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threadedComments/threadedComment1.xml" ContentType="application/vnd.ms-excel.threadedcomment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https://monbat.sharepoint.com/sites/SNANOUAR/Documents partages/Export Partage/EXPORT/OUTILS/"/>
    </mc:Choice>
  </mc:AlternateContent>
  <xr:revisionPtr revIDLastSave="24" documentId="13_ncr:1_{579E1AB0-BC3D-4314-BF9A-F823F77BE22F}" xr6:coauthVersionLast="47" xr6:coauthVersionMax="47" xr10:uidLastSave="{DFBC7708-FD47-4F21-9BA9-254F59D7873E}"/>
  <bookViews>
    <workbookView xWindow="-120" yWindow="-120" windowWidth="20730" windowHeight="11160" tabRatio="675" activeTab="1" xr2:uid="{DA2419F4-C9BF-4DCB-8573-D805E6D6D1BC}"/>
  </bookViews>
  <sheets>
    <sheet name="Price list" sheetId="1" r:id="rId1"/>
    <sheet name="Commande Export 2023" sheetId="8" r:id="rId2"/>
    <sheet name="Base clients" sheetId="2" r:id="rId3"/>
    <sheet name="Calcul colisage" sheetId="3" state="hidden" r:id="rId4"/>
    <sheet name="PL230087" sheetId="4" r:id="rId5"/>
    <sheet name="LE" sheetId="16" r:id="rId6"/>
    <sheet name="etiquettes CC87" sheetId="5" r:id="rId7"/>
    <sheet name="etiquettes A5 Nour" sheetId="15" r:id="rId8"/>
    <sheet name="Rear Pallets Stickers" sheetId="14" r:id="rId9"/>
    <sheet name="DGD" sheetId="13" r:id="rId10"/>
    <sheet name="etiquettes A5 Lubatex" sheetId="7" r:id="rId11"/>
    <sheet name="CMR EXP" sheetId="17" r:id="rId12"/>
    <sheet name="CMR DEST" sheetId="18" r:id="rId13"/>
    <sheet name="CMR Trans" sheetId="20" r:id="rId14"/>
  </sheets>
  <externalReferences>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s>
  <definedNames>
    <definedName name="_xlnm._FilterDatabase" localSheetId="1" hidden="1">'Commande Export 2023'!$A$2:$AA$264</definedName>
    <definedName name="_xlnm._FilterDatabase" localSheetId="0" hidden="1">'Price list'!$B$8:$AL$669</definedName>
    <definedName name="Basket1" localSheetId="3">[1]Summary!$E$8</definedName>
    <definedName name="Basket1" localSheetId="1">[2]Summary!$E$8</definedName>
    <definedName name="Basket1">[3]Summary!$E$8</definedName>
    <definedName name="Basket2" localSheetId="3">[1]Summary!$F$8</definedName>
    <definedName name="Basket2" localSheetId="1">[2]Summary!$F$8</definedName>
    <definedName name="Basket2">[3]Summary!$F$8</definedName>
    <definedName name="Basket3" localSheetId="3">[1]Summary!$G$8</definedName>
    <definedName name="Basket3" localSheetId="1">[2]Summary!$G$8</definedName>
    <definedName name="Basket3">[3]Summary!$G$8</definedName>
    <definedName name="Basket4" localSheetId="3">[1]Summary!$H$8</definedName>
    <definedName name="Basket4" localSheetId="1">[2]Summary!$H$8</definedName>
    <definedName name="Basket4">[3]Summary!$H$8</definedName>
    <definedName name="Basket5" localSheetId="3">[1]Summary!$I$8</definedName>
    <definedName name="Basket5" localSheetId="1">[2]Summary!$I$8</definedName>
    <definedName name="Basket5">[3]Summary!$I$8</definedName>
    <definedName name="DebResh">[4]Data!$B$5:$C$36</definedName>
    <definedName name="Separator">[4]Data!$E$20:$F$26</definedName>
    <definedName name="SeparM2" localSheetId="3">#REF!</definedName>
    <definedName name="SeparM2" localSheetId="9">#REF!</definedName>
    <definedName name="SeparM2">#REF!</definedName>
    <definedName name="_xlnm.Print_Area" localSheetId="1">'Commande Export 2023'!$A$1:$R$1932</definedName>
    <definedName name="_xlnm.Print_Area" localSheetId="9">DGD!$A$1:$F$51</definedName>
    <definedName name="_xlnm.Print_Area" localSheetId="10">'etiquettes A5 Lubatex'!$A$1:$L$692</definedName>
    <definedName name="_xlnm.Print_Area" localSheetId="7">'etiquettes A5 Nour'!$A$1:$L$692</definedName>
    <definedName name="_xlnm.Print_Area" localSheetId="6">'etiquettes CC87'!$A$1:$G$1107</definedName>
    <definedName name="_xlnm.Print_Area" localSheetId="5">LE!$A$1:$G$43</definedName>
    <definedName name="_xlnm.Print_Area" localSheetId="4">'PL230087'!$A$1:$K$61</definedName>
    <definedName name="ново" localSheetId="3">#REF!</definedName>
    <definedName name="ново" localSheetId="9">#REF!</definedName>
    <definedName name="ново">#REF!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70" i="8" l="1"/>
  <c r="I271" i="8"/>
  <c r="I272" i="8"/>
  <c r="I273" i="8"/>
  <c r="I274" i="8"/>
  <c r="I275" i="8"/>
  <c r="I276" i="8"/>
  <c r="I277" i="8"/>
  <c r="I278" i="8"/>
  <c r="J274" i="8"/>
  <c r="J275" i="8"/>
  <c r="J276" i="8"/>
  <c r="J277" i="8"/>
  <c r="J278" i="8"/>
  <c r="J271" i="8"/>
  <c r="J272" i="8"/>
  <c r="J273" i="8"/>
  <c r="J270" i="8"/>
  <c r="G271" i="8"/>
  <c r="G272" i="8"/>
  <c r="G273" i="8"/>
  <c r="G274" i="8"/>
  <c r="G275" i="8"/>
  <c r="G276" i="8"/>
  <c r="G277" i="8"/>
  <c r="G278" i="8"/>
  <c r="G270" i="8"/>
  <c r="E271" i="8"/>
  <c r="E272" i="8"/>
  <c r="E273" i="8"/>
  <c r="E274" i="8"/>
  <c r="E275" i="8"/>
  <c r="E276" i="8"/>
  <c r="E277" i="8"/>
  <c r="E278" i="8"/>
  <c r="E270" i="8"/>
  <c r="H18" i="4" l="1"/>
  <c r="B18" i="17" s="1"/>
  <c r="C39" i="20" l="1"/>
  <c r="G31" i="20"/>
  <c r="B25" i="20"/>
  <c r="B24" i="20"/>
  <c r="B23" i="20"/>
  <c r="B18" i="20"/>
  <c r="C39" i="18"/>
  <c r="G31" i="18"/>
  <c r="B18" i="18"/>
  <c r="G31" i="17"/>
  <c r="B25" i="17"/>
  <c r="B25" i="18" s="1"/>
  <c r="B24" i="18"/>
  <c r="B23" i="18"/>
  <c r="B30" i="16"/>
  <c r="B31" i="16"/>
  <c r="L11" i="16"/>
  <c r="M11" i="16"/>
  <c r="N11" i="16"/>
  <c r="O11" i="16"/>
  <c r="P11" i="16"/>
  <c r="A20" i="13" l="1"/>
  <c r="B23" i="16"/>
  <c r="B22" i="16"/>
  <c r="B21" i="16"/>
  <c r="D56" i="4"/>
  <c r="D55" i="4"/>
  <c r="Z265" i="8"/>
  <c r="AH265" i="8"/>
  <c r="AI265" i="8"/>
  <c r="Z266" i="8"/>
  <c r="AH266" i="8"/>
  <c r="AI266" i="8"/>
  <c r="Z267" i="8"/>
  <c r="AH267" i="8"/>
  <c r="AI267" i="8"/>
  <c r="Z268" i="8"/>
  <c r="AH268" i="8"/>
  <c r="AI268" i="8"/>
  <c r="Z269" i="8"/>
  <c r="AH269" i="8"/>
  <c r="AI269" i="8"/>
  <c r="Z270" i="8"/>
  <c r="Z271" i="8"/>
  <c r="Z272" i="8"/>
  <c r="Z273" i="8"/>
  <c r="Z274" i="8"/>
  <c r="Z275" i="8"/>
  <c r="Z276" i="8"/>
  <c r="Z277" i="8"/>
  <c r="Z278" i="8"/>
  <c r="Z279" i="8"/>
  <c r="AH279" i="8"/>
  <c r="AI279" i="8"/>
  <c r="Z280" i="8"/>
  <c r="AH280" i="8"/>
  <c r="AI280" i="8"/>
  <c r="Z281" i="8"/>
  <c r="AH281" i="8"/>
  <c r="AI281" i="8"/>
  <c r="Z282" i="8"/>
  <c r="AH282" i="8"/>
  <c r="AI282" i="8"/>
  <c r="Z283" i="8"/>
  <c r="AH283" i="8"/>
  <c r="AI283" i="8"/>
  <c r="Z284" i="8"/>
  <c r="AH284" i="8"/>
  <c r="AI284" i="8"/>
  <c r="Z285" i="8"/>
  <c r="AH285" i="8"/>
  <c r="AI285" i="8"/>
  <c r="Z286" i="8"/>
  <c r="AH286" i="8"/>
  <c r="AI286" i="8"/>
  <c r="Z287" i="8"/>
  <c r="AH287" i="8"/>
  <c r="AI287" i="8"/>
  <c r="Z288" i="8"/>
  <c r="AH288" i="8"/>
  <c r="AI288" i="8"/>
  <c r="Z289" i="8"/>
  <c r="AH289" i="8"/>
  <c r="AI289" i="8"/>
  <c r="Z290" i="8"/>
  <c r="AH290" i="8"/>
  <c r="AI290" i="8"/>
  <c r="Z291" i="8"/>
  <c r="AH291" i="8"/>
  <c r="AI291" i="8"/>
  <c r="Z292" i="8"/>
  <c r="AH292" i="8"/>
  <c r="AI292" i="8"/>
  <c r="Z293" i="8"/>
  <c r="AH293" i="8"/>
  <c r="AI293" i="8"/>
  <c r="Z294" i="8"/>
  <c r="AH294" i="8"/>
  <c r="AI294" i="8"/>
  <c r="Z295" i="8"/>
  <c r="AH295" i="8"/>
  <c r="AI295" i="8"/>
  <c r="Z296" i="8"/>
  <c r="AH296" i="8"/>
  <c r="AI296" i="8"/>
  <c r="Z297" i="8"/>
  <c r="AH297" i="8"/>
  <c r="AI297" i="8"/>
  <c r="Z298" i="8"/>
  <c r="AH298" i="8"/>
  <c r="AI298" i="8"/>
  <c r="Z299" i="8"/>
  <c r="AH299" i="8"/>
  <c r="AI299" i="8"/>
  <c r="Z300" i="8"/>
  <c r="AH300" i="8"/>
  <c r="AI300" i="8"/>
  <c r="Z301" i="8"/>
  <c r="AH301" i="8"/>
  <c r="AI301" i="8"/>
  <c r="Z302" i="8"/>
  <c r="AH302" i="8"/>
  <c r="AI302" i="8"/>
  <c r="Z303" i="8"/>
  <c r="AH303" i="8"/>
  <c r="AI303" i="8"/>
  <c r="Z304" i="8"/>
  <c r="AH304" i="8"/>
  <c r="AI304" i="8"/>
  <c r="Z305" i="8"/>
  <c r="AH305" i="8"/>
  <c r="AI305" i="8"/>
  <c r="Z306" i="8"/>
  <c r="AH306" i="8"/>
  <c r="AI306" i="8"/>
  <c r="Z307" i="8"/>
  <c r="AH307" i="8"/>
  <c r="AI307" i="8"/>
  <c r="Z308" i="8"/>
  <c r="AH308" i="8"/>
  <c r="AI308" i="8"/>
  <c r="Z309" i="8"/>
  <c r="AH309" i="8"/>
  <c r="AI309" i="8"/>
  <c r="Z310" i="8"/>
  <c r="AH310" i="8"/>
  <c r="AI310" i="8"/>
  <c r="Z311" i="8"/>
  <c r="AH311" i="8"/>
  <c r="AI311" i="8"/>
  <c r="Z312" i="8"/>
  <c r="AH312" i="8"/>
  <c r="AI312" i="8"/>
  <c r="Z313" i="8"/>
  <c r="AH313" i="8"/>
  <c r="AI313" i="8"/>
  <c r="Z314" i="8"/>
  <c r="AH314" i="8"/>
  <c r="AI314" i="8"/>
  <c r="Z315" i="8"/>
  <c r="AH315" i="8"/>
  <c r="AI315" i="8"/>
  <c r="Z316" i="8"/>
  <c r="AH316" i="8"/>
  <c r="AI316" i="8"/>
  <c r="Z317" i="8"/>
  <c r="AH317" i="8"/>
  <c r="AI317" i="8"/>
  <c r="Z318" i="8"/>
  <c r="AH318" i="8"/>
  <c r="AI318" i="8"/>
  <c r="Z319" i="8"/>
  <c r="AH319" i="8"/>
  <c r="AI319" i="8"/>
  <c r="Z320" i="8"/>
  <c r="AH320" i="8"/>
  <c r="AI320" i="8"/>
  <c r="Z321" i="8"/>
  <c r="AH321" i="8"/>
  <c r="AI321" i="8"/>
  <c r="Z322" i="8"/>
  <c r="AH322" i="8"/>
  <c r="AI322" i="8"/>
  <c r="Z323" i="8"/>
  <c r="AH323" i="8"/>
  <c r="AI323" i="8"/>
  <c r="Z324" i="8"/>
  <c r="AH324" i="8"/>
  <c r="AI324" i="8"/>
  <c r="Z325" i="8"/>
  <c r="AH325" i="8"/>
  <c r="AI325" i="8"/>
  <c r="Z326" i="8"/>
  <c r="AH326" i="8"/>
  <c r="AI326" i="8"/>
  <c r="Z327" i="8"/>
  <c r="AH327" i="8"/>
  <c r="AI327" i="8"/>
  <c r="Z328" i="8"/>
  <c r="AH328" i="8"/>
  <c r="AI328" i="8"/>
  <c r="Z329" i="8"/>
  <c r="AD329" i="8"/>
  <c r="AG329" i="8"/>
  <c r="AH329" i="8"/>
  <c r="AI329" i="8"/>
  <c r="Z330" i="8"/>
  <c r="AD330" i="8"/>
  <c r="AG330" i="8"/>
  <c r="AH330" i="8"/>
  <c r="AI330" i="8"/>
  <c r="Z331" i="8"/>
  <c r="AD331" i="8"/>
  <c r="AG331" i="8"/>
  <c r="AH331" i="8"/>
  <c r="AI331" i="8"/>
  <c r="Z332" i="8"/>
  <c r="AD332" i="8"/>
  <c r="AG332" i="8"/>
  <c r="AH332" i="8"/>
  <c r="AI332" i="8"/>
  <c r="Z333" i="8"/>
  <c r="AD333" i="8"/>
  <c r="AG333" i="8"/>
  <c r="AH333" i="8"/>
  <c r="AI333" i="8"/>
  <c r="Z334" i="8"/>
  <c r="AD334" i="8"/>
  <c r="AG334" i="8"/>
  <c r="AH334" i="8"/>
  <c r="AI334" i="8"/>
  <c r="Z335" i="8"/>
  <c r="AD335" i="8"/>
  <c r="AG335" i="8"/>
  <c r="AH335" i="8"/>
  <c r="AI335" i="8"/>
  <c r="Z336" i="8"/>
  <c r="AD336" i="8"/>
  <c r="AG336" i="8"/>
  <c r="AH336" i="8"/>
  <c r="AI336" i="8"/>
  <c r="Z337" i="8"/>
  <c r="AD337" i="8"/>
  <c r="AG337" i="8"/>
  <c r="AH337" i="8"/>
  <c r="AI337" i="8"/>
  <c r="Z338" i="8"/>
  <c r="AD338" i="8"/>
  <c r="AG338" i="8"/>
  <c r="AH338" i="8"/>
  <c r="AI338" i="8"/>
  <c r="Z339" i="8"/>
  <c r="AD339" i="8"/>
  <c r="AG339" i="8"/>
  <c r="AH339" i="8"/>
  <c r="AI339" i="8"/>
  <c r="Z340" i="8"/>
  <c r="AD340" i="8"/>
  <c r="AG340" i="8"/>
  <c r="AH340" i="8"/>
  <c r="AI340" i="8"/>
  <c r="Z341" i="8"/>
  <c r="AD341" i="8"/>
  <c r="AG341" i="8"/>
  <c r="AH341" i="8"/>
  <c r="AI341" i="8"/>
  <c r="Z342" i="8"/>
  <c r="AD342" i="8"/>
  <c r="AG342" i="8"/>
  <c r="AH342" i="8"/>
  <c r="AI342" i="8"/>
  <c r="Z343" i="8"/>
  <c r="AD343" i="8"/>
  <c r="AG343" i="8"/>
  <c r="AH343" i="8"/>
  <c r="AI343" i="8"/>
  <c r="Z344" i="8"/>
  <c r="AD344" i="8"/>
  <c r="AG344" i="8"/>
  <c r="AH344" i="8"/>
  <c r="AI344" i="8"/>
  <c r="Z345" i="8"/>
  <c r="AD345" i="8"/>
  <c r="AG345" i="8"/>
  <c r="AH345" i="8"/>
  <c r="AI345" i="8"/>
  <c r="Z346" i="8"/>
  <c r="AD346" i="8"/>
  <c r="AG346" i="8"/>
  <c r="AH346" i="8"/>
  <c r="AI346" i="8"/>
  <c r="Z347" i="8"/>
  <c r="AD347" i="8"/>
  <c r="AG347" i="8"/>
  <c r="AH347" i="8"/>
  <c r="AI347" i="8"/>
  <c r="Z348" i="8"/>
  <c r="AD348" i="8"/>
  <c r="AG348" i="8"/>
  <c r="AH348" i="8"/>
  <c r="AI348" i="8"/>
  <c r="Z349" i="8"/>
  <c r="AD349" i="8"/>
  <c r="AG349" i="8"/>
  <c r="AH349" i="8"/>
  <c r="AI349" i="8"/>
  <c r="Z350" i="8"/>
  <c r="AD350" i="8"/>
  <c r="AG350" i="8"/>
  <c r="AH350" i="8"/>
  <c r="AI350" i="8"/>
  <c r="Z351" i="8"/>
  <c r="AD351" i="8"/>
  <c r="AG351" i="8"/>
  <c r="AH351" i="8"/>
  <c r="AI351" i="8"/>
  <c r="Z352" i="8"/>
  <c r="AD352" i="8"/>
  <c r="AG352" i="8"/>
  <c r="AH352" i="8"/>
  <c r="AI352" i="8"/>
  <c r="Z353" i="8"/>
  <c r="AD353" i="8"/>
  <c r="AG353" i="8"/>
  <c r="AH353" i="8"/>
  <c r="AI353" i="8"/>
  <c r="Z354" i="8"/>
  <c r="AD354" i="8"/>
  <c r="AG354" i="8"/>
  <c r="AH354" i="8"/>
  <c r="AI354" i="8"/>
  <c r="Z355" i="8"/>
  <c r="AD355" i="8"/>
  <c r="AG355" i="8"/>
  <c r="AH355" i="8"/>
  <c r="AI355" i="8"/>
  <c r="Z356" i="8"/>
  <c r="AD356" i="8"/>
  <c r="AG356" i="8"/>
  <c r="AH356" i="8"/>
  <c r="AI356" i="8"/>
  <c r="Z357" i="8"/>
  <c r="AD357" i="8"/>
  <c r="AG357" i="8"/>
  <c r="AH357" i="8"/>
  <c r="AI357" i="8"/>
  <c r="Z358" i="8"/>
  <c r="AD358" i="8"/>
  <c r="AG358" i="8"/>
  <c r="AH358" i="8"/>
  <c r="AI358" i="8"/>
  <c r="Z359" i="8"/>
  <c r="AD359" i="8"/>
  <c r="AG359" i="8"/>
  <c r="AH359" i="8"/>
  <c r="AI359" i="8"/>
  <c r="Z360" i="8"/>
  <c r="AD360" i="8"/>
  <c r="AG360" i="8"/>
  <c r="AH360" i="8"/>
  <c r="AI360" i="8"/>
  <c r="Z361" i="8"/>
  <c r="AD361" i="8"/>
  <c r="AG361" i="8"/>
  <c r="AH361" i="8"/>
  <c r="AI361" i="8"/>
  <c r="Z362" i="8"/>
  <c r="AD362" i="8"/>
  <c r="AG362" i="8"/>
  <c r="AH362" i="8"/>
  <c r="AI362" i="8"/>
  <c r="Z363" i="8"/>
  <c r="AD363" i="8"/>
  <c r="AG363" i="8"/>
  <c r="AH363" i="8"/>
  <c r="AI363" i="8"/>
  <c r="Z364" i="8"/>
  <c r="AD364" i="8"/>
  <c r="AG364" i="8"/>
  <c r="AH364" i="8"/>
  <c r="AI364" i="8"/>
  <c r="Z365" i="8"/>
  <c r="AD365" i="8"/>
  <c r="AG365" i="8"/>
  <c r="AH365" i="8"/>
  <c r="AI365" i="8"/>
  <c r="Z366" i="8"/>
  <c r="AD366" i="8"/>
  <c r="AG366" i="8"/>
  <c r="AH366" i="8"/>
  <c r="AI366" i="8"/>
  <c r="Z367" i="8"/>
  <c r="AD367" i="8"/>
  <c r="AG367" i="8"/>
  <c r="AH367" i="8"/>
  <c r="AI367" i="8"/>
  <c r="Z368" i="8"/>
  <c r="AD368" i="8"/>
  <c r="AG368" i="8"/>
  <c r="AH368" i="8"/>
  <c r="AI368" i="8"/>
  <c r="Z369" i="8"/>
  <c r="AD369" i="8"/>
  <c r="AG369" i="8"/>
  <c r="AH369" i="8"/>
  <c r="AI369" i="8"/>
  <c r="Z370" i="8"/>
  <c r="AD370" i="8"/>
  <c r="AG370" i="8"/>
  <c r="AH370" i="8"/>
  <c r="AI370" i="8"/>
  <c r="Z371" i="8"/>
  <c r="AD371" i="8"/>
  <c r="AG371" i="8"/>
  <c r="AH371" i="8"/>
  <c r="AI371" i="8"/>
  <c r="Z372" i="8"/>
  <c r="AD372" i="8"/>
  <c r="AG372" i="8"/>
  <c r="AH372" i="8"/>
  <c r="AI372" i="8"/>
  <c r="Z373" i="8"/>
  <c r="AD373" i="8"/>
  <c r="AG373" i="8"/>
  <c r="AH373" i="8"/>
  <c r="AI373" i="8"/>
  <c r="Z374" i="8"/>
  <c r="AD374" i="8"/>
  <c r="AG374" i="8"/>
  <c r="AH374" i="8"/>
  <c r="AI374" i="8"/>
  <c r="Z375" i="8"/>
  <c r="AD375" i="8"/>
  <c r="AG375" i="8"/>
  <c r="AH375" i="8"/>
  <c r="AI375" i="8"/>
  <c r="Z376" i="8"/>
  <c r="AD376" i="8"/>
  <c r="AG376" i="8"/>
  <c r="AH376" i="8"/>
  <c r="AI376" i="8"/>
  <c r="Z377" i="8"/>
  <c r="AD377" i="8"/>
  <c r="AG377" i="8"/>
  <c r="AH377" i="8"/>
  <c r="AI377" i="8"/>
  <c r="Z378" i="8"/>
  <c r="AD378" i="8"/>
  <c r="AG378" i="8"/>
  <c r="AH378" i="8"/>
  <c r="AI378" i="8"/>
  <c r="Z379" i="8"/>
  <c r="AD379" i="8"/>
  <c r="AG379" i="8"/>
  <c r="AH379" i="8"/>
  <c r="AI379" i="8"/>
  <c r="Z380" i="8"/>
  <c r="AD380" i="8"/>
  <c r="AG380" i="8"/>
  <c r="AH380" i="8"/>
  <c r="AI380" i="8"/>
  <c r="Z381" i="8"/>
  <c r="AD381" i="8"/>
  <c r="AG381" i="8"/>
  <c r="AH381" i="8"/>
  <c r="AI381" i="8"/>
  <c r="Z382" i="8"/>
  <c r="AD382" i="8"/>
  <c r="AG382" i="8"/>
  <c r="AH382" i="8"/>
  <c r="AI382" i="8"/>
  <c r="Z383" i="8"/>
  <c r="AD383" i="8"/>
  <c r="AG383" i="8"/>
  <c r="AH383" i="8"/>
  <c r="AI383" i="8"/>
  <c r="Z384" i="8"/>
  <c r="AD384" i="8"/>
  <c r="AG384" i="8"/>
  <c r="AH384" i="8"/>
  <c r="AI384" i="8"/>
  <c r="Z385" i="8"/>
  <c r="AD385" i="8"/>
  <c r="AG385" i="8"/>
  <c r="AH385" i="8"/>
  <c r="AI385" i="8"/>
  <c r="Z386" i="8"/>
  <c r="AD386" i="8"/>
  <c r="AG386" i="8"/>
  <c r="AH386" i="8"/>
  <c r="AI386" i="8"/>
  <c r="Z387" i="8"/>
  <c r="AD387" i="8"/>
  <c r="AG387" i="8"/>
  <c r="AH387" i="8"/>
  <c r="AI387" i="8"/>
  <c r="Z388" i="8"/>
  <c r="AD388" i="8"/>
  <c r="AG388" i="8"/>
  <c r="AH388" i="8"/>
  <c r="AI388" i="8"/>
  <c r="Z389" i="8"/>
  <c r="AD389" i="8"/>
  <c r="AG389" i="8"/>
  <c r="AH389" i="8"/>
  <c r="AI389" i="8"/>
  <c r="Z390" i="8"/>
  <c r="AD390" i="8"/>
  <c r="AG390" i="8"/>
  <c r="AH390" i="8"/>
  <c r="AI390" i="8"/>
  <c r="Z391" i="8"/>
  <c r="AD391" i="8"/>
  <c r="AG391" i="8"/>
  <c r="AH391" i="8"/>
  <c r="AI391" i="8"/>
  <c r="Z392" i="8"/>
  <c r="AD392" i="8"/>
  <c r="AG392" i="8"/>
  <c r="AH392" i="8"/>
  <c r="AI392" i="8"/>
  <c r="Z393" i="8"/>
  <c r="AD393" i="8"/>
  <c r="AG393" i="8"/>
  <c r="AH393" i="8"/>
  <c r="AI393" i="8"/>
  <c r="Z394" i="8"/>
  <c r="AD394" i="8"/>
  <c r="AG394" i="8"/>
  <c r="AH394" i="8"/>
  <c r="AI394" i="8"/>
  <c r="Z395" i="8"/>
  <c r="AD395" i="8"/>
  <c r="AG395" i="8"/>
  <c r="AH395" i="8"/>
  <c r="AI395" i="8"/>
  <c r="Z396" i="8"/>
  <c r="AD396" i="8"/>
  <c r="AG396" i="8"/>
  <c r="AH396" i="8"/>
  <c r="AI396" i="8"/>
  <c r="Z397" i="8"/>
  <c r="AD397" i="8"/>
  <c r="AG397" i="8"/>
  <c r="AH397" i="8"/>
  <c r="AI397" i="8"/>
  <c r="Z398" i="8"/>
  <c r="AD398" i="8"/>
  <c r="AG398" i="8"/>
  <c r="AH398" i="8"/>
  <c r="AI398" i="8"/>
  <c r="Z399" i="8"/>
  <c r="AD399" i="8"/>
  <c r="AG399" i="8"/>
  <c r="AH399" i="8"/>
  <c r="AI399" i="8"/>
  <c r="Z400" i="8"/>
  <c r="AD400" i="8"/>
  <c r="AG400" i="8"/>
  <c r="AH400" i="8"/>
  <c r="AI400" i="8"/>
  <c r="Z401" i="8"/>
  <c r="AD401" i="8"/>
  <c r="AG401" i="8"/>
  <c r="AH401" i="8"/>
  <c r="AI401" i="8"/>
  <c r="Z402" i="8"/>
  <c r="AD402" i="8"/>
  <c r="AG402" i="8"/>
  <c r="AH402" i="8"/>
  <c r="AI402" i="8"/>
  <c r="Z403" i="8"/>
  <c r="AD403" i="8"/>
  <c r="AG403" i="8"/>
  <c r="AH403" i="8"/>
  <c r="AI403" i="8"/>
  <c r="Z404" i="8"/>
  <c r="AD404" i="8"/>
  <c r="AG404" i="8"/>
  <c r="AH404" i="8"/>
  <c r="AI404" i="8"/>
  <c r="Z405" i="8"/>
  <c r="AD405" i="8"/>
  <c r="AG405" i="8"/>
  <c r="AH405" i="8"/>
  <c r="AI405" i="8"/>
  <c r="Z406" i="8"/>
  <c r="AD406" i="8"/>
  <c r="AG406" i="8"/>
  <c r="AH406" i="8"/>
  <c r="AI406" i="8"/>
  <c r="Z407" i="8"/>
  <c r="AD407" i="8"/>
  <c r="AG407" i="8"/>
  <c r="AH407" i="8"/>
  <c r="AI407" i="8"/>
  <c r="Z408" i="8"/>
  <c r="AD408" i="8"/>
  <c r="AG408" i="8"/>
  <c r="AH408" i="8"/>
  <c r="AI408" i="8"/>
  <c r="Z409" i="8"/>
  <c r="AD409" i="8"/>
  <c r="AG409" i="8"/>
  <c r="AH409" i="8"/>
  <c r="AI409" i="8"/>
  <c r="Z410" i="8"/>
  <c r="AD410" i="8"/>
  <c r="AG410" i="8"/>
  <c r="AH410" i="8"/>
  <c r="AI410" i="8"/>
  <c r="Z411" i="8"/>
  <c r="AD411" i="8"/>
  <c r="AG411" i="8"/>
  <c r="AH411" i="8"/>
  <c r="AI411" i="8"/>
  <c r="Z412" i="8"/>
  <c r="AD412" i="8"/>
  <c r="AG412" i="8"/>
  <c r="AH412" i="8"/>
  <c r="AI412" i="8"/>
  <c r="Z413" i="8"/>
  <c r="AD413" i="8"/>
  <c r="AG413" i="8"/>
  <c r="AH413" i="8"/>
  <c r="AI413" i="8"/>
  <c r="Z414" i="8"/>
  <c r="AD414" i="8"/>
  <c r="AG414" i="8"/>
  <c r="AH414" i="8"/>
  <c r="AI414" i="8"/>
  <c r="Z415" i="8"/>
  <c r="AD415" i="8"/>
  <c r="AG415" i="8"/>
  <c r="AH415" i="8"/>
  <c r="AI415" i="8"/>
  <c r="Z416" i="8"/>
  <c r="AD416" i="8"/>
  <c r="AG416" i="8"/>
  <c r="AH416" i="8"/>
  <c r="AI416" i="8"/>
  <c r="Z417" i="8"/>
  <c r="AD417" i="8"/>
  <c r="AG417" i="8"/>
  <c r="AH417" i="8"/>
  <c r="AI417" i="8"/>
  <c r="Z418" i="8"/>
  <c r="AD418" i="8"/>
  <c r="AG418" i="8"/>
  <c r="AH418" i="8"/>
  <c r="AI418" i="8"/>
  <c r="Z419" i="8"/>
  <c r="AD419" i="8"/>
  <c r="AG419" i="8"/>
  <c r="AH419" i="8"/>
  <c r="AI419" i="8"/>
  <c r="Z420" i="8"/>
  <c r="AD420" i="8"/>
  <c r="AG420" i="8"/>
  <c r="AH420" i="8"/>
  <c r="AI420" i="8"/>
  <c r="Z421" i="8"/>
  <c r="AD421" i="8"/>
  <c r="AG421" i="8"/>
  <c r="AH421" i="8"/>
  <c r="AI421" i="8"/>
  <c r="Z422" i="8"/>
  <c r="AD422" i="8"/>
  <c r="AG422" i="8"/>
  <c r="AH422" i="8"/>
  <c r="AI422" i="8"/>
  <c r="Z423" i="8"/>
  <c r="AD423" i="8"/>
  <c r="AG423" i="8"/>
  <c r="AH423" i="8"/>
  <c r="AI423" i="8"/>
  <c r="Z424" i="8"/>
  <c r="AD424" i="8"/>
  <c r="AG424" i="8"/>
  <c r="AH424" i="8"/>
  <c r="AI424" i="8"/>
  <c r="Z425" i="8"/>
  <c r="AD425" i="8"/>
  <c r="AG425" i="8"/>
  <c r="AH425" i="8"/>
  <c r="AI425" i="8"/>
  <c r="Z426" i="8"/>
  <c r="AD426" i="8"/>
  <c r="AG426" i="8"/>
  <c r="AH426" i="8"/>
  <c r="AI426" i="8"/>
  <c r="Z427" i="8"/>
  <c r="AD427" i="8"/>
  <c r="AG427" i="8"/>
  <c r="AH427" i="8"/>
  <c r="AI427" i="8"/>
  <c r="Z428" i="8"/>
  <c r="AD428" i="8"/>
  <c r="AG428" i="8"/>
  <c r="AH428" i="8"/>
  <c r="AI428" i="8"/>
  <c r="Z429" i="8"/>
  <c r="AD429" i="8"/>
  <c r="AG429" i="8"/>
  <c r="AH429" i="8"/>
  <c r="AI429" i="8"/>
  <c r="Z430" i="8"/>
  <c r="AD430" i="8"/>
  <c r="AG430" i="8"/>
  <c r="AH430" i="8"/>
  <c r="AI430" i="8"/>
  <c r="Z431" i="8"/>
  <c r="AD431" i="8"/>
  <c r="AG431" i="8"/>
  <c r="AH431" i="8"/>
  <c r="AI431" i="8"/>
  <c r="Z432" i="8"/>
  <c r="AD432" i="8"/>
  <c r="AG432" i="8"/>
  <c r="AH432" i="8"/>
  <c r="AI432" i="8"/>
  <c r="Z433" i="8"/>
  <c r="AD433" i="8"/>
  <c r="AG433" i="8"/>
  <c r="AH433" i="8"/>
  <c r="AI433" i="8"/>
  <c r="Z434" i="8"/>
  <c r="AD434" i="8"/>
  <c r="AG434" i="8"/>
  <c r="AH434" i="8"/>
  <c r="AI434" i="8"/>
  <c r="Z435" i="8"/>
  <c r="AD435" i="8"/>
  <c r="AG435" i="8"/>
  <c r="AH435" i="8"/>
  <c r="AI435" i="8"/>
  <c r="Z436" i="8"/>
  <c r="AD436" i="8"/>
  <c r="AG436" i="8"/>
  <c r="AH436" i="8"/>
  <c r="AI436" i="8"/>
  <c r="Z437" i="8"/>
  <c r="AD437" i="8"/>
  <c r="AG437" i="8"/>
  <c r="AH437" i="8"/>
  <c r="AI437" i="8"/>
  <c r="Z438" i="8"/>
  <c r="AD438" i="8"/>
  <c r="AG438" i="8"/>
  <c r="AH438" i="8"/>
  <c r="AI438" i="8"/>
  <c r="Z439" i="8"/>
  <c r="AD439" i="8"/>
  <c r="AG439" i="8"/>
  <c r="AH439" i="8"/>
  <c r="AI439" i="8"/>
  <c r="Z440" i="8"/>
  <c r="AD440" i="8"/>
  <c r="AG440" i="8"/>
  <c r="AH440" i="8"/>
  <c r="AI440" i="8"/>
  <c r="Z441" i="8"/>
  <c r="AD441" i="8"/>
  <c r="AG441" i="8"/>
  <c r="AH441" i="8"/>
  <c r="AI441" i="8"/>
  <c r="Z442" i="8"/>
  <c r="AD442" i="8"/>
  <c r="AG442" i="8"/>
  <c r="AH442" i="8"/>
  <c r="AI442" i="8"/>
  <c r="Z443" i="8"/>
  <c r="AD443" i="8"/>
  <c r="AG443" i="8"/>
  <c r="AH443" i="8"/>
  <c r="AI443" i="8"/>
  <c r="Z444" i="8"/>
  <c r="AD444" i="8"/>
  <c r="AG444" i="8"/>
  <c r="AH444" i="8"/>
  <c r="AI444" i="8"/>
  <c r="Z445" i="8"/>
  <c r="AD445" i="8"/>
  <c r="AG445" i="8"/>
  <c r="AH445" i="8"/>
  <c r="AI445" i="8"/>
  <c r="Z446" i="8"/>
  <c r="AD446" i="8"/>
  <c r="AG446" i="8"/>
  <c r="AH446" i="8"/>
  <c r="AI446" i="8"/>
  <c r="Z447" i="8"/>
  <c r="AD447" i="8"/>
  <c r="AG447" i="8"/>
  <c r="AH447" i="8"/>
  <c r="AI447" i="8"/>
  <c r="Z448" i="8"/>
  <c r="AD448" i="8"/>
  <c r="AG448" i="8"/>
  <c r="AH448" i="8"/>
  <c r="AI448" i="8"/>
  <c r="Z449" i="8"/>
  <c r="AD449" i="8"/>
  <c r="AG449" i="8"/>
  <c r="AH449" i="8"/>
  <c r="AI449" i="8"/>
  <c r="Z450" i="8"/>
  <c r="AD450" i="8"/>
  <c r="AG450" i="8"/>
  <c r="AH450" i="8"/>
  <c r="AI450" i="8"/>
  <c r="Z451" i="8"/>
  <c r="AD451" i="8"/>
  <c r="AG451" i="8"/>
  <c r="AH451" i="8"/>
  <c r="AI451" i="8"/>
  <c r="Z452" i="8"/>
  <c r="AD452" i="8"/>
  <c r="AG452" i="8"/>
  <c r="AH452" i="8"/>
  <c r="AI452" i="8"/>
  <c r="Z453" i="8"/>
  <c r="AD453" i="8"/>
  <c r="AG453" i="8"/>
  <c r="AH453" i="8"/>
  <c r="AI453" i="8"/>
  <c r="Z454" i="8"/>
  <c r="AD454" i="8"/>
  <c r="AG454" i="8"/>
  <c r="AH454" i="8"/>
  <c r="AI454" i="8"/>
  <c r="Z455" i="8"/>
  <c r="AD455" i="8"/>
  <c r="AG455" i="8"/>
  <c r="AH455" i="8"/>
  <c r="AI455" i="8"/>
  <c r="Z456" i="8"/>
  <c r="AD456" i="8"/>
  <c r="AG456" i="8"/>
  <c r="AH456" i="8"/>
  <c r="AI456" i="8"/>
  <c r="Z457" i="8"/>
  <c r="AD457" i="8"/>
  <c r="AG457" i="8"/>
  <c r="AH457" i="8"/>
  <c r="AI457" i="8"/>
  <c r="Z458" i="8"/>
  <c r="AD458" i="8"/>
  <c r="AG458" i="8"/>
  <c r="AH458" i="8"/>
  <c r="AI458" i="8"/>
  <c r="Z459" i="8"/>
  <c r="AD459" i="8"/>
  <c r="AG459" i="8"/>
  <c r="AH459" i="8"/>
  <c r="AI459" i="8"/>
  <c r="Z460" i="8"/>
  <c r="AD460" i="8"/>
  <c r="AG460" i="8"/>
  <c r="AH460" i="8"/>
  <c r="AI460" i="8"/>
  <c r="Z461" i="8"/>
  <c r="AD461" i="8"/>
  <c r="AG461" i="8"/>
  <c r="AH461" i="8"/>
  <c r="AI461" i="8"/>
  <c r="Z462" i="8"/>
  <c r="AD462" i="8"/>
  <c r="AG462" i="8"/>
  <c r="AH462" i="8"/>
  <c r="AI462" i="8"/>
  <c r="Z463" i="8"/>
  <c r="AD463" i="8"/>
  <c r="AG463" i="8"/>
  <c r="AH463" i="8"/>
  <c r="AI463" i="8"/>
  <c r="Z464" i="8"/>
  <c r="AD464" i="8"/>
  <c r="AG464" i="8"/>
  <c r="AH464" i="8"/>
  <c r="AI464" i="8"/>
  <c r="Z465" i="8"/>
  <c r="AD465" i="8"/>
  <c r="AG465" i="8"/>
  <c r="AH465" i="8"/>
  <c r="AI465" i="8"/>
  <c r="Z466" i="8"/>
  <c r="AD466" i="8"/>
  <c r="AG466" i="8"/>
  <c r="AH466" i="8"/>
  <c r="AI466" i="8"/>
  <c r="Z467" i="8"/>
  <c r="AD467" i="8"/>
  <c r="AG467" i="8"/>
  <c r="AH467" i="8"/>
  <c r="AI467" i="8"/>
  <c r="Z468" i="8"/>
  <c r="AD468" i="8"/>
  <c r="AG468" i="8"/>
  <c r="AH468" i="8"/>
  <c r="AI468" i="8"/>
  <c r="Z469" i="8"/>
  <c r="AD469" i="8"/>
  <c r="AG469" i="8"/>
  <c r="AH469" i="8"/>
  <c r="AI469" i="8"/>
  <c r="Z470" i="8"/>
  <c r="AD470" i="8"/>
  <c r="AG470" i="8"/>
  <c r="AH470" i="8"/>
  <c r="AI470" i="8"/>
  <c r="Z471" i="8"/>
  <c r="AD471" i="8"/>
  <c r="AG471" i="8"/>
  <c r="AH471" i="8"/>
  <c r="AI471" i="8"/>
  <c r="Z472" i="8"/>
  <c r="AD472" i="8"/>
  <c r="AG472" i="8"/>
  <c r="AH472" i="8"/>
  <c r="AI472" i="8"/>
  <c r="Z473" i="8"/>
  <c r="AD473" i="8"/>
  <c r="AG473" i="8"/>
  <c r="AH473" i="8"/>
  <c r="AI473" i="8"/>
  <c r="Z474" i="8"/>
  <c r="AD474" i="8"/>
  <c r="AG474" i="8"/>
  <c r="AH474" i="8"/>
  <c r="AI474" i="8"/>
  <c r="Z475" i="8"/>
  <c r="AD475" i="8"/>
  <c r="AG475" i="8"/>
  <c r="AH475" i="8"/>
  <c r="AI475" i="8"/>
  <c r="Z476" i="8"/>
  <c r="AD476" i="8"/>
  <c r="AG476" i="8"/>
  <c r="AH476" i="8"/>
  <c r="AI476" i="8"/>
  <c r="Z477" i="8"/>
  <c r="AD477" i="8"/>
  <c r="AG477" i="8"/>
  <c r="AH477" i="8"/>
  <c r="AI477" i="8"/>
  <c r="Z478" i="8"/>
  <c r="AD478" i="8"/>
  <c r="AG478" i="8"/>
  <c r="AH478" i="8"/>
  <c r="AI478" i="8"/>
  <c r="Z479" i="8"/>
  <c r="AD479" i="8"/>
  <c r="AG479" i="8"/>
  <c r="AH479" i="8"/>
  <c r="AI479" i="8"/>
  <c r="Z480" i="8"/>
  <c r="AD480" i="8"/>
  <c r="AG480" i="8"/>
  <c r="AH480" i="8"/>
  <c r="AI480" i="8"/>
  <c r="Z481" i="8"/>
  <c r="AD481" i="8"/>
  <c r="AG481" i="8"/>
  <c r="AH481" i="8"/>
  <c r="AI481" i="8"/>
  <c r="Z482" i="8"/>
  <c r="AD482" i="8"/>
  <c r="AG482" i="8"/>
  <c r="AH482" i="8"/>
  <c r="AI482" i="8"/>
  <c r="Z483" i="8"/>
  <c r="AD483" i="8"/>
  <c r="AG483" i="8"/>
  <c r="AH483" i="8"/>
  <c r="AI483" i="8"/>
  <c r="Z484" i="8"/>
  <c r="AD484" i="8"/>
  <c r="AG484" i="8"/>
  <c r="AH484" i="8"/>
  <c r="AI484" i="8"/>
  <c r="Z485" i="8"/>
  <c r="AD485" i="8"/>
  <c r="AG485" i="8"/>
  <c r="AH485" i="8"/>
  <c r="AI485" i="8"/>
  <c r="Z486" i="8"/>
  <c r="AD486" i="8"/>
  <c r="AG486" i="8"/>
  <c r="AH486" i="8"/>
  <c r="AI486" i="8"/>
  <c r="Z487" i="8"/>
  <c r="AD487" i="8"/>
  <c r="AG487" i="8"/>
  <c r="AH487" i="8"/>
  <c r="AI487" i="8"/>
  <c r="Z488" i="8"/>
  <c r="AD488" i="8"/>
  <c r="AG488" i="8"/>
  <c r="AH488" i="8"/>
  <c r="AI488" i="8"/>
  <c r="Z489" i="8"/>
  <c r="AD489" i="8"/>
  <c r="AG489" i="8"/>
  <c r="AH489" i="8"/>
  <c r="AI489" i="8"/>
  <c r="Z490" i="8"/>
  <c r="AD490" i="8"/>
  <c r="AG490" i="8"/>
  <c r="AH490" i="8"/>
  <c r="AI490" i="8"/>
  <c r="Z491" i="8"/>
  <c r="AD491" i="8"/>
  <c r="AG491" i="8"/>
  <c r="AH491" i="8"/>
  <c r="AI491" i="8"/>
  <c r="Z492" i="8"/>
  <c r="AD492" i="8"/>
  <c r="AG492" i="8"/>
  <c r="AH492" i="8"/>
  <c r="AI492" i="8"/>
  <c r="Z493" i="8"/>
  <c r="AD493" i="8"/>
  <c r="AG493" i="8"/>
  <c r="AH493" i="8"/>
  <c r="AI493" i="8"/>
  <c r="Z494" i="8"/>
  <c r="AD494" i="8"/>
  <c r="AG494" i="8"/>
  <c r="AH494" i="8"/>
  <c r="AI494" i="8"/>
  <c r="Z495" i="8"/>
  <c r="AD495" i="8"/>
  <c r="AG495" i="8"/>
  <c r="AH495" i="8"/>
  <c r="AI495" i="8"/>
  <c r="Z496" i="8"/>
  <c r="AD496" i="8"/>
  <c r="AG496" i="8"/>
  <c r="AH496" i="8"/>
  <c r="AI496" i="8"/>
  <c r="Z497" i="8"/>
  <c r="AD497" i="8"/>
  <c r="AG497" i="8"/>
  <c r="AH497" i="8"/>
  <c r="AI497" i="8"/>
  <c r="Z498" i="8"/>
  <c r="AD498" i="8"/>
  <c r="AG498" i="8"/>
  <c r="AH498" i="8"/>
  <c r="AI498" i="8"/>
  <c r="Z499" i="8"/>
  <c r="AD499" i="8"/>
  <c r="AG499" i="8"/>
  <c r="AH499" i="8"/>
  <c r="AI499" i="8"/>
  <c r="Z500" i="8"/>
  <c r="AD500" i="8"/>
  <c r="AG500" i="8"/>
  <c r="AH500" i="8"/>
  <c r="AI500" i="8"/>
  <c r="Z501" i="8"/>
  <c r="AD501" i="8"/>
  <c r="AG501" i="8"/>
  <c r="AH501" i="8"/>
  <c r="AI501" i="8"/>
  <c r="Z502" i="8"/>
  <c r="AD502" i="8"/>
  <c r="AG502" i="8"/>
  <c r="AH502" i="8"/>
  <c r="AI502" i="8"/>
  <c r="Z503" i="8"/>
  <c r="AD503" i="8"/>
  <c r="AG503" i="8"/>
  <c r="AH503" i="8"/>
  <c r="AI503" i="8"/>
  <c r="Z504" i="8"/>
  <c r="AD504" i="8"/>
  <c r="AG504" i="8"/>
  <c r="AH504" i="8"/>
  <c r="AI504" i="8"/>
  <c r="Z505" i="8"/>
  <c r="AD505" i="8"/>
  <c r="AG505" i="8"/>
  <c r="AH505" i="8"/>
  <c r="AI505" i="8"/>
  <c r="Z506" i="8"/>
  <c r="AD506" i="8"/>
  <c r="AG506" i="8"/>
  <c r="AH506" i="8"/>
  <c r="AI506" i="8"/>
  <c r="Z507" i="8"/>
  <c r="AD507" i="8"/>
  <c r="AG507" i="8"/>
  <c r="AH507" i="8"/>
  <c r="AI507" i="8"/>
  <c r="Z508" i="8"/>
  <c r="AD508" i="8"/>
  <c r="AG508" i="8"/>
  <c r="AH508" i="8"/>
  <c r="AI508" i="8"/>
  <c r="Z509" i="8"/>
  <c r="AD509" i="8"/>
  <c r="AG509" i="8"/>
  <c r="AH509" i="8"/>
  <c r="AI509" i="8"/>
  <c r="Z510" i="8"/>
  <c r="AD510" i="8"/>
  <c r="AG510" i="8"/>
  <c r="AH510" i="8"/>
  <c r="AI510" i="8"/>
  <c r="Z511" i="8"/>
  <c r="AD511" i="8"/>
  <c r="AG511" i="8"/>
  <c r="AH511" i="8"/>
  <c r="AI511" i="8"/>
  <c r="Z512" i="8"/>
  <c r="AD512" i="8"/>
  <c r="AG512" i="8"/>
  <c r="AH512" i="8"/>
  <c r="AI512" i="8"/>
  <c r="Z513" i="8"/>
  <c r="AD513" i="8"/>
  <c r="AG513" i="8"/>
  <c r="AH513" i="8"/>
  <c r="AI513" i="8"/>
  <c r="Z514" i="8"/>
  <c r="AD514" i="8"/>
  <c r="AG514" i="8"/>
  <c r="AH514" i="8"/>
  <c r="AI514" i="8"/>
  <c r="Z515" i="8"/>
  <c r="AD515" i="8"/>
  <c r="AG515" i="8"/>
  <c r="AH515" i="8"/>
  <c r="AI515" i="8"/>
  <c r="Z516" i="8"/>
  <c r="AD516" i="8"/>
  <c r="AG516" i="8"/>
  <c r="AH516" i="8"/>
  <c r="AI516" i="8"/>
  <c r="Z517" i="8"/>
  <c r="AD517" i="8"/>
  <c r="AG517" i="8"/>
  <c r="AH517" i="8"/>
  <c r="AI517" i="8"/>
  <c r="Z518" i="8"/>
  <c r="AD518" i="8"/>
  <c r="AG518" i="8"/>
  <c r="AH518" i="8"/>
  <c r="AI518" i="8"/>
  <c r="Z519" i="8"/>
  <c r="AD519" i="8"/>
  <c r="AG519" i="8"/>
  <c r="AH519" i="8"/>
  <c r="AI519" i="8"/>
  <c r="Z520" i="8"/>
  <c r="AD520" i="8"/>
  <c r="AG520" i="8"/>
  <c r="AH520" i="8"/>
  <c r="AI520" i="8"/>
  <c r="Z521" i="8"/>
  <c r="AD521" i="8"/>
  <c r="AG521" i="8"/>
  <c r="AH521" i="8"/>
  <c r="AI521" i="8"/>
  <c r="Z522" i="8"/>
  <c r="AD522" i="8"/>
  <c r="AG522" i="8"/>
  <c r="AH522" i="8"/>
  <c r="AI522" i="8"/>
  <c r="Z523" i="8"/>
  <c r="AD523" i="8"/>
  <c r="AG523" i="8"/>
  <c r="AH523" i="8"/>
  <c r="AI523" i="8"/>
  <c r="Z524" i="8"/>
  <c r="AD524" i="8"/>
  <c r="AG524" i="8"/>
  <c r="AH524" i="8"/>
  <c r="AI524" i="8"/>
  <c r="Z525" i="8"/>
  <c r="AD525" i="8"/>
  <c r="AG525" i="8"/>
  <c r="AH525" i="8"/>
  <c r="AI525" i="8"/>
  <c r="Z526" i="8"/>
  <c r="AD526" i="8"/>
  <c r="AG526" i="8"/>
  <c r="AH526" i="8"/>
  <c r="AI526" i="8"/>
  <c r="Z527" i="8"/>
  <c r="AD527" i="8"/>
  <c r="AG527" i="8"/>
  <c r="AH527" i="8"/>
  <c r="AI527" i="8"/>
  <c r="Z528" i="8"/>
  <c r="AD528" i="8"/>
  <c r="AG528" i="8"/>
  <c r="AH528" i="8"/>
  <c r="AI528" i="8"/>
  <c r="Z529" i="8"/>
  <c r="AD529" i="8"/>
  <c r="AG529" i="8"/>
  <c r="AH529" i="8"/>
  <c r="AI529" i="8"/>
  <c r="Z530" i="8"/>
  <c r="AD530" i="8"/>
  <c r="AG530" i="8"/>
  <c r="AH530" i="8"/>
  <c r="AI530" i="8"/>
  <c r="Z531" i="8"/>
  <c r="AD531" i="8"/>
  <c r="AG531" i="8"/>
  <c r="AH531" i="8"/>
  <c r="AI531" i="8"/>
  <c r="Z532" i="8"/>
  <c r="AD532" i="8"/>
  <c r="AG532" i="8"/>
  <c r="AH532" i="8"/>
  <c r="AI532" i="8"/>
  <c r="Z533" i="8"/>
  <c r="AD533" i="8"/>
  <c r="AG533" i="8"/>
  <c r="AH533" i="8"/>
  <c r="AI533" i="8"/>
  <c r="Z534" i="8"/>
  <c r="AD534" i="8"/>
  <c r="AG534" i="8"/>
  <c r="AH534" i="8"/>
  <c r="AI534" i="8"/>
  <c r="Z535" i="8"/>
  <c r="AD535" i="8"/>
  <c r="AG535" i="8"/>
  <c r="AH535" i="8"/>
  <c r="AI535" i="8"/>
  <c r="Z536" i="8"/>
  <c r="AD536" i="8"/>
  <c r="AG536" i="8"/>
  <c r="AH536" i="8"/>
  <c r="AI536" i="8"/>
  <c r="Z537" i="8"/>
  <c r="AD537" i="8"/>
  <c r="AG537" i="8"/>
  <c r="AH537" i="8"/>
  <c r="AI537" i="8"/>
  <c r="Z538" i="8"/>
  <c r="AD538" i="8"/>
  <c r="AG538" i="8"/>
  <c r="AH538" i="8"/>
  <c r="AI538" i="8"/>
  <c r="Z539" i="8"/>
  <c r="AD539" i="8"/>
  <c r="AG539" i="8"/>
  <c r="AH539" i="8"/>
  <c r="AI539" i="8"/>
  <c r="Z540" i="8"/>
  <c r="AD540" i="8"/>
  <c r="AG540" i="8"/>
  <c r="AH540" i="8"/>
  <c r="AI540" i="8"/>
  <c r="Z541" i="8"/>
  <c r="AD541" i="8"/>
  <c r="AG541" i="8"/>
  <c r="AH541" i="8"/>
  <c r="AI541" i="8"/>
  <c r="Z542" i="8"/>
  <c r="AD542" i="8"/>
  <c r="AG542" i="8"/>
  <c r="AH542" i="8"/>
  <c r="AI542" i="8"/>
  <c r="Z543" i="8"/>
  <c r="AD543" i="8"/>
  <c r="AG543" i="8"/>
  <c r="AH543" i="8"/>
  <c r="AI543" i="8"/>
  <c r="Z544" i="8"/>
  <c r="AD544" i="8"/>
  <c r="AG544" i="8"/>
  <c r="AH544" i="8"/>
  <c r="AI544" i="8"/>
  <c r="Z545" i="8"/>
  <c r="AD545" i="8"/>
  <c r="AG545" i="8"/>
  <c r="AH545" i="8"/>
  <c r="AI545" i="8"/>
  <c r="Z546" i="8"/>
  <c r="AD546" i="8"/>
  <c r="AG546" i="8"/>
  <c r="AH546" i="8"/>
  <c r="AI546" i="8"/>
  <c r="Z547" i="8"/>
  <c r="AD547" i="8"/>
  <c r="AG547" i="8"/>
  <c r="AH547" i="8"/>
  <c r="AI547" i="8"/>
  <c r="Z548" i="8"/>
  <c r="AD548" i="8"/>
  <c r="AG548" i="8"/>
  <c r="AH548" i="8"/>
  <c r="AI548" i="8"/>
  <c r="Z549" i="8"/>
  <c r="AD549" i="8"/>
  <c r="AG549" i="8"/>
  <c r="AH549" i="8"/>
  <c r="AI549" i="8"/>
  <c r="Z550" i="8"/>
  <c r="AD550" i="8"/>
  <c r="AG550" i="8"/>
  <c r="AH550" i="8"/>
  <c r="AI550" i="8"/>
  <c r="Z551" i="8"/>
  <c r="AD551" i="8"/>
  <c r="AG551" i="8"/>
  <c r="AH551" i="8"/>
  <c r="AI551" i="8"/>
  <c r="Z552" i="8"/>
  <c r="AD552" i="8"/>
  <c r="AG552" i="8"/>
  <c r="AH552" i="8"/>
  <c r="AI552" i="8"/>
  <c r="Z553" i="8"/>
  <c r="AD553" i="8"/>
  <c r="AG553" i="8"/>
  <c r="AH553" i="8"/>
  <c r="AI553" i="8"/>
  <c r="Z554" i="8"/>
  <c r="AD554" i="8"/>
  <c r="AG554" i="8"/>
  <c r="AH554" i="8"/>
  <c r="AI554" i="8"/>
  <c r="Z555" i="8"/>
  <c r="AD555" i="8"/>
  <c r="AG555" i="8"/>
  <c r="AH555" i="8"/>
  <c r="AI555" i="8"/>
  <c r="Z556" i="8"/>
  <c r="AD556" i="8"/>
  <c r="AG556" i="8"/>
  <c r="AH556" i="8"/>
  <c r="AI556" i="8"/>
  <c r="Z557" i="8"/>
  <c r="AD557" i="8"/>
  <c r="AG557" i="8"/>
  <c r="AH557" i="8"/>
  <c r="AI557" i="8"/>
  <c r="Z558" i="8"/>
  <c r="AD558" i="8"/>
  <c r="AG558" i="8"/>
  <c r="AH558" i="8"/>
  <c r="AI558" i="8"/>
  <c r="Z559" i="8"/>
  <c r="AD559" i="8"/>
  <c r="AG559" i="8"/>
  <c r="AH559" i="8"/>
  <c r="AI559" i="8"/>
  <c r="Z560" i="8"/>
  <c r="AD560" i="8"/>
  <c r="AG560" i="8"/>
  <c r="AH560" i="8"/>
  <c r="AI560" i="8"/>
  <c r="Z561" i="8"/>
  <c r="AD561" i="8"/>
  <c r="AG561" i="8"/>
  <c r="AH561" i="8"/>
  <c r="AI561" i="8"/>
  <c r="Z562" i="8"/>
  <c r="AD562" i="8"/>
  <c r="AG562" i="8"/>
  <c r="AH562" i="8"/>
  <c r="AI562" i="8"/>
  <c r="Z563" i="8"/>
  <c r="AD563" i="8"/>
  <c r="AG563" i="8"/>
  <c r="AH563" i="8"/>
  <c r="AI563" i="8"/>
  <c r="Z564" i="8"/>
  <c r="AD564" i="8"/>
  <c r="AG564" i="8"/>
  <c r="AH564" i="8"/>
  <c r="AI564" i="8"/>
  <c r="Z565" i="8"/>
  <c r="AD565" i="8"/>
  <c r="AG565" i="8"/>
  <c r="AH565" i="8"/>
  <c r="AI565" i="8"/>
  <c r="Z566" i="8"/>
  <c r="AD566" i="8"/>
  <c r="AG566" i="8"/>
  <c r="AH566" i="8"/>
  <c r="AI566" i="8"/>
  <c r="Z567" i="8"/>
  <c r="AD567" i="8"/>
  <c r="AG567" i="8"/>
  <c r="AH567" i="8"/>
  <c r="AI567" i="8"/>
  <c r="Z568" i="8"/>
  <c r="AD568" i="8"/>
  <c r="AG568" i="8"/>
  <c r="AH568" i="8"/>
  <c r="AI568" i="8"/>
  <c r="Z569" i="8"/>
  <c r="AD569" i="8"/>
  <c r="AG569" i="8"/>
  <c r="AH569" i="8"/>
  <c r="AI569" i="8"/>
  <c r="Z570" i="8"/>
  <c r="AD570" i="8"/>
  <c r="AG570" i="8"/>
  <c r="AH570" i="8"/>
  <c r="AI570" i="8"/>
  <c r="Z571" i="8"/>
  <c r="AD571" i="8"/>
  <c r="AG571" i="8"/>
  <c r="AH571" i="8"/>
  <c r="AI571" i="8"/>
  <c r="Z572" i="8"/>
  <c r="AD572" i="8"/>
  <c r="AG572" i="8"/>
  <c r="AH572" i="8"/>
  <c r="AI572" i="8"/>
  <c r="Z573" i="8"/>
  <c r="AD573" i="8"/>
  <c r="AG573" i="8"/>
  <c r="AH573" i="8"/>
  <c r="AI573" i="8"/>
  <c r="Z574" i="8"/>
  <c r="AD574" i="8"/>
  <c r="AG574" i="8"/>
  <c r="AH574" i="8"/>
  <c r="AI574" i="8"/>
  <c r="Z575" i="8"/>
  <c r="AD575" i="8"/>
  <c r="AG575" i="8"/>
  <c r="AH575" i="8"/>
  <c r="AI575" i="8"/>
  <c r="Z576" i="8"/>
  <c r="AD576" i="8"/>
  <c r="AG576" i="8"/>
  <c r="AH576" i="8"/>
  <c r="AI576" i="8"/>
  <c r="Z577" i="8"/>
  <c r="AD577" i="8"/>
  <c r="AG577" i="8"/>
  <c r="AH577" i="8"/>
  <c r="AI577" i="8"/>
  <c r="Z578" i="8"/>
  <c r="AD578" i="8"/>
  <c r="AG578" i="8"/>
  <c r="AH578" i="8"/>
  <c r="AI578" i="8"/>
  <c r="Z579" i="8"/>
  <c r="AD579" i="8"/>
  <c r="AG579" i="8"/>
  <c r="AH579" i="8"/>
  <c r="AI579" i="8"/>
  <c r="Z580" i="8"/>
  <c r="AD580" i="8"/>
  <c r="AG580" i="8"/>
  <c r="AH580" i="8"/>
  <c r="AI580" i="8"/>
  <c r="Z581" i="8"/>
  <c r="AD581" i="8"/>
  <c r="AG581" i="8"/>
  <c r="AH581" i="8"/>
  <c r="AI581" i="8"/>
  <c r="Z582" i="8"/>
  <c r="AD582" i="8"/>
  <c r="AG582" i="8"/>
  <c r="AH582" i="8"/>
  <c r="AI582" i="8"/>
  <c r="Z583" i="8"/>
  <c r="AD583" i="8"/>
  <c r="AG583" i="8"/>
  <c r="AH583" i="8"/>
  <c r="AI583" i="8"/>
  <c r="Z584" i="8"/>
  <c r="AD584" i="8"/>
  <c r="AG584" i="8"/>
  <c r="AH584" i="8"/>
  <c r="AI584" i="8"/>
  <c r="Z585" i="8"/>
  <c r="AD585" i="8"/>
  <c r="AG585" i="8"/>
  <c r="AH585" i="8"/>
  <c r="AI585" i="8"/>
  <c r="Z586" i="8"/>
  <c r="AD586" i="8"/>
  <c r="AG586" i="8"/>
  <c r="AH586" i="8"/>
  <c r="AI586" i="8"/>
  <c r="Z587" i="8"/>
  <c r="AD587" i="8"/>
  <c r="AG587" i="8"/>
  <c r="AH587" i="8"/>
  <c r="AI587" i="8"/>
  <c r="Z588" i="8"/>
  <c r="AD588" i="8"/>
  <c r="AG588" i="8"/>
  <c r="AH588" i="8"/>
  <c r="AI588" i="8"/>
  <c r="Z589" i="8"/>
  <c r="AD589" i="8"/>
  <c r="AG589" i="8"/>
  <c r="AH589" i="8"/>
  <c r="AI589" i="8"/>
  <c r="Z590" i="8"/>
  <c r="AD590" i="8"/>
  <c r="AG590" i="8"/>
  <c r="AH590" i="8"/>
  <c r="AI590" i="8"/>
  <c r="Z591" i="8"/>
  <c r="AD591" i="8"/>
  <c r="AG591" i="8"/>
  <c r="AH591" i="8"/>
  <c r="AI591" i="8"/>
  <c r="Z592" i="8"/>
  <c r="AD592" i="8"/>
  <c r="AG592" i="8"/>
  <c r="AH592" i="8"/>
  <c r="AI592" i="8"/>
  <c r="Z593" i="8"/>
  <c r="AD593" i="8"/>
  <c r="AG593" i="8"/>
  <c r="AH593" i="8"/>
  <c r="AI593" i="8"/>
  <c r="Z594" i="8"/>
  <c r="AD594" i="8"/>
  <c r="AG594" i="8"/>
  <c r="AH594" i="8"/>
  <c r="AI594" i="8"/>
  <c r="Z595" i="8"/>
  <c r="AD595" i="8"/>
  <c r="AG595" i="8"/>
  <c r="AH595" i="8"/>
  <c r="AI595" i="8"/>
  <c r="Z596" i="8"/>
  <c r="AD596" i="8"/>
  <c r="AG596" i="8"/>
  <c r="AH596" i="8"/>
  <c r="AI596" i="8"/>
  <c r="Z597" i="8"/>
  <c r="AD597" i="8"/>
  <c r="AG597" i="8"/>
  <c r="AH597" i="8"/>
  <c r="AI597" i="8"/>
  <c r="Z598" i="8"/>
  <c r="AD598" i="8"/>
  <c r="AG598" i="8"/>
  <c r="AH598" i="8"/>
  <c r="AI598" i="8"/>
  <c r="Z599" i="8"/>
  <c r="AD599" i="8"/>
  <c r="AG599" i="8"/>
  <c r="AH599" i="8"/>
  <c r="AI599" i="8"/>
  <c r="Z600" i="8"/>
  <c r="AD600" i="8"/>
  <c r="AG600" i="8"/>
  <c r="AH600" i="8"/>
  <c r="AI600" i="8"/>
  <c r="Z601" i="8"/>
  <c r="AD601" i="8"/>
  <c r="AG601" i="8"/>
  <c r="AH601" i="8"/>
  <c r="AI601" i="8"/>
  <c r="Z602" i="8"/>
  <c r="AD602" i="8"/>
  <c r="AG602" i="8"/>
  <c r="AH602" i="8"/>
  <c r="AI602" i="8"/>
  <c r="Z603" i="8"/>
  <c r="AD603" i="8"/>
  <c r="AG603" i="8"/>
  <c r="AH603" i="8"/>
  <c r="AI603" i="8"/>
  <c r="Z604" i="8"/>
  <c r="AD604" i="8"/>
  <c r="AG604" i="8"/>
  <c r="AH604" i="8"/>
  <c r="AI604" i="8"/>
  <c r="Z605" i="8"/>
  <c r="AD605" i="8"/>
  <c r="AG605" i="8"/>
  <c r="AH605" i="8"/>
  <c r="AI605" i="8"/>
  <c r="Z606" i="8"/>
  <c r="AD606" i="8"/>
  <c r="AG606" i="8"/>
  <c r="AH606" i="8"/>
  <c r="AI606" i="8"/>
  <c r="Z607" i="8"/>
  <c r="AD607" i="8"/>
  <c r="AG607" i="8"/>
  <c r="AH607" i="8"/>
  <c r="AI607" i="8"/>
  <c r="Z608" i="8"/>
  <c r="AD608" i="8"/>
  <c r="AG608" i="8"/>
  <c r="AH608" i="8"/>
  <c r="AI608" i="8"/>
  <c r="Z609" i="8"/>
  <c r="AD609" i="8"/>
  <c r="AG609" i="8"/>
  <c r="AH609" i="8"/>
  <c r="AI609" i="8"/>
  <c r="Z610" i="8"/>
  <c r="AD610" i="8"/>
  <c r="AG610" i="8"/>
  <c r="AH610" i="8"/>
  <c r="AI610" i="8"/>
  <c r="Z611" i="8"/>
  <c r="AD611" i="8"/>
  <c r="AG611" i="8"/>
  <c r="AH611" i="8"/>
  <c r="AI611" i="8"/>
  <c r="Z612" i="8"/>
  <c r="AD612" i="8"/>
  <c r="AG612" i="8"/>
  <c r="AH612" i="8"/>
  <c r="AI612" i="8"/>
  <c r="Z613" i="8"/>
  <c r="AD613" i="8"/>
  <c r="AG613" i="8"/>
  <c r="AH613" i="8"/>
  <c r="AI613" i="8"/>
  <c r="Z614" i="8"/>
  <c r="AD614" i="8"/>
  <c r="AG614" i="8"/>
  <c r="AH614" i="8"/>
  <c r="AI614" i="8"/>
  <c r="Z615" i="8"/>
  <c r="AD615" i="8"/>
  <c r="AG615" i="8"/>
  <c r="AH615" i="8"/>
  <c r="AI615" i="8"/>
  <c r="Z616" i="8"/>
  <c r="AD616" i="8"/>
  <c r="AG616" i="8"/>
  <c r="AH616" i="8"/>
  <c r="AI616" i="8"/>
  <c r="Z617" i="8"/>
  <c r="AD617" i="8"/>
  <c r="AG617" i="8"/>
  <c r="AH617" i="8"/>
  <c r="AI617" i="8"/>
  <c r="Z618" i="8"/>
  <c r="AD618" i="8"/>
  <c r="AG618" i="8"/>
  <c r="AH618" i="8"/>
  <c r="AI618" i="8"/>
  <c r="Z619" i="8"/>
  <c r="AD619" i="8"/>
  <c r="AG619" i="8"/>
  <c r="AH619" i="8"/>
  <c r="AI619" i="8"/>
  <c r="Z620" i="8"/>
  <c r="AD620" i="8"/>
  <c r="AG620" i="8"/>
  <c r="AH620" i="8"/>
  <c r="AI620" i="8"/>
  <c r="Z621" i="8"/>
  <c r="AD621" i="8"/>
  <c r="AG621" i="8"/>
  <c r="AH621" i="8"/>
  <c r="AI621" i="8"/>
  <c r="Z622" i="8"/>
  <c r="AD622" i="8"/>
  <c r="AG622" i="8"/>
  <c r="AH622" i="8"/>
  <c r="AI622" i="8"/>
  <c r="Z623" i="8"/>
  <c r="AD623" i="8"/>
  <c r="AG623" i="8"/>
  <c r="AH623" i="8"/>
  <c r="AI623" i="8"/>
  <c r="Z624" i="8"/>
  <c r="AD624" i="8"/>
  <c r="AG624" i="8"/>
  <c r="AH624" i="8"/>
  <c r="AI624" i="8"/>
  <c r="Z625" i="8"/>
  <c r="AD625" i="8"/>
  <c r="AG625" i="8"/>
  <c r="AH625" i="8"/>
  <c r="AI625" i="8"/>
  <c r="Z626" i="8"/>
  <c r="AD626" i="8"/>
  <c r="AG626" i="8"/>
  <c r="AH626" i="8"/>
  <c r="AI626" i="8"/>
  <c r="Z627" i="8"/>
  <c r="AD627" i="8"/>
  <c r="AG627" i="8"/>
  <c r="AH627" i="8"/>
  <c r="AI627" i="8"/>
  <c r="Z628" i="8"/>
  <c r="AD628" i="8"/>
  <c r="AG628" i="8"/>
  <c r="AH628" i="8"/>
  <c r="AI628" i="8"/>
  <c r="Z629" i="8"/>
  <c r="AD629" i="8"/>
  <c r="AG629" i="8"/>
  <c r="AH629" i="8"/>
  <c r="AI629" i="8"/>
  <c r="Z630" i="8"/>
  <c r="AD630" i="8"/>
  <c r="AG630" i="8"/>
  <c r="AH630" i="8"/>
  <c r="AI630" i="8"/>
  <c r="Z631" i="8"/>
  <c r="AD631" i="8"/>
  <c r="AG631" i="8"/>
  <c r="AH631" i="8"/>
  <c r="AI631" i="8"/>
  <c r="Z632" i="8"/>
  <c r="AD632" i="8"/>
  <c r="AG632" i="8"/>
  <c r="AH632" i="8"/>
  <c r="AI632" i="8"/>
  <c r="Z633" i="8"/>
  <c r="AD633" i="8"/>
  <c r="AG633" i="8"/>
  <c r="AH633" i="8"/>
  <c r="AI633" i="8"/>
  <c r="Z634" i="8"/>
  <c r="AD634" i="8"/>
  <c r="AG634" i="8"/>
  <c r="AH634" i="8"/>
  <c r="AI634" i="8"/>
  <c r="Z635" i="8"/>
  <c r="AD635" i="8"/>
  <c r="AG635" i="8"/>
  <c r="AH635" i="8"/>
  <c r="AI635" i="8"/>
  <c r="Z636" i="8"/>
  <c r="AD636" i="8"/>
  <c r="AG636" i="8"/>
  <c r="AH636" i="8"/>
  <c r="AI636" i="8"/>
  <c r="Z637" i="8"/>
  <c r="AD637" i="8"/>
  <c r="AG637" i="8"/>
  <c r="AH637" i="8"/>
  <c r="AI637" i="8"/>
  <c r="Z638" i="8"/>
  <c r="AD638" i="8"/>
  <c r="AG638" i="8"/>
  <c r="AH638" i="8"/>
  <c r="AI638" i="8"/>
  <c r="Z639" i="8"/>
  <c r="AD639" i="8"/>
  <c r="AG639" i="8"/>
  <c r="AH639" i="8"/>
  <c r="AI639" i="8"/>
  <c r="Z640" i="8"/>
  <c r="AD640" i="8"/>
  <c r="AG640" i="8"/>
  <c r="AH640" i="8"/>
  <c r="AI640" i="8"/>
  <c r="Z641" i="8"/>
  <c r="AD641" i="8"/>
  <c r="AG641" i="8"/>
  <c r="AH641" i="8"/>
  <c r="AI641" i="8"/>
  <c r="Z642" i="8"/>
  <c r="AD642" i="8"/>
  <c r="AG642" i="8"/>
  <c r="AH642" i="8"/>
  <c r="AI642" i="8"/>
  <c r="Z643" i="8"/>
  <c r="AD643" i="8"/>
  <c r="AG643" i="8"/>
  <c r="AH643" i="8"/>
  <c r="AI643" i="8"/>
  <c r="Z644" i="8"/>
  <c r="AD644" i="8"/>
  <c r="AG644" i="8"/>
  <c r="AH644" i="8"/>
  <c r="AI644" i="8"/>
  <c r="Z645" i="8"/>
  <c r="AD645" i="8"/>
  <c r="AG645" i="8"/>
  <c r="AH645" i="8"/>
  <c r="AI645" i="8"/>
  <c r="Z646" i="8"/>
  <c r="AD646" i="8"/>
  <c r="AG646" i="8"/>
  <c r="AH646" i="8"/>
  <c r="AI646" i="8"/>
  <c r="Z647" i="8"/>
  <c r="AD647" i="8"/>
  <c r="AG647" i="8"/>
  <c r="AH647" i="8"/>
  <c r="AI647" i="8"/>
  <c r="Z648" i="8"/>
  <c r="AD648" i="8"/>
  <c r="AG648" i="8"/>
  <c r="AH648" i="8"/>
  <c r="AI648" i="8"/>
  <c r="Z649" i="8"/>
  <c r="AD649" i="8"/>
  <c r="AG649" i="8"/>
  <c r="AH649" i="8"/>
  <c r="AI649" i="8"/>
  <c r="Z650" i="8"/>
  <c r="AD650" i="8"/>
  <c r="AG650" i="8"/>
  <c r="AH650" i="8"/>
  <c r="AI650" i="8"/>
  <c r="Z651" i="8"/>
  <c r="AD651" i="8"/>
  <c r="AG651" i="8"/>
  <c r="AH651" i="8"/>
  <c r="AI651" i="8"/>
  <c r="Z652" i="8"/>
  <c r="AD652" i="8"/>
  <c r="AG652" i="8"/>
  <c r="AH652" i="8"/>
  <c r="AI652" i="8"/>
  <c r="Z653" i="8"/>
  <c r="AD653" i="8"/>
  <c r="AG653" i="8"/>
  <c r="AH653" i="8"/>
  <c r="AI653" i="8"/>
  <c r="Z654" i="8"/>
  <c r="AD654" i="8"/>
  <c r="AG654" i="8"/>
  <c r="AH654" i="8"/>
  <c r="AI654" i="8"/>
  <c r="Z655" i="8"/>
  <c r="AD655" i="8"/>
  <c r="AG655" i="8"/>
  <c r="AH655" i="8"/>
  <c r="AI655" i="8"/>
  <c r="Z656" i="8"/>
  <c r="AD656" i="8"/>
  <c r="AG656" i="8"/>
  <c r="AH656" i="8"/>
  <c r="AI656" i="8"/>
  <c r="Z657" i="8"/>
  <c r="AD657" i="8"/>
  <c r="AG657" i="8"/>
  <c r="AH657" i="8"/>
  <c r="AI657" i="8"/>
  <c r="Z658" i="8"/>
  <c r="AD658" i="8"/>
  <c r="AG658" i="8"/>
  <c r="AH658" i="8"/>
  <c r="AI658" i="8"/>
  <c r="Z659" i="8"/>
  <c r="AD659" i="8"/>
  <c r="AG659" i="8"/>
  <c r="AH659" i="8"/>
  <c r="AI659" i="8"/>
  <c r="Z660" i="8"/>
  <c r="AD660" i="8"/>
  <c r="AG660" i="8"/>
  <c r="AH660" i="8"/>
  <c r="AI660" i="8"/>
  <c r="Z661" i="8"/>
  <c r="AD661" i="8"/>
  <c r="AG661" i="8"/>
  <c r="AH661" i="8"/>
  <c r="AI661" i="8"/>
  <c r="Z662" i="8"/>
  <c r="AD662" i="8"/>
  <c r="AG662" i="8"/>
  <c r="AH662" i="8"/>
  <c r="AI662" i="8"/>
  <c r="Z663" i="8"/>
  <c r="AD663" i="8"/>
  <c r="AG663" i="8"/>
  <c r="AH663" i="8"/>
  <c r="AI663" i="8"/>
  <c r="Z664" i="8"/>
  <c r="AD664" i="8"/>
  <c r="AG664" i="8"/>
  <c r="AH664" i="8"/>
  <c r="AI664" i="8"/>
  <c r="Z665" i="8"/>
  <c r="AD665" i="8"/>
  <c r="AG665" i="8"/>
  <c r="AH665" i="8"/>
  <c r="AI665" i="8"/>
  <c r="Z666" i="8"/>
  <c r="AD666" i="8"/>
  <c r="AG666" i="8"/>
  <c r="AH666" i="8"/>
  <c r="AI666" i="8"/>
  <c r="Z667" i="8"/>
  <c r="AD667" i="8"/>
  <c r="AG667" i="8"/>
  <c r="AH667" i="8"/>
  <c r="AI667" i="8"/>
  <c r="Z668" i="8"/>
  <c r="AD668" i="8"/>
  <c r="AG668" i="8"/>
  <c r="AH668" i="8"/>
  <c r="AI668" i="8"/>
  <c r="Z669" i="8"/>
  <c r="AD669" i="8"/>
  <c r="AG669" i="8"/>
  <c r="AH669" i="8"/>
  <c r="AI669" i="8"/>
  <c r="Z670" i="8"/>
  <c r="AD670" i="8"/>
  <c r="AG670" i="8"/>
  <c r="AH670" i="8"/>
  <c r="AI670" i="8"/>
  <c r="Z671" i="8"/>
  <c r="AD671" i="8"/>
  <c r="AG671" i="8"/>
  <c r="AH671" i="8"/>
  <c r="AI671" i="8"/>
  <c r="Z672" i="8"/>
  <c r="AD672" i="8"/>
  <c r="AG672" i="8"/>
  <c r="AH672" i="8"/>
  <c r="AI672" i="8"/>
  <c r="Z673" i="8"/>
  <c r="AD673" i="8"/>
  <c r="AG673" i="8"/>
  <c r="AH673" i="8"/>
  <c r="AI673" i="8"/>
  <c r="Z674" i="8"/>
  <c r="AD674" i="8"/>
  <c r="AG674" i="8"/>
  <c r="AH674" i="8"/>
  <c r="AI674" i="8"/>
  <c r="Z675" i="8"/>
  <c r="AD675" i="8"/>
  <c r="AG675" i="8"/>
  <c r="AH675" i="8"/>
  <c r="AI675" i="8"/>
  <c r="Z676" i="8"/>
  <c r="AD676" i="8"/>
  <c r="AG676" i="8"/>
  <c r="AH676" i="8"/>
  <c r="AI676" i="8"/>
  <c r="Z677" i="8"/>
  <c r="AD677" i="8"/>
  <c r="AG677" i="8"/>
  <c r="AH677" i="8"/>
  <c r="AI677" i="8"/>
  <c r="Z678" i="8"/>
  <c r="AD678" i="8"/>
  <c r="AG678" i="8"/>
  <c r="AH678" i="8"/>
  <c r="AI678" i="8"/>
  <c r="Z679" i="8"/>
  <c r="AD679" i="8"/>
  <c r="AG679" i="8"/>
  <c r="AH679" i="8"/>
  <c r="AI679" i="8"/>
  <c r="Z680" i="8"/>
  <c r="AD680" i="8"/>
  <c r="AG680" i="8"/>
  <c r="AH680" i="8"/>
  <c r="AI680" i="8"/>
  <c r="Z681" i="8"/>
  <c r="AD681" i="8"/>
  <c r="AG681" i="8"/>
  <c r="AH681" i="8"/>
  <c r="AI681" i="8"/>
  <c r="Z682" i="8"/>
  <c r="AD682" i="8"/>
  <c r="AG682" i="8"/>
  <c r="AH682" i="8"/>
  <c r="AI682" i="8"/>
  <c r="Z683" i="8"/>
  <c r="AD683" i="8"/>
  <c r="AG683" i="8"/>
  <c r="AH683" i="8"/>
  <c r="AI683" i="8"/>
  <c r="Z684" i="8"/>
  <c r="AD684" i="8"/>
  <c r="AG684" i="8"/>
  <c r="AH684" i="8"/>
  <c r="AI684" i="8"/>
  <c r="Z685" i="8"/>
  <c r="AD685" i="8"/>
  <c r="AG685" i="8"/>
  <c r="AH685" i="8"/>
  <c r="AI685" i="8"/>
  <c r="Z686" i="8"/>
  <c r="AD686" i="8"/>
  <c r="AG686" i="8"/>
  <c r="AH686" i="8"/>
  <c r="AI686" i="8"/>
  <c r="Z687" i="8"/>
  <c r="AD687" i="8"/>
  <c r="AG687" i="8"/>
  <c r="AH687" i="8"/>
  <c r="AI687" i="8"/>
  <c r="Z688" i="8"/>
  <c r="AD688" i="8"/>
  <c r="AG688" i="8"/>
  <c r="AH688" i="8"/>
  <c r="AI688" i="8"/>
  <c r="Z689" i="8"/>
  <c r="AD689" i="8"/>
  <c r="AG689" i="8"/>
  <c r="AH689" i="8"/>
  <c r="AI689" i="8"/>
  <c r="Z690" i="8"/>
  <c r="AD690" i="8"/>
  <c r="AG690" i="8"/>
  <c r="AH690" i="8"/>
  <c r="AI690" i="8"/>
  <c r="Z691" i="8"/>
  <c r="AD691" i="8"/>
  <c r="AG691" i="8"/>
  <c r="AH691" i="8"/>
  <c r="AI691" i="8"/>
  <c r="Z692" i="8"/>
  <c r="AD692" i="8"/>
  <c r="AG692" i="8"/>
  <c r="AH692" i="8"/>
  <c r="AI692" i="8"/>
  <c r="Z693" i="8"/>
  <c r="AD693" i="8"/>
  <c r="AG693" i="8"/>
  <c r="AH693" i="8"/>
  <c r="AI693" i="8"/>
  <c r="Z694" i="8"/>
  <c r="AD694" i="8"/>
  <c r="AG694" i="8"/>
  <c r="AH694" i="8"/>
  <c r="AI694" i="8"/>
  <c r="Z695" i="8"/>
  <c r="AD695" i="8"/>
  <c r="AG695" i="8"/>
  <c r="AH695" i="8"/>
  <c r="AI695" i="8"/>
  <c r="Z696" i="8"/>
  <c r="AD696" i="8"/>
  <c r="AG696" i="8"/>
  <c r="AH696" i="8"/>
  <c r="AI696" i="8"/>
  <c r="Z697" i="8"/>
  <c r="AD697" i="8"/>
  <c r="AG697" i="8"/>
  <c r="AH697" i="8"/>
  <c r="AI697" i="8"/>
  <c r="Z698" i="8"/>
  <c r="AD698" i="8"/>
  <c r="AG698" i="8"/>
  <c r="AH698" i="8"/>
  <c r="AI698" i="8"/>
  <c r="Z699" i="8"/>
  <c r="AD699" i="8"/>
  <c r="AG699" i="8"/>
  <c r="AH699" i="8"/>
  <c r="AI699" i="8"/>
  <c r="Z700" i="8"/>
  <c r="AD700" i="8"/>
  <c r="AG700" i="8"/>
  <c r="AH700" i="8"/>
  <c r="AI700" i="8"/>
  <c r="Z701" i="8"/>
  <c r="AD701" i="8"/>
  <c r="AG701" i="8"/>
  <c r="AH701" i="8"/>
  <c r="AI701" i="8"/>
  <c r="Z702" i="8"/>
  <c r="AD702" i="8"/>
  <c r="AG702" i="8"/>
  <c r="AH702" i="8"/>
  <c r="AI702" i="8"/>
  <c r="Z703" i="8"/>
  <c r="AD703" i="8"/>
  <c r="AG703" i="8"/>
  <c r="AH703" i="8"/>
  <c r="AI703" i="8"/>
  <c r="Z704" i="8"/>
  <c r="AD704" i="8"/>
  <c r="AG704" i="8"/>
  <c r="AH704" i="8"/>
  <c r="AI704" i="8"/>
  <c r="Z705" i="8"/>
  <c r="AD705" i="8"/>
  <c r="AG705" i="8"/>
  <c r="AH705" i="8"/>
  <c r="AI705" i="8"/>
  <c r="Z706" i="8"/>
  <c r="AD706" i="8"/>
  <c r="AG706" i="8"/>
  <c r="AH706" i="8"/>
  <c r="AI706" i="8"/>
  <c r="Z707" i="8"/>
  <c r="AD707" i="8"/>
  <c r="AG707" i="8"/>
  <c r="AH707" i="8"/>
  <c r="AI707" i="8"/>
  <c r="Z708" i="8"/>
  <c r="AD708" i="8"/>
  <c r="AG708" i="8"/>
  <c r="AH708" i="8"/>
  <c r="AI708" i="8"/>
  <c r="Z709" i="8"/>
  <c r="AD709" i="8"/>
  <c r="AG709" i="8"/>
  <c r="AH709" i="8"/>
  <c r="AI709" i="8"/>
  <c r="Z710" i="8"/>
  <c r="AD710" i="8"/>
  <c r="AG710" i="8"/>
  <c r="AH710" i="8"/>
  <c r="AI710" i="8"/>
  <c r="Z711" i="8"/>
  <c r="AD711" i="8"/>
  <c r="AG711" i="8"/>
  <c r="AH711" i="8"/>
  <c r="AI711" i="8"/>
  <c r="Z712" i="8"/>
  <c r="AD712" i="8"/>
  <c r="AG712" i="8"/>
  <c r="AH712" i="8"/>
  <c r="AI712" i="8"/>
  <c r="Z713" i="8"/>
  <c r="AD713" i="8"/>
  <c r="AG713" i="8"/>
  <c r="AH713" i="8"/>
  <c r="AI713" i="8"/>
  <c r="Z714" i="8"/>
  <c r="AD714" i="8"/>
  <c r="AG714" i="8"/>
  <c r="AH714" i="8"/>
  <c r="AI714" i="8"/>
  <c r="Z715" i="8"/>
  <c r="AD715" i="8"/>
  <c r="AG715" i="8"/>
  <c r="AH715" i="8"/>
  <c r="AI715" i="8"/>
  <c r="Z716" i="8"/>
  <c r="AD716" i="8"/>
  <c r="AG716" i="8"/>
  <c r="AH716" i="8"/>
  <c r="AI716" i="8"/>
  <c r="Z717" i="8"/>
  <c r="AD717" i="8"/>
  <c r="AG717" i="8"/>
  <c r="AH717" i="8"/>
  <c r="AI717" i="8"/>
  <c r="Z718" i="8"/>
  <c r="AD718" i="8"/>
  <c r="AG718" i="8"/>
  <c r="AH718" i="8"/>
  <c r="AI718" i="8"/>
  <c r="Z719" i="8"/>
  <c r="AD719" i="8"/>
  <c r="AG719" i="8"/>
  <c r="AH719" i="8"/>
  <c r="AI719" i="8"/>
  <c r="Z720" i="8"/>
  <c r="AD720" i="8"/>
  <c r="AG720" i="8"/>
  <c r="AH720" i="8"/>
  <c r="AI720" i="8"/>
  <c r="Z721" i="8"/>
  <c r="AD721" i="8"/>
  <c r="AG721" i="8"/>
  <c r="AH721" i="8"/>
  <c r="AI721" i="8"/>
  <c r="Z722" i="8"/>
  <c r="AD722" i="8"/>
  <c r="AG722" i="8"/>
  <c r="AH722" i="8"/>
  <c r="AI722" i="8"/>
  <c r="Z723" i="8"/>
  <c r="AD723" i="8"/>
  <c r="AG723" i="8"/>
  <c r="AH723" i="8"/>
  <c r="AI723" i="8"/>
  <c r="Z724" i="8"/>
  <c r="AD724" i="8"/>
  <c r="AG724" i="8"/>
  <c r="AH724" i="8"/>
  <c r="AI724" i="8"/>
  <c r="Z725" i="8"/>
  <c r="AD725" i="8"/>
  <c r="AG725" i="8"/>
  <c r="AH725" i="8"/>
  <c r="AI725" i="8"/>
  <c r="Z726" i="8"/>
  <c r="AD726" i="8"/>
  <c r="AG726" i="8"/>
  <c r="AH726" i="8"/>
  <c r="AI726" i="8"/>
  <c r="Z727" i="8"/>
  <c r="AD727" i="8"/>
  <c r="AG727" i="8"/>
  <c r="AH727" i="8"/>
  <c r="AI727" i="8"/>
  <c r="Z728" i="8"/>
  <c r="AD728" i="8"/>
  <c r="AG728" i="8"/>
  <c r="AH728" i="8"/>
  <c r="AI728" i="8"/>
  <c r="Z729" i="8"/>
  <c r="AD729" i="8"/>
  <c r="AG729" i="8"/>
  <c r="AH729" i="8"/>
  <c r="AI729" i="8"/>
  <c r="Z730" i="8"/>
  <c r="AD730" i="8"/>
  <c r="AG730" i="8"/>
  <c r="AH730" i="8"/>
  <c r="AI730" i="8"/>
  <c r="Z731" i="8"/>
  <c r="AD731" i="8"/>
  <c r="AG731" i="8"/>
  <c r="AH731" i="8"/>
  <c r="AI731" i="8"/>
  <c r="Z732" i="8"/>
  <c r="AD732" i="8"/>
  <c r="AG732" i="8"/>
  <c r="AH732" i="8"/>
  <c r="AI732" i="8"/>
  <c r="Z733" i="8"/>
  <c r="AD733" i="8"/>
  <c r="AG733" i="8"/>
  <c r="AH733" i="8"/>
  <c r="AI733" i="8"/>
  <c r="Z734" i="8"/>
  <c r="AD734" i="8"/>
  <c r="AG734" i="8"/>
  <c r="AH734" i="8"/>
  <c r="AI734" i="8"/>
  <c r="Z735" i="8"/>
  <c r="AD735" i="8"/>
  <c r="AG735" i="8"/>
  <c r="AH735" i="8"/>
  <c r="AI735" i="8"/>
  <c r="Z736" i="8"/>
  <c r="AD736" i="8"/>
  <c r="AG736" i="8"/>
  <c r="AH736" i="8"/>
  <c r="AI736" i="8"/>
  <c r="Z737" i="8"/>
  <c r="AD737" i="8"/>
  <c r="AG737" i="8"/>
  <c r="AH737" i="8"/>
  <c r="AI737" i="8"/>
  <c r="Z738" i="8"/>
  <c r="AD738" i="8"/>
  <c r="AG738" i="8"/>
  <c r="AH738" i="8"/>
  <c r="AI738" i="8"/>
  <c r="Z739" i="8"/>
  <c r="AD739" i="8"/>
  <c r="AG739" i="8"/>
  <c r="AH739" i="8"/>
  <c r="AI739" i="8"/>
  <c r="Z740" i="8"/>
  <c r="AD740" i="8"/>
  <c r="AG740" i="8"/>
  <c r="AH740" i="8"/>
  <c r="AI740" i="8"/>
  <c r="Z741" i="8"/>
  <c r="AD741" i="8"/>
  <c r="AG741" i="8"/>
  <c r="AH741" i="8"/>
  <c r="AI741" i="8"/>
  <c r="Z742" i="8"/>
  <c r="AD742" i="8"/>
  <c r="AG742" i="8"/>
  <c r="AH742" i="8"/>
  <c r="AI742" i="8"/>
  <c r="Z743" i="8"/>
  <c r="AD743" i="8"/>
  <c r="AG743" i="8"/>
  <c r="AH743" i="8"/>
  <c r="AI743" i="8"/>
  <c r="Z744" i="8"/>
  <c r="AD744" i="8"/>
  <c r="AG744" i="8"/>
  <c r="AH744" i="8"/>
  <c r="AI744" i="8"/>
  <c r="Z745" i="8"/>
  <c r="AD745" i="8"/>
  <c r="AG745" i="8"/>
  <c r="AH745" i="8"/>
  <c r="AI745" i="8"/>
  <c r="Z746" i="8"/>
  <c r="AD746" i="8"/>
  <c r="AG746" i="8"/>
  <c r="AH746" i="8"/>
  <c r="AI746" i="8"/>
  <c r="Z747" i="8"/>
  <c r="AD747" i="8"/>
  <c r="AG747" i="8"/>
  <c r="AH747" i="8"/>
  <c r="AI747" i="8"/>
  <c r="Z748" i="8"/>
  <c r="AD748" i="8"/>
  <c r="AG748" i="8"/>
  <c r="AH748" i="8"/>
  <c r="AI748" i="8"/>
  <c r="Z749" i="8"/>
  <c r="AD749" i="8"/>
  <c r="AG749" i="8"/>
  <c r="AH749" i="8"/>
  <c r="AI749" i="8"/>
  <c r="Z750" i="8"/>
  <c r="AD750" i="8"/>
  <c r="AG750" i="8"/>
  <c r="AH750" i="8"/>
  <c r="AI750" i="8"/>
  <c r="Z751" i="8"/>
  <c r="AD751" i="8"/>
  <c r="AG751" i="8"/>
  <c r="AH751" i="8"/>
  <c r="AI751" i="8"/>
  <c r="Z752" i="8"/>
  <c r="AD752" i="8"/>
  <c r="AG752" i="8"/>
  <c r="AH752" i="8"/>
  <c r="AI752" i="8"/>
  <c r="Z753" i="8"/>
  <c r="AD753" i="8"/>
  <c r="AG753" i="8"/>
  <c r="AH753" i="8"/>
  <c r="AI753" i="8"/>
  <c r="Z754" i="8"/>
  <c r="AD754" i="8"/>
  <c r="AG754" i="8"/>
  <c r="AH754" i="8"/>
  <c r="AI754" i="8"/>
  <c r="Z755" i="8"/>
  <c r="AD755" i="8"/>
  <c r="AG755" i="8"/>
  <c r="AH755" i="8"/>
  <c r="AI755" i="8"/>
  <c r="Z756" i="8"/>
  <c r="AD756" i="8"/>
  <c r="AG756" i="8"/>
  <c r="AH756" i="8"/>
  <c r="AI756" i="8"/>
  <c r="Z757" i="8"/>
  <c r="AD757" i="8"/>
  <c r="AG757" i="8"/>
  <c r="AH757" i="8"/>
  <c r="AI757" i="8"/>
  <c r="Z758" i="8"/>
  <c r="AD758" i="8"/>
  <c r="AG758" i="8"/>
  <c r="AH758" i="8"/>
  <c r="AI758" i="8"/>
  <c r="Z759" i="8"/>
  <c r="AD759" i="8"/>
  <c r="AG759" i="8"/>
  <c r="AH759" i="8"/>
  <c r="AI759" i="8"/>
  <c r="Z760" i="8"/>
  <c r="AD760" i="8"/>
  <c r="AG760" i="8"/>
  <c r="AH760" i="8"/>
  <c r="AI760" i="8"/>
  <c r="Z761" i="8"/>
  <c r="AD761" i="8"/>
  <c r="AG761" i="8"/>
  <c r="AH761" i="8"/>
  <c r="AI761" i="8"/>
  <c r="Z762" i="8"/>
  <c r="AD762" i="8"/>
  <c r="AG762" i="8"/>
  <c r="AH762" i="8"/>
  <c r="AI762" i="8"/>
  <c r="Z763" i="8"/>
  <c r="AD763" i="8"/>
  <c r="AG763" i="8"/>
  <c r="AH763" i="8"/>
  <c r="AI763" i="8"/>
  <c r="Z764" i="8"/>
  <c r="AD764" i="8"/>
  <c r="AG764" i="8"/>
  <c r="AH764" i="8"/>
  <c r="AI764" i="8"/>
  <c r="Z765" i="8"/>
  <c r="AD765" i="8"/>
  <c r="AG765" i="8"/>
  <c r="AH765" i="8"/>
  <c r="AI765" i="8"/>
  <c r="Z766" i="8"/>
  <c r="AD766" i="8"/>
  <c r="AG766" i="8"/>
  <c r="AH766" i="8"/>
  <c r="AI766" i="8"/>
  <c r="Z767" i="8"/>
  <c r="AD767" i="8"/>
  <c r="AG767" i="8"/>
  <c r="AH767" i="8"/>
  <c r="AI767" i="8"/>
  <c r="Z768" i="8"/>
  <c r="AD768" i="8"/>
  <c r="AG768" i="8"/>
  <c r="AH768" i="8"/>
  <c r="AI768" i="8"/>
  <c r="Z769" i="8"/>
  <c r="AD769" i="8"/>
  <c r="AG769" i="8"/>
  <c r="AH769" i="8"/>
  <c r="AI769" i="8"/>
  <c r="Z770" i="8"/>
  <c r="AD770" i="8"/>
  <c r="AG770" i="8"/>
  <c r="AH770" i="8"/>
  <c r="AI770" i="8"/>
  <c r="Z771" i="8"/>
  <c r="AD771" i="8"/>
  <c r="AG771" i="8"/>
  <c r="AH771" i="8"/>
  <c r="AI771" i="8"/>
  <c r="Z772" i="8"/>
  <c r="AD772" i="8"/>
  <c r="AG772" i="8"/>
  <c r="AH772" i="8"/>
  <c r="AI772" i="8"/>
  <c r="Z773" i="8"/>
  <c r="AD773" i="8"/>
  <c r="AG773" i="8"/>
  <c r="AH773" i="8"/>
  <c r="AI773" i="8"/>
  <c r="Z774" i="8"/>
  <c r="AD774" i="8"/>
  <c r="AG774" i="8"/>
  <c r="AH774" i="8"/>
  <c r="AI774" i="8"/>
  <c r="Z775" i="8"/>
  <c r="AD775" i="8"/>
  <c r="AG775" i="8"/>
  <c r="AH775" i="8"/>
  <c r="AI775" i="8"/>
  <c r="Z776" i="8"/>
  <c r="AD776" i="8"/>
  <c r="AG776" i="8"/>
  <c r="AH776" i="8"/>
  <c r="AI776" i="8"/>
  <c r="Z777" i="8"/>
  <c r="AD777" i="8"/>
  <c r="AG777" i="8"/>
  <c r="AH777" i="8"/>
  <c r="AI777" i="8"/>
  <c r="Z778" i="8"/>
  <c r="AD778" i="8"/>
  <c r="AG778" i="8"/>
  <c r="AH778" i="8"/>
  <c r="AI778" i="8"/>
  <c r="Z779" i="8"/>
  <c r="AD779" i="8"/>
  <c r="AG779" i="8"/>
  <c r="AH779" i="8"/>
  <c r="AI779" i="8"/>
  <c r="Z780" i="8"/>
  <c r="AD780" i="8"/>
  <c r="AG780" i="8"/>
  <c r="AH780" i="8"/>
  <c r="AI780" i="8"/>
  <c r="Z781" i="8"/>
  <c r="AD781" i="8"/>
  <c r="AG781" i="8"/>
  <c r="AH781" i="8"/>
  <c r="AI781" i="8"/>
  <c r="Z782" i="8"/>
  <c r="AD782" i="8"/>
  <c r="AG782" i="8"/>
  <c r="AH782" i="8"/>
  <c r="AI782" i="8"/>
  <c r="Z783" i="8"/>
  <c r="AD783" i="8"/>
  <c r="AG783" i="8"/>
  <c r="AH783" i="8"/>
  <c r="AI783" i="8"/>
  <c r="Z784" i="8"/>
  <c r="AD784" i="8"/>
  <c r="AG784" i="8"/>
  <c r="AH784" i="8"/>
  <c r="AI784" i="8"/>
  <c r="Z785" i="8"/>
  <c r="AD785" i="8"/>
  <c r="AG785" i="8"/>
  <c r="AH785" i="8"/>
  <c r="AI785" i="8"/>
  <c r="Z786" i="8"/>
  <c r="AD786" i="8"/>
  <c r="AG786" i="8"/>
  <c r="AH786" i="8"/>
  <c r="AI786" i="8"/>
  <c r="Z787" i="8"/>
  <c r="AD787" i="8"/>
  <c r="AG787" i="8"/>
  <c r="AH787" i="8"/>
  <c r="AI787" i="8"/>
  <c r="Z788" i="8"/>
  <c r="AD788" i="8"/>
  <c r="AG788" i="8"/>
  <c r="AH788" i="8"/>
  <c r="AI788" i="8"/>
  <c r="Z789" i="8"/>
  <c r="AD789" i="8"/>
  <c r="AG789" i="8"/>
  <c r="AH789" i="8"/>
  <c r="AI789" i="8"/>
  <c r="Z790" i="8"/>
  <c r="AD790" i="8"/>
  <c r="AG790" i="8"/>
  <c r="AH790" i="8"/>
  <c r="AI790" i="8"/>
  <c r="Z791" i="8"/>
  <c r="AD791" i="8"/>
  <c r="AG791" i="8"/>
  <c r="AH791" i="8"/>
  <c r="AI791" i="8"/>
  <c r="Z792" i="8"/>
  <c r="AD792" i="8"/>
  <c r="AG792" i="8"/>
  <c r="AH792" i="8"/>
  <c r="AI792" i="8"/>
  <c r="Z793" i="8"/>
  <c r="AD793" i="8"/>
  <c r="AG793" i="8"/>
  <c r="AH793" i="8"/>
  <c r="AI793" i="8"/>
  <c r="Z794" i="8"/>
  <c r="AD794" i="8"/>
  <c r="AG794" i="8"/>
  <c r="AH794" i="8"/>
  <c r="AI794" i="8"/>
  <c r="Z795" i="8"/>
  <c r="AD795" i="8"/>
  <c r="AG795" i="8"/>
  <c r="AH795" i="8"/>
  <c r="AI795" i="8"/>
  <c r="Z796" i="8"/>
  <c r="AD796" i="8"/>
  <c r="AG796" i="8"/>
  <c r="AH796" i="8"/>
  <c r="AI796" i="8"/>
  <c r="Z797" i="8"/>
  <c r="AD797" i="8"/>
  <c r="AG797" i="8"/>
  <c r="AH797" i="8"/>
  <c r="AI797" i="8"/>
  <c r="Z798" i="8"/>
  <c r="AD798" i="8"/>
  <c r="AG798" i="8"/>
  <c r="AH798" i="8"/>
  <c r="AI798" i="8"/>
  <c r="Z799" i="8"/>
  <c r="AD799" i="8"/>
  <c r="AG799" i="8"/>
  <c r="AH799" i="8"/>
  <c r="AI799" i="8"/>
  <c r="Z800" i="8"/>
  <c r="AD800" i="8"/>
  <c r="AG800" i="8"/>
  <c r="AH800" i="8"/>
  <c r="AI800" i="8"/>
  <c r="Z801" i="8"/>
  <c r="AD801" i="8"/>
  <c r="AG801" i="8"/>
  <c r="AH801" i="8"/>
  <c r="AI801" i="8"/>
  <c r="Z802" i="8"/>
  <c r="AD802" i="8"/>
  <c r="AG802" i="8"/>
  <c r="AH802" i="8"/>
  <c r="AI802" i="8"/>
  <c r="Z803" i="8"/>
  <c r="AD803" i="8"/>
  <c r="AG803" i="8"/>
  <c r="AH803" i="8"/>
  <c r="AI803" i="8"/>
  <c r="Z804" i="8"/>
  <c r="AD804" i="8"/>
  <c r="AG804" i="8"/>
  <c r="AH804" i="8"/>
  <c r="AI804" i="8"/>
  <c r="Z805" i="8"/>
  <c r="AD805" i="8"/>
  <c r="AG805" i="8"/>
  <c r="AH805" i="8"/>
  <c r="AI805" i="8"/>
  <c r="Z806" i="8"/>
  <c r="AD806" i="8"/>
  <c r="AG806" i="8"/>
  <c r="AH806" i="8"/>
  <c r="AI806" i="8"/>
  <c r="Z807" i="8"/>
  <c r="AD807" i="8"/>
  <c r="AG807" i="8"/>
  <c r="AH807" i="8"/>
  <c r="AI807" i="8"/>
  <c r="Z808" i="8"/>
  <c r="AD808" i="8"/>
  <c r="AG808" i="8"/>
  <c r="AH808" i="8"/>
  <c r="AI808" i="8"/>
  <c r="Z809" i="8"/>
  <c r="AD809" i="8"/>
  <c r="AG809" i="8"/>
  <c r="AH809" i="8"/>
  <c r="AI809" i="8"/>
  <c r="Z810" i="8"/>
  <c r="AD810" i="8"/>
  <c r="AG810" i="8"/>
  <c r="AH810" i="8"/>
  <c r="AI810" i="8"/>
  <c r="Z811" i="8"/>
  <c r="AD811" i="8"/>
  <c r="AG811" i="8"/>
  <c r="AH811" i="8"/>
  <c r="AI811" i="8"/>
  <c r="Z812" i="8"/>
  <c r="AD812" i="8"/>
  <c r="AG812" i="8"/>
  <c r="AH812" i="8"/>
  <c r="AI812" i="8"/>
  <c r="Z813" i="8"/>
  <c r="AD813" i="8"/>
  <c r="AG813" i="8"/>
  <c r="AH813" i="8"/>
  <c r="AI813" i="8"/>
  <c r="Z814" i="8"/>
  <c r="AD814" i="8"/>
  <c r="AG814" i="8"/>
  <c r="AH814" i="8"/>
  <c r="AI814" i="8"/>
  <c r="Z815" i="8"/>
  <c r="AD815" i="8"/>
  <c r="AG815" i="8"/>
  <c r="AH815" i="8"/>
  <c r="AI815" i="8"/>
  <c r="Z816" i="8"/>
  <c r="AD816" i="8"/>
  <c r="AG816" i="8"/>
  <c r="AH816" i="8"/>
  <c r="AI816" i="8"/>
  <c r="Z817" i="8"/>
  <c r="AD817" i="8"/>
  <c r="AG817" i="8"/>
  <c r="AH817" i="8"/>
  <c r="AI817" i="8"/>
  <c r="Z818" i="8"/>
  <c r="AD818" i="8"/>
  <c r="AG818" i="8"/>
  <c r="AH818" i="8"/>
  <c r="AI818" i="8"/>
  <c r="Z819" i="8"/>
  <c r="AD819" i="8"/>
  <c r="AG819" i="8"/>
  <c r="AH819" i="8"/>
  <c r="AI819" i="8"/>
  <c r="Z820" i="8"/>
  <c r="AD820" i="8"/>
  <c r="AG820" i="8"/>
  <c r="AH820" i="8"/>
  <c r="AI820" i="8"/>
  <c r="Z821" i="8"/>
  <c r="AD821" i="8"/>
  <c r="AG821" i="8"/>
  <c r="AH821" i="8"/>
  <c r="AI821" i="8"/>
  <c r="Z822" i="8"/>
  <c r="AD822" i="8"/>
  <c r="AG822" i="8"/>
  <c r="AH822" i="8"/>
  <c r="AI822" i="8"/>
  <c r="Z823" i="8"/>
  <c r="AD823" i="8"/>
  <c r="AG823" i="8"/>
  <c r="AH823" i="8"/>
  <c r="AI823" i="8"/>
  <c r="Z824" i="8"/>
  <c r="AD824" i="8"/>
  <c r="AG824" i="8"/>
  <c r="AH824" i="8"/>
  <c r="AI824" i="8"/>
  <c r="Z825" i="8"/>
  <c r="AD825" i="8"/>
  <c r="AG825" i="8"/>
  <c r="AH825" i="8"/>
  <c r="AI825" i="8"/>
  <c r="Z826" i="8"/>
  <c r="AD826" i="8"/>
  <c r="AG826" i="8"/>
  <c r="AH826" i="8"/>
  <c r="AI826" i="8"/>
  <c r="Z827" i="8"/>
  <c r="AD827" i="8"/>
  <c r="AG827" i="8"/>
  <c r="AH827" i="8"/>
  <c r="AI827" i="8"/>
  <c r="Z828" i="8"/>
  <c r="AD828" i="8"/>
  <c r="AG828" i="8"/>
  <c r="AH828" i="8"/>
  <c r="AI828" i="8"/>
  <c r="Z829" i="8"/>
  <c r="AD829" i="8"/>
  <c r="AG829" i="8"/>
  <c r="AH829" i="8"/>
  <c r="AI829" i="8"/>
  <c r="Z830" i="8"/>
  <c r="AD830" i="8"/>
  <c r="AG830" i="8"/>
  <c r="AH830" i="8"/>
  <c r="AI830" i="8"/>
  <c r="Z831" i="8"/>
  <c r="AD831" i="8"/>
  <c r="AG831" i="8"/>
  <c r="AH831" i="8"/>
  <c r="AI831" i="8"/>
  <c r="Z832" i="8"/>
  <c r="AD832" i="8"/>
  <c r="AG832" i="8"/>
  <c r="AH832" i="8"/>
  <c r="AI832" i="8"/>
  <c r="Z833" i="8"/>
  <c r="AD833" i="8"/>
  <c r="AG833" i="8"/>
  <c r="AH833" i="8"/>
  <c r="AI833" i="8"/>
  <c r="Z834" i="8"/>
  <c r="AD834" i="8"/>
  <c r="AG834" i="8"/>
  <c r="AH834" i="8"/>
  <c r="AI834" i="8"/>
  <c r="Z835" i="8"/>
  <c r="AD835" i="8"/>
  <c r="AG835" i="8"/>
  <c r="AH835" i="8"/>
  <c r="AI835" i="8"/>
  <c r="Z836" i="8"/>
  <c r="AD836" i="8"/>
  <c r="AG836" i="8"/>
  <c r="AH836" i="8"/>
  <c r="AI836" i="8"/>
  <c r="Z837" i="8"/>
  <c r="AD837" i="8"/>
  <c r="AG837" i="8"/>
  <c r="AH837" i="8"/>
  <c r="AI837" i="8"/>
  <c r="Z838" i="8"/>
  <c r="AD838" i="8"/>
  <c r="AG838" i="8"/>
  <c r="AH838" i="8"/>
  <c r="AI838" i="8"/>
  <c r="Z839" i="8"/>
  <c r="AD839" i="8"/>
  <c r="AG839" i="8"/>
  <c r="AH839" i="8"/>
  <c r="AI839" i="8"/>
  <c r="Z840" i="8"/>
  <c r="AD840" i="8"/>
  <c r="AG840" i="8"/>
  <c r="AH840" i="8"/>
  <c r="AI840" i="8"/>
  <c r="Z841" i="8"/>
  <c r="AD841" i="8"/>
  <c r="AG841" i="8"/>
  <c r="AH841" i="8"/>
  <c r="AI841" i="8"/>
  <c r="Z842" i="8"/>
  <c r="AD842" i="8"/>
  <c r="AG842" i="8"/>
  <c r="AH842" i="8"/>
  <c r="AI842" i="8"/>
  <c r="Z843" i="8"/>
  <c r="AD843" i="8"/>
  <c r="AG843" i="8"/>
  <c r="AH843" i="8"/>
  <c r="AI843" i="8"/>
  <c r="Z844" i="8"/>
  <c r="AD844" i="8"/>
  <c r="AG844" i="8"/>
  <c r="AH844" i="8"/>
  <c r="AI844" i="8"/>
  <c r="Z845" i="8"/>
  <c r="AD845" i="8"/>
  <c r="AG845" i="8"/>
  <c r="AH845" i="8"/>
  <c r="AI845" i="8"/>
  <c r="Z846" i="8"/>
  <c r="AD846" i="8"/>
  <c r="AG846" i="8"/>
  <c r="AH846" i="8"/>
  <c r="AI846" i="8"/>
  <c r="Z847" i="8"/>
  <c r="AD847" i="8"/>
  <c r="AG847" i="8"/>
  <c r="AH847" i="8"/>
  <c r="AI847" i="8"/>
  <c r="Z848" i="8"/>
  <c r="AD848" i="8"/>
  <c r="AG848" i="8"/>
  <c r="AH848" i="8"/>
  <c r="AI848" i="8"/>
  <c r="Z849" i="8"/>
  <c r="AD849" i="8"/>
  <c r="AG849" i="8"/>
  <c r="AH849" i="8"/>
  <c r="AI849" i="8"/>
  <c r="Z850" i="8"/>
  <c r="AD850" i="8"/>
  <c r="AG850" i="8"/>
  <c r="AH850" i="8"/>
  <c r="AI850" i="8"/>
  <c r="Z851" i="8"/>
  <c r="AD851" i="8"/>
  <c r="AG851" i="8"/>
  <c r="AH851" i="8"/>
  <c r="AI851" i="8"/>
  <c r="Z852" i="8"/>
  <c r="AD852" i="8"/>
  <c r="AG852" i="8"/>
  <c r="AH852" i="8"/>
  <c r="AI852" i="8"/>
  <c r="Z853" i="8"/>
  <c r="AD853" i="8"/>
  <c r="AG853" i="8"/>
  <c r="AH853" i="8"/>
  <c r="AI853" i="8"/>
  <c r="Z854" i="8"/>
  <c r="AD854" i="8"/>
  <c r="AG854" i="8"/>
  <c r="AH854" i="8"/>
  <c r="AI854" i="8"/>
  <c r="Z855" i="8"/>
  <c r="AD855" i="8"/>
  <c r="AG855" i="8"/>
  <c r="AH855" i="8"/>
  <c r="AI855" i="8"/>
  <c r="Z856" i="8"/>
  <c r="AD856" i="8"/>
  <c r="AG856" i="8"/>
  <c r="AH856" i="8"/>
  <c r="AI856" i="8"/>
  <c r="Z857" i="8"/>
  <c r="AD857" i="8"/>
  <c r="AG857" i="8"/>
  <c r="AH857" i="8"/>
  <c r="AI857" i="8"/>
  <c r="Z858" i="8"/>
  <c r="AD858" i="8"/>
  <c r="AG858" i="8"/>
  <c r="AH858" i="8"/>
  <c r="AI858" i="8"/>
  <c r="Z859" i="8"/>
  <c r="AD859" i="8"/>
  <c r="AG859" i="8"/>
  <c r="AH859" i="8"/>
  <c r="AI859" i="8"/>
  <c r="Z860" i="8"/>
  <c r="AD860" i="8"/>
  <c r="AG860" i="8"/>
  <c r="AH860" i="8"/>
  <c r="AI860" i="8"/>
  <c r="Z861" i="8"/>
  <c r="AD861" i="8"/>
  <c r="AG861" i="8"/>
  <c r="AH861" i="8"/>
  <c r="AI861" i="8"/>
  <c r="Z862" i="8"/>
  <c r="AD862" i="8"/>
  <c r="AG862" i="8"/>
  <c r="AH862" i="8"/>
  <c r="AI862" i="8"/>
  <c r="Z863" i="8"/>
  <c r="AD863" i="8"/>
  <c r="AG863" i="8"/>
  <c r="AH863" i="8"/>
  <c r="AI863" i="8"/>
  <c r="Z864" i="8"/>
  <c r="AD864" i="8"/>
  <c r="AG864" i="8"/>
  <c r="AH864" i="8"/>
  <c r="AI864" i="8"/>
  <c r="Z865" i="8"/>
  <c r="AD865" i="8"/>
  <c r="AG865" i="8"/>
  <c r="AH865" i="8"/>
  <c r="AI865" i="8"/>
  <c r="Z866" i="8"/>
  <c r="AD866" i="8"/>
  <c r="AG866" i="8"/>
  <c r="AH866" i="8"/>
  <c r="AI866" i="8"/>
  <c r="Z867" i="8"/>
  <c r="AD867" i="8"/>
  <c r="AG867" i="8"/>
  <c r="AH867" i="8"/>
  <c r="AI867" i="8"/>
  <c r="Z868" i="8"/>
  <c r="AD868" i="8"/>
  <c r="AG868" i="8"/>
  <c r="AH868" i="8"/>
  <c r="AI868" i="8"/>
  <c r="Z869" i="8"/>
  <c r="AD869" i="8"/>
  <c r="AG869" i="8"/>
  <c r="AH869" i="8"/>
  <c r="AI869" i="8"/>
  <c r="Z870" i="8"/>
  <c r="AD870" i="8"/>
  <c r="AG870" i="8"/>
  <c r="AH870" i="8"/>
  <c r="AI870" i="8"/>
  <c r="Z871" i="8"/>
  <c r="AD871" i="8"/>
  <c r="AG871" i="8"/>
  <c r="AH871" i="8"/>
  <c r="AI871" i="8"/>
  <c r="Z872" i="8"/>
  <c r="AD872" i="8"/>
  <c r="AG872" i="8"/>
  <c r="AH872" i="8"/>
  <c r="AI872" i="8"/>
  <c r="Z873" i="8"/>
  <c r="AD873" i="8"/>
  <c r="AG873" i="8"/>
  <c r="AH873" i="8"/>
  <c r="AI873" i="8"/>
  <c r="Z874" i="8"/>
  <c r="AD874" i="8"/>
  <c r="AG874" i="8"/>
  <c r="AH874" i="8"/>
  <c r="AI874" i="8"/>
  <c r="Z875" i="8"/>
  <c r="AD875" i="8"/>
  <c r="AG875" i="8"/>
  <c r="AH875" i="8"/>
  <c r="AI875" i="8"/>
  <c r="Z876" i="8"/>
  <c r="AD876" i="8"/>
  <c r="AG876" i="8"/>
  <c r="AH876" i="8"/>
  <c r="AI876" i="8"/>
  <c r="Z877" i="8"/>
  <c r="AD877" i="8"/>
  <c r="AG877" i="8"/>
  <c r="AH877" i="8"/>
  <c r="AI877" i="8"/>
  <c r="Z878" i="8"/>
  <c r="AD878" i="8"/>
  <c r="AG878" i="8"/>
  <c r="AH878" i="8"/>
  <c r="AI878" i="8"/>
  <c r="Z879" i="8"/>
  <c r="AD879" i="8"/>
  <c r="AG879" i="8"/>
  <c r="AH879" i="8"/>
  <c r="AI879" i="8"/>
  <c r="Z880" i="8"/>
  <c r="AD880" i="8"/>
  <c r="AG880" i="8"/>
  <c r="AH880" i="8"/>
  <c r="AI880" i="8"/>
  <c r="Z881" i="8"/>
  <c r="AD881" i="8"/>
  <c r="AG881" i="8"/>
  <c r="AH881" i="8"/>
  <c r="AI881" i="8"/>
  <c r="Z882" i="8"/>
  <c r="AD882" i="8"/>
  <c r="AG882" i="8"/>
  <c r="AH882" i="8"/>
  <c r="AI882" i="8"/>
  <c r="Z883" i="8"/>
  <c r="AD883" i="8"/>
  <c r="AG883" i="8"/>
  <c r="AH883" i="8"/>
  <c r="AI883" i="8"/>
  <c r="Z884" i="8"/>
  <c r="AD884" i="8"/>
  <c r="AG884" i="8"/>
  <c r="AH884" i="8"/>
  <c r="AI884" i="8"/>
  <c r="Z885" i="8"/>
  <c r="AD885" i="8"/>
  <c r="AG885" i="8"/>
  <c r="AH885" i="8"/>
  <c r="AI885" i="8"/>
  <c r="Z886" i="8"/>
  <c r="AD886" i="8"/>
  <c r="AG886" i="8"/>
  <c r="AH886" i="8"/>
  <c r="AI886" i="8"/>
  <c r="Z887" i="8"/>
  <c r="AD887" i="8"/>
  <c r="AG887" i="8"/>
  <c r="AH887" i="8"/>
  <c r="AI887" i="8"/>
  <c r="Z888" i="8"/>
  <c r="AD888" i="8"/>
  <c r="AG888" i="8"/>
  <c r="AH888" i="8"/>
  <c r="AI888" i="8"/>
  <c r="Z889" i="8"/>
  <c r="AD889" i="8"/>
  <c r="AG889" i="8"/>
  <c r="AH889" i="8"/>
  <c r="AI889" i="8"/>
  <c r="Z890" i="8"/>
  <c r="AD890" i="8"/>
  <c r="AG890" i="8"/>
  <c r="AH890" i="8"/>
  <c r="AI890" i="8"/>
  <c r="Z891" i="8"/>
  <c r="AD891" i="8"/>
  <c r="AG891" i="8"/>
  <c r="AH891" i="8"/>
  <c r="AI891" i="8"/>
  <c r="Z892" i="8"/>
  <c r="AD892" i="8"/>
  <c r="AG892" i="8"/>
  <c r="AH892" i="8"/>
  <c r="AI892" i="8"/>
  <c r="Z893" i="8"/>
  <c r="AD893" i="8"/>
  <c r="AG893" i="8"/>
  <c r="AH893" i="8"/>
  <c r="AI893" i="8"/>
  <c r="Z894" i="8"/>
  <c r="AD894" i="8"/>
  <c r="AG894" i="8"/>
  <c r="AH894" i="8"/>
  <c r="AI894" i="8"/>
  <c r="Z895" i="8"/>
  <c r="AD895" i="8"/>
  <c r="AG895" i="8"/>
  <c r="AH895" i="8"/>
  <c r="AI895" i="8"/>
  <c r="Z896" i="8"/>
  <c r="AD896" i="8"/>
  <c r="AG896" i="8"/>
  <c r="AH896" i="8"/>
  <c r="AI896" i="8"/>
  <c r="Z897" i="8"/>
  <c r="AD897" i="8"/>
  <c r="AG897" i="8"/>
  <c r="AH897" i="8"/>
  <c r="AI897" i="8"/>
  <c r="Z898" i="8"/>
  <c r="AD898" i="8"/>
  <c r="AG898" i="8"/>
  <c r="AH898" i="8"/>
  <c r="AI898" i="8"/>
  <c r="Z899" i="8"/>
  <c r="AD899" i="8"/>
  <c r="AG899" i="8"/>
  <c r="AH899" i="8"/>
  <c r="AI899" i="8"/>
  <c r="Z900" i="8"/>
  <c r="AD900" i="8"/>
  <c r="AG900" i="8"/>
  <c r="AH900" i="8"/>
  <c r="AI900" i="8"/>
  <c r="Z901" i="8"/>
  <c r="AD901" i="8"/>
  <c r="AG901" i="8"/>
  <c r="AH901" i="8"/>
  <c r="AI901" i="8"/>
  <c r="Z902" i="8"/>
  <c r="AD902" i="8"/>
  <c r="AG902" i="8"/>
  <c r="AH902" i="8"/>
  <c r="AI902" i="8"/>
  <c r="Z903" i="8"/>
  <c r="AD903" i="8"/>
  <c r="AG903" i="8"/>
  <c r="AH903" i="8"/>
  <c r="AI903" i="8"/>
  <c r="Z904" i="8"/>
  <c r="AD904" i="8"/>
  <c r="AG904" i="8"/>
  <c r="AH904" i="8"/>
  <c r="AI904" i="8"/>
  <c r="Z905" i="8"/>
  <c r="AD905" i="8"/>
  <c r="AG905" i="8"/>
  <c r="AH905" i="8"/>
  <c r="AI905" i="8"/>
  <c r="Z906" i="8"/>
  <c r="AD906" i="8"/>
  <c r="AG906" i="8"/>
  <c r="AH906" i="8"/>
  <c r="AI906" i="8"/>
  <c r="Z907" i="8"/>
  <c r="AD907" i="8"/>
  <c r="AG907" i="8"/>
  <c r="AH907" i="8"/>
  <c r="AI907" i="8"/>
  <c r="Z908" i="8"/>
  <c r="AD908" i="8"/>
  <c r="AG908" i="8"/>
  <c r="AH908" i="8"/>
  <c r="AI908" i="8"/>
  <c r="Z909" i="8"/>
  <c r="AD909" i="8"/>
  <c r="AG909" i="8"/>
  <c r="AH909" i="8"/>
  <c r="AI909" i="8"/>
  <c r="Z910" i="8"/>
  <c r="AD910" i="8"/>
  <c r="AG910" i="8"/>
  <c r="AH910" i="8"/>
  <c r="AI910" i="8"/>
  <c r="Z911" i="8"/>
  <c r="AD911" i="8"/>
  <c r="AG911" i="8"/>
  <c r="AH911" i="8"/>
  <c r="AI911" i="8"/>
  <c r="Z912" i="8"/>
  <c r="AD912" i="8"/>
  <c r="AG912" i="8"/>
  <c r="AH912" i="8"/>
  <c r="AI912" i="8"/>
  <c r="Z913" i="8"/>
  <c r="AD913" i="8"/>
  <c r="AG913" i="8"/>
  <c r="AH913" i="8"/>
  <c r="AI913" i="8"/>
  <c r="Z914" i="8"/>
  <c r="AD914" i="8"/>
  <c r="AG914" i="8"/>
  <c r="AH914" i="8"/>
  <c r="AI914" i="8"/>
  <c r="Z915" i="8"/>
  <c r="AD915" i="8"/>
  <c r="AG915" i="8"/>
  <c r="AH915" i="8"/>
  <c r="AI915" i="8"/>
  <c r="Z916" i="8"/>
  <c r="AD916" i="8"/>
  <c r="AG916" i="8"/>
  <c r="AH916" i="8"/>
  <c r="AI916" i="8"/>
  <c r="Z917" i="8"/>
  <c r="AD917" i="8"/>
  <c r="AG917" i="8"/>
  <c r="AH917" i="8"/>
  <c r="AI917" i="8"/>
  <c r="Z918" i="8"/>
  <c r="AD918" i="8"/>
  <c r="AG918" i="8"/>
  <c r="AH918" i="8"/>
  <c r="AI918" i="8"/>
  <c r="Z919" i="8"/>
  <c r="AD919" i="8"/>
  <c r="AG919" i="8"/>
  <c r="AH919" i="8"/>
  <c r="AI919" i="8"/>
  <c r="Z920" i="8"/>
  <c r="AD920" i="8"/>
  <c r="AG920" i="8"/>
  <c r="AH920" i="8"/>
  <c r="AI920" i="8"/>
  <c r="Z921" i="8"/>
  <c r="AD921" i="8"/>
  <c r="AG921" i="8"/>
  <c r="AH921" i="8"/>
  <c r="AI921" i="8"/>
  <c r="Z922" i="8"/>
  <c r="AD922" i="8"/>
  <c r="AG922" i="8"/>
  <c r="AH922" i="8"/>
  <c r="AI922" i="8"/>
  <c r="Z923" i="8"/>
  <c r="AD923" i="8"/>
  <c r="AG923" i="8"/>
  <c r="AH923" i="8"/>
  <c r="AI923" i="8"/>
  <c r="Z924" i="8"/>
  <c r="AD924" i="8"/>
  <c r="AG924" i="8"/>
  <c r="AH924" i="8"/>
  <c r="AI924" i="8"/>
  <c r="Z925" i="8"/>
  <c r="AD925" i="8"/>
  <c r="AG925" i="8"/>
  <c r="AH925" i="8"/>
  <c r="AI925" i="8"/>
  <c r="Z926" i="8"/>
  <c r="AD926" i="8"/>
  <c r="AG926" i="8"/>
  <c r="AH926" i="8"/>
  <c r="AI926" i="8"/>
  <c r="Z927" i="8"/>
  <c r="AD927" i="8"/>
  <c r="AG927" i="8"/>
  <c r="AH927" i="8"/>
  <c r="AI927" i="8"/>
  <c r="Z928" i="8"/>
  <c r="AD928" i="8"/>
  <c r="AG928" i="8"/>
  <c r="AH928" i="8"/>
  <c r="AI928" i="8"/>
  <c r="Z929" i="8"/>
  <c r="AD929" i="8"/>
  <c r="AG929" i="8"/>
  <c r="AH929" i="8"/>
  <c r="AI929" i="8"/>
  <c r="Z930" i="8"/>
  <c r="AD930" i="8"/>
  <c r="AG930" i="8"/>
  <c r="AH930" i="8"/>
  <c r="AI930" i="8"/>
  <c r="Z931" i="8"/>
  <c r="AD931" i="8"/>
  <c r="AG931" i="8"/>
  <c r="AH931" i="8"/>
  <c r="AI931" i="8"/>
  <c r="Z932" i="8"/>
  <c r="AD932" i="8"/>
  <c r="AG932" i="8"/>
  <c r="AH932" i="8"/>
  <c r="AI932" i="8"/>
  <c r="Z933" i="8"/>
  <c r="AD933" i="8"/>
  <c r="AG933" i="8"/>
  <c r="AH933" i="8"/>
  <c r="AI933" i="8"/>
  <c r="Z934" i="8"/>
  <c r="AD934" i="8"/>
  <c r="AG934" i="8"/>
  <c r="AH934" i="8"/>
  <c r="AI934" i="8"/>
  <c r="Z935" i="8"/>
  <c r="AD935" i="8"/>
  <c r="AG935" i="8"/>
  <c r="AH935" i="8"/>
  <c r="AI935" i="8"/>
  <c r="Z936" i="8"/>
  <c r="AD936" i="8"/>
  <c r="AG936" i="8"/>
  <c r="AH936" i="8"/>
  <c r="AI936" i="8"/>
  <c r="Z937" i="8"/>
  <c r="AD937" i="8"/>
  <c r="AG937" i="8"/>
  <c r="AH937" i="8"/>
  <c r="AI937" i="8"/>
  <c r="Z938" i="8"/>
  <c r="AD938" i="8"/>
  <c r="AG938" i="8"/>
  <c r="AH938" i="8"/>
  <c r="AI938" i="8"/>
  <c r="Z939" i="8"/>
  <c r="AD939" i="8"/>
  <c r="AG939" i="8"/>
  <c r="AH939" i="8"/>
  <c r="AI939" i="8"/>
  <c r="Z940" i="8"/>
  <c r="AD940" i="8"/>
  <c r="AG940" i="8"/>
  <c r="AH940" i="8"/>
  <c r="AI940" i="8"/>
  <c r="Z941" i="8"/>
  <c r="AD941" i="8"/>
  <c r="AG941" i="8"/>
  <c r="AH941" i="8"/>
  <c r="AI941" i="8"/>
  <c r="Z942" i="8"/>
  <c r="AD942" i="8"/>
  <c r="AG942" i="8"/>
  <c r="AH942" i="8"/>
  <c r="AI942" i="8"/>
  <c r="Z943" i="8"/>
  <c r="AD943" i="8"/>
  <c r="AG943" i="8"/>
  <c r="AH943" i="8"/>
  <c r="AI943" i="8"/>
  <c r="Z944" i="8"/>
  <c r="AD944" i="8"/>
  <c r="AG944" i="8"/>
  <c r="AH944" i="8"/>
  <c r="AI944" i="8"/>
  <c r="Z945" i="8"/>
  <c r="AD945" i="8"/>
  <c r="AG945" i="8"/>
  <c r="AH945" i="8"/>
  <c r="AI945" i="8"/>
  <c r="Z946" i="8"/>
  <c r="AD946" i="8"/>
  <c r="AG946" i="8"/>
  <c r="AH946" i="8"/>
  <c r="AI946" i="8"/>
  <c r="Z947" i="8"/>
  <c r="AD947" i="8"/>
  <c r="AG947" i="8"/>
  <c r="AH947" i="8"/>
  <c r="AI947" i="8"/>
  <c r="Z948" i="8"/>
  <c r="AD948" i="8"/>
  <c r="AG948" i="8"/>
  <c r="AH948" i="8"/>
  <c r="AI948" i="8"/>
  <c r="Z949" i="8"/>
  <c r="AD949" i="8"/>
  <c r="AG949" i="8"/>
  <c r="AH949" i="8"/>
  <c r="AI949" i="8"/>
  <c r="Z950" i="8"/>
  <c r="AD950" i="8"/>
  <c r="AG950" i="8"/>
  <c r="AH950" i="8"/>
  <c r="AI950" i="8"/>
  <c r="Z951" i="8"/>
  <c r="AD951" i="8"/>
  <c r="AG951" i="8"/>
  <c r="AH951" i="8"/>
  <c r="AI951" i="8"/>
  <c r="Z952" i="8"/>
  <c r="AD952" i="8"/>
  <c r="AG952" i="8"/>
  <c r="AH952" i="8"/>
  <c r="AI952" i="8"/>
  <c r="Z953" i="8"/>
  <c r="AD953" i="8"/>
  <c r="AG953" i="8"/>
  <c r="AH953" i="8"/>
  <c r="AI953" i="8"/>
  <c r="Z954" i="8"/>
  <c r="AD954" i="8"/>
  <c r="AG954" i="8"/>
  <c r="AH954" i="8"/>
  <c r="AI954" i="8"/>
  <c r="Z955" i="8"/>
  <c r="AD955" i="8"/>
  <c r="AG955" i="8"/>
  <c r="AH955" i="8"/>
  <c r="AI955" i="8"/>
  <c r="Z956" i="8"/>
  <c r="AD956" i="8"/>
  <c r="AG956" i="8"/>
  <c r="AH956" i="8"/>
  <c r="AI956" i="8"/>
  <c r="Z957" i="8"/>
  <c r="AD957" i="8"/>
  <c r="AG957" i="8"/>
  <c r="AH957" i="8"/>
  <c r="AI957" i="8"/>
  <c r="Z958" i="8"/>
  <c r="AD958" i="8"/>
  <c r="AG958" i="8"/>
  <c r="AH958" i="8"/>
  <c r="AI958" i="8"/>
  <c r="Z959" i="8"/>
  <c r="AD959" i="8"/>
  <c r="AG959" i="8"/>
  <c r="AH959" i="8"/>
  <c r="AI959" i="8"/>
  <c r="Z960" i="8"/>
  <c r="AD960" i="8"/>
  <c r="AG960" i="8"/>
  <c r="AH960" i="8"/>
  <c r="AI960" i="8"/>
  <c r="Z961" i="8"/>
  <c r="AD961" i="8"/>
  <c r="AG961" i="8"/>
  <c r="AH961" i="8"/>
  <c r="AI961" i="8"/>
  <c r="Z962" i="8"/>
  <c r="AD962" i="8"/>
  <c r="AG962" i="8"/>
  <c r="AH962" i="8"/>
  <c r="AI962" i="8"/>
  <c r="Z963" i="8"/>
  <c r="AD963" i="8"/>
  <c r="AG963" i="8"/>
  <c r="AH963" i="8"/>
  <c r="AI963" i="8"/>
  <c r="Z964" i="8"/>
  <c r="AD964" i="8"/>
  <c r="AG964" i="8"/>
  <c r="AH964" i="8"/>
  <c r="AI964" i="8"/>
  <c r="Z965" i="8"/>
  <c r="AD965" i="8"/>
  <c r="AG965" i="8"/>
  <c r="AH965" i="8"/>
  <c r="AI965" i="8"/>
  <c r="Z966" i="8"/>
  <c r="AD966" i="8"/>
  <c r="AG966" i="8"/>
  <c r="AH966" i="8"/>
  <c r="AI966" i="8"/>
  <c r="Z967" i="8"/>
  <c r="AD967" i="8"/>
  <c r="AG967" i="8"/>
  <c r="AH967" i="8"/>
  <c r="AI967" i="8"/>
  <c r="Z968" i="8"/>
  <c r="AD968" i="8"/>
  <c r="AG968" i="8"/>
  <c r="AH968" i="8"/>
  <c r="AI968" i="8"/>
  <c r="Z969" i="8"/>
  <c r="AD969" i="8"/>
  <c r="AG969" i="8"/>
  <c r="AH969" i="8"/>
  <c r="AI969" i="8"/>
  <c r="Z970" i="8"/>
  <c r="AD970" i="8"/>
  <c r="AG970" i="8"/>
  <c r="AH970" i="8"/>
  <c r="AI970" i="8"/>
  <c r="Z971" i="8"/>
  <c r="AD971" i="8"/>
  <c r="AG971" i="8"/>
  <c r="AH971" i="8"/>
  <c r="AI971" i="8"/>
  <c r="Z972" i="8"/>
  <c r="AD972" i="8"/>
  <c r="AG972" i="8"/>
  <c r="AH972" i="8"/>
  <c r="AI972" i="8"/>
  <c r="Z973" i="8"/>
  <c r="AD973" i="8"/>
  <c r="AG973" i="8"/>
  <c r="AH973" i="8"/>
  <c r="AI973" i="8"/>
  <c r="Z974" i="8"/>
  <c r="AD974" i="8"/>
  <c r="AG974" i="8"/>
  <c r="AH974" i="8"/>
  <c r="AI974" i="8"/>
  <c r="Z975" i="8"/>
  <c r="AD975" i="8"/>
  <c r="AG975" i="8"/>
  <c r="AH975" i="8"/>
  <c r="AI975" i="8"/>
  <c r="Z976" i="8"/>
  <c r="AD976" i="8"/>
  <c r="AG976" i="8"/>
  <c r="AH976" i="8"/>
  <c r="AI976" i="8"/>
  <c r="Z977" i="8"/>
  <c r="AD977" i="8"/>
  <c r="AG977" i="8"/>
  <c r="AH977" i="8"/>
  <c r="AI977" i="8"/>
  <c r="Z978" i="8"/>
  <c r="AD978" i="8"/>
  <c r="AG978" i="8"/>
  <c r="AH978" i="8"/>
  <c r="AI978" i="8"/>
  <c r="Z979" i="8"/>
  <c r="AD979" i="8"/>
  <c r="AG979" i="8"/>
  <c r="AH979" i="8"/>
  <c r="AI979" i="8"/>
  <c r="Z980" i="8"/>
  <c r="AD980" i="8"/>
  <c r="AG980" i="8"/>
  <c r="AH980" i="8"/>
  <c r="AI980" i="8"/>
  <c r="Z981" i="8"/>
  <c r="AD981" i="8"/>
  <c r="AG981" i="8"/>
  <c r="AH981" i="8"/>
  <c r="AI981" i="8"/>
  <c r="Z982" i="8"/>
  <c r="AD982" i="8"/>
  <c r="AG982" i="8"/>
  <c r="AH982" i="8"/>
  <c r="AI982" i="8"/>
  <c r="Z983" i="8"/>
  <c r="AD983" i="8"/>
  <c r="AG983" i="8"/>
  <c r="AH983" i="8"/>
  <c r="AI983" i="8"/>
  <c r="Z984" i="8"/>
  <c r="AD984" i="8"/>
  <c r="AG984" i="8"/>
  <c r="AH984" i="8"/>
  <c r="AI984" i="8"/>
  <c r="Z985" i="8"/>
  <c r="AD985" i="8"/>
  <c r="AG985" i="8"/>
  <c r="AH985" i="8"/>
  <c r="AI985" i="8"/>
  <c r="Z986" i="8"/>
  <c r="AD986" i="8"/>
  <c r="AG986" i="8"/>
  <c r="AH986" i="8"/>
  <c r="AI986" i="8"/>
  <c r="Z987" i="8"/>
  <c r="AD987" i="8"/>
  <c r="AG987" i="8"/>
  <c r="AH987" i="8"/>
  <c r="AI987" i="8"/>
  <c r="Z988" i="8"/>
  <c r="AD988" i="8"/>
  <c r="AG988" i="8"/>
  <c r="AH988" i="8"/>
  <c r="AI988" i="8"/>
  <c r="Z989" i="8"/>
  <c r="AD989" i="8"/>
  <c r="AG989" i="8"/>
  <c r="AH989" i="8"/>
  <c r="AI989" i="8"/>
  <c r="Z990" i="8"/>
  <c r="AD990" i="8"/>
  <c r="AG990" i="8"/>
  <c r="AH990" i="8"/>
  <c r="AI990" i="8"/>
  <c r="Z991" i="8"/>
  <c r="AD991" i="8"/>
  <c r="AG991" i="8"/>
  <c r="AH991" i="8"/>
  <c r="AI991" i="8"/>
  <c r="Z992" i="8"/>
  <c r="AD992" i="8"/>
  <c r="AG992" i="8"/>
  <c r="AH992" i="8"/>
  <c r="AI992" i="8"/>
  <c r="Z993" i="8"/>
  <c r="AD993" i="8"/>
  <c r="AG993" i="8"/>
  <c r="AH993" i="8"/>
  <c r="AI993" i="8"/>
  <c r="Z994" i="8"/>
  <c r="AD994" i="8"/>
  <c r="AG994" i="8"/>
  <c r="AH994" i="8"/>
  <c r="AI994" i="8"/>
  <c r="Z995" i="8"/>
  <c r="AD995" i="8"/>
  <c r="AG995" i="8"/>
  <c r="AH995" i="8"/>
  <c r="AI995" i="8"/>
  <c r="Z996" i="8"/>
  <c r="AD996" i="8"/>
  <c r="AG996" i="8"/>
  <c r="AH996" i="8"/>
  <c r="AI996" i="8"/>
  <c r="Z997" i="8"/>
  <c r="AD997" i="8"/>
  <c r="AG997" i="8"/>
  <c r="AH997" i="8"/>
  <c r="AI997" i="8"/>
  <c r="Z998" i="8"/>
  <c r="AD998" i="8"/>
  <c r="AG998" i="8"/>
  <c r="AH998" i="8"/>
  <c r="AI998" i="8"/>
  <c r="Z999" i="8"/>
  <c r="AD999" i="8"/>
  <c r="AG999" i="8"/>
  <c r="AH999" i="8"/>
  <c r="AI999" i="8"/>
  <c r="Z1000" i="8"/>
  <c r="AD1000" i="8"/>
  <c r="AG1000" i="8"/>
  <c r="AH1000" i="8"/>
  <c r="AI1000" i="8"/>
  <c r="Z1001" i="8"/>
  <c r="AD1001" i="8"/>
  <c r="AG1001" i="8"/>
  <c r="AH1001" i="8"/>
  <c r="AI1001" i="8"/>
  <c r="Z1002" i="8"/>
  <c r="AD1002" i="8"/>
  <c r="AG1002" i="8"/>
  <c r="AH1002" i="8"/>
  <c r="AI1002" i="8"/>
  <c r="Z1003" i="8"/>
  <c r="AD1003" i="8"/>
  <c r="AG1003" i="8"/>
  <c r="AH1003" i="8"/>
  <c r="AI1003" i="8"/>
  <c r="Z1004" i="8"/>
  <c r="AD1004" i="8"/>
  <c r="AG1004" i="8"/>
  <c r="AH1004" i="8"/>
  <c r="AI1004" i="8"/>
  <c r="Z1005" i="8"/>
  <c r="AD1005" i="8"/>
  <c r="AG1005" i="8"/>
  <c r="AH1005" i="8"/>
  <c r="AI1005" i="8"/>
  <c r="Z1006" i="8"/>
  <c r="AD1006" i="8"/>
  <c r="AG1006" i="8"/>
  <c r="AH1006" i="8"/>
  <c r="AI1006" i="8"/>
  <c r="Z1007" i="8"/>
  <c r="AD1007" i="8"/>
  <c r="AG1007" i="8"/>
  <c r="AH1007" i="8"/>
  <c r="AI1007" i="8"/>
  <c r="Z1008" i="8"/>
  <c r="AD1008" i="8"/>
  <c r="AG1008" i="8"/>
  <c r="AH1008" i="8"/>
  <c r="AI1008" i="8"/>
  <c r="Z1009" i="8"/>
  <c r="AD1009" i="8"/>
  <c r="AG1009" i="8"/>
  <c r="AH1009" i="8"/>
  <c r="AI1009" i="8"/>
  <c r="Z1010" i="8"/>
  <c r="AD1010" i="8"/>
  <c r="AG1010" i="8"/>
  <c r="AH1010" i="8"/>
  <c r="AI1010" i="8"/>
  <c r="Z1011" i="8"/>
  <c r="AD1011" i="8"/>
  <c r="AG1011" i="8"/>
  <c r="AH1011" i="8"/>
  <c r="AI1011" i="8"/>
  <c r="Z1012" i="8"/>
  <c r="AD1012" i="8"/>
  <c r="AG1012" i="8"/>
  <c r="AH1012" i="8"/>
  <c r="AI1012" i="8"/>
  <c r="Z1013" i="8"/>
  <c r="AD1013" i="8"/>
  <c r="AG1013" i="8"/>
  <c r="AH1013" i="8"/>
  <c r="AI1013" i="8"/>
  <c r="Z1014" i="8"/>
  <c r="AD1014" i="8"/>
  <c r="AG1014" i="8"/>
  <c r="AH1014" i="8"/>
  <c r="AI1014" i="8"/>
  <c r="Z1015" i="8"/>
  <c r="AD1015" i="8"/>
  <c r="AG1015" i="8"/>
  <c r="AH1015" i="8"/>
  <c r="AI1015" i="8"/>
  <c r="Z1016" i="8"/>
  <c r="AD1016" i="8"/>
  <c r="AG1016" i="8"/>
  <c r="AH1016" i="8"/>
  <c r="AI1016" i="8"/>
  <c r="Z1017" i="8"/>
  <c r="AD1017" i="8"/>
  <c r="AG1017" i="8"/>
  <c r="AH1017" i="8"/>
  <c r="AI1017" i="8"/>
  <c r="Z1018" i="8"/>
  <c r="AD1018" i="8"/>
  <c r="AG1018" i="8"/>
  <c r="AH1018" i="8"/>
  <c r="AI1018" i="8"/>
  <c r="Z1019" i="8"/>
  <c r="AD1019" i="8"/>
  <c r="AG1019" i="8"/>
  <c r="AH1019" i="8"/>
  <c r="AI1019" i="8"/>
  <c r="Z1020" i="8"/>
  <c r="AD1020" i="8"/>
  <c r="AG1020" i="8"/>
  <c r="AH1020" i="8"/>
  <c r="AI1020" i="8"/>
  <c r="Z1021" i="8"/>
  <c r="AD1021" i="8"/>
  <c r="AG1021" i="8"/>
  <c r="AH1021" i="8"/>
  <c r="AI1021" i="8"/>
  <c r="Z1022" i="8"/>
  <c r="AD1022" i="8"/>
  <c r="AG1022" i="8"/>
  <c r="AH1022" i="8"/>
  <c r="AI1022" i="8"/>
  <c r="Z1023" i="8"/>
  <c r="AD1023" i="8"/>
  <c r="AG1023" i="8"/>
  <c r="AH1023" i="8"/>
  <c r="AI1023" i="8"/>
  <c r="Z1024" i="8"/>
  <c r="AD1024" i="8"/>
  <c r="AG1024" i="8"/>
  <c r="AH1024" i="8"/>
  <c r="AI1024" i="8"/>
  <c r="Z1025" i="8"/>
  <c r="AD1025" i="8"/>
  <c r="AG1025" i="8"/>
  <c r="AH1025" i="8"/>
  <c r="AI1025" i="8"/>
  <c r="Z1026" i="8"/>
  <c r="AD1026" i="8"/>
  <c r="AG1026" i="8"/>
  <c r="AH1026" i="8"/>
  <c r="AI1026" i="8"/>
  <c r="Z1027" i="8"/>
  <c r="AD1027" i="8"/>
  <c r="AG1027" i="8"/>
  <c r="AH1027" i="8"/>
  <c r="AI1027" i="8"/>
  <c r="Z1028" i="8"/>
  <c r="AD1028" i="8"/>
  <c r="AG1028" i="8"/>
  <c r="AH1028" i="8"/>
  <c r="AI1028" i="8"/>
  <c r="Z1029" i="8"/>
  <c r="AD1029" i="8"/>
  <c r="AG1029" i="8"/>
  <c r="AH1029" i="8"/>
  <c r="AI1029" i="8"/>
  <c r="Z1030" i="8"/>
  <c r="AD1030" i="8"/>
  <c r="AG1030" i="8"/>
  <c r="AH1030" i="8"/>
  <c r="AI1030" i="8"/>
  <c r="Z1031" i="8"/>
  <c r="AD1031" i="8"/>
  <c r="AG1031" i="8"/>
  <c r="AH1031" i="8"/>
  <c r="AI1031" i="8"/>
  <c r="Z1032" i="8"/>
  <c r="AD1032" i="8"/>
  <c r="AG1032" i="8"/>
  <c r="AH1032" i="8"/>
  <c r="AI1032" i="8"/>
  <c r="Z1033" i="8"/>
  <c r="AD1033" i="8"/>
  <c r="AG1033" i="8"/>
  <c r="AH1033" i="8"/>
  <c r="AI1033" i="8"/>
  <c r="Z1034" i="8"/>
  <c r="AD1034" i="8"/>
  <c r="AG1034" i="8"/>
  <c r="AH1034" i="8"/>
  <c r="AI1034" i="8"/>
  <c r="Z1035" i="8"/>
  <c r="AD1035" i="8"/>
  <c r="AG1035" i="8"/>
  <c r="AH1035" i="8"/>
  <c r="AI1035" i="8"/>
  <c r="Z1036" i="8"/>
  <c r="AD1036" i="8"/>
  <c r="AG1036" i="8"/>
  <c r="AH1036" i="8"/>
  <c r="AI1036" i="8"/>
  <c r="Z1037" i="8"/>
  <c r="AD1037" i="8"/>
  <c r="AG1037" i="8"/>
  <c r="AH1037" i="8"/>
  <c r="AI1037" i="8"/>
  <c r="Z1038" i="8"/>
  <c r="AD1038" i="8"/>
  <c r="AG1038" i="8"/>
  <c r="AH1038" i="8"/>
  <c r="AI1038" i="8"/>
  <c r="Z1039" i="8"/>
  <c r="AD1039" i="8"/>
  <c r="AG1039" i="8"/>
  <c r="AH1039" i="8"/>
  <c r="AI1039" i="8"/>
  <c r="Z1040" i="8"/>
  <c r="AD1040" i="8"/>
  <c r="AG1040" i="8"/>
  <c r="AH1040" i="8"/>
  <c r="AI1040" i="8"/>
  <c r="Z1041" i="8"/>
  <c r="AD1041" i="8"/>
  <c r="AG1041" i="8"/>
  <c r="AH1041" i="8"/>
  <c r="AI1041" i="8"/>
  <c r="Z1042" i="8"/>
  <c r="AD1042" i="8"/>
  <c r="AG1042" i="8"/>
  <c r="AH1042" i="8"/>
  <c r="AI1042" i="8"/>
  <c r="Z1043" i="8"/>
  <c r="AD1043" i="8"/>
  <c r="AG1043" i="8"/>
  <c r="AH1043" i="8"/>
  <c r="AI1043" i="8"/>
  <c r="Z1044" i="8"/>
  <c r="AD1044" i="8"/>
  <c r="AG1044" i="8"/>
  <c r="AH1044" i="8"/>
  <c r="AI1044" i="8"/>
  <c r="Z1045" i="8"/>
  <c r="AD1045" i="8"/>
  <c r="AG1045" i="8"/>
  <c r="AH1045" i="8"/>
  <c r="AI1045" i="8"/>
  <c r="Z1046" i="8"/>
  <c r="AD1046" i="8"/>
  <c r="AG1046" i="8"/>
  <c r="AH1046" i="8"/>
  <c r="AI1046" i="8"/>
  <c r="Z1047" i="8"/>
  <c r="AD1047" i="8"/>
  <c r="AG1047" i="8"/>
  <c r="AH1047" i="8"/>
  <c r="AI1047" i="8"/>
  <c r="Z1048" i="8"/>
  <c r="AD1048" i="8"/>
  <c r="AG1048" i="8"/>
  <c r="AH1048" i="8"/>
  <c r="AI1048" i="8"/>
  <c r="Z1049" i="8"/>
  <c r="AD1049" i="8"/>
  <c r="AG1049" i="8"/>
  <c r="AH1049" i="8"/>
  <c r="AI1049" i="8"/>
  <c r="Z1050" i="8"/>
  <c r="AD1050" i="8"/>
  <c r="AG1050" i="8"/>
  <c r="AH1050" i="8"/>
  <c r="AI1050" i="8"/>
  <c r="Z1051" i="8"/>
  <c r="AD1051" i="8"/>
  <c r="AG1051" i="8"/>
  <c r="AH1051" i="8"/>
  <c r="AI1051" i="8"/>
  <c r="Z1052" i="8"/>
  <c r="AD1052" i="8"/>
  <c r="AG1052" i="8"/>
  <c r="AH1052" i="8"/>
  <c r="AI1052" i="8"/>
  <c r="Z1053" i="8"/>
  <c r="AD1053" i="8"/>
  <c r="AG1053" i="8"/>
  <c r="AH1053" i="8"/>
  <c r="AI1053" i="8"/>
  <c r="Z1054" i="8"/>
  <c r="AD1054" i="8"/>
  <c r="AG1054" i="8"/>
  <c r="AH1054" i="8"/>
  <c r="AI1054" i="8"/>
  <c r="Z1055" i="8"/>
  <c r="AD1055" i="8"/>
  <c r="AG1055" i="8"/>
  <c r="AH1055" i="8"/>
  <c r="AI1055" i="8"/>
  <c r="Z1056" i="8"/>
  <c r="AD1056" i="8"/>
  <c r="AG1056" i="8"/>
  <c r="AH1056" i="8"/>
  <c r="AI1056" i="8"/>
  <c r="Z1057" i="8"/>
  <c r="AD1057" i="8"/>
  <c r="AG1057" i="8"/>
  <c r="AH1057" i="8"/>
  <c r="AI1057" i="8"/>
  <c r="Z1058" i="8"/>
  <c r="AD1058" i="8"/>
  <c r="AG1058" i="8"/>
  <c r="AH1058" i="8"/>
  <c r="AI1058" i="8"/>
  <c r="Z1059" i="8"/>
  <c r="AD1059" i="8"/>
  <c r="AG1059" i="8"/>
  <c r="AH1059" i="8"/>
  <c r="AI1059" i="8"/>
  <c r="Z1060" i="8"/>
  <c r="AD1060" i="8"/>
  <c r="AG1060" i="8"/>
  <c r="AH1060" i="8"/>
  <c r="AI1060" i="8"/>
  <c r="Z1061" i="8"/>
  <c r="AD1061" i="8"/>
  <c r="AG1061" i="8"/>
  <c r="AH1061" i="8"/>
  <c r="AI1061" i="8"/>
  <c r="Z1062" i="8"/>
  <c r="AD1062" i="8"/>
  <c r="AG1062" i="8"/>
  <c r="AH1062" i="8"/>
  <c r="AI1062" i="8"/>
  <c r="Z1063" i="8"/>
  <c r="AD1063" i="8"/>
  <c r="AG1063" i="8"/>
  <c r="AH1063" i="8"/>
  <c r="AI1063" i="8"/>
  <c r="Z1064" i="8"/>
  <c r="AD1064" i="8"/>
  <c r="AG1064" i="8"/>
  <c r="AH1064" i="8"/>
  <c r="AI1064" i="8"/>
  <c r="Z1065" i="8"/>
  <c r="AD1065" i="8"/>
  <c r="AG1065" i="8"/>
  <c r="AH1065" i="8"/>
  <c r="AI1065" i="8"/>
  <c r="Z1066" i="8"/>
  <c r="AD1066" i="8"/>
  <c r="AG1066" i="8"/>
  <c r="AH1066" i="8"/>
  <c r="AI1066" i="8"/>
  <c r="Z1067" i="8"/>
  <c r="AD1067" i="8"/>
  <c r="AG1067" i="8"/>
  <c r="AH1067" i="8"/>
  <c r="AI1067" i="8"/>
  <c r="Z1068" i="8"/>
  <c r="AD1068" i="8"/>
  <c r="AG1068" i="8"/>
  <c r="AH1068" i="8"/>
  <c r="AI1068" i="8"/>
  <c r="Z1069" i="8"/>
  <c r="AD1069" i="8"/>
  <c r="AG1069" i="8"/>
  <c r="AH1069" i="8"/>
  <c r="AI1069" i="8"/>
  <c r="Z1070" i="8"/>
  <c r="AD1070" i="8"/>
  <c r="AG1070" i="8"/>
  <c r="AH1070" i="8"/>
  <c r="AI1070" i="8"/>
  <c r="Z1071" i="8"/>
  <c r="AD1071" i="8"/>
  <c r="AG1071" i="8"/>
  <c r="AH1071" i="8"/>
  <c r="AI1071" i="8"/>
  <c r="Z1072" i="8"/>
  <c r="AD1072" i="8"/>
  <c r="AG1072" i="8"/>
  <c r="AH1072" i="8"/>
  <c r="AI1072" i="8"/>
  <c r="Z1073" i="8"/>
  <c r="AD1073" i="8"/>
  <c r="AG1073" i="8"/>
  <c r="AH1073" i="8"/>
  <c r="AI1073" i="8"/>
  <c r="Z1074" i="8"/>
  <c r="AD1074" i="8"/>
  <c r="AG1074" i="8"/>
  <c r="AH1074" i="8"/>
  <c r="AI1074" i="8"/>
  <c r="Z1075" i="8"/>
  <c r="AD1075" i="8"/>
  <c r="AG1075" i="8"/>
  <c r="AH1075" i="8"/>
  <c r="AI1075" i="8"/>
  <c r="Z1076" i="8"/>
  <c r="AD1076" i="8"/>
  <c r="AG1076" i="8"/>
  <c r="AH1076" i="8"/>
  <c r="AI1076" i="8"/>
  <c r="Z1077" i="8"/>
  <c r="AD1077" i="8"/>
  <c r="AG1077" i="8"/>
  <c r="AH1077" i="8"/>
  <c r="AI1077" i="8"/>
  <c r="Z1078" i="8"/>
  <c r="AD1078" i="8"/>
  <c r="AG1078" i="8"/>
  <c r="AH1078" i="8"/>
  <c r="AI1078" i="8"/>
  <c r="Z1079" i="8"/>
  <c r="AD1079" i="8"/>
  <c r="AG1079" i="8"/>
  <c r="AH1079" i="8"/>
  <c r="AI1079" i="8"/>
  <c r="Z1080" i="8"/>
  <c r="AD1080" i="8"/>
  <c r="AG1080" i="8"/>
  <c r="AH1080" i="8"/>
  <c r="AI1080" i="8"/>
  <c r="Z1081" i="8"/>
  <c r="AD1081" i="8"/>
  <c r="AG1081" i="8"/>
  <c r="AH1081" i="8"/>
  <c r="AI1081" i="8"/>
  <c r="Z1082" i="8"/>
  <c r="AD1082" i="8"/>
  <c r="AG1082" i="8"/>
  <c r="AH1082" i="8"/>
  <c r="AI1082" i="8"/>
  <c r="Z1083" i="8"/>
  <c r="AD1083" i="8"/>
  <c r="AG1083" i="8"/>
  <c r="AH1083" i="8"/>
  <c r="AI1083" i="8"/>
  <c r="Z1084" i="8"/>
  <c r="AD1084" i="8"/>
  <c r="AG1084" i="8"/>
  <c r="AH1084" i="8"/>
  <c r="AI1084" i="8"/>
  <c r="Z1085" i="8"/>
  <c r="AD1085" i="8"/>
  <c r="AG1085" i="8"/>
  <c r="AH1085" i="8"/>
  <c r="AI1085" i="8"/>
  <c r="Z1086" i="8"/>
  <c r="AD1086" i="8"/>
  <c r="AG1086" i="8"/>
  <c r="AH1086" i="8"/>
  <c r="AI1086" i="8"/>
  <c r="Z1087" i="8"/>
  <c r="AD1087" i="8"/>
  <c r="AG1087" i="8"/>
  <c r="AH1087" i="8"/>
  <c r="AI1087" i="8"/>
  <c r="Z1088" i="8"/>
  <c r="AD1088" i="8"/>
  <c r="AG1088" i="8"/>
  <c r="AH1088" i="8"/>
  <c r="AI1088" i="8"/>
  <c r="Z1089" i="8"/>
  <c r="AD1089" i="8"/>
  <c r="AG1089" i="8"/>
  <c r="AH1089" i="8"/>
  <c r="AI1089" i="8"/>
  <c r="Z1090" i="8"/>
  <c r="AD1090" i="8"/>
  <c r="AG1090" i="8"/>
  <c r="AH1090" i="8"/>
  <c r="AI1090" i="8"/>
  <c r="Z1091" i="8"/>
  <c r="AD1091" i="8"/>
  <c r="AG1091" i="8"/>
  <c r="AH1091" i="8"/>
  <c r="AI1091" i="8"/>
  <c r="Z1092" i="8"/>
  <c r="AD1092" i="8"/>
  <c r="AG1092" i="8"/>
  <c r="AH1092" i="8"/>
  <c r="AI1092" i="8"/>
  <c r="Z1093" i="8"/>
  <c r="AD1093" i="8"/>
  <c r="AG1093" i="8"/>
  <c r="AH1093" i="8"/>
  <c r="AI1093" i="8"/>
  <c r="Z1094" i="8"/>
  <c r="AD1094" i="8"/>
  <c r="AG1094" i="8"/>
  <c r="AH1094" i="8"/>
  <c r="AI1094" i="8"/>
  <c r="Z1095" i="8"/>
  <c r="AD1095" i="8"/>
  <c r="AG1095" i="8"/>
  <c r="AH1095" i="8"/>
  <c r="AI1095" i="8"/>
  <c r="Z1096" i="8"/>
  <c r="AD1096" i="8"/>
  <c r="AG1096" i="8"/>
  <c r="AH1096" i="8"/>
  <c r="AI1096" i="8"/>
  <c r="Z1097" i="8"/>
  <c r="AD1097" i="8"/>
  <c r="AG1097" i="8"/>
  <c r="AH1097" i="8"/>
  <c r="AI1097" i="8"/>
  <c r="Z1098" i="8"/>
  <c r="AD1098" i="8"/>
  <c r="AG1098" i="8"/>
  <c r="AH1098" i="8"/>
  <c r="AI1098" i="8"/>
  <c r="Z1099" i="8"/>
  <c r="AD1099" i="8"/>
  <c r="AG1099" i="8"/>
  <c r="AH1099" i="8"/>
  <c r="AI1099" i="8"/>
  <c r="Z1100" i="8"/>
  <c r="AD1100" i="8"/>
  <c r="AG1100" i="8"/>
  <c r="AH1100" i="8"/>
  <c r="AI1100" i="8"/>
  <c r="Z1101" i="8"/>
  <c r="AD1101" i="8"/>
  <c r="AG1101" i="8"/>
  <c r="AH1101" i="8"/>
  <c r="AI1101" i="8"/>
  <c r="Z1102" i="8"/>
  <c r="AD1102" i="8"/>
  <c r="AG1102" i="8"/>
  <c r="AH1102" i="8"/>
  <c r="AI1102" i="8"/>
  <c r="Z1103" i="8"/>
  <c r="AD1103" i="8"/>
  <c r="AG1103" i="8"/>
  <c r="AH1103" i="8"/>
  <c r="AI1103" i="8"/>
  <c r="Z1104" i="8"/>
  <c r="AD1104" i="8"/>
  <c r="AG1104" i="8"/>
  <c r="AH1104" i="8"/>
  <c r="AI1104" i="8"/>
  <c r="Z1105" i="8"/>
  <c r="AD1105" i="8"/>
  <c r="AG1105" i="8"/>
  <c r="AH1105" i="8"/>
  <c r="AI1105" i="8"/>
  <c r="Z1106" i="8"/>
  <c r="AD1106" i="8"/>
  <c r="AG1106" i="8"/>
  <c r="AH1106" i="8"/>
  <c r="AI1106" i="8"/>
  <c r="Z1107" i="8"/>
  <c r="AD1107" i="8"/>
  <c r="AG1107" i="8"/>
  <c r="AH1107" i="8"/>
  <c r="AI1107" i="8"/>
  <c r="Z1108" i="8"/>
  <c r="AD1108" i="8"/>
  <c r="AG1108" i="8"/>
  <c r="AH1108" i="8"/>
  <c r="AI1108" i="8"/>
  <c r="Z1109" i="8"/>
  <c r="AD1109" i="8"/>
  <c r="AG1109" i="8"/>
  <c r="AH1109" i="8"/>
  <c r="AI1109" i="8"/>
  <c r="Z1110" i="8"/>
  <c r="AD1110" i="8"/>
  <c r="AG1110" i="8"/>
  <c r="AH1110" i="8"/>
  <c r="AI1110" i="8"/>
  <c r="Z1111" i="8"/>
  <c r="AD1111" i="8"/>
  <c r="AG1111" i="8"/>
  <c r="AH1111" i="8"/>
  <c r="AI1111" i="8"/>
  <c r="Z1112" i="8"/>
  <c r="AD1112" i="8"/>
  <c r="AG1112" i="8"/>
  <c r="AH1112" i="8"/>
  <c r="AI1112" i="8"/>
  <c r="Z1113" i="8"/>
  <c r="AD1113" i="8"/>
  <c r="AG1113" i="8"/>
  <c r="AH1113" i="8"/>
  <c r="AI1113" i="8"/>
  <c r="Z1114" i="8"/>
  <c r="AD1114" i="8"/>
  <c r="AG1114" i="8"/>
  <c r="AH1114" i="8"/>
  <c r="AI1114" i="8"/>
  <c r="Z1115" i="8"/>
  <c r="AD1115" i="8"/>
  <c r="AG1115" i="8"/>
  <c r="AH1115" i="8"/>
  <c r="AI1115" i="8"/>
  <c r="Z1116" i="8"/>
  <c r="AD1116" i="8"/>
  <c r="AG1116" i="8"/>
  <c r="AH1116" i="8"/>
  <c r="AI1116" i="8"/>
  <c r="Z1117" i="8"/>
  <c r="AD1117" i="8"/>
  <c r="AG1117" i="8"/>
  <c r="AH1117" i="8"/>
  <c r="AI1117" i="8"/>
  <c r="Z1118" i="8"/>
  <c r="AD1118" i="8"/>
  <c r="AG1118" i="8"/>
  <c r="AH1118" i="8"/>
  <c r="AI1118" i="8"/>
  <c r="Z1119" i="8"/>
  <c r="AD1119" i="8"/>
  <c r="AG1119" i="8"/>
  <c r="AH1119" i="8"/>
  <c r="AI1119" i="8"/>
  <c r="Z1120" i="8"/>
  <c r="AD1120" i="8"/>
  <c r="AG1120" i="8"/>
  <c r="AH1120" i="8"/>
  <c r="AI1120" i="8"/>
  <c r="Z1121" i="8"/>
  <c r="AD1121" i="8"/>
  <c r="AG1121" i="8"/>
  <c r="AH1121" i="8"/>
  <c r="AI1121" i="8"/>
  <c r="Z1122" i="8"/>
  <c r="AD1122" i="8"/>
  <c r="AG1122" i="8"/>
  <c r="AH1122" i="8"/>
  <c r="AI1122" i="8"/>
  <c r="Z1123" i="8"/>
  <c r="AD1123" i="8"/>
  <c r="AG1123" i="8"/>
  <c r="AH1123" i="8"/>
  <c r="AI1123" i="8"/>
  <c r="Z1124" i="8"/>
  <c r="AD1124" i="8"/>
  <c r="AG1124" i="8"/>
  <c r="AH1124" i="8"/>
  <c r="AI1124" i="8"/>
  <c r="Z1125" i="8"/>
  <c r="AD1125" i="8"/>
  <c r="AG1125" i="8"/>
  <c r="AH1125" i="8"/>
  <c r="AI1125" i="8"/>
  <c r="Z1126" i="8"/>
  <c r="AD1126" i="8"/>
  <c r="AG1126" i="8"/>
  <c r="AH1126" i="8"/>
  <c r="AI1126" i="8"/>
  <c r="Z1127" i="8"/>
  <c r="AD1127" i="8"/>
  <c r="AG1127" i="8"/>
  <c r="AH1127" i="8"/>
  <c r="AI1127" i="8"/>
  <c r="Z1128" i="8"/>
  <c r="AD1128" i="8"/>
  <c r="AG1128" i="8"/>
  <c r="AH1128" i="8"/>
  <c r="AI1128" i="8"/>
  <c r="Z1129" i="8"/>
  <c r="AD1129" i="8"/>
  <c r="AG1129" i="8"/>
  <c r="AH1129" i="8"/>
  <c r="AI1129" i="8"/>
  <c r="Z1130" i="8"/>
  <c r="AD1130" i="8"/>
  <c r="AG1130" i="8"/>
  <c r="AH1130" i="8"/>
  <c r="AI1130" i="8"/>
  <c r="Z1131" i="8"/>
  <c r="AD1131" i="8"/>
  <c r="AG1131" i="8"/>
  <c r="AH1131" i="8"/>
  <c r="AI1131" i="8"/>
  <c r="Z1132" i="8"/>
  <c r="AD1132" i="8"/>
  <c r="AG1132" i="8"/>
  <c r="AH1132" i="8"/>
  <c r="AI1132" i="8"/>
  <c r="Z1133" i="8"/>
  <c r="AD1133" i="8"/>
  <c r="AG1133" i="8"/>
  <c r="AH1133" i="8"/>
  <c r="AI1133" i="8"/>
  <c r="Z1134" i="8"/>
  <c r="AD1134" i="8"/>
  <c r="AG1134" i="8"/>
  <c r="AH1134" i="8"/>
  <c r="AI1134" i="8"/>
  <c r="Z1135" i="8"/>
  <c r="AD1135" i="8"/>
  <c r="AG1135" i="8"/>
  <c r="AH1135" i="8"/>
  <c r="AI1135" i="8"/>
  <c r="Z1136" i="8"/>
  <c r="AD1136" i="8"/>
  <c r="AG1136" i="8"/>
  <c r="AH1136" i="8"/>
  <c r="AI1136" i="8"/>
  <c r="Z1137" i="8"/>
  <c r="AD1137" i="8"/>
  <c r="AG1137" i="8"/>
  <c r="AH1137" i="8"/>
  <c r="AI1137" i="8"/>
  <c r="Z1138" i="8"/>
  <c r="AD1138" i="8"/>
  <c r="AG1138" i="8"/>
  <c r="AH1138" i="8"/>
  <c r="AI1138" i="8"/>
  <c r="Z1139" i="8"/>
  <c r="AD1139" i="8"/>
  <c r="AG1139" i="8"/>
  <c r="AH1139" i="8"/>
  <c r="AI1139" i="8"/>
  <c r="Z1140" i="8"/>
  <c r="AD1140" i="8"/>
  <c r="AG1140" i="8"/>
  <c r="AH1140" i="8"/>
  <c r="AI1140" i="8"/>
  <c r="Z1141" i="8"/>
  <c r="AD1141" i="8"/>
  <c r="AG1141" i="8"/>
  <c r="AH1141" i="8"/>
  <c r="AI1141" i="8"/>
  <c r="Z1142" i="8"/>
  <c r="AD1142" i="8"/>
  <c r="AG1142" i="8"/>
  <c r="AH1142" i="8"/>
  <c r="AI1142" i="8"/>
  <c r="Z1143" i="8"/>
  <c r="AD1143" i="8"/>
  <c r="AG1143" i="8"/>
  <c r="AH1143" i="8"/>
  <c r="AI1143" i="8"/>
  <c r="Z1144" i="8"/>
  <c r="AD1144" i="8"/>
  <c r="AG1144" i="8"/>
  <c r="AH1144" i="8"/>
  <c r="AI1144" i="8"/>
  <c r="Z1145" i="8"/>
  <c r="AD1145" i="8"/>
  <c r="AG1145" i="8"/>
  <c r="AH1145" i="8"/>
  <c r="AI1145" i="8"/>
  <c r="Z1146" i="8"/>
  <c r="AD1146" i="8"/>
  <c r="AG1146" i="8"/>
  <c r="AH1146" i="8"/>
  <c r="AI1146" i="8"/>
  <c r="Z1147" i="8"/>
  <c r="AD1147" i="8"/>
  <c r="AG1147" i="8"/>
  <c r="AH1147" i="8"/>
  <c r="AI1147" i="8"/>
  <c r="Z1148" i="8"/>
  <c r="AD1148" i="8"/>
  <c r="AG1148" i="8"/>
  <c r="AH1148" i="8"/>
  <c r="AI1148" i="8"/>
  <c r="Z1149" i="8"/>
  <c r="AD1149" i="8"/>
  <c r="AG1149" i="8"/>
  <c r="AH1149" i="8"/>
  <c r="AI1149" i="8"/>
  <c r="Z1150" i="8"/>
  <c r="AD1150" i="8"/>
  <c r="AG1150" i="8"/>
  <c r="AH1150" i="8"/>
  <c r="AI1150" i="8"/>
  <c r="Z1151" i="8"/>
  <c r="AD1151" i="8"/>
  <c r="AG1151" i="8"/>
  <c r="AH1151" i="8"/>
  <c r="AI1151" i="8"/>
  <c r="Z1152" i="8"/>
  <c r="AD1152" i="8"/>
  <c r="AG1152" i="8"/>
  <c r="AH1152" i="8"/>
  <c r="AI1152" i="8"/>
  <c r="Z1153" i="8"/>
  <c r="AD1153" i="8"/>
  <c r="AG1153" i="8"/>
  <c r="AH1153" i="8"/>
  <c r="AI1153" i="8"/>
  <c r="Z1154" i="8"/>
  <c r="AD1154" i="8"/>
  <c r="AG1154" i="8"/>
  <c r="AH1154" i="8"/>
  <c r="AI1154" i="8"/>
  <c r="Z1155" i="8"/>
  <c r="AD1155" i="8"/>
  <c r="AG1155" i="8"/>
  <c r="AH1155" i="8"/>
  <c r="AI1155" i="8"/>
  <c r="Z1156" i="8"/>
  <c r="AD1156" i="8"/>
  <c r="AG1156" i="8"/>
  <c r="AH1156" i="8"/>
  <c r="AI1156" i="8"/>
  <c r="Z1157" i="8"/>
  <c r="AD1157" i="8"/>
  <c r="AG1157" i="8"/>
  <c r="AH1157" i="8"/>
  <c r="AI1157" i="8"/>
  <c r="Z1158" i="8"/>
  <c r="AD1158" i="8"/>
  <c r="AG1158" i="8"/>
  <c r="AH1158" i="8"/>
  <c r="AI1158" i="8"/>
  <c r="Z1159" i="8"/>
  <c r="AD1159" i="8"/>
  <c r="AG1159" i="8"/>
  <c r="AH1159" i="8"/>
  <c r="AI1159" i="8"/>
  <c r="Z1160" i="8"/>
  <c r="AD1160" i="8"/>
  <c r="AG1160" i="8"/>
  <c r="AH1160" i="8"/>
  <c r="AI1160" i="8"/>
  <c r="Z1161" i="8"/>
  <c r="AD1161" i="8"/>
  <c r="AG1161" i="8"/>
  <c r="AH1161" i="8"/>
  <c r="AI1161" i="8"/>
  <c r="Z1162" i="8"/>
  <c r="AD1162" i="8"/>
  <c r="AG1162" i="8"/>
  <c r="AH1162" i="8"/>
  <c r="AI1162" i="8"/>
  <c r="Z1163" i="8"/>
  <c r="AD1163" i="8"/>
  <c r="AG1163" i="8"/>
  <c r="AH1163" i="8"/>
  <c r="AI1163" i="8"/>
  <c r="Z1164" i="8"/>
  <c r="AD1164" i="8"/>
  <c r="AG1164" i="8"/>
  <c r="AH1164" i="8"/>
  <c r="AI1164" i="8"/>
  <c r="Z1165" i="8"/>
  <c r="AD1165" i="8"/>
  <c r="AG1165" i="8"/>
  <c r="AH1165" i="8"/>
  <c r="AI1165" i="8"/>
  <c r="Z1166" i="8"/>
  <c r="AD1166" i="8"/>
  <c r="AG1166" i="8"/>
  <c r="AH1166" i="8"/>
  <c r="AI1166" i="8"/>
  <c r="Z1167" i="8"/>
  <c r="AD1167" i="8"/>
  <c r="AG1167" i="8"/>
  <c r="AH1167" i="8"/>
  <c r="AI1167" i="8"/>
  <c r="Z1168" i="8"/>
  <c r="AD1168" i="8"/>
  <c r="AG1168" i="8"/>
  <c r="AH1168" i="8"/>
  <c r="AI1168" i="8"/>
  <c r="Z1169" i="8"/>
  <c r="AD1169" i="8"/>
  <c r="AG1169" i="8"/>
  <c r="AH1169" i="8"/>
  <c r="AI1169" i="8"/>
  <c r="Z1170" i="8"/>
  <c r="AD1170" i="8"/>
  <c r="AG1170" i="8"/>
  <c r="AH1170" i="8"/>
  <c r="AI1170" i="8"/>
  <c r="Z1171" i="8"/>
  <c r="AD1171" i="8"/>
  <c r="AG1171" i="8"/>
  <c r="AH1171" i="8"/>
  <c r="AI1171" i="8"/>
  <c r="Z1172" i="8"/>
  <c r="AD1172" i="8"/>
  <c r="AG1172" i="8"/>
  <c r="AH1172" i="8"/>
  <c r="AI1172" i="8"/>
  <c r="Z1173" i="8"/>
  <c r="AD1173" i="8"/>
  <c r="AG1173" i="8"/>
  <c r="AH1173" i="8"/>
  <c r="AI1173" i="8"/>
  <c r="Z1174" i="8"/>
  <c r="AD1174" i="8"/>
  <c r="AG1174" i="8"/>
  <c r="AH1174" i="8"/>
  <c r="AI1174" i="8"/>
  <c r="Z1175" i="8"/>
  <c r="AD1175" i="8"/>
  <c r="AG1175" i="8"/>
  <c r="AH1175" i="8"/>
  <c r="AI1175" i="8"/>
  <c r="Z1176" i="8"/>
  <c r="AD1176" i="8"/>
  <c r="AG1176" i="8"/>
  <c r="AH1176" i="8"/>
  <c r="AI1176" i="8"/>
  <c r="Z1177" i="8"/>
  <c r="AD1177" i="8"/>
  <c r="AG1177" i="8"/>
  <c r="AH1177" i="8"/>
  <c r="AI1177" i="8"/>
  <c r="Z1178" i="8"/>
  <c r="AD1178" i="8"/>
  <c r="AG1178" i="8"/>
  <c r="AH1178" i="8"/>
  <c r="AI1178" i="8"/>
  <c r="Z1179" i="8"/>
  <c r="AD1179" i="8"/>
  <c r="AG1179" i="8"/>
  <c r="AH1179" i="8"/>
  <c r="AI1179" i="8"/>
  <c r="Z1180" i="8"/>
  <c r="AD1180" i="8"/>
  <c r="AG1180" i="8"/>
  <c r="AH1180" i="8"/>
  <c r="AI1180" i="8"/>
  <c r="Z1181" i="8"/>
  <c r="AD1181" i="8"/>
  <c r="AG1181" i="8"/>
  <c r="AH1181" i="8"/>
  <c r="AI1181" i="8"/>
  <c r="Z1182" i="8"/>
  <c r="AD1182" i="8"/>
  <c r="AG1182" i="8"/>
  <c r="AH1182" i="8"/>
  <c r="AI1182" i="8"/>
  <c r="Z1183" i="8"/>
  <c r="AD1183" i="8"/>
  <c r="AG1183" i="8"/>
  <c r="AH1183" i="8"/>
  <c r="AI1183" i="8"/>
  <c r="Z1184" i="8"/>
  <c r="AD1184" i="8"/>
  <c r="AG1184" i="8"/>
  <c r="AH1184" i="8"/>
  <c r="AI1184" i="8"/>
  <c r="Z1185" i="8"/>
  <c r="AD1185" i="8"/>
  <c r="AG1185" i="8"/>
  <c r="AH1185" i="8"/>
  <c r="AI1185" i="8"/>
  <c r="Z1186" i="8"/>
  <c r="AD1186" i="8"/>
  <c r="AG1186" i="8"/>
  <c r="AH1186" i="8"/>
  <c r="AI1186" i="8"/>
  <c r="Z1187" i="8"/>
  <c r="AD1187" i="8"/>
  <c r="AG1187" i="8"/>
  <c r="AH1187" i="8"/>
  <c r="AI1187" i="8"/>
  <c r="Z1188" i="8"/>
  <c r="AD1188" i="8"/>
  <c r="AG1188" i="8"/>
  <c r="AH1188" i="8"/>
  <c r="AI1188" i="8"/>
  <c r="Z1189" i="8"/>
  <c r="AD1189" i="8"/>
  <c r="AG1189" i="8"/>
  <c r="AH1189" i="8"/>
  <c r="AI1189" i="8"/>
  <c r="Z1190" i="8"/>
  <c r="AD1190" i="8"/>
  <c r="AG1190" i="8"/>
  <c r="AH1190" i="8"/>
  <c r="AI1190" i="8"/>
  <c r="Z1191" i="8"/>
  <c r="AD1191" i="8"/>
  <c r="AG1191" i="8"/>
  <c r="AH1191" i="8"/>
  <c r="AI1191" i="8"/>
  <c r="Z1192" i="8"/>
  <c r="AD1192" i="8"/>
  <c r="AG1192" i="8"/>
  <c r="AH1192" i="8"/>
  <c r="AI1192" i="8"/>
  <c r="Z1193" i="8"/>
  <c r="AD1193" i="8"/>
  <c r="AG1193" i="8"/>
  <c r="AH1193" i="8"/>
  <c r="AI1193" i="8"/>
  <c r="Z1194" i="8"/>
  <c r="AD1194" i="8"/>
  <c r="AG1194" i="8"/>
  <c r="AH1194" i="8"/>
  <c r="AI1194" i="8"/>
  <c r="Z1195" i="8"/>
  <c r="AD1195" i="8"/>
  <c r="AG1195" i="8"/>
  <c r="AH1195" i="8"/>
  <c r="AI1195" i="8"/>
  <c r="Z1196" i="8"/>
  <c r="AD1196" i="8"/>
  <c r="AG1196" i="8"/>
  <c r="AH1196" i="8"/>
  <c r="AI1196" i="8"/>
  <c r="Z1197" i="8"/>
  <c r="AD1197" i="8"/>
  <c r="AG1197" i="8"/>
  <c r="AH1197" i="8"/>
  <c r="AI1197" i="8"/>
  <c r="Z1198" i="8"/>
  <c r="AD1198" i="8"/>
  <c r="AG1198" i="8"/>
  <c r="AH1198" i="8"/>
  <c r="AI1198" i="8"/>
  <c r="Z1199" i="8"/>
  <c r="AD1199" i="8"/>
  <c r="AG1199" i="8"/>
  <c r="AH1199" i="8"/>
  <c r="AI1199" i="8"/>
  <c r="Z1200" i="8"/>
  <c r="AD1200" i="8"/>
  <c r="AG1200" i="8"/>
  <c r="AH1200" i="8"/>
  <c r="AI1200" i="8"/>
  <c r="Z1201" i="8"/>
  <c r="AD1201" i="8"/>
  <c r="AG1201" i="8"/>
  <c r="AH1201" i="8"/>
  <c r="AI1201" i="8"/>
  <c r="Z1202" i="8"/>
  <c r="AD1202" i="8"/>
  <c r="AG1202" i="8"/>
  <c r="AH1202" i="8"/>
  <c r="AI1202" i="8"/>
  <c r="Z1203" i="8"/>
  <c r="AD1203" i="8"/>
  <c r="AG1203" i="8"/>
  <c r="AH1203" i="8"/>
  <c r="AI1203" i="8"/>
  <c r="Z1204" i="8"/>
  <c r="AD1204" i="8"/>
  <c r="AG1204" i="8"/>
  <c r="AH1204" i="8"/>
  <c r="AI1204" i="8"/>
  <c r="Z1205" i="8"/>
  <c r="AD1205" i="8"/>
  <c r="AG1205" i="8"/>
  <c r="AH1205" i="8"/>
  <c r="AI1205" i="8"/>
  <c r="Z1206" i="8"/>
  <c r="AD1206" i="8"/>
  <c r="AG1206" i="8"/>
  <c r="AH1206" i="8"/>
  <c r="AI1206" i="8"/>
  <c r="Z1207" i="8"/>
  <c r="AD1207" i="8"/>
  <c r="AG1207" i="8"/>
  <c r="AH1207" i="8"/>
  <c r="AI1207" i="8"/>
  <c r="Z1208" i="8"/>
  <c r="AD1208" i="8"/>
  <c r="AG1208" i="8"/>
  <c r="AH1208" i="8"/>
  <c r="AI1208" i="8"/>
  <c r="Z1209" i="8"/>
  <c r="AD1209" i="8"/>
  <c r="AG1209" i="8"/>
  <c r="AH1209" i="8"/>
  <c r="AI1209" i="8"/>
  <c r="Z1210" i="8"/>
  <c r="AD1210" i="8"/>
  <c r="AG1210" i="8"/>
  <c r="AH1210" i="8"/>
  <c r="AI1210" i="8"/>
  <c r="Z1211" i="8"/>
  <c r="AD1211" i="8"/>
  <c r="AG1211" i="8"/>
  <c r="AH1211" i="8"/>
  <c r="AI1211" i="8"/>
  <c r="Z1212" i="8"/>
  <c r="AD1212" i="8"/>
  <c r="AG1212" i="8"/>
  <c r="AH1212" i="8"/>
  <c r="AI1212" i="8"/>
  <c r="Z1213" i="8"/>
  <c r="AD1213" i="8"/>
  <c r="AG1213" i="8"/>
  <c r="AH1213" i="8"/>
  <c r="AI1213" i="8"/>
  <c r="Z1214" i="8"/>
  <c r="AD1214" i="8"/>
  <c r="AG1214" i="8"/>
  <c r="AH1214" i="8"/>
  <c r="AI1214" i="8"/>
  <c r="Z1215" i="8"/>
  <c r="AD1215" i="8"/>
  <c r="AG1215" i="8"/>
  <c r="AH1215" i="8"/>
  <c r="AI1215" i="8"/>
  <c r="Z1216" i="8"/>
  <c r="AD1216" i="8"/>
  <c r="AG1216" i="8"/>
  <c r="AH1216" i="8"/>
  <c r="AI1216" i="8"/>
  <c r="Z1217" i="8"/>
  <c r="AD1217" i="8"/>
  <c r="AG1217" i="8"/>
  <c r="AH1217" i="8"/>
  <c r="AI1217" i="8"/>
  <c r="Z1218" i="8"/>
  <c r="AD1218" i="8"/>
  <c r="AG1218" i="8"/>
  <c r="AH1218" i="8"/>
  <c r="AI1218" i="8"/>
  <c r="Z1219" i="8"/>
  <c r="AD1219" i="8"/>
  <c r="AG1219" i="8"/>
  <c r="AH1219" i="8"/>
  <c r="AI1219" i="8"/>
  <c r="Z1220" i="8"/>
  <c r="AD1220" i="8"/>
  <c r="AG1220" i="8"/>
  <c r="AH1220" i="8"/>
  <c r="AI1220" i="8"/>
  <c r="Z1221" i="8"/>
  <c r="AD1221" i="8"/>
  <c r="AG1221" i="8"/>
  <c r="AH1221" i="8"/>
  <c r="AI1221" i="8"/>
  <c r="Z1222" i="8"/>
  <c r="AD1222" i="8"/>
  <c r="AG1222" i="8"/>
  <c r="AH1222" i="8"/>
  <c r="AI1222" i="8"/>
  <c r="Z1223" i="8"/>
  <c r="AD1223" i="8"/>
  <c r="AG1223" i="8"/>
  <c r="AH1223" i="8"/>
  <c r="AI1223" i="8"/>
  <c r="Z1224" i="8"/>
  <c r="AD1224" i="8"/>
  <c r="AG1224" i="8"/>
  <c r="AH1224" i="8"/>
  <c r="AI1224" i="8"/>
  <c r="Z1225" i="8"/>
  <c r="AD1225" i="8"/>
  <c r="AG1225" i="8"/>
  <c r="AH1225" i="8"/>
  <c r="AI1225" i="8"/>
  <c r="Z1226" i="8"/>
  <c r="AD1226" i="8"/>
  <c r="AG1226" i="8"/>
  <c r="AH1226" i="8"/>
  <c r="AI1226" i="8"/>
  <c r="Z1227" i="8"/>
  <c r="AD1227" i="8"/>
  <c r="AG1227" i="8"/>
  <c r="AH1227" i="8"/>
  <c r="AI1227" i="8"/>
  <c r="Z1228" i="8"/>
  <c r="AD1228" i="8"/>
  <c r="AG1228" i="8"/>
  <c r="AH1228" i="8"/>
  <c r="AI1228" i="8"/>
  <c r="Z1229" i="8"/>
  <c r="AD1229" i="8"/>
  <c r="AG1229" i="8"/>
  <c r="AH1229" i="8"/>
  <c r="AI1229" i="8"/>
  <c r="Z1230" i="8"/>
  <c r="AD1230" i="8"/>
  <c r="AG1230" i="8"/>
  <c r="AH1230" i="8"/>
  <c r="AI1230" i="8"/>
  <c r="Z1231" i="8"/>
  <c r="AD1231" i="8"/>
  <c r="AG1231" i="8"/>
  <c r="AH1231" i="8"/>
  <c r="AI1231" i="8"/>
  <c r="Z1232" i="8"/>
  <c r="AD1232" i="8"/>
  <c r="AG1232" i="8"/>
  <c r="AH1232" i="8"/>
  <c r="AI1232" i="8"/>
  <c r="Z1233" i="8"/>
  <c r="AD1233" i="8"/>
  <c r="AG1233" i="8"/>
  <c r="AH1233" i="8"/>
  <c r="AI1233" i="8"/>
  <c r="Z1234" i="8"/>
  <c r="AD1234" i="8"/>
  <c r="AG1234" i="8"/>
  <c r="AH1234" i="8"/>
  <c r="AI1234" i="8"/>
  <c r="Z1235" i="8"/>
  <c r="AD1235" i="8"/>
  <c r="AG1235" i="8"/>
  <c r="AH1235" i="8"/>
  <c r="AI1235" i="8"/>
  <c r="Z1236" i="8"/>
  <c r="AD1236" i="8"/>
  <c r="AG1236" i="8"/>
  <c r="AH1236" i="8"/>
  <c r="AI1236" i="8"/>
  <c r="Z1237" i="8"/>
  <c r="AD1237" i="8"/>
  <c r="AG1237" i="8"/>
  <c r="AH1237" i="8"/>
  <c r="AI1237" i="8"/>
  <c r="Z1238" i="8"/>
  <c r="AD1238" i="8"/>
  <c r="AG1238" i="8"/>
  <c r="AH1238" i="8"/>
  <c r="AI1238" i="8"/>
  <c r="Z1239" i="8"/>
  <c r="AD1239" i="8"/>
  <c r="AG1239" i="8"/>
  <c r="AH1239" i="8"/>
  <c r="AI1239" i="8"/>
  <c r="Z1240" i="8"/>
  <c r="AD1240" i="8"/>
  <c r="AG1240" i="8"/>
  <c r="AH1240" i="8"/>
  <c r="AI1240" i="8"/>
  <c r="Z1241" i="8"/>
  <c r="AD1241" i="8"/>
  <c r="AG1241" i="8"/>
  <c r="AH1241" i="8"/>
  <c r="AI1241" i="8"/>
  <c r="Z1242" i="8"/>
  <c r="AD1242" i="8"/>
  <c r="AG1242" i="8"/>
  <c r="AH1242" i="8"/>
  <c r="AI1242" i="8"/>
  <c r="Z1243" i="8"/>
  <c r="AD1243" i="8"/>
  <c r="AG1243" i="8"/>
  <c r="AH1243" i="8"/>
  <c r="AI1243" i="8"/>
  <c r="Z1244" i="8"/>
  <c r="AD1244" i="8"/>
  <c r="AG1244" i="8"/>
  <c r="AH1244" i="8"/>
  <c r="AI1244" i="8"/>
  <c r="Z1245" i="8"/>
  <c r="AD1245" i="8"/>
  <c r="AG1245" i="8"/>
  <c r="AH1245" i="8"/>
  <c r="AI1245" i="8"/>
  <c r="Z1246" i="8"/>
  <c r="AD1246" i="8"/>
  <c r="AG1246" i="8"/>
  <c r="AH1246" i="8"/>
  <c r="AI1246" i="8"/>
  <c r="Z1247" i="8"/>
  <c r="AD1247" i="8"/>
  <c r="AG1247" i="8"/>
  <c r="AH1247" i="8"/>
  <c r="AI1247" i="8"/>
  <c r="Z1248" i="8"/>
  <c r="AD1248" i="8"/>
  <c r="AG1248" i="8"/>
  <c r="AH1248" i="8"/>
  <c r="AI1248" i="8"/>
  <c r="Z1249" i="8"/>
  <c r="AD1249" i="8"/>
  <c r="AG1249" i="8"/>
  <c r="AH1249" i="8"/>
  <c r="AI1249" i="8"/>
  <c r="Z1250" i="8"/>
  <c r="AD1250" i="8"/>
  <c r="AG1250" i="8"/>
  <c r="AH1250" i="8"/>
  <c r="AI1250" i="8"/>
  <c r="Z1251" i="8"/>
  <c r="AD1251" i="8"/>
  <c r="AG1251" i="8"/>
  <c r="AH1251" i="8"/>
  <c r="AI1251" i="8"/>
  <c r="Z1252" i="8"/>
  <c r="AD1252" i="8"/>
  <c r="AG1252" i="8"/>
  <c r="AH1252" i="8"/>
  <c r="AI1252" i="8"/>
  <c r="Z1253" i="8"/>
  <c r="AD1253" i="8"/>
  <c r="AG1253" i="8"/>
  <c r="AH1253" i="8"/>
  <c r="AI1253" i="8"/>
  <c r="Z1254" i="8"/>
  <c r="AD1254" i="8"/>
  <c r="AG1254" i="8"/>
  <c r="AH1254" i="8"/>
  <c r="AI1254" i="8"/>
  <c r="Z1255" i="8"/>
  <c r="AD1255" i="8"/>
  <c r="AG1255" i="8"/>
  <c r="AH1255" i="8"/>
  <c r="AI1255" i="8"/>
  <c r="Z1256" i="8"/>
  <c r="AD1256" i="8"/>
  <c r="AG1256" i="8"/>
  <c r="AH1256" i="8"/>
  <c r="AI1256" i="8"/>
  <c r="Z1257" i="8"/>
  <c r="AD1257" i="8"/>
  <c r="AG1257" i="8"/>
  <c r="AH1257" i="8"/>
  <c r="AI1257" i="8"/>
  <c r="Z1258" i="8"/>
  <c r="AD1258" i="8"/>
  <c r="AG1258" i="8"/>
  <c r="AH1258" i="8"/>
  <c r="AI1258" i="8"/>
  <c r="Z1259" i="8"/>
  <c r="AD1259" i="8"/>
  <c r="AG1259" i="8"/>
  <c r="AH1259" i="8"/>
  <c r="AI1259" i="8"/>
  <c r="Z1260" i="8"/>
  <c r="AD1260" i="8"/>
  <c r="AG1260" i="8"/>
  <c r="AH1260" i="8"/>
  <c r="AI1260" i="8"/>
  <c r="Z1261" i="8"/>
  <c r="AD1261" i="8"/>
  <c r="AG1261" i="8"/>
  <c r="AH1261" i="8"/>
  <c r="AI1261" i="8"/>
  <c r="Z1262" i="8"/>
  <c r="AD1262" i="8"/>
  <c r="AG1262" i="8"/>
  <c r="AH1262" i="8"/>
  <c r="AI1262" i="8"/>
  <c r="Z1263" i="8"/>
  <c r="AD1263" i="8"/>
  <c r="AG1263" i="8"/>
  <c r="AH1263" i="8"/>
  <c r="AI1263" i="8"/>
  <c r="Z1264" i="8"/>
  <c r="AD1264" i="8"/>
  <c r="AG1264" i="8"/>
  <c r="AH1264" i="8"/>
  <c r="AI1264" i="8"/>
  <c r="Z1265" i="8"/>
  <c r="AD1265" i="8"/>
  <c r="AG1265" i="8"/>
  <c r="AH1265" i="8"/>
  <c r="AI1265" i="8"/>
  <c r="Z1266" i="8"/>
  <c r="AD1266" i="8"/>
  <c r="AG1266" i="8"/>
  <c r="AH1266" i="8"/>
  <c r="AI1266" i="8"/>
  <c r="Z1267" i="8"/>
  <c r="AD1267" i="8"/>
  <c r="AG1267" i="8"/>
  <c r="AH1267" i="8"/>
  <c r="AI1267" i="8"/>
  <c r="Z1268" i="8"/>
  <c r="AD1268" i="8"/>
  <c r="AG1268" i="8"/>
  <c r="AH1268" i="8"/>
  <c r="AI1268" i="8"/>
  <c r="Z1269" i="8"/>
  <c r="AD1269" i="8"/>
  <c r="AG1269" i="8"/>
  <c r="AH1269" i="8"/>
  <c r="AI1269" i="8"/>
  <c r="Z1270" i="8"/>
  <c r="AD1270" i="8"/>
  <c r="AG1270" i="8"/>
  <c r="AH1270" i="8"/>
  <c r="AI1270" i="8"/>
  <c r="Z1271" i="8"/>
  <c r="AD1271" i="8"/>
  <c r="AG1271" i="8"/>
  <c r="AH1271" i="8"/>
  <c r="AI1271" i="8"/>
  <c r="Z1272" i="8"/>
  <c r="AD1272" i="8"/>
  <c r="AG1272" i="8"/>
  <c r="AH1272" i="8"/>
  <c r="AI1272" i="8"/>
  <c r="Z1273" i="8"/>
  <c r="AD1273" i="8"/>
  <c r="AG1273" i="8"/>
  <c r="AH1273" i="8"/>
  <c r="AI1273" i="8"/>
  <c r="Z1274" i="8"/>
  <c r="AD1274" i="8"/>
  <c r="AG1274" i="8"/>
  <c r="AH1274" i="8"/>
  <c r="AI1274" i="8"/>
  <c r="Z1275" i="8"/>
  <c r="AD1275" i="8"/>
  <c r="AG1275" i="8"/>
  <c r="AH1275" i="8"/>
  <c r="AI1275" i="8"/>
  <c r="Z1276" i="8"/>
  <c r="AD1276" i="8"/>
  <c r="AG1276" i="8"/>
  <c r="AH1276" i="8"/>
  <c r="AI1276" i="8"/>
  <c r="Z1277" i="8"/>
  <c r="AD1277" i="8"/>
  <c r="AG1277" i="8"/>
  <c r="AH1277" i="8"/>
  <c r="AI1277" i="8"/>
  <c r="Z1278" i="8"/>
  <c r="AD1278" i="8"/>
  <c r="AG1278" i="8"/>
  <c r="AH1278" i="8"/>
  <c r="AI1278" i="8"/>
  <c r="Z1279" i="8"/>
  <c r="AD1279" i="8"/>
  <c r="AG1279" i="8"/>
  <c r="AH1279" i="8"/>
  <c r="AI1279" i="8"/>
  <c r="Z1280" i="8"/>
  <c r="AD1280" i="8"/>
  <c r="AG1280" i="8"/>
  <c r="AH1280" i="8"/>
  <c r="AI1280" i="8"/>
  <c r="Z1281" i="8"/>
  <c r="AD1281" i="8"/>
  <c r="AG1281" i="8"/>
  <c r="AH1281" i="8"/>
  <c r="AI1281" i="8"/>
  <c r="Z1282" i="8"/>
  <c r="AD1282" i="8"/>
  <c r="AG1282" i="8"/>
  <c r="AH1282" i="8"/>
  <c r="AI1282" i="8"/>
  <c r="Z1283" i="8"/>
  <c r="AD1283" i="8"/>
  <c r="AG1283" i="8"/>
  <c r="AH1283" i="8"/>
  <c r="AI1283" i="8"/>
  <c r="Z1284" i="8"/>
  <c r="AD1284" i="8"/>
  <c r="AG1284" i="8"/>
  <c r="AH1284" i="8"/>
  <c r="AI1284" i="8"/>
  <c r="Z1285" i="8"/>
  <c r="AD1285" i="8"/>
  <c r="AG1285" i="8"/>
  <c r="AH1285" i="8"/>
  <c r="AI1285" i="8"/>
  <c r="Z1286" i="8"/>
  <c r="AD1286" i="8"/>
  <c r="AG1286" i="8"/>
  <c r="AH1286" i="8"/>
  <c r="AI1286" i="8"/>
  <c r="Z1287" i="8"/>
  <c r="AD1287" i="8"/>
  <c r="AG1287" i="8"/>
  <c r="AH1287" i="8"/>
  <c r="AI1287" i="8"/>
  <c r="Z1288" i="8"/>
  <c r="AD1288" i="8"/>
  <c r="AG1288" i="8"/>
  <c r="AH1288" i="8"/>
  <c r="AI1288" i="8"/>
  <c r="Z1289" i="8"/>
  <c r="AD1289" i="8"/>
  <c r="AG1289" i="8"/>
  <c r="AH1289" i="8"/>
  <c r="AI1289" i="8"/>
  <c r="Z1290" i="8"/>
  <c r="AD1290" i="8"/>
  <c r="AG1290" i="8"/>
  <c r="AH1290" i="8"/>
  <c r="AI1290" i="8"/>
  <c r="Z1291" i="8"/>
  <c r="AD1291" i="8"/>
  <c r="AG1291" i="8"/>
  <c r="AH1291" i="8"/>
  <c r="AI1291" i="8"/>
  <c r="Z1292" i="8"/>
  <c r="AD1292" i="8"/>
  <c r="AG1292" i="8"/>
  <c r="AH1292" i="8"/>
  <c r="AI1292" i="8"/>
  <c r="Z1293" i="8"/>
  <c r="AD1293" i="8"/>
  <c r="AG1293" i="8"/>
  <c r="AH1293" i="8"/>
  <c r="AI1293" i="8"/>
  <c r="Z1294" i="8"/>
  <c r="AD1294" i="8"/>
  <c r="AG1294" i="8"/>
  <c r="AH1294" i="8"/>
  <c r="AI1294" i="8"/>
  <c r="Z1295" i="8"/>
  <c r="AD1295" i="8"/>
  <c r="AG1295" i="8"/>
  <c r="AH1295" i="8"/>
  <c r="AI1295" i="8"/>
  <c r="Z1296" i="8"/>
  <c r="AD1296" i="8"/>
  <c r="AG1296" i="8"/>
  <c r="AH1296" i="8"/>
  <c r="AI1296" i="8"/>
  <c r="Z1297" i="8"/>
  <c r="AD1297" i="8"/>
  <c r="AG1297" i="8"/>
  <c r="AH1297" i="8"/>
  <c r="AI1297" i="8"/>
  <c r="Z1298" i="8"/>
  <c r="AD1298" i="8"/>
  <c r="AG1298" i="8"/>
  <c r="AH1298" i="8"/>
  <c r="AI1298" i="8"/>
  <c r="Z1299" i="8"/>
  <c r="AD1299" i="8"/>
  <c r="AG1299" i="8"/>
  <c r="AH1299" i="8"/>
  <c r="AI1299" i="8"/>
  <c r="Z1300" i="8"/>
  <c r="AD1300" i="8"/>
  <c r="AG1300" i="8"/>
  <c r="AH1300" i="8"/>
  <c r="AI1300" i="8"/>
  <c r="Z1301" i="8"/>
  <c r="AD1301" i="8"/>
  <c r="AG1301" i="8"/>
  <c r="AH1301" i="8"/>
  <c r="AI1301" i="8"/>
  <c r="Z1302" i="8"/>
  <c r="AD1302" i="8"/>
  <c r="AG1302" i="8"/>
  <c r="AH1302" i="8"/>
  <c r="AI1302" i="8"/>
  <c r="Z1303" i="8"/>
  <c r="AD1303" i="8"/>
  <c r="AG1303" i="8"/>
  <c r="AH1303" i="8"/>
  <c r="AI1303" i="8"/>
  <c r="Z1304" i="8"/>
  <c r="AD1304" i="8"/>
  <c r="AG1304" i="8"/>
  <c r="AH1304" i="8"/>
  <c r="AI1304" i="8"/>
  <c r="Z1305" i="8"/>
  <c r="AD1305" i="8"/>
  <c r="AG1305" i="8"/>
  <c r="AH1305" i="8"/>
  <c r="AI1305" i="8"/>
  <c r="Z1306" i="8"/>
  <c r="AD1306" i="8"/>
  <c r="AG1306" i="8"/>
  <c r="AH1306" i="8"/>
  <c r="AI1306" i="8"/>
  <c r="Z1307" i="8"/>
  <c r="AD1307" i="8"/>
  <c r="AG1307" i="8"/>
  <c r="AH1307" i="8"/>
  <c r="AI1307" i="8"/>
  <c r="Z1308" i="8"/>
  <c r="AD1308" i="8"/>
  <c r="AG1308" i="8"/>
  <c r="AH1308" i="8"/>
  <c r="AI1308" i="8"/>
  <c r="Z1309" i="8"/>
  <c r="AD1309" i="8"/>
  <c r="AG1309" i="8"/>
  <c r="AH1309" i="8"/>
  <c r="AI1309" i="8"/>
  <c r="Z1310" i="8"/>
  <c r="AD1310" i="8"/>
  <c r="AG1310" i="8"/>
  <c r="AH1310" i="8"/>
  <c r="AI1310" i="8"/>
  <c r="Z1311" i="8"/>
  <c r="AD1311" i="8"/>
  <c r="AG1311" i="8"/>
  <c r="AH1311" i="8"/>
  <c r="AI1311" i="8"/>
  <c r="Z1312" i="8"/>
  <c r="AD1312" i="8"/>
  <c r="AG1312" i="8"/>
  <c r="AH1312" i="8"/>
  <c r="AI1312" i="8"/>
  <c r="Z1313" i="8"/>
  <c r="AD1313" i="8"/>
  <c r="AG1313" i="8"/>
  <c r="AH1313" i="8"/>
  <c r="AI1313" i="8"/>
  <c r="Z1314" i="8"/>
  <c r="AD1314" i="8"/>
  <c r="AG1314" i="8"/>
  <c r="AH1314" i="8"/>
  <c r="AI1314" i="8"/>
  <c r="Z1315" i="8"/>
  <c r="AD1315" i="8"/>
  <c r="AG1315" i="8"/>
  <c r="AH1315" i="8"/>
  <c r="AI1315" i="8"/>
  <c r="Z1316" i="8"/>
  <c r="AD1316" i="8"/>
  <c r="AG1316" i="8"/>
  <c r="AH1316" i="8"/>
  <c r="AI1316" i="8"/>
  <c r="Z1317" i="8"/>
  <c r="AD1317" i="8"/>
  <c r="AG1317" i="8"/>
  <c r="AH1317" i="8"/>
  <c r="AI1317" i="8"/>
  <c r="Z1318" i="8"/>
  <c r="AD1318" i="8"/>
  <c r="AG1318" i="8"/>
  <c r="AH1318" i="8"/>
  <c r="AI1318" i="8"/>
  <c r="Z1319" i="8"/>
  <c r="AD1319" i="8"/>
  <c r="AG1319" i="8"/>
  <c r="AH1319" i="8"/>
  <c r="AI1319" i="8"/>
  <c r="Z1320" i="8"/>
  <c r="AD1320" i="8"/>
  <c r="AG1320" i="8"/>
  <c r="AH1320" i="8"/>
  <c r="AI1320" i="8"/>
  <c r="Z1321" i="8"/>
  <c r="AD1321" i="8"/>
  <c r="AG1321" i="8"/>
  <c r="AH1321" i="8"/>
  <c r="AI1321" i="8"/>
  <c r="Z1322" i="8"/>
  <c r="AD1322" i="8"/>
  <c r="AG1322" i="8"/>
  <c r="AH1322" i="8"/>
  <c r="AI1322" i="8"/>
  <c r="Z1323" i="8"/>
  <c r="AD1323" i="8"/>
  <c r="AG1323" i="8"/>
  <c r="AH1323" i="8"/>
  <c r="AI1323" i="8"/>
  <c r="Z1324" i="8"/>
  <c r="AD1324" i="8"/>
  <c r="AG1324" i="8"/>
  <c r="AH1324" i="8"/>
  <c r="AI1324" i="8"/>
  <c r="Z1325" i="8"/>
  <c r="AD1325" i="8"/>
  <c r="AG1325" i="8"/>
  <c r="AH1325" i="8"/>
  <c r="AI1325" i="8"/>
  <c r="Z1326" i="8"/>
  <c r="AD1326" i="8"/>
  <c r="AG1326" i="8"/>
  <c r="AH1326" i="8"/>
  <c r="AI1326" i="8"/>
  <c r="Z1327" i="8"/>
  <c r="AD1327" i="8"/>
  <c r="AG1327" i="8"/>
  <c r="AH1327" i="8"/>
  <c r="AI1327" i="8"/>
  <c r="Z1328" i="8"/>
  <c r="AD1328" i="8"/>
  <c r="AG1328" i="8"/>
  <c r="AH1328" i="8"/>
  <c r="AI1328" i="8"/>
  <c r="Z1329" i="8"/>
  <c r="AD1329" i="8"/>
  <c r="AG1329" i="8"/>
  <c r="AH1329" i="8"/>
  <c r="AI1329" i="8"/>
  <c r="Z1330" i="8"/>
  <c r="AD1330" i="8"/>
  <c r="AG1330" i="8"/>
  <c r="AH1330" i="8"/>
  <c r="AI1330" i="8"/>
  <c r="Z1331" i="8"/>
  <c r="AD1331" i="8"/>
  <c r="AG1331" i="8"/>
  <c r="AH1331" i="8"/>
  <c r="AI1331" i="8"/>
  <c r="Z1332" i="8"/>
  <c r="AD1332" i="8"/>
  <c r="AG1332" i="8"/>
  <c r="AH1332" i="8"/>
  <c r="AI1332" i="8"/>
  <c r="Z1333" i="8"/>
  <c r="AD1333" i="8"/>
  <c r="AG1333" i="8"/>
  <c r="AH1333" i="8"/>
  <c r="AI1333" i="8"/>
  <c r="Z1334" i="8"/>
  <c r="AD1334" i="8"/>
  <c r="AG1334" i="8"/>
  <c r="AH1334" i="8"/>
  <c r="AI1334" i="8"/>
  <c r="Z1335" i="8"/>
  <c r="AD1335" i="8"/>
  <c r="AG1335" i="8"/>
  <c r="AH1335" i="8"/>
  <c r="AI1335" i="8"/>
  <c r="Z1336" i="8"/>
  <c r="AD1336" i="8"/>
  <c r="AG1336" i="8"/>
  <c r="AH1336" i="8"/>
  <c r="AI1336" i="8"/>
  <c r="Z1337" i="8"/>
  <c r="AD1337" i="8"/>
  <c r="AG1337" i="8"/>
  <c r="AH1337" i="8"/>
  <c r="AI1337" i="8"/>
  <c r="Z1338" i="8"/>
  <c r="AD1338" i="8"/>
  <c r="AG1338" i="8"/>
  <c r="AH1338" i="8"/>
  <c r="AI1338" i="8"/>
  <c r="Z1339" i="8"/>
  <c r="AD1339" i="8"/>
  <c r="AG1339" i="8"/>
  <c r="AH1339" i="8"/>
  <c r="AI1339" i="8"/>
  <c r="Z1340" i="8"/>
  <c r="AD1340" i="8"/>
  <c r="AG1340" i="8"/>
  <c r="AH1340" i="8"/>
  <c r="AI1340" i="8"/>
  <c r="Z1341" i="8"/>
  <c r="AD1341" i="8"/>
  <c r="AG1341" i="8"/>
  <c r="AH1341" i="8"/>
  <c r="AI1341" i="8"/>
  <c r="Z1342" i="8"/>
  <c r="AD1342" i="8"/>
  <c r="AG1342" i="8"/>
  <c r="AH1342" i="8"/>
  <c r="AI1342" i="8"/>
  <c r="Z1343" i="8"/>
  <c r="AD1343" i="8"/>
  <c r="AG1343" i="8"/>
  <c r="AH1343" i="8"/>
  <c r="AI1343" i="8"/>
  <c r="Z1344" i="8"/>
  <c r="AD1344" i="8"/>
  <c r="AG1344" i="8"/>
  <c r="AH1344" i="8"/>
  <c r="AI1344" i="8"/>
  <c r="Z1345" i="8"/>
  <c r="AD1345" i="8"/>
  <c r="AG1345" i="8"/>
  <c r="AH1345" i="8"/>
  <c r="AI1345" i="8"/>
  <c r="Z1346" i="8"/>
  <c r="AD1346" i="8"/>
  <c r="AG1346" i="8"/>
  <c r="AH1346" i="8"/>
  <c r="AI1346" i="8"/>
  <c r="Z1347" i="8"/>
  <c r="AD1347" i="8"/>
  <c r="AG1347" i="8"/>
  <c r="AH1347" i="8"/>
  <c r="AI1347" i="8"/>
  <c r="Z1348" i="8"/>
  <c r="AD1348" i="8"/>
  <c r="AG1348" i="8"/>
  <c r="AH1348" i="8"/>
  <c r="AI1348" i="8"/>
  <c r="Z1349" i="8"/>
  <c r="AD1349" i="8"/>
  <c r="AG1349" i="8"/>
  <c r="AH1349" i="8"/>
  <c r="AI1349" i="8"/>
  <c r="Z1350" i="8"/>
  <c r="AD1350" i="8"/>
  <c r="AG1350" i="8"/>
  <c r="AH1350" i="8"/>
  <c r="AI1350" i="8"/>
  <c r="Z1351" i="8"/>
  <c r="AD1351" i="8"/>
  <c r="AG1351" i="8"/>
  <c r="AH1351" i="8"/>
  <c r="AI1351" i="8"/>
  <c r="Z1352" i="8"/>
  <c r="AD1352" i="8"/>
  <c r="AG1352" i="8"/>
  <c r="AH1352" i="8"/>
  <c r="AI1352" i="8"/>
  <c r="Z1353" i="8"/>
  <c r="AD1353" i="8"/>
  <c r="AG1353" i="8"/>
  <c r="AH1353" i="8"/>
  <c r="AI1353" i="8"/>
  <c r="Z1354" i="8"/>
  <c r="AD1354" i="8"/>
  <c r="AG1354" i="8"/>
  <c r="AH1354" i="8"/>
  <c r="AI1354" i="8"/>
  <c r="Z1355" i="8"/>
  <c r="AD1355" i="8"/>
  <c r="AG1355" i="8"/>
  <c r="AH1355" i="8"/>
  <c r="AI1355" i="8"/>
  <c r="Z1356" i="8"/>
  <c r="AD1356" i="8"/>
  <c r="AG1356" i="8"/>
  <c r="AH1356" i="8"/>
  <c r="AI1356" i="8"/>
  <c r="Z1357" i="8"/>
  <c r="AD1357" i="8"/>
  <c r="AG1357" i="8"/>
  <c r="AH1357" i="8"/>
  <c r="AI1357" i="8"/>
  <c r="Z1358" i="8"/>
  <c r="AD1358" i="8"/>
  <c r="AG1358" i="8"/>
  <c r="AH1358" i="8"/>
  <c r="AI1358" i="8"/>
  <c r="Z1359" i="8"/>
  <c r="AD1359" i="8"/>
  <c r="AG1359" i="8"/>
  <c r="AH1359" i="8"/>
  <c r="AI1359" i="8"/>
  <c r="Z1360" i="8"/>
  <c r="AD1360" i="8"/>
  <c r="AG1360" i="8"/>
  <c r="AH1360" i="8"/>
  <c r="AI1360" i="8"/>
  <c r="Z1361" i="8"/>
  <c r="AD1361" i="8"/>
  <c r="AG1361" i="8"/>
  <c r="AH1361" i="8"/>
  <c r="AI1361" i="8"/>
  <c r="Z1362" i="8"/>
  <c r="AD1362" i="8"/>
  <c r="AG1362" i="8"/>
  <c r="AH1362" i="8"/>
  <c r="AI1362" i="8"/>
  <c r="Z1363" i="8"/>
  <c r="AD1363" i="8"/>
  <c r="AG1363" i="8"/>
  <c r="AH1363" i="8"/>
  <c r="AI1363" i="8"/>
  <c r="Z1364" i="8"/>
  <c r="AD1364" i="8"/>
  <c r="AG1364" i="8"/>
  <c r="AH1364" i="8"/>
  <c r="AI1364" i="8"/>
  <c r="Z1365" i="8"/>
  <c r="AD1365" i="8"/>
  <c r="AG1365" i="8"/>
  <c r="AH1365" i="8"/>
  <c r="AI1365" i="8"/>
  <c r="Z1366" i="8"/>
  <c r="AD1366" i="8"/>
  <c r="AG1366" i="8"/>
  <c r="AH1366" i="8"/>
  <c r="AI1366" i="8"/>
  <c r="Z1367" i="8"/>
  <c r="AD1367" i="8"/>
  <c r="AG1367" i="8"/>
  <c r="AH1367" i="8"/>
  <c r="AI1367" i="8"/>
  <c r="Z1368" i="8"/>
  <c r="AD1368" i="8"/>
  <c r="AG1368" i="8"/>
  <c r="AH1368" i="8"/>
  <c r="AI1368" i="8"/>
  <c r="Z1369" i="8"/>
  <c r="AD1369" i="8"/>
  <c r="AG1369" i="8"/>
  <c r="AH1369" i="8"/>
  <c r="AI1369" i="8"/>
  <c r="Z1370" i="8"/>
  <c r="AD1370" i="8"/>
  <c r="AG1370" i="8"/>
  <c r="AH1370" i="8"/>
  <c r="AI1370" i="8"/>
  <c r="Z1371" i="8"/>
  <c r="AD1371" i="8"/>
  <c r="AG1371" i="8"/>
  <c r="AH1371" i="8"/>
  <c r="AI1371" i="8"/>
  <c r="Z1372" i="8"/>
  <c r="AD1372" i="8"/>
  <c r="AG1372" i="8"/>
  <c r="AH1372" i="8"/>
  <c r="AI1372" i="8"/>
  <c r="Z1373" i="8"/>
  <c r="AD1373" i="8"/>
  <c r="AG1373" i="8"/>
  <c r="AH1373" i="8"/>
  <c r="AI1373" i="8"/>
  <c r="Z1374" i="8"/>
  <c r="AD1374" i="8"/>
  <c r="AG1374" i="8"/>
  <c r="AH1374" i="8"/>
  <c r="AI1374" i="8"/>
  <c r="Z1375" i="8"/>
  <c r="AD1375" i="8"/>
  <c r="AG1375" i="8"/>
  <c r="AH1375" i="8"/>
  <c r="AI1375" i="8"/>
  <c r="Z1376" i="8"/>
  <c r="AD1376" i="8"/>
  <c r="AG1376" i="8"/>
  <c r="AH1376" i="8"/>
  <c r="AI1376" i="8"/>
  <c r="Z1377" i="8"/>
  <c r="AD1377" i="8"/>
  <c r="AG1377" i="8"/>
  <c r="AH1377" i="8"/>
  <c r="AI1377" i="8"/>
  <c r="Z1378" i="8"/>
  <c r="AD1378" i="8"/>
  <c r="AG1378" i="8"/>
  <c r="AH1378" i="8"/>
  <c r="AI1378" i="8"/>
  <c r="Z1379" i="8"/>
  <c r="AD1379" i="8"/>
  <c r="AG1379" i="8"/>
  <c r="AH1379" i="8"/>
  <c r="AI1379" i="8"/>
  <c r="Z1380" i="8"/>
  <c r="AD1380" i="8"/>
  <c r="AG1380" i="8"/>
  <c r="AH1380" i="8"/>
  <c r="AI1380" i="8"/>
  <c r="Z1381" i="8"/>
  <c r="AD1381" i="8"/>
  <c r="AG1381" i="8"/>
  <c r="AH1381" i="8"/>
  <c r="AI1381" i="8"/>
  <c r="Z1382" i="8"/>
  <c r="AD1382" i="8"/>
  <c r="AG1382" i="8"/>
  <c r="AH1382" i="8"/>
  <c r="AI1382" i="8"/>
  <c r="Z1383" i="8"/>
  <c r="AD1383" i="8"/>
  <c r="AG1383" i="8"/>
  <c r="AH1383" i="8"/>
  <c r="AI1383" i="8"/>
  <c r="Z1384" i="8"/>
  <c r="AD1384" i="8"/>
  <c r="AG1384" i="8"/>
  <c r="AH1384" i="8"/>
  <c r="AI1384" i="8"/>
  <c r="Z1385" i="8"/>
  <c r="AD1385" i="8"/>
  <c r="AG1385" i="8"/>
  <c r="AH1385" i="8"/>
  <c r="AI1385" i="8"/>
  <c r="Z1386" i="8"/>
  <c r="AD1386" i="8"/>
  <c r="AG1386" i="8"/>
  <c r="AH1386" i="8"/>
  <c r="AI1386" i="8"/>
  <c r="Z1387" i="8"/>
  <c r="AD1387" i="8"/>
  <c r="AG1387" i="8"/>
  <c r="AH1387" i="8"/>
  <c r="AI1387" i="8"/>
  <c r="Z1388" i="8"/>
  <c r="AD1388" i="8"/>
  <c r="AG1388" i="8"/>
  <c r="AH1388" i="8"/>
  <c r="AI1388" i="8"/>
  <c r="Z1389" i="8"/>
  <c r="AD1389" i="8"/>
  <c r="AG1389" i="8"/>
  <c r="AH1389" i="8"/>
  <c r="AI1389" i="8"/>
  <c r="Z1390" i="8"/>
  <c r="AD1390" i="8"/>
  <c r="AG1390" i="8"/>
  <c r="AH1390" i="8"/>
  <c r="AI1390" i="8"/>
  <c r="Z1391" i="8"/>
  <c r="AD1391" i="8"/>
  <c r="AG1391" i="8"/>
  <c r="AH1391" i="8"/>
  <c r="AI1391" i="8"/>
  <c r="Z1392" i="8"/>
  <c r="AD1392" i="8"/>
  <c r="AG1392" i="8"/>
  <c r="AH1392" i="8"/>
  <c r="AI1392" i="8"/>
  <c r="Z1393" i="8"/>
  <c r="AD1393" i="8"/>
  <c r="AG1393" i="8"/>
  <c r="AH1393" i="8"/>
  <c r="AI1393" i="8"/>
  <c r="Z1394" i="8"/>
  <c r="AD1394" i="8"/>
  <c r="AG1394" i="8"/>
  <c r="AH1394" i="8"/>
  <c r="AI1394" i="8"/>
  <c r="Z1395" i="8"/>
  <c r="AD1395" i="8"/>
  <c r="AG1395" i="8"/>
  <c r="AH1395" i="8"/>
  <c r="AI1395" i="8"/>
  <c r="Z1396" i="8"/>
  <c r="AD1396" i="8"/>
  <c r="AG1396" i="8"/>
  <c r="AH1396" i="8"/>
  <c r="AI1396" i="8"/>
  <c r="Z1397" i="8"/>
  <c r="AD1397" i="8"/>
  <c r="AG1397" i="8"/>
  <c r="AH1397" i="8"/>
  <c r="AI1397" i="8"/>
  <c r="Z1398" i="8"/>
  <c r="AD1398" i="8"/>
  <c r="AG1398" i="8"/>
  <c r="AH1398" i="8"/>
  <c r="AI1398" i="8"/>
  <c r="Z1399" i="8"/>
  <c r="AD1399" i="8"/>
  <c r="AG1399" i="8"/>
  <c r="AH1399" i="8"/>
  <c r="AI1399" i="8"/>
  <c r="Z1400" i="8"/>
  <c r="AD1400" i="8"/>
  <c r="AG1400" i="8"/>
  <c r="AH1400" i="8"/>
  <c r="AI1400" i="8"/>
  <c r="Z1401" i="8"/>
  <c r="AD1401" i="8"/>
  <c r="AG1401" i="8"/>
  <c r="AH1401" i="8"/>
  <c r="AI1401" i="8"/>
  <c r="Z1402" i="8"/>
  <c r="AD1402" i="8"/>
  <c r="AG1402" i="8"/>
  <c r="AH1402" i="8"/>
  <c r="AI1402" i="8"/>
  <c r="Z1403" i="8"/>
  <c r="AD1403" i="8"/>
  <c r="AG1403" i="8"/>
  <c r="AH1403" i="8"/>
  <c r="AI1403" i="8"/>
  <c r="Z1404" i="8"/>
  <c r="AD1404" i="8"/>
  <c r="AG1404" i="8"/>
  <c r="AH1404" i="8"/>
  <c r="AI1404" i="8"/>
  <c r="Z1405" i="8"/>
  <c r="AD1405" i="8"/>
  <c r="AG1405" i="8"/>
  <c r="AH1405" i="8"/>
  <c r="AI1405" i="8"/>
  <c r="Z1406" i="8"/>
  <c r="AD1406" i="8"/>
  <c r="AG1406" i="8"/>
  <c r="AH1406" i="8"/>
  <c r="AI1406" i="8"/>
  <c r="Z1407" i="8"/>
  <c r="AD1407" i="8"/>
  <c r="AG1407" i="8"/>
  <c r="AH1407" i="8"/>
  <c r="AI1407" i="8"/>
  <c r="Z1408" i="8"/>
  <c r="AD1408" i="8"/>
  <c r="AG1408" i="8"/>
  <c r="AH1408" i="8"/>
  <c r="AI1408" i="8"/>
  <c r="Z1409" i="8"/>
  <c r="AD1409" i="8"/>
  <c r="AG1409" i="8"/>
  <c r="AH1409" i="8"/>
  <c r="AI1409" i="8"/>
  <c r="Z1410" i="8"/>
  <c r="AD1410" i="8"/>
  <c r="AG1410" i="8"/>
  <c r="AH1410" i="8"/>
  <c r="AI1410" i="8"/>
  <c r="Z1411" i="8"/>
  <c r="AD1411" i="8"/>
  <c r="AG1411" i="8"/>
  <c r="AH1411" i="8"/>
  <c r="AI1411" i="8"/>
  <c r="Z1412" i="8"/>
  <c r="AD1412" i="8"/>
  <c r="AG1412" i="8"/>
  <c r="AH1412" i="8"/>
  <c r="AI1412" i="8"/>
  <c r="Z1413" i="8"/>
  <c r="AD1413" i="8"/>
  <c r="AG1413" i="8"/>
  <c r="AH1413" i="8"/>
  <c r="AI1413" i="8"/>
  <c r="Z1414" i="8"/>
  <c r="AD1414" i="8"/>
  <c r="AG1414" i="8"/>
  <c r="AH1414" i="8"/>
  <c r="AI1414" i="8"/>
  <c r="Z1415" i="8"/>
  <c r="AD1415" i="8"/>
  <c r="AG1415" i="8"/>
  <c r="AH1415" i="8"/>
  <c r="AI1415" i="8"/>
  <c r="Z1416" i="8"/>
  <c r="AD1416" i="8"/>
  <c r="AG1416" i="8"/>
  <c r="AH1416" i="8"/>
  <c r="AI1416" i="8"/>
  <c r="Z1417" i="8"/>
  <c r="AD1417" i="8"/>
  <c r="AG1417" i="8"/>
  <c r="AH1417" i="8"/>
  <c r="AI1417" i="8"/>
  <c r="Z1418" i="8"/>
  <c r="AD1418" i="8"/>
  <c r="AG1418" i="8"/>
  <c r="AH1418" i="8"/>
  <c r="AI1418" i="8"/>
  <c r="Z1419" i="8"/>
  <c r="AD1419" i="8"/>
  <c r="AG1419" i="8"/>
  <c r="AH1419" i="8"/>
  <c r="AI1419" i="8"/>
  <c r="Z1420" i="8"/>
  <c r="AD1420" i="8"/>
  <c r="AG1420" i="8"/>
  <c r="AH1420" i="8"/>
  <c r="AI1420" i="8"/>
  <c r="Z1421" i="8"/>
  <c r="AD1421" i="8"/>
  <c r="AG1421" i="8"/>
  <c r="AH1421" i="8"/>
  <c r="AI1421" i="8"/>
  <c r="Z1422" i="8"/>
  <c r="AD1422" i="8"/>
  <c r="AG1422" i="8"/>
  <c r="AH1422" i="8"/>
  <c r="AI1422" i="8"/>
  <c r="Z1423" i="8"/>
  <c r="AD1423" i="8"/>
  <c r="AG1423" i="8"/>
  <c r="AH1423" i="8"/>
  <c r="AI1423" i="8"/>
  <c r="Z1424" i="8"/>
  <c r="AD1424" i="8"/>
  <c r="AG1424" i="8"/>
  <c r="AH1424" i="8"/>
  <c r="AI1424" i="8"/>
  <c r="Z1425" i="8"/>
  <c r="AD1425" i="8"/>
  <c r="AG1425" i="8"/>
  <c r="AH1425" i="8"/>
  <c r="AI1425" i="8"/>
  <c r="Z1426" i="8"/>
  <c r="AD1426" i="8"/>
  <c r="AG1426" i="8"/>
  <c r="AH1426" i="8"/>
  <c r="AI1426" i="8"/>
  <c r="Z1427" i="8"/>
  <c r="AD1427" i="8"/>
  <c r="AG1427" i="8"/>
  <c r="AH1427" i="8"/>
  <c r="AI1427" i="8"/>
  <c r="Z1428" i="8"/>
  <c r="AD1428" i="8"/>
  <c r="AG1428" i="8"/>
  <c r="AH1428" i="8"/>
  <c r="AI1428" i="8"/>
  <c r="Z1429" i="8"/>
  <c r="AD1429" i="8"/>
  <c r="AG1429" i="8"/>
  <c r="AH1429" i="8"/>
  <c r="AI1429" i="8"/>
  <c r="Z1430" i="8"/>
  <c r="AD1430" i="8"/>
  <c r="AG1430" i="8"/>
  <c r="AH1430" i="8"/>
  <c r="AI1430" i="8"/>
  <c r="Z1431" i="8"/>
  <c r="AD1431" i="8"/>
  <c r="AG1431" i="8"/>
  <c r="AH1431" i="8"/>
  <c r="AI1431" i="8"/>
  <c r="Z1432" i="8"/>
  <c r="AD1432" i="8"/>
  <c r="AG1432" i="8"/>
  <c r="AH1432" i="8"/>
  <c r="AI1432" i="8"/>
  <c r="Z1433" i="8"/>
  <c r="AD1433" i="8"/>
  <c r="AG1433" i="8"/>
  <c r="AH1433" i="8"/>
  <c r="AI1433" i="8"/>
  <c r="Z1434" i="8"/>
  <c r="AD1434" i="8"/>
  <c r="AG1434" i="8"/>
  <c r="AH1434" i="8"/>
  <c r="AI1434" i="8"/>
  <c r="Z1435" i="8"/>
  <c r="AD1435" i="8"/>
  <c r="AG1435" i="8"/>
  <c r="AH1435" i="8"/>
  <c r="AI1435" i="8"/>
  <c r="Z1436" i="8"/>
  <c r="AD1436" i="8"/>
  <c r="AG1436" i="8"/>
  <c r="AH1436" i="8"/>
  <c r="AI1436" i="8"/>
  <c r="Z1437" i="8"/>
  <c r="AD1437" i="8"/>
  <c r="AG1437" i="8"/>
  <c r="AH1437" i="8"/>
  <c r="AI1437" i="8"/>
  <c r="Z1438" i="8"/>
  <c r="AD1438" i="8"/>
  <c r="AG1438" i="8"/>
  <c r="AH1438" i="8"/>
  <c r="AI1438" i="8"/>
  <c r="Z1439" i="8"/>
  <c r="AD1439" i="8"/>
  <c r="AG1439" i="8"/>
  <c r="AH1439" i="8"/>
  <c r="AI1439" i="8"/>
  <c r="Z1440" i="8"/>
  <c r="AD1440" i="8"/>
  <c r="AG1440" i="8"/>
  <c r="AH1440" i="8"/>
  <c r="AI1440" i="8"/>
  <c r="Z1441" i="8"/>
  <c r="AD1441" i="8"/>
  <c r="AG1441" i="8"/>
  <c r="AH1441" i="8"/>
  <c r="AI1441" i="8"/>
  <c r="Z1442" i="8"/>
  <c r="AD1442" i="8"/>
  <c r="AG1442" i="8"/>
  <c r="AH1442" i="8"/>
  <c r="AI1442" i="8"/>
  <c r="Z1443" i="8"/>
  <c r="AD1443" i="8"/>
  <c r="AG1443" i="8"/>
  <c r="AH1443" i="8"/>
  <c r="AI1443" i="8"/>
  <c r="Z1444" i="8"/>
  <c r="AD1444" i="8"/>
  <c r="AG1444" i="8"/>
  <c r="AH1444" i="8"/>
  <c r="AI1444" i="8"/>
  <c r="Z1445" i="8"/>
  <c r="AD1445" i="8"/>
  <c r="AG1445" i="8"/>
  <c r="AH1445" i="8"/>
  <c r="AI1445" i="8"/>
  <c r="Z1446" i="8"/>
  <c r="AD1446" i="8"/>
  <c r="AG1446" i="8"/>
  <c r="AH1446" i="8"/>
  <c r="AI1446" i="8"/>
  <c r="Z1447" i="8"/>
  <c r="AD1447" i="8"/>
  <c r="AG1447" i="8"/>
  <c r="AH1447" i="8"/>
  <c r="AI1447" i="8"/>
  <c r="Z1448" i="8"/>
  <c r="AD1448" i="8"/>
  <c r="AG1448" i="8"/>
  <c r="AH1448" i="8"/>
  <c r="AI1448" i="8"/>
  <c r="Z1449" i="8"/>
  <c r="AD1449" i="8"/>
  <c r="AG1449" i="8"/>
  <c r="AH1449" i="8"/>
  <c r="AI1449" i="8"/>
  <c r="Z1450" i="8"/>
  <c r="AD1450" i="8"/>
  <c r="AG1450" i="8"/>
  <c r="AH1450" i="8"/>
  <c r="AI1450" i="8"/>
  <c r="Z1451" i="8"/>
  <c r="AD1451" i="8"/>
  <c r="AG1451" i="8"/>
  <c r="AH1451" i="8"/>
  <c r="AI1451" i="8"/>
  <c r="Z1452" i="8"/>
  <c r="AD1452" i="8"/>
  <c r="AG1452" i="8"/>
  <c r="AH1452" i="8"/>
  <c r="AI1452" i="8"/>
  <c r="Z1453" i="8"/>
  <c r="AD1453" i="8"/>
  <c r="AG1453" i="8"/>
  <c r="AH1453" i="8"/>
  <c r="AI1453" i="8"/>
  <c r="Z1454" i="8"/>
  <c r="AD1454" i="8"/>
  <c r="AG1454" i="8"/>
  <c r="AH1454" i="8"/>
  <c r="AI1454" i="8"/>
  <c r="Z1455" i="8"/>
  <c r="AD1455" i="8"/>
  <c r="AG1455" i="8"/>
  <c r="AH1455" i="8"/>
  <c r="AI1455" i="8"/>
  <c r="Z1456" i="8"/>
  <c r="AD1456" i="8"/>
  <c r="AG1456" i="8"/>
  <c r="AH1456" i="8"/>
  <c r="AI1456" i="8"/>
  <c r="Z1457" i="8"/>
  <c r="AD1457" i="8"/>
  <c r="AG1457" i="8"/>
  <c r="AH1457" i="8"/>
  <c r="AI1457" i="8"/>
  <c r="Z1458" i="8"/>
  <c r="AD1458" i="8"/>
  <c r="AG1458" i="8"/>
  <c r="AH1458" i="8"/>
  <c r="AI1458" i="8"/>
  <c r="Z1459" i="8"/>
  <c r="AD1459" i="8"/>
  <c r="AG1459" i="8"/>
  <c r="AH1459" i="8"/>
  <c r="AI1459" i="8"/>
  <c r="Z1460" i="8"/>
  <c r="AD1460" i="8"/>
  <c r="AG1460" i="8"/>
  <c r="AH1460" i="8"/>
  <c r="AI1460" i="8"/>
  <c r="Z1461" i="8"/>
  <c r="AD1461" i="8"/>
  <c r="AG1461" i="8"/>
  <c r="AH1461" i="8"/>
  <c r="AI1461" i="8"/>
  <c r="Z1462" i="8"/>
  <c r="AD1462" i="8"/>
  <c r="AG1462" i="8"/>
  <c r="AH1462" i="8"/>
  <c r="AI1462" i="8"/>
  <c r="Z1463" i="8"/>
  <c r="AD1463" i="8"/>
  <c r="AG1463" i="8"/>
  <c r="AH1463" i="8"/>
  <c r="AI1463" i="8"/>
  <c r="Z1464" i="8"/>
  <c r="AD1464" i="8"/>
  <c r="AG1464" i="8"/>
  <c r="AH1464" i="8"/>
  <c r="AI1464" i="8"/>
  <c r="Z1465" i="8"/>
  <c r="AD1465" i="8"/>
  <c r="AG1465" i="8"/>
  <c r="AH1465" i="8"/>
  <c r="AI1465" i="8"/>
  <c r="Z1466" i="8"/>
  <c r="AD1466" i="8"/>
  <c r="AG1466" i="8"/>
  <c r="AH1466" i="8"/>
  <c r="AI1466" i="8"/>
  <c r="Z1467" i="8"/>
  <c r="AD1467" i="8"/>
  <c r="AG1467" i="8"/>
  <c r="AH1467" i="8"/>
  <c r="AI1467" i="8"/>
  <c r="Z1468" i="8"/>
  <c r="AD1468" i="8"/>
  <c r="AG1468" i="8"/>
  <c r="AH1468" i="8"/>
  <c r="AI1468" i="8"/>
  <c r="Z1469" i="8"/>
  <c r="AD1469" i="8"/>
  <c r="AG1469" i="8"/>
  <c r="AH1469" i="8"/>
  <c r="AI1469" i="8"/>
  <c r="Z1470" i="8"/>
  <c r="AD1470" i="8"/>
  <c r="AG1470" i="8"/>
  <c r="AH1470" i="8"/>
  <c r="AI1470" i="8"/>
  <c r="Z1471" i="8"/>
  <c r="AD1471" i="8"/>
  <c r="AG1471" i="8"/>
  <c r="AH1471" i="8"/>
  <c r="AI1471" i="8"/>
  <c r="Z1472" i="8"/>
  <c r="AD1472" i="8"/>
  <c r="AG1472" i="8"/>
  <c r="AH1472" i="8"/>
  <c r="AI1472" i="8"/>
  <c r="Z1473" i="8"/>
  <c r="AD1473" i="8"/>
  <c r="AG1473" i="8"/>
  <c r="AH1473" i="8"/>
  <c r="AI1473" i="8"/>
  <c r="Z1474" i="8"/>
  <c r="AD1474" i="8"/>
  <c r="AG1474" i="8"/>
  <c r="AH1474" i="8"/>
  <c r="AI1474" i="8"/>
  <c r="Z1475" i="8"/>
  <c r="AD1475" i="8"/>
  <c r="AG1475" i="8"/>
  <c r="AH1475" i="8"/>
  <c r="AI1475" i="8"/>
  <c r="Z1476" i="8"/>
  <c r="AD1476" i="8"/>
  <c r="AG1476" i="8"/>
  <c r="AH1476" i="8"/>
  <c r="AI1476" i="8"/>
  <c r="Z1477" i="8"/>
  <c r="AD1477" i="8"/>
  <c r="AG1477" i="8"/>
  <c r="AH1477" i="8"/>
  <c r="AI1477" i="8"/>
  <c r="Z1478" i="8"/>
  <c r="AD1478" i="8"/>
  <c r="AG1478" i="8"/>
  <c r="AH1478" i="8"/>
  <c r="AI1478" i="8"/>
  <c r="Z1479" i="8"/>
  <c r="AD1479" i="8"/>
  <c r="AG1479" i="8"/>
  <c r="AH1479" i="8"/>
  <c r="AI1479" i="8"/>
  <c r="Z1480" i="8"/>
  <c r="AD1480" i="8"/>
  <c r="AG1480" i="8"/>
  <c r="AH1480" i="8"/>
  <c r="AI1480" i="8"/>
  <c r="Z1481" i="8"/>
  <c r="AD1481" i="8"/>
  <c r="AG1481" i="8"/>
  <c r="AH1481" i="8"/>
  <c r="AI1481" i="8"/>
  <c r="Z1482" i="8"/>
  <c r="AD1482" i="8"/>
  <c r="AG1482" i="8"/>
  <c r="AH1482" i="8"/>
  <c r="AI1482" i="8"/>
  <c r="Z1483" i="8"/>
  <c r="AD1483" i="8"/>
  <c r="AG1483" i="8"/>
  <c r="AH1483" i="8"/>
  <c r="AI1483" i="8"/>
  <c r="Z1484" i="8"/>
  <c r="AD1484" i="8"/>
  <c r="AG1484" i="8"/>
  <c r="AH1484" i="8"/>
  <c r="AI1484" i="8"/>
  <c r="Z1485" i="8"/>
  <c r="AD1485" i="8"/>
  <c r="AG1485" i="8"/>
  <c r="AH1485" i="8"/>
  <c r="AI1485" i="8"/>
  <c r="Z1486" i="8"/>
  <c r="AD1486" i="8"/>
  <c r="AG1486" i="8"/>
  <c r="AH1486" i="8"/>
  <c r="AI1486" i="8"/>
  <c r="Z1487" i="8"/>
  <c r="AD1487" i="8"/>
  <c r="AG1487" i="8"/>
  <c r="AH1487" i="8"/>
  <c r="AI1487" i="8"/>
  <c r="Z1488" i="8"/>
  <c r="AD1488" i="8"/>
  <c r="AG1488" i="8"/>
  <c r="AH1488" i="8"/>
  <c r="AI1488" i="8"/>
  <c r="Z1489" i="8"/>
  <c r="AD1489" i="8"/>
  <c r="AG1489" i="8"/>
  <c r="AH1489" i="8"/>
  <c r="AI1489" i="8"/>
  <c r="Z1490" i="8"/>
  <c r="AD1490" i="8"/>
  <c r="AG1490" i="8"/>
  <c r="AH1490" i="8"/>
  <c r="AI1490" i="8"/>
  <c r="Z1491" i="8"/>
  <c r="AD1491" i="8"/>
  <c r="AG1491" i="8"/>
  <c r="AH1491" i="8"/>
  <c r="AI1491" i="8"/>
  <c r="Z1492" i="8"/>
  <c r="AD1492" i="8"/>
  <c r="AG1492" i="8"/>
  <c r="AH1492" i="8"/>
  <c r="AI1492" i="8"/>
  <c r="Z1493" i="8"/>
  <c r="AD1493" i="8"/>
  <c r="AG1493" i="8"/>
  <c r="AH1493" i="8"/>
  <c r="AI1493" i="8"/>
  <c r="Z1494" i="8"/>
  <c r="AD1494" i="8"/>
  <c r="AG1494" i="8"/>
  <c r="AH1494" i="8"/>
  <c r="AI1494" i="8"/>
  <c r="Z1495" i="8"/>
  <c r="AD1495" i="8"/>
  <c r="AG1495" i="8"/>
  <c r="AH1495" i="8"/>
  <c r="AI1495" i="8"/>
  <c r="Z1496" i="8"/>
  <c r="AD1496" i="8"/>
  <c r="AG1496" i="8"/>
  <c r="AH1496" i="8"/>
  <c r="AI1496" i="8"/>
  <c r="Z1497" i="8"/>
  <c r="AD1497" i="8"/>
  <c r="AG1497" i="8"/>
  <c r="AH1497" i="8"/>
  <c r="AI1497" i="8"/>
  <c r="Z1498" i="8"/>
  <c r="AD1498" i="8"/>
  <c r="AG1498" i="8"/>
  <c r="AH1498" i="8"/>
  <c r="AI1498" i="8"/>
  <c r="Z1499" i="8"/>
  <c r="AD1499" i="8"/>
  <c r="AG1499" i="8"/>
  <c r="AH1499" i="8"/>
  <c r="AI1499" i="8"/>
  <c r="Z1500" i="8"/>
  <c r="AD1500" i="8"/>
  <c r="AG1500" i="8"/>
  <c r="AH1500" i="8"/>
  <c r="AI1500" i="8"/>
  <c r="Z1501" i="8"/>
  <c r="AD1501" i="8"/>
  <c r="AG1501" i="8"/>
  <c r="AH1501" i="8"/>
  <c r="AI1501" i="8"/>
  <c r="Z1502" i="8"/>
  <c r="AD1502" i="8"/>
  <c r="AG1502" i="8"/>
  <c r="AH1502" i="8"/>
  <c r="AI1502" i="8"/>
  <c r="Z1503" i="8"/>
  <c r="AD1503" i="8"/>
  <c r="AG1503" i="8"/>
  <c r="AH1503" i="8"/>
  <c r="AI1503" i="8"/>
  <c r="Z1504" i="8"/>
  <c r="AD1504" i="8"/>
  <c r="AG1504" i="8"/>
  <c r="AH1504" i="8"/>
  <c r="AI1504" i="8"/>
  <c r="Z1505" i="8"/>
  <c r="AD1505" i="8"/>
  <c r="AG1505" i="8"/>
  <c r="AH1505" i="8"/>
  <c r="AI1505" i="8"/>
  <c r="Z1506" i="8"/>
  <c r="AD1506" i="8"/>
  <c r="AG1506" i="8"/>
  <c r="AH1506" i="8"/>
  <c r="AI1506" i="8"/>
  <c r="Z1507" i="8"/>
  <c r="AD1507" i="8"/>
  <c r="AG1507" i="8"/>
  <c r="AH1507" i="8"/>
  <c r="AI1507" i="8"/>
  <c r="Z1508" i="8"/>
  <c r="AD1508" i="8"/>
  <c r="AG1508" i="8"/>
  <c r="AH1508" i="8"/>
  <c r="AI1508" i="8"/>
  <c r="Z1509" i="8"/>
  <c r="AD1509" i="8"/>
  <c r="AG1509" i="8"/>
  <c r="AH1509" i="8"/>
  <c r="AI1509" i="8"/>
  <c r="Z1510" i="8"/>
  <c r="AD1510" i="8"/>
  <c r="AG1510" i="8"/>
  <c r="AH1510" i="8"/>
  <c r="AI1510" i="8"/>
  <c r="Z1511" i="8"/>
  <c r="AD1511" i="8"/>
  <c r="AG1511" i="8"/>
  <c r="AH1511" i="8"/>
  <c r="AI1511" i="8"/>
  <c r="Z1512" i="8"/>
  <c r="AD1512" i="8"/>
  <c r="AG1512" i="8"/>
  <c r="AH1512" i="8"/>
  <c r="AI1512" i="8"/>
  <c r="Z1513" i="8"/>
  <c r="AD1513" i="8"/>
  <c r="AG1513" i="8"/>
  <c r="AH1513" i="8"/>
  <c r="AI1513" i="8"/>
  <c r="Z1514" i="8"/>
  <c r="AD1514" i="8"/>
  <c r="AG1514" i="8"/>
  <c r="AH1514" i="8"/>
  <c r="AI1514" i="8"/>
  <c r="Z1515" i="8"/>
  <c r="AD1515" i="8"/>
  <c r="AG1515" i="8"/>
  <c r="AH1515" i="8"/>
  <c r="AI1515" i="8"/>
  <c r="Z1516" i="8"/>
  <c r="AD1516" i="8"/>
  <c r="AG1516" i="8"/>
  <c r="AH1516" i="8"/>
  <c r="AI1516" i="8"/>
  <c r="Z1517" i="8"/>
  <c r="AD1517" i="8"/>
  <c r="AG1517" i="8"/>
  <c r="AH1517" i="8"/>
  <c r="AI1517" i="8"/>
  <c r="Z1518" i="8"/>
  <c r="AD1518" i="8"/>
  <c r="AG1518" i="8"/>
  <c r="AH1518" i="8"/>
  <c r="AI1518" i="8"/>
  <c r="Z1519" i="8"/>
  <c r="AD1519" i="8"/>
  <c r="AG1519" i="8"/>
  <c r="AH1519" i="8"/>
  <c r="AI1519" i="8"/>
  <c r="Z1520" i="8"/>
  <c r="AD1520" i="8"/>
  <c r="AG1520" i="8"/>
  <c r="AH1520" i="8"/>
  <c r="AI1520" i="8"/>
  <c r="Z1521" i="8"/>
  <c r="AD1521" i="8"/>
  <c r="AG1521" i="8"/>
  <c r="AH1521" i="8"/>
  <c r="AI1521" i="8"/>
  <c r="Z1522" i="8"/>
  <c r="AD1522" i="8"/>
  <c r="AG1522" i="8"/>
  <c r="AH1522" i="8"/>
  <c r="AI1522" i="8"/>
  <c r="Z1523" i="8"/>
  <c r="AD1523" i="8"/>
  <c r="AG1523" i="8"/>
  <c r="AH1523" i="8"/>
  <c r="AI1523" i="8"/>
  <c r="Z1524" i="8"/>
  <c r="AD1524" i="8"/>
  <c r="AG1524" i="8"/>
  <c r="AH1524" i="8"/>
  <c r="AI1524" i="8"/>
  <c r="Z1525" i="8"/>
  <c r="AD1525" i="8"/>
  <c r="AG1525" i="8"/>
  <c r="AH1525" i="8"/>
  <c r="AI1525" i="8"/>
  <c r="Z1526" i="8"/>
  <c r="AD1526" i="8"/>
  <c r="AG1526" i="8"/>
  <c r="AH1526" i="8"/>
  <c r="AI1526" i="8"/>
  <c r="Z1527" i="8"/>
  <c r="AD1527" i="8"/>
  <c r="AG1527" i="8"/>
  <c r="AH1527" i="8"/>
  <c r="AI1527" i="8"/>
  <c r="Z1528" i="8"/>
  <c r="AD1528" i="8"/>
  <c r="AG1528" i="8"/>
  <c r="AH1528" i="8"/>
  <c r="AI1528" i="8"/>
  <c r="Z1529" i="8"/>
  <c r="AD1529" i="8"/>
  <c r="AG1529" i="8"/>
  <c r="AH1529" i="8"/>
  <c r="AI1529" i="8"/>
  <c r="Z1530" i="8"/>
  <c r="AD1530" i="8"/>
  <c r="AG1530" i="8"/>
  <c r="AH1530" i="8"/>
  <c r="AI1530" i="8"/>
  <c r="Z1531" i="8"/>
  <c r="AD1531" i="8"/>
  <c r="AG1531" i="8"/>
  <c r="AH1531" i="8"/>
  <c r="AI1531" i="8"/>
  <c r="Z1532" i="8"/>
  <c r="AD1532" i="8"/>
  <c r="AG1532" i="8"/>
  <c r="AH1532" i="8"/>
  <c r="AI1532" i="8"/>
  <c r="Z1533" i="8"/>
  <c r="AD1533" i="8"/>
  <c r="AG1533" i="8"/>
  <c r="AH1533" i="8"/>
  <c r="AI1533" i="8"/>
  <c r="Z1534" i="8"/>
  <c r="AD1534" i="8"/>
  <c r="AG1534" i="8"/>
  <c r="AH1534" i="8"/>
  <c r="AI1534" i="8"/>
  <c r="Z1535" i="8"/>
  <c r="AD1535" i="8"/>
  <c r="AG1535" i="8"/>
  <c r="AH1535" i="8"/>
  <c r="AI1535" i="8"/>
  <c r="Z1536" i="8"/>
  <c r="AD1536" i="8"/>
  <c r="AG1536" i="8"/>
  <c r="AH1536" i="8"/>
  <c r="AI1536" i="8"/>
  <c r="Z1537" i="8"/>
  <c r="AD1537" i="8"/>
  <c r="AG1537" i="8"/>
  <c r="AH1537" i="8"/>
  <c r="AI1537" i="8"/>
  <c r="Z1538" i="8"/>
  <c r="AD1538" i="8"/>
  <c r="AG1538" i="8"/>
  <c r="AH1538" i="8"/>
  <c r="AI1538" i="8"/>
  <c r="Z1539" i="8"/>
  <c r="AD1539" i="8"/>
  <c r="AG1539" i="8"/>
  <c r="AH1539" i="8"/>
  <c r="AI1539" i="8"/>
  <c r="Z1540" i="8"/>
  <c r="AD1540" i="8"/>
  <c r="AG1540" i="8"/>
  <c r="AH1540" i="8"/>
  <c r="AI1540" i="8"/>
  <c r="Z1541" i="8"/>
  <c r="AD1541" i="8"/>
  <c r="AG1541" i="8"/>
  <c r="AH1541" i="8"/>
  <c r="AI1541" i="8"/>
  <c r="Z1542" i="8"/>
  <c r="AD1542" i="8"/>
  <c r="AG1542" i="8"/>
  <c r="AH1542" i="8"/>
  <c r="AI1542" i="8"/>
  <c r="Z1543" i="8"/>
  <c r="AD1543" i="8"/>
  <c r="AG1543" i="8"/>
  <c r="AH1543" i="8"/>
  <c r="AI1543" i="8"/>
  <c r="Z1544" i="8"/>
  <c r="AD1544" i="8"/>
  <c r="AG1544" i="8"/>
  <c r="AH1544" i="8"/>
  <c r="AI1544" i="8"/>
  <c r="Z1545" i="8"/>
  <c r="AD1545" i="8"/>
  <c r="AG1545" i="8"/>
  <c r="AH1545" i="8"/>
  <c r="AI1545" i="8"/>
  <c r="Z1546" i="8"/>
  <c r="AD1546" i="8"/>
  <c r="AG1546" i="8"/>
  <c r="AH1546" i="8"/>
  <c r="AI1546" i="8"/>
  <c r="Z1547" i="8"/>
  <c r="AD1547" i="8"/>
  <c r="AG1547" i="8"/>
  <c r="AH1547" i="8"/>
  <c r="AI1547" i="8"/>
  <c r="Z1548" i="8"/>
  <c r="AD1548" i="8"/>
  <c r="AG1548" i="8"/>
  <c r="AH1548" i="8"/>
  <c r="AI1548" i="8"/>
  <c r="Z1549" i="8"/>
  <c r="AD1549" i="8"/>
  <c r="AG1549" i="8"/>
  <c r="AH1549" i="8"/>
  <c r="AI1549" i="8"/>
  <c r="Z1550" i="8"/>
  <c r="AD1550" i="8"/>
  <c r="AG1550" i="8"/>
  <c r="AH1550" i="8"/>
  <c r="AI1550" i="8"/>
  <c r="Z1551" i="8"/>
  <c r="AD1551" i="8"/>
  <c r="AG1551" i="8"/>
  <c r="AH1551" i="8"/>
  <c r="AI1551" i="8"/>
  <c r="Z1552" i="8"/>
  <c r="AD1552" i="8"/>
  <c r="AG1552" i="8"/>
  <c r="AH1552" i="8"/>
  <c r="AI1552" i="8"/>
  <c r="Z1553" i="8"/>
  <c r="AD1553" i="8"/>
  <c r="AG1553" i="8"/>
  <c r="AH1553" i="8"/>
  <c r="AI1553" i="8"/>
  <c r="Z1554" i="8"/>
  <c r="AD1554" i="8"/>
  <c r="AG1554" i="8"/>
  <c r="AH1554" i="8"/>
  <c r="AI1554" i="8"/>
  <c r="Z1555" i="8"/>
  <c r="AD1555" i="8"/>
  <c r="AG1555" i="8"/>
  <c r="AH1555" i="8"/>
  <c r="AI1555" i="8"/>
  <c r="Z1556" i="8"/>
  <c r="AD1556" i="8"/>
  <c r="AG1556" i="8"/>
  <c r="AH1556" i="8"/>
  <c r="AI1556" i="8"/>
  <c r="Z1557" i="8"/>
  <c r="AD1557" i="8"/>
  <c r="AG1557" i="8"/>
  <c r="AH1557" i="8"/>
  <c r="AI1557" i="8"/>
  <c r="Z1558" i="8"/>
  <c r="AD1558" i="8"/>
  <c r="AG1558" i="8"/>
  <c r="AH1558" i="8"/>
  <c r="AI1558" i="8"/>
  <c r="Z1559" i="8"/>
  <c r="AD1559" i="8"/>
  <c r="AG1559" i="8"/>
  <c r="AH1559" i="8"/>
  <c r="AI1559" i="8"/>
  <c r="Z1560" i="8"/>
  <c r="AD1560" i="8"/>
  <c r="AG1560" i="8"/>
  <c r="AH1560" i="8"/>
  <c r="AI1560" i="8"/>
  <c r="Z1561" i="8"/>
  <c r="AD1561" i="8"/>
  <c r="AG1561" i="8"/>
  <c r="AH1561" i="8"/>
  <c r="AI1561" i="8"/>
  <c r="Z1562" i="8"/>
  <c r="AD1562" i="8"/>
  <c r="AG1562" i="8"/>
  <c r="AH1562" i="8"/>
  <c r="AI1562" i="8"/>
  <c r="Z1563" i="8"/>
  <c r="AD1563" i="8"/>
  <c r="AG1563" i="8"/>
  <c r="AH1563" i="8"/>
  <c r="AI1563" i="8"/>
  <c r="Z1564" i="8"/>
  <c r="AD1564" i="8"/>
  <c r="AG1564" i="8"/>
  <c r="AH1564" i="8"/>
  <c r="AI1564" i="8"/>
  <c r="Z1565" i="8"/>
  <c r="AD1565" i="8"/>
  <c r="AG1565" i="8"/>
  <c r="AH1565" i="8"/>
  <c r="AI1565" i="8"/>
  <c r="Z1566" i="8"/>
  <c r="AD1566" i="8"/>
  <c r="AG1566" i="8"/>
  <c r="AH1566" i="8"/>
  <c r="AI1566" i="8"/>
  <c r="Z1567" i="8"/>
  <c r="AD1567" i="8"/>
  <c r="AG1567" i="8"/>
  <c r="AH1567" i="8"/>
  <c r="AI1567" i="8"/>
  <c r="Z1568" i="8"/>
  <c r="AD1568" i="8"/>
  <c r="AG1568" i="8"/>
  <c r="AH1568" i="8"/>
  <c r="AI1568" i="8"/>
  <c r="Z1569" i="8"/>
  <c r="AD1569" i="8"/>
  <c r="AG1569" i="8"/>
  <c r="AH1569" i="8"/>
  <c r="AI1569" i="8"/>
  <c r="Z1570" i="8"/>
  <c r="AD1570" i="8"/>
  <c r="AG1570" i="8"/>
  <c r="AH1570" i="8"/>
  <c r="AI1570" i="8"/>
  <c r="Z1571" i="8"/>
  <c r="AD1571" i="8"/>
  <c r="AG1571" i="8"/>
  <c r="AH1571" i="8"/>
  <c r="AI1571" i="8"/>
  <c r="Z1572" i="8"/>
  <c r="AD1572" i="8"/>
  <c r="AG1572" i="8"/>
  <c r="AH1572" i="8"/>
  <c r="AI1572" i="8"/>
  <c r="Z1573" i="8"/>
  <c r="AD1573" i="8"/>
  <c r="AG1573" i="8"/>
  <c r="AH1573" i="8"/>
  <c r="AI1573" i="8"/>
  <c r="Z1574" i="8"/>
  <c r="AD1574" i="8"/>
  <c r="AG1574" i="8"/>
  <c r="AH1574" i="8"/>
  <c r="AI1574" i="8"/>
  <c r="Z1575" i="8"/>
  <c r="AD1575" i="8"/>
  <c r="AG1575" i="8"/>
  <c r="AH1575" i="8"/>
  <c r="AI1575" i="8"/>
  <c r="Z1576" i="8"/>
  <c r="AD1576" i="8"/>
  <c r="AG1576" i="8"/>
  <c r="AH1576" i="8"/>
  <c r="AI1576" i="8"/>
  <c r="Z1577" i="8"/>
  <c r="AD1577" i="8"/>
  <c r="AG1577" i="8"/>
  <c r="AH1577" i="8"/>
  <c r="AI1577" i="8"/>
  <c r="Z1578" i="8"/>
  <c r="AD1578" i="8"/>
  <c r="AG1578" i="8"/>
  <c r="AH1578" i="8"/>
  <c r="AI1578" i="8"/>
  <c r="Z1579" i="8"/>
  <c r="AD1579" i="8"/>
  <c r="AG1579" i="8"/>
  <c r="AH1579" i="8"/>
  <c r="AI1579" i="8"/>
  <c r="Z1580" i="8"/>
  <c r="AD1580" i="8"/>
  <c r="AG1580" i="8"/>
  <c r="AH1580" i="8"/>
  <c r="AI1580" i="8"/>
  <c r="Z1581" i="8"/>
  <c r="AD1581" i="8"/>
  <c r="AG1581" i="8"/>
  <c r="AH1581" i="8"/>
  <c r="AI1581" i="8"/>
  <c r="Z1582" i="8"/>
  <c r="AD1582" i="8"/>
  <c r="AG1582" i="8"/>
  <c r="AH1582" i="8"/>
  <c r="AI1582" i="8"/>
  <c r="Z1583" i="8"/>
  <c r="AD1583" i="8"/>
  <c r="AG1583" i="8"/>
  <c r="AH1583" i="8"/>
  <c r="AI1583" i="8"/>
  <c r="Z1584" i="8"/>
  <c r="AD1584" i="8"/>
  <c r="AG1584" i="8"/>
  <c r="AH1584" i="8"/>
  <c r="AI1584" i="8"/>
  <c r="Z1585" i="8"/>
  <c r="AD1585" i="8"/>
  <c r="AG1585" i="8"/>
  <c r="AH1585" i="8"/>
  <c r="AI1585" i="8"/>
  <c r="Z1586" i="8"/>
  <c r="AD1586" i="8"/>
  <c r="AG1586" i="8"/>
  <c r="AH1586" i="8"/>
  <c r="AI1586" i="8"/>
  <c r="Z1587" i="8"/>
  <c r="AD1587" i="8"/>
  <c r="AG1587" i="8"/>
  <c r="AH1587" i="8"/>
  <c r="AI1587" i="8"/>
  <c r="Z1588" i="8"/>
  <c r="AD1588" i="8"/>
  <c r="AG1588" i="8"/>
  <c r="AH1588" i="8"/>
  <c r="AI1588" i="8"/>
  <c r="Z1589" i="8"/>
  <c r="AD1589" i="8"/>
  <c r="AG1589" i="8"/>
  <c r="AH1589" i="8"/>
  <c r="AI1589" i="8"/>
  <c r="Z1590" i="8"/>
  <c r="AD1590" i="8"/>
  <c r="AG1590" i="8"/>
  <c r="AH1590" i="8"/>
  <c r="AI1590" i="8"/>
  <c r="Z1591" i="8"/>
  <c r="AD1591" i="8"/>
  <c r="AG1591" i="8"/>
  <c r="AH1591" i="8"/>
  <c r="AI1591" i="8"/>
  <c r="Z1592" i="8"/>
  <c r="AD1592" i="8"/>
  <c r="AG1592" i="8"/>
  <c r="AH1592" i="8"/>
  <c r="AI1592" i="8"/>
  <c r="Z1593" i="8"/>
  <c r="AD1593" i="8"/>
  <c r="AG1593" i="8"/>
  <c r="AH1593" i="8"/>
  <c r="AI1593" i="8"/>
  <c r="Z1594" i="8"/>
  <c r="AD1594" i="8"/>
  <c r="AG1594" i="8"/>
  <c r="AH1594" i="8"/>
  <c r="AI1594" i="8"/>
  <c r="Z1595" i="8"/>
  <c r="AD1595" i="8"/>
  <c r="AG1595" i="8"/>
  <c r="AH1595" i="8"/>
  <c r="AI1595" i="8"/>
  <c r="Z1596" i="8"/>
  <c r="AD1596" i="8"/>
  <c r="AG1596" i="8"/>
  <c r="AH1596" i="8"/>
  <c r="AI1596" i="8"/>
  <c r="Z1597" i="8"/>
  <c r="AD1597" i="8"/>
  <c r="AG1597" i="8"/>
  <c r="AH1597" i="8"/>
  <c r="AI1597" i="8"/>
  <c r="Z1598" i="8"/>
  <c r="AD1598" i="8"/>
  <c r="AG1598" i="8"/>
  <c r="AH1598" i="8"/>
  <c r="AI1598" i="8"/>
  <c r="Z1599" i="8"/>
  <c r="AD1599" i="8"/>
  <c r="AG1599" i="8"/>
  <c r="AH1599" i="8"/>
  <c r="AI1599" i="8"/>
  <c r="Z1600" i="8"/>
  <c r="AD1600" i="8"/>
  <c r="AG1600" i="8"/>
  <c r="AH1600" i="8"/>
  <c r="AI1600" i="8"/>
  <c r="Z1601" i="8"/>
  <c r="AD1601" i="8"/>
  <c r="AG1601" i="8"/>
  <c r="AH1601" i="8"/>
  <c r="AI1601" i="8"/>
  <c r="Z1602" i="8"/>
  <c r="AD1602" i="8"/>
  <c r="AG1602" i="8"/>
  <c r="AH1602" i="8"/>
  <c r="AI1602" i="8"/>
  <c r="Z1603" i="8"/>
  <c r="AD1603" i="8"/>
  <c r="AG1603" i="8"/>
  <c r="AH1603" i="8"/>
  <c r="AI1603" i="8"/>
  <c r="Z1604" i="8"/>
  <c r="AD1604" i="8"/>
  <c r="AG1604" i="8"/>
  <c r="AH1604" i="8"/>
  <c r="AI1604" i="8"/>
  <c r="Z1605" i="8"/>
  <c r="AD1605" i="8"/>
  <c r="AG1605" i="8"/>
  <c r="AH1605" i="8"/>
  <c r="AI1605" i="8"/>
  <c r="Z1606" i="8"/>
  <c r="AD1606" i="8"/>
  <c r="AG1606" i="8"/>
  <c r="AH1606" i="8"/>
  <c r="AI1606" i="8"/>
  <c r="Z1607" i="8"/>
  <c r="AD1607" i="8"/>
  <c r="AG1607" i="8"/>
  <c r="AH1607" i="8"/>
  <c r="AI1607" i="8"/>
  <c r="Z1608" i="8"/>
  <c r="AD1608" i="8"/>
  <c r="AG1608" i="8"/>
  <c r="AH1608" i="8"/>
  <c r="AI1608" i="8"/>
  <c r="Z1609" i="8"/>
  <c r="AD1609" i="8"/>
  <c r="AG1609" i="8"/>
  <c r="AH1609" i="8"/>
  <c r="AI1609" i="8"/>
  <c r="Z1610" i="8"/>
  <c r="AD1610" i="8"/>
  <c r="AG1610" i="8"/>
  <c r="AH1610" i="8"/>
  <c r="AI1610" i="8"/>
  <c r="Z1611" i="8"/>
  <c r="AD1611" i="8"/>
  <c r="AG1611" i="8"/>
  <c r="AH1611" i="8"/>
  <c r="AI1611" i="8"/>
  <c r="Z1612" i="8"/>
  <c r="AD1612" i="8"/>
  <c r="AG1612" i="8"/>
  <c r="AH1612" i="8"/>
  <c r="AI1612" i="8"/>
  <c r="Z1613" i="8"/>
  <c r="AD1613" i="8"/>
  <c r="AG1613" i="8"/>
  <c r="AH1613" i="8"/>
  <c r="AI1613" i="8"/>
  <c r="Z1614" i="8"/>
  <c r="AD1614" i="8"/>
  <c r="AG1614" i="8"/>
  <c r="AH1614" i="8"/>
  <c r="AI1614" i="8"/>
  <c r="Z1615" i="8"/>
  <c r="AD1615" i="8"/>
  <c r="AG1615" i="8"/>
  <c r="AH1615" i="8"/>
  <c r="AI1615" i="8"/>
  <c r="Z1616" i="8"/>
  <c r="AD1616" i="8"/>
  <c r="AG1616" i="8"/>
  <c r="AH1616" i="8"/>
  <c r="AI1616" i="8"/>
  <c r="Z1617" i="8"/>
  <c r="AD1617" i="8"/>
  <c r="AG1617" i="8"/>
  <c r="AH1617" i="8"/>
  <c r="AI1617" i="8"/>
  <c r="Z1618" i="8"/>
  <c r="AD1618" i="8"/>
  <c r="AG1618" i="8"/>
  <c r="AH1618" i="8"/>
  <c r="AI1618" i="8"/>
  <c r="Z1619" i="8"/>
  <c r="AD1619" i="8"/>
  <c r="AG1619" i="8"/>
  <c r="AH1619" i="8"/>
  <c r="AI1619" i="8"/>
  <c r="Z1620" i="8"/>
  <c r="AD1620" i="8"/>
  <c r="AG1620" i="8"/>
  <c r="AH1620" i="8"/>
  <c r="AI1620" i="8"/>
  <c r="Z1621" i="8"/>
  <c r="AD1621" i="8"/>
  <c r="AG1621" i="8"/>
  <c r="AH1621" i="8"/>
  <c r="AI1621" i="8"/>
  <c r="Z1622" i="8"/>
  <c r="AD1622" i="8"/>
  <c r="AG1622" i="8"/>
  <c r="AH1622" i="8"/>
  <c r="AI1622" i="8"/>
  <c r="Z1623" i="8"/>
  <c r="AD1623" i="8"/>
  <c r="AG1623" i="8"/>
  <c r="AH1623" i="8"/>
  <c r="AI1623" i="8"/>
  <c r="Z1624" i="8"/>
  <c r="AD1624" i="8"/>
  <c r="AG1624" i="8"/>
  <c r="AH1624" i="8"/>
  <c r="AI1624" i="8"/>
  <c r="Z1625" i="8"/>
  <c r="AD1625" i="8"/>
  <c r="AG1625" i="8"/>
  <c r="AH1625" i="8"/>
  <c r="AI1625" i="8"/>
  <c r="Z1626" i="8"/>
  <c r="AD1626" i="8"/>
  <c r="AG1626" i="8"/>
  <c r="AH1626" i="8"/>
  <c r="AI1626" i="8"/>
  <c r="Z1627" i="8"/>
  <c r="AD1627" i="8"/>
  <c r="AG1627" i="8"/>
  <c r="AH1627" i="8"/>
  <c r="AI1627" i="8"/>
  <c r="Z1628" i="8"/>
  <c r="AD1628" i="8"/>
  <c r="AG1628" i="8"/>
  <c r="AH1628" i="8"/>
  <c r="AI1628" i="8"/>
  <c r="Z1629" i="8"/>
  <c r="AD1629" i="8"/>
  <c r="AG1629" i="8"/>
  <c r="AH1629" i="8"/>
  <c r="AI1629" i="8"/>
  <c r="Z1630" i="8"/>
  <c r="AD1630" i="8"/>
  <c r="AG1630" i="8"/>
  <c r="AH1630" i="8"/>
  <c r="AI1630" i="8"/>
  <c r="Z1631" i="8"/>
  <c r="AD1631" i="8"/>
  <c r="AG1631" i="8"/>
  <c r="AH1631" i="8"/>
  <c r="AI1631" i="8"/>
  <c r="Z1632" i="8"/>
  <c r="AD1632" i="8"/>
  <c r="AG1632" i="8"/>
  <c r="AH1632" i="8"/>
  <c r="AI1632" i="8"/>
  <c r="Z1633" i="8"/>
  <c r="AD1633" i="8"/>
  <c r="AG1633" i="8"/>
  <c r="AH1633" i="8"/>
  <c r="AI1633" i="8"/>
  <c r="Z1634" i="8"/>
  <c r="AD1634" i="8"/>
  <c r="AG1634" i="8"/>
  <c r="AH1634" i="8"/>
  <c r="AI1634" i="8"/>
  <c r="Z1635" i="8"/>
  <c r="AD1635" i="8"/>
  <c r="AG1635" i="8"/>
  <c r="AH1635" i="8"/>
  <c r="AI1635" i="8"/>
  <c r="Z1636" i="8"/>
  <c r="AD1636" i="8"/>
  <c r="AG1636" i="8"/>
  <c r="AH1636" i="8"/>
  <c r="AI1636" i="8"/>
  <c r="Z1637" i="8"/>
  <c r="AD1637" i="8"/>
  <c r="AG1637" i="8"/>
  <c r="AH1637" i="8"/>
  <c r="AI1637" i="8"/>
  <c r="Z1638" i="8"/>
  <c r="AD1638" i="8"/>
  <c r="AG1638" i="8"/>
  <c r="AH1638" i="8"/>
  <c r="AI1638" i="8"/>
  <c r="Z1639" i="8"/>
  <c r="AD1639" i="8"/>
  <c r="AG1639" i="8"/>
  <c r="AH1639" i="8"/>
  <c r="AI1639" i="8"/>
  <c r="Z1640" i="8"/>
  <c r="AD1640" i="8"/>
  <c r="AG1640" i="8"/>
  <c r="AH1640" i="8"/>
  <c r="AI1640" i="8"/>
  <c r="Z1641" i="8"/>
  <c r="AD1641" i="8"/>
  <c r="AG1641" i="8"/>
  <c r="AH1641" i="8"/>
  <c r="AI1641" i="8"/>
  <c r="Z1642" i="8"/>
  <c r="AD1642" i="8"/>
  <c r="AG1642" i="8"/>
  <c r="AH1642" i="8"/>
  <c r="AI1642" i="8"/>
  <c r="Z1643" i="8"/>
  <c r="AD1643" i="8"/>
  <c r="AG1643" i="8"/>
  <c r="AH1643" i="8"/>
  <c r="AI1643" i="8"/>
  <c r="Z1644" i="8"/>
  <c r="AD1644" i="8"/>
  <c r="AG1644" i="8"/>
  <c r="AH1644" i="8"/>
  <c r="AI1644" i="8"/>
  <c r="Z1645" i="8"/>
  <c r="AD1645" i="8"/>
  <c r="AG1645" i="8"/>
  <c r="AH1645" i="8"/>
  <c r="AI1645" i="8"/>
  <c r="Z1646" i="8"/>
  <c r="AD1646" i="8"/>
  <c r="AG1646" i="8"/>
  <c r="AH1646" i="8"/>
  <c r="AI1646" i="8"/>
  <c r="Z1647" i="8"/>
  <c r="AD1647" i="8"/>
  <c r="AG1647" i="8"/>
  <c r="AH1647" i="8"/>
  <c r="AI1647" i="8"/>
  <c r="Z1648" i="8"/>
  <c r="AD1648" i="8"/>
  <c r="AG1648" i="8"/>
  <c r="AH1648" i="8"/>
  <c r="AI1648" i="8"/>
  <c r="Z1649" i="8"/>
  <c r="AD1649" i="8"/>
  <c r="AG1649" i="8"/>
  <c r="AH1649" i="8"/>
  <c r="AI1649" i="8"/>
  <c r="Z1650" i="8"/>
  <c r="AD1650" i="8"/>
  <c r="AG1650" i="8"/>
  <c r="AH1650" i="8"/>
  <c r="AI1650" i="8"/>
  <c r="Z1651" i="8"/>
  <c r="AD1651" i="8"/>
  <c r="AG1651" i="8"/>
  <c r="AH1651" i="8"/>
  <c r="AI1651" i="8"/>
  <c r="Z1652" i="8"/>
  <c r="AD1652" i="8"/>
  <c r="AG1652" i="8"/>
  <c r="AH1652" i="8"/>
  <c r="AI1652" i="8"/>
  <c r="Z1653" i="8"/>
  <c r="AD1653" i="8"/>
  <c r="AG1653" i="8"/>
  <c r="AH1653" i="8"/>
  <c r="AI1653" i="8"/>
  <c r="Z1654" i="8"/>
  <c r="AD1654" i="8"/>
  <c r="AG1654" i="8"/>
  <c r="AH1654" i="8"/>
  <c r="AI1654" i="8"/>
  <c r="Z1655" i="8"/>
  <c r="AD1655" i="8"/>
  <c r="AG1655" i="8"/>
  <c r="AH1655" i="8"/>
  <c r="AI1655" i="8"/>
  <c r="Z1656" i="8"/>
  <c r="AD1656" i="8"/>
  <c r="AG1656" i="8"/>
  <c r="AH1656" i="8"/>
  <c r="AI1656" i="8"/>
  <c r="Z1657" i="8"/>
  <c r="AD1657" i="8"/>
  <c r="AG1657" i="8"/>
  <c r="AH1657" i="8"/>
  <c r="AI1657" i="8"/>
  <c r="Z1658" i="8"/>
  <c r="AD1658" i="8"/>
  <c r="AG1658" i="8"/>
  <c r="AH1658" i="8"/>
  <c r="AI1658" i="8"/>
  <c r="Z1659" i="8"/>
  <c r="AD1659" i="8"/>
  <c r="AG1659" i="8"/>
  <c r="AH1659" i="8"/>
  <c r="AI1659" i="8"/>
  <c r="Z1660" i="8"/>
  <c r="AD1660" i="8"/>
  <c r="AG1660" i="8"/>
  <c r="AH1660" i="8"/>
  <c r="AI1660" i="8"/>
  <c r="Z1661" i="8"/>
  <c r="AD1661" i="8"/>
  <c r="AG1661" i="8"/>
  <c r="AH1661" i="8"/>
  <c r="AI1661" i="8"/>
  <c r="Z1662" i="8"/>
  <c r="AD1662" i="8"/>
  <c r="AG1662" i="8"/>
  <c r="AH1662" i="8"/>
  <c r="AI1662" i="8"/>
  <c r="Z1663" i="8"/>
  <c r="AD1663" i="8"/>
  <c r="AG1663" i="8"/>
  <c r="AH1663" i="8"/>
  <c r="AI1663" i="8"/>
  <c r="Z1664" i="8"/>
  <c r="AD1664" i="8"/>
  <c r="AG1664" i="8"/>
  <c r="AH1664" i="8"/>
  <c r="AI1664" i="8"/>
  <c r="Z1665" i="8"/>
  <c r="AD1665" i="8"/>
  <c r="AG1665" i="8"/>
  <c r="AH1665" i="8"/>
  <c r="AI1665" i="8"/>
  <c r="Z1666" i="8"/>
  <c r="AD1666" i="8"/>
  <c r="AG1666" i="8"/>
  <c r="AH1666" i="8"/>
  <c r="AI1666" i="8"/>
  <c r="Z1667" i="8"/>
  <c r="AD1667" i="8"/>
  <c r="AG1667" i="8"/>
  <c r="AH1667" i="8"/>
  <c r="AI1667" i="8"/>
  <c r="Z1668" i="8"/>
  <c r="AD1668" i="8"/>
  <c r="AG1668" i="8"/>
  <c r="AH1668" i="8"/>
  <c r="AI1668" i="8"/>
  <c r="Z1669" i="8"/>
  <c r="AD1669" i="8"/>
  <c r="AG1669" i="8"/>
  <c r="AH1669" i="8"/>
  <c r="AI1669" i="8"/>
  <c r="Z1670" i="8"/>
  <c r="AD1670" i="8"/>
  <c r="AG1670" i="8"/>
  <c r="AH1670" i="8"/>
  <c r="AI1670" i="8"/>
  <c r="Z1671" i="8"/>
  <c r="AD1671" i="8"/>
  <c r="AG1671" i="8"/>
  <c r="AH1671" i="8"/>
  <c r="AI1671" i="8"/>
  <c r="Z1672" i="8"/>
  <c r="AD1672" i="8"/>
  <c r="AG1672" i="8"/>
  <c r="AH1672" i="8"/>
  <c r="AI1672" i="8"/>
  <c r="Z1673" i="8"/>
  <c r="AD1673" i="8"/>
  <c r="AG1673" i="8"/>
  <c r="AH1673" i="8"/>
  <c r="AI1673" i="8"/>
  <c r="Z1674" i="8"/>
  <c r="AD1674" i="8"/>
  <c r="AG1674" i="8"/>
  <c r="AH1674" i="8"/>
  <c r="AI1674" i="8"/>
  <c r="Z1675" i="8"/>
  <c r="AD1675" i="8"/>
  <c r="AG1675" i="8"/>
  <c r="AH1675" i="8"/>
  <c r="AI1675" i="8"/>
  <c r="Z1676" i="8"/>
  <c r="AD1676" i="8"/>
  <c r="AG1676" i="8"/>
  <c r="AH1676" i="8"/>
  <c r="AI1676" i="8"/>
  <c r="Z1677" i="8"/>
  <c r="AD1677" i="8"/>
  <c r="AG1677" i="8"/>
  <c r="AH1677" i="8"/>
  <c r="AI1677" i="8"/>
  <c r="Z1678" i="8"/>
  <c r="AD1678" i="8"/>
  <c r="AG1678" i="8"/>
  <c r="AH1678" i="8"/>
  <c r="AI1678" i="8"/>
  <c r="Z1679" i="8"/>
  <c r="AD1679" i="8"/>
  <c r="AG1679" i="8"/>
  <c r="AH1679" i="8"/>
  <c r="AI1679" i="8"/>
  <c r="Z1680" i="8"/>
  <c r="AD1680" i="8"/>
  <c r="AG1680" i="8"/>
  <c r="AH1680" i="8"/>
  <c r="AI1680" i="8"/>
  <c r="Z1681" i="8"/>
  <c r="AD1681" i="8"/>
  <c r="AG1681" i="8"/>
  <c r="AH1681" i="8"/>
  <c r="AI1681" i="8"/>
  <c r="Z1682" i="8"/>
  <c r="AD1682" i="8"/>
  <c r="AG1682" i="8"/>
  <c r="AH1682" i="8"/>
  <c r="AI1682" i="8"/>
  <c r="Z1683" i="8"/>
  <c r="AD1683" i="8"/>
  <c r="AG1683" i="8"/>
  <c r="AH1683" i="8"/>
  <c r="AI1683" i="8"/>
  <c r="Z1684" i="8"/>
  <c r="AD1684" i="8"/>
  <c r="AG1684" i="8"/>
  <c r="AH1684" i="8"/>
  <c r="AI1684" i="8"/>
  <c r="Z1685" i="8"/>
  <c r="AD1685" i="8"/>
  <c r="AG1685" i="8"/>
  <c r="AH1685" i="8"/>
  <c r="AI1685" i="8"/>
  <c r="Z1686" i="8"/>
  <c r="AD1686" i="8"/>
  <c r="AG1686" i="8"/>
  <c r="AH1686" i="8"/>
  <c r="AI1686" i="8"/>
  <c r="Z1687" i="8"/>
  <c r="AD1687" i="8"/>
  <c r="AG1687" i="8"/>
  <c r="AH1687" i="8"/>
  <c r="AI1687" i="8"/>
  <c r="Z1688" i="8"/>
  <c r="AD1688" i="8"/>
  <c r="AG1688" i="8"/>
  <c r="AH1688" i="8"/>
  <c r="AI1688" i="8"/>
  <c r="Z1689" i="8"/>
  <c r="AD1689" i="8"/>
  <c r="AG1689" i="8"/>
  <c r="AH1689" i="8"/>
  <c r="AI1689" i="8"/>
  <c r="Z1690" i="8"/>
  <c r="AD1690" i="8"/>
  <c r="AG1690" i="8"/>
  <c r="AH1690" i="8"/>
  <c r="AI1690" i="8"/>
  <c r="Z1691" i="8"/>
  <c r="AD1691" i="8"/>
  <c r="AG1691" i="8"/>
  <c r="AH1691" i="8"/>
  <c r="AI1691" i="8"/>
  <c r="Z1692" i="8"/>
  <c r="AD1692" i="8"/>
  <c r="AG1692" i="8"/>
  <c r="AH1692" i="8"/>
  <c r="AI1692" i="8"/>
  <c r="Z1693" i="8"/>
  <c r="AD1693" i="8"/>
  <c r="AG1693" i="8"/>
  <c r="AH1693" i="8"/>
  <c r="AI1693" i="8"/>
  <c r="Z1694" i="8"/>
  <c r="AD1694" i="8"/>
  <c r="AG1694" i="8"/>
  <c r="AH1694" i="8"/>
  <c r="AI1694" i="8"/>
  <c r="Z1695" i="8"/>
  <c r="AD1695" i="8"/>
  <c r="AG1695" i="8"/>
  <c r="AH1695" i="8"/>
  <c r="AI1695" i="8"/>
  <c r="Z1696" i="8"/>
  <c r="AD1696" i="8"/>
  <c r="AG1696" i="8"/>
  <c r="AH1696" i="8"/>
  <c r="AI1696" i="8"/>
  <c r="Z1697" i="8"/>
  <c r="AD1697" i="8"/>
  <c r="AG1697" i="8"/>
  <c r="AH1697" i="8"/>
  <c r="AI1697" i="8"/>
  <c r="Z1698" i="8"/>
  <c r="AD1698" i="8"/>
  <c r="AG1698" i="8"/>
  <c r="AH1698" i="8"/>
  <c r="AI1698" i="8"/>
  <c r="Z1699" i="8"/>
  <c r="AD1699" i="8"/>
  <c r="AG1699" i="8"/>
  <c r="AH1699" i="8"/>
  <c r="AI1699" i="8"/>
  <c r="Z1700" i="8"/>
  <c r="AD1700" i="8"/>
  <c r="AG1700" i="8"/>
  <c r="AH1700" i="8"/>
  <c r="AI1700" i="8"/>
  <c r="Z1701" i="8"/>
  <c r="AD1701" i="8"/>
  <c r="AG1701" i="8"/>
  <c r="AH1701" i="8"/>
  <c r="AI1701" i="8"/>
  <c r="Z1702" i="8"/>
  <c r="AD1702" i="8"/>
  <c r="AG1702" i="8"/>
  <c r="AH1702" i="8"/>
  <c r="AI1702" i="8"/>
  <c r="Z1703" i="8"/>
  <c r="AD1703" i="8"/>
  <c r="AG1703" i="8"/>
  <c r="AH1703" i="8"/>
  <c r="AI1703" i="8"/>
  <c r="Z1704" i="8"/>
  <c r="AD1704" i="8"/>
  <c r="AG1704" i="8"/>
  <c r="AH1704" i="8"/>
  <c r="AI1704" i="8"/>
  <c r="Z1705" i="8"/>
  <c r="AD1705" i="8"/>
  <c r="AG1705" i="8"/>
  <c r="AH1705" i="8"/>
  <c r="AI1705" i="8"/>
  <c r="Z1706" i="8"/>
  <c r="AD1706" i="8"/>
  <c r="AG1706" i="8"/>
  <c r="AH1706" i="8"/>
  <c r="AI1706" i="8"/>
  <c r="Z1707" i="8"/>
  <c r="AD1707" i="8"/>
  <c r="AG1707" i="8"/>
  <c r="AH1707" i="8"/>
  <c r="AI1707" i="8"/>
  <c r="Z1708" i="8"/>
  <c r="AD1708" i="8"/>
  <c r="AG1708" i="8"/>
  <c r="AH1708" i="8"/>
  <c r="AI1708" i="8"/>
  <c r="Z1709" i="8"/>
  <c r="AD1709" i="8"/>
  <c r="AG1709" i="8"/>
  <c r="AH1709" i="8"/>
  <c r="AI1709" i="8"/>
  <c r="Z1710" i="8"/>
  <c r="AD1710" i="8"/>
  <c r="AG1710" i="8"/>
  <c r="AH1710" i="8"/>
  <c r="AI1710" i="8"/>
  <c r="Z1711" i="8"/>
  <c r="AD1711" i="8"/>
  <c r="AG1711" i="8"/>
  <c r="AH1711" i="8"/>
  <c r="AI1711" i="8"/>
  <c r="Z1712" i="8"/>
  <c r="AD1712" i="8"/>
  <c r="AG1712" i="8"/>
  <c r="AH1712" i="8"/>
  <c r="AI1712" i="8"/>
  <c r="Z1713" i="8"/>
  <c r="AD1713" i="8"/>
  <c r="AG1713" i="8"/>
  <c r="AH1713" i="8"/>
  <c r="AI1713" i="8"/>
  <c r="Z1714" i="8"/>
  <c r="AD1714" i="8"/>
  <c r="AG1714" i="8"/>
  <c r="AH1714" i="8"/>
  <c r="AI1714" i="8"/>
  <c r="Z1715" i="8"/>
  <c r="AD1715" i="8"/>
  <c r="AG1715" i="8"/>
  <c r="AH1715" i="8"/>
  <c r="AI1715" i="8"/>
  <c r="Z1716" i="8"/>
  <c r="AD1716" i="8"/>
  <c r="AG1716" i="8"/>
  <c r="AH1716" i="8"/>
  <c r="AI1716" i="8"/>
  <c r="Z1717" i="8"/>
  <c r="AD1717" i="8"/>
  <c r="AG1717" i="8"/>
  <c r="AH1717" i="8"/>
  <c r="AI1717" i="8"/>
  <c r="Z1718" i="8"/>
  <c r="AD1718" i="8"/>
  <c r="AG1718" i="8"/>
  <c r="AH1718" i="8"/>
  <c r="AI1718" i="8"/>
  <c r="Z1719" i="8"/>
  <c r="AD1719" i="8"/>
  <c r="AG1719" i="8"/>
  <c r="AH1719" i="8"/>
  <c r="AI1719" i="8"/>
  <c r="Z1720" i="8"/>
  <c r="AD1720" i="8"/>
  <c r="AG1720" i="8"/>
  <c r="AH1720" i="8"/>
  <c r="AI1720" i="8"/>
  <c r="Z1721" i="8"/>
  <c r="AD1721" i="8"/>
  <c r="AG1721" i="8"/>
  <c r="AH1721" i="8"/>
  <c r="AI1721" i="8"/>
  <c r="Z1722" i="8"/>
  <c r="AD1722" i="8"/>
  <c r="AG1722" i="8"/>
  <c r="AH1722" i="8"/>
  <c r="AI1722" i="8"/>
  <c r="Z1723" i="8"/>
  <c r="AD1723" i="8"/>
  <c r="AG1723" i="8"/>
  <c r="AH1723" i="8"/>
  <c r="AI1723" i="8"/>
  <c r="Z1724" i="8"/>
  <c r="AD1724" i="8"/>
  <c r="AG1724" i="8"/>
  <c r="AH1724" i="8"/>
  <c r="AI1724" i="8"/>
  <c r="Z1725" i="8"/>
  <c r="AD1725" i="8"/>
  <c r="AG1725" i="8"/>
  <c r="AH1725" i="8"/>
  <c r="AI1725" i="8"/>
  <c r="Z1726" i="8"/>
  <c r="AD1726" i="8"/>
  <c r="AG1726" i="8"/>
  <c r="AH1726" i="8"/>
  <c r="AI1726" i="8"/>
  <c r="Z1727" i="8"/>
  <c r="AD1727" i="8"/>
  <c r="AG1727" i="8"/>
  <c r="AH1727" i="8"/>
  <c r="AI1727" i="8"/>
  <c r="Z1728" i="8"/>
  <c r="AD1728" i="8"/>
  <c r="AG1728" i="8"/>
  <c r="AH1728" i="8"/>
  <c r="AI1728" i="8"/>
  <c r="Z1729" i="8"/>
  <c r="AD1729" i="8"/>
  <c r="AG1729" i="8"/>
  <c r="AH1729" i="8"/>
  <c r="AI1729" i="8"/>
  <c r="Z1730" i="8"/>
  <c r="AD1730" i="8"/>
  <c r="AG1730" i="8"/>
  <c r="AH1730" i="8"/>
  <c r="AI1730" i="8"/>
  <c r="Z1731" i="8"/>
  <c r="AD1731" i="8"/>
  <c r="AG1731" i="8"/>
  <c r="AH1731" i="8"/>
  <c r="AI1731" i="8"/>
  <c r="Z1732" i="8"/>
  <c r="AD1732" i="8"/>
  <c r="AG1732" i="8"/>
  <c r="AH1732" i="8"/>
  <c r="AI1732" i="8"/>
  <c r="Z1733" i="8"/>
  <c r="AD1733" i="8"/>
  <c r="AG1733" i="8"/>
  <c r="AH1733" i="8"/>
  <c r="AI1733" i="8"/>
  <c r="Z1734" i="8"/>
  <c r="AD1734" i="8"/>
  <c r="AG1734" i="8"/>
  <c r="AH1734" i="8"/>
  <c r="AI1734" i="8"/>
  <c r="Z1735" i="8"/>
  <c r="AD1735" i="8"/>
  <c r="AG1735" i="8"/>
  <c r="AH1735" i="8"/>
  <c r="AI1735" i="8"/>
  <c r="Z1736" i="8"/>
  <c r="AD1736" i="8"/>
  <c r="AG1736" i="8"/>
  <c r="AH1736" i="8"/>
  <c r="AI1736" i="8"/>
  <c r="Z1737" i="8"/>
  <c r="AD1737" i="8"/>
  <c r="AG1737" i="8"/>
  <c r="AH1737" i="8"/>
  <c r="AI1737" i="8"/>
  <c r="Z1738" i="8"/>
  <c r="AD1738" i="8"/>
  <c r="AG1738" i="8"/>
  <c r="AH1738" i="8"/>
  <c r="AI1738" i="8"/>
  <c r="Z1739" i="8"/>
  <c r="AD1739" i="8"/>
  <c r="AG1739" i="8"/>
  <c r="AH1739" i="8"/>
  <c r="AI1739" i="8"/>
  <c r="Z1740" i="8"/>
  <c r="AD1740" i="8"/>
  <c r="AG1740" i="8"/>
  <c r="AH1740" i="8"/>
  <c r="AI1740" i="8"/>
  <c r="Z1741" i="8"/>
  <c r="AD1741" i="8"/>
  <c r="AG1741" i="8"/>
  <c r="AH1741" i="8"/>
  <c r="AI1741" i="8"/>
  <c r="Z1742" i="8"/>
  <c r="AD1742" i="8"/>
  <c r="AG1742" i="8"/>
  <c r="AH1742" i="8"/>
  <c r="AI1742" i="8"/>
  <c r="Z1743" i="8"/>
  <c r="AD1743" i="8"/>
  <c r="AG1743" i="8"/>
  <c r="AH1743" i="8"/>
  <c r="AI1743" i="8"/>
  <c r="Z1744" i="8"/>
  <c r="AD1744" i="8"/>
  <c r="AG1744" i="8"/>
  <c r="AH1744" i="8"/>
  <c r="AI1744" i="8"/>
  <c r="Z1745" i="8"/>
  <c r="AD1745" i="8"/>
  <c r="AG1745" i="8"/>
  <c r="AH1745" i="8"/>
  <c r="AI1745" i="8"/>
  <c r="Z1746" i="8"/>
  <c r="AD1746" i="8"/>
  <c r="AG1746" i="8"/>
  <c r="AH1746" i="8"/>
  <c r="AI1746" i="8"/>
  <c r="Z1747" i="8"/>
  <c r="AD1747" i="8"/>
  <c r="AG1747" i="8"/>
  <c r="AH1747" i="8"/>
  <c r="AI1747" i="8"/>
  <c r="Z1748" i="8"/>
  <c r="AD1748" i="8"/>
  <c r="AG1748" i="8"/>
  <c r="AH1748" i="8"/>
  <c r="AI1748" i="8"/>
  <c r="Z1749" i="8"/>
  <c r="AD1749" i="8"/>
  <c r="AG1749" i="8"/>
  <c r="AH1749" i="8"/>
  <c r="AI1749" i="8"/>
  <c r="Z1750" i="8"/>
  <c r="AD1750" i="8"/>
  <c r="AG1750" i="8"/>
  <c r="AH1750" i="8"/>
  <c r="AI1750" i="8"/>
  <c r="Z1751" i="8"/>
  <c r="AD1751" i="8"/>
  <c r="AG1751" i="8"/>
  <c r="AH1751" i="8"/>
  <c r="AI1751" i="8"/>
  <c r="Z1752" i="8"/>
  <c r="AD1752" i="8"/>
  <c r="AG1752" i="8"/>
  <c r="AH1752" i="8"/>
  <c r="AI1752" i="8"/>
  <c r="Z1753" i="8"/>
  <c r="AD1753" i="8"/>
  <c r="AG1753" i="8"/>
  <c r="AH1753" i="8"/>
  <c r="AI1753" i="8"/>
  <c r="Z1754" i="8"/>
  <c r="AD1754" i="8"/>
  <c r="AG1754" i="8"/>
  <c r="AH1754" i="8"/>
  <c r="AI1754" i="8"/>
  <c r="Z1755" i="8"/>
  <c r="AD1755" i="8"/>
  <c r="AG1755" i="8"/>
  <c r="AH1755" i="8"/>
  <c r="AI1755" i="8"/>
  <c r="Z1756" i="8"/>
  <c r="AD1756" i="8"/>
  <c r="AG1756" i="8"/>
  <c r="AH1756" i="8"/>
  <c r="AI1756" i="8"/>
  <c r="Z1757" i="8"/>
  <c r="AD1757" i="8"/>
  <c r="AG1757" i="8"/>
  <c r="AH1757" i="8"/>
  <c r="AI1757" i="8"/>
  <c r="Z1758" i="8"/>
  <c r="AD1758" i="8"/>
  <c r="AG1758" i="8"/>
  <c r="AH1758" i="8"/>
  <c r="AI1758" i="8"/>
  <c r="Z1759" i="8"/>
  <c r="AD1759" i="8"/>
  <c r="AG1759" i="8"/>
  <c r="AH1759" i="8"/>
  <c r="AI1759" i="8"/>
  <c r="Z1760" i="8"/>
  <c r="AD1760" i="8"/>
  <c r="AG1760" i="8"/>
  <c r="AH1760" i="8"/>
  <c r="AI1760" i="8"/>
  <c r="Z1761" i="8"/>
  <c r="AD1761" i="8"/>
  <c r="AG1761" i="8"/>
  <c r="AH1761" i="8"/>
  <c r="AI1761" i="8"/>
  <c r="Z1762" i="8"/>
  <c r="AD1762" i="8"/>
  <c r="AG1762" i="8"/>
  <c r="AH1762" i="8"/>
  <c r="AI1762" i="8"/>
  <c r="Z1763" i="8"/>
  <c r="AD1763" i="8"/>
  <c r="AG1763" i="8"/>
  <c r="AH1763" i="8"/>
  <c r="AI1763" i="8"/>
  <c r="Z1764" i="8"/>
  <c r="AD1764" i="8"/>
  <c r="AG1764" i="8"/>
  <c r="AH1764" i="8"/>
  <c r="AI1764" i="8"/>
  <c r="Z1765" i="8"/>
  <c r="AD1765" i="8"/>
  <c r="AG1765" i="8"/>
  <c r="AH1765" i="8"/>
  <c r="AI1765" i="8"/>
  <c r="Z1766" i="8"/>
  <c r="AD1766" i="8"/>
  <c r="AG1766" i="8"/>
  <c r="AH1766" i="8"/>
  <c r="AI1766" i="8"/>
  <c r="Z1767" i="8"/>
  <c r="AD1767" i="8"/>
  <c r="AG1767" i="8"/>
  <c r="AH1767" i="8"/>
  <c r="AI1767" i="8"/>
  <c r="Z1768" i="8"/>
  <c r="AD1768" i="8"/>
  <c r="AG1768" i="8"/>
  <c r="AH1768" i="8"/>
  <c r="AI1768" i="8"/>
  <c r="Z1769" i="8"/>
  <c r="AD1769" i="8"/>
  <c r="AG1769" i="8"/>
  <c r="AH1769" i="8"/>
  <c r="AI1769" i="8"/>
  <c r="Z1770" i="8"/>
  <c r="AD1770" i="8"/>
  <c r="AG1770" i="8"/>
  <c r="AH1770" i="8"/>
  <c r="AI1770" i="8"/>
  <c r="Z1771" i="8"/>
  <c r="AD1771" i="8"/>
  <c r="AG1771" i="8"/>
  <c r="AH1771" i="8"/>
  <c r="AI1771" i="8"/>
  <c r="Z1772" i="8"/>
  <c r="AD1772" i="8"/>
  <c r="AG1772" i="8"/>
  <c r="AH1772" i="8"/>
  <c r="AI1772" i="8"/>
  <c r="Z1773" i="8"/>
  <c r="AD1773" i="8"/>
  <c r="AG1773" i="8"/>
  <c r="AH1773" i="8"/>
  <c r="AI1773" i="8"/>
  <c r="Z1774" i="8"/>
  <c r="AD1774" i="8"/>
  <c r="AG1774" i="8"/>
  <c r="AH1774" i="8"/>
  <c r="AI1774" i="8"/>
  <c r="Z1775" i="8"/>
  <c r="AD1775" i="8"/>
  <c r="AG1775" i="8"/>
  <c r="AH1775" i="8"/>
  <c r="AI1775" i="8"/>
  <c r="Z1776" i="8"/>
  <c r="AD1776" i="8"/>
  <c r="AG1776" i="8"/>
  <c r="AH1776" i="8"/>
  <c r="AI1776" i="8"/>
  <c r="Z1777" i="8"/>
  <c r="AD1777" i="8"/>
  <c r="AG1777" i="8"/>
  <c r="AH1777" i="8"/>
  <c r="AI1777" i="8"/>
  <c r="Z1778" i="8"/>
  <c r="AD1778" i="8"/>
  <c r="AG1778" i="8"/>
  <c r="AH1778" i="8"/>
  <c r="AI1778" i="8"/>
  <c r="Z1779" i="8"/>
  <c r="AD1779" i="8"/>
  <c r="AG1779" i="8"/>
  <c r="AH1779" i="8"/>
  <c r="AI1779" i="8"/>
  <c r="Z1780" i="8"/>
  <c r="AD1780" i="8"/>
  <c r="AG1780" i="8"/>
  <c r="AH1780" i="8"/>
  <c r="AI1780" i="8"/>
  <c r="Z1781" i="8"/>
  <c r="AD1781" i="8"/>
  <c r="AG1781" i="8"/>
  <c r="AH1781" i="8"/>
  <c r="AI1781" i="8"/>
  <c r="Z1782" i="8"/>
  <c r="AD1782" i="8"/>
  <c r="AG1782" i="8"/>
  <c r="AH1782" i="8"/>
  <c r="AI1782" i="8"/>
  <c r="Z1783" i="8"/>
  <c r="AD1783" i="8"/>
  <c r="AG1783" i="8"/>
  <c r="AH1783" i="8"/>
  <c r="AI1783" i="8"/>
  <c r="Z1784" i="8"/>
  <c r="AD1784" i="8"/>
  <c r="AG1784" i="8"/>
  <c r="AH1784" i="8"/>
  <c r="AI1784" i="8"/>
  <c r="Z1785" i="8"/>
  <c r="AD1785" i="8"/>
  <c r="AG1785" i="8"/>
  <c r="AH1785" i="8"/>
  <c r="AI1785" i="8"/>
  <c r="Z1786" i="8"/>
  <c r="AD1786" i="8"/>
  <c r="AG1786" i="8"/>
  <c r="AH1786" i="8"/>
  <c r="AI1786" i="8"/>
  <c r="Z1787" i="8"/>
  <c r="AD1787" i="8"/>
  <c r="AG1787" i="8"/>
  <c r="AH1787" i="8"/>
  <c r="AI1787" i="8"/>
  <c r="Z1788" i="8"/>
  <c r="AD1788" i="8"/>
  <c r="AG1788" i="8"/>
  <c r="AH1788" i="8"/>
  <c r="AI1788" i="8"/>
  <c r="Z1789" i="8"/>
  <c r="AD1789" i="8"/>
  <c r="AG1789" i="8"/>
  <c r="AH1789" i="8"/>
  <c r="AI1789" i="8"/>
  <c r="Z1790" i="8"/>
  <c r="AD1790" i="8"/>
  <c r="AG1790" i="8"/>
  <c r="AH1790" i="8"/>
  <c r="AI1790" i="8"/>
  <c r="Z1791" i="8"/>
  <c r="AD1791" i="8"/>
  <c r="AG1791" i="8"/>
  <c r="AH1791" i="8"/>
  <c r="AI1791" i="8"/>
  <c r="Z1792" i="8"/>
  <c r="AD1792" i="8"/>
  <c r="AG1792" i="8"/>
  <c r="AH1792" i="8"/>
  <c r="AI1792" i="8"/>
  <c r="Z1793" i="8"/>
  <c r="AD1793" i="8"/>
  <c r="AG1793" i="8"/>
  <c r="AH1793" i="8"/>
  <c r="AI1793" i="8"/>
  <c r="Z1794" i="8"/>
  <c r="AD1794" i="8"/>
  <c r="AG1794" i="8"/>
  <c r="AH1794" i="8"/>
  <c r="AI1794" i="8"/>
  <c r="Z1795" i="8"/>
  <c r="AD1795" i="8"/>
  <c r="AG1795" i="8"/>
  <c r="AH1795" i="8"/>
  <c r="AI1795" i="8"/>
  <c r="Z1796" i="8"/>
  <c r="AD1796" i="8"/>
  <c r="AG1796" i="8"/>
  <c r="AH1796" i="8"/>
  <c r="AI1796" i="8"/>
  <c r="Z1797" i="8"/>
  <c r="AD1797" i="8"/>
  <c r="AG1797" i="8"/>
  <c r="AH1797" i="8"/>
  <c r="AI1797" i="8"/>
  <c r="Z1798" i="8"/>
  <c r="AD1798" i="8"/>
  <c r="AG1798" i="8"/>
  <c r="AH1798" i="8"/>
  <c r="AI1798" i="8"/>
  <c r="Z1799" i="8"/>
  <c r="AD1799" i="8"/>
  <c r="AG1799" i="8"/>
  <c r="AH1799" i="8"/>
  <c r="AI1799" i="8"/>
  <c r="Z1800" i="8"/>
  <c r="AD1800" i="8"/>
  <c r="AG1800" i="8"/>
  <c r="AH1800" i="8"/>
  <c r="AI1800" i="8"/>
  <c r="Z1801" i="8"/>
  <c r="AD1801" i="8"/>
  <c r="AG1801" i="8"/>
  <c r="AH1801" i="8"/>
  <c r="AI1801" i="8"/>
  <c r="Z1802" i="8"/>
  <c r="AD1802" i="8"/>
  <c r="AG1802" i="8"/>
  <c r="AH1802" i="8"/>
  <c r="AI1802" i="8"/>
  <c r="Z1803" i="8"/>
  <c r="AD1803" i="8"/>
  <c r="AG1803" i="8"/>
  <c r="AH1803" i="8"/>
  <c r="AI1803" i="8"/>
  <c r="Z1804" i="8"/>
  <c r="AD1804" i="8"/>
  <c r="AG1804" i="8"/>
  <c r="AH1804" i="8"/>
  <c r="AI1804" i="8"/>
  <c r="Z1805" i="8"/>
  <c r="AD1805" i="8"/>
  <c r="AG1805" i="8"/>
  <c r="AH1805" i="8"/>
  <c r="AI1805" i="8"/>
  <c r="Z1806" i="8"/>
  <c r="AD1806" i="8"/>
  <c r="AG1806" i="8"/>
  <c r="AH1806" i="8"/>
  <c r="AI1806" i="8"/>
  <c r="Z1807" i="8"/>
  <c r="AD1807" i="8"/>
  <c r="AG1807" i="8"/>
  <c r="AH1807" i="8"/>
  <c r="AI1807" i="8"/>
  <c r="Z1808" i="8"/>
  <c r="AD1808" i="8"/>
  <c r="AG1808" i="8"/>
  <c r="AH1808" i="8"/>
  <c r="AI1808" i="8"/>
  <c r="Z1809" i="8"/>
  <c r="AD1809" i="8"/>
  <c r="AG1809" i="8"/>
  <c r="AH1809" i="8"/>
  <c r="AI1809" i="8"/>
  <c r="Z1810" i="8"/>
  <c r="AD1810" i="8"/>
  <c r="AG1810" i="8"/>
  <c r="AH1810" i="8"/>
  <c r="AI1810" i="8"/>
  <c r="Z1811" i="8"/>
  <c r="AD1811" i="8"/>
  <c r="AG1811" i="8"/>
  <c r="AH1811" i="8"/>
  <c r="AI1811" i="8"/>
  <c r="Z1812" i="8"/>
  <c r="AD1812" i="8"/>
  <c r="AG1812" i="8"/>
  <c r="AH1812" i="8"/>
  <c r="AI1812" i="8"/>
  <c r="Z1813" i="8"/>
  <c r="AD1813" i="8"/>
  <c r="AG1813" i="8"/>
  <c r="AH1813" i="8"/>
  <c r="AI1813" i="8"/>
  <c r="Z1814" i="8"/>
  <c r="AD1814" i="8"/>
  <c r="AG1814" i="8"/>
  <c r="AH1814" i="8"/>
  <c r="AI1814" i="8"/>
  <c r="Z1815" i="8"/>
  <c r="AD1815" i="8"/>
  <c r="AG1815" i="8"/>
  <c r="AH1815" i="8"/>
  <c r="AI1815" i="8"/>
  <c r="Z1816" i="8"/>
  <c r="AD1816" i="8"/>
  <c r="AG1816" i="8"/>
  <c r="AH1816" i="8"/>
  <c r="AI1816" i="8"/>
  <c r="Z1817" i="8"/>
  <c r="AD1817" i="8"/>
  <c r="AG1817" i="8"/>
  <c r="AH1817" i="8"/>
  <c r="AI1817" i="8"/>
  <c r="Z1818" i="8"/>
  <c r="AD1818" i="8"/>
  <c r="AG1818" i="8"/>
  <c r="AH1818" i="8"/>
  <c r="AI1818" i="8"/>
  <c r="Z1819" i="8"/>
  <c r="AD1819" i="8"/>
  <c r="AG1819" i="8"/>
  <c r="AH1819" i="8"/>
  <c r="AI1819" i="8"/>
  <c r="Z1820" i="8"/>
  <c r="AD1820" i="8"/>
  <c r="AG1820" i="8"/>
  <c r="AH1820" i="8"/>
  <c r="AI1820" i="8"/>
  <c r="Z1821" i="8"/>
  <c r="AD1821" i="8"/>
  <c r="AG1821" i="8"/>
  <c r="AH1821" i="8"/>
  <c r="AI1821" i="8"/>
  <c r="Z1822" i="8"/>
  <c r="AD1822" i="8"/>
  <c r="AG1822" i="8"/>
  <c r="AH1822" i="8"/>
  <c r="AI1822" i="8"/>
  <c r="Z1823" i="8"/>
  <c r="AD1823" i="8"/>
  <c r="AG1823" i="8"/>
  <c r="AH1823" i="8"/>
  <c r="AI1823" i="8"/>
  <c r="Z1824" i="8"/>
  <c r="AD1824" i="8"/>
  <c r="AG1824" i="8"/>
  <c r="AH1824" i="8"/>
  <c r="AI1824" i="8"/>
  <c r="Z1825" i="8"/>
  <c r="AD1825" i="8"/>
  <c r="AG1825" i="8"/>
  <c r="AH1825" i="8"/>
  <c r="AI1825" i="8"/>
  <c r="Z1826" i="8"/>
  <c r="AD1826" i="8"/>
  <c r="AG1826" i="8"/>
  <c r="AH1826" i="8"/>
  <c r="AI1826" i="8"/>
  <c r="Z1827" i="8"/>
  <c r="AD1827" i="8"/>
  <c r="AG1827" i="8"/>
  <c r="AH1827" i="8"/>
  <c r="AI1827" i="8"/>
  <c r="Z1828" i="8"/>
  <c r="AD1828" i="8"/>
  <c r="AG1828" i="8"/>
  <c r="AH1828" i="8"/>
  <c r="AI1828" i="8"/>
  <c r="Z1829" i="8"/>
  <c r="AD1829" i="8"/>
  <c r="AG1829" i="8"/>
  <c r="AH1829" i="8"/>
  <c r="AI1829" i="8"/>
  <c r="Z1830" i="8"/>
  <c r="AD1830" i="8"/>
  <c r="AG1830" i="8"/>
  <c r="AH1830" i="8"/>
  <c r="AI1830" i="8"/>
  <c r="Z1831" i="8"/>
  <c r="AD1831" i="8"/>
  <c r="AG1831" i="8"/>
  <c r="AH1831" i="8"/>
  <c r="AI1831" i="8"/>
  <c r="Z1832" i="8"/>
  <c r="AD1832" i="8"/>
  <c r="AG1832" i="8"/>
  <c r="AH1832" i="8"/>
  <c r="AI1832" i="8"/>
  <c r="Z1833" i="8"/>
  <c r="AD1833" i="8"/>
  <c r="AG1833" i="8"/>
  <c r="AH1833" i="8"/>
  <c r="AI1833" i="8"/>
  <c r="Z1834" i="8"/>
  <c r="AD1834" i="8"/>
  <c r="AG1834" i="8"/>
  <c r="AH1834" i="8"/>
  <c r="AI1834" i="8"/>
  <c r="Z1835" i="8"/>
  <c r="AD1835" i="8"/>
  <c r="AG1835" i="8"/>
  <c r="AH1835" i="8"/>
  <c r="AI1835" i="8"/>
  <c r="Z1836" i="8"/>
  <c r="AD1836" i="8"/>
  <c r="AG1836" i="8"/>
  <c r="AH1836" i="8"/>
  <c r="AI1836" i="8"/>
  <c r="Z1837" i="8"/>
  <c r="AD1837" i="8"/>
  <c r="AG1837" i="8"/>
  <c r="AH1837" i="8"/>
  <c r="AI1837" i="8"/>
  <c r="Z1838" i="8"/>
  <c r="AD1838" i="8"/>
  <c r="AG1838" i="8"/>
  <c r="AH1838" i="8"/>
  <c r="AI1838" i="8"/>
  <c r="Z1839" i="8"/>
  <c r="AD1839" i="8"/>
  <c r="AG1839" i="8"/>
  <c r="AH1839" i="8"/>
  <c r="AI1839" i="8"/>
  <c r="Z1840" i="8"/>
  <c r="AD1840" i="8"/>
  <c r="AG1840" i="8"/>
  <c r="AH1840" i="8"/>
  <c r="AI1840" i="8"/>
  <c r="Z1841" i="8"/>
  <c r="AD1841" i="8"/>
  <c r="AG1841" i="8"/>
  <c r="AH1841" i="8"/>
  <c r="AI1841" i="8"/>
  <c r="Z1842" i="8"/>
  <c r="AD1842" i="8"/>
  <c r="AG1842" i="8"/>
  <c r="AH1842" i="8"/>
  <c r="AI1842" i="8"/>
  <c r="Z1843" i="8"/>
  <c r="AD1843" i="8"/>
  <c r="AG1843" i="8"/>
  <c r="AH1843" i="8"/>
  <c r="AI1843" i="8"/>
  <c r="Z1844" i="8"/>
  <c r="AD1844" i="8"/>
  <c r="AG1844" i="8"/>
  <c r="AH1844" i="8"/>
  <c r="AI1844" i="8"/>
  <c r="Z1845" i="8"/>
  <c r="AD1845" i="8"/>
  <c r="AG1845" i="8"/>
  <c r="AH1845" i="8"/>
  <c r="AI1845" i="8"/>
  <c r="Z1846" i="8"/>
  <c r="AD1846" i="8"/>
  <c r="AG1846" i="8"/>
  <c r="AH1846" i="8"/>
  <c r="AI1846" i="8"/>
  <c r="Z1847" i="8"/>
  <c r="AD1847" i="8"/>
  <c r="AG1847" i="8"/>
  <c r="AH1847" i="8"/>
  <c r="AI1847" i="8"/>
  <c r="Z1848" i="8"/>
  <c r="AD1848" i="8"/>
  <c r="AG1848" i="8"/>
  <c r="AH1848" i="8"/>
  <c r="AI1848" i="8"/>
  <c r="Z1849" i="8"/>
  <c r="AD1849" i="8"/>
  <c r="AG1849" i="8"/>
  <c r="AH1849" i="8"/>
  <c r="AI1849" i="8"/>
  <c r="Z1850" i="8"/>
  <c r="AD1850" i="8"/>
  <c r="AG1850" i="8"/>
  <c r="AH1850" i="8"/>
  <c r="AI1850" i="8"/>
  <c r="Z1851" i="8"/>
  <c r="AD1851" i="8"/>
  <c r="AG1851" i="8"/>
  <c r="AH1851" i="8"/>
  <c r="AI1851" i="8"/>
  <c r="Z1852" i="8"/>
  <c r="AD1852" i="8"/>
  <c r="AG1852" i="8"/>
  <c r="AH1852" i="8"/>
  <c r="AI1852" i="8"/>
  <c r="Z1853" i="8"/>
  <c r="AD1853" i="8"/>
  <c r="AG1853" i="8"/>
  <c r="AH1853" i="8"/>
  <c r="AI1853" i="8"/>
  <c r="Z1854" i="8"/>
  <c r="AD1854" i="8"/>
  <c r="AG1854" i="8"/>
  <c r="AH1854" i="8"/>
  <c r="AI1854" i="8"/>
  <c r="Z1855" i="8"/>
  <c r="AD1855" i="8"/>
  <c r="AG1855" i="8"/>
  <c r="AH1855" i="8"/>
  <c r="AI1855" i="8"/>
  <c r="Z1856" i="8"/>
  <c r="AD1856" i="8"/>
  <c r="AG1856" i="8"/>
  <c r="AH1856" i="8"/>
  <c r="AI1856" i="8"/>
  <c r="Z1857" i="8"/>
  <c r="AD1857" i="8"/>
  <c r="AG1857" i="8"/>
  <c r="AH1857" i="8"/>
  <c r="AI1857" i="8"/>
  <c r="Z1858" i="8"/>
  <c r="AD1858" i="8"/>
  <c r="AG1858" i="8"/>
  <c r="AH1858" i="8"/>
  <c r="AI1858" i="8"/>
  <c r="Z1859" i="8"/>
  <c r="AD1859" i="8"/>
  <c r="AG1859" i="8"/>
  <c r="AH1859" i="8"/>
  <c r="AI1859" i="8"/>
  <c r="Z1860" i="8"/>
  <c r="AD1860" i="8"/>
  <c r="AG1860" i="8"/>
  <c r="AH1860" i="8"/>
  <c r="AI1860" i="8"/>
  <c r="Z1861" i="8"/>
  <c r="AD1861" i="8"/>
  <c r="AG1861" i="8"/>
  <c r="AH1861" i="8"/>
  <c r="AI1861" i="8"/>
  <c r="Z1862" i="8"/>
  <c r="AD1862" i="8"/>
  <c r="AG1862" i="8"/>
  <c r="AH1862" i="8"/>
  <c r="AI1862" i="8"/>
  <c r="Z1863" i="8"/>
  <c r="AD1863" i="8"/>
  <c r="AG1863" i="8"/>
  <c r="AH1863" i="8"/>
  <c r="AI1863" i="8"/>
  <c r="Z1864" i="8"/>
  <c r="AD1864" i="8"/>
  <c r="AG1864" i="8"/>
  <c r="AH1864" i="8"/>
  <c r="AI1864" i="8"/>
  <c r="Z1865" i="8"/>
  <c r="AD1865" i="8"/>
  <c r="AG1865" i="8"/>
  <c r="AH1865" i="8"/>
  <c r="AI1865" i="8"/>
  <c r="Z1866" i="8"/>
  <c r="AD1866" i="8"/>
  <c r="AG1866" i="8"/>
  <c r="AH1866" i="8"/>
  <c r="AI1866" i="8"/>
  <c r="Z1867" i="8"/>
  <c r="AD1867" i="8"/>
  <c r="AG1867" i="8"/>
  <c r="AH1867" i="8"/>
  <c r="AI1867" i="8"/>
  <c r="Z1868" i="8"/>
  <c r="AD1868" i="8"/>
  <c r="AG1868" i="8"/>
  <c r="AH1868" i="8"/>
  <c r="AI1868" i="8"/>
  <c r="Z1869" i="8"/>
  <c r="AD1869" i="8"/>
  <c r="AG1869" i="8"/>
  <c r="AH1869" i="8"/>
  <c r="AI1869" i="8"/>
  <c r="Z1870" i="8"/>
  <c r="AD1870" i="8"/>
  <c r="AG1870" i="8"/>
  <c r="AH1870" i="8"/>
  <c r="AI1870" i="8"/>
  <c r="Z1871" i="8"/>
  <c r="AD1871" i="8"/>
  <c r="AG1871" i="8"/>
  <c r="AH1871" i="8"/>
  <c r="AI1871" i="8"/>
  <c r="Z1872" i="8"/>
  <c r="AD1872" i="8"/>
  <c r="AG1872" i="8"/>
  <c r="AH1872" i="8"/>
  <c r="AI1872" i="8"/>
  <c r="Z1873" i="8"/>
  <c r="AD1873" i="8"/>
  <c r="AG1873" i="8"/>
  <c r="AH1873" i="8"/>
  <c r="AI1873" i="8"/>
  <c r="Z1874" i="8"/>
  <c r="AD1874" i="8"/>
  <c r="AG1874" i="8"/>
  <c r="AH1874" i="8"/>
  <c r="AI1874" i="8"/>
  <c r="Z1875" i="8"/>
  <c r="AD1875" i="8"/>
  <c r="AG1875" i="8"/>
  <c r="AH1875" i="8"/>
  <c r="AI1875" i="8"/>
  <c r="Z1876" i="8"/>
  <c r="AD1876" i="8"/>
  <c r="AG1876" i="8"/>
  <c r="AH1876" i="8"/>
  <c r="AI1876" i="8"/>
  <c r="Z1877" i="8"/>
  <c r="AD1877" i="8"/>
  <c r="AG1877" i="8"/>
  <c r="AH1877" i="8"/>
  <c r="AI1877" i="8"/>
  <c r="Z1878" i="8"/>
  <c r="AD1878" i="8"/>
  <c r="AG1878" i="8"/>
  <c r="AH1878" i="8"/>
  <c r="AI1878" i="8"/>
  <c r="Z1879" i="8"/>
  <c r="AD1879" i="8"/>
  <c r="AG1879" i="8"/>
  <c r="AH1879" i="8"/>
  <c r="AI1879" i="8"/>
  <c r="Z1880" i="8"/>
  <c r="AD1880" i="8"/>
  <c r="AG1880" i="8"/>
  <c r="AH1880" i="8"/>
  <c r="AI1880" i="8"/>
  <c r="Z1881" i="8"/>
  <c r="AD1881" i="8"/>
  <c r="AG1881" i="8"/>
  <c r="AH1881" i="8"/>
  <c r="AI1881" i="8"/>
  <c r="Z1882" i="8"/>
  <c r="AD1882" i="8"/>
  <c r="AG1882" i="8"/>
  <c r="AH1882" i="8"/>
  <c r="AI1882" i="8"/>
  <c r="Z1883" i="8"/>
  <c r="AD1883" i="8"/>
  <c r="AG1883" i="8"/>
  <c r="AH1883" i="8"/>
  <c r="AI1883" i="8"/>
  <c r="Z1884" i="8"/>
  <c r="AD1884" i="8"/>
  <c r="AG1884" i="8"/>
  <c r="AH1884" i="8"/>
  <c r="AI1884" i="8"/>
  <c r="Z1885" i="8"/>
  <c r="AD1885" i="8"/>
  <c r="AG1885" i="8"/>
  <c r="AH1885" i="8"/>
  <c r="AI1885" i="8"/>
  <c r="Z1886" i="8"/>
  <c r="AD1886" i="8"/>
  <c r="AG1886" i="8"/>
  <c r="AH1886" i="8"/>
  <c r="AI1886" i="8"/>
  <c r="Z1887" i="8"/>
  <c r="AD1887" i="8"/>
  <c r="AG1887" i="8"/>
  <c r="AH1887" i="8"/>
  <c r="AI1887" i="8"/>
  <c r="Z1888" i="8"/>
  <c r="AD1888" i="8"/>
  <c r="AG1888" i="8"/>
  <c r="AH1888" i="8"/>
  <c r="AI1888" i="8"/>
  <c r="Z1889" i="8"/>
  <c r="AD1889" i="8"/>
  <c r="AG1889" i="8"/>
  <c r="AH1889" i="8"/>
  <c r="AI1889" i="8"/>
  <c r="Z1890" i="8"/>
  <c r="AD1890" i="8"/>
  <c r="AG1890" i="8"/>
  <c r="AH1890" i="8"/>
  <c r="AI1890" i="8"/>
  <c r="Z1891" i="8"/>
  <c r="AD1891" i="8"/>
  <c r="AG1891" i="8"/>
  <c r="AH1891" i="8"/>
  <c r="AI1891" i="8"/>
  <c r="Z1892" i="8"/>
  <c r="AD1892" i="8"/>
  <c r="AG1892" i="8"/>
  <c r="AH1892" i="8"/>
  <c r="AI1892" i="8"/>
  <c r="Z1893" i="8"/>
  <c r="AD1893" i="8"/>
  <c r="AG1893" i="8"/>
  <c r="AH1893" i="8"/>
  <c r="AI1893" i="8"/>
  <c r="Z1894" i="8"/>
  <c r="AD1894" i="8"/>
  <c r="AG1894" i="8"/>
  <c r="AH1894" i="8"/>
  <c r="AI1894" i="8"/>
  <c r="Z1895" i="8"/>
  <c r="AD1895" i="8"/>
  <c r="AG1895" i="8"/>
  <c r="AH1895" i="8"/>
  <c r="AI1895" i="8"/>
  <c r="Z1896" i="8"/>
  <c r="AD1896" i="8"/>
  <c r="AG1896" i="8"/>
  <c r="AH1896" i="8"/>
  <c r="AI1896" i="8"/>
  <c r="Z1897" i="8"/>
  <c r="AD1897" i="8"/>
  <c r="AG1897" i="8"/>
  <c r="AH1897" i="8"/>
  <c r="AI1897" i="8"/>
  <c r="Z1898" i="8"/>
  <c r="AD1898" i="8"/>
  <c r="AG1898" i="8"/>
  <c r="AH1898" i="8"/>
  <c r="AI1898" i="8"/>
  <c r="Z1899" i="8"/>
  <c r="AD1899" i="8"/>
  <c r="AG1899" i="8"/>
  <c r="AH1899" i="8"/>
  <c r="AI1899" i="8"/>
  <c r="Z1900" i="8"/>
  <c r="AD1900" i="8"/>
  <c r="AG1900" i="8"/>
  <c r="AH1900" i="8"/>
  <c r="AI1900" i="8"/>
  <c r="Z1901" i="8"/>
  <c r="AD1901" i="8"/>
  <c r="AG1901" i="8"/>
  <c r="AH1901" i="8"/>
  <c r="AI1901" i="8"/>
  <c r="Z1902" i="8"/>
  <c r="AD1902" i="8"/>
  <c r="AG1902" i="8"/>
  <c r="AH1902" i="8"/>
  <c r="AI1902" i="8"/>
  <c r="Z1903" i="8"/>
  <c r="AD1903" i="8"/>
  <c r="AG1903" i="8"/>
  <c r="AH1903" i="8"/>
  <c r="AI1903" i="8"/>
  <c r="Z1904" i="8"/>
  <c r="AD1904" i="8"/>
  <c r="AG1904" i="8"/>
  <c r="AH1904" i="8"/>
  <c r="AI1904" i="8"/>
  <c r="Z1905" i="8"/>
  <c r="AD1905" i="8"/>
  <c r="AG1905" i="8"/>
  <c r="AH1905" i="8"/>
  <c r="AI1905" i="8"/>
  <c r="Z1906" i="8"/>
  <c r="AD1906" i="8"/>
  <c r="AG1906" i="8"/>
  <c r="AH1906" i="8"/>
  <c r="AI1906" i="8"/>
  <c r="Z1907" i="8"/>
  <c r="AD1907" i="8"/>
  <c r="AG1907" i="8"/>
  <c r="AH1907" i="8"/>
  <c r="AI1907" i="8"/>
  <c r="Z1908" i="8"/>
  <c r="AD1908" i="8"/>
  <c r="AG1908" i="8"/>
  <c r="AH1908" i="8"/>
  <c r="AI1908" i="8"/>
  <c r="Z1909" i="8"/>
  <c r="AD1909" i="8"/>
  <c r="AG1909" i="8"/>
  <c r="AH1909" i="8"/>
  <c r="AI1909" i="8"/>
  <c r="Z1910" i="8"/>
  <c r="AD1910" i="8"/>
  <c r="AG1910" i="8"/>
  <c r="AH1910" i="8"/>
  <c r="AI1910" i="8"/>
  <c r="Z1911" i="8"/>
  <c r="AD1911" i="8"/>
  <c r="AG1911" i="8"/>
  <c r="AH1911" i="8"/>
  <c r="AI1911" i="8"/>
  <c r="Z1912" i="8"/>
  <c r="AD1912" i="8"/>
  <c r="AG1912" i="8"/>
  <c r="AH1912" i="8"/>
  <c r="AI1912" i="8"/>
  <c r="Z1913" i="8"/>
  <c r="AD1913" i="8"/>
  <c r="AG1913" i="8"/>
  <c r="AH1913" i="8"/>
  <c r="AI1913" i="8"/>
  <c r="Z1914" i="8"/>
  <c r="AD1914" i="8"/>
  <c r="AG1914" i="8"/>
  <c r="AH1914" i="8"/>
  <c r="AI1914" i="8"/>
  <c r="Z1915" i="8"/>
  <c r="AD1915" i="8"/>
  <c r="AG1915" i="8"/>
  <c r="AH1915" i="8"/>
  <c r="AI1915" i="8"/>
  <c r="Z1916" i="8"/>
  <c r="AD1916" i="8"/>
  <c r="AG1916" i="8"/>
  <c r="AH1916" i="8"/>
  <c r="AI1916" i="8"/>
  <c r="Z1917" i="8"/>
  <c r="AD1917" i="8"/>
  <c r="AG1917" i="8"/>
  <c r="AH1917" i="8"/>
  <c r="AI1917" i="8"/>
  <c r="Z1918" i="8"/>
  <c r="AD1918" i="8"/>
  <c r="AG1918" i="8"/>
  <c r="AH1918" i="8"/>
  <c r="AI1918" i="8"/>
  <c r="Z1919" i="8"/>
  <c r="AD1919" i="8"/>
  <c r="AG1919" i="8"/>
  <c r="AH1919" i="8"/>
  <c r="AI1919" i="8"/>
  <c r="Z1920" i="8"/>
  <c r="AD1920" i="8"/>
  <c r="AG1920" i="8"/>
  <c r="AH1920" i="8"/>
  <c r="AI1920" i="8"/>
  <c r="Z1921" i="8"/>
  <c r="AD1921" i="8"/>
  <c r="AG1921" i="8"/>
  <c r="AH1921" i="8"/>
  <c r="AI1921" i="8"/>
  <c r="Z1922" i="8"/>
  <c r="AD1922" i="8"/>
  <c r="AG1922" i="8"/>
  <c r="AH1922" i="8"/>
  <c r="AI1922" i="8"/>
  <c r="Z1923" i="8"/>
  <c r="AD1923" i="8"/>
  <c r="AG1923" i="8"/>
  <c r="AH1923" i="8"/>
  <c r="AI1923" i="8"/>
  <c r="Z1924" i="8"/>
  <c r="AD1924" i="8"/>
  <c r="AG1924" i="8"/>
  <c r="AH1924" i="8"/>
  <c r="AI1924" i="8"/>
  <c r="Z1925" i="8"/>
  <c r="AD1925" i="8"/>
  <c r="AG1925" i="8"/>
  <c r="AH1925" i="8"/>
  <c r="AI1925" i="8"/>
  <c r="Z1926" i="8"/>
  <c r="AD1926" i="8"/>
  <c r="AG1926" i="8"/>
  <c r="AH1926" i="8"/>
  <c r="AI1926" i="8"/>
  <c r="Z1927" i="8"/>
  <c r="AD1927" i="8"/>
  <c r="AG1927" i="8"/>
  <c r="AH1927" i="8"/>
  <c r="AI1927" i="8"/>
  <c r="Z1928" i="8"/>
  <c r="AD1928" i="8"/>
  <c r="AG1928" i="8"/>
  <c r="AH1928" i="8"/>
  <c r="AI1928" i="8"/>
  <c r="Z1929" i="8"/>
  <c r="AD1929" i="8"/>
  <c r="AG1929" i="8"/>
  <c r="AH1929" i="8"/>
  <c r="AI1929" i="8"/>
  <c r="Z1930" i="8"/>
  <c r="AD1930" i="8"/>
  <c r="AG1930" i="8"/>
  <c r="AH1930" i="8"/>
  <c r="AI1930" i="8"/>
  <c r="Z1931" i="8"/>
  <c r="AD1931" i="8"/>
  <c r="AG1931" i="8"/>
  <c r="AH1931" i="8"/>
  <c r="AI1931" i="8"/>
  <c r="Z1932" i="8"/>
  <c r="AD1932" i="8"/>
  <c r="AG1932" i="8"/>
  <c r="AH1932" i="8"/>
  <c r="AI1932" i="8"/>
  <c r="S265" i="8"/>
  <c r="V265" i="8" s="1"/>
  <c r="T265" i="8"/>
  <c r="W265" i="8"/>
  <c r="X265" i="8"/>
  <c r="S266" i="8"/>
  <c r="AD266" i="8" s="1"/>
  <c r="T266" i="8"/>
  <c r="W266" i="8"/>
  <c r="X266" i="8"/>
  <c r="S267" i="8"/>
  <c r="AD267" i="8" s="1"/>
  <c r="T267" i="8"/>
  <c r="W267" i="8"/>
  <c r="X267" i="8"/>
  <c r="S268" i="8"/>
  <c r="V268" i="8" s="1"/>
  <c r="T268" i="8"/>
  <c r="W268" i="8"/>
  <c r="X268" i="8"/>
  <c r="S269" i="8"/>
  <c r="V269" i="8" s="1"/>
  <c r="T269" i="8"/>
  <c r="W269" i="8"/>
  <c r="X269" i="8"/>
  <c r="S270" i="8"/>
  <c r="V270" i="8" s="1"/>
  <c r="T270" i="8"/>
  <c r="W270" i="8"/>
  <c r="AH270" i="8" s="1"/>
  <c r="X270" i="8"/>
  <c r="AI270" i="8" s="1"/>
  <c r="S271" i="8"/>
  <c r="AD271" i="8" s="1"/>
  <c r="T271" i="8"/>
  <c r="W271" i="8"/>
  <c r="AH271" i="8" s="1"/>
  <c r="X271" i="8"/>
  <c r="AI271" i="8" s="1"/>
  <c r="S272" i="8"/>
  <c r="AD272" i="8" s="1"/>
  <c r="T272" i="8"/>
  <c r="W272" i="8"/>
  <c r="AH272" i="8" s="1"/>
  <c r="X272" i="8"/>
  <c r="AI272" i="8" s="1"/>
  <c r="S273" i="8"/>
  <c r="V273" i="8" s="1"/>
  <c r="T273" i="8"/>
  <c r="W273" i="8"/>
  <c r="AH273" i="8" s="1"/>
  <c r="X273" i="8"/>
  <c r="AI273" i="8" s="1"/>
  <c r="S274" i="8"/>
  <c r="V274" i="8" s="1"/>
  <c r="T274" i="8"/>
  <c r="W274" i="8"/>
  <c r="AH274" i="8" s="1"/>
  <c r="X274" i="8"/>
  <c r="AI274" i="8" s="1"/>
  <c r="S275" i="8"/>
  <c r="AD275" i="8" s="1"/>
  <c r="T275" i="8"/>
  <c r="W275" i="8"/>
  <c r="AH275" i="8" s="1"/>
  <c r="X275" i="8"/>
  <c r="AI275" i="8" s="1"/>
  <c r="S276" i="8"/>
  <c r="V276" i="8" s="1"/>
  <c r="T276" i="8"/>
  <c r="W276" i="8"/>
  <c r="AH276" i="8" s="1"/>
  <c r="X276" i="8"/>
  <c r="AI276" i="8" s="1"/>
  <c r="S277" i="8"/>
  <c r="V277" i="8" s="1"/>
  <c r="T277" i="8"/>
  <c r="W277" i="8"/>
  <c r="AH277" i="8" s="1"/>
  <c r="X277" i="8"/>
  <c r="AI277" i="8" s="1"/>
  <c r="S278" i="8"/>
  <c r="V278" i="8" s="1"/>
  <c r="T278" i="8"/>
  <c r="W278" i="8"/>
  <c r="AH278" i="8" s="1"/>
  <c r="X278" i="8"/>
  <c r="AI278" i="8" s="1"/>
  <c r="S279" i="8"/>
  <c r="AD279" i="8" s="1"/>
  <c r="T279" i="8"/>
  <c r="W279" i="8"/>
  <c r="X279" i="8"/>
  <c r="S280" i="8"/>
  <c r="AD280" i="8" s="1"/>
  <c r="T280" i="8"/>
  <c r="V280" i="8"/>
  <c r="W280" i="8"/>
  <c r="X280" i="8"/>
  <c r="S281" i="8"/>
  <c r="V281" i="8" s="1"/>
  <c r="T281" i="8"/>
  <c r="W281" i="8"/>
  <c r="X281" i="8"/>
  <c r="S282" i="8"/>
  <c r="AD282" i="8" s="1"/>
  <c r="T282" i="8"/>
  <c r="V282" i="8"/>
  <c r="W282" i="8"/>
  <c r="X282" i="8"/>
  <c r="S283" i="8"/>
  <c r="AG283" i="8" s="1"/>
  <c r="T283" i="8"/>
  <c r="W283" i="8"/>
  <c r="X283" i="8"/>
  <c r="S284" i="8"/>
  <c r="V284" i="8" s="1"/>
  <c r="T284" i="8"/>
  <c r="W284" i="8"/>
  <c r="X284" i="8"/>
  <c r="S285" i="8"/>
  <c r="V285" i="8" s="1"/>
  <c r="T285" i="8"/>
  <c r="W285" i="8"/>
  <c r="X285" i="8"/>
  <c r="S286" i="8"/>
  <c r="AD286" i="8" s="1"/>
  <c r="T286" i="8"/>
  <c r="W286" i="8"/>
  <c r="X286" i="8"/>
  <c r="S287" i="8"/>
  <c r="AD287" i="8" s="1"/>
  <c r="T287" i="8"/>
  <c r="V287" i="8"/>
  <c r="W287" i="8"/>
  <c r="X287" i="8"/>
  <c r="S288" i="8"/>
  <c r="AD288" i="8" s="1"/>
  <c r="T288" i="8"/>
  <c r="V288" i="8"/>
  <c r="W288" i="8"/>
  <c r="X288" i="8"/>
  <c r="S289" i="8"/>
  <c r="V289" i="8" s="1"/>
  <c r="T289" i="8"/>
  <c r="W289" i="8"/>
  <c r="X289" i="8"/>
  <c r="S290" i="8"/>
  <c r="V290" i="8" s="1"/>
  <c r="T290" i="8"/>
  <c r="W290" i="8"/>
  <c r="X290" i="8"/>
  <c r="S291" i="8"/>
  <c r="AG291" i="8" s="1"/>
  <c r="T291" i="8"/>
  <c r="W291" i="8"/>
  <c r="X291" i="8"/>
  <c r="S292" i="8"/>
  <c r="V292" i="8" s="1"/>
  <c r="T292" i="8"/>
  <c r="W292" i="8"/>
  <c r="X292" i="8"/>
  <c r="S293" i="8"/>
  <c r="V293" i="8" s="1"/>
  <c r="T293" i="8"/>
  <c r="W293" i="8"/>
  <c r="X293" i="8"/>
  <c r="S294" i="8"/>
  <c r="V294" i="8" s="1"/>
  <c r="T294" i="8"/>
  <c r="W294" i="8"/>
  <c r="X294" i="8"/>
  <c r="S295" i="8"/>
  <c r="AD295" i="8" s="1"/>
  <c r="T295" i="8"/>
  <c r="V295" i="8"/>
  <c r="W295" i="8"/>
  <c r="X295" i="8"/>
  <c r="S296" i="8"/>
  <c r="AD296" i="8" s="1"/>
  <c r="T296" i="8"/>
  <c r="V296" i="8"/>
  <c r="W296" i="8"/>
  <c r="X296" i="8"/>
  <c r="S297" i="8"/>
  <c r="V297" i="8" s="1"/>
  <c r="T297" i="8"/>
  <c r="W297" i="8"/>
  <c r="X297" i="8"/>
  <c r="S298" i="8"/>
  <c r="V298" i="8" s="1"/>
  <c r="T298" i="8"/>
  <c r="W298" i="8"/>
  <c r="X298" i="8"/>
  <c r="S299" i="8"/>
  <c r="AG299" i="8" s="1"/>
  <c r="T299" i="8"/>
  <c r="W299" i="8"/>
  <c r="X299" i="8"/>
  <c r="S300" i="8"/>
  <c r="V300" i="8" s="1"/>
  <c r="T300" i="8"/>
  <c r="W300" i="8"/>
  <c r="X300" i="8"/>
  <c r="S301" i="8"/>
  <c r="V301" i="8" s="1"/>
  <c r="T301" i="8"/>
  <c r="W301" i="8"/>
  <c r="X301" i="8"/>
  <c r="S302" i="8"/>
  <c r="AD302" i="8" s="1"/>
  <c r="T302" i="8"/>
  <c r="W302" i="8"/>
  <c r="X302" i="8"/>
  <c r="S303" i="8"/>
  <c r="AD303" i="8" s="1"/>
  <c r="T303" i="8"/>
  <c r="V303" i="8"/>
  <c r="W303" i="8"/>
  <c r="X303" i="8"/>
  <c r="S304" i="8"/>
  <c r="AD304" i="8" s="1"/>
  <c r="T304" i="8"/>
  <c r="V304" i="8"/>
  <c r="W304" i="8"/>
  <c r="X304" i="8"/>
  <c r="S305" i="8"/>
  <c r="V305" i="8" s="1"/>
  <c r="T305" i="8"/>
  <c r="W305" i="8"/>
  <c r="X305" i="8"/>
  <c r="S306" i="8"/>
  <c r="V306" i="8" s="1"/>
  <c r="T306" i="8"/>
  <c r="W306" i="8"/>
  <c r="X306" i="8"/>
  <c r="S307" i="8"/>
  <c r="AG307" i="8" s="1"/>
  <c r="T307" i="8"/>
  <c r="W307" i="8"/>
  <c r="X307" i="8"/>
  <c r="S308" i="8"/>
  <c r="V308" i="8" s="1"/>
  <c r="T308" i="8"/>
  <c r="W308" i="8"/>
  <c r="X308" i="8"/>
  <c r="S309" i="8"/>
  <c r="V309" i="8" s="1"/>
  <c r="T309" i="8"/>
  <c r="W309" i="8"/>
  <c r="X309" i="8"/>
  <c r="S310" i="8"/>
  <c r="V310" i="8" s="1"/>
  <c r="T310" i="8"/>
  <c r="W310" i="8"/>
  <c r="X310" i="8"/>
  <c r="S311" i="8"/>
  <c r="AD311" i="8" s="1"/>
  <c r="T311" i="8"/>
  <c r="V311" i="8"/>
  <c r="W311" i="8"/>
  <c r="X311" i="8"/>
  <c r="S312" i="8"/>
  <c r="AD312" i="8" s="1"/>
  <c r="T312" i="8"/>
  <c r="V312" i="8"/>
  <c r="W312" i="8"/>
  <c r="X312" i="8"/>
  <c r="S313" i="8"/>
  <c r="V313" i="8" s="1"/>
  <c r="T313" i="8"/>
  <c r="W313" i="8"/>
  <c r="X313" i="8"/>
  <c r="S314" i="8"/>
  <c r="V314" i="8" s="1"/>
  <c r="T314" i="8"/>
  <c r="W314" i="8"/>
  <c r="X314" i="8"/>
  <c r="S315" i="8"/>
  <c r="AG315" i="8" s="1"/>
  <c r="T315" i="8"/>
  <c r="W315" i="8"/>
  <c r="X315" i="8"/>
  <c r="S316" i="8"/>
  <c r="V316" i="8" s="1"/>
  <c r="T316" i="8"/>
  <c r="W316" i="8"/>
  <c r="X316" i="8"/>
  <c r="S317" i="8"/>
  <c r="V317" i="8" s="1"/>
  <c r="T317" i="8"/>
  <c r="W317" i="8"/>
  <c r="X317" i="8"/>
  <c r="S318" i="8"/>
  <c r="AD318" i="8" s="1"/>
  <c r="T318" i="8"/>
  <c r="W318" i="8"/>
  <c r="X318" i="8"/>
  <c r="S319" i="8"/>
  <c r="AD319" i="8" s="1"/>
  <c r="T319" i="8"/>
  <c r="V319" i="8"/>
  <c r="W319" i="8"/>
  <c r="X319" i="8"/>
  <c r="S320" i="8"/>
  <c r="AD320" i="8" s="1"/>
  <c r="T320" i="8"/>
  <c r="V320" i="8"/>
  <c r="W320" i="8"/>
  <c r="X320" i="8"/>
  <c r="S321" i="8"/>
  <c r="V321" i="8" s="1"/>
  <c r="T321" i="8"/>
  <c r="W321" i="8"/>
  <c r="X321" i="8"/>
  <c r="S322" i="8"/>
  <c r="V322" i="8" s="1"/>
  <c r="T322" i="8"/>
  <c r="W322" i="8"/>
  <c r="X322" i="8"/>
  <c r="S323" i="8"/>
  <c r="AG323" i="8" s="1"/>
  <c r="T323" i="8"/>
  <c r="W323" i="8"/>
  <c r="X323" i="8"/>
  <c r="S324" i="8"/>
  <c r="V324" i="8" s="1"/>
  <c r="T324" i="8"/>
  <c r="W324" i="8"/>
  <c r="X324" i="8"/>
  <c r="S325" i="8"/>
  <c r="V325" i="8" s="1"/>
  <c r="T325" i="8"/>
  <c r="W325" i="8"/>
  <c r="X325" i="8"/>
  <c r="S326" i="8"/>
  <c r="V326" i="8" s="1"/>
  <c r="T326" i="8"/>
  <c r="W326" i="8"/>
  <c r="X326" i="8"/>
  <c r="S327" i="8"/>
  <c r="AD327" i="8" s="1"/>
  <c r="T327" i="8"/>
  <c r="V327" i="8"/>
  <c r="W327" i="8"/>
  <c r="X327" i="8"/>
  <c r="S328" i="8"/>
  <c r="AD328" i="8" s="1"/>
  <c r="T328" i="8"/>
  <c r="V328" i="8"/>
  <c r="W328" i="8"/>
  <c r="X328" i="8"/>
  <c r="S329" i="8"/>
  <c r="V329" i="8" s="1"/>
  <c r="T329" i="8"/>
  <c r="W329" i="8"/>
  <c r="X329" i="8"/>
  <c r="S330" i="8"/>
  <c r="V330" i="8" s="1"/>
  <c r="T330" i="8"/>
  <c r="W330" i="8"/>
  <c r="X330" i="8"/>
  <c r="S331" i="8"/>
  <c r="T331" i="8"/>
  <c r="V331" i="8"/>
  <c r="W331" i="8"/>
  <c r="X331" i="8"/>
  <c r="S332" i="8"/>
  <c r="V332" i="8" s="1"/>
  <c r="T332" i="8"/>
  <c r="W332" i="8"/>
  <c r="X332" i="8"/>
  <c r="S333" i="8"/>
  <c r="V333" i="8" s="1"/>
  <c r="T333" i="8"/>
  <c r="W333" i="8"/>
  <c r="X333" i="8"/>
  <c r="S334" i="8"/>
  <c r="T334" i="8"/>
  <c r="V334" i="8"/>
  <c r="W334" i="8"/>
  <c r="X334" i="8"/>
  <c r="S335" i="8"/>
  <c r="T335" i="8"/>
  <c r="V335" i="8"/>
  <c r="W335" i="8"/>
  <c r="X335" i="8"/>
  <c r="S336" i="8"/>
  <c r="T336" i="8"/>
  <c r="V336" i="8"/>
  <c r="W336" i="8"/>
  <c r="X336" i="8"/>
  <c r="S337" i="8"/>
  <c r="V337" i="8" s="1"/>
  <c r="T337" i="8"/>
  <c r="W337" i="8"/>
  <c r="X337" i="8"/>
  <c r="S338" i="8"/>
  <c r="T338" i="8"/>
  <c r="V338" i="8"/>
  <c r="W338" i="8"/>
  <c r="X338" i="8"/>
  <c r="S339" i="8"/>
  <c r="T339" i="8"/>
  <c r="V339" i="8"/>
  <c r="W339" i="8"/>
  <c r="X339" i="8"/>
  <c r="S340" i="8"/>
  <c r="V340" i="8" s="1"/>
  <c r="T340" i="8"/>
  <c r="W340" i="8"/>
  <c r="X340" i="8"/>
  <c r="S341" i="8"/>
  <c r="V341" i="8" s="1"/>
  <c r="T341" i="8"/>
  <c r="W341" i="8"/>
  <c r="X341" i="8"/>
  <c r="S342" i="8"/>
  <c r="T342" i="8"/>
  <c r="V342" i="8"/>
  <c r="W342" i="8"/>
  <c r="X342" i="8"/>
  <c r="S343" i="8"/>
  <c r="T343" i="8"/>
  <c r="V343" i="8"/>
  <c r="W343" i="8"/>
  <c r="X343" i="8"/>
  <c r="S344" i="8"/>
  <c r="T344" i="8"/>
  <c r="V344" i="8"/>
  <c r="W344" i="8"/>
  <c r="X344" i="8"/>
  <c r="S345" i="8"/>
  <c r="V345" i="8" s="1"/>
  <c r="T345" i="8"/>
  <c r="W345" i="8"/>
  <c r="X345" i="8"/>
  <c r="S346" i="8"/>
  <c r="T346" i="8"/>
  <c r="V346" i="8"/>
  <c r="W346" i="8"/>
  <c r="X346" i="8"/>
  <c r="S347" i="8"/>
  <c r="T347" i="8"/>
  <c r="V347" i="8"/>
  <c r="W347" i="8"/>
  <c r="X347" i="8"/>
  <c r="S348" i="8"/>
  <c r="V348" i="8" s="1"/>
  <c r="T348" i="8"/>
  <c r="W348" i="8"/>
  <c r="X348" i="8"/>
  <c r="S349" i="8"/>
  <c r="V349" i="8" s="1"/>
  <c r="T349" i="8"/>
  <c r="W349" i="8"/>
  <c r="X349" i="8"/>
  <c r="S350" i="8"/>
  <c r="T350" i="8"/>
  <c r="V350" i="8"/>
  <c r="W350" i="8"/>
  <c r="X350" i="8"/>
  <c r="S351" i="8"/>
  <c r="T351" i="8"/>
  <c r="V351" i="8"/>
  <c r="W351" i="8"/>
  <c r="X351" i="8"/>
  <c r="S352" i="8"/>
  <c r="T352" i="8"/>
  <c r="V352" i="8"/>
  <c r="W352" i="8"/>
  <c r="X352" i="8"/>
  <c r="S353" i="8"/>
  <c r="V353" i="8" s="1"/>
  <c r="T353" i="8"/>
  <c r="W353" i="8"/>
  <c r="X353" i="8"/>
  <c r="S354" i="8"/>
  <c r="V354" i="8" s="1"/>
  <c r="T354" i="8"/>
  <c r="W354" i="8"/>
  <c r="X354" i="8"/>
  <c r="S355" i="8"/>
  <c r="T355" i="8"/>
  <c r="V355" i="8"/>
  <c r="W355" i="8"/>
  <c r="X355" i="8"/>
  <c r="S356" i="8"/>
  <c r="V356" i="8" s="1"/>
  <c r="T356" i="8"/>
  <c r="W356" i="8"/>
  <c r="X356" i="8"/>
  <c r="S357" i="8"/>
  <c r="V357" i="8" s="1"/>
  <c r="T357" i="8"/>
  <c r="W357" i="8"/>
  <c r="X357" i="8"/>
  <c r="S358" i="8"/>
  <c r="T358" i="8"/>
  <c r="V358" i="8"/>
  <c r="W358" i="8"/>
  <c r="X358" i="8"/>
  <c r="S359" i="8"/>
  <c r="T359" i="8"/>
  <c r="V359" i="8"/>
  <c r="W359" i="8"/>
  <c r="X359" i="8"/>
  <c r="S360" i="8"/>
  <c r="T360" i="8"/>
  <c r="V360" i="8"/>
  <c r="W360" i="8"/>
  <c r="X360" i="8"/>
  <c r="S361" i="8"/>
  <c r="V361" i="8" s="1"/>
  <c r="T361" i="8"/>
  <c r="W361" i="8"/>
  <c r="X361" i="8"/>
  <c r="S362" i="8"/>
  <c r="V362" i="8" s="1"/>
  <c r="T362" i="8"/>
  <c r="W362" i="8"/>
  <c r="X362" i="8"/>
  <c r="S363" i="8"/>
  <c r="T363" i="8"/>
  <c r="V363" i="8"/>
  <c r="W363" i="8"/>
  <c r="X363" i="8"/>
  <c r="S364" i="8"/>
  <c r="V364" i="8" s="1"/>
  <c r="T364" i="8"/>
  <c r="W364" i="8"/>
  <c r="X364" i="8"/>
  <c r="S365" i="8"/>
  <c r="V365" i="8" s="1"/>
  <c r="T365" i="8"/>
  <c r="W365" i="8"/>
  <c r="X365" i="8"/>
  <c r="S366" i="8"/>
  <c r="T366" i="8"/>
  <c r="V366" i="8"/>
  <c r="W366" i="8"/>
  <c r="X366" i="8"/>
  <c r="S367" i="8"/>
  <c r="T367" i="8"/>
  <c r="V367" i="8"/>
  <c r="W367" i="8"/>
  <c r="X367" i="8"/>
  <c r="S368" i="8"/>
  <c r="T368" i="8"/>
  <c r="V368" i="8"/>
  <c r="W368" i="8"/>
  <c r="X368" i="8"/>
  <c r="S369" i="8"/>
  <c r="V369" i="8" s="1"/>
  <c r="T369" i="8"/>
  <c r="W369" i="8"/>
  <c r="X369" i="8"/>
  <c r="S370" i="8"/>
  <c r="V370" i="8" s="1"/>
  <c r="T370" i="8"/>
  <c r="W370" i="8"/>
  <c r="X370" i="8"/>
  <c r="S371" i="8"/>
  <c r="T371" i="8"/>
  <c r="V371" i="8"/>
  <c r="W371" i="8"/>
  <c r="X371" i="8"/>
  <c r="S372" i="8"/>
  <c r="V372" i="8" s="1"/>
  <c r="T372" i="8"/>
  <c r="W372" i="8"/>
  <c r="X372" i="8"/>
  <c r="S373" i="8"/>
  <c r="V373" i="8" s="1"/>
  <c r="T373" i="8"/>
  <c r="W373" i="8"/>
  <c r="X373" i="8"/>
  <c r="S374" i="8"/>
  <c r="T374" i="8"/>
  <c r="V374" i="8"/>
  <c r="W374" i="8"/>
  <c r="X374" i="8"/>
  <c r="S375" i="8"/>
  <c r="T375" i="8"/>
  <c r="V375" i="8"/>
  <c r="W375" i="8"/>
  <c r="X375" i="8"/>
  <c r="S376" i="8"/>
  <c r="T376" i="8"/>
  <c r="V376" i="8"/>
  <c r="W376" i="8"/>
  <c r="X376" i="8"/>
  <c r="S377" i="8"/>
  <c r="V377" i="8" s="1"/>
  <c r="T377" i="8"/>
  <c r="W377" i="8"/>
  <c r="X377" i="8"/>
  <c r="S378" i="8"/>
  <c r="T378" i="8"/>
  <c r="V378" i="8"/>
  <c r="W378" i="8"/>
  <c r="X378" i="8"/>
  <c r="S379" i="8"/>
  <c r="T379" i="8"/>
  <c r="V379" i="8"/>
  <c r="W379" i="8"/>
  <c r="X379" i="8"/>
  <c r="S380" i="8"/>
  <c r="V380" i="8" s="1"/>
  <c r="T380" i="8"/>
  <c r="W380" i="8"/>
  <c r="X380" i="8"/>
  <c r="S381" i="8"/>
  <c r="V381" i="8" s="1"/>
  <c r="T381" i="8"/>
  <c r="W381" i="8"/>
  <c r="X381" i="8"/>
  <c r="S382" i="8"/>
  <c r="T382" i="8"/>
  <c r="V382" i="8"/>
  <c r="W382" i="8"/>
  <c r="X382" i="8"/>
  <c r="S383" i="8"/>
  <c r="T383" i="8"/>
  <c r="V383" i="8"/>
  <c r="W383" i="8"/>
  <c r="X383" i="8"/>
  <c r="S384" i="8"/>
  <c r="T384" i="8"/>
  <c r="V384" i="8"/>
  <c r="W384" i="8"/>
  <c r="X384" i="8"/>
  <c r="S385" i="8"/>
  <c r="V385" i="8" s="1"/>
  <c r="T385" i="8"/>
  <c r="W385" i="8"/>
  <c r="X385" i="8"/>
  <c r="S386" i="8"/>
  <c r="V386" i="8" s="1"/>
  <c r="T386" i="8"/>
  <c r="W386" i="8"/>
  <c r="X386" i="8"/>
  <c r="S387" i="8"/>
  <c r="T387" i="8"/>
  <c r="V387" i="8"/>
  <c r="W387" i="8"/>
  <c r="X387" i="8"/>
  <c r="S388" i="8"/>
  <c r="V388" i="8" s="1"/>
  <c r="T388" i="8"/>
  <c r="W388" i="8"/>
  <c r="X388" i="8"/>
  <c r="S389" i="8"/>
  <c r="V389" i="8" s="1"/>
  <c r="T389" i="8"/>
  <c r="W389" i="8"/>
  <c r="X389" i="8"/>
  <c r="S390" i="8"/>
  <c r="T390" i="8"/>
  <c r="V390" i="8"/>
  <c r="W390" i="8"/>
  <c r="X390" i="8"/>
  <c r="S391" i="8"/>
  <c r="T391" i="8"/>
  <c r="V391" i="8"/>
  <c r="W391" i="8"/>
  <c r="X391" i="8"/>
  <c r="S392" i="8"/>
  <c r="T392" i="8"/>
  <c r="V392" i="8"/>
  <c r="W392" i="8"/>
  <c r="X392" i="8"/>
  <c r="S393" i="8"/>
  <c r="V393" i="8" s="1"/>
  <c r="T393" i="8"/>
  <c r="W393" i="8"/>
  <c r="X393" i="8"/>
  <c r="S394" i="8"/>
  <c r="V394" i="8" s="1"/>
  <c r="T394" i="8"/>
  <c r="W394" i="8"/>
  <c r="X394" i="8"/>
  <c r="S395" i="8"/>
  <c r="T395" i="8"/>
  <c r="V395" i="8"/>
  <c r="W395" i="8"/>
  <c r="X395" i="8"/>
  <c r="S396" i="8"/>
  <c r="V396" i="8" s="1"/>
  <c r="T396" i="8"/>
  <c r="W396" i="8"/>
  <c r="X396" i="8"/>
  <c r="S397" i="8"/>
  <c r="V397" i="8" s="1"/>
  <c r="T397" i="8"/>
  <c r="W397" i="8"/>
  <c r="X397" i="8"/>
  <c r="S398" i="8"/>
  <c r="T398" i="8"/>
  <c r="V398" i="8"/>
  <c r="W398" i="8"/>
  <c r="X398" i="8"/>
  <c r="S399" i="8"/>
  <c r="T399" i="8"/>
  <c r="V399" i="8"/>
  <c r="W399" i="8"/>
  <c r="X399" i="8"/>
  <c r="S400" i="8"/>
  <c r="T400" i="8"/>
  <c r="V400" i="8"/>
  <c r="W400" i="8"/>
  <c r="X400" i="8"/>
  <c r="S401" i="8"/>
  <c r="V401" i="8" s="1"/>
  <c r="T401" i="8"/>
  <c r="W401" i="8"/>
  <c r="X401" i="8"/>
  <c r="S402" i="8"/>
  <c r="T402" i="8"/>
  <c r="V402" i="8"/>
  <c r="W402" i="8"/>
  <c r="X402" i="8"/>
  <c r="S403" i="8"/>
  <c r="T403" i="8"/>
  <c r="V403" i="8"/>
  <c r="W403" i="8"/>
  <c r="X403" i="8"/>
  <c r="S404" i="8"/>
  <c r="V404" i="8" s="1"/>
  <c r="T404" i="8"/>
  <c r="W404" i="8"/>
  <c r="X404" i="8"/>
  <c r="S405" i="8"/>
  <c r="V405" i="8" s="1"/>
  <c r="T405" i="8"/>
  <c r="W405" i="8"/>
  <c r="X405" i="8"/>
  <c r="S406" i="8"/>
  <c r="T406" i="8"/>
  <c r="V406" i="8"/>
  <c r="W406" i="8"/>
  <c r="X406" i="8"/>
  <c r="S407" i="8"/>
  <c r="T407" i="8"/>
  <c r="V407" i="8"/>
  <c r="W407" i="8"/>
  <c r="X407" i="8"/>
  <c r="S408" i="8"/>
  <c r="V408" i="8" s="1"/>
  <c r="T408" i="8"/>
  <c r="W408" i="8"/>
  <c r="X408" i="8"/>
  <c r="S409" i="8"/>
  <c r="V409" i="8" s="1"/>
  <c r="T409" i="8"/>
  <c r="W409" i="8"/>
  <c r="X409" i="8"/>
  <c r="S410" i="8"/>
  <c r="T410" i="8"/>
  <c r="V410" i="8"/>
  <c r="W410" i="8"/>
  <c r="X410" i="8"/>
  <c r="S411" i="8"/>
  <c r="T411" i="8"/>
  <c r="V411" i="8"/>
  <c r="W411" i="8"/>
  <c r="X411" i="8"/>
  <c r="S412" i="8"/>
  <c r="V412" i="8" s="1"/>
  <c r="T412" i="8"/>
  <c r="W412" i="8"/>
  <c r="X412" i="8"/>
  <c r="S413" i="8"/>
  <c r="V413" i="8" s="1"/>
  <c r="T413" i="8"/>
  <c r="W413" i="8"/>
  <c r="X413" i="8"/>
  <c r="S414" i="8"/>
  <c r="T414" i="8"/>
  <c r="V414" i="8"/>
  <c r="W414" i="8"/>
  <c r="X414" i="8"/>
  <c r="S415" i="8"/>
  <c r="T415" i="8"/>
  <c r="V415" i="8"/>
  <c r="W415" i="8"/>
  <c r="X415" i="8"/>
  <c r="S416" i="8"/>
  <c r="T416" i="8"/>
  <c r="V416" i="8"/>
  <c r="W416" i="8"/>
  <c r="X416" i="8"/>
  <c r="S417" i="8"/>
  <c r="V417" i="8" s="1"/>
  <c r="T417" i="8"/>
  <c r="W417" i="8"/>
  <c r="X417" i="8"/>
  <c r="S418" i="8"/>
  <c r="V418" i="8" s="1"/>
  <c r="T418" i="8"/>
  <c r="W418" i="8"/>
  <c r="X418" i="8"/>
  <c r="S419" i="8"/>
  <c r="T419" i="8"/>
  <c r="V419" i="8"/>
  <c r="W419" i="8"/>
  <c r="X419" i="8"/>
  <c r="S420" i="8"/>
  <c r="V420" i="8" s="1"/>
  <c r="T420" i="8"/>
  <c r="W420" i="8"/>
  <c r="X420" i="8"/>
  <c r="S421" i="8"/>
  <c r="V421" i="8" s="1"/>
  <c r="T421" i="8"/>
  <c r="W421" i="8"/>
  <c r="X421" i="8"/>
  <c r="S422" i="8"/>
  <c r="T422" i="8"/>
  <c r="V422" i="8"/>
  <c r="W422" i="8"/>
  <c r="X422" i="8"/>
  <c r="S423" i="8"/>
  <c r="T423" i="8"/>
  <c r="V423" i="8"/>
  <c r="W423" i="8"/>
  <c r="X423" i="8"/>
  <c r="S424" i="8"/>
  <c r="V424" i="8" s="1"/>
  <c r="T424" i="8"/>
  <c r="W424" i="8"/>
  <c r="X424" i="8"/>
  <c r="S425" i="8"/>
  <c r="V425" i="8" s="1"/>
  <c r="T425" i="8"/>
  <c r="W425" i="8"/>
  <c r="X425" i="8"/>
  <c r="S426" i="8"/>
  <c r="V426" i="8" s="1"/>
  <c r="T426" i="8"/>
  <c r="W426" i="8"/>
  <c r="X426" i="8"/>
  <c r="S427" i="8"/>
  <c r="T427" i="8"/>
  <c r="V427" i="8"/>
  <c r="W427" i="8"/>
  <c r="X427" i="8"/>
  <c r="S428" i="8"/>
  <c r="V428" i="8" s="1"/>
  <c r="T428" i="8"/>
  <c r="W428" i="8"/>
  <c r="X428" i="8"/>
  <c r="S429" i="8"/>
  <c r="V429" i="8" s="1"/>
  <c r="T429" i="8"/>
  <c r="W429" i="8"/>
  <c r="X429" i="8"/>
  <c r="S430" i="8"/>
  <c r="T430" i="8"/>
  <c r="V430" i="8"/>
  <c r="W430" i="8"/>
  <c r="X430" i="8"/>
  <c r="S431" i="8"/>
  <c r="T431" i="8"/>
  <c r="V431" i="8"/>
  <c r="W431" i="8"/>
  <c r="X431" i="8"/>
  <c r="S432" i="8"/>
  <c r="V432" i="8" s="1"/>
  <c r="T432" i="8"/>
  <c r="W432" i="8"/>
  <c r="X432" i="8"/>
  <c r="S433" i="8"/>
  <c r="V433" i="8" s="1"/>
  <c r="T433" i="8"/>
  <c r="W433" i="8"/>
  <c r="X433" i="8"/>
  <c r="S434" i="8"/>
  <c r="V434" i="8" s="1"/>
  <c r="T434" i="8"/>
  <c r="W434" i="8"/>
  <c r="X434" i="8"/>
  <c r="S435" i="8"/>
  <c r="T435" i="8"/>
  <c r="V435" i="8"/>
  <c r="W435" i="8"/>
  <c r="X435" i="8"/>
  <c r="S436" i="8"/>
  <c r="V436" i="8" s="1"/>
  <c r="T436" i="8"/>
  <c r="W436" i="8"/>
  <c r="X436" i="8"/>
  <c r="S437" i="8"/>
  <c r="V437" i="8" s="1"/>
  <c r="T437" i="8"/>
  <c r="W437" i="8"/>
  <c r="X437" i="8"/>
  <c r="S438" i="8"/>
  <c r="T438" i="8"/>
  <c r="V438" i="8"/>
  <c r="W438" i="8"/>
  <c r="X438" i="8"/>
  <c r="S439" i="8"/>
  <c r="T439" i="8"/>
  <c r="V439" i="8"/>
  <c r="W439" i="8"/>
  <c r="X439" i="8"/>
  <c r="S440" i="8"/>
  <c r="T440" i="8"/>
  <c r="V440" i="8"/>
  <c r="W440" i="8"/>
  <c r="X440" i="8"/>
  <c r="S441" i="8"/>
  <c r="V441" i="8" s="1"/>
  <c r="T441" i="8"/>
  <c r="W441" i="8"/>
  <c r="X441" i="8"/>
  <c r="S442" i="8"/>
  <c r="T442" i="8"/>
  <c r="V442" i="8"/>
  <c r="W442" i="8"/>
  <c r="X442" i="8"/>
  <c r="S443" i="8"/>
  <c r="T443" i="8"/>
  <c r="V443" i="8"/>
  <c r="W443" i="8"/>
  <c r="X443" i="8"/>
  <c r="S444" i="8"/>
  <c r="V444" i="8" s="1"/>
  <c r="T444" i="8"/>
  <c r="W444" i="8"/>
  <c r="X444" i="8"/>
  <c r="S445" i="8"/>
  <c r="V445" i="8" s="1"/>
  <c r="T445" i="8"/>
  <c r="W445" i="8"/>
  <c r="X445" i="8"/>
  <c r="S446" i="8"/>
  <c r="T446" i="8"/>
  <c r="V446" i="8"/>
  <c r="W446" i="8"/>
  <c r="X446" i="8"/>
  <c r="S447" i="8"/>
  <c r="T447" i="8"/>
  <c r="V447" i="8"/>
  <c r="W447" i="8"/>
  <c r="X447" i="8"/>
  <c r="S448" i="8"/>
  <c r="T448" i="8"/>
  <c r="V448" i="8"/>
  <c r="W448" i="8"/>
  <c r="X448" i="8"/>
  <c r="S449" i="8"/>
  <c r="V449" i="8" s="1"/>
  <c r="T449" i="8"/>
  <c r="W449" i="8"/>
  <c r="X449" i="8"/>
  <c r="S450" i="8"/>
  <c r="V450" i="8" s="1"/>
  <c r="T450" i="8"/>
  <c r="W450" i="8"/>
  <c r="X450" i="8"/>
  <c r="S451" i="8"/>
  <c r="T451" i="8"/>
  <c r="V451" i="8"/>
  <c r="W451" i="8"/>
  <c r="X451" i="8"/>
  <c r="S452" i="8"/>
  <c r="V452" i="8" s="1"/>
  <c r="T452" i="8"/>
  <c r="W452" i="8"/>
  <c r="X452" i="8"/>
  <c r="S453" i="8"/>
  <c r="V453" i="8" s="1"/>
  <c r="T453" i="8"/>
  <c r="W453" i="8"/>
  <c r="X453" i="8"/>
  <c r="S454" i="8"/>
  <c r="T454" i="8"/>
  <c r="V454" i="8"/>
  <c r="W454" i="8"/>
  <c r="X454" i="8"/>
  <c r="S455" i="8"/>
  <c r="T455" i="8"/>
  <c r="V455" i="8"/>
  <c r="W455" i="8"/>
  <c r="X455" i="8"/>
  <c r="S456" i="8"/>
  <c r="T456" i="8"/>
  <c r="V456" i="8"/>
  <c r="W456" i="8"/>
  <c r="X456" i="8"/>
  <c r="S457" i="8"/>
  <c r="V457" i="8" s="1"/>
  <c r="T457" i="8"/>
  <c r="W457" i="8"/>
  <c r="X457" i="8"/>
  <c r="S458" i="8"/>
  <c r="V458" i="8" s="1"/>
  <c r="T458" i="8"/>
  <c r="W458" i="8"/>
  <c r="X458" i="8"/>
  <c r="S459" i="8"/>
  <c r="T459" i="8"/>
  <c r="V459" i="8"/>
  <c r="W459" i="8"/>
  <c r="X459" i="8"/>
  <c r="S460" i="8"/>
  <c r="V460" i="8" s="1"/>
  <c r="T460" i="8"/>
  <c r="W460" i="8"/>
  <c r="X460" i="8"/>
  <c r="S461" i="8"/>
  <c r="V461" i="8" s="1"/>
  <c r="T461" i="8"/>
  <c r="W461" i="8"/>
  <c r="X461" i="8"/>
  <c r="S462" i="8"/>
  <c r="T462" i="8"/>
  <c r="V462" i="8"/>
  <c r="W462" i="8"/>
  <c r="X462" i="8"/>
  <c r="S463" i="8"/>
  <c r="T463" i="8"/>
  <c r="V463" i="8"/>
  <c r="W463" i="8"/>
  <c r="X463" i="8"/>
  <c r="S464" i="8"/>
  <c r="V464" i="8" s="1"/>
  <c r="T464" i="8"/>
  <c r="W464" i="8"/>
  <c r="X464" i="8"/>
  <c r="S465" i="8"/>
  <c r="V465" i="8" s="1"/>
  <c r="T465" i="8"/>
  <c r="W465" i="8"/>
  <c r="X465" i="8"/>
  <c r="S466" i="8"/>
  <c r="T466" i="8"/>
  <c r="V466" i="8"/>
  <c r="W466" i="8"/>
  <c r="X466" i="8"/>
  <c r="S467" i="8"/>
  <c r="T467" i="8"/>
  <c r="V467" i="8"/>
  <c r="W467" i="8"/>
  <c r="X467" i="8"/>
  <c r="S468" i="8"/>
  <c r="V468" i="8" s="1"/>
  <c r="T468" i="8"/>
  <c r="W468" i="8"/>
  <c r="X468" i="8"/>
  <c r="S469" i="8"/>
  <c r="V469" i="8" s="1"/>
  <c r="T469" i="8"/>
  <c r="W469" i="8"/>
  <c r="X469" i="8"/>
  <c r="S470" i="8"/>
  <c r="T470" i="8"/>
  <c r="V470" i="8"/>
  <c r="W470" i="8"/>
  <c r="X470" i="8"/>
  <c r="S471" i="8"/>
  <c r="T471" i="8"/>
  <c r="V471" i="8"/>
  <c r="W471" i="8"/>
  <c r="X471" i="8"/>
  <c r="S472" i="8"/>
  <c r="V472" i="8" s="1"/>
  <c r="T472" i="8"/>
  <c r="W472" i="8"/>
  <c r="X472" i="8"/>
  <c r="S473" i="8"/>
  <c r="V473" i="8" s="1"/>
  <c r="T473" i="8"/>
  <c r="W473" i="8"/>
  <c r="X473" i="8"/>
  <c r="S474" i="8"/>
  <c r="T474" i="8"/>
  <c r="V474" i="8"/>
  <c r="W474" i="8"/>
  <c r="X474" i="8"/>
  <c r="S475" i="8"/>
  <c r="T475" i="8"/>
  <c r="V475" i="8"/>
  <c r="W475" i="8"/>
  <c r="X475" i="8"/>
  <c r="S476" i="8"/>
  <c r="V476" i="8" s="1"/>
  <c r="T476" i="8"/>
  <c r="W476" i="8"/>
  <c r="X476" i="8"/>
  <c r="S477" i="8"/>
  <c r="V477" i="8" s="1"/>
  <c r="T477" i="8"/>
  <c r="W477" i="8"/>
  <c r="X477" i="8"/>
  <c r="S478" i="8"/>
  <c r="T478" i="8"/>
  <c r="V478" i="8"/>
  <c r="W478" i="8"/>
  <c r="X478" i="8"/>
  <c r="S479" i="8"/>
  <c r="T479" i="8"/>
  <c r="V479" i="8"/>
  <c r="W479" i="8"/>
  <c r="X479" i="8"/>
  <c r="S480" i="8"/>
  <c r="T480" i="8"/>
  <c r="V480" i="8"/>
  <c r="W480" i="8"/>
  <c r="X480" i="8"/>
  <c r="S481" i="8"/>
  <c r="V481" i="8" s="1"/>
  <c r="T481" i="8"/>
  <c r="W481" i="8"/>
  <c r="X481" i="8"/>
  <c r="S482" i="8"/>
  <c r="V482" i="8" s="1"/>
  <c r="T482" i="8"/>
  <c r="W482" i="8"/>
  <c r="X482" i="8"/>
  <c r="S483" i="8"/>
  <c r="T483" i="8"/>
  <c r="V483" i="8"/>
  <c r="W483" i="8"/>
  <c r="X483" i="8"/>
  <c r="S484" i="8"/>
  <c r="V484" i="8" s="1"/>
  <c r="T484" i="8"/>
  <c r="W484" i="8"/>
  <c r="X484" i="8"/>
  <c r="S485" i="8"/>
  <c r="V485" i="8" s="1"/>
  <c r="T485" i="8"/>
  <c r="W485" i="8"/>
  <c r="X485" i="8"/>
  <c r="S486" i="8"/>
  <c r="T486" i="8"/>
  <c r="V486" i="8"/>
  <c r="W486" i="8"/>
  <c r="X486" i="8"/>
  <c r="S487" i="8"/>
  <c r="T487" i="8"/>
  <c r="V487" i="8"/>
  <c r="W487" i="8"/>
  <c r="X487" i="8"/>
  <c r="S488" i="8"/>
  <c r="V488" i="8" s="1"/>
  <c r="T488" i="8"/>
  <c r="W488" i="8"/>
  <c r="X488" i="8"/>
  <c r="S489" i="8"/>
  <c r="V489" i="8" s="1"/>
  <c r="T489" i="8"/>
  <c r="W489" i="8"/>
  <c r="X489" i="8"/>
  <c r="S490" i="8"/>
  <c r="V490" i="8" s="1"/>
  <c r="T490" i="8"/>
  <c r="W490" i="8"/>
  <c r="X490" i="8"/>
  <c r="S491" i="8"/>
  <c r="T491" i="8"/>
  <c r="V491" i="8"/>
  <c r="W491" i="8"/>
  <c r="X491" i="8"/>
  <c r="S492" i="8"/>
  <c r="V492" i="8" s="1"/>
  <c r="T492" i="8"/>
  <c r="W492" i="8"/>
  <c r="X492" i="8"/>
  <c r="S493" i="8"/>
  <c r="V493" i="8" s="1"/>
  <c r="T493" i="8"/>
  <c r="W493" i="8"/>
  <c r="X493" i="8"/>
  <c r="S494" i="8"/>
  <c r="T494" i="8"/>
  <c r="V494" i="8"/>
  <c r="W494" i="8"/>
  <c r="X494" i="8"/>
  <c r="S495" i="8"/>
  <c r="T495" i="8"/>
  <c r="V495" i="8"/>
  <c r="W495" i="8"/>
  <c r="X495" i="8"/>
  <c r="S496" i="8"/>
  <c r="V496" i="8" s="1"/>
  <c r="T496" i="8"/>
  <c r="W496" i="8"/>
  <c r="X496" i="8"/>
  <c r="S497" i="8"/>
  <c r="V497" i="8" s="1"/>
  <c r="T497" i="8"/>
  <c r="W497" i="8"/>
  <c r="X497" i="8"/>
  <c r="S498" i="8"/>
  <c r="V498" i="8" s="1"/>
  <c r="T498" i="8"/>
  <c r="W498" i="8"/>
  <c r="X498" i="8"/>
  <c r="S499" i="8"/>
  <c r="T499" i="8"/>
  <c r="V499" i="8"/>
  <c r="W499" i="8"/>
  <c r="X499" i="8"/>
  <c r="S500" i="8"/>
  <c r="V500" i="8" s="1"/>
  <c r="T500" i="8"/>
  <c r="W500" i="8"/>
  <c r="X500" i="8"/>
  <c r="S501" i="8"/>
  <c r="V501" i="8" s="1"/>
  <c r="T501" i="8"/>
  <c r="W501" i="8"/>
  <c r="X501" i="8"/>
  <c r="S502" i="8"/>
  <c r="T502" i="8"/>
  <c r="V502" i="8"/>
  <c r="W502" i="8"/>
  <c r="X502" i="8"/>
  <c r="S503" i="8"/>
  <c r="T503" i="8"/>
  <c r="V503" i="8"/>
  <c r="W503" i="8"/>
  <c r="X503" i="8"/>
  <c r="S504" i="8"/>
  <c r="T504" i="8"/>
  <c r="V504" i="8"/>
  <c r="W504" i="8"/>
  <c r="X504" i="8"/>
  <c r="S505" i="8"/>
  <c r="V505" i="8" s="1"/>
  <c r="T505" i="8"/>
  <c r="W505" i="8"/>
  <c r="X505" i="8"/>
  <c r="S506" i="8"/>
  <c r="T506" i="8"/>
  <c r="V506" i="8"/>
  <c r="W506" i="8"/>
  <c r="X506" i="8"/>
  <c r="S507" i="8"/>
  <c r="T507" i="8"/>
  <c r="V507" i="8"/>
  <c r="W507" i="8"/>
  <c r="X507" i="8"/>
  <c r="S508" i="8"/>
  <c r="V508" i="8" s="1"/>
  <c r="T508" i="8"/>
  <c r="W508" i="8"/>
  <c r="X508" i="8"/>
  <c r="S509" i="8"/>
  <c r="V509" i="8" s="1"/>
  <c r="T509" i="8"/>
  <c r="W509" i="8"/>
  <c r="X509" i="8"/>
  <c r="S510" i="8"/>
  <c r="T510" i="8"/>
  <c r="V510" i="8"/>
  <c r="W510" i="8"/>
  <c r="X510" i="8"/>
  <c r="S511" i="8"/>
  <c r="T511" i="8"/>
  <c r="V511" i="8"/>
  <c r="W511" i="8"/>
  <c r="X511" i="8"/>
  <c r="S512" i="8"/>
  <c r="T512" i="8"/>
  <c r="V512" i="8"/>
  <c r="W512" i="8"/>
  <c r="X512" i="8"/>
  <c r="S513" i="8"/>
  <c r="V513" i="8" s="1"/>
  <c r="T513" i="8"/>
  <c r="W513" i="8"/>
  <c r="X513" i="8"/>
  <c r="S514" i="8"/>
  <c r="V514" i="8" s="1"/>
  <c r="T514" i="8"/>
  <c r="W514" i="8"/>
  <c r="X514" i="8"/>
  <c r="S515" i="8"/>
  <c r="T515" i="8"/>
  <c r="V515" i="8"/>
  <c r="W515" i="8"/>
  <c r="X515" i="8"/>
  <c r="S516" i="8"/>
  <c r="V516" i="8" s="1"/>
  <c r="T516" i="8"/>
  <c r="W516" i="8"/>
  <c r="X516" i="8"/>
  <c r="S517" i="8"/>
  <c r="V517" i="8" s="1"/>
  <c r="T517" i="8"/>
  <c r="W517" i="8"/>
  <c r="X517" i="8"/>
  <c r="S518" i="8"/>
  <c r="T518" i="8"/>
  <c r="V518" i="8"/>
  <c r="W518" i="8"/>
  <c r="X518" i="8"/>
  <c r="S519" i="8"/>
  <c r="T519" i="8"/>
  <c r="V519" i="8"/>
  <c r="W519" i="8"/>
  <c r="X519" i="8"/>
  <c r="S520" i="8"/>
  <c r="T520" i="8"/>
  <c r="V520" i="8"/>
  <c r="W520" i="8"/>
  <c r="X520" i="8"/>
  <c r="S521" i="8"/>
  <c r="V521" i="8" s="1"/>
  <c r="T521" i="8"/>
  <c r="W521" i="8"/>
  <c r="X521" i="8"/>
  <c r="S522" i="8"/>
  <c r="V522" i="8" s="1"/>
  <c r="T522" i="8"/>
  <c r="W522" i="8"/>
  <c r="X522" i="8"/>
  <c r="S523" i="8"/>
  <c r="T523" i="8"/>
  <c r="V523" i="8"/>
  <c r="W523" i="8"/>
  <c r="X523" i="8"/>
  <c r="S524" i="8"/>
  <c r="V524" i="8" s="1"/>
  <c r="T524" i="8"/>
  <c r="W524" i="8"/>
  <c r="X524" i="8"/>
  <c r="S525" i="8"/>
  <c r="V525" i="8" s="1"/>
  <c r="T525" i="8"/>
  <c r="W525" i="8"/>
  <c r="X525" i="8"/>
  <c r="S526" i="8"/>
  <c r="T526" i="8"/>
  <c r="V526" i="8"/>
  <c r="W526" i="8"/>
  <c r="X526" i="8"/>
  <c r="S527" i="8"/>
  <c r="T527" i="8"/>
  <c r="V527" i="8"/>
  <c r="W527" i="8"/>
  <c r="X527" i="8"/>
  <c r="S528" i="8"/>
  <c r="V528" i="8" s="1"/>
  <c r="T528" i="8"/>
  <c r="W528" i="8"/>
  <c r="X528" i="8"/>
  <c r="S529" i="8"/>
  <c r="V529" i="8" s="1"/>
  <c r="T529" i="8"/>
  <c r="W529" i="8"/>
  <c r="X529" i="8"/>
  <c r="S530" i="8"/>
  <c r="T530" i="8"/>
  <c r="V530" i="8"/>
  <c r="W530" i="8"/>
  <c r="X530" i="8"/>
  <c r="S531" i="8"/>
  <c r="T531" i="8"/>
  <c r="V531" i="8"/>
  <c r="W531" i="8"/>
  <c r="X531" i="8"/>
  <c r="S532" i="8"/>
  <c r="V532" i="8" s="1"/>
  <c r="T532" i="8"/>
  <c r="W532" i="8"/>
  <c r="X532" i="8"/>
  <c r="S533" i="8"/>
  <c r="V533" i="8" s="1"/>
  <c r="T533" i="8"/>
  <c r="W533" i="8"/>
  <c r="X533" i="8"/>
  <c r="S534" i="8"/>
  <c r="T534" i="8"/>
  <c r="V534" i="8"/>
  <c r="W534" i="8"/>
  <c r="X534" i="8"/>
  <c r="S535" i="8"/>
  <c r="T535" i="8"/>
  <c r="V535" i="8"/>
  <c r="W535" i="8"/>
  <c r="X535" i="8"/>
  <c r="S536" i="8"/>
  <c r="V536" i="8" s="1"/>
  <c r="T536" i="8"/>
  <c r="W536" i="8"/>
  <c r="X536" i="8"/>
  <c r="S537" i="8"/>
  <c r="V537" i="8" s="1"/>
  <c r="T537" i="8"/>
  <c r="W537" i="8"/>
  <c r="X537" i="8"/>
  <c r="S538" i="8"/>
  <c r="T538" i="8"/>
  <c r="V538" i="8"/>
  <c r="W538" i="8"/>
  <c r="X538" i="8"/>
  <c r="S539" i="8"/>
  <c r="T539" i="8"/>
  <c r="V539" i="8"/>
  <c r="W539" i="8"/>
  <c r="X539" i="8"/>
  <c r="S540" i="8"/>
  <c r="V540" i="8" s="1"/>
  <c r="T540" i="8"/>
  <c r="W540" i="8"/>
  <c r="X540" i="8"/>
  <c r="S541" i="8"/>
  <c r="V541" i="8" s="1"/>
  <c r="T541" i="8"/>
  <c r="W541" i="8"/>
  <c r="X541" i="8"/>
  <c r="S542" i="8"/>
  <c r="T542" i="8"/>
  <c r="V542" i="8"/>
  <c r="W542" i="8"/>
  <c r="X542" i="8"/>
  <c r="S543" i="8"/>
  <c r="T543" i="8"/>
  <c r="V543" i="8"/>
  <c r="W543" i="8"/>
  <c r="X543" i="8"/>
  <c r="S544" i="8"/>
  <c r="T544" i="8"/>
  <c r="V544" i="8"/>
  <c r="W544" i="8"/>
  <c r="X544" i="8"/>
  <c r="S545" i="8"/>
  <c r="V545" i="8" s="1"/>
  <c r="T545" i="8"/>
  <c r="W545" i="8"/>
  <c r="X545" i="8"/>
  <c r="S546" i="8"/>
  <c r="V546" i="8" s="1"/>
  <c r="T546" i="8"/>
  <c r="W546" i="8"/>
  <c r="X546" i="8"/>
  <c r="S547" i="8"/>
  <c r="T547" i="8"/>
  <c r="V547" i="8"/>
  <c r="W547" i="8"/>
  <c r="X547" i="8"/>
  <c r="S548" i="8"/>
  <c r="V548" i="8" s="1"/>
  <c r="T548" i="8"/>
  <c r="W548" i="8"/>
  <c r="X548" i="8"/>
  <c r="S549" i="8"/>
  <c r="V549" i="8" s="1"/>
  <c r="T549" i="8"/>
  <c r="W549" i="8"/>
  <c r="X549" i="8"/>
  <c r="S550" i="8"/>
  <c r="T550" i="8"/>
  <c r="V550" i="8"/>
  <c r="W550" i="8"/>
  <c r="X550" i="8"/>
  <c r="S551" i="8"/>
  <c r="T551" i="8"/>
  <c r="V551" i="8"/>
  <c r="W551" i="8"/>
  <c r="X551" i="8"/>
  <c r="S552" i="8"/>
  <c r="V552" i="8" s="1"/>
  <c r="T552" i="8"/>
  <c r="W552" i="8"/>
  <c r="X552" i="8"/>
  <c r="S553" i="8"/>
  <c r="V553" i="8" s="1"/>
  <c r="T553" i="8"/>
  <c r="W553" i="8"/>
  <c r="X553" i="8"/>
  <c r="S554" i="8"/>
  <c r="V554" i="8" s="1"/>
  <c r="T554" i="8"/>
  <c r="W554" i="8"/>
  <c r="X554" i="8"/>
  <c r="S555" i="8"/>
  <c r="T555" i="8"/>
  <c r="V555" i="8"/>
  <c r="W555" i="8"/>
  <c r="X555" i="8"/>
  <c r="S556" i="8"/>
  <c r="V556" i="8" s="1"/>
  <c r="T556" i="8"/>
  <c r="W556" i="8"/>
  <c r="X556" i="8"/>
  <c r="S557" i="8"/>
  <c r="V557" i="8" s="1"/>
  <c r="T557" i="8"/>
  <c r="W557" i="8"/>
  <c r="X557" i="8"/>
  <c r="S558" i="8"/>
  <c r="T558" i="8"/>
  <c r="V558" i="8"/>
  <c r="W558" i="8"/>
  <c r="X558" i="8"/>
  <c r="S559" i="8"/>
  <c r="T559" i="8"/>
  <c r="V559" i="8"/>
  <c r="W559" i="8"/>
  <c r="X559" i="8"/>
  <c r="S560" i="8"/>
  <c r="V560" i="8" s="1"/>
  <c r="T560" i="8"/>
  <c r="W560" i="8"/>
  <c r="X560" i="8"/>
  <c r="S561" i="8"/>
  <c r="V561" i="8" s="1"/>
  <c r="T561" i="8"/>
  <c r="W561" i="8"/>
  <c r="X561" i="8"/>
  <c r="S562" i="8"/>
  <c r="V562" i="8" s="1"/>
  <c r="T562" i="8"/>
  <c r="W562" i="8"/>
  <c r="X562" i="8"/>
  <c r="S563" i="8"/>
  <c r="T563" i="8"/>
  <c r="V563" i="8"/>
  <c r="W563" i="8"/>
  <c r="X563" i="8"/>
  <c r="S564" i="8"/>
  <c r="V564" i="8" s="1"/>
  <c r="T564" i="8"/>
  <c r="W564" i="8"/>
  <c r="X564" i="8"/>
  <c r="S565" i="8"/>
  <c r="V565" i="8" s="1"/>
  <c r="T565" i="8"/>
  <c r="W565" i="8"/>
  <c r="X565" i="8"/>
  <c r="S566" i="8"/>
  <c r="T566" i="8"/>
  <c r="V566" i="8"/>
  <c r="W566" i="8"/>
  <c r="X566" i="8"/>
  <c r="S567" i="8"/>
  <c r="T567" i="8"/>
  <c r="V567" i="8"/>
  <c r="W567" i="8"/>
  <c r="X567" i="8"/>
  <c r="S568" i="8"/>
  <c r="T568" i="8"/>
  <c r="V568" i="8"/>
  <c r="W568" i="8"/>
  <c r="X568" i="8"/>
  <c r="S569" i="8"/>
  <c r="V569" i="8" s="1"/>
  <c r="T569" i="8"/>
  <c r="W569" i="8"/>
  <c r="X569" i="8"/>
  <c r="S570" i="8"/>
  <c r="T570" i="8"/>
  <c r="V570" i="8"/>
  <c r="W570" i="8"/>
  <c r="X570" i="8"/>
  <c r="S571" i="8"/>
  <c r="T571" i="8"/>
  <c r="V571" i="8"/>
  <c r="W571" i="8"/>
  <c r="X571" i="8"/>
  <c r="S572" i="8"/>
  <c r="V572" i="8" s="1"/>
  <c r="T572" i="8"/>
  <c r="W572" i="8"/>
  <c r="X572" i="8"/>
  <c r="S573" i="8"/>
  <c r="V573" i="8" s="1"/>
  <c r="T573" i="8"/>
  <c r="W573" i="8"/>
  <c r="X573" i="8"/>
  <c r="S574" i="8"/>
  <c r="T574" i="8"/>
  <c r="V574" i="8"/>
  <c r="W574" i="8"/>
  <c r="X574" i="8"/>
  <c r="S575" i="8"/>
  <c r="T575" i="8"/>
  <c r="V575" i="8"/>
  <c r="W575" i="8"/>
  <c r="X575" i="8"/>
  <c r="S576" i="8"/>
  <c r="T576" i="8"/>
  <c r="V576" i="8"/>
  <c r="W576" i="8"/>
  <c r="X576" i="8"/>
  <c r="S577" i="8"/>
  <c r="V577" i="8" s="1"/>
  <c r="T577" i="8"/>
  <c r="W577" i="8"/>
  <c r="X577" i="8"/>
  <c r="S578" i="8"/>
  <c r="V578" i="8" s="1"/>
  <c r="T578" i="8"/>
  <c r="W578" i="8"/>
  <c r="X578" i="8"/>
  <c r="S579" i="8"/>
  <c r="T579" i="8"/>
  <c r="V579" i="8"/>
  <c r="W579" i="8"/>
  <c r="X579" i="8"/>
  <c r="S580" i="8"/>
  <c r="V580" i="8" s="1"/>
  <c r="T580" i="8"/>
  <c r="W580" i="8"/>
  <c r="X580" i="8"/>
  <c r="S581" i="8"/>
  <c r="V581" i="8" s="1"/>
  <c r="T581" i="8"/>
  <c r="W581" i="8"/>
  <c r="X581" i="8"/>
  <c r="S582" i="8"/>
  <c r="T582" i="8"/>
  <c r="V582" i="8"/>
  <c r="W582" i="8"/>
  <c r="X582" i="8"/>
  <c r="S583" i="8"/>
  <c r="T583" i="8"/>
  <c r="V583" i="8"/>
  <c r="W583" i="8"/>
  <c r="X583" i="8"/>
  <c r="S584" i="8"/>
  <c r="T584" i="8"/>
  <c r="V584" i="8"/>
  <c r="W584" i="8"/>
  <c r="X584" i="8"/>
  <c r="S585" i="8"/>
  <c r="V585" i="8" s="1"/>
  <c r="T585" i="8"/>
  <c r="W585" i="8"/>
  <c r="X585" i="8"/>
  <c r="S586" i="8"/>
  <c r="V586" i="8" s="1"/>
  <c r="T586" i="8"/>
  <c r="W586" i="8"/>
  <c r="X586" i="8"/>
  <c r="S587" i="8"/>
  <c r="T587" i="8"/>
  <c r="V587" i="8"/>
  <c r="W587" i="8"/>
  <c r="X587" i="8"/>
  <c r="S588" i="8"/>
  <c r="V588" i="8" s="1"/>
  <c r="T588" i="8"/>
  <c r="W588" i="8"/>
  <c r="X588" i="8"/>
  <c r="S589" i="8"/>
  <c r="V589" i="8" s="1"/>
  <c r="T589" i="8"/>
  <c r="W589" i="8"/>
  <c r="X589" i="8"/>
  <c r="S590" i="8"/>
  <c r="T590" i="8"/>
  <c r="V590" i="8"/>
  <c r="W590" i="8"/>
  <c r="X590" i="8"/>
  <c r="S591" i="8"/>
  <c r="T591" i="8"/>
  <c r="V591" i="8"/>
  <c r="W591" i="8"/>
  <c r="X591" i="8"/>
  <c r="S592" i="8"/>
  <c r="V592" i="8" s="1"/>
  <c r="T592" i="8"/>
  <c r="W592" i="8"/>
  <c r="X592" i="8"/>
  <c r="S593" i="8"/>
  <c r="V593" i="8" s="1"/>
  <c r="T593" i="8"/>
  <c r="W593" i="8"/>
  <c r="X593" i="8"/>
  <c r="S594" i="8"/>
  <c r="T594" i="8"/>
  <c r="V594" i="8"/>
  <c r="W594" i="8"/>
  <c r="X594" i="8"/>
  <c r="S595" i="8"/>
  <c r="T595" i="8"/>
  <c r="V595" i="8"/>
  <c r="W595" i="8"/>
  <c r="X595" i="8"/>
  <c r="S596" i="8"/>
  <c r="V596" i="8" s="1"/>
  <c r="T596" i="8"/>
  <c r="W596" i="8"/>
  <c r="X596" i="8"/>
  <c r="S597" i="8"/>
  <c r="V597" i="8" s="1"/>
  <c r="T597" i="8"/>
  <c r="W597" i="8"/>
  <c r="X597" i="8"/>
  <c r="S598" i="8"/>
  <c r="T598" i="8"/>
  <c r="V598" i="8"/>
  <c r="W598" i="8"/>
  <c r="X598" i="8"/>
  <c r="S599" i="8"/>
  <c r="T599" i="8"/>
  <c r="V599" i="8"/>
  <c r="W599" i="8"/>
  <c r="X599" i="8"/>
  <c r="S600" i="8"/>
  <c r="V600" i="8" s="1"/>
  <c r="T600" i="8"/>
  <c r="W600" i="8"/>
  <c r="X600" i="8"/>
  <c r="S601" i="8"/>
  <c r="V601" i="8" s="1"/>
  <c r="T601" i="8"/>
  <c r="W601" i="8"/>
  <c r="X601" i="8"/>
  <c r="S602" i="8"/>
  <c r="T602" i="8"/>
  <c r="V602" i="8"/>
  <c r="W602" i="8"/>
  <c r="X602" i="8"/>
  <c r="S603" i="8"/>
  <c r="T603" i="8"/>
  <c r="V603" i="8"/>
  <c r="W603" i="8"/>
  <c r="X603" i="8"/>
  <c r="S604" i="8"/>
  <c r="V604" i="8" s="1"/>
  <c r="T604" i="8"/>
  <c r="W604" i="8"/>
  <c r="X604" i="8"/>
  <c r="S605" i="8"/>
  <c r="V605" i="8" s="1"/>
  <c r="T605" i="8"/>
  <c r="W605" i="8"/>
  <c r="X605" i="8"/>
  <c r="S606" i="8"/>
  <c r="T606" i="8"/>
  <c r="V606" i="8"/>
  <c r="W606" i="8"/>
  <c r="X606" i="8"/>
  <c r="S607" i="8"/>
  <c r="T607" i="8"/>
  <c r="V607" i="8"/>
  <c r="W607" i="8"/>
  <c r="X607" i="8"/>
  <c r="S608" i="8"/>
  <c r="T608" i="8"/>
  <c r="V608" i="8"/>
  <c r="W608" i="8"/>
  <c r="X608" i="8"/>
  <c r="S609" i="8"/>
  <c r="V609" i="8" s="1"/>
  <c r="T609" i="8"/>
  <c r="W609" i="8"/>
  <c r="X609" i="8"/>
  <c r="S610" i="8"/>
  <c r="V610" i="8" s="1"/>
  <c r="T610" i="8"/>
  <c r="W610" i="8"/>
  <c r="X610" i="8"/>
  <c r="S611" i="8"/>
  <c r="T611" i="8"/>
  <c r="V611" i="8"/>
  <c r="W611" i="8"/>
  <c r="X611" i="8"/>
  <c r="S612" i="8"/>
  <c r="V612" i="8" s="1"/>
  <c r="T612" i="8"/>
  <c r="W612" i="8"/>
  <c r="X612" i="8"/>
  <c r="S613" i="8"/>
  <c r="V613" i="8" s="1"/>
  <c r="T613" i="8"/>
  <c r="W613" i="8"/>
  <c r="X613" i="8"/>
  <c r="S614" i="8"/>
  <c r="T614" i="8"/>
  <c r="V614" i="8"/>
  <c r="W614" i="8"/>
  <c r="X614" i="8"/>
  <c r="S615" i="8"/>
  <c r="T615" i="8"/>
  <c r="V615" i="8"/>
  <c r="W615" i="8"/>
  <c r="X615" i="8"/>
  <c r="S616" i="8"/>
  <c r="V616" i="8" s="1"/>
  <c r="T616" i="8"/>
  <c r="W616" i="8"/>
  <c r="X616" i="8"/>
  <c r="S617" i="8"/>
  <c r="V617" i="8" s="1"/>
  <c r="T617" i="8"/>
  <c r="W617" i="8"/>
  <c r="X617" i="8"/>
  <c r="S618" i="8"/>
  <c r="V618" i="8" s="1"/>
  <c r="T618" i="8"/>
  <c r="W618" i="8"/>
  <c r="X618" i="8"/>
  <c r="S619" i="8"/>
  <c r="T619" i="8"/>
  <c r="V619" i="8"/>
  <c r="W619" i="8"/>
  <c r="X619" i="8"/>
  <c r="S620" i="8"/>
  <c r="V620" i="8" s="1"/>
  <c r="T620" i="8"/>
  <c r="W620" i="8"/>
  <c r="X620" i="8"/>
  <c r="S621" i="8"/>
  <c r="V621" i="8" s="1"/>
  <c r="T621" i="8"/>
  <c r="W621" i="8"/>
  <c r="X621" i="8"/>
  <c r="S622" i="8"/>
  <c r="T622" i="8"/>
  <c r="V622" i="8"/>
  <c r="W622" i="8"/>
  <c r="X622" i="8"/>
  <c r="S623" i="8"/>
  <c r="T623" i="8"/>
  <c r="V623" i="8"/>
  <c r="W623" i="8"/>
  <c r="X623" i="8"/>
  <c r="S624" i="8"/>
  <c r="V624" i="8" s="1"/>
  <c r="T624" i="8"/>
  <c r="W624" i="8"/>
  <c r="X624" i="8"/>
  <c r="S625" i="8"/>
  <c r="V625" i="8" s="1"/>
  <c r="T625" i="8"/>
  <c r="W625" i="8"/>
  <c r="X625" i="8"/>
  <c r="S626" i="8"/>
  <c r="V626" i="8" s="1"/>
  <c r="T626" i="8"/>
  <c r="W626" i="8"/>
  <c r="X626" i="8"/>
  <c r="S627" i="8"/>
  <c r="T627" i="8"/>
  <c r="V627" i="8"/>
  <c r="W627" i="8"/>
  <c r="X627" i="8"/>
  <c r="S628" i="8"/>
  <c r="V628" i="8" s="1"/>
  <c r="T628" i="8"/>
  <c r="W628" i="8"/>
  <c r="X628" i="8"/>
  <c r="S629" i="8"/>
  <c r="V629" i="8" s="1"/>
  <c r="T629" i="8"/>
  <c r="W629" i="8"/>
  <c r="X629" i="8"/>
  <c r="S630" i="8"/>
  <c r="T630" i="8"/>
  <c r="V630" i="8"/>
  <c r="W630" i="8"/>
  <c r="X630" i="8"/>
  <c r="S631" i="8"/>
  <c r="T631" i="8"/>
  <c r="V631" i="8"/>
  <c r="W631" i="8"/>
  <c r="X631" i="8"/>
  <c r="S632" i="8"/>
  <c r="T632" i="8"/>
  <c r="V632" i="8"/>
  <c r="W632" i="8"/>
  <c r="X632" i="8"/>
  <c r="S633" i="8"/>
  <c r="V633" i="8" s="1"/>
  <c r="T633" i="8"/>
  <c r="W633" i="8"/>
  <c r="X633" i="8"/>
  <c r="S634" i="8"/>
  <c r="T634" i="8"/>
  <c r="V634" i="8"/>
  <c r="W634" i="8"/>
  <c r="X634" i="8"/>
  <c r="S635" i="8"/>
  <c r="T635" i="8"/>
  <c r="V635" i="8"/>
  <c r="W635" i="8"/>
  <c r="X635" i="8"/>
  <c r="S636" i="8"/>
  <c r="V636" i="8" s="1"/>
  <c r="T636" i="8"/>
  <c r="W636" i="8"/>
  <c r="X636" i="8"/>
  <c r="S637" i="8"/>
  <c r="V637" i="8" s="1"/>
  <c r="T637" i="8"/>
  <c r="W637" i="8"/>
  <c r="X637" i="8"/>
  <c r="S638" i="8"/>
  <c r="T638" i="8"/>
  <c r="V638" i="8"/>
  <c r="W638" i="8"/>
  <c r="X638" i="8"/>
  <c r="S639" i="8"/>
  <c r="T639" i="8"/>
  <c r="V639" i="8"/>
  <c r="W639" i="8"/>
  <c r="X639" i="8"/>
  <c r="S640" i="8"/>
  <c r="T640" i="8"/>
  <c r="V640" i="8"/>
  <c r="W640" i="8"/>
  <c r="X640" i="8"/>
  <c r="S641" i="8"/>
  <c r="V641" i="8" s="1"/>
  <c r="T641" i="8"/>
  <c r="W641" i="8"/>
  <c r="X641" i="8"/>
  <c r="S642" i="8"/>
  <c r="V642" i="8" s="1"/>
  <c r="T642" i="8"/>
  <c r="W642" i="8"/>
  <c r="X642" i="8"/>
  <c r="S643" i="8"/>
  <c r="T643" i="8"/>
  <c r="V643" i="8"/>
  <c r="W643" i="8"/>
  <c r="X643" i="8"/>
  <c r="S644" i="8"/>
  <c r="V644" i="8" s="1"/>
  <c r="T644" i="8"/>
  <c r="W644" i="8"/>
  <c r="X644" i="8"/>
  <c r="S645" i="8"/>
  <c r="V645" i="8" s="1"/>
  <c r="T645" i="8"/>
  <c r="W645" i="8"/>
  <c r="X645" i="8"/>
  <c r="S646" i="8"/>
  <c r="T646" i="8"/>
  <c r="V646" i="8"/>
  <c r="W646" i="8"/>
  <c r="X646" i="8"/>
  <c r="S647" i="8"/>
  <c r="T647" i="8"/>
  <c r="V647" i="8"/>
  <c r="W647" i="8"/>
  <c r="X647" i="8"/>
  <c r="S648" i="8"/>
  <c r="T648" i="8"/>
  <c r="V648" i="8"/>
  <c r="W648" i="8"/>
  <c r="X648" i="8"/>
  <c r="S649" i="8"/>
  <c r="V649" i="8" s="1"/>
  <c r="T649" i="8"/>
  <c r="W649" i="8"/>
  <c r="X649" i="8"/>
  <c r="S650" i="8"/>
  <c r="V650" i="8" s="1"/>
  <c r="T650" i="8"/>
  <c r="W650" i="8"/>
  <c r="X650" i="8"/>
  <c r="S651" i="8"/>
  <c r="T651" i="8"/>
  <c r="V651" i="8"/>
  <c r="W651" i="8"/>
  <c r="X651" i="8"/>
  <c r="S652" i="8"/>
  <c r="V652" i="8" s="1"/>
  <c r="T652" i="8"/>
  <c r="W652" i="8"/>
  <c r="X652" i="8"/>
  <c r="S653" i="8"/>
  <c r="V653" i="8" s="1"/>
  <c r="T653" i="8"/>
  <c r="W653" i="8"/>
  <c r="X653" i="8"/>
  <c r="S654" i="8"/>
  <c r="T654" i="8"/>
  <c r="V654" i="8"/>
  <c r="W654" i="8"/>
  <c r="X654" i="8"/>
  <c r="S655" i="8"/>
  <c r="T655" i="8"/>
  <c r="V655" i="8"/>
  <c r="W655" i="8"/>
  <c r="X655" i="8"/>
  <c r="S656" i="8"/>
  <c r="V656" i="8" s="1"/>
  <c r="T656" i="8"/>
  <c r="W656" i="8"/>
  <c r="X656" i="8"/>
  <c r="S657" i="8"/>
  <c r="V657" i="8" s="1"/>
  <c r="T657" i="8"/>
  <c r="W657" i="8"/>
  <c r="X657" i="8"/>
  <c r="S658" i="8"/>
  <c r="T658" i="8"/>
  <c r="V658" i="8"/>
  <c r="W658" i="8"/>
  <c r="X658" i="8"/>
  <c r="S659" i="8"/>
  <c r="T659" i="8"/>
  <c r="V659" i="8"/>
  <c r="W659" i="8"/>
  <c r="X659" i="8"/>
  <c r="S660" i="8"/>
  <c r="V660" i="8" s="1"/>
  <c r="T660" i="8"/>
  <c r="W660" i="8"/>
  <c r="X660" i="8"/>
  <c r="S661" i="8"/>
  <c r="V661" i="8" s="1"/>
  <c r="T661" i="8"/>
  <c r="W661" i="8"/>
  <c r="X661" i="8"/>
  <c r="S662" i="8"/>
  <c r="T662" i="8"/>
  <c r="V662" i="8"/>
  <c r="W662" i="8"/>
  <c r="X662" i="8"/>
  <c r="S663" i="8"/>
  <c r="T663" i="8"/>
  <c r="V663" i="8"/>
  <c r="W663" i="8"/>
  <c r="X663" i="8"/>
  <c r="S664" i="8"/>
  <c r="V664" i="8" s="1"/>
  <c r="T664" i="8"/>
  <c r="W664" i="8"/>
  <c r="X664" i="8"/>
  <c r="S665" i="8"/>
  <c r="V665" i="8" s="1"/>
  <c r="T665" i="8"/>
  <c r="W665" i="8"/>
  <c r="X665" i="8"/>
  <c r="S666" i="8"/>
  <c r="T666" i="8"/>
  <c r="V666" i="8"/>
  <c r="W666" i="8"/>
  <c r="X666" i="8"/>
  <c r="S667" i="8"/>
  <c r="T667" i="8"/>
  <c r="V667" i="8"/>
  <c r="W667" i="8"/>
  <c r="X667" i="8"/>
  <c r="S668" i="8"/>
  <c r="V668" i="8" s="1"/>
  <c r="T668" i="8"/>
  <c r="W668" i="8"/>
  <c r="X668" i="8"/>
  <c r="S669" i="8"/>
  <c r="V669" i="8" s="1"/>
  <c r="T669" i="8"/>
  <c r="W669" i="8"/>
  <c r="X669" i="8"/>
  <c r="S670" i="8"/>
  <c r="T670" i="8"/>
  <c r="V670" i="8"/>
  <c r="W670" i="8"/>
  <c r="X670" i="8"/>
  <c r="S671" i="8"/>
  <c r="T671" i="8"/>
  <c r="V671" i="8"/>
  <c r="W671" i="8"/>
  <c r="X671" i="8"/>
  <c r="S672" i="8"/>
  <c r="T672" i="8"/>
  <c r="V672" i="8"/>
  <c r="W672" i="8"/>
  <c r="X672" i="8"/>
  <c r="S673" i="8"/>
  <c r="V673" i="8" s="1"/>
  <c r="T673" i="8"/>
  <c r="W673" i="8"/>
  <c r="X673" i="8"/>
  <c r="S674" i="8"/>
  <c r="V674" i="8" s="1"/>
  <c r="T674" i="8"/>
  <c r="W674" i="8"/>
  <c r="X674" i="8"/>
  <c r="S675" i="8"/>
  <c r="T675" i="8"/>
  <c r="V675" i="8"/>
  <c r="W675" i="8"/>
  <c r="X675" i="8"/>
  <c r="S676" i="8"/>
  <c r="V676" i="8" s="1"/>
  <c r="T676" i="8"/>
  <c r="W676" i="8"/>
  <c r="X676" i="8"/>
  <c r="S677" i="8"/>
  <c r="V677" i="8" s="1"/>
  <c r="T677" i="8"/>
  <c r="W677" i="8"/>
  <c r="X677" i="8"/>
  <c r="S678" i="8"/>
  <c r="T678" i="8"/>
  <c r="V678" i="8"/>
  <c r="W678" i="8"/>
  <c r="X678" i="8"/>
  <c r="S679" i="8"/>
  <c r="T679" i="8"/>
  <c r="V679" i="8"/>
  <c r="W679" i="8"/>
  <c r="X679" i="8"/>
  <c r="S680" i="8"/>
  <c r="V680" i="8" s="1"/>
  <c r="T680" i="8"/>
  <c r="W680" i="8"/>
  <c r="X680" i="8"/>
  <c r="S681" i="8"/>
  <c r="V681" i="8" s="1"/>
  <c r="T681" i="8"/>
  <c r="W681" i="8"/>
  <c r="X681" i="8"/>
  <c r="S682" i="8"/>
  <c r="V682" i="8" s="1"/>
  <c r="T682" i="8"/>
  <c r="W682" i="8"/>
  <c r="X682" i="8"/>
  <c r="S683" i="8"/>
  <c r="T683" i="8"/>
  <c r="V683" i="8"/>
  <c r="W683" i="8"/>
  <c r="X683" i="8"/>
  <c r="S684" i="8"/>
  <c r="V684" i="8" s="1"/>
  <c r="T684" i="8"/>
  <c r="W684" i="8"/>
  <c r="X684" i="8"/>
  <c r="S685" i="8"/>
  <c r="V685" i="8" s="1"/>
  <c r="T685" i="8"/>
  <c r="W685" i="8"/>
  <c r="X685" i="8"/>
  <c r="S686" i="8"/>
  <c r="T686" i="8"/>
  <c r="V686" i="8"/>
  <c r="W686" i="8"/>
  <c r="X686" i="8"/>
  <c r="S687" i="8"/>
  <c r="T687" i="8"/>
  <c r="V687" i="8"/>
  <c r="W687" i="8"/>
  <c r="X687" i="8"/>
  <c r="S688" i="8"/>
  <c r="V688" i="8" s="1"/>
  <c r="T688" i="8"/>
  <c r="W688" i="8"/>
  <c r="X688" i="8"/>
  <c r="S689" i="8"/>
  <c r="V689" i="8" s="1"/>
  <c r="T689" i="8"/>
  <c r="W689" i="8"/>
  <c r="X689" i="8"/>
  <c r="S690" i="8"/>
  <c r="V690" i="8" s="1"/>
  <c r="T690" i="8"/>
  <c r="W690" i="8"/>
  <c r="X690" i="8"/>
  <c r="S691" i="8"/>
  <c r="T691" i="8"/>
  <c r="V691" i="8"/>
  <c r="W691" i="8"/>
  <c r="X691" i="8"/>
  <c r="S692" i="8"/>
  <c r="V692" i="8" s="1"/>
  <c r="T692" i="8"/>
  <c r="W692" i="8"/>
  <c r="X692" i="8"/>
  <c r="S693" i="8"/>
  <c r="V693" i="8" s="1"/>
  <c r="T693" i="8"/>
  <c r="W693" i="8"/>
  <c r="X693" i="8"/>
  <c r="S694" i="8"/>
  <c r="T694" i="8"/>
  <c r="V694" i="8"/>
  <c r="W694" i="8"/>
  <c r="X694" i="8"/>
  <c r="S695" i="8"/>
  <c r="T695" i="8"/>
  <c r="V695" i="8"/>
  <c r="W695" i="8"/>
  <c r="X695" i="8"/>
  <c r="S696" i="8"/>
  <c r="T696" i="8"/>
  <c r="V696" i="8"/>
  <c r="W696" i="8"/>
  <c r="X696" i="8"/>
  <c r="S697" i="8"/>
  <c r="V697" i="8" s="1"/>
  <c r="T697" i="8"/>
  <c r="W697" i="8"/>
  <c r="X697" i="8"/>
  <c r="S698" i="8"/>
  <c r="T698" i="8"/>
  <c r="V698" i="8"/>
  <c r="W698" i="8"/>
  <c r="X698" i="8"/>
  <c r="S699" i="8"/>
  <c r="T699" i="8"/>
  <c r="V699" i="8"/>
  <c r="W699" i="8"/>
  <c r="X699" i="8"/>
  <c r="S700" i="8"/>
  <c r="V700" i="8" s="1"/>
  <c r="T700" i="8"/>
  <c r="W700" i="8"/>
  <c r="X700" i="8"/>
  <c r="S701" i="8"/>
  <c r="V701" i="8" s="1"/>
  <c r="T701" i="8"/>
  <c r="W701" i="8"/>
  <c r="X701" i="8"/>
  <c r="S702" i="8"/>
  <c r="T702" i="8"/>
  <c r="V702" i="8"/>
  <c r="W702" i="8"/>
  <c r="X702" i="8"/>
  <c r="S703" i="8"/>
  <c r="T703" i="8"/>
  <c r="V703" i="8"/>
  <c r="W703" i="8"/>
  <c r="X703" i="8"/>
  <c r="S704" i="8"/>
  <c r="T704" i="8"/>
  <c r="V704" i="8"/>
  <c r="W704" i="8"/>
  <c r="X704" i="8"/>
  <c r="S705" i="8"/>
  <c r="V705" i="8" s="1"/>
  <c r="T705" i="8"/>
  <c r="W705" i="8"/>
  <c r="X705" i="8"/>
  <c r="S706" i="8"/>
  <c r="V706" i="8" s="1"/>
  <c r="T706" i="8"/>
  <c r="W706" i="8"/>
  <c r="X706" i="8"/>
  <c r="S707" i="8"/>
  <c r="T707" i="8"/>
  <c r="V707" i="8"/>
  <c r="W707" i="8"/>
  <c r="X707" i="8"/>
  <c r="S708" i="8"/>
  <c r="V708" i="8" s="1"/>
  <c r="T708" i="8"/>
  <c r="W708" i="8"/>
  <c r="X708" i="8"/>
  <c r="S709" i="8"/>
  <c r="V709" i="8" s="1"/>
  <c r="T709" i="8"/>
  <c r="W709" i="8"/>
  <c r="X709" i="8"/>
  <c r="S710" i="8"/>
  <c r="T710" i="8"/>
  <c r="V710" i="8"/>
  <c r="W710" i="8"/>
  <c r="X710" i="8"/>
  <c r="S711" i="8"/>
  <c r="T711" i="8"/>
  <c r="V711" i="8"/>
  <c r="W711" i="8"/>
  <c r="X711" i="8"/>
  <c r="S712" i="8"/>
  <c r="T712" i="8"/>
  <c r="V712" i="8"/>
  <c r="W712" i="8"/>
  <c r="X712" i="8"/>
  <c r="S713" i="8"/>
  <c r="V713" i="8" s="1"/>
  <c r="T713" i="8"/>
  <c r="W713" i="8"/>
  <c r="X713" i="8"/>
  <c r="S714" i="8"/>
  <c r="V714" i="8" s="1"/>
  <c r="T714" i="8"/>
  <c r="W714" i="8"/>
  <c r="X714" i="8"/>
  <c r="S715" i="8"/>
  <c r="T715" i="8"/>
  <c r="V715" i="8"/>
  <c r="W715" i="8"/>
  <c r="X715" i="8"/>
  <c r="S716" i="8"/>
  <c r="V716" i="8" s="1"/>
  <c r="T716" i="8"/>
  <c r="W716" i="8"/>
  <c r="X716" i="8"/>
  <c r="S717" i="8"/>
  <c r="V717" i="8" s="1"/>
  <c r="T717" i="8"/>
  <c r="W717" i="8"/>
  <c r="X717" i="8"/>
  <c r="S718" i="8"/>
  <c r="T718" i="8"/>
  <c r="V718" i="8"/>
  <c r="W718" i="8"/>
  <c r="X718" i="8"/>
  <c r="S719" i="8"/>
  <c r="T719" i="8"/>
  <c r="V719" i="8"/>
  <c r="W719" i="8"/>
  <c r="X719" i="8"/>
  <c r="S720" i="8"/>
  <c r="V720" i="8" s="1"/>
  <c r="T720" i="8"/>
  <c r="W720" i="8"/>
  <c r="X720" i="8"/>
  <c r="S721" i="8"/>
  <c r="V721" i="8" s="1"/>
  <c r="T721" i="8"/>
  <c r="W721" i="8"/>
  <c r="X721" i="8"/>
  <c r="S722" i="8"/>
  <c r="T722" i="8"/>
  <c r="V722" i="8"/>
  <c r="W722" i="8"/>
  <c r="X722" i="8"/>
  <c r="S723" i="8"/>
  <c r="T723" i="8"/>
  <c r="V723" i="8"/>
  <c r="W723" i="8"/>
  <c r="X723" i="8"/>
  <c r="S724" i="8"/>
  <c r="V724" i="8" s="1"/>
  <c r="T724" i="8"/>
  <c r="W724" i="8"/>
  <c r="X724" i="8"/>
  <c r="S725" i="8"/>
  <c r="V725" i="8" s="1"/>
  <c r="T725" i="8"/>
  <c r="W725" i="8"/>
  <c r="X725" i="8"/>
  <c r="S726" i="8"/>
  <c r="T726" i="8"/>
  <c r="V726" i="8"/>
  <c r="W726" i="8"/>
  <c r="X726" i="8"/>
  <c r="S727" i="8"/>
  <c r="T727" i="8"/>
  <c r="V727" i="8"/>
  <c r="W727" i="8"/>
  <c r="X727" i="8"/>
  <c r="S728" i="8"/>
  <c r="V728" i="8" s="1"/>
  <c r="T728" i="8"/>
  <c r="W728" i="8"/>
  <c r="X728" i="8"/>
  <c r="S729" i="8"/>
  <c r="V729" i="8" s="1"/>
  <c r="T729" i="8"/>
  <c r="W729" i="8"/>
  <c r="X729" i="8"/>
  <c r="S730" i="8"/>
  <c r="T730" i="8"/>
  <c r="V730" i="8"/>
  <c r="W730" i="8"/>
  <c r="X730" i="8"/>
  <c r="S731" i="8"/>
  <c r="T731" i="8"/>
  <c r="V731" i="8"/>
  <c r="W731" i="8"/>
  <c r="X731" i="8"/>
  <c r="S732" i="8"/>
  <c r="V732" i="8" s="1"/>
  <c r="T732" i="8"/>
  <c r="W732" i="8"/>
  <c r="X732" i="8"/>
  <c r="S733" i="8"/>
  <c r="V733" i="8" s="1"/>
  <c r="T733" i="8"/>
  <c r="W733" i="8"/>
  <c r="X733" i="8"/>
  <c r="S734" i="8"/>
  <c r="T734" i="8"/>
  <c r="V734" i="8"/>
  <c r="W734" i="8"/>
  <c r="X734" i="8"/>
  <c r="S735" i="8"/>
  <c r="T735" i="8"/>
  <c r="V735" i="8"/>
  <c r="W735" i="8"/>
  <c r="X735" i="8"/>
  <c r="S736" i="8"/>
  <c r="T736" i="8"/>
  <c r="V736" i="8"/>
  <c r="W736" i="8"/>
  <c r="X736" i="8"/>
  <c r="S737" i="8"/>
  <c r="V737" i="8" s="1"/>
  <c r="T737" i="8"/>
  <c r="W737" i="8"/>
  <c r="X737" i="8"/>
  <c r="S738" i="8"/>
  <c r="V738" i="8" s="1"/>
  <c r="T738" i="8"/>
  <c r="W738" i="8"/>
  <c r="X738" i="8"/>
  <c r="S739" i="8"/>
  <c r="T739" i="8"/>
  <c r="V739" i="8"/>
  <c r="W739" i="8"/>
  <c r="X739" i="8"/>
  <c r="S740" i="8"/>
  <c r="V740" i="8" s="1"/>
  <c r="T740" i="8"/>
  <c r="W740" i="8"/>
  <c r="X740" i="8"/>
  <c r="S741" i="8"/>
  <c r="V741" i="8" s="1"/>
  <c r="T741" i="8"/>
  <c r="W741" i="8"/>
  <c r="X741" i="8"/>
  <c r="S742" i="8"/>
  <c r="T742" i="8"/>
  <c r="V742" i="8"/>
  <c r="W742" i="8"/>
  <c r="X742" i="8"/>
  <c r="S743" i="8"/>
  <c r="T743" i="8"/>
  <c r="V743" i="8"/>
  <c r="W743" i="8"/>
  <c r="X743" i="8"/>
  <c r="S744" i="8"/>
  <c r="V744" i="8" s="1"/>
  <c r="T744" i="8"/>
  <c r="W744" i="8"/>
  <c r="X744" i="8"/>
  <c r="S745" i="8"/>
  <c r="V745" i="8" s="1"/>
  <c r="T745" i="8"/>
  <c r="W745" i="8"/>
  <c r="X745" i="8"/>
  <c r="S746" i="8"/>
  <c r="V746" i="8" s="1"/>
  <c r="T746" i="8"/>
  <c r="W746" i="8"/>
  <c r="X746" i="8"/>
  <c r="S747" i="8"/>
  <c r="T747" i="8"/>
  <c r="V747" i="8"/>
  <c r="W747" i="8"/>
  <c r="X747" i="8"/>
  <c r="S748" i="8"/>
  <c r="V748" i="8" s="1"/>
  <c r="T748" i="8"/>
  <c r="W748" i="8"/>
  <c r="X748" i="8"/>
  <c r="S749" i="8"/>
  <c r="V749" i="8" s="1"/>
  <c r="T749" i="8"/>
  <c r="W749" i="8"/>
  <c r="X749" i="8"/>
  <c r="S750" i="8"/>
  <c r="T750" i="8"/>
  <c r="V750" i="8"/>
  <c r="W750" i="8"/>
  <c r="X750" i="8"/>
  <c r="S751" i="8"/>
  <c r="T751" i="8"/>
  <c r="V751" i="8"/>
  <c r="W751" i="8"/>
  <c r="X751" i="8"/>
  <c r="S752" i="8"/>
  <c r="V752" i="8" s="1"/>
  <c r="T752" i="8"/>
  <c r="W752" i="8"/>
  <c r="X752" i="8"/>
  <c r="S753" i="8"/>
  <c r="V753" i="8" s="1"/>
  <c r="T753" i="8"/>
  <c r="W753" i="8"/>
  <c r="X753" i="8"/>
  <c r="S754" i="8"/>
  <c r="V754" i="8" s="1"/>
  <c r="T754" i="8"/>
  <c r="W754" i="8"/>
  <c r="X754" i="8"/>
  <c r="S755" i="8"/>
  <c r="T755" i="8"/>
  <c r="V755" i="8"/>
  <c r="W755" i="8"/>
  <c r="X755" i="8"/>
  <c r="S756" i="8"/>
  <c r="V756" i="8" s="1"/>
  <c r="T756" i="8"/>
  <c r="W756" i="8"/>
  <c r="X756" i="8"/>
  <c r="S757" i="8"/>
  <c r="V757" i="8" s="1"/>
  <c r="T757" i="8"/>
  <c r="W757" i="8"/>
  <c r="X757" i="8"/>
  <c r="S758" i="8"/>
  <c r="T758" i="8"/>
  <c r="V758" i="8"/>
  <c r="W758" i="8"/>
  <c r="X758" i="8"/>
  <c r="S759" i="8"/>
  <c r="T759" i="8"/>
  <c r="V759" i="8"/>
  <c r="W759" i="8"/>
  <c r="X759" i="8"/>
  <c r="S760" i="8"/>
  <c r="T760" i="8"/>
  <c r="V760" i="8"/>
  <c r="W760" i="8"/>
  <c r="X760" i="8"/>
  <c r="S761" i="8"/>
  <c r="V761" i="8" s="1"/>
  <c r="T761" i="8"/>
  <c r="W761" i="8"/>
  <c r="X761" i="8"/>
  <c r="S762" i="8"/>
  <c r="T762" i="8"/>
  <c r="V762" i="8"/>
  <c r="W762" i="8"/>
  <c r="X762" i="8"/>
  <c r="S763" i="8"/>
  <c r="T763" i="8"/>
  <c r="V763" i="8"/>
  <c r="W763" i="8"/>
  <c r="X763" i="8"/>
  <c r="S764" i="8"/>
  <c r="V764" i="8" s="1"/>
  <c r="T764" i="8"/>
  <c r="W764" i="8"/>
  <c r="X764" i="8"/>
  <c r="S765" i="8"/>
  <c r="V765" i="8" s="1"/>
  <c r="T765" i="8"/>
  <c r="W765" i="8"/>
  <c r="X765" i="8"/>
  <c r="S766" i="8"/>
  <c r="T766" i="8"/>
  <c r="V766" i="8"/>
  <c r="W766" i="8"/>
  <c r="X766" i="8"/>
  <c r="S767" i="8"/>
  <c r="T767" i="8"/>
  <c r="V767" i="8"/>
  <c r="W767" i="8"/>
  <c r="X767" i="8"/>
  <c r="S768" i="8"/>
  <c r="T768" i="8"/>
  <c r="V768" i="8"/>
  <c r="W768" i="8"/>
  <c r="X768" i="8"/>
  <c r="S769" i="8"/>
  <c r="V769" i="8" s="1"/>
  <c r="T769" i="8"/>
  <c r="W769" i="8"/>
  <c r="X769" i="8"/>
  <c r="S770" i="8"/>
  <c r="V770" i="8" s="1"/>
  <c r="T770" i="8"/>
  <c r="W770" i="8"/>
  <c r="X770" i="8"/>
  <c r="S771" i="8"/>
  <c r="T771" i="8"/>
  <c r="V771" i="8"/>
  <c r="W771" i="8"/>
  <c r="X771" i="8"/>
  <c r="S772" i="8"/>
  <c r="V772" i="8" s="1"/>
  <c r="T772" i="8"/>
  <c r="W772" i="8"/>
  <c r="X772" i="8"/>
  <c r="S773" i="8"/>
  <c r="V773" i="8" s="1"/>
  <c r="T773" i="8"/>
  <c r="W773" i="8"/>
  <c r="X773" i="8"/>
  <c r="S774" i="8"/>
  <c r="T774" i="8"/>
  <c r="V774" i="8"/>
  <c r="W774" i="8"/>
  <c r="X774" i="8"/>
  <c r="S775" i="8"/>
  <c r="T775" i="8"/>
  <c r="V775" i="8"/>
  <c r="W775" i="8"/>
  <c r="X775" i="8"/>
  <c r="S776" i="8"/>
  <c r="T776" i="8"/>
  <c r="V776" i="8"/>
  <c r="W776" i="8"/>
  <c r="X776" i="8"/>
  <c r="S777" i="8"/>
  <c r="V777" i="8" s="1"/>
  <c r="T777" i="8"/>
  <c r="W777" i="8"/>
  <c r="X777" i="8"/>
  <c r="S778" i="8"/>
  <c r="V778" i="8" s="1"/>
  <c r="T778" i="8"/>
  <c r="W778" i="8"/>
  <c r="X778" i="8"/>
  <c r="S779" i="8"/>
  <c r="T779" i="8"/>
  <c r="V779" i="8"/>
  <c r="W779" i="8"/>
  <c r="X779" i="8"/>
  <c r="S780" i="8"/>
  <c r="V780" i="8" s="1"/>
  <c r="T780" i="8"/>
  <c r="W780" i="8"/>
  <c r="X780" i="8"/>
  <c r="S781" i="8"/>
  <c r="V781" i="8" s="1"/>
  <c r="T781" i="8"/>
  <c r="W781" i="8"/>
  <c r="X781" i="8"/>
  <c r="S782" i="8"/>
  <c r="T782" i="8"/>
  <c r="V782" i="8"/>
  <c r="W782" i="8"/>
  <c r="X782" i="8"/>
  <c r="S783" i="8"/>
  <c r="T783" i="8"/>
  <c r="V783" i="8"/>
  <c r="W783" i="8"/>
  <c r="X783" i="8"/>
  <c r="S784" i="8"/>
  <c r="V784" i="8" s="1"/>
  <c r="T784" i="8"/>
  <c r="W784" i="8"/>
  <c r="X784" i="8"/>
  <c r="S785" i="8"/>
  <c r="V785" i="8" s="1"/>
  <c r="T785" i="8"/>
  <c r="W785" i="8"/>
  <c r="X785" i="8"/>
  <c r="S786" i="8"/>
  <c r="T786" i="8"/>
  <c r="V786" i="8"/>
  <c r="W786" i="8"/>
  <c r="X786" i="8"/>
  <c r="S787" i="8"/>
  <c r="T787" i="8"/>
  <c r="V787" i="8"/>
  <c r="W787" i="8"/>
  <c r="X787" i="8"/>
  <c r="S788" i="8"/>
  <c r="V788" i="8" s="1"/>
  <c r="T788" i="8"/>
  <c r="W788" i="8"/>
  <c r="X788" i="8"/>
  <c r="S789" i="8"/>
  <c r="V789" i="8" s="1"/>
  <c r="T789" i="8"/>
  <c r="W789" i="8"/>
  <c r="X789" i="8"/>
  <c r="S790" i="8"/>
  <c r="T790" i="8"/>
  <c r="V790" i="8"/>
  <c r="W790" i="8"/>
  <c r="X790" i="8"/>
  <c r="S791" i="8"/>
  <c r="T791" i="8"/>
  <c r="V791" i="8"/>
  <c r="W791" i="8"/>
  <c r="X791" i="8"/>
  <c r="S792" i="8"/>
  <c r="V792" i="8" s="1"/>
  <c r="T792" i="8"/>
  <c r="W792" i="8"/>
  <c r="X792" i="8"/>
  <c r="S793" i="8"/>
  <c r="V793" i="8" s="1"/>
  <c r="T793" i="8"/>
  <c r="W793" i="8"/>
  <c r="X793" i="8"/>
  <c r="S794" i="8"/>
  <c r="T794" i="8"/>
  <c r="V794" i="8"/>
  <c r="W794" i="8"/>
  <c r="X794" i="8"/>
  <c r="S795" i="8"/>
  <c r="T795" i="8"/>
  <c r="V795" i="8"/>
  <c r="W795" i="8"/>
  <c r="X795" i="8"/>
  <c r="S796" i="8"/>
  <c r="V796" i="8" s="1"/>
  <c r="T796" i="8"/>
  <c r="W796" i="8"/>
  <c r="X796" i="8"/>
  <c r="S797" i="8"/>
  <c r="V797" i="8" s="1"/>
  <c r="T797" i="8"/>
  <c r="W797" i="8"/>
  <c r="X797" i="8"/>
  <c r="S798" i="8"/>
  <c r="T798" i="8"/>
  <c r="V798" i="8"/>
  <c r="W798" i="8"/>
  <c r="X798" i="8"/>
  <c r="S799" i="8"/>
  <c r="T799" i="8"/>
  <c r="V799" i="8"/>
  <c r="W799" i="8"/>
  <c r="X799" i="8"/>
  <c r="S800" i="8"/>
  <c r="T800" i="8"/>
  <c r="V800" i="8"/>
  <c r="W800" i="8"/>
  <c r="X800" i="8"/>
  <c r="S801" i="8"/>
  <c r="V801" i="8" s="1"/>
  <c r="T801" i="8"/>
  <c r="W801" i="8"/>
  <c r="X801" i="8"/>
  <c r="S802" i="8"/>
  <c r="V802" i="8" s="1"/>
  <c r="T802" i="8"/>
  <c r="W802" i="8"/>
  <c r="X802" i="8"/>
  <c r="S803" i="8"/>
  <c r="T803" i="8"/>
  <c r="V803" i="8"/>
  <c r="W803" i="8"/>
  <c r="X803" i="8"/>
  <c r="S804" i="8"/>
  <c r="V804" i="8" s="1"/>
  <c r="T804" i="8"/>
  <c r="W804" i="8"/>
  <c r="X804" i="8"/>
  <c r="S805" i="8"/>
  <c r="V805" i="8" s="1"/>
  <c r="T805" i="8"/>
  <c r="W805" i="8"/>
  <c r="X805" i="8"/>
  <c r="S806" i="8"/>
  <c r="T806" i="8"/>
  <c r="V806" i="8"/>
  <c r="W806" i="8"/>
  <c r="X806" i="8"/>
  <c r="S807" i="8"/>
  <c r="T807" i="8"/>
  <c r="V807" i="8"/>
  <c r="W807" i="8"/>
  <c r="X807" i="8"/>
  <c r="S808" i="8"/>
  <c r="V808" i="8" s="1"/>
  <c r="T808" i="8"/>
  <c r="W808" i="8"/>
  <c r="X808" i="8"/>
  <c r="S809" i="8"/>
  <c r="V809" i="8" s="1"/>
  <c r="T809" i="8"/>
  <c r="W809" i="8"/>
  <c r="X809" i="8"/>
  <c r="S810" i="8"/>
  <c r="V810" i="8" s="1"/>
  <c r="T810" i="8"/>
  <c r="W810" i="8"/>
  <c r="X810" i="8"/>
  <c r="S811" i="8"/>
  <c r="T811" i="8"/>
  <c r="V811" i="8"/>
  <c r="W811" i="8"/>
  <c r="X811" i="8"/>
  <c r="S812" i="8"/>
  <c r="V812" i="8" s="1"/>
  <c r="T812" i="8"/>
  <c r="W812" i="8"/>
  <c r="X812" i="8"/>
  <c r="S813" i="8"/>
  <c r="V813" i="8" s="1"/>
  <c r="T813" i="8"/>
  <c r="W813" i="8"/>
  <c r="X813" i="8"/>
  <c r="S814" i="8"/>
  <c r="T814" i="8"/>
  <c r="V814" i="8"/>
  <c r="W814" i="8"/>
  <c r="X814" i="8"/>
  <c r="S815" i="8"/>
  <c r="T815" i="8"/>
  <c r="V815" i="8"/>
  <c r="W815" i="8"/>
  <c r="X815" i="8"/>
  <c r="S816" i="8"/>
  <c r="V816" i="8" s="1"/>
  <c r="T816" i="8"/>
  <c r="W816" i="8"/>
  <c r="X816" i="8"/>
  <c r="S817" i="8"/>
  <c r="T817" i="8"/>
  <c r="V817" i="8"/>
  <c r="W817" i="8"/>
  <c r="X817" i="8"/>
  <c r="S818" i="8"/>
  <c r="T818" i="8"/>
  <c r="V818" i="8"/>
  <c r="W818" i="8"/>
  <c r="X818" i="8"/>
  <c r="S819" i="8"/>
  <c r="T819" i="8"/>
  <c r="V819" i="8"/>
  <c r="W819" i="8"/>
  <c r="X819" i="8"/>
  <c r="S820" i="8"/>
  <c r="V820" i="8" s="1"/>
  <c r="T820" i="8"/>
  <c r="W820" i="8"/>
  <c r="X820" i="8"/>
  <c r="S821" i="8"/>
  <c r="V821" i="8" s="1"/>
  <c r="T821" i="8"/>
  <c r="W821" i="8"/>
  <c r="X821" i="8"/>
  <c r="S822" i="8"/>
  <c r="T822" i="8"/>
  <c r="V822" i="8"/>
  <c r="W822" i="8"/>
  <c r="X822" i="8"/>
  <c r="S823" i="8"/>
  <c r="T823" i="8"/>
  <c r="V823" i="8"/>
  <c r="W823" i="8"/>
  <c r="X823" i="8"/>
  <c r="S824" i="8"/>
  <c r="T824" i="8"/>
  <c r="V824" i="8"/>
  <c r="W824" i="8"/>
  <c r="X824" i="8"/>
  <c r="S825" i="8"/>
  <c r="V825" i="8" s="1"/>
  <c r="T825" i="8"/>
  <c r="W825" i="8"/>
  <c r="X825" i="8"/>
  <c r="S826" i="8"/>
  <c r="V826" i="8" s="1"/>
  <c r="T826" i="8"/>
  <c r="W826" i="8"/>
  <c r="X826" i="8"/>
  <c r="S827" i="8"/>
  <c r="T827" i="8"/>
  <c r="V827" i="8"/>
  <c r="W827" i="8"/>
  <c r="X827" i="8"/>
  <c r="S828" i="8"/>
  <c r="V828" i="8" s="1"/>
  <c r="T828" i="8"/>
  <c r="W828" i="8"/>
  <c r="X828" i="8"/>
  <c r="S829" i="8"/>
  <c r="V829" i="8" s="1"/>
  <c r="T829" i="8"/>
  <c r="W829" i="8"/>
  <c r="X829" i="8"/>
  <c r="S830" i="8"/>
  <c r="T830" i="8"/>
  <c r="V830" i="8"/>
  <c r="W830" i="8"/>
  <c r="X830" i="8"/>
  <c r="S831" i="8"/>
  <c r="T831" i="8"/>
  <c r="V831" i="8"/>
  <c r="W831" i="8"/>
  <c r="X831" i="8"/>
  <c r="S832" i="8"/>
  <c r="V832" i="8" s="1"/>
  <c r="T832" i="8"/>
  <c r="W832" i="8"/>
  <c r="X832" i="8"/>
  <c r="S833" i="8"/>
  <c r="V833" i="8" s="1"/>
  <c r="T833" i="8"/>
  <c r="W833" i="8"/>
  <c r="X833" i="8"/>
  <c r="S834" i="8"/>
  <c r="T834" i="8"/>
  <c r="V834" i="8"/>
  <c r="W834" i="8"/>
  <c r="X834" i="8"/>
  <c r="S835" i="8"/>
  <c r="V835" i="8" s="1"/>
  <c r="T835" i="8"/>
  <c r="W835" i="8"/>
  <c r="X835" i="8"/>
  <c r="S836" i="8"/>
  <c r="V836" i="8" s="1"/>
  <c r="T836" i="8"/>
  <c r="W836" i="8"/>
  <c r="X836" i="8"/>
  <c r="S837" i="8"/>
  <c r="V837" i="8" s="1"/>
  <c r="T837" i="8"/>
  <c r="W837" i="8"/>
  <c r="X837" i="8"/>
  <c r="S838" i="8"/>
  <c r="T838" i="8"/>
  <c r="V838" i="8"/>
  <c r="W838" i="8"/>
  <c r="X838" i="8"/>
  <c r="S839" i="8"/>
  <c r="T839" i="8"/>
  <c r="V839" i="8"/>
  <c r="W839" i="8"/>
  <c r="X839" i="8"/>
  <c r="S840" i="8"/>
  <c r="T840" i="8"/>
  <c r="V840" i="8"/>
  <c r="W840" i="8"/>
  <c r="X840" i="8"/>
  <c r="S841" i="8"/>
  <c r="V841" i="8" s="1"/>
  <c r="T841" i="8"/>
  <c r="W841" i="8"/>
  <c r="X841" i="8"/>
  <c r="S842" i="8"/>
  <c r="V842" i="8" s="1"/>
  <c r="T842" i="8"/>
  <c r="W842" i="8"/>
  <c r="X842" i="8"/>
  <c r="S843" i="8"/>
  <c r="V843" i="8" s="1"/>
  <c r="T843" i="8"/>
  <c r="W843" i="8"/>
  <c r="X843" i="8"/>
  <c r="S844" i="8"/>
  <c r="V844" i="8" s="1"/>
  <c r="T844" i="8"/>
  <c r="W844" i="8"/>
  <c r="X844" i="8"/>
  <c r="S845" i="8"/>
  <c r="V845" i="8" s="1"/>
  <c r="T845" i="8"/>
  <c r="W845" i="8"/>
  <c r="X845" i="8"/>
  <c r="S846" i="8"/>
  <c r="T846" i="8"/>
  <c r="V846" i="8"/>
  <c r="W846" i="8"/>
  <c r="X846" i="8"/>
  <c r="S847" i="8"/>
  <c r="T847" i="8"/>
  <c r="V847" i="8"/>
  <c r="W847" i="8"/>
  <c r="X847" i="8"/>
  <c r="S848" i="8"/>
  <c r="V848" i="8" s="1"/>
  <c r="T848" i="8"/>
  <c r="W848" i="8"/>
  <c r="X848" i="8"/>
  <c r="S849" i="8"/>
  <c r="T849" i="8"/>
  <c r="V849" i="8"/>
  <c r="W849" i="8"/>
  <c r="X849" i="8"/>
  <c r="S850" i="8"/>
  <c r="T850" i="8"/>
  <c r="V850" i="8"/>
  <c r="W850" i="8"/>
  <c r="X850" i="8"/>
  <c r="S851" i="8"/>
  <c r="V851" i="8" s="1"/>
  <c r="T851" i="8"/>
  <c r="W851" i="8"/>
  <c r="X851" i="8"/>
  <c r="S852" i="8"/>
  <c r="V852" i="8" s="1"/>
  <c r="T852" i="8"/>
  <c r="W852" i="8"/>
  <c r="X852" i="8"/>
  <c r="S853" i="8"/>
  <c r="V853" i="8" s="1"/>
  <c r="T853" i="8"/>
  <c r="W853" i="8"/>
  <c r="X853" i="8"/>
  <c r="S854" i="8"/>
  <c r="T854" i="8"/>
  <c r="V854" i="8"/>
  <c r="W854" i="8"/>
  <c r="X854" i="8"/>
  <c r="S855" i="8"/>
  <c r="T855" i="8"/>
  <c r="V855" i="8"/>
  <c r="W855" i="8"/>
  <c r="X855" i="8"/>
  <c r="S856" i="8"/>
  <c r="T856" i="8"/>
  <c r="V856" i="8"/>
  <c r="W856" i="8"/>
  <c r="X856" i="8"/>
  <c r="S857" i="8"/>
  <c r="V857" i="8" s="1"/>
  <c r="T857" i="8"/>
  <c r="W857" i="8"/>
  <c r="X857" i="8"/>
  <c r="S858" i="8"/>
  <c r="V858" i="8" s="1"/>
  <c r="T858" i="8"/>
  <c r="W858" i="8"/>
  <c r="X858" i="8"/>
  <c r="S859" i="8"/>
  <c r="T859" i="8"/>
  <c r="V859" i="8"/>
  <c r="W859" i="8"/>
  <c r="X859" i="8"/>
  <c r="S860" i="8"/>
  <c r="V860" i="8" s="1"/>
  <c r="T860" i="8"/>
  <c r="W860" i="8"/>
  <c r="X860" i="8"/>
  <c r="S861" i="8"/>
  <c r="V861" i="8" s="1"/>
  <c r="T861" i="8"/>
  <c r="W861" i="8"/>
  <c r="X861" i="8"/>
  <c r="S862" i="8"/>
  <c r="T862" i="8"/>
  <c r="V862" i="8"/>
  <c r="W862" i="8"/>
  <c r="X862" i="8"/>
  <c r="S863" i="8"/>
  <c r="T863" i="8"/>
  <c r="V863" i="8"/>
  <c r="W863" i="8"/>
  <c r="X863" i="8"/>
  <c r="S864" i="8"/>
  <c r="V864" i="8" s="1"/>
  <c r="T864" i="8"/>
  <c r="W864" i="8"/>
  <c r="X864" i="8"/>
  <c r="S865" i="8"/>
  <c r="V865" i="8" s="1"/>
  <c r="T865" i="8"/>
  <c r="W865" i="8"/>
  <c r="X865" i="8"/>
  <c r="S866" i="8"/>
  <c r="T866" i="8"/>
  <c r="V866" i="8"/>
  <c r="W866" i="8"/>
  <c r="X866" i="8"/>
  <c r="S867" i="8"/>
  <c r="V867" i="8" s="1"/>
  <c r="T867" i="8"/>
  <c r="W867" i="8"/>
  <c r="X867" i="8"/>
  <c r="S868" i="8"/>
  <c r="V868" i="8" s="1"/>
  <c r="T868" i="8"/>
  <c r="W868" i="8"/>
  <c r="X868" i="8"/>
  <c r="S869" i="8"/>
  <c r="V869" i="8" s="1"/>
  <c r="T869" i="8"/>
  <c r="W869" i="8"/>
  <c r="X869" i="8"/>
  <c r="S870" i="8"/>
  <c r="T870" i="8"/>
  <c r="V870" i="8"/>
  <c r="W870" i="8"/>
  <c r="X870" i="8"/>
  <c r="S871" i="8"/>
  <c r="T871" i="8"/>
  <c r="V871" i="8"/>
  <c r="W871" i="8"/>
  <c r="X871" i="8"/>
  <c r="S872" i="8"/>
  <c r="T872" i="8"/>
  <c r="V872" i="8"/>
  <c r="W872" i="8"/>
  <c r="X872" i="8"/>
  <c r="S873" i="8"/>
  <c r="V873" i="8" s="1"/>
  <c r="T873" i="8"/>
  <c r="W873" i="8"/>
  <c r="X873" i="8"/>
  <c r="S874" i="8"/>
  <c r="V874" i="8" s="1"/>
  <c r="T874" i="8"/>
  <c r="W874" i="8"/>
  <c r="X874" i="8"/>
  <c r="S875" i="8"/>
  <c r="V875" i="8" s="1"/>
  <c r="T875" i="8"/>
  <c r="W875" i="8"/>
  <c r="X875" i="8"/>
  <c r="S876" i="8"/>
  <c r="V876" i="8" s="1"/>
  <c r="T876" i="8"/>
  <c r="W876" i="8"/>
  <c r="X876" i="8"/>
  <c r="S877" i="8"/>
  <c r="V877" i="8" s="1"/>
  <c r="T877" i="8"/>
  <c r="W877" i="8"/>
  <c r="X877" i="8"/>
  <c r="S878" i="8"/>
  <c r="T878" i="8"/>
  <c r="V878" i="8"/>
  <c r="W878" i="8"/>
  <c r="X878" i="8"/>
  <c r="S879" i="8"/>
  <c r="T879" i="8"/>
  <c r="V879" i="8"/>
  <c r="W879" i="8"/>
  <c r="X879" i="8"/>
  <c r="S880" i="8"/>
  <c r="V880" i="8" s="1"/>
  <c r="T880" i="8"/>
  <c r="W880" i="8"/>
  <c r="X880" i="8"/>
  <c r="S881" i="8"/>
  <c r="T881" i="8"/>
  <c r="V881" i="8"/>
  <c r="W881" i="8"/>
  <c r="X881" i="8"/>
  <c r="S882" i="8"/>
  <c r="T882" i="8"/>
  <c r="V882" i="8"/>
  <c r="W882" i="8"/>
  <c r="X882" i="8"/>
  <c r="S883" i="8"/>
  <c r="T883" i="8"/>
  <c r="V883" i="8"/>
  <c r="W883" i="8"/>
  <c r="X883" i="8"/>
  <c r="S884" i="8"/>
  <c r="V884" i="8" s="1"/>
  <c r="T884" i="8"/>
  <c r="W884" i="8"/>
  <c r="X884" i="8"/>
  <c r="S885" i="8"/>
  <c r="V885" i="8" s="1"/>
  <c r="T885" i="8"/>
  <c r="W885" i="8"/>
  <c r="X885" i="8"/>
  <c r="S886" i="8"/>
  <c r="T886" i="8"/>
  <c r="V886" i="8"/>
  <c r="W886" i="8"/>
  <c r="X886" i="8"/>
  <c r="S887" i="8"/>
  <c r="T887" i="8"/>
  <c r="V887" i="8"/>
  <c r="W887" i="8"/>
  <c r="X887" i="8"/>
  <c r="S888" i="8"/>
  <c r="T888" i="8"/>
  <c r="V888" i="8"/>
  <c r="W888" i="8"/>
  <c r="X888" i="8"/>
  <c r="S889" i="8"/>
  <c r="V889" i="8" s="1"/>
  <c r="T889" i="8"/>
  <c r="W889" i="8"/>
  <c r="X889" i="8"/>
  <c r="S890" i="8"/>
  <c r="V890" i="8" s="1"/>
  <c r="T890" i="8"/>
  <c r="W890" i="8"/>
  <c r="X890" i="8"/>
  <c r="S891" i="8"/>
  <c r="T891" i="8"/>
  <c r="V891" i="8"/>
  <c r="W891" i="8"/>
  <c r="X891" i="8"/>
  <c r="S892" i="8"/>
  <c r="V892" i="8" s="1"/>
  <c r="T892" i="8"/>
  <c r="W892" i="8"/>
  <c r="X892" i="8"/>
  <c r="S893" i="8"/>
  <c r="V893" i="8" s="1"/>
  <c r="T893" i="8"/>
  <c r="W893" i="8"/>
  <c r="X893" i="8"/>
  <c r="S894" i="8"/>
  <c r="T894" i="8"/>
  <c r="V894" i="8"/>
  <c r="W894" i="8"/>
  <c r="X894" i="8"/>
  <c r="S895" i="8"/>
  <c r="T895" i="8"/>
  <c r="V895" i="8"/>
  <c r="W895" i="8"/>
  <c r="X895" i="8"/>
  <c r="S896" i="8"/>
  <c r="V896" i="8" s="1"/>
  <c r="T896" i="8"/>
  <c r="W896" i="8"/>
  <c r="X896" i="8"/>
  <c r="S897" i="8"/>
  <c r="V897" i="8" s="1"/>
  <c r="T897" i="8"/>
  <c r="W897" i="8"/>
  <c r="X897" i="8"/>
  <c r="S898" i="8"/>
  <c r="T898" i="8"/>
  <c r="V898" i="8"/>
  <c r="W898" i="8"/>
  <c r="X898" i="8"/>
  <c r="S899" i="8"/>
  <c r="V899" i="8" s="1"/>
  <c r="T899" i="8"/>
  <c r="W899" i="8"/>
  <c r="X899" i="8"/>
  <c r="S900" i="8"/>
  <c r="V900" i="8" s="1"/>
  <c r="T900" i="8"/>
  <c r="W900" i="8"/>
  <c r="X900" i="8"/>
  <c r="S901" i="8"/>
  <c r="V901" i="8" s="1"/>
  <c r="T901" i="8"/>
  <c r="W901" i="8"/>
  <c r="X901" i="8"/>
  <c r="S902" i="8"/>
  <c r="T902" i="8"/>
  <c r="V902" i="8"/>
  <c r="W902" i="8"/>
  <c r="X902" i="8"/>
  <c r="S903" i="8"/>
  <c r="T903" i="8"/>
  <c r="V903" i="8"/>
  <c r="W903" i="8"/>
  <c r="X903" i="8"/>
  <c r="S904" i="8"/>
  <c r="T904" i="8"/>
  <c r="V904" i="8"/>
  <c r="W904" i="8"/>
  <c r="X904" i="8"/>
  <c r="S905" i="8"/>
  <c r="V905" i="8" s="1"/>
  <c r="T905" i="8"/>
  <c r="W905" i="8"/>
  <c r="X905" i="8"/>
  <c r="S906" i="8"/>
  <c r="V906" i="8" s="1"/>
  <c r="T906" i="8"/>
  <c r="W906" i="8"/>
  <c r="X906" i="8"/>
  <c r="S907" i="8"/>
  <c r="V907" i="8" s="1"/>
  <c r="T907" i="8"/>
  <c r="W907" i="8"/>
  <c r="X907" i="8"/>
  <c r="S908" i="8"/>
  <c r="V908" i="8" s="1"/>
  <c r="T908" i="8"/>
  <c r="W908" i="8"/>
  <c r="X908" i="8"/>
  <c r="S909" i="8"/>
  <c r="V909" i="8" s="1"/>
  <c r="T909" i="8"/>
  <c r="W909" i="8"/>
  <c r="X909" i="8"/>
  <c r="S910" i="8"/>
  <c r="T910" i="8"/>
  <c r="V910" i="8"/>
  <c r="W910" i="8"/>
  <c r="X910" i="8"/>
  <c r="S911" i="8"/>
  <c r="T911" i="8"/>
  <c r="V911" i="8"/>
  <c r="W911" i="8"/>
  <c r="X911" i="8"/>
  <c r="S912" i="8"/>
  <c r="V912" i="8" s="1"/>
  <c r="T912" i="8"/>
  <c r="W912" i="8"/>
  <c r="X912" i="8"/>
  <c r="S913" i="8"/>
  <c r="T913" i="8"/>
  <c r="V913" i="8"/>
  <c r="W913" i="8"/>
  <c r="X913" i="8"/>
  <c r="S914" i="8"/>
  <c r="T914" i="8"/>
  <c r="V914" i="8"/>
  <c r="W914" i="8"/>
  <c r="X914" i="8"/>
  <c r="S915" i="8"/>
  <c r="T915" i="8"/>
  <c r="V915" i="8"/>
  <c r="W915" i="8"/>
  <c r="X915" i="8"/>
  <c r="S916" i="8"/>
  <c r="V916" i="8" s="1"/>
  <c r="T916" i="8"/>
  <c r="W916" i="8"/>
  <c r="X916" i="8"/>
  <c r="S917" i="8"/>
  <c r="V917" i="8" s="1"/>
  <c r="T917" i="8"/>
  <c r="W917" i="8"/>
  <c r="X917" i="8"/>
  <c r="S918" i="8"/>
  <c r="T918" i="8"/>
  <c r="V918" i="8"/>
  <c r="W918" i="8"/>
  <c r="X918" i="8"/>
  <c r="S919" i="8"/>
  <c r="T919" i="8"/>
  <c r="V919" i="8"/>
  <c r="W919" i="8"/>
  <c r="X919" i="8"/>
  <c r="S920" i="8"/>
  <c r="T920" i="8"/>
  <c r="V920" i="8"/>
  <c r="W920" i="8"/>
  <c r="X920" i="8"/>
  <c r="S921" i="8"/>
  <c r="V921" i="8" s="1"/>
  <c r="T921" i="8"/>
  <c r="W921" i="8"/>
  <c r="X921" i="8"/>
  <c r="S922" i="8"/>
  <c r="V922" i="8" s="1"/>
  <c r="T922" i="8"/>
  <c r="W922" i="8"/>
  <c r="X922" i="8"/>
  <c r="S923" i="8"/>
  <c r="T923" i="8"/>
  <c r="V923" i="8"/>
  <c r="W923" i="8"/>
  <c r="X923" i="8"/>
  <c r="S924" i="8"/>
  <c r="V924" i="8" s="1"/>
  <c r="T924" i="8"/>
  <c r="W924" i="8"/>
  <c r="X924" i="8"/>
  <c r="S925" i="8"/>
  <c r="V925" i="8" s="1"/>
  <c r="T925" i="8"/>
  <c r="W925" i="8"/>
  <c r="X925" i="8"/>
  <c r="S926" i="8"/>
  <c r="T926" i="8"/>
  <c r="V926" i="8"/>
  <c r="W926" i="8"/>
  <c r="X926" i="8"/>
  <c r="S927" i="8"/>
  <c r="T927" i="8"/>
  <c r="V927" i="8"/>
  <c r="W927" i="8"/>
  <c r="X927" i="8"/>
  <c r="S928" i="8"/>
  <c r="V928" i="8" s="1"/>
  <c r="T928" i="8"/>
  <c r="W928" i="8"/>
  <c r="X928" i="8"/>
  <c r="S929" i="8"/>
  <c r="V929" i="8" s="1"/>
  <c r="T929" i="8"/>
  <c r="W929" i="8"/>
  <c r="X929" i="8"/>
  <c r="S930" i="8"/>
  <c r="T930" i="8"/>
  <c r="V930" i="8"/>
  <c r="W930" i="8"/>
  <c r="X930" i="8"/>
  <c r="S931" i="8"/>
  <c r="V931" i="8" s="1"/>
  <c r="T931" i="8"/>
  <c r="W931" i="8"/>
  <c r="X931" i="8"/>
  <c r="S932" i="8"/>
  <c r="V932" i="8" s="1"/>
  <c r="T932" i="8"/>
  <c r="W932" i="8"/>
  <c r="X932" i="8"/>
  <c r="S933" i="8"/>
  <c r="V933" i="8" s="1"/>
  <c r="T933" i="8"/>
  <c r="W933" i="8"/>
  <c r="X933" i="8"/>
  <c r="S934" i="8"/>
  <c r="T934" i="8"/>
  <c r="V934" i="8"/>
  <c r="W934" i="8"/>
  <c r="X934" i="8"/>
  <c r="S935" i="8"/>
  <c r="T935" i="8"/>
  <c r="V935" i="8"/>
  <c r="W935" i="8"/>
  <c r="X935" i="8"/>
  <c r="S936" i="8"/>
  <c r="T936" i="8"/>
  <c r="V936" i="8"/>
  <c r="W936" i="8"/>
  <c r="X936" i="8"/>
  <c r="S937" i="8"/>
  <c r="V937" i="8" s="1"/>
  <c r="T937" i="8"/>
  <c r="W937" i="8"/>
  <c r="X937" i="8"/>
  <c r="S938" i="8"/>
  <c r="V938" i="8" s="1"/>
  <c r="T938" i="8"/>
  <c r="W938" i="8"/>
  <c r="X938" i="8"/>
  <c r="S939" i="8"/>
  <c r="V939" i="8" s="1"/>
  <c r="T939" i="8"/>
  <c r="W939" i="8"/>
  <c r="X939" i="8"/>
  <c r="S940" i="8"/>
  <c r="V940" i="8" s="1"/>
  <c r="T940" i="8"/>
  <c r="W940" i="8"/>
  <c r="X940" i="8"/>
  <c r="S941" i="8"/>
  <c r="V941" i="8" s="1"/>
  <c r="T941" i="8"/>
  <c r="W941" i="8"/>
  <c r="X941" i="8"/>
  <c r="S942" i="8"/>
  <c r="T942" i="8"/>
  <c r="V942" i="8"/>
  <c r="W942" i="8"/>
  <c r="X942" i="8"/>
  <c r="S943" i="8"/>
  <c r="V943" i="8" s="1"/>
  <c r="T943" i="8"/>
  <c r="W943" i="8"/>
  <c r="X943" i="8"/>
  <c r="S944" i="8"/>
  <c r="V944" i="8" s="1"/>
  <c r="T944" i="8"/>
  <c r="W944" i="8"/>
  <c r="X944" i="8"/>
  <c r="S945" i="8"/>
  <c r="T945" i="8"/>
  <c r="V945" i="8"/>
  <c r="W945" i="8"/>
  <c r="X945" i="8"/>
  <c r="S946" i="8"/>
  <c r="T946" i="8"/>
  <c r="V946" i="8"/>
  <c r="W946" i="8"/>
  <c r="X946" i="8"/>
  <c r="S947" i="8"/>
  <c r="V947" i="8" s="1"/>
  <c r="T947" i="8"/>
  <c r="W947" i="8"/>
  <c r="X947" i="8"/>
  <c r="S948" i="8"/>
  <c r="V948" i="8" s="1"/>
  <c r="T948" i="8"/>
  <c r="W948" i="8"/>
  <c r="X948" i="8"/>
  <c r="S949" i="8"/>
  <c r="V949" i="8" s="1"/>
  <c r="T949" i="8"/>
  <c r="W949" i="8"/>
  <c r="X949" i="8"/>
  <c r="S950" i="8"/>
  <c r="T950" i="8"/>
  <c r="V950" i="8"/>
  <c r="W950" i="8"/>
  <c r="X950" i="8"/>
  <c r="S951" i="8"/>
  <c r="V951" i="8" s="1"/>
  <c r="T951" i="8"/>
  <c r="W951" i="8"/>
  <c r="X951" i="8"/>
  <c r="S952" i="8"/>
  <c r="V952" i="8" s="1"/>
  <c r="T952" i="8"/>
  <c r="W952" i="8"/>
  <c r="X952" i="8"/>
  <c r="S953" i="8"/>
  <c r="T953" i="8"/>
  <c r="V953" i="8"/>
  <c r="W953" i="8"/>
  <c r="X953" i="8"/>
  <c r="S954" i="8"/>
  <c r="T954" i="8"/>
  <c r="V954" i="8"/>
  <c r="W954" i="8"/>
  <c r="X954" i="8"/>
  <c r="S955" i="8"/>
  <c r="V955" i="8" s="1"/>
  <c r="T955" i="8"/>
  <c r="W955" i="8"/>
  <c r="X955" i="8"/>
  <c r="S956" i="8"/>
  <c r="V956" i="8" s="1"/>
  <c r="T956" i="8"/>
  <c r="W956" i="8"/>
  <c r="X956" i="8"/>
  <c r="S957" i="8"/>
  <c r="V957" i="8" s="1"/>
  <c r="T957" i="8"/>
  <c r="W957" i="8"/>
  <c r="X957" i="8"/>
  <c r="S958" i="8"/>
  <c r="T958" i="8"/>
  <c r="V958" i="8"/>
  <c r="W958" i="8"/>
  <c r="X958" i="8"/>
  <c r="S959" i="8"/>
  <c r="V959" i="8" s="1"/>
  <c r="T959" i="8"/>
  <c r="W959" i="8"/>
  <c r="X959" i="8"/>
  <c r="S960" i="8"/>
  <c r="V960" i="8" s="1"/>
  <c r="T960" i="8"/>
  <c r="W960" i="8"/>
  <c r="X960" i="8"/>
  <c r="S961" i="8"/>
  <c r="T961" i="8"/>
  <c r="V961" i="8"/>
  <c r="W961" i="8"/>
  <c r="X961" i="8"/>
  <c r="S962" i="8"/>
  <c r="T962" i="8"/>
  <c r="V962" i="8"/>
  <c r="W962" i="8"/>
  <c r="X962" i="8"/>
  <c r="S963" i="8"/>
  <c r="V963" i="8" s="1"/>
  <c r="T963" i="8"/>
  <c r="W963" i="8"/>
  <c r="X963" i="8"/>
  <c r="S964" i="8"/>
  <c r="V964" i="8" s="1"/>
  <c r="T964" i="8"/>
  <c r="W964" i="8"/>
  <c r="X964" i="8"/>
  <c r="S965" i="8"/>
  <c r="V965" i="8" s="1"/>
  <c r="T965" i="8"/>
  <c r="W965" i="8"/>
  <c r="X965" i="8"/>
  <c r="S966" i="8"/>
  <c r="T966" i="8"/>
  <c r="V966" i="8"/>
  <c r="W966" i="8"/>
  <c r="X966" i="8"/>
  <c r="S967" i="8"/>
  <c r="V967" i="8" s="1"/>
  <c r="T967" i="8"/>
  <c r="W967" i="8"/>
  <c r="X967" i="8"/>
  <c r="S968" i="8"/>
  <c r="V968" i="8" s="1"/>
  <c r="T968" i="8"/>
  <c r="W968" i="8"/>
  <c r="X968" i="8"/>
  <c r="S969" i="8"/>
  <c r="T969" i="8"/>
  <c r="V969" i="8"/>
  <c r="W969" i="8"/>
  <c r="X969" i="8"/>
  <c r="S970" i="8"/>
  <c r="T970" i="8"/>
  <c r="V970" i="8"/>
  <c r="W970" i="8"/>
  <c r="X970" i="8"/>
  <c r="S971" i="8"/>
  <c r="V971" i="8" s="1"/>
  <c r="T971" i="8"/>
  <c r="W971" i="8"/>
  <c r="X971" i="8"/>
  <c r="S972" i="8"/>
  <c r="V972" i="8" s="1"/>
  <c r="T972" i="8"/>
  <c r="W972" i="8"/>
  <c r="X972" i="8"/>
  <c r="S973" i="8"/>
  <c r="V973" i="8" s="1"/>
  <c r="T973" i="8"/>
  <c r="W973" i="8"/>
  <c r="X973" i="8"/>
  <c r="S974" i="8"/>
  <c r="T974" i="8"/>
  <c r="V974" i="8"/>
  <c r="W974" i="8"/>
  <c r="X974" i="8"/>
  <c r="S975" i="8"/>
  <c r="V975" i="8" s="1"/>
  <c r="T975" i="8"/>
  <c r="W975" i="8"/>
  <c r="X975" i="8"/>
  <c r="S976" i="8"/>
  <c r="V976" i="8" s="1"/>
  <c r="T976" i="8"/>
  <c r="W976" i="8"/>
  <c r="X976" i="8"/>
  <c r="S977" i="8"/>
  <c r="T977" i="8"/>
  <c r="V977" i="8"/>
  <c r="W977" i="8"/>
  <c r="X977" i="8"/>
  <c r="S978" i="8"/>
  <c r="T978" i="8"/>
  <c r="V978" i="8"/>
  <c r="W978" i="8"/>
  <c r="X978" i="8"/>
  <c r="S979" i="8"/>
  <c r="V979" i="8" s="1"/>
  <c r="T979" i="8"/>
  <c r="W979" i="8"/>
  <c r="X979" i="8"/>
  <c r="S980" i="8"/>
  <c r="V980" i="8" s="1"/>
  <c r="T980" i="8"/>
  <c r="W980" i="8"/>
  <c r="X980" i="8"/>
  <c r="S981" i="8"/>
  <c r="V981" i="8" s="1"/>
  <c r="T981" i="8"/>
  <c r="W981" i="8"/>
  <c r="X981" i="8"/>
  <c r="S982" i="8"/>
  <c r="T982" i="8"/>
  <c r="V982" i="8"/>
  <c r="W982" i="8"/>
  <c r="X982" i="8"/>
  <c r="S983" i="8"/>
  <c r="V983" i="8" s="1"/>
  <c r="T983" i="8"/>
  <c r="W983" i="8"/>
  <c r="X983" i="8"/>
  <c r="S984" i="8"/>
  <c r="V984" i="8" s="1"/>
  <c r="T984" i="8"/>
  <c r="W984" i="8"/>
  <c r="X984" i="8"/>
  <c r="S985" i="8"/>
  <c r="T985" i="8"/>
  <c r="V985" i="8"/>
  <c r="W985" i="8"/>
  <c r="X985" i="8"/>
  <c r="S986" i="8"/>
  <c r="T986" i="8"/>
  <c r="V986" i="8"/>
  <c r="W986" i="8"/>
  <c r="X986" i="8"/>
  <c r="S987" i="8"/>
  <c r="V987" i="8" s="1"/>
  <c r="T987" i="8"/>
  <c r="W987" i="8"/>
  <c r="X987" i="8"/>
  <c r="S988" i="8"/>
  <c r="V988" i="8" s="1"/>
  <c r="T988" i="8"/>
  <c r="W988" i="8"/>
  <c r="X988" i="8"/>
  <c r="S989" i="8"/>
  <c r="V989" i="8" s="1"/>
  <c r="T989" i="8"/>
  <c r="W989" i="8"/>
  <c r="X989" i="8"/>
  <c r="S990" i="8"/>
  <c r="T990" i="8"/>
  <c r="V990" i="8"/>
  <c r="W990" i="8"/>
  <c r="X990" i="8"/>
  <c r="S991" i="8"/>
  <c r="V991" i="8" s="1"/>
  <c r="T991" i="8"/>
  <c r="W991" i="8"/>
  <c r="X991" i="8"/>
  <c r="S992" i="8"/>
  <c r="V992" i="8" s="1"/>
  <c r="T992" i="8"/>
  <c r="W992" i="8"/>
  <c r="X992" i="8"/>
  <c r="S993" i="8"/>
  <c r="T993" i="8"/>
  <c r="V993" i="8"/>
  <c r="W993" i="8"/>
  <c r="X993" i="8"/>
  <c r="S994" i="8"/>
  <c r="T994" i="8"/>
  <c r="V994" i="8"/>
  <c r="W994" i="8"/>
  <c r="X994" i="8"/>
  <c r="S995" i="8"/>
  <c r="V995" i="8" s="1"/>
  <c r="T995" i="8"/>
  <c r="W995" i="8"/>
  <c r="X995" i="8"/>
  <c r="S996" i="8"/>
  <c r="V996" i="8" s="1"/>
  <c r="T996" i="8"/>
  <c r="W996" i="8"/>
  <c r="X996" i="8"/>
  <c r="S997" i="8"/>
  <c r="V997" i="8" s="1"/>
  <c r="T997" i="8"/>
  <c r="W997" i="8"/>
  <c r="X997" i="8"/>
  <c r="S998" i="8"/>
  <c r="T998" i="8"/>
  <c r="V998" i="8"/>
  <c r="W998" i="8"/>
  <c r="X998" i="8"/>
  <c r="S999" i="8"/>
  <c r="V999" i="8" s="1"/>
  <c r="T999" i="8"/>
  <c r="W999" i="8"/>
  <c r="X999" i="8"/>
  <c r="S1000" i="8"/>
  <c r="V1000" i="8" s="1"/>
  <c r="T1000" i="8"/>
  <c r="W1000" i="8"/>
  <c r="X1000" i="8"/>
  <c r="S1001" i="8"/>
  <c r="T1001" i="8"/>
  <c r="V1001" i="8"/>
  <c r="W1001" i="8"/>
  <c r="X1001" i="8"/>
  <c r="S1002" i="8"/>
  <c r="T1002" i="8"/>
  <c r="V1002" i="8"/>
  <c r="W1002" i="8"/>
  <c r="X1002" i="8"/>
  <c r="S1003" i="8"/>
  <c r="V1003" i="8" s="1"/>
  <c r="T1003" i="8"/>
  <c r="W1003" i="8"/>
  <c r="X1003" i="8"/>
  <c r="S1004" i="8"/>
  <c r="V1004" i="8" s="1"/>
  <c r="T1004" i="8"/>
  <c r="W1004" i="8"/>
  <c r="X1004" i="8"/>
  <c r="S1005" i="8"/>
  <c r="V1005" i="8" s="1"/>
  <c r="T1005" i="8"/>
  <c r="W1005" i="8"/>
  <c r="X1005" i="8"/>
  <c r="S1006" i="8"/>
  <c r="T1006" i="8"/>
  <c r="V1006" i="8"/>
  <c r="W1006" i="8"/>
  <c r="X1006" i="8"/>
  <c r="S1007" i="8"/>
  <c r="V1007" i="8" s="1"/>
  <c r="T1007" i="8"/>
  <c r="W1007" i="8"/>
  <c r="X1007" i="8"/>
  <c r="S1008" i="8"/>
  <c r="V1008" i="8" s="1"/>
  <c r="T1008" i="8"/>
  <c r="W1008" i="8"/>
  <c r="X1008" i="8"/>
  <c r="S1009" i="8"/>
  <c r="T1009" i="8"/>
  <c r="V1009" i="8"/>
  <c r="W1009" i="8"/>
  <c r="X1009" i="8"/>
  <c r="S1010" i="8"/>
  <c r="T1010" i="8"/>
  <c r="V1010" i="8"/>
  <c r="W1010" i="8"/>
  <c r="X1010" i="8"/>
  <c r="S1011" i="8"/>
  <c r="V1011" i="8" s="1"/>
  <c r="T1011" i="8"/>
  <c r="W1011" i="8"/>
  <c r="X1011" i="8"/>
  <c r="S1012" i="8"/>
  <c r="V1012" i="8" s="1"/>
  <c r="T1012" i="8"/>
  <c r="W1012" i="8"/>
  <c r="X1012" i="8"/>
  <c r="S1013" i="8"/>
  <c r="V1013" i="8" s="1"/>
  <c r="T1013" i="8"/>
  <c r="W1013" i="8"/>
  <c r="X1013" i="8"/>
  <c r="S1014" i="8"/>
  <c r="T1014" i="8"/>
  <c r="V1014" i="8"/>
  <c r="W1014" i="8"/>
  <c r="X1014" i="8"/>
  <c r="S1015" i="8"/>
  <c r="V1015" i="8" s="1"/>
  <c r="T1015" i="8"/>
  <c r="W1015" i="8"/>
  <c r="X1015" i="8"/>
  <c r="S1016" i="8"/>
  <c r="V1016" i="8" s="1"/>
  <c r="T1016" i="8"/>
  <c r="W1016" i="8"/>
  <c r="X1016" i="8"/>
  <c r="S1017" i="8"/>
  <c r="T1017" i="8"/>
  <c r="V1017" i="8"/>
  <c r="W1017" i="8"/>
  <c r="X1017" i="8"/>
  <c r="S1018" i="8"/>
  <c r="T1018" i="8"/>
  <c r="V1018" i="8"/>
  <c r="W1018" i="8"/>
  <c r="X1018" i="8"/>
  <c r="S1019" i="8"/>
  <c r="V1019" i="8" s="1"/>
  <c r="T1019" i="8"/>
  <c r="W1019" i="8"/>
  <c r="X1019" i="8"/>
  <c r="S1020" i="8"/>
  <c r="V1020" i="8" s="1"/>
  <c r="T1020" i="8"/>
  <c r="W1020" i="8"/>
  <c r="X1020" i="8"/>
  <c r="S1021" i="8"/>
  <c r="V1021" i="8" s="1"/>
  <c r="T1021" i="8"/>
  <c r="W1021" i="8"/>
  <c r="X1021" i="8"/>
  <c r="S1022" i="8"/>
  <c r="T1022" i="8"/>
  <c r="V1022" i="8"/>
  <c r="W1022" i="8"/>
  <c r="X1022" i="8"/>
  <c r="S1023" i="8"/>
  <c r="V1023" i="8" s="1"/>
  <c r="T1023" i="8"/>
  <c r="W1023" i="8"/>
  <c r="X1023" i="8"/>
  <c r="S1024" i="8"/>
  <c r="V1024" i="8" s="1"/>
  <c r="T1024" i="8"/>
  <c r="W1024" i="8"/>
  <c r="X1024" i="8"/>
  <c r="S1025" i="8"/>
  <c r="T1025" i="8"/>
  <c r="V1025" i="8"/>
  <c r="W1025" i="8"/>
  <c r="X1025" i="8"/>
  <c r="S1026" i="8"/>
  <c r="T1026" i="8"/>
  <c r="V1026" i="8"/>
  <c r="W1026" i="8"/>
  <c r="X1026" i="8"/>
  <c r="S1027" i="8"/>
  <c r="V1027" i="8" s="1"/>
  <c r="T1027" i="8"/>
  <c r="W1027" i="8"/>
  <c r="X1027" i="8"/>
  <c r="S1028" i="8"/>
  <c r="V1028" i="8" s="1"/>
  <c r="T1028" i="8"/>
  <c r="W1028" i="8"/>
  <c r="X1028" i="8"/>
  <c r="S1029" i="8"/>
  <c r="V1029" i="8" s="1"/>
  <c r="T1029" i="8"/>
  <c r="W1029" i="8"/>
  <c r="X1029" i="8"/>
  <c r="S1030" i="8"/>
  <c r="T1030" i="8"/>
  <c r="V1030" i="8"/>
  <c r="W1030" i="8"/>
  <c r="X1030" i="8"/>
  <c r="S1031" i="8"/>
  <c r="V1031" i="8" s="1"/>
  <c r="T1031" i="8"/>
  <c r="W1031" i="8"/>
  <c r="X1031" i="8"/>
  <c r="S1032" i="8"/>
  <c r="V1032" i="8" s="1"/>
  <c r="T1032" i="8"/>
  <c r="W1032" i="8"/>
  <c r="X1032" i="8"/>
  <c r="S1033" i="8"/>
  <c r="T1033" i="8"/>
  <c r="V1033" i="8"/>
  <c r="W1033" i="8"/>
  <c r="X1033" i="8"/>
  <c r="S1034" i="8"/>
  <c r="T1034" i="8"/>
  <c r="V1034" i="8"/>
  <c r="W1034" i="8"/>
  <c r="X1034" i="8"/>
  <c r="S1035" i="8"/>
  <c r="V1035" i="8" s="1"/>
  <c r="T1035" i="8"/>
  <c r="W1035" i="8"/>
  <c r="X1035" i="8"/>
  <c r="S1036" i="8"/>
  <c r="V1036" i="8" s="1"/>
  <c r="T1036" i="8"/>
  <c r="W1036" i="8"/>
  <c r="X1036" i="8"/>
  <c r="S1037" i="8"/>
  <c r="V1037" i="8" s="1"/>
  <c r="T1037" i="8"/>
  <c r="W1037" i="8"/>
  <c r="X1037" i="8"/>
  <c r="S1038" i="8"/>
  <c r="T1038" i="8"/>
  <c r="V1038" i="8"/>
  <c r="W1038" i="8"/>
  <c r="X1038" i="8"/>
  <c r="S1039" i="8"/>
  <c r="V1039" i="8" s="1"/>
  <c r="T1039" i="8"/>
  <c r="W1039" i="8"/>
  <c r="X1039" i="8"/>
  <c r="S1040" i="8"/>
  <c r="V1040" i="8" s="1"/>
  <c r="T1040" i="8"/>
  <c r="W1040" i="8"/>
  <c r="X1040" i="8"/>
  <c r="S1041" i="8"/>
  <c r="T1041" i="8"/>
  <c r="V1041" i="8"/>
  <c r="W1041" i="8"/>
  <c r="X1041" i="8"/>
  <c r="S1042" i="8"/>
  <c r="T1042" i="8"/>
  <c r="V1042" i="8"/>
  <c r="W1042" i="8"/>
  <c r="X1042" i="8"/>
  <c r="S1043" i="8"/>
  <c r="V1043" i="8" s="1"/>
  <c r="T1043" i="8"/>
  <c r="W1043" i="8"/>
  <c r="X1043" i="8"/>
  <c r="S1044" i="8"/>
  <c r="V1044" i="8" s="1"/>
  <c r="T1044" i="8"/>
  <c r="W1044" i="8"/>
  <c r="X1044" i="8"/>
  <c r="S1045" i="8"/>
  <c r="V1045" i="8" s="1"/>
  <c r="T1045" i="8"/>
  <c r="W1045" i="8"/>
  <c r="X1045" i="8"/>
  <c r="S1046" i="8"/>
  <c r="T1046" i="8"/>
  <c r="V1046" i="8"/>
  <c r="W1046" i="8"/>
  <c r="X1046" i="8"/>
  <c r="S1047" i="8"/>
  <c r="V1047" i="8" s="1"/>
  <c r="T1047" i="8"/>
  <c r="W1047" i="8"/>
  <c r="X1047" i="8"/>
  <c r="S1048" i="8"/>
  <c r="V1048" i="8" s="1"/>
  <c r="T1048" i="8"/>
  <c r="W1048" i="8"/>
  <c r="X1048" i="8"/>
  <c r="S1049" i="8"/>
  <c r="T1049" i="8"/>
  <c r="V1049" i="8"/>
  <c r="W1049" i="8"/>
  <c r="X1049" i="8"/>
  <c r="S1050" i="8"/>
  <c r="T1050" i="8"/>
  <c r="V1050" i="8"/>
  <c r="W1050" i="8"/>
  <c r="X1050" i="8"/>
  <c r="S1051" i="8"/>
  <c r="V1051" i="8" s="1"/>
  <c r="T1051" i="8"/>
  <c r="W1051" i="8"/>
  <c r="X1051" i="8"/>
  <c r="S1052" i="8"/>
  <c r="V1052" i="8" s="1"/>
  <c r="T1052" i="8"/>
  <c r="W1052" i="8"/>
  <c r="X1052" i="8"/>
  <c r="S1053" i="8"/>
  <c r="V1053" i="8" s="1"/>
  <c r="T1053" i="8"/>
  <c r="W1053" i="8"/>
  <c r="X1053" i="8"/>
  <c r="S1054" i="8"/>
  <c r="T1054" i="8"/>
  <c r="V1054" i="8"/>
  <c r="W1054" i="8"/>
  <c r="X1054" i="8"/>
  <c r="S1055" i="8"/>
  <c r="V1055" i="8" s="1"/>
  <c r="T1055" i="8"/>
  <c r="W1055" i="8"/>
  <c r="X1055" i="8"/>
  <c r="S1056" i="8"/>
  <c r="V1056" i="8" s="1"/>
  <c r="T1056" i="8"/>
  <c r="W1056" i="8"/>
  <c r="X1056" i="8"/>
  <c r="S1057" i="8"/>
  <c r="T1057" i="8"/>
  <c r="V1057" i="8"/>
  <c r="W1057" i="8"/>
  <c r="X1057" i="8"/>
  <c r="S1058" i="8"/>
  <c r="T1058" i="8"/>
  <c r="V1058" i="8"/>
  <c r="W1058" i="8"/>
  <c r="X1058" i="8"/>
  <c r="S1059" i="8"/>
  <c r="V1059" i="8" s="1"/>
  <c r="T1059" i="8"/>
  <c r="W1059" i="8"/>
  <c r="X1059" i="8"/>
  <c r="S1060" i="8"/>
  <c r="V1060" i="8" s="1"/>
  <c r="T1060" i="8"/>
  <c r="W1060" i="8"/>
  <c r="X1060" i="8"/>
  <c r="S1061" i="8"/>
  <c r="V1061" i="8" s="1"/>
  <c r="T1061" i="8"/>
  <c r="W1061" i="8"/>
  <c r="X1061" i="8"/>
  <c r="S1062" i="8"/>
  <c r="T1062" i="8"/>
  <c r="V1062" i="8"/>
  <c r="W1062" i="8"/>
  <c r="X1062" i="8"/>
  <c r="S1063" i="8"/>
  <c r="V1063" i="8" s="1"/>
  <c r="T1063" i="8"/>
  <c r="W1063" i="8"/>
  <c r="X1063" i="8"/>
  <c r="S1064" i="8"/>
  <c r="V1064" i="8" s="1"/>
  <c r="T1064" i="8"/>
  <c r="W1064" i="8"/>
  <c r="X1064" i="8"/>
  <c r="S1065" i="8"/>
  <c r="T1065" i="8"/>
  <c r="V1065" i="8"/>
  <c r="W1065" i="8"/>
  <c r="X1065" i="8"/>
  <c r="S1066" i="8"/>
  <c r="T1066" i="8"/>
  <c r="V1066" i="8"/>
  <c r="W1066" i="8"/>
  <c r="X1066" i="8"/>
  <c r="S1067" i="8"/>
  <c r="V1067" i="8" s="1"/>
  <c r="T1067" i="8"/>
  <c r="W1067" i="8"/>
  <c r="X1067" i="8"/>
  <c r="S1068" i="8"/>
  <c r="V1068" i="8" s="1"/>
  <c r="T1068" i="8"/>
  <c r="W1068" i="8"/>
  <c r="X1068" i="8"/>
  <c r="S1069" i="8"/>
  <c r="V1069" i="8" s="1"/>
  <c r="T1069" i="8"/>
  <c r="W1069" i="8"/>
  <c r="X1069" i="8"/>
  <c r="S1070" i="8"/>
  <c r="T1070" i="8"/>
  <c r="V1070" i="8"/>
  <c r="W1070" i="8"/>
  <c r="X1070" i="8"/>
  <c r="S1071" i="8"/>
  <c r="V1071" i="8" s="1"/>
  <c r="T1071" i="8"/>
  <c r="W1071" i="8"/>
  <c r="X1071" i="8"/>
  <c r="S1072" i="8"/>
  <c r="V1072" i="8" s="1"/>
  <c r="T1072" i="8"/>
  <c r="W1072" i="8"/>
  <c r="X1072" i="8"/>
  <c r="S1073" i="8"/>
  <c r="T1073" i="8"/>
  <c r="V1073" i="8"/>
  <c r="W1073" i="8"/>
  <c r="X1073" i="8"/>
  <c r="S1074" i="8"/>
  <c r="T1074" i="8"/>
  <c r="V1074" i="8"/>
  <c r="W1074" i="8"/>
  <c r="X1074" i="8"/>
  <c r="S1075" i="8"/>
  <c r="V1075" i="8" s="1"/>
  <c r="T1075" i="8"/>
  <c r="W1075" i="8"/>
  <c r="X1075" i="8"/>
  <c r="S1076" i="8"/>
  <c r="V1076" i="8" s="1"/>
  <c r="T1076" i="8"/>
  <c r="W1076" i="8"/>
  <c r="X1076" i="8"/>
  <c r="S1077" i="8"/>
  <c r="V1077" i="8" s="1"/>
  <c r="T1077" i="8"/>
  <c r="W1077" i="8"/>
  <c r="X1077" i="8"/>
  <c r="S1078" i="8"/>
  <c r="T1078" i="8"/>
  <c r="V1078" i="8"/>
  <c r="W1078" i="8"/>
  <c r="X1078" i="8"/>
  <c r="S1079" i="8"/>
  <c r="V1079" i="8" s="1"/>
  <c r="T1079" i="8"/>
  <c r="W1079" i="8"/>
  <c r="X1079" i="8"/>
  <c r="S1080" i="8"/>
  <c r="V1080" i="8" s="1"/>
  <c r="T1080" i="8"/>
  <c r="W1080" i="8"/>
  <c r="X1080" i="8"/>
  <c r="S1081" i="8"/>
  <c r="T1081" i="8"/>
  <c r="V1081" i="8"/>
  <c r="W1081" i="8"/>
  <c r="X1081" i="8"/>
  <c r="S1082" i="8"/>
  <c r="T1082" i="8"/>
  <c r="V1082" i="8"/>
  <c r="W1082" i="8"/>
  <c r="X1082" i="8"/>
  <c r="S1083" i="8"/>
  <c r="V1083" i="8" s="1"/>
  <c r="T1083" i="8"/>
  <c r="W1083" i="8"/>
  <c r="X1083" i="8"/>
  <c r="S1084" i="8"/>
  <c r="V1084" i="8" s="1"/>
  <c r="T1084" i="8"/>
  <c r="W1084" i="8"/>
  <c r="X1084" i="8"/>
  <c r="S1085" i="8"/>
  <c r="V1085" i="8" s="1"/>
  <c r="T1085" i="8"/>
  <c r="W1085" i="8"/>
  <c r="X1085" i="8"/>
  <c r="S1086" i="8"/>
  <c r="T1086" i="8"/>
  <c r="V1086" i="8"/>
  <c r="W1086" i="8"/>
  <c r="X1086" i="8"/>
  <c r="S1087" i="8"/>
  <c r="V1087" i="8" s="1"/>
  <c r="T1087" i="8"/>
  <c r="W1087" i="8"/>
  <c r="X1087" i="8"/>
  <c r="S1088" i="8"/>
  <c r="V1088" i="8" s="1"/>
  <c r="T1088" i="8"/>
  <c r="W1088" i="8"/>
  <c r="X1088" i="8"/>
  <c r="S1089" i="8"/>
  <c r="T1089" i="8"/>
  <c r="V1089" i="8"/>
  <c r="W1089" i="8"/>
  <c r="X1089" i="8"/>
  <c r="S1090" i="8"/>
  <c r="T1090" i="8"/>
  <c r="V1090" i="8"/>
  <c r="W1090" i="8"/>
  <c r="X1090" i="8"/>
  <c r="S1091" i="8"/>
  <c r="V1091" i="8" s="1"/>
  <c r="T1091" i="8"/>
  <c r="W1091" i="8"/>
  <c r="X1091" i="8"/>
  <c r="S1092" i="8"/>
  <c r="V1092" i="8" s="1"/>
  <c r="T1092" i="8"/>
  <c r="W1092" i="8"/>
  <c r="X1092" i="8"/>
  <c r="S1093" i="8"/>
  <c r="V1093" i="8" s="1"/>
  <c r="T1093" i="8"/>
  <c r="W1093" i="8"/>
  <c r="X1093" i="8"/>
  <c r="S1094" i="8"/>
  <c r="T1094" i="8"/>
  <c r="V1094" i="8"/>
  <c r="W1094" i="8"/>
  <c r="X1094" i="8"/>
  <c r="S1095" i="8"/>
  <c r="V1095" i="8" s="1"/>
  <c r="T1095" i="8"/>
  <c r="W1095" i="8"/>
  <c r="X1095" i="8"/>
  <c r="S1096" i="8"/>
  <c r="V1096" i="8" s="1"/>
  <c r="T1096" i="8"/>
  <c r="W1096" i="8"/>
  <c r="X1096" i="8"/>
  <c r="S1097" i="8"/>
  <c r="T1097" i="8"/>
  <c r="V1097" i="8"/>
  <c r="W1097" i="8"/>
  <c r="X1097" i="8"/>
  <c r="S1098" i="8"/>
  <c r="T1098" i="8"/>
  <c r="V1098" i="8"/>
  <c r="W1098" i="8"/>
  <c r="X1098" i="8"/>
  <c r="S1099" i="8"/>
  <c r="V1099" i="8" s="1"/>
  <c r="T1099" i="8"/>
  <c r="W1099" i="8"/>
  <c r="X1099" i="8"/>
  <c r="S1100" i="8"/>
  <c r="V1100" i="8" s="1"/>
  <c r="T1100" i="8"/>
  <c r="W1100" i="8"/>
  <c r="X1100" i="8"/>
  <c r="S1101" i="8"/>
  <c r="V1101" i="8" s="1"/>
  <c r="T1101" i="8"/>
  <c r="W1101" i="8"/>
  <c r="X1101" i="8"/>
  <c r="S1102" i="8"/>
  <c r="T1102" i="8"/>
  <c r="V1102" i="8"/>
  <c r="W1102" i="8"/>
  <c r="X1102" i="8"/>
  <c r="S1103" i="8"/>
  <c r="V1103" i="8" s="1"/>
  <c r="T1103" i="8"/>
  <c r="W1103" i="8"/>
  <c r="X1103" i="8"/>
  <c r="S1104" i="8"/>
  <c r="V1104" i="8" s="1"/>
  <c r="T1104" i="8"/>
  <c r="W1104" i="8"/>
  <c r="X1104" i="8"/>
  <c r="S1105" i="8"/>
  <c r="T1105" i="8"/>
  <c r="V1105" i="8"/>
  <c r="W1105" i="8"/>
  <c r="X1105" i="8"/>
  <c r="S1106" i="8"/>
  <c r="T1106" i="8"/>
  <c r="V1106" i="8"/>
  <c r="W1106" i="8"/>
  <c r="X1106" i="8"/>
  <c r="S1107" i="8"/>
  <c r="V1107" i="8" s="1"/>
  <c r="T1107" i="8"/>
  <c r="W1107" i="8"/>
  <c r="X1107" i="8"/>
  <c r="S1108" i="8"/>
  <c r="V1108" i="8" s="1"/>
  <c r="T1108" i="8"/>
  <c r="W1108" i="8"/>
  <c r="X1108" i="8"/>
  <c r="S1109" i="8"/>
  <c r="V1109" i="8" s="1"/>
  <c r="T1109" i="8"/>
  <c r="W1109" i="8"/>
  <c r="X1109" i="8"/>
  <c r="S1110" i="8"/>
  <c r="T1110" i="8"/>
  <c r="V1110" i="8"/>
  <c r="W1110" i="8"/>
  <c r="X1110" i="8"/>
  <c r="S1111" i="8"/>
  <c r="V1111" i="8" s="1"/>
  <c r="T1111" i="8"/>
  <c r="W1111" i="8"/>
  <c r="X1111" i="8"/>
  <c r="S1112" i="8"/>
  <c r="V1112" i="8" s="1"/>
  <c r="T1112" i="8"/>
  <c r="W1112" i="8"/>
  <c r="X1112" i="8"/>
  <c r="S1113" i="8"/>
  <c r="T1113" i="8"/>
  <c r="V1113" i="8"/>
  <c r="W1113" i="8"/>
  <c r="X1113" i="8"/>
  <c r="S1114" i="8"/>
  <c r="T1114" i="8"/>
  <c r="V1114" i="8"/>
  <c r="W1114" i="8"/>
  <c r="X1114" i="8"/>
  <c r="S1115" i="8"/>
  <c r="V1115" i="8" s="1"/>
  <c r="T1115" i="8"/>
  <c r="W1115" i="8"/>
  <c r="X1115" i="8"/>
  <c r="S1116" i="8"/>
  <c r="V1116" i="8" s="1"/>
  <c r="T1116" i="8"/>
  <c r="W1116" i="8"/>
  <c r="X1116" i="8"/>
  <c r="S1117" i="8"/>
  <c r="V1117" i="8" s="1"/>
  <c r="T1117" i="8"/>
  <c r="W1117" i="8"/>
  <c r="X1117" i="8"/>
  <c r="S1118" i="8"/>
  <c r="T1118" i="8"/>
  <c r="V1118" i="8"/>
  <c r="W1118" i="8"/>
  <c r="X1118" i="8"/>
  <c r="S1119" i="8"/>
  <c r="V1119" i="8" s="1"/>
  <c r="T1119" i="8"/>
  <c r="W1119" i="8"/>
  <c r="X1119" i="8"/>
  <c r="S1120" i="8"/>
  <c r="V1120" i="8" s="1"/>
  <c r="T1120" i="8"/>
  <c r="W1120" i="8"/>
  <c r="X1120" i="8"/>
  <c r="S1121" i="8"/>
  <c r="T1121" i="8"/>
  <c r="V1121" i="8"/>
  <c r="W1121" i="8"/>
  <c r="X1121" i="8"/>
  <c r="S1122" i="8"/>
  <c r="T1122" i="8"/>
  <c r="V1122" i="8"/>
  <c r="W1122" i="8"/>
  <c r="X1122" i="8"/>
  <c r="S1123" i="8"/>
  <c r="V1123" i="8" s="1"/>
  <c r="T1123" i="8"/>
  <c r="W1123" i="8"/>
  <c r="X1123" i="8"/>
  <c r="S1124" i="8"/>
  <c r="V1124" i="8" s="1"/>
  <c r="T1124" i="8"/>
  <c r="W1124" i="8"/>
  <c r="X1124" i="8"/>
  <c r="S1125" i="8"/>
  <c r="V1125" i="8" s="1"/>
  <c r="T1125" i="8"/>
  <c r="W1125" i="8"/>
  <c r="X1125" i="8"/>
  <c r="S1126" i="8"/>
  <c r="T1126" i="8"/>
  <c r="V1126" i="8"/>
  <c r="W1126" i="8"/>
  <c r="X1126" i="8"/>
  <c r="S1127" i="8"/>
  <c r="V1127" i="8" s="1"/>
  <c r="T1127" i="8"/>
  <c r="W1127" i="8"/>
  <c r="X1127" i="8"/>
  <c r="S1128" i="8"/>
  <c r="V1128" i="8" s="1"/>
  <c r="T1128" i="8"/>
  <c r="W1128" i="8"/>
  <c r="X1128" i="8"/>
  <c r="S1129" i="8"/>
  <c r="T1129" i="8"/>
  <c r="V1129" i="8"/>
  <c r="W1129" i="8"/>
  <c r="X1129" i="8"/>
  <c r="S1130" i="8"/>
  <c r="T1130" i="8"/>
  <c r="V1130" i="8"/>
  <c r="W1130" i="8"/>
  <c r="X1130" i="8"/>
  <c r="S1131" i="8"/>
  <c r="T1131" i="8"/>
  <c r="V1131" i="8"/>
  <c r="W1131" i="8"/>
  <c r="X1131" i="8"/>
  <c r="S1132" i="8"/>
  <c r="V1132" i="8" s="1"/>
  <c r="T1132" i="8"/>
  <c r="W1132" i="8"/>
  <c r="X1132" i="8"/>
  <c r="S1133" i="8"/>
  <c r="V1133" i="8" s="1"/>
  <c r="T1133" i="8"/>
  <c r="W1133" i="8"/>
  <c r="X1133" i="8"/>
  <c r="S1134" i="8"/>
  <c r="T1134" i="8"/>
  <c r="V1134" i="8"/>
  <c r="W1134" i="8"/>
  <c r="X1134" i="8"/>
  <c r="S1135" i="8"/>
  <c r="V1135" i="8" s="1"/>
  <c r="T1135" i="8"/>
  <c r="W1135" i="8"/>
  <c r="X1135" i="8"/>
  <c r="S1136" i="8"/>
  <c r="V1136" i="8" s="1"/>
  <c r="T1136" i="8"/>
  <c r="W1136" i="8"/>
  <c r="X1136" i="8"/>
  <c r="S1137" i="8"/>
  <c r="T1137" i="8"/>
  <c r="V1137" i="8"/>
  <c r="W1137" i="8"/>
  <c r="X1137" i="8"/>
  <c r="S1138" i="8"/>
  <c r="T1138" i="8"/>
  <c r="V1138" i="8"/>
  <c r="W1138" i="8"/>
  <c r="X1138" i="8"/>
  <c r="S1139" i="8"/>
  <c r="V1139" i="8" s="1"/>
  <c r="T1139" i="8"/>
  <c r="W1139" i="8"/>
  <c r="X1139" i="8"/>
  <c r="S1140" i="8"/>
  <c r="V1140" i="8" s="1"/>
  <c r="T1140" i="8"/>
  <c r="W1140" i="8"/>
  <c r="X1140" i="8"/>
  <c r="S1141" i="8"/>
  <c r="V1141" i="8" s="1"/>
  <c r="T1141" i="8"/>
  <c r="W1141" i="8"/>
  <c r="X1141" i="8"/>
  <c r="S1142" i="8"/>
  <c r="T1142" i="8"/>
  <c r="V1142" i="8"/>
  <c r="W1142" i="8"/>
  <c r="X1142" i="8"/>
  <c r="S1143" i="8"/>
  <c r="V1143" i="8" s="1"/>
  <c r="T1143" i="8"/>
  <c r="W1143" i="8"/>
  <c r="X1143" i="8"/>
  <c r="S1144" i="8"/>
  <c r="V1144" i="8" s="1"/>
  <c r="T1144" i="8"/>
  <c r="W1144" i="8"/>
  <c r="X1144" i="8"/>
  <c r="S1145" i="8"/>
  <c r="T1145" i="8"/>
  <c r="V1145" i="8"/>
  <c r="W1145" i="8"/>
  <c r="X1145" i="8"/>
  <c r="S1146" i="8"/>
  <c r="T1146" i="8"/>
  <c r="V1146" i="8"/>
  <c r="W1146" i="8"/>
  <c r="X1146" i="8"/>
  <c r="S1147" i="8"/>
  <c r="V1147" i="8" s="1"/>
  <c r="T1147" i="8"/>
  <c r="W1147" i="8"/>
  <c r="X1147" i="8"/>
  <c r="S1148" i="8"/>
  <c r="V1148" i="8" s="1"/>
  <c r="T1148" i="8"/>
  <c r="W1148" i="8"/>
  <c r="X1148" i="8"/>
  <c r="S1149" i="8"/>
  <c r="V1149" i="8" s="1"/>
  <c r="T1149" i="8"/>
  <c r="W1149" i="8"/>
  <c r="X1149" i="8"/>
  <c r="S1150" i="8"/>
  <c r="T1150" i="8"/>
  <c r="V1150" i="8"/>
  <c r="W1150" i="8"/>
  <c r="X1150" i="8"/>
  <c r="S1151" i="8"/>
  <c r="V1151" i="8" s="1"/>
  <c r="T1151" i="8"/>
  <c r="W1151" i="8"/>
  <c r="X1151" i="8"/>
  <c r="S1152" i="8"/>
  <c r="V1152" i="8" s="1"/>
  <c r="T1152" i="8"/>
  <c r="W1152" i="8"/>
  <c r="X1152" i="8"/>
  <c r="S1153" i="8"/>
  <c r="T1153" i="8"/>
  <c r="V1153" i="8"/>
  <c r="W1153" i="8"/>
  <c r="X1153" i="8"/>
  <c r="S1154" i="8"/>
  <c r="T1154" i="8"/>
  <c r="V1154" i="8"/>
  <c r="W1154" i="8"/>
  <c r="X1154" i="8"/>
  <c r="S1155" i="8"/>
  <c r="V1155" i="8" s="1"/>
  <c r="T1155" i="8"/>
  <c r="W1155" i="8"/>
  <c r="X1155" i="8"/>
  <c r="S1156" i="8"/>
  <c r="V1156" i="8" s="1"/>
  <c r="T1156" i="8"/>
  <c r="W1156" i="8"/>
  <c r="X1156" i="8"/>
  <c r="S1157" i="8"/>
  <c r="V1157" i="8" s="1"/>
  <c r="T1157" i="8"/>
  <c r="W1157" i="8"/>
  <c r="X1157" i="8"/>
  <c r="S1158" i="8"/>
  <c r="T1158" i="8"/>
  <c r="V1158" i="8"/>
  <c r="W1158" i="8"/>
  <c r="X1158" i="8"/>
  <c r="S1159" i="8"/>
  <c r="V1159" i="8" s="1"/>
  <c r="T1159" i="8"/>
  <c r="W1159" i="8"/>
  <c r="X1159" i="8"/>
  <c r="S1160" i="8"/>
  <c r="V1160" i="8" s="1"/>
  <c r="T1160" i="8"/>
  <c r="W1160" i="8"/>
  <c r="X1160" i="8"/>
  <c r="S1161" i="8"/>
  <c r="T1161" i="8"/>
  <c r="V1161" i="8"/>
  <c r="W1161" i="8"/>
  <c r="X1161" i="8"/>
  <c r="S1162" i="8"/>
  <c r="T1162" i="8"/>
  <c r="V1162" i="8"/>
  <c r="W1162" i="8"/>
  <c r="X1162" i="8"/>
  <c r="S1163" i="8"/>
  <c r="T1163" i="8"/>
  <c r="V1163" i="8"/>
  <c r="W1163" i="8"/>
  <c r="X1163" i="8"/>
  <c r="S1164" i="8"/>
  <c r="V1164" i="8" s="1"/>
  <c r="T1164" i="8"/>
  <c r="W1164" i="8"/>
  <c r="X1164" i="8"/>
  <c r="S1165" i="8"/>
  <c r="V1165" i="8" s="1"/>
  <c r="T1165" i="8"/>
  <c r="W1165" i="8"/>
  <c r="X1165" i="8"/>
  <c r="S1166" i="8"/>
  <c r="T1166" i="8"/>
  <c r="V1166" i="8"/>
  <c r="W1166" i="8"/>
  <c r="X1166" i="8"/>
  <c r="S1167" i="8"/>
  <c r="V1167" i="8" s="1"/>
  <c r="T1167" i="8"/>
  <c r="W1167" i="8"/>
  <c r="X1167" i="8"/>
  <c r="S1168" i="8"/>
  <c r="V1168" i="8" s="1"/>
  <c r="T1168" i="8"/>
  <c r="W1168" i="8"/>
  <c r="X1168" i="8"/>
  <c r="S1169" i="8"/>
  <c r="T1169" i="8"/>
  <c r="V1169" i="8"/>
  <c r="W1169" i="8"/>
  <c r="X1169" i="8"/>
  <c r="S1170" i="8"/>
  <c r="T1170" i="8"/>
  <c r="V1170" i="8"/>
  <c r="W1170" i="8"/>
  <c r="X1170" i="8"/>
  <c r="S1171" i="8"/>
  <c r="V1171" i="8" s="1"/>
  <c r="T1171" i="8"/>
  <c r="W1171" i="8"/>
  <c r="X1171" i="8"/>
  <c r="S1172" i="8"/>
  <c r="V1172" i="8" s="1"/>
  <c r="T1172" i="8"/>
  <c r="W1172" i="8"/>
  <c r="X1172" i="8"/>
  <c r="S1173" i="8"/>
  <c r="V1173" i="8" s="1"/>
  <c r="T1173" i="8"/>
  <c r="W1173" i="8"/>
  <c r="X1173" i="8"/>
  <c r="S1174" i="8"/>
  <c r="T1174" i="8"/>
  <c r="V1174" i="8"/>
  <c r="W1174" i="8"/>
  <c r="X1174" i="8"/>
  <c r="S1175" i="8"/>
  <c r="V1175" i="8" s="1"/>
  <c r="T1175" i="8"/>
  <c r="W1175" i="8"/>
  <c r="X1175" i="8"/>
  <c r="S1176" i="8"/>
  <c r="V1176" i="8" s="1"/>
  <c r="T1176" i="8"/>
  <c r="W1176" i="8"/>
  <c r="X1176" i="8"/>
  <c r="S1177" i="8"/>
  <c r="T1177" i="8"/>
  <c r="V1177" i="8"/>
  <c r="W1177" i="8"/>
  <c r="X1177" i="8"/>
  <c r="S1178" i="8"/>
  <c r="T1178" i="8"/>
  <c r="V1178" i="8"/>
  <c r="W1178" i="8"/>
  <c r="X1178" i="8"/>
  <c r="S1179" i="8"/>
  <c r="T1179" i="8"/>
  <c r="V1179" i="8"/>
  <c r="W1179" i="8"/>
  <c r="X1179" i="8"/>
  <c r="S1180" i="8"/>
  <c r="V1180" i="8" s="1"/>
  <c r="T1180" i="8"/>
  <c r="W1180" i="8"/>
  <c r="X1180" i="8"/>
  <c r="S1181" i="8"/>
  <c r="V1181" i="8" s="1"/>
  <c r="T1181" i="8"/>
  <c r="W1181" i="8"/>
  <c r="X1181" i="8"/>
  <c r="S1182" i="8"/>
  <c r="T1182" i="8"/>
  <c r="V1182" i="8"/>
  <c r="W1182" i="8"/>
  <c r="X1182" i="8"/>
  <c r="S1183" i="8"/>
  <c r="V1183" i="8" s="1"/>
  <c r="T1183" i="8"/>
  <c r="W1183" i="8"/>
  <c r="X1183" i="8"/>
  <c r="S1184" i="8"/>
  <c r="V1184" i="8" s="1"/>
  <c r="T1184" i="8"/>
  <c r="W1184" i="8"/>
  <c r="X1184" i="8"/>
  <c r="S1185" i="8"/>
  <c r="T1185" i="8"/>
  <c r="V1185" i="8"/>
  <c r="W1185" i="8"/>
  <c r="X1185" i="8"/>
  <c r="S1186" i="8"/>
  <c r="T1186" i="8"/>
  <c r="V1186" i="8"/>
  <c r="W1186" i="8"/>
  <c r="X1186" i="8"/>
  <c r="S1187" i="8"/>
  <c r="V1187" i="8" s="1"/>
  <c r="T1187" i="8"/>
  <c r="W1187" i="8"/>
  <c r="X1187" i="8"/>
  <c r="S1188" i="8"/>
  <c r="V1188" i="8" s="1"/>
  <c r="T1188" i="8"/>
  <c r="W1188" i="8"/>
  <c r="X1188" i="8"/>
  <c r="S1189" i="8"/>
  <c r="V1189" i="8" s="1"/>
  <c r="T1189" i="8"/>
  <c r="W1189" i="8"/>
  <c r="X1189" i="8"/>
  <c r="S1190" i="8"/>
  <c r="T1190" i="8"/>
  <c r="V1190" i="8"/>
  <c r="W1190" i="8"/>
  <c r="X1190" i="8"/>
  <c r="S1191" i="8"/>
  <c r="V1191" i="8" s="1"/>
  <c r="T1191" i="8"/>
  <c r="W1191" i="8"/>
  <c r="X1191" i="8"/>
  <c r="S1192" i="8"/>
  <c r="V1192" i="8" s="1"/>
  <c r="T1192" i="8"/>
  <c r="W1192" i="8"/>
  <c r="X1192" i="8"/>
  <c r="S1193" i="8"/>
  <c r="T1193" i="8"/>
  <c r="V1193" i="8"/>
  <c r="W1193" i="8"/>
  <c r="X1193" i="8"/>
  <c r="S1194" i="8"/>
  <c r="T1194" i="8"/>
  <c r="V1194" i="8"/>
  <c r="W1194" i="8"/>
  <c r="X1194" i="8"/>
  <c r="S1195" i="8"/>
  <c r="V1195" i="8" s="1"/>
  <c r="T1195" i="8"/>
  <c r="W1195" i="8"/>
  <c r="X1195" i="8"/>
  <c r="S1196" i="8"/>
  <c r="V1196" i="8" s="1"/>
  <c r="T1196" i="8"/>
  <c r="W1196" i="8"/>
  <c r="X1196" i="8"/>
  <c r="S1197" i="8"/>
  <c r="V1197" i="8" s="1"/>
  <c r="T1197" i="8"/>
  <c r="W1197" i="8"/>
  <c r="X1197" i="8"/>
  <c r="S1198" i="8"/>
  <c r="T1198" i="8"/>
  <c r="V1198" i="8"/>
  <c r="W1198" i="8"/>
  <c r="X1198" i="8"/>
  <c r="S1199" i="8"/>
  <c r="V1199" i="8" s="1"/>
  <c r="T1199" i="8"/>
  <c r="W1199" i="8"/>
  <c r="X1199" i="8"/>
  <c r="S1200" i="8"/>
  <c r="V1200" i="8" s="1"/>
  <c r="T1200" i="8"/>
  <c r="W1200" i="8"/>
  <c r="X1200" i="8"/>
  <c r="S1201" i="8"/>
  <c r="T1201" i="8"/>
  <c r="V1201" i="8"/>
  <c r="W1201" i="8"/>
  <c r="X1201" i="8"/>
  <c r="S1202" i="8"/>
  <c r="T1202" i="8"/>
  <c r="V1202" i="8"/>
  <c r="W1202" i="8"/>
  <c r="X1202" i="8"/>
  <c r="S1203" i="8"/>
  <c r="V1203" i="8" s="1"/>
  <c r="T1203" i="8"/>
  <c r="W1203" i="8"/>
  <c r="X1203" i="8"/>
  <c r="S1204" i="8"/>
  <c r="V1204" i="8" s="1"/>
  <c r="T1204" i="8"/>
  <c r="W1204" i="8"/>
  <c r="X1204" i="8"/>
  <c r="S1205" i="8"/>
  <c r="V1205" i="8" s="1"/>
  <c r="T1205" i="8"/>
  <c r="W1205" i="8"/>
  <c r="X1205" i="8"/>
  <c r="S1206" i="8"/>
  <c r="T1206" i="8"/>
  <c r="V1206" i="8"/>
  <c r="W1206" i="8"/>
  <c r="X1206" i="8"/>
  <c r="S1207" i="8"/>
  <c r="V1207" i="8" s="1"/>
  <c r="T1207" i="8"/>
  <c r="W1207" i="8"/>
  <c r="X1207" i="8"/>
  <c r="S1208" i="8"/>
  <c r="V1208" i="8" s="1"/>
  <c r="T1208" i="8"/>
  <c r="W1208" i="8"/>
  <c r="X1208" i="8"/>
  <c r="S1209" i="8"/>
  <c r="T1209" i="8"/>
  <c r="V1209" i="8"/>
  <c r="W1209" i="8"/>
  <c r="X1209" i="8"/>
  <c r="S1210" i="8"/>
  <c r="T1210" i="8"/>
  <c r="V1210" i="8"/>
  <c r="W1210" i="8"/>
  <c r="X1210" i="8"/>
  <c r="S1211" i="8"/>
  <c r="T1211" i="8"/>
  <c r="V1211" i="8"/>
  <c r="W1211" i="8"/>
  <c r="X1211" i="8"/>
  <c r="S1212" i="8"/>
  <c r="V1212" i="8" s="1"/>
  <c r="T1212" i="8"/>
  <c r="W1212" i="8"/>
  <c r="X1212" i="8"/>
  <c r="S1213" i="8"/>
  <c r="V1213" i="8" s="1"/>
  <c r="T1213" i="8"/>
  <c r="W1213" i="8"/>
  <c r="X1213" i="8"/>
  <c r="S1214" i="8"/>
  <c r="T1214" i="8"/>
  <c r="V1214" i="8"/>
  <c r="W1214" i="8"/>
  <c r="X1214" i="8"/>
  <c r="S1215" i="8"/>
  <c r="V1215" i="8" s="1"/>
  <c r="T1215" i="8"/>
  <c r="W1215" i="8"/>
  <c r="X1215" i="8"/>
  <c r="S1216" i="8"/>
  <c r="V1216" i="8" s="1"/>
  <c r="T1216" i="8"/>
  <c r="W1216" i="8"/>
  <c r="X1216" i="8"/>
  <c r="S1217" i="8"/>
  <c r="T1217" i="8"/>
  <c r="V1217" i="8"/>
  <c r="W1217" i="8"/>
  <c r="X1217" i="8"/>
  <c r="S1218" i="8"/>
  <c r="T1218" i="8"/>
  <c r="V1218" i="8"/>
  <c r="W1218" i="8"/>
  <c r="X1218" i="8"/>
  <c r="S1219" i="8"/>
  <c r="V1219" i="8" s="1"/>
  <c r="T1219" i="8"/>
  <c r="W1219" i="8"/>
  <c r="X1219" i="8"/>
  <c r="S1220" i="8"/>
  <c r="V1220" i="8" s="1"/>
  <c r="T1220" i="8"/>
  <c r="W1220" i="8"/>
  <c r="X1220" i="8"/>
  <c r="S1221" i="8"/>
  <c r="V1221" i="8" s="1"/>
  <c r="T1221" i="8"/>
  <c r="W1221" i="8"/>
  <c r="X1221" i="8"/>
  <c r="S1222" i="8"/>
  <c r="T1222" i="8"/>
  <c r="V1222" i="8"/>
  <c r="W1222" i="8"/>
  <c r="X1222" i="8"/>
  <c r="S1223" i="8"/>
  <c r="V1223" i="8" s="1"/>
  <c r="T1223" i="8"/>
  <c r="W1223" i="8"/>
  <c r="X1223" i="8"/>
  <c r="S1224" i="8"/>
  <c r="V1224" i="8" s="1"/>
  <c r="T1224" i="8"/>
  <c r="W1224" i="8"/>
  <c r="X1224" i="8"/>
  <c r="S1225" i="8"/>
  <c r="T1225" i="8"/>
  <c r="V1225" i="8"/>
  <c r="W1225" i="8"/>
  <c r="X1225" i="8"/>
  <c r="S1226" i="8"/>
  <c r="T1226" i="8"/>
  <c r="V1226" i="8"/>
  <c r="W1226" i="8"/>
  <c r="X1226" i="8"/>
  <c r="S1227" i="8"/>
  <c r="V1227" i="8" s="1"/>
  <c r="T1227" i="8"/>
  <c r="W1227" i="8"/>
  <c r="X1227" i="8"/>
  <c r="S1228" i="8"/>
  <c r="V1228" i="8" s="1"/>
  <c r="T1228" i="8"/>
  <c r="W1228" i="8"/>
  <c r="X1228" i="8"/>
  <c r="S1229" i="8"/>
  <c r="V1229" i="8" s="1"/>
  <c r="T1229" i="8"/>
  <c r="W1229" i="8"/>
  <c r="X1229" i="8"/>
  <c r="S1230" i="8"/>
  <c r="T1230" i="8"/>
  <c r="V1230" i="8"/>
  <c r="W1230" i="8"/>
  <c r="X1230" i="8"/>
  <c r="S1231" i="8"/>
  <c r="V1231" i="8" s="1"/>
  <c r="T1231" i="8"/>
  <c r="W1231" i="8"/>
  <c r="X1231" i="8"/>
  <c r="S1232" i="8"/>
  <c r="V1232" i="8" s="1"/>
  <c r="T1232" i="8"/>
  <c r="W1232" i="8"/>
  <c r="X1232" i="8"/>
  <c r="S1233" i="8"/>
  <c r="T1233" i="8"/>
  <c r="V1233" i="8"/>
  <c r="W1233" i="8"/>
  <c r="X1233" i="8"/>
  <c r="S1234" i="8"/>
  <c r="T1234" i="8"/>
  <c r="V1234" i="8"/>
  <c r="W1234" i="8"/>
  <c r="X1234" i="8"/>
  <c r="S1235" i="8"/>
  <c r="V1235" i="8" s="1"/>
  <c r="T1235" i="8"/>
  <c r="W1235" i="8"/>
  <c r="X1235" i="8"/>
  <c r="S1236" i="8"/>
  <c r="V1236" i="8" s="1"/>
  <c r="T1236" i="8"/>
  <c r="W1236" i="8"/>
  <c r="X1236" i="8"/>
  <c r="S1237" i="8"/>
  <c r="V1237" i="8" s="1"/>
  <c r="T1237" i="8"/>
  <c r="W1237" i="8"/>
  <c r="X1237" i="8"/>
  <c r="S1238" i="8"/>
  <c r="T1238" i="8"/>
  <c r="V1238" i="8"/>
  <c r="W1238" i="8"/>
  <c r="X1238" i="8"/>
  <c r="S1239" i="8"/>
  <c r="V1239" i="8" s="1"/>
  <c r="T1239" i="8"/>
  <c r="W1239" i="8"/>
  <c r="X1239" i="8"/>
  <c r="S1240" i="8"/>
  <c r="V1240" i="8" s="1"/>
  <c r="T1240" i="8"/>
  <c r="W1240" i="8"/>
  <c r="X1240" i="8"/>
  <c r="S1241" i="8"/>
  <c r="T1241" i="8"/>
  <c r="V1241" i="8"/>
  <c r="W1241" i="8"/>
  <c r="X1241" i="8"/>
  <c r="S1242" i="8"/>
  <c r="T1242" i="8"/>
  <c r="V1242" i="8"/>
  <c r="W1242" i="8"/>
  <c r="X1242" i="8"/>
  <c r="S1243" i="8"/>
  <c r="V1243" i="8" s="1"/>
  <c r="T1243" i="8"/>
  <c r="W1243" i="8"/>
  <c r="X1243" i="8"/>
  <c r="S1244" i="8"/>
  <c r="V1244" i="8" s="1"/>
  <c r="T1244" i="8"/>
  <c r="W1244" i="8"/>
  <c r="X1244" i="8"/>
  <c r="S1245" i="8"/>
  <c r="V1245" i="8" s="1"/>
  <c r="T1245" i="8"/>
  <c r="W1245" i="8"/>
  <c r="X1245" i="8"/>
  <c r="S1246" i="8"/>
  <c r="T1246" i="8"/>
  <c r="V1246" i="8"/>
  <c r="W1246" i="8"/>
  <c r="X1246" i="8"/>
  <c r="S1247" i="8"/>
  <c r="V1247" i="8" s="1"/>
  <c r="T1247" i="8"/>
  <c r="W1247" i="8"/>
  <c r="X1247" i="8"/>
  <c r="S1248" i="8"/>
  <c r="V1248" i="8" s="1"/>
  <c r="T1248" i="8"/>
  <c r="W1248" i="8"/>
  <c r="X1248" i="8"/>
  <c r="S1249" i="8"/>
  <c r="T1249" i="8"/>
  <c r="V1249" i="8"/>
  <c r="W1249" i="8"/>
  <c r="X1249" i="8"/>
  <c r="S1250" i="8"/>
  <c r="T1250" i="8"/>
  <c r="V1250" i="8"/>
  <c r="W1250" i="8"/>
  <c r="X1250" i="8"/>
  <c r="S1251" i="8"/>
  <c r="V1251" i="8" s="1"/>
  <c r="T1251" i="8"/>
  <c r="W1251" i="8"/>
  <c r="X1251" i="8"/>
  <c r="S1252" i="8"/>
  <c r="V1252" i="8" s="1"/>
  <c r="T1252" i="8"/>
  <c r="W1252" i="8"/>
  <c r="X1252" i="8"/>
  <c r="S1253" i="8"/>
  <c r="V1253" i="8" s="1"/>
  <c r="T1253" i="8"/>
  <c r="W1253" i="8"/>
  <c r="X1253" i="8"/>
  <c r="S1254" i="8"/>
  <c r="T1254" i="8"/>
  <c r="V1254" i="8"/>
  <c r="W1254" i="8"/>
  <c r="X1254" i="8"/>
  <c r="S1255" i="8"/>
  <c r="V1255" i="8" s="1"/>
  <c r="T1255" i="8"/>
  <c r="W1255" i="8"/>
  <c r="X1255" i="8"/>
  <c r="S1256" i="8"/>
  <c r="V1256" i="8" s="1"/>
  <c r="T1256" i="8"/>
  <c r="W1256" i="8"/>
  <c r="X1256" i="8"/>
  <c r="S1257" i="8"/>
  <c r="T1257" i="8"/>
  <c r="V1257" i="8"/>
  <c r="W1257" i="8"/>
  <c r="X1257" i="8"/>
  <c r="S1258" i="8"/>
  <c r="T1258" i="8"/>
  <c r="V1258" i="8"/>
  <c r="W1258" i="8"/>
  <c r="X1258" i="8"/>
  <c r="S1259" i="8"/>
  <c r="T1259" i="8"/>
  <c r="V1259" i="8"/>
  <c r="W1259" i="8"/>
  <c r="X1259" i="8"/>
  <c r="S1260" i="8"/>
  <c r="V1260" i="8" s="1"/>
  <c r="T1260" i="8"/>
  <c r="W1260" i="8"/>
  <c r="X1260" i="8"/>
  <c r="S1261" i="8"/>
  <c r="V1261" i="8" s="1"/>
  <c r="T1261" i="8"/>
  <c r="W1261" i="8"/>
  <c r="X1261" i="8"/>
  <c r="S1262" i="8"/>
  <c r="T1262" i="8"/>
  <c r="V1262" i="8"/>
  <c r="W1262" i="8"/>
  <c r="X1262" i="8"/>
  <c r="S1263" i="8"/>
  <c r="V1263" i="8" s="1"/>
  <c r="T1263" i="8"/>
  <c r="W1263" i="8"/>
  <c r="X1263" i="8"/>
  <c r="S1264" i="8"/>
  <c r="V1264" i="8" s="1"/>
  <c r="T1264" i="8"/>
  <c r="W1264" i="8"/>
  <c r="X1264" i="8"/>
  <c r="S1265" i="8"/>
  <c r="T1265" i="8"/>
  <c r="V1265" i="8"/>
  <c r="W1265" i="8"/>
  <c r="X1265" i="8"/>
  <c r="S1266" i="8"/>
  <c r="T1266" i="8"/>
  <c r="V1266" i="8"/>
  <c r="W1266" i="8"/>
  <c r="X1266" i="8"/>
  <c r="S1267" i="8"/>
  <c r="V1267" i="8" s="1"/>
  <c r="T1267" i="8"/>
  <c r="W1267" i="8"/>
  <c r="X1267" i="8"/>
  <c r="S1268" i="8"/>
  <c r="V1268" i="8" s="1"/>
  <c r="T1268" i="8"/>
  <c r="W1268" i="8"/>
  <c r="X1268" i="8"/>
  <c r="S1269" i="8"/>
  <c r="V1269" i="8" s="1"/>
  <c r="T1269" i="8"/>
  <c r="W1269" i="8"/>
  <c r="X1269" i="8"/>
  <c r="S1270" i="8"/>
  <c r="T1270" i="8"/>
  <c r="V1270" i="8"/>
  <c r="W1270" i="8"/>
  <c r="X1270" i="8"/>
  <c r="S1271" i="8"/>
  <c r="V1271" i="8" s="1"/>
  <c r="T1271" i="8"/>
  <c r="W1271" i="8"/>
  <c r="X1271" i="8"/>
  <c r="S1272" i="8"/>
  <c r="V1272" i="8" s="1"/>
  <c r="T1272" i="8"/>
  <c r="W1272" i="8"/>
  <c r="X1272" i="8"/>
  <c r="S1273" i="8"/>
  <c r="T1273" i="8"/>
  <c r="V1273" i="8"/>
  <c r="W1273" i="8"/>
  <c r="X1273" i="8"/>
  <c r="S1274" i="8"/>
  <c r="T1274" i="8"/>
  <c r="V1274" i="8"/>
  <c r="W1274" i="8"/>
  <c r="X1274" i="8"/>
  <c r="S1275" i="8"/>
  <c r="T1275" i="8"/>
  <c r="V1275" i="8"/>
  <c r="W1275" i="8"/>
  <c r="X1275" i="8"/>
  <c r="S1276" i="8"/>
  <c r="V1276" i="8" s="1"/>
  <c r="T1276" i="8"/>
  <c r="W1276" i="8"/>
  <c r="X1276" i="8"/>
  <c r="S1277" i="8"/>
  <c r="V1277" i="8" s="1"/>
  <c r="T1277" i="8"/>
  <c r="W1277" i="8"/>
  <c r="X1277" i="8"/>
  <c r="S1278" i="8"/>
  <c r="T1278" i="8"/>
  <c r="V1278" i="8"/>
  <c r="W1278" i="8"/>
  <c r="X1278" i="8"/>
  <c r="S1279" i="8"/>
  <c r="V1279" i="8" s="1"/>
  <c r="T1279" i="8"/>
  <c r="W1279" i="8"/>
  <c r="X1279" i="8"/>
  <c r="S1280" i="8"/>
  <c r="V1280" i="8" s="1"/>
  <c r="T1280" i="8"/>
  <c r="W1280" i="8"/>
  <c r="X1280" i="8"/>
  <c r="S1281" i="8"/>
  <c r="T1281" i="8"/>
  <c r="V1281" i="8"/>
  <c r="W1281" i="8"/>
  <c r="X1281" i="8"/>
  <c r="S1282" i="8"/>
  <c r="T1282" i="8"/>
  <c r="V1282" i="8"/>
  <c r="W1282" i="8"/>
  <c r="X1282" i="8"/>
  <c r="S1283" i="8"/>
  <c r="V1283" i="8" s="1"/>
  <c r="T1283" i="8"/>
  <c r="W1283" i="8"/>
  <c r="X1283" i="8"/>
  <c r="S1284" i="8"/>
  <c r="V1284" i="8" s="1"/>
  <c r="T1284" i="8"/>
  <c r="W1284" i="8"/>
  <c r="X1284" i="8"/>
  <c r="S1285" i="8"/>
  <c r="V1285" i="8" s="1"/>
  <c r="T1285" i="8"/>
  <c r="W1285" i="8"/>
  <c r="X1285" i="8"/>
  <c r="S1286" i="8"/>
  <c r="T1286" i="8"/>
  <c r="V1286" i="8"/>
  <c r="W1286" i="8"/>
  <c r="X1286" i="8"/>
  <c r="S1287" i="8"/>
  <c r="V1287" i="8" s="1"/>
  <c r="T1287" i="8"/>
  <c r="W1287" i="8"/>
  <c r="X1287" i="8"/>
  <c r="S1288" i="8"/>
  <c r="V1288" i="8" s="1"/>
  <c r="T1288" i="8"/>
  <c r="W1288" i="8"/>
  <c r="X1288" i="8"/>
  <c r="S1289" i="8"/>
  <c r="T1289" i="8"/>
  <c r="V1289" i="8"/>
  <c r="W1289" i="8"/>
  <c r="X1289" i="8"/>
  <c r="S1290" i="8"/>
  <c r="T1290" i="8"/>
  <c r="V1290" i="8"/>
  <c r="W1290" i="8"/>
  <c r="X1290" i="8"/>
  <c r="S1291" i="8"/>
  <c r="T1291" i="8"/>
  <c r="V1291" i="8"/>
  <c r="W1291" i="8"/>
  <c r="X1291" i="8"/>
  <c r="S1292" i="8"/>
  <c r="V1292" i="8" s="1"/>
  <c r="T1292" i="8"/>
  <c r="W1292" i="8"/>
  <c r="X1292" i="8"/>
  <c r="S1293" i="8"/>
  <c r="V1293" i="8" s="1"/>
  <c r="T1293" i="8"/>
  <c r="W1293" i="8"/>
  <c r="X1293" i="8"/>
  <c r="S1294" i="8"/>
  <c r="T1294" i="8"/>
  <c r="V1294" i="8"/>
  <c r="W1294" i="8"/>
  <c r="X1294" i="8"/>
  <c r="S1295" i="8"/>
  <c r="V1295" i="8" s="1"/>
  <c r="T1295" i="8"/>
  <c r="W1295" i="8"/>
  <c r="X1295" i="8"/>
  <c r="S1296" i="8"/>
  <c r="V1296" i="8" s="1"/>
  <c r="T1296" i="8"/>
  <c r="W1296" i="8"/>
  <c r="X1296" i="8"/>
  <c r="S1297" i="8"/>
  <c r="T1297" i="8"/>
  <c r="V1297" i="8"/>
  <c r="W1297" i="8"/>
  <c r="X1297" i="8"/>
  <c r="S1298" i="8"/>
  <c r="T1298" i="8"/>
  <c r="V1298" i="8"/>
  <c r="W1298" i="8"/>
  <c r="X1298" i="8"/>
  <c r="S1299" i="8"/>
  <c r="V1299" i="8" s="1"/>
  <c r="T1299" i="8"/>
  <c r="W1299" i="8"/>
  <c r="X1299" i="8"/>
  <c r="S1300" i="8"/>
  <c r="V1300" i="8" s="1"/>
  <c r="T1300" i="8"/>
  <c r="W1300" i="8"/>
  <c r="X1300" i="8"/>
  <c r="S1301" i="8"/>
  <c r="V1301" i="8" s="1"/>
  <c r="T1301" i="8"/>
  <c r="W1301" i="8"/>
  <c r="X1301" i="8"/>
  <c r="S1302" i="8"/>
  <c r="T1302" i="8"/>
  <c r="V1302" i="8"/>
  <c r="W1302" i="8"/>
  <c r="X1302" i="8"/>
  <c r="S1303" i="8"/>
  <c r="V1303" i="8" s="1"/>
  <c r="T1303" i="8"/>
  <c r="W1303" i="8"/>
  <c r="X1303" i="8"/>
  <c r="S1304" i="8"/>
  <c r="T1304" i="8"/>
  <c r="V1304" i="8"/>
  <c r="W1304" i="8"/>
  <c r="X1304" i="8"/>
  <c r="S1305" i="8"/>
  <c r="T1305" i="8"/>
  <c r="V1305" i="8"/>
  <c r="W1305" i="8"/>
  <c r="X1305" i="8"/>
  <c r="S1306" i="8"/>
  <c r="V1306" i="8" s="1"/>
  <c r="T1306" i="8"/>
  <c r="W1306" i="8"/>
  <c r="X1306" i="8"/>
  <c r="S1307" i="8"/>
  <c r="V1307" i="8" s="1"/>
  <c r="T1307" i="8"/>
  <c r="W1307" i="8"/>
  <c r="X1307" i="8"/>
  <c r="S1308" i="8"/>
  <c r="V1308" i="8" s="1"/>
  <c r="T1308" i="8"/>
  <c r="W1308" i="8"/>
  <c r="X1308" i="8"/>
  <c r="S1309" i="8"/>
  <c r="V1309" i="8" s="1"/>
  <c r="T1309" i="8"/>
  <c r="W1309" i="8"/>
  <c r="X1309" i="8"/>
  <c r="S1310" i="8"/>
  <c r="T1310" i="8"/>
  <c r="V1310" i="8"/>
  <c r="W1310" i="8"/>
  <c r="X1310" i="8"/>
  <c r="S1311" i="8"/>
  <c r="V1311" i="8" s="1"/>
  <c r="T1311" i="8"/>
  <c r="W1311" i="8"/>
  <c r="X1311" i="8"/>
  <c r="S1312" i="8"/>
  <c r="V1312" i="8" s="1"/>
  <c r="T1312" i="8"/>
  <c r="W1312" i="8"/>
  <c r="X1312" i="8"/>
  <c r="S1313" i="8"/>
  <c r="T1313" i="8"/>
  <c r="V1313" i="8"/>
  <c r="W1313" i="8"/>
  <c r="X1313" i="8"/>
  <c r="S1314" i="8"/>
  <c r="V1314" i="8" s="1"/>
  <c r="T1314" i="8"/>
  <c r="W1314" i="8"/>
  <c r="X1314" i="8"/>
  <c r="S1315" i="8"/>
  <c r="T1315" i="8"/>
  <c r="V1315" i="8"/>
  <c r="W1315" i="8"/>
  <c r="X1315" i="8"/>
  <c r="S1316" i="8"/>
  <c r="T1316" i="8"/>
  <c r="V1316" i="8"/>
  <c r="W1316" i="8"/>
  <c r="X1316" i="8"/>
  <c r="S1317" i="8"/>
  <c r="V1317" i="8" s="1"/>
  <c r="T1317" i="8"/>
  <c r="W1317" i="8"/>
  <c r="X1317" i="8"/>
  <c r="S1318" i="8"/>
  <c r="T1318" i="8"/>
  <c r="V1318" i="8"/>
  <c r="W1318" i="8"/>
  <c r="X1318" i="8"/>
  <c r="S1319" i="8"/>
  <c r="V1319" i="8" s="1"/>
  <c r="T1319" i="8"/>
  <c r="W1319" i="8"/>
  <c r="X1319" i="8"/>
  <c r="S1320" i="8"/>
  <c r="T1320" i="8"/>
  <c r="V1320" i="8"/>
  <c r="W1320" i="8"/>
  <c r="X1320" i="8"/>
  <c r="S1321" i="8"/>
  <c r="T1321" i="8"/>
  <c r="V1321" i="8"/>
  <c r="W1321" i="8"/>
  <c r="X1321" i="8"/>
  <c r="S1322" i="8"/>
  <c r="V1322" i="8" s="1"/>
  <c r="T1322" i="8"/>
  <c r="W1322" i="8"/>
  <c r="X1322" i="8"/>
  <c r="S1323" i="8"/>
  <c r="T1323" i="8"/>
  <c r="V1323" i="8"/>
  <c r="W1323" i="8"/>
  <c r="X1323" i="8"/>
  <c r="S1324" i="8"/>
  <c r="V1324" i="8" s="1"/>
  <c r="T1324" i="8"/>
  <c r="W1324" i="8"/>
  <c r="X1324" i="8"/>
  <c r="S1325" i="8"/>
  <c r="V1325" i="8" s="1"/>
  <c r="T1325" i="8"/>
  <c r="W1325" i="8"/>
  <c r="X1325" i="8"/>
  <c r="S1326" i="8"/>
  <c r="V1326" i="8" s="1"/>
  <c r="T1326" i="8"/>
  <c r="W1326" i="8"/>
  <c r="X1326" i="8"/>
  <c r="S1327" i="8"/>
  <c r="V1327" i="8" s="1"/>
  <c r="T1327" i="8"/>
  <c r="W1327" i="8"/>
  <c r="X1327" i="8"/>
  <c r="S1328" i="8"/>
  <c r="T1328" i="8"/>
  <c r="V1328" i="8"/>
  <c r="W1328" i="8"/>
  <c r="X1328" i="8"/>
  <c r="S1329" i="8"/>
  <c r="T1329" i="8"/>
  <c r="V1329" i="8"/>
  <c r="W1329" i="8"/>
  <c r="X1329" i="8"/>
  <c r="S1330" i="8"/>
  <c r="T1330" i="8"/>
  <c r="V1330" i="8"/>
  <c r="W1330" i="8"/>
  <c r="X1330" i="8"/>
  <c r="S1331" i="8"/>
  <c r="V1331" i="8" s="1"/>
  <c r="T1331" i="8"/>
  <c r="W1331" i="8"/>
  <c r="X1331" i="8"/>
  <c r="S1332" i="8"/>
  <c r="V1332" i="8" s="1"/>
  <c r="T1332" i="8"/>
  <c r="W1332" i="8"/>
  <c r="X1332" i="8"/>
  <c r="S1333" i="8"/>
  <c r="T1333" i="8"/>
  <c r="V1333" i="8"/>
  <c r="W1333" i="8"/>
  <c r="X1333" i="8"/>
  <c r="S1334" i="8"/>
  <c r="T1334" i="8"/>
  <c r="V1334" i="8"/>
  <c r="W1334" i="8"/>
  <c r="X1334" i="8"/>
  <c r="S1335" i="8"/>
  <c r="V1335" i="8" s="1"/>
  <c r="T1335" i="8"/>
  <c r="W1335" i="8"/>
  <c r="X1335" i="8"/>
  <c r="S1336" i="8"/>
  <c r="V1336" i="8" s="1"/>
  <c r="T1336" i="8"/>
  <c r="W1336" i="8"/>
  <c r="X1336" i="8"/>
  <c r="S1337" i="8"/>
  <c r="T1337" i="8"/>
  <c r="V1337" i="8"/>
  <c r="W1337" i="8"/>
  <c r="X1337" i="8"/>
  <c r="S1338" i="8"/>
  <c r="T1338" i="8"/>
  <c r="V1338" i="8"/>
  <c r="W1338" i="8"/>
  <c r="X1338" i="8"/>
  <c r="S1339" i="8"/>
  <c r="T1339" i="8"/>
  <c r="V1339" i="8"/>
  <c r="W1339" i="8"/>
  <c r="X1339" i="8"/>
  <c r="S1340" i="8"/>
  <c r="T1340" i="8"/>
  <c r="V1340" i="8"/>
  <c r="W1340" i="8"/>
  <c r="X1340" i="8"/>
  <c r="S1341" i="8"/>
  <c r="T1341" i="8"/>
  <c r="V1341" i="8"/>
  <c r="W1341" i="8"/>
  <c r="X1341" i="8"/>
  <c r="S1342" i="8"/>
  <c r="T1342" i="8"/>
  <c r="V1342" i="8"/>
  <c r="W1342" i="8"/>
  <c r="X1342" i="8"/>
  <c r="S1343" i="8"/>
  <c r="V1343" i="8" s="1"/>
  <c r="T1343" i="8"/>
  <c r="W1343" i="8"/>
  <c r="X1343" i="8"/>
  <c r="S1344" i="8"/>
  <c r="T1344" i="8"/>
  <c r="V1344" i="8"/>
  <c r="W1344" i="8"/>
  <c r="X1344" i="8"/>
  <c r="S1345" i="8"/>
  <c r="T1345" i="8"/>
  <c r="V1345" i="8"/>
  <c r="W1345" i="8"/>
  <c r="X1345" i="8"/>
  <c r="S1346" i="8"/>
  <c r="T1346" i="8"/>
  <c r="V1346" i="8"/>
  <c r="W1346" i="8"/>
  <c r="X1346" i="8"/>
  <c r="S1347" i="8"/>
  <c r="T1347" i="8"/>
  <c r="V1347" i="8"/>
  <c r="W1347" i="8"/>
  <c r="X1347" i="8"/>
  <c r="S1348" i="8"/>
  <c r="T1348" i="8"/>
  <c r="V1348" i="8"/>
  <c r="W1348" i="8"/>
  <c r="X1348" i="8"/>
  <c r="S1349" i="8"/>
  <c r="V1349" i="8" s="1"/>
  <c r="T1349" i="8"/>
  <c r="W1349" i="8"/>
  <c r="X1349" i="8"/>
  <c r="S1350" i="8"/>
  <c r="V1350" i="8" s="1"/>
  <c r="T1350" i="8"/>
  <c r="W1350" i="8"/>
  <c r="X1350" i="8"/>
  <c r="S1351" i="8"/>
  <c r="V1351" i="8" s="1"/>
  <c r="T1351" i="8"/>
  <c r="W1351" i="8"/>
  <c r="X1351" i="8"/>
  <c r="S1352" i="8"/>
  <c r="T1352" i="8"/>
  <c r="V1352" i="8"/>
  <c r="W1352" i="8"/>
  <c r="X1352" i="8"/>
  <c r="S1353" i="8"/>
  <c r="T1353" i="8"/>
  <c r="V1353" i="8"/>
  <c r="W1353" i="8"/>
  <c r="X1353" i="8"/>
  <c r="S1354" i="8"/>
  <c r="V1354" i="8" s="1"/>
  <c r="T1354" i="8"/>
  <c r="W1354" i="8"/>
  <c r="X1354" i="8"/>
  <c r="S1355" i="8"/>
  <c r="V1355" i="8" s="1"/>
  <c r="T1355" i="8"/>
  <c r="W1355" i="8"/>
  <c r="X1355" i="8"/>
  <c r="S1356" i="8"/>
  <c r="T1356" i="8"/>
  <c r="V1356" i="8"/>
  <c r="W1356" i="8"/>
  <c r="X1356" i="8"/>
  <c r="S1357" i="8"/>
  <c r="T1357" i="8"/>
  <c r="V1357" i="8"/>
  <c r="W1357" i="8"/>
  <c r="X1357" i="8"/>
  <c r="S1358" i="8"/>
  <c r="V1358" i="8" s="1"/>
  <c r="T1358" i="8"/>
  <c r="W1358" i="8"/>
  <c r="X1358" i="8"/>
  <c r="S1359" i="8"/>
  <c r="V1359" i="8" s="1"/>
  <c r="T1359" i="8"/>
  <c r="W1359" i="8"/>
  <c r="X1359" i="8"/>
  <c r="S1360" i="8"/>
  <c r="V1360" i="8" s="1"/>
  <c r="T1360" i="8"/>
  <c r="W1360" i="8"/>
  <c r="X1360" i="8"/>
  <c r="S1361" i="8"/>
  <c r="T1361" i="8"/>
  <c r="V1361" i="8"/>
  <c r="W1361" i="8"/>
  <c r="X1361" i="8"/>
  <c r="S1362" i="8"/>
  <c r="T1362" i="8"/>
  <c r="V1362" i="8"/>
  <c r="W1362" i="8"/>
  <c r="X1362" i="8"/>
  <c r="S1363" i="8"/>
  <c r="V1363" i="8" s="1"/>
  <c r="T1363" i="8"/>
  <c r="W1363" i="8"/>
  <c r="X1363" i="8"/>
  <c r="S1364" i="8"/>
  <c r="T1364" i="8"/>
  <c r="V1364" i="8"/>
  <c r="W1364" i="8"/>
  <c r="X1364" i="8"/>
  <c r="S1365" i="8"/>
  <c r="T1365" i="8"/>
  <c r="V1365" i="8"/>
  <c r="W1365" i="8"/>
  <c r="X1365" i="8"/>
  <c r="S1366" i="8"/>
  <c r="T1366" i="8"/>
  <c r="V1366" i="8"/>
  <c r="W1366" i="8"/>
  <c r="X1366" i="8"/>
  <c r="S1367" i="8"/>
  <c r="V1367" i="8" s="1"/>
  <c r="T1367" i="8"/>
  <c r="W1367" i="8"/>
  <c r="X1367" i="8"/>
  <c r="S1368" i="8"/>
  <c r="V1368" i="8" s="1"/>
  <c r="T1368" i="8"/>
  <c r="W1368" i="8"/>
  <c r="X1368" i="8"/>
  <c r="S1369" i="8"/>
  <c r="T1369" i="8"/>
  <c r="V1369" i="8"/>
  <c r="W1369" i="8"/>
  <c r="X1369" i="8"/>
  <c r="S1370" i="8"/>
  <c r="T1370" i="8"/>
  <c r="V1370" i="8"/>
  <c r="W1370" i="8"/>
  <c r="X1370" i="8"/>
  <c r="S1371" i="8"/>
  <c r="T1371" i="8"/>
  <c r="V1371" i="8"/>
  <c r="W1371" i="8"/>
  <c r="X1371" i="8"/>
  <c r="S1372" i="8"/>
  <c r="V1372" i="8" s="1"/>
  <c r="T1372" i="8"/>
  <c r="W1372" i="8"/>
  <c r="X1372" i="8"/>
  <c r="S1373" i="8"/>
  <c r="V1373" i="8" s="1"/>
  <c r="T1373" i="8"/>
  <c r="W1373" i="8"/>
  <c r="X1373" i="8"/>
  <c r="S1374" i="8"/>
  <c r="T1374" i="8"/>
  <c r="V1374" i="8"/>
  <c r="W1374" i="8"/>
  <c r="X1374" i="8"/>
  <c r="S1375" i="8"/>
  <c r="V1375" i="8" s="1"/>
  <c r="T1375" i="8"/>
  <c r="W1375" i="8"/>
  <c r="X1375" i="8"/>
  <c r="S1376" i="8"/>
  <c r="T1376" i="8"/>
  <c r="V1376" i="8"/>
  <c r="W1376" i="8"/>
  <c r="X1376" i="8"/>
  <c r="S1377" i="8"/>
  <c r="T1377" i="8"/>
  <c r="V1377" i="8"/>
  <c r="W1377" i="8"/>
  <c r="X1377" i="8"/>
  <c r="S1378" i="8"/>
  <c r="V1378" i="8" s="1"/>
  <c r="T1378" i="8"/>
  <c r="W1378" i="8"/>
  <c r="X1378" i="8"/>
  <c r="S1379" i="8"/>
  <c r="T1379" i="8"/>
  <c r="V1379" i="8"/>
  <c r="W1379" i="8"/>
  <c r="X1379" i="8"/>
  <c r="S1380" i="8"/>
  <c r="T1380" i="8"/>
  <c r="V1380" i="8"/>
  <c r="W1380" i="8"/>
  <c r="X1380" i="8"/>
  <c r="S1381" i="8"/>
  <c r="T1381" i="8"/>
  <c r="V1381" i="8"/>
  <c r="W1381" i="8"/>
  <c r="X1381" i="8"/>
  <c r="S1382" i="8"/>
  <c r="T1382" i="8"/>
  <c r="V1382" i="8"/>
  <c r="W1382" i="8"/>
  <c r="X1382" i="8"/>
  <c r="S1383" i="8"/>
  <c r="V1383" i="8" s="1"/>
  <c r="T1383" i="8"/>
  <c r="W1383" i="8"/>
  <c r="X1383" i="8"/>
  <c r="S1384" i="8"/>
  <c r="T1384" i="8"/>
  <c r="V1384" i="8"/>
  <c r="W1384" i="8"/>
  <c r="X1384" i="8"/>
  <c r="S1385" i="8"/>
  <c r="T1385" i="8"/>
  <c r="V1385" i="8"/>
  <c r="W1385" i="8"/>
  <c r="X1385" i="8"/>
  <c r="S1386" i="8"/>
  <c r="T1386" i="8"/>
  <c r="V1386" i="8"/>
  <c r="W1386" i="8"/>
  <c r="X1386" i="8"/>
  <c r="S1387" i="8"/>
  <c r="T1387" i="8"/>
  <c r="V1387" i="8"/>
  <c r="W1387" i="8"/>
  <c r="X1387" i="8"/>
  <c r="S1388" i="8"/>
  <c r="T1388" i="8"/>
  <c r="V1388" i="8"/>
  <c r="W1388" i="8"/>
  <c r="X1388" i="8"/>
  <c r="S1389" i="8"/>
  <c r="T1389" i="8"/>
  <c r="V1389" i="8"/>
  <c r="W1389" i="8"/>
  <c r="X1389" i="8"/>
  <c r="S1390" i="8"/>
  <c r="V1390" i="8" s="1"/>
  <c r="T1390" i="8"/>
  <c r="W1390" i="8"/>
  <c r="X1390" i="8"/>
  <c r="S1391" i="8"/>
  <c r="V1391" i="8" s="1"/>
  <c r="T1391" i="8"/>
  <c r="W1391" i="8"/>
  <c r="X1391" i="8"/>
  <c r="S1392" i="8"/>
  <c r="V1392" i="8" s="1"/>
  <c r="T1392" i="8"/>
  <c r="W1392" i="8"/>
  <c r="X1392" i="8"/>
  <c r="S1393" i="8"/>
  <c r="T1393" i="8"/>
  <c r="V1393" i="8"/>
  <c r="W1393" i="8"/>
  <c r="X1393" i="8"/>
  <c r="S1394" i="8"/>
  <c r="T1394" i="8"/>
  <c r="V1394" i="8"/>
  <c r="W1394" i="8"/>
  <c r="X1394" i="8"/>
  <c r="S1395" i="8"/>
  <c r="V1395" i="8" s="1"/>
  <c r="T1395" i="8"/>
  <c r="W1395" i="8"/>
  <c r="X1395" i="8"/>
  <c r="S1396" i="8"/>
  <c r="V1396" i="8" s="1"/>
  <c r="T1396" i="8"/>
  <c r="W1396" i="8"/>
  <c r="X1396" i="8"/>
  <c r="S1397" i="8"/>
  <c r="T1397" i="8"/>
  <c r="V1397" i="8"/>
  <c r="W1397" i="8"/>
  <c r="X1397" i="8"/>
  <c r="S1398" i="8"/>
  <c r="T1398" i="8"/>
  <c r="V1398" i="8"/>
  <c r="W1398" i="8"/>
  <c r="X1398" i="8"/>
  <c r="S1399" i="8"/>
  <c r="V1399" i="8" s="1"/>
  <c r="T1399" i="8"/>
  <c r="W1399" i="8"/>
  <c r="X1399" i="8"/>
  <c r="S1400" i="8"/>
  <c r="V1400" i="8" s="1"/>
  <c r="T1400" i="8"/>
  <c r="W1400" i="8"/>
  <c r="X1400" i="8"/>
  <c r="S1401" i="8"/>
  <c r="T1401" i="8"/>
  <c r="V1401" i="8"/>
  <c r="W1401" i="8"/>
  <c r="X1401" i="8"/>
  <c r="S1402" i="8"/>
  <c r="T1402" i="8"/>
  <c r="V1402" i="8"/>
  <c r="W1402" i="8"/>
  <c r="X1402" i="8"/>
  <c r="S1403" i="8"/>
  <c r="T1403" i="8"/>
  <c r="V1403" i="8"/>
  <c r="W1403" i="8"/>
  <c r="X1403" i="8"/>
  <c r="S1404" i="8"/>
  <c r="V1404" i="8" s="1"/>
  <c r="T1404" i="8"/>
  <c r="W1404" i="8"/>
  <c r="X1404" i="8"/>
  <c r="S1405" i="8"/>
  <c r="T1405" i="8"/>
  <c r="V1405" i="8"/>
  <c r="W1405" i="8"/>
  <c r="X1405" i="8"/>
  <c r="S1406" i="8"/>
  <c r="T1406" i="8"/>
  <c r="V1406" i="8"/>
  <c r="W1406" i="8"/>
  <c r="X1406" i="8"/>
  <c r="S1407" i="8"/>
  <c r="V1407" i="8" s="1"/>
  <c r="T1407" i="8"/>
  <c r="W1407" i="8"/>
  <c r="X1407" i="8"/>
  <c r="S1408" i="8"/>
  <c r="T1408" i="8"/>
  <c r="V1408" i="8"/>
  <c r="W1408" i="8"/>
  <c r="X1408" i="8"/>
  <c r="S1409" i="8"/>
  <c r="T1409" i="8"/>
  <c r="V1409" i="8"/>
  <c r="W1409" i="8"/>
  <c r="X1409" i="8"/>
  <c r="S1410" i="8"/>
  <c r="T1410" i="8"/>
  <c r="V1410" i="8"/>
  <c r="W1410" i="8"/>
  <c r="X1410" i="8"/>
  <c r="S1411" i="8"/>
  <c r="T1411" i="8"/>
  <c r="V1411" i="8"/>
  <c r="W1411" i="8"/>
  <c r="X1411" i="8"/>
  <c r="S1412" i="8"/>
  <c r="V1412" i="8" s="1"/>
  <c r="T1412" i="8"/>
  <c r="W1412" i="8"/>
  <c r="X1412" i="8"/>
  <c r="S1413" i="8"/>
  <c r="V1413" i="8" s="1"/>
  <c r="T1413" i="8"/>
  <c r="W1413" i="8"/>
  <c r="X1413" i="8"/>
  <c r="S1414" i="8"/>
  <c r="V1414" i="8" s="1"/>
  <c r="T1414" i="8"/>
  <c r="W1414" i="8"/>
  <c r="X1414" i="8"/>
  <c r="S1415" i="8"/>
  <c r="V1415" i="8" s="1"/>
  <c r="T1415" i="8"/>
  <c r="W1415" i="8"/>
  <c r="X1415" i="8"/>
  <c r="S1416" i="8"/>
  <c r="T1416" i="8"/>
  <c r="V1416" i="8"/>
  <c r="W1416" i="8"/>
  <c r="X1416" i="8"/>
  <c r="S1417" i="8"/>
  <c r="T1417" i="8"/>
  <c r="V1417" i="8"/>
  <c r="W1417" i="8"/>
  <c r="X1417" i="8"/>
  <c r="S1418" i="8"/>
  <c r="V1418" i="8" s="1"/>
  <c r="T1418" i="8"/>
  <c r="W1418" i="8"/>
  <c r="X1418" i="8"/>
  <c r="S1419" i="8"/>
  <c r="V1419" i="8" s="1"/>
  <c r="T1419" i="8"/>
  <c r="W1419" i="8"/>
  <c r="X1419" i="8"/>
  <c r="S1420" i="8"/>
  <c r="T1420" i="8"/>
  <c r="V1420" i="8"/>
  <c r="W1420" i="8"/>
  <c r="X1420" i="8"/>
  <c r="S1421" i="8"/>
  <c r="T1421" i="8"/>
  <c r="V1421" i="8"/>
  <c r="W1421" i="8"/>
  <c r="X1421" i="8"/>
  <c r="S1422" i="8"/>
  <c r="T1422" i="8"/>
  <c r="V1422" i="8"/>
  <c r="W1422" i="8"/>
  <c r="X1422" i="8"/>
  <c r="S1423" i="8"/>
  <c r="V1423" i="8" s="1"/>
  <c r="T1423" i="8"/>
  <c r="W1423" i="8"/>
  <c r="X1423" i="8"/>
  <c r="S1424" i="8"/>
  <c r="V1424" i="8" s="1"/>
  <c r="T1424" i="8"/>
  <c r="W1424" i="8"/>
  <c r="X1424" i="8"/>
  <c r="S1425" i="8"/>
  <c r="T1425" i="8"/>
  <c r="V1425" i="8"/>
  <c r="W1425" i="8"/>
  <c r="X1425" i="8"/>
  <c r="S1426" i="8"/>
  <c r="T1426" i="8"/>
  <c r="V1426" i="8"/>
  <c r="W1426" i="8"/>
  <c r="X1426" i="8"/>
  <c r="S1427" i="8"/>
  <c r="T1427" i="8"/>
  <c r="V1427" i="8"/>
  <c r="W1427" i="8"/>
  <c r="X1427" i="8"/>
  <c r="S1428" i="8"/>
  <c r="T1428" i="8"/>
  <c r="V1428" i="8"/>
  <c r="W1428" i="8"/>
  <c r="X1428" i="8"/>
  <c r="S1429" i="8"/>
  <c r="V1429" i="8" s="1"/>
  <c r="T1429" i="8"/>
  <c r="W1429" i="8"/>
  <c r="X1429" i="8"/>
  <c r="S1430" i="8"/>
  <c r="T1430" i="8"/>
  <c r="V1430" i="8"/>
  <c r="W1430" i="8"/>
  <c r="X1430" i="8"/>
  <c r="S1431" i="8"/>
  <c r="V1431" i="8" s="1"/>
  <c r="T1431" i="8"/>
  <c r="W1431" i="8"/>
  <c r="X1431" i="8"/>
  <c r="S1432" i="8"/>
  <c r="T1432" i="8"/>
  <c r="V1432" i="8"/>
  <c r="W1432" i="8"/>
  <c r="X1432" i="8"/>
  <c r="S1433" i="8"/>
  <c r="T1433" i="8"/>
  <c r="V1433" i="8"/>
  <c r="W1433" i="8"/>
  <c r="X1433" i="8"/>
  <c r="S1434" i="8"/>
  <c r="V1434" i="8" s="1"/>
  <c r="T1434" i="8"/>
  <c r="W1434" i="8"/>
  <c r="X1434" i="8"/>
  <c r="S1435" i="8"/>
  <c r="T1435" i="8"/>
  <c r="V1435" i="8"/>
  <c r="W1435" i="8"/>
  <c r="X1435" i="8"/>
  <c r="S1436" i="8"/>
  <c r="V1436" i="8" s="1"/>
  <c r="T1436" i="8"/>
  <c r="W1436" i="8"/>
  <c r="X1436" i="8"/>
  <c r="S1437" i="8"/>
  <c r="T1437" i="8"/>
  <c r="V1437" i="8"/>
  <c r="W1437" i="8"/>
  <c r="X1437" i="8"/>
  <c r="S1438" i="8"/>
  <c r="T1438" i="8"/>
  <c r="V1438" i="8"/>
  <c r="W1438" i="8"/>
  <c r="X1438" i="8"/>
  <c r="S1439" i="8"/>
  <c r="V1439" i="8" s="1"/>
  <c r="T1439" i="8"/>
  <c r="W1439" i="8"/>
  <c r="X1439" i="8"/>
  <c r="S1440" i="8"/>
  <c r="T1440" i="8"/>
  <c r="V1440" i="8"/>
  <c r="W1440" i="8"/>
  <c r="X1440" i="8"/>
  <c r="S1441" i="8"/>
  <c r="V1441" i="8" s="1"/>
  <c r="T1441" i="8"/>
  <c r="W1441" i="8"/>
  <c r="X1441" i="8"/>
  <c r="S1442" i="8"/>
  <c r="T1442" i="8"/>
  <c r="V1442" i="8"/>
  <c r="W1442" i="8"/>
  <c r="X1442" i="8"/>
  <c r="S1443" i="8"/>
  <c r="T1443" i="8"/>
  <c r="V1443" i="8"/>
  <c r="W1443" i="8"/>
  <c r="X1443" i="8"/>
  <c r="S1444" i="8"/>
  <c r="V1444" i="8" s="1"/>
  <c r="T1444" i="8"/>
  <c r="W1444" i="8"/>
  <c r="X1444" i="8"/>
  <c r="S1445" i="8"/>
  <c r="T1445" i="8"/>
  <c r="V1445" i="8"/>
  <c r="W1445" i="8"/>
  <c r="X1445" i="8"/>
  <c r="S1446" i="8"/>
  <c r="T1446" i="8"/>
  <c r="V1446" i="8"/>
  <c r="W1446" i="8"/>
  <c r="X1446" i="8"/>
  <c r="S1447" i="8"/>
  <c r="T1447" i="8"/>
  <c r="V1447" i="8"/>
  <c r="W1447" i="8"/>
  <c r="X1447" i="8"/>
  <c r="S1448" i="8"/>
  <c r="T1448" i="8"/>
  <c r="V1448" i="8"/>
  <c r="W1448" i="8"/>
  <c r="X1448" i="8"/>
  <c r="S1449" i="8"/>
  <c r="V1449" i="8" s="1"/>
  <c r="T1449" i="8"/>
  <c r="W1449" i="8"/>
  <c r="X1449" i="8"/>
  <c r="S1450" i="8"/>
  <c r="T1450" i="8"/>
  <c r="V1450" i="8"/>
  <c r="W1450" i="8"/>
  <c r="X1450" i="8"/>
  <c r="S1451" i="8"/>
  <c r="T1451" i="8"/>
  <c r="V1451" i="8"/>
  <c r="W1451" i="8"/>
  <c r="X1451" i="8"/>
  <c r="S1452" i="8"/>
  <c r="T1452" i="8"/>
  <c r="V1452" i="8"/>
  <c r="W1452" i="8"/>
  <c r="X1452" i="8"/>
  <c r="S1453" i="8"/>
  <c r="T1453" i="8"/>
  <c r="V1453" i="8"/>
  <c r="W1453" i="8"/>
  <c r="X1453" i="8"/>
  <c r="S1454" i="8"/>
  <c r="V1454" i="8" s="1"/>
  <c r="T1454" i="8"/>
  <c r="W1454" i="8"/>
  <c r="X1454" i="8"/>
  <c r="S1455" i="8"/>
  <c r="T1455" i="8"/>
  <c r="V1455" i="8"/>
  <c r="W1455" i="8"/>
  <c r="X1455" i="8"/>
  <c r="S1456" i="8"/>
  <c r="T1456" i="8"/>
  <c r="V1456" i="8"/>
  <c r="W1456" i="8"/>
  <c r="X1456" i="8"/>
  <c r="S1457" i="8"/>
  <c r="V1457" i="8" s="1"/>
  <c r="T1457" i="8"/>
  <c r="W1457" i="8"/>
  <c r="X1457" i="8"/>
  <c r="S1458" i="8"/>
  <c r="T1458" i="8"/>
  <c r="V1458" i="8"/>
  <c r="W1458" i="8"/>
  <c r="X1458" i="8"/>
  <c r="S1459" i="8"/>
  <c r="T1459" i="8"/>
  <c r="V1459" i="8"/>
  <c r="W1459" i="8"/>
  <c r="X1459" i="8"/>
  <c r="S1460" i="8"/>
  <c r="T1460" i="8"/>
  <c r="V1460" i="8"/>
  <c r="W1460" i="8"/>
  <c r="X1460" i="8"/>
  <c r="S1461" i="8"/>
  <c r="T1461" i="8"/>
  <c r="V1461" i="8"/>
  <c r="W1461" i="8"/>
  <c r="X1461" i="8"/>
  <c r="S1462" i="8"/>
  <c r="V1462" i="8" s="1"/>
  <c r="T1462" i="8"/>
  <c r="W1462" i="8"/>
  <c r="X1462" i="8"/>
  <c r="S1463" i="8"/>
  <c r="T1463" i="8"/>
  <c r="V1463" i="8"/>
  <c r="W1463" i="8"/>
  <c r="X1463" i="8"/>
  <c r="S1464" i="8"/>
  <c r="T1464" i="8"/>
  <c r="V1464" i="8"/>
  <c r="W1464" i="8"/>
  <c r="X1464" i="8"/>
  <c r="S1465" i="8"/>
  <c r="V1465" i="8" s="1"/>
  <c r="T1465" i="8"/>
  <c r="W1465" i="8"/>
  <c r="X1465" i="8"/>
  <c r="S1466" i="8"/>
  <c r="T1466" i="8"/>
  <c r="V1466" i="8"/>
  <c r="W1466" i="8"/>
  <c r="X1466" i="8"/>
  <c r="S1467" i="8"/>
  <c r="T1467" i="8"/>
  <c r="V1467" i="8"/>
  <c r="W1467" i="8"/>
  <c r="X1467" i="8"/>
  <c r="S1468" i="8"/>
  <c r="T1468" i="8"/>
  <c r="V1468" i="8"/>
  <c r="W1468" i="8"/>
  <c r="X1468" i="8"/>
  <c r="S1469" i="8"/>
  <c r="T1469" i="8"/>
  <c r="V1469" i="8"/>
  <c r="W1469" i="8"/>
  <c r="X1469" i="8"/>
  <c r="S1470" i="8"/>
  <c r="T1470" i="8"/>
  <c r="V1470" i="8"/>
  <c r="W1470" i="8"/>
  <c r="X1470" i="8"/>
  <c r="S1471" i="8"/>
  <c r="T1471" i="8"/>
  <c r="V1471" i="8"/>
  <c r="W1471" i="8"/>
  <c r="X1471" i="8"/>
  <c r="S1472" i="8"/>
  <c r="V1472" i="8" s="1"/>
  <c r="T1472" i="8"/>
  <c r="W1472" i="8"/>
  <c r="X1472" i="8"/>
  <c r="S1473" i="8"/>
  <c r="V1473" i="8" s="1"/>
  <c r="T1473" i="8"/>
  <c r="W1473" i="8"/>
  <c r="X1473" i="8"/>
  <c r="S1474" i="8"/>
  <c r="T1474" i="8"/>
  <c r="V1474" i="8"/>
  <c r="W1474" i="8"/>
  <c r="X1474" i="8"/>
  <c r="S1475" i="8"/>
  <c r="T1475" i="8"/>
  <c r="V1475" i="8"/>
  <c r="W1475" i="8"/>
  <c r="X1475" i="8"/>
  <c r="S1476" i="8"/>
  <c r="T1476" i="8"/>
  <c r="V1476" i="8"/>
  <c r="W1476" i="8"/>
  <c r="X1476" i="8"/>
  <c r="S1477" i="8"/>
  <c r="V1477" i="8" s="1"/>
  <c r="T1477" i="8"/>
  <c r="W1477" i="8"/>
  <c r="X1477" i="8"/>
  <c r="S1478" i="8"/>
  <c r="T1478" i="8"/>
  <c r="V1478" i="8"/>
  <c r="W1478" i="8"/>
  <c r="X1478" i="8"/>
  <c r="S1479" i="8"/>
  <c r="T1479" i="8"/>
  <c r="V1479" i="8"/>
  <c r="W1479" i="8"/>
  <c r="X1479" i="8"/>
  <c r="S1480" i="8"/>
  <c r="V1480" i="8" s="1"/>
  <c r="T1480" i="8"/>
  <c r="W1480" i="8"/>
  <c r="X1480" i="8"/>
  <c r="S1481" i="8"/>
  <c r="V1481" i="8" s="1"/>
  <c r="T1481" i="8"/>
  <c r="W1481" i="8"/>
  <c r="X1481" i="8"/>
  <c r="S1482" i="8"/>
  <c r="V1482" i="8" s="1"/>
  <c r="T1482" i="8"/>
  <c r="W1482" i="8"/>
  <c r="X1482" i="8"/>
  <c r="S1483" i="8"/>
  <c r="T1483" i="8"/>
  <c r="V1483" i="8"/>
  <c r="W1483" i="8"/>
  <c r="X1483" i="8"/>
  <c r="S1484" i="8"/>
  <c r="T1484" i="8"/>
  <c r="V1484" i="8"/>
  <c r="W1484" i="8"/>
  <c r="X1484" i="8"/>
  <c r="S1485" i="8"/>
  <c r="V1485" i="8" s="1"/>
  <c r="T1485" i="8"/>
  <c r="W1485" i="8"/>
  <c r="X1485" i="8"/>
  <c r="S1486" i="8"/>
  <c r="T1486" i="8"/>
  <c r="V1486" i="8"/>
  <c r="W1486" i="8"/>
  <c r="X1486" i="8"/>
  <c r="S1487" i="8"/>
  <c r="T1487" i="8"/>
  <c r="V1487" i="8"/>
  <c r="W1487" i="8"/>
  <c r="X1487" i="8"/>
  <c r="S1488" i="8"/>
  <c r="T1488" i="8"/>
  <c r="V1488" i="8"/>
  <c r="W1488" i="8"/>
  <c r="X1488" i="8"/>
  <c r="S1489" i="8"/>
  <c r="V1489" i="8" s="1"/>
  <c r="T1489" i="8"/>
  <c r="W1489" i="8"/>
  <c r="X1489" i="8"/>
  <c r="S1490" i="8"/>
  <c r="V1490" i="8" s="1"/>
  <c r="T1490" i="8"/>
  <c r="W1490" i="8"/>
  <c r="X1490" i="8"/>
  <c r="S1491" i="8"/>
  <c r="T1491" i="8"/>
  <c r="V1491" i="8"/>
  <c r="W1491" i="8"/>
  <c r="X1491" i="8"/>
  <c r="S1492" i="8"/>
  <c r="T1492" i="8"/>
  <c r="V1492" i="8"/>
  <c r="W1492" i="8"/>
  <c r="X1492" i="8"/>
  <c r="S1493" i="8"/>
  <c r="T1493" i="8"/>
  <c r="V1493" i="8"/>
  <c r="W1493" i="8"/>
  <c r="X1493" i="8"/>
  <c r="S1494" i="8"/>
  <c r="T1494" i="8"/>
  <c r="V1494" i="8"/>
  <c r="W1494" i="8"/>
  <c r="X1494" i="8"/>
  <c r="S1495" i="8"/>
  <c r="V1495" i="8" s="1"/>
  <c r="T1495" i="8"/>
  <c r="W1495" i="8"/>
  <c r="X1495" i="8"/>
  <c r="S1496" i="8"/>
  <c r="T1496" i="8"/>
  <c r="V1496" i="8"/>
  <c r="W1496" i="8"/>
  <c r="X1496" i="8"/>
  <c r="S1497" i="8"/>
  <c r="V1497" i="8" s="1"/>
  <c r="T1497" i="8"/>
  <c r="W1497" i="8"/>
  <c r="X1497" i="8"/>
  <c r="S1498" i="8"/>
  <c r="T1498" i="8"/>
  <c r="V1498" i="8"/>
  <c r="W1498" i="8"/>
  <c r="X1498" i="8"/>
  <c r="S1499" i="8"/>
  <c r="T1499" i="8"/>
  <c r="V1499" i="8"/>
  <c r="W1499" i="8"/>
  <c r="X1499" i="8"/>
  <c r="S1500" i="8"/>
  <c r="V1500" i="8" s="1"/>
  <c r="T1500" i="8"/>
  <c r="W1500" i="8"/>
  <c r="X1500" i="8"/>
  <c r="S1501" i="8"/>
  <c r="T1501" i="8"/>
  <c r="V1501" i="8"/>
  <c r="W1501" i="8"/>
  <c r="X1501" i="8"/>
  <c r="S1502" i="8"/>
  <c r="T1502" i="8"/>
  <c r="V1502" i="8"/>
  <c r="W1502" i="8"/>
  <c r="X1502" i="8"/>
  <c r="S1503" i="8"/>
  <c r="V1503" i="8" s="1"/>
  <c r="T1503" i="8"/>
  <c r="W1503" i="8"/>
  <c r="X1503" i="8"/>
  <c r="S1504" i="8"/>
  <c r="T1504" i="8"/>
  <c r="V1504" i="8"/>
  <c r="W1504" i="8"/>
  <c r="X1504" i="8"/>
  <c r="S1505" i="8"/>
  <c r="V1505" i="8" s="1"/>
  <c r="T1505" i="8"/>
  <c r="W1505" i="8"/>
  <c r="X1505" i="8"/>
  <c r="S1506" i="8"/>
  <c r="T1506" i="8"/>
  <c r="V1506" i="8"/>
  <c r="W1506" i="8"/>
  <c r="X1506" i="8"/>
  <c r="S1507" i="8"/>
  <c r="T1507" i="8"/>
  <c r="V1507" i="8"/>
  <c r="W1507" i="8"/>
  <c r="X1507" i="8"/>
  <c r="S1508" i="8"/>
  <c r="V1508" i="8" s="1"/>
  <c r="T1508" i="8"/>
  <c r="W1508" i="8"/>
  <c r="X1508" i="8"/>
  <c r="S1509" i="8"/>
  <c r="T1509" i="8"/>
  <c r="V1509" i="8"/>
  <c r="W1509" i="8"/>
  <c r="X1509" i="8"/>
  <c r="S1510" i="8"/>
  <c r="T1510" i="8"/>
  <c r="V1510" i="8"/>
  <c r="W1510" i="8"/>
  <c r="X1510" i="8"/>
  <c r="S1511" i="8"/>
  <c r="T1511" i="8"/>
  <c r="V1511" i="8"/>
  <c r="W1511" i="8"/>
  <c r="X1511" i="8"/>
  <c r="S1512" i="8"/>
  <c r="T1512" i="8"/>
  <c r="V1512" i="8"/>
  <c r="W1512" i="8"/>
  <c r="X1512" i="8"/>
  <c r="S1513" i="8"/>
  <c r="V1513" i="8" s="1"/>
  <c r="T1513" i="8"/>
  <c r="W1513" i="8"/>
  <c r="X1513" i="8"/>
  <c r="S1514" i="8"/>
  <c r="T1514" i="8"/>
  <c r="V1514" i="8"/>
  <c r="W1514" i="8"/>
  <c r="X1514" i="8"/>
  <c r="S1515" i="8"/>
  <c r="T1515" i="8"/>
  <c r="V1515" i="8"/>
  <c r="W1515" i="8"/>
  <c r="X1515" i="8"/>
  <c r="S1516" i="8"/>
  <c r="T1516" i="8"/>
  <c r="V1516" i="8"/>
  <c r="W1516" i="8"/>
  <c r="X1516" i="8"/>
  <c r="S1517" i="8"/>
  <c r="T1517" i="8"/>
  <c r="V1517" i="8"/>
  <c r="W1517" i="8"/>
  <c r="X1517" i="8"/>
  <c r="S1518" i="8"/>
  <c r="V1518" i="8" s="1"/>
  <c r="T1518" i="8"/>
  <c r="W1518" i="8"/>
  <c r="X1518" i="8"/>
  <c r="S1519" i="8"/>
  <c r="T1519" i="8"/>
  <c r="V1519" i="8"/>
  <c r="W1519" i="8"/>
  <c r="X1519" i="8"/>
  <c r="S1520" i="8"/>
  <c r="T1520" i="8"/>
  <c r="V1520" i="8"/>
  <c r="W1520" i="8"/>
  <c r="X1520" i="8"/>
  <c r="S1521" i="8"/>
  <c r="V1521" i="8" s="1"/>
  <c r="T1521" i="8"/>
  <c r="W1521" i="8"/>
  <c r="X1521" i="8"/>
  <c r="S1522" i="8"/>
  <c r="T1522" i="8"/>
  <c r="V1522" i="8"/>
  <c r="W1522" i="8"/>
  <c r="X1522" i="8"/>
  <c r="S1523" i="8"/>
  <c r="T1523" i="8"/>
  <c r="V1523" i="8"/>
  <c r="W1523" i="8"/>
  <c r="X1523" i="8"/>
  <c r="S1524" i="8"/>
  <c r="T1524" i="8"/>
  <c r="V1524" i="8"/>
  <c r="W1524" i="8"/>
  <c r="X1524" i="8"/>
  <c r="S1525" i="8"/>
  <c r="T1525" i="8"/>
  <c r="V1525" i="8"/>
  <c r="W1525" i="8"/>
  <c r="X1525" i="8"/>
  <c r="S1526" i="8"/>
  <c r="V1526" i="8" s="1"/>
  <c r="T1526" i="8"/>
  <c r="W1526" i="8"/>
  <c r="X1526" i="8"/>
  <c r="S1527" i="8"/>
  <c r="T1527" i="8"/>
  <c r="V1527" i="8"/>
  <c r="W1527" i="8"/>
  <c r="X1527" i="8"/>
  <c r="S1528" i="8"/>
  <c r="T1528" i="8"/>
  <c r="V1528" i="8"/>
  <c r="W1528" i="8"/>
  <c r="X1528" i="8"/>
  <c r="S1529" i="8"/>
  <c r="V1529" i="8" s="1"/>
  <c r="T1529" i="8"/>
  <c r="W1529" i="8"/>
  <c r="X1529" i="8"/>
  <c r="S1530" i="8"/>
  <c r="T1530" i="8"/>
  <c r="V1530" i="8"/>
  <c r="W1530" i="8"/>
  <c r="X1530" i="8"/>
  <c r="S1531" i="8"/>
  <c r="T1531" i="8"/>
  <c r="V1531" i="8"/>
  <c r="W1531" i="8"/>
  <c r="X1531" i="8"/>
  <c r="S1532" i="8"/>
  <c r="T1532" i="8"/>
  <c r="V1532" i="8"/>
  <c r="W1532" i="8"/>
  <c r="X1532" i="8"/>
  <c r="S1533" i="8"/>
  <c r="T1533" i="8"/>
  <c r="V1533" i="8"/>
  <c r="W1533" i="8"/>
  <c r="X1533" i="8"/>
  <c r="S1534" i="8"/>
  <c r="T1534" i="8"/>
  <c r="V1534" i="8"/>
  <c r="W1534" i="8"/>
  <c r="X1534" i="8"/>
  <c r="S1535" i="8"/>
  <c r="T1535" i="8"/>
  <c r="V1535" i="8"/>
  <c r="W1535" i="8"/>
  <c r="X1535" i="8"/>
  <c r="S1536" i="8"/>
  <c r="V1536" i="8" s="1"/>
  <c r="T1536" i="8"/>
  <c r="W1536" i="8"/>
  <c r="X1536" i="8"/>
  <c r="S1537" i="8"/>
  <c r="V1537" i="8" s="1"/>
  <c r="T1537" i="8"/>
  <c r="W1537" i="8"/>
  <c r="X1537" i="8"/>
  <c r="S1538" i="8"/>
  <c r="T1538" i="8"/>
  <c r="V1538" i="8"/>
  <c r="W1538" i="8"/>
  <c r="X1538" i="8"/>
  <c r="S1539" i="8"/>
  <c r="T1539" i="8"/>
  <c r="V1539" i="8"/>
  <c r="W1539" i="8"/>
  <c r="X1539" i="8"/>
  <c r="S1540" i="8"/>
  <c r="T1540" i="8"/>
  <c r="V1540" i="8"/>
  <c r="W1540" i="8"/>
  <c r="X1540" i="8"/>
  <c r="S1541" i="8"/>
  <c r="V1541" i="8" s="1"/>
  <c r="T1541" i="8"/>
  <c r="W1541" i="8"/>
  <c r="X1541" i="8"/>
  <c r="S1542" i="8"/>
  <c r="T1542" i="8"/>
  <c r="V1542" i="8"/>
  <c r="W1542" i="8"/>
  <c r="X1542" i="8"/>
  <c r="S1543" i="8"/>
  <c r="T1543" i="8"/>
  <c r="V1543" i="8"/>
  <c r="W1543" i="8"/>
  <c r="X1543" i="8"/>
  <c r="S1544" i="8"/>
  <c r="V1544" i="8" s="1"/>
  <c r="T1544" i="8"/>
  <c r="W1544" i="8"/>
  <c r="X1544" i="8"/>
  <c r="S1545" i="8"/>
  <c r="V1545" i="8" s="1"/>
  <c r="T1545" i="8"/>
  <c r="W1545" i="8"/>
  <c r="X1545" i="8"/>
  <c r="S1546" i="8"/>
  <c r="V1546" i="8" s="1"/>
  <c r="T1546" i="8"/>
  <c r="W1546" i="8"/>
  <c r="X1546" i="8"/>
  <c r="S1547" i="8"/>
  <c r="T1547" i="8"/>
  <c r="V1547" i="8"/>
  <c r="W1547" i="8"/>
  <c r="X1547" i="8"/>
  <c r="S1548" i="8"/>
  <c r="T1548" i="8"/>
  <c r="V1548" i="8"/>
  <c r="W1548" i="8"/>
  <c r="X1548" i="8"/>
  <c r="S1549" i="8"/>
  <c r="V1549" i="8" s="1"/>
  <c r="T1549" i="8"/>
  <c r="W1549" i="8"/>
  <c r="X1549" i="8"/>
  <c r="S1550" i="8"/>
  <c r="T1550" i="8"/>
  <c r="V1550" i="8"/>
  <c r="W1550" i="8"/>
  <c r="X1550" i="8"/>
  <c r="S1551" i="8"/>
  <c r="T1551" i="8"/>
  <c r="V1551" i="8"/>
  <c r="W1551" i="8"/>
  <c r="X1551" i="8"/>
  <c r="S1552" i="8"/>
  <c r="T1552" i="8"/>
  <c r="V1552" i="8"/>
  <c r="W1552" i="8"/>
  <c r="X1552" i="8"/>
  <c r="S1553" i="8"/>
  <c r="V1553" i="8" s="1"/>
  <c r="T1553" i="8"/>
  <c r="W1553" i="8"/>
  <c r="X1553" i="8"/>
  <c r="S1554" i="8"/>
  <c r="V1554" i="8" s="1"/>
  <c r="T1554" i="8"/>
  <c r="W1554" i="8"/>
  <c r="X1554" i="8"/>
  <c r="S1555" i="8"/>
  <c r="T1555" i="8"/>
  <c r="V1555" i="8"/>
  <c r="W1555" i="8"/>
  <c r="X1555" i="8"/>
  <c r="S1556" i="8"/>
  <c r="T1556" i="8"/>
  <c r="V1556" i="8"/>
  <c r="W1556" i="8"/>
  <c r="X1556" i="8"/>
  <c r="S1557" i="8"/>
  <c r="T1557" i="8"/>
  <c r="V1557" i="8"/>
  <c r="W1557" i="8"/>
  <c r="X1557" i="8"/>
  <c r="S1558" i="8"/>
  <c r="T1558" i="8"/>
  <c r="V1558" i="8"/>
  <c r="W1558" i="8"/>
  <c r="X1558" i="8"/>
  <c r="S1559" i="8"/>
  <c r="V1559" i="8" s="1"/>
  <c r="T1559" i="8"/>
  <c r="W1559" i="8"/>
  <c r="X1559" i="8"/>
  <c r="S1560" i="8"/>
  <c r="T1560" i="8"/>
  <c r="V1560" i="8"/>
  <c r="W1560" i="8"/>
  <c r="X1560" i="8"/>
  <c r="S1561" i="8"/>
  <c r="V1561" i="8" s="1"/>
  <c r="T1561" i="8"/>
  <c r="W1561" i="8"/>
  <c r="X1561" i="8"/>
  <c r="S1562" i="8"/>
  <c r="T1562" i="8"/>
  <c r="V1562" i="8"/>
  <c r="W1562" i="8"/>
  <c r="X1562" i="8"/>
  <c r="S1563" i="8"/>
  <c r="T1563" i="8"/>
  <c r="V1563" i="8"/>
  <c r="W1563" i="8"/>
  <c r="X1563" i="8"/>
  <c r="S1564" i="8"/>
  <c r="V1564" i="8" s="1"/>
  <c r="T1564" i="8"/>
  <c r="W1564" i="8"/>
  <c r="X1564" i="8"/>
  <c r="S1565" i="8"/>
  <c r="T1565" i="8"/>
  <c r="V1565" i="8"/>
  <c r="W1565" i="8"/>
  <c r="X1565" i="8"/>
  <c r="S1566" i="8"/>
  <c r="T1566" i="8"/>
  <c r="V1566" i="8"/>
  <c r="W1566" i="8"/>
  <c r="X1566" i="8"/>
  <c r="S1567" i="8"/>
  <c r="V1567" i="8" s="1"/>
  <c r="T1567" i="8"/>
  <c r="W1567" i="8"/>
  <c r="X1567" i="8"/>
  <c r="S1568" i="8"/>
  <c r="T1568" i="8"/>
  <c r="V1568" i="8"/>
  <c r="W1568" i="8"/>
  <c r="X1568" i="8"/>
  <c r="S1569" i="8"/>
  <c r="V1569" i="8" s="1"/>
  <c r="T1569" i="8"/>
  <c r="W1569" i="8"/>
  <c r="X1569" i="8"/>
  <c r="S1570" i="8"/>
  <c r="T1570" i="8"/>
  <c r="V1570" i="8"/>
  <c r="W1570" i="8"/>
  <c r="X1570" i="8"/>
  <c r="S1571" i="8"/>
  <c r="T1571" i="8"/>
  <c r="V1571" i="8"/>
  <c r="W1571" i="8"/>
  <c r="X1571" i="8"/>
  <c r="S1572" i="8"/>
  <c r="V1572" i="8" s="1"/>
  <c r="T1572" i="8"/>
  <c r="W1572" i="8"/>
  <c r="X1572" i="8"/>
  <c r="S1573" i="8"/>
  <c r="T1573" i="8"/>
  <c r="V1573" i="8"/>
  <c r="W1573" i="8"/>
  <c r="X1573" i="8"/>
  <c r="S1574" i="8"/>
  <c r="T1574" i="8"/>
  <c r="V1574" i="8"/>
  <c r="W1574" i="8"/>
  <c r="X1574" i="8"/>
  <c r="S1575" i="8"/>
  <c r="T1575" i="8"/>
  <c r="V1575" i="8"/>
  <c r="W1575" i="8"/>
  <c r="X1575" i="8"/>
  <c r="S1576" i="8"/>
  <c r="T1576" i="8"/>
  <c r="V1576" i="8"/>
  <c r="W1576" i="8"/>
  <c r="X1576" i="8"/>
  <c r="S1577" i="8"/>
  <c r="V1577" i="8" s="1"/>
  <c r="T1577" i="8"/>
  <c r="W1577" i="8"/>
  <c r="X1577" i="8"/>
  <c r="S1578" i="8"/>
  <c r="T1578" i="8"/>
  <c r="V1578" i="8"/>
  <c r="W1578" i="8"/>
  <c r="X1578" i="8"/>
  <c r="S1579" i="8"/>
  <c r="T1579" i="8"/>
  <c r="V1579" i="8"/>
  <c r="W1579" i="8"/>
  <c r="X1579" i="8"/>
  <c r="S1580" i="8"/>
  <c r="T1580" i="8"/>
  <c r="V1580" i="8"/>
  <c r="W1580" i="8"/>
  <c r="X1580" i="8"/>
  <c r="S1581" i="8"/>
  <c r="T1581" i="8"/>
  <c r="V1581" i="8"/>
  <c r="W1581" i="8"/>
  <c r="X1581" i="8"/>
  <c r="S1582" i="8"/>
  <c r="V1582" i="8" s="1"/>
  <c r="T1582" i="8"/>
  <c r="W1582" i="8"/>
  <c r="X1582" i="8"/>
  <c r="S1583" i="8"/>
  <c r="T1583" i="8"/>
  <c r="V1583" i="8"/>
  <c r="W1583" i="8"/>
  <c r="X1583" i="8"/>
  <c r="S1584" i="8"/>
  <c r="T1584" i="8"/>
  <c r="V1584" i="8"/>
  <c r="W1584" i="8"/>
  <c r="X1584" i="8"/>
  <c r="S1585" i="8"/>
  <c r="V1585" i="8" s="1"/>
  <c r="T1585" i="8"/>
  <c r="W1585" i="8"/>
  <c r="X1585" i="8"/>
  <c r="S1586" i="8"/>
  <c r="T1586" i="8"/>
  <c r="V1586" i="8"/>
  <c r="W1586" i="8"/>
  <c r="X1586" i="8"/>
  <c r="S1587" i="8"/>
  <c r="T1587" i="8"/>
  <c r="V1587" i="8"/>
  <c r="W1587" i="8"/>
  <c r="X1587" i="8"/>
  <c r="S1588" i="8"/>
  <c r="T1588" i="8"/>
  <c r="V1588" i="8"/>
  <c r="W1588" i="8"/>
  <c r="X1588" i="8"/>
  <c r="S1589" i="8"/>
  <c r="T1589" i="8"/>
  <c r="V1589" i="8"/>
  <c r="W1589" i="8"/>
  <c r="X1589" i="8"/>
  <c r="S1590" i="8"/>
  <c r="V1590" i="8" s="1"/>
  <c r="T1590" i="8"/>
  <c r="W1590" i="8"/>
  <c r="X1590" i="8"/>
  <c r="S1591" i="8"/>
  <c r="T1591" i="8"/>
  <c r="V1591" i="8"/>
  <c r="W1591" i="8"/>
  <c r="X1591" i="8"/>
  <c r="S1592" i="8"/>
  <c r="T1592" i="8"/>
  <c r="V1592" i="8"/>
  <c r="W1592" i="8"/>
  <c r="X1592" i="8"/>
  <c r="S1593" i="8"/>
  <c r="V1593" i="8" s="1"/>
  <c r="T1593" i="8"/>
  <c r="W1593" i="8"/>
  <c r="X1593" i="8"/>
  <c r="S1594" i="8"/>
  <c r="T1594" i="8"/>
  <c r="V1594" i="8"/>
  <c r="W1594" i="8"/>
  <c r="X1594" i="8"/>
  <c r="S1595" i="8"/>
  <c r="T1595" i="8"/>
  <c r="V1595" i="8"/>
  <c r="W1595" i="8"/>
  <c r="X1595" i="8"/>
  <c r="S1596" i="8"/>
  <c r="T1596" i="8"/>
  <c r="V1596" i="8"/>
  <c r="W1596" i="8"/>
  <c r="X1596" i="8"/>
  <c r="S1597" i="8"/>
  <c r="T1597" i="8"/>
  <c r="V1597" i="8"/>
  <c r="W1597" i="8"/>
  <c r="X1597" i="8"/>
  <c r="S1598" i="8"/>
  <c r="T1598" i="8"/>
  <c r="V1598" i="8"/>
  <c r="W1598" i="8"/>
  <c r="X1598" i="8"/>
  <c r="S1599" i="8"/>
  <c r="T1599" i="8"/>
  <c r="V1599" i="8"/>
  <c r="W1599" i="8"/>
  <c r="X1599" i="8"/>
  <c r="S1600" i="8"/>
  <c r="V1600" i="8" s="1"/>
  <c r="T1600" i="8"/>
  <c r="W1600" i="8"/>
  <c r="X1600" i="8"/>
  <c r="S1601" i="8"/>
  <c r="V1601" i="8" s="1"/>
  <c r="T1601" i="8"/>
  <c r="W1601" i="8"/>
  <c r="X1601" i="8"/>
  <c r="S1602" i="8"/>
  <c r="T1602" i="8"/>
  <c r="V1602" i="8"/>
  <c r="W1602" i="8"/>
  <c r="X1602" i="8"/>
  <c r="S1603" i="8"/>
  <c r="T1603" i="8"/>
  <c r="V1603" i="8"/>
  <c r="W1603" i="8"/>
  <c r="X1603" i="8"/>
  <c r="S1604" i="8"/>
  <c r="T1604" i="8"/>
  <c r="V1604" i="8"/>
  <c r="W1604" i="8"/>
  <c r="X1604" i="8"/>
  <c r="S1605" i="8"/>
  <c r="V1605" i="8" s="1"/>
  <c r="T1605" i="8"/>
  <c r="W1605" i="8"/>
  <c r="X1605" i="8"/>
  <c r="S1606" i="8"/>
  <c r="T1606" i="8"/>
  <c r="V1606" i="8"/>
  <c r="W1606" i="8"/>
  <c r="X1606" i="8"/>
  <c r="S1607" i="8"/>
  <c r="T1607" i="8"/>
  <c r="V1607" i="8"/>
  <c r="W1607" i="8"/>
  <c r="X1607" i="8"/>
  <c r="S1608" i="8"/>
  <c r="V1608" i="8" s="1"/>
  <c r="T1608" i="8"/>
  <c r="W1608" i="8"/>
  <c r="X1608" i="8"/>
  <c r="S1609" i="8"/>
  <c r="V1609" i="8" s="1"/>
  <c r="T1609" i="8"/>
  <c r="W1609" i="8"/>
  <c r="X1609" i="8"/>
  <c r="S1610" i="8"/>
  <c r="V1610" i="8" s="1"/>
  <c r="T1610" i="8"/>
  <c r="W1610" i="8"/>
  <c r="X1610" i="8"/>
  <c r="S1611" i="8"/>
  <c r="T1611" i="8"/>
  <c r="V1611" i="8"/>
  <c r="W1611" i="8"/>
  <c r="X1611" i="8"/>
  <c r="S1612" i="8"/>
  <c r="T1612" i="8"/>
  <c r="V1612" i="8"/>
  <c r="W1612" i="8"/>
  <c r="X1612" i="8"/>
  <c r="S1613" i="8"/>
  <c r="V1613" i="8" s="1"/>
  <c r="T1613" i="8"/>
  <c r="W1613" i="8"/>
  <c r="X1613" i="8"/>
  <c r="S1614" i="8"/>
  <c r="T1614" i="8"/>
  <c r="V1614" i="8"/>
  <c r="W1614" i="8"/>
  <c r="X1614" i="8"/>
  <c r="S1615" i="8"/>
  <c r="T1615" i="8"/>
  <c r="V1615" i="8"/>
  <c r="W1615" i="8"/>
  <c r="X1615" i="8"/>
  <c r="S1616" i="8"/>
  <c r="T1616" i="8"/>
  <c r="V1616" i="8"/>
  <c r="W1616" i="8"/>
  <c r="X1616" i="8"/>
  <c r="S1617" i="8"/>
  <c r="V1617" i="8" s="1"/>
  <c r="T1617" i="8"/>
  <c r="W1617" i="8"/>
  <c r="X1617" i="8"/>
  <c r="S1618" i="8"/>
  <c r="V1618" i="8" s="1"/>
  <c r="T1618" i="8"/>
  <c r="W1618" i="8"/>
  <c r="X1618" i="8"/>
  <c r="S1619" i="8"/>
  <c r="T1619" i="8"/>
  <c r="V1619" i="8"/>
  <c r="W1619" i="8"/>
  <c r="X1619" i="8"/>
  <c r="S1620" i="8"/>
  <c r="T1620" i="8"/>
  <c r="V1620" i="8"/>
  <c r="W1620" i="8"/>
  <c r="X1620" i="8"/>
  <c r="S1621" i="8"/>
  <c r="T1621" i="8"/>
  <c r="V1621" i="8"/>
  <c r="W1621" i="8"/>
  <c r="X1621" i="8"/>
  <c r="S1622" i="8"/>
  <c r="T1622" i="8"/>
  <c r="V1622" i="8"/>
  <c r="W1622" i="8"/>
  <c r="X1622" i="8"/>
  <c r="S1623" i="8"/>
  <c r="V1623" i="8" s="1"/>
  <c r="T1623" i="8"/>
  <c r="W1623" i="8"/>
  <c r="X1623" i="8"/>
  <c r="S1624" i="8"/>
  <c r="T1624" i="8"/>
  <c r="V1624" i="8"/>
  <c r="W1624" i="8"/>
  <c r="X1624" i="8"/>
  <c r="S1625" i="8"/>
  <c r="V1625" i="8" s="1"/>
  <c r="T1625" i="8"/>
  <c r="W1625" i="8"/>
  <c r="X1625" i="8"/>
  <c r="S1626" i="8"/>
  <c r="T1626" i="8"/>
  <c r="V1626" i="8"/>
  <c r="W1626" i="8"/>
  <c r="X1626" i="8"/>
  <c r="S1627" i="8"/>
  <c r="T1627" i="8"/>
  <c r="V1627" i="8"/>
  <c r="W1627" i="8"/>
  <c r="X1627" i="8"/>
  <c r="S1628" i="8"/>
  <c r="V1628" i="8" s="1"/>
  <c r="T1628" i="8"/>
  <c r="W1628" i="8"/>
  <c r="X1628" i="8"/>
  <c r="S1629" i="8"/>
  <c r="T1629" i="8"/>
  <c r="V1629" i="8"/>
  <c r="W1629" i="8"/>
  <c r="X1629" i="8"/>
  <c r="S1630" i="8"/>
  <c r="T1630" i="8"/>
  <c r="V1630" i="8"/>
  <c r="W1630" i="8"/>
  <c r="X1630" i="8"/>
  <c r="S1631" i="8"/>
  <c r="V1631" i="8" s="1"/>
  <c r="T1631" i="8"/>
  <c r="W1631" i="8"/>
  <c r="X1631" i="8"/>
  <c r="S1632" i="8"/>
  <c r="T1632" i="8"/>
  <c r="V1632" i="8"/>
  <c r="W1632" i="8"/>
  <c r="X1632" i="8"/>
  <c r="S1633" i="8"/>
  <c r="V1633" i="8" s="1"/>
  <c r="T1633" i="8"/>
  <c r="W1633" i="8"/>
  <c r="X1633" i="8"/>
  <c r="S1634" i="8"/>
  <c r="T1634" i="8"/>
  <c r="V1634" i="8"/>
  <c r="W1634" i="8"/>
  <c r="X1634" i="8"/>
  <c r="S1635" i="8"/>
  <c r="T1635" i="8"/>
  <c r="V1635" i="8"/>
  <c r="W1635" i="8"/>
  <c r="X1635" i="8"/>
  <c r="S1636" i="8"/>
  <c r="V1636" i="8" s="1"/>
  <c r="T1636" i="8"/>
  <c r="W1636" i="8"/>
  <c r="X1636" i="8"/>
  <c r="S1637" i="8"/>
  <c r="T1637" i="8"/>
  <c r="V1637" i="8"/>
  <c r="W1637" i="8"/>
  <c r="X1637" i="8"/>
  <c r="S1638" i="8"/>
  <c r="T1638" i="8"/>
  <c r="V1638" i="8"/>
  <c r="W1638" i="8"/>
  <c r="X1638" i="8"/>
  <c r="S1639" i="8"/>
  <c r="T1639" i="8"/>
  <c r="V1639" i="8"/>
  <c r="W1639" i="8"/>
  <c r="X1639" i="8"/>
  <c r="S1640" i="8"/>
  <c r="T1640" i="8"/>
  <c r="V1640" i="8"/>
  <c r="W1640" i="8"/>
  <c r="X1640" i="8"/>
  <c r="S1641" i="8"/>
  <c r="V1641" i="8" s="1"/>
  <c r="T1641" i="8"/>
  <c r="W1641" i="8"/>
  <c r="X1641" i="8"/>
  <c r="S1642" i="8"/>
  <c r="T1642" i="8"/>
  <c r="V1642" i="8"/>
  <c r="W1642" i="8"/>
  <c r="X1642" i="8"/>
  <c r="S1643" i="8"/>
  <c r="T1643" i="8"/>
  <c r="V1643" i="8"/>
  <c r="W1643" i="8"/>
  <c r="X1643" i="8"/>
  <c r="S1644" i="8"/>
  <c r="T1644" i="8"/>
  <c r="V1644" i="8"/>
  <c r="W1644" i="8"/>
  <c r="X1644" i="8"/>
  <c r="S1645" i="8"/>
  <c r="T1645" i="8"/>
  <c r="V1645" i="8"/>
  <c r="W1645" i="8"/>
  <c r="X1645" i="8"/>
  <c r="S1646" i="8"/>
  <c r="V1646" i="8" s="1"/>
  <c r="T1646" i="8"/>
  <c r="W1646" i="8"/>
  <c r="X1646" i="8"/>
  <c r="S1647" i="8"/>
  <c r="T1647" i="8"/>
  <c r="V1647" i="8"/>
  <c r="W1647" i="8"/>
  <c r="X1647" i="8"/>
  <c r="S1648" i="8"/>
  <c r="T1648" i="8"/>
  <c r="V1648" i="8"/>
  <c r="W1648" i="8"/>
  <c r="X1648" i="8"/>
  <c r="S1649" i="8"/>
  <c r="V1649" i="8" s="1"/>
  <c r="T1649" i="8"/>
  <c r="W1649" i="8"/>
  <c r="X1649" i="8"/>
  <c r="S1650" i="8"/>
  <c r="T1650" i="8"/>
  <c r="V1650" i="8"/>
  <c r="W1650" i="8"/>
  <c r="X1650" i="8"/>
  <c r="S1651" i="8"/>
  <c r="T1651" i="8"/>
  <c r="V1651" i="8"/>
  <c r="W1651" i="8"/>
  <c r="X1651" i="8"/>
  <c r="S1652" i="8"/>
  <c r="T1652" i="8"/>
  <c r="V1652" i="8"/>
  <c r="W1652" i="8"/>
  <c r="X1652" i="8"/>
  <c r="S1653" i="8"/>
  <c r="T1653" i="8"/>
  <c r="V1653" i="8"/>
  <c r="W1653" i="8"/>
  <c r="X1653" i="8"/>
  <c r="S1654" i="8"/>
  <c r="V1654" i="8" s="1"/>
  <c r="T1654" i="8"/>
  <c r="W1654" i="8"/>
  <c r="X1654" i="8"/>
  <c r="S1655" i="8"/>
  <c r="T1655" i="8"/>
  <c r="V1655" i="8"/>
  <c r="W1655" i="8"/>
  <c r="X1655" i="8"/>
  <c r="S1656" i="8"/>
  <c r="T1656" i="8"/>
  <c r="V1656" i="8"/>
  <c r="W1656" i="8"/>
  <c r="X1656" i="8"/>
  <c r="S1657" i="8"/>
  <c r="V1657" i="8" s="1"/>
  <c r="T1657" i="8"/>
  <c r="W1657" i="8"/>
  <c r="X1657" i="8"/>
  <c r="S1658" i="8"/>
  <c r="T1658" i="8"/>
  <c r="V1658" i="8"/>
  <c r="W1658" i="8"/>
  <c r="X1658" i="8"/>
  <c r="S1659" i="8"/>
  <c r="T1659" i="8"/>
  <c r="V1659" i="8"/>
  <c r="W1659" i="8"/>
  <c r="X1659" i="8"/>
  <c r="S1660" i="8"/>
  <c r="T1660" i="8"/>
  <c r="V1660" i="8"/>
  <c r="W1660" i="8"/>
  <c r="X1660" i="8"/>
  <c r="S1661" i="8"/>
  <c r="T1661" i="8"/>
  <c r="V1661" i="8"/>
  <c r="W1661" i="8"/>
  <c r="X1661" i="8"/>
  <c r="S1662" i="8"/>
  <c r="T1662" i="8"/>
  <c r="V1662" i="8"/>
  <c r="W1662" i="8"/>
  <c r="X1662" i="8"/>
  <c r="S1663" i="8"/>
  <c r="T1663" i="8"/>
  <c r="V1663" i="8"/>
  <c r="W1663" i="8"/>
  <c r="X1663" i="8"/>
  <c r="S1664" i="8"/>
  <c r="V1664" i="8" s="1"/>
  <c r="T1664" i="8"/>
  <c r="W1664" i="8"/>
  <c r="X1664" i="8"/>
  <c r="S1665" i="8"/>
  <c r="V1665" i="8" s="1"/>
  <c r="T1665" i="8"/>
  <c r="W1665" i="8"/>
  <c r="X1665" i="8"/>
  <c r="S1666" i="8"/>
  <c r="T1666" i="8"/>
  <c r="V1666" i="8"/>
  <c r="W1666" i="8"/>
  <c r="X1666" i="8"/>
  <c r="S1667" i="8"/>
  <c r="T1667" i="8"/>
  <c r="V1667" i="8"/>
  <c r="W1667" i="8"/>
  <c r="X1667" i="8"/>
  <c r="S1668" i="8"/>
  <c r="T1668" i="8"/>
  <c r="V1668" i="8"/>
  <c r="W1668" i="8"/>
  <c r="X1668" i="8"/>
  <c r="S1669" i="8"/>
  <c r="V1669" i="8" s="1"/>
  <c r="T1669" i="8"/>
  <c r="W1669" i="8"/>
  <c r="X1669" i="8"/>
  <c r="S1670" i="8"/>
  <c r="T1670" i="8"/>
  <c r="V1670" i="8"/>
  <c r="W1670" i="8"/>
  <c r="X1670" i="8"/>
  <c r="S1671" i="8"/>
  <c r="T1671" i="8"/>
  <c r="V1671" i="8"/>
  <c r="W1671" i="8"/>
  <c r="X1671" i="8"/>
  <c r="S1672" i="8"/>
  <c r="V1672" i="8" s="1"/>
  <c r="T1672" i="8"/>
  <c r="W1672" i="8"/>
  <c r="X1672" i="8"/>
  <c r="S1673" i="8"/>
  <c r="V1673" i="8" s="1"/>
  <c r="T1673" i="8"/>
  <c r="W1673" i="8"/>
  <c r="X1673" i="8"/>
  <c r="S1674" i="8"/>
  <c r="V1674" i="8" s="1"/>
  <c r="T1674" i="8"/>
  <c r="W1674" i="8"/>
  <c r="X1674" i="8"/>
  <c r="S1675" i="8"/>
  <c r="T1675" i="8"/>
  <c r="V1675" i="8"/>
  <c r="W1675" i="8"/>
  <c r="X1675" i="8"/>
  <c r="S1676" i="8"/>
  <c r="T1676" i="8"/>
  <c r="V1676" i="8"/>
  <c r="W1676" i="8"/>
  <c r="X1676" i="8"/>
  <c r="S1677" i="8"/>
  <c r="V1677" i="8" s="1"/>
  <c r="T1677" i="8"/>
  <c r="W1677" i="8"/>
  <c r="X1677" i="8"/>
  <c r="S1678" i="8"/>
  <c r="T1678" i="8"/>
  <c r="V1678" i="8"/>
  <c r="W1678" i="8"/>
  <c r="X1678" i="8"/>
  <c r="S1679" i="8"/>
  <c r="T1679" i="8"/>
  <c r="V1679" i="8"/>
  <c r="W1679" i="8"/>
  <c r="X1679" i="8"/>
  <c r="S1680" i="8"/>
  <c r="T1680" i="8"/>
  <c r="V1680" i="8"/>
  <c r="W1680" i="8"/>
  <c r="X1680" i="8"/>
  <c r="S1681" i="8"/>
  <c r="V1681" i="8" s="1"/>
  <c r="T1681" i="8"/>
  <c r="W1681" i="8"/>
  <c r="X1681" i="8"/>
  <c r="S1682" i="8"/>
  <c r="V1682" i="8" s="1"/>
  <c r="T1682" i="8"/>
  <c r="W1682" i="8"/>
  <c r="X1682" i="8"/>
  <c r="S1683" i="8"/>
  <c r="T1683" i="8"/>
  <c r="V1683" i="8"/>
  <c r="W1683" i="8"/>
  <c r="X1683" i="8"/>
  <c r="S1684" i="8"/>
  <c r="T1684" i="8"/>
  <c r="V1684" i="8"/>
  <c r="W1684" i="8"/>
  <c r="X1684" i="8"/>
  <c r="S1685" i="8"/>
  <c r="T1685" i="8"/>
  <c r="V1685" i="8"/>
  <c r="W1685" i="8"/>
  <c r="X1685" i="8"/>
  <c r="S1686" i="8"/>
  <c r="T1686" i="8"/>
  <c r="V1686" i="8"/>
  <c r="W1686" i="8"/>
  <c r="X1686" i="8"/>
  <c r="S1687" i="8"/>
  <c r="V1687" i="8" s="1"/>
  <c r="T1687" i="8"/>
  <c r="W1687" i="8"/>
  <c r="X1687" i="8"/>
  <c r="S1688" i="8"/>
  <c r="T1688" i="8"/>
  <c r="V1688" i="8"/>
  <c r="W1688" i="8"/>
  <c r="X1688" i="8"/>
  <c r="S1689" i="8"/>
  <c r="V1689" i="8" s="1"/>
  <c r="T1689" i="8"/>
  <c r="W1689" i="8"/>
  <c r="X1689" i="8"/>
  <c r="S1690" i="8"/>
  <c r="T1690" i="8"/>
  <c r="V1690" i="8"/>
  <c r="W1690" i="8"/>
  <c r="X1690" i="8"/>
  <c r="S1691" i="8"/>
  <c r="T1691" i="8"/>
  <c r="V1691" i="8"/>
  <c r="W1691" i="8"/>
  <c r="X1691" i="8"/>
  <c r="S1692" i="8"/>
  <c r="V1692" i="8" s="1"/>
  <c r="T1692" i="8"/>
  <c r="W1692" i="8"/>
  <c r="X1692" i="8"/>
  <c r="S1693" i="8"/>
  <c r="T1693" i="8"/>
  <c r="V1693" i="8"/>
  <c r="W1693" i="8"/>
  <c r="X1693" i="8"/>
  <c r="S1694" i="8"/>
  <c r="T1694" i="8"/>
  <c r="V1694" i="8"/>
  <c r="W1694" i="8"/>
  <c r="X1694" i="8"/>
  <c r="S1695" i="8"/>
  <c r="V1695" i="8" s="1"/>
  <c r="T1695" i="8"/>
  <c r="W1695" i="8"/>
  <c r="X1695" i="8"/>
  <c r="S1696" i="8"/>
  <c r="T1696" i="8"/>
  <c r="V1696" i="8"/>
  <c r="W1696" i="8"/>
  <c r="X1696" i="8"/>
  <c r="S1697" i="8"/>
  <c r="V1697" i="8" s="1"/>
  <c r="T1697" i="8"/>
  <c r="W1697" i="8"/>
  <c r="X1697" i="8"/>
  <c r="S1698" i="8"/>
  <c r="T1698" i="8"/>
  <c r="V1698" i="8"/>
  <c r="W1698" i="8"/>
  <c r="X1698" i="8"/>
  <c r="S1699" i="8"/>
  <c r="T1699" i="8"/>
  <c r="V1699" i="8"/>
  <c r="W1699" i="8"/>
  <c r="X1699" i="8"/>
  <c r="S1700" i="8"/>
  <c r="V1700" i="8" s="1"/>
  <c r="T1700" i="8"/>
  <c r="W1700" i="8"/>
  <c r="X1700" i="8"/>
  <c r="S1701" i="8"/>
  <c r="T1701" i="8"/>
  <c r="V1701" i="8"/>
  <c r="W1701" i="8"/>
  <c r="X1701" i="8"/>
  <c r="S1702" i="8"/>
  <c r="T1702" i="8"/>
  <c r="V1702" i="8"/>
  <c r="W1702" i="8"/>
  <c r="X1702" i="8"/>
  <c r="S1703" i="8"/>
  <c r="T1703" i="8"/>
  <c r="V1703" i="8"/>
  <c r="W1703" i="8"/>
  <c r="X1703" i="8"/>
  <c r="S1704" i="8"/>
  <c r="T1704" i="8"/>
  <c r="V1704" i="8"/>
  <c r="W1704" i="8"/>
  <c r="X1704" i="8"/>
  <c r="S1705" i="8"/>
  <c r="V1705" i="8" s="1"/>
  <c r="T1705" i="8"/>
  <c r="W1705" i="8"/>
  <c r="X1705" i="8"/>
  <c r="S1706" i="8"/>
  <c r="T1706" i="8"/>
  <c r="V1706" i="8"/>
  <c r="W1706" i="8"/>
  <c r="X1706" i="8"/>
  <c r="S1707" i="8"/>
  <c r="T1707" i="8"/>
  <c r="V1707" i="8"/>
  <c r="W1707" i="8"/>
  <c r="X1707" i="8"/>
  <c r="S1708" i="8"/>
  <c r="T1708" i="8"/>
  <c r="V1708" i="8"/>
  <c r="W1708" i="8"/>
  <c r="X1708" i="8"/>
  <c r="S1709" i="8"/>
  <c r="T1709" i="8"/>
  <c r="V1709" i="8"/>
  <c r="W1709" i="8"/>
  <c r="X1709" i="8"/>
  <c r="S1710" i="8"/>
  <c r="V1710" i="8" s="1"/>
  <c r="T1710" i="8"/>
  <c r="W1710" i="8"/>
  <c r="X1710" i="8"/>
  <c r="S1711" i="8"/>
  <c r="T1711" i="8"/>
  <c r="V1711" i="8"/>
  <c r="W1711" i="8"/>
  <c r="X1711" i="8"/>
  <c r="S1712" i="8"/>
  <c r="T1712" i="8"/>
  <c r="V1712" i="8"/>
  <c r="W1712" i="8"/>
  <c r="X1712" i="8"/>
  <c r="S1713" i="8"/>
  <c r="V1713" i="8" s="1"/>
  <c r="T1713" i="8"/>
  <c r="W1713" i="8"/>
  <c r="X1713" i="8"/>
  <c r="S1714" i="8"/>
  <c r="T1714" i="8"/>
  <c r="V1714" i="8"/>
  <c r="W1714" i="8"/>
  <c r="X1714" i="8"/>
  <c r="S1715" i="8"/>
  <c r="T1715" i="8"/>
  <c r="V1715" i="8"/>
  <c r="W1715" i="8"/>
  <c r="X1715" i="8"/>
  <c r="S1716" i="8"/>
  <c r="T1716" i="8"/>
  <c r="V1716" i="8"/>
  <c r="W1716" i="8"/>
  <c r="X1716" i="8"/>
  <c r="S1717" i="8"/>
  <c r="T1717" i="8"/>
  <c r="V1717" i="8"/>
  <c r="W1717" i="8"/>
  <c r="X1717" i="8"/>
  <c r="S1718" i="8"/>
  <c r="V1718" i="8" s="1"/>
  <c r="T1718" i="8"/>
  <c r="W1718" i="8"/>
  <c r="X1718" i="8"/>
  <c r="S1719" i="8"/>
  <c r="T1719" i="8"/>
  <c r="V1719" i="8"/>
  <c r="W1719" i="8"/>
  <c r="X1719" i="8"/>
  <c r="S1720" i="8"/>
  <c r="T1720" i="8"/>
  <c r="V1720" i="8"/>
  <c r="W1720" i="8"/>
  <c r="X1720" i="8"/>
  <c r="S1721" i="8"/>
  <c r="V1721" i="8" s="1"/>
  <c r="T1721" i="8"/>
  <c r="W1721" i="8"/>
  <c r="X1721" i="8"/>
  <c r="S1722" i="8"/>
  <c r="T1722" i="8"/>
  <c r="V1722" i="8"/>
  <c r="W1722" i="8"/>
  <c r="X1722" i="8"/>
  <c r="S1723" i="8"/>
  <c r="T1723" i="8"/>
  <c r="V1723" i="8"/>
  <c r="W1723" i="8"/>
  <c r="X1723" i="8"/>
  <c r="S1724" i="8"/>
  <c r="T1724" i="8"/>
  <c r="V1724" i="8"/>
  <c r="W1724" i="8"/>
  <c r="X1724" i="8"/>
  <c r="S1725" i="8"/>
  <c r="T1725" i="8"/>
  <c r="V1725" i="8"/>
  <c r="W1725" i="8"/>
  <c r="X1725" i="8"/>
  <c r="S1726" i="8"/>
  <c r="T1726" i="8"/>
  <c r="V1726" i="8"/>
  <c r="W1726" i="8"/>
  <c r="X1726" i="8"/>
  <c r="S1727" i="8"/>
  <c r="T1727" i="8"/>
  <c r="V1727" i="8"/>
  <c r="W1727" i="8"/>
  <c r="X1727" i="8"/>
  <c r="S1728" i="8"/>
  <c r="V1728" i="8" s="1"/>
  <c r="T1728" i="8"/>
  <c r="W1728" i="8"/>
  <c r="X1728" i="8"/>
  <c r="S1729" i="8"/>
  <c r="V1729" i="8" s="1"/>
  <c r="T1729" i="8"/>
  <c r="W1729" i="8"/>
  <c r="X1729" i="8"/>
  <c r="S1730" i="8"/>
  <c r="T1730" i="8"/>
  <c r="V1730" i="8"/>
  <c r="W1730" i="8"/>
  <c r="X1730" i="8"/>
  <c r="S1731" i="8"/>
  <c r="T1731" i="8"/>
  <c r="V1731" i="8"/>
  <c r="W1731" i="8"/>
  <c r="X1731" i="8"/>
  <c r="S1732" i="8"/>
  <c r="T1732" i="8"/>
  <c r="V1732" i="8"/>
  <c r="W1732" i="8"/>
  <c r="X1732" i="8"/>
  <c r="S1733" i="8"/>
  <c r="V1733" i="8" s="1"/>
  <c r="T1733" i="8"/>
  <c r="W1733" i="8"/>
  <c r="X1733" i="8"/>
  <c r="S1734" i="8"/>
  <c r="T1734" i="8"/>
  <c r="V1734" i="8"/>
  <c r="W1734" i="8"/>
  <c r="X1734" i="8"/>
  <c r="S1735" i="8"/>
  <c r="T1735" i="8"/>
  <c r="V1735" i="8"/>
  <c r="W1735" i="8"/>
  <c r="X1735" i="8"/>
  <c r="S1736" i="8"/>
  <c r="V1736" i="8" s="1"/>
  <c r="T1736" i="8"/>
  <c r="W1736" i="8"/>
  <c r="X1736" i="8"/>
  <c r="S1737" i="8"/>
  <c r="V1737" i="8" s="1"/>
  <c r="T1737" i="8"/>
  <c r="W1737" i="8"/>
  <c r="X1737" i="8"/>
  <c r="S1738" i="8"/>
  <c r="V1738" i="8" s="1"/>
  <c r="T1738" i="8"/>
  <c r="W1738" i="8"/>
  <c r="X1738" i="8"/>
  <c r="S1739" i="8"/>
  <c r="T1739" i="8"/>
  <c r="V1739" i="8"/>
  <c r="W1739" i="8"/>
  <c r="X1739" i="8"/>
  <c r="S1740" i="8"/>
  <c r="T1740" i="8"/>
  <c r="V1740" i="8"/>
  <c r="W1740" i="8"/>
  <c r="X1740" i="8"/>
  <c r="S1741" i="8"/>
  <c r="V1741" i="8" s="1"/>
  <c r="T1741" i="8"/>
  <c r="W1741" i="8"/>
  <c r="X1741" i="8"/>
  <c r="S1742" i="8"/>
  <c r="T1742" i="8"/>
  <c r="V1742" i="8"/>
  <c r="W1742" i="8"/>
  <c r="X1742" i="8"/>
  <c r="S1743" i="8"/>
  <c r="T1743" i="8"/>
  <c r="V1743" i="8"/>
  <c r="W1743" i="8"/>
  <c r="X1743" i="8"/>
  <c r="S1744" i="8"/>
  <c r="T1744" i="8"/>
  <c r="V1744" i="8"/>
  <c r="W1744" i="8"/>
  <c r="X1744" i="8"/>
  <c r="S1745" i="8"/>
  <c r="V1745" i="8" s="1"/>
  <c r="T1745" i="8"/>
  <c r="W1745" i="8"/>
  <c r="X1745" i="8"/>
  <c r="S1746" i="8"/>
  <c r="V1746" i="8" s="1"/>
  <c r="T1746" i="8"/>
  <c r="W1746" i="8"/>
  <c r="X1746" i="8"/>
  <c r="S1747" i="8"/>
  <c r="T1747" i="8"/>
  <c r="V1747" i="8"/>
  <c r="W1747" i="8"/>
  <c r="X1747" i="8"/>
  <c r="S1748" i="8"/>
  <c r="T1748" i="8"/>
  <c r="V1748" i="8"/>
  <c r="W1748" i="8"/>
  <c r="X1748" i="8"/>
  <c r="S1749" i="8"/>
  <c r="T1749" i="8"/>
  <c r="V1749" i="8"/>
  <c r="W1749" i="8"/>
  <c r="X1749" i="8"/>
  <c r="S1750" i="8"/>
  <c r="T1750" i="8"/>
  <c r="V1750" i="8"/>
  <c r="W1750" i="8"/>
  <c r="X1750" i="8"/>
  <c r="S1751" i="8"/>
  <c r="V1751" i="8" s="1"/>
  <c r="T1751" i="8"/>
  <c r="W1751" i="8"/>
  <c r="X1751" i="8"/>
  <c r="S1752" i="8"/>
  <c r="T1752" i="8"/>
  <c r="V1752" i="8"/>
  <c r="W1752" i="8"/>
  <c r="X1752" i="8"/>
  <c r="S1753" i="8"/>
  <c r="V1753" i="8" s="1"/>
  <c r="T1753" i="8"/>
  <c r="W1753" i="8"/>
  <c r="X1753" i="8"/>
  <c r="S1754" i="8"/>
  <c r="T1754" i="8"/>
  <c r="V1754" i="8"/>
  <c r="W1754" i="8"/>
  <c r="X1754" i="8"/>
  <c r="S1755" i="8"/>
  <c r="T1755" i="8"/>
  <c r="V1755" i="8"/>
  <c r="W1755" i="8"/>
  <c r="X1755" i="8"/>
  <c r="S1756" i="8"/>
  <c r="V1756" i="8" s="1"/>
  <c r="T1756" i="8"/>
  <c r="W1756" i="8"/>
  <c r="X1756" i="8"/>
  <c r="S1757" i="8"/>
  <c r="T1757" i="8"/>
  <c r="V1757" i="8"/>
  <c r="W1757" i="8"/>
  <c r="X1757" i="8"/>
  <c r="S1758" i="8"/>
  <c r="T1758" i="8"/>
  <c r="V1758" i="8"/>
  <c r="W1758" i="8"/>
  <c r="X1758" i="8"/>
  <c r="S1759" i="8"/>
  <c r="V1759" i="8" s="1"/>
  <c r="T1759" i="8"/>
  <c r="W1759" i="8"/>
  <c r="X1759" i="8"/>
  <c r="S1760" i="8"/>
  <c r="T1760" i="8"/>
  <c r="V1760" i="8"/>
  <c r="W1760" i="8"/>
  <c r="X1760" i="8"/>
  <c r="S1761" i="8"/>
  <c r="V1761" i="8" s="1"/>
  <c r="T1761" i="8"/>
  <c r="W1761" i="8"/>
  <c r="X1761" i="8"/>
  <c r="S1762" i="8"/>
  <c r="T1762" i="8"/>
  <c r="V1762" i="8"/>
  <c r="W1762" i="8"/>
  <c r="X1762" i="8"/>
  <c r="S1763" i="8"/>
  <c r="T1763" i="8"/>
  <c r="V1763" i="8"/>
  <c r="W1763" i="8"/>
  <c r="X1763" i="8"/>
  <c r="S1764" i="8"/>
  <c r="V1764" i="8" s="1"/>
  <c r="T1764" i="8"/>
  <c r="W1764" i="8"/>
  <c r="X1764" i="8"/>
  <c r="S1765" i="8"/>
  <c r="T1765" i="8"/>
  <c r="V1765" i="8"/>
  <c r="W1765" i="8"/>
  <c r="X1765" i="8"/>
  <c r="S1766" i="8"/>
  <c r="T1766" i="8"/>
  <c r="V1766" i="8"/>
  <c r="W1766" i="8"/>
  <c r="X1766" i="8"/>
  <c r="S1767" i="8"/>
  <c r="T1767" i="8"/>
  <c r="V1767" i="8"/>
  <c r="W1767" i="8"/>
  <c r="X1767" i="8"/>
  <c r="S1768" i="8"/>
  <c r="T1768" i="8"/>
  <c r="V1768" i="8"/>
  <c r="W1768" i="8"/>
  <c r="X1768" i="8"/>
  <c r="S1769" i="8"/>
  <c r="V1769" i="8" s="1"/>
  <c r="T1769" i="8"/>
  <c r="W1769" i="8"/>
  <c r="X1769" i="8"/>
  <c r="S1770" i="8"/>
  <c r="T1770" i="8"/>
  <c r="V1770" i="8"/>
  <c r="W1770" i="8"/>
  <c r="X1770" i="8"/>
  <c r="S1771" i="8"/>
  <c r="T1771" i="8"/>
  <c r="V1771" i="8"/>
  <c r="W1771" i="8"/>
  <c r="X1771" i="8"/>
  <c r="S1772" i="8"/>
  <c r="T1772" i="8"/>
  <c r="V1772" i="8"/>
  <c r="W1772" i="8"/>
  <c r="X1772" i="8"/>
  <c r="S1773" i="8"/>
  <c r="T1773" i="8"/>
  <c r="V1773" i="8"/>
  <c r="W1773" i="8"/>
  <c r="X1773" i="8"/>
  <c r="S1774" i="8"/>
  <c r="V1774" i="8" s="1"/>
  <c r="T1774" i="8"/>
  <c r="W1774" i="8"/>
  <c r="X1774" i="8"/>
  <c r="S1775" i="8"/>
  <c r="T1775" i="8"/>
  <c r="V1775" i="8"/>
  <c r="W1775" i="8"/>
  <c r="X1775" i="8"/>
  <c r="S1776" i="8"/>
  <c r="T1776" i="8"/>
  <c r="V1776" i="8"/>
  <c r="W1776" i="8"/>
  <c r="X1776" i="8"/>
  <c r="S1777" i="8"/>
  <c r="V1777" i="8" s="1"/>
  <c r="T1777" i="8"/>
  <c r="W1777" i="8"/>
  <c r="X1777" i="8"/>
  <c r="S1778" i="8"/>
  <c r="T1778" i="8"/>
  <c r="V1778" i="8"/>
  <c r="W1778" i="8"/>
  <c r="X1778" i="8"/>
  <c r="S1779" i="8"/>
  <c r="T1779" i="8"/>
  <c r="V1779" i="8"/>
  <c r="W1779" i="8"/>
  <c r="X1779" i="8"/>
  <c r="S1780" i="8"/>
  <c r="T1780" i="8"/>
  <c r="V1780" i="8"/>
  <c r="W1780" i="8"/>
  <c r="X1780" i="8"/>
  <c r="S1781" i="8"/>
  <c r="T1781" i="8"/>
  <c r="V1781" i="8"/>
  <c r="W1781" i="8"/>
  <c r="X1781" i="8"/>
  <c r="S1782" i="8"/>
  <c r="V1782" i="8" s="1"/>
  <c r="T1782" i="8"/>
  <c r="W1782" i="8"/>
  <c r="X1782" i="8"/>
  <c r="S1783" i="8"/>
  <c r="T1783" i="8"/>
  <c r="V1783" i="8"/>
  <c r="W1783" i="8"/>
  <c r="X1783" i="8"/>
  <c r="S1784" i="8"/>
  <c r="T1784" i="8"/>
  <c r="V1784" i="8"/>
  <c r="W1784" i="8"/>
  <c r="X1784" i="8"/>
  <c r="S1785" i="8"/>
  <c r="V1785" i="8" s="1"/>
  <c r="T1785" i="8"/>
  <c r="W1785" i="8"/>
  <c r="X1785" i="8"/>
  <c r="S1786" i="8"/>
  <c r="T1786" i="8"/>
  <c r="V1786" i="8"/>
  <c r="W1786" i="8"/>
  <c r="X1786" i="8"/>
  <c r="S1787" i="8"/>
  <c r="T1787" i="8"/>
  <c r="V1787" i="8"/>
  <c r="W1787" i="8"/>
  <c r="X1787" i="8"/>
  <c r="S1788" i="8"/>
  <c r="T1788" i="8"/>
  <c r="V1788" i="8"/>
  <c r="W1788" i="8"/>
  <c r="X1788" i="8"/>
  <c r="S1789" i="8"/>
  <c r="T1789" i="8"/>
  <c r="V1789" i="8"/>
  <c r="W1789" i="8"/>
  <c r="X1789" i="8"/>
  <c r="S1790" i="8"/>
  <c r="T1790" i="8"/>
  <c r="V1790" i="8"/>
  <c r="W1790" i="8"/>
  <c r="X1790" i="8"/>
  <c r="S1791" i="8"/>
  <c r="T1791" i="8"/>
  <c r="V1791" i="8"/>
  <c r="W1791" i="8"/>
  <c r="X1791" i="8"/>
  <c r="S1792" i="8"/>
  <c r="V1792" i="8" s="1"/>
  <c r="T1792" i="8"/>
  <c r="W1792" i="8"/>
  <c r="X1792" i="8"/>
  <c r="S1793" i="8"/>
  <c r="V1793" i="8" s="1"/>
  <c r="T1793" i="8"/>
  <c r="W1793" i="8"/>
  <c r="X1793" i="8"/>
  <c r="S1794" i="8"/>
  <c r="T1794" i="8"/>
  <c r="V1794" i="8"/>
  <c r="W1794" i="8"/>
  <c r="X1794" i="8"/>
  <c r="S1795" i="8"/>
  <c r="T1795" i="8"/>
  <c r="V1795" i="8"/>
  <c r="W1795" i="8"/>
  <c r="X1795" i="8"/>
  <c r="S1796" i="8"/>
  <c r="T1796" i="8"/>
  <c r="V1796" i="8"/>
  <c r="W1796" i="8"/>
  <c r="X1796" i="8"/>
  <c r="S1797" i="8"/>
  <c r="V1797" i="8" s="1"/>
  <c r="T1797" i="8"/>
  <c r="W1797" i="8"/>
  <c r="X1797" i="8"/>
  <c r="S1798" i="8"/>
  <c r="T1798" i="8"/>
  <c r="V1798" i="8"/>
  <c r="W1798" i="8"/>
  <c r="X1798" i="8"/>
  <c r="S1799" i="8"/>
  <c r="T1799" i="8"/>
  <c r="V1799" i="8"/>
  <c r="W1799" i="8"/>
  <c r="X1799" i="8"/>
  <c r="S1800" i="8"/>
  <c r="V1800" i="8" s="1"/>
  <c r="T1800" i="8"/>
  <c r="W1800" i="8"/>
  <c r="X1800" i="8"/>
  <c r="S1801" i="8"/>
  <c r="V1801" i="8" s="1"/>
  <c r="T1801" i="8"/>
  <c r="W1801" i="8"/>
  <c r="X1801" i="8"/>
  <c r="S1802" i="8"/>
  <c r="V1802" i="8" s="1"/>
  <c r="T1802" i="8"/>
  <c r="W1802" i="8"/>
  <c r="X1802" i="8"/>
  <c r="S1803" i="8"/>
  <c r="T1803" i="8"/>
  <c r="V1803" i="8"/>
  <c r="W1803" i="8"/>
  <c r="X1803" i="8"/>
  <c r="S1804" i="8"/>
  <c r="T1804" i="8"/>
  <c r="V1804" i="8"/>
  <c r="W1804" i="8"/>
  <c r="X1804" i="8"/>
  <c r="S1805" i="8"/>
  <c r="V1805" i="8" s="1"/>
  <c r="T1805" i="8"/>
  <c r="W1805" i="8"/>
  <c r="X1805" i="8"/>
  <c r="S1806" i="8"/>
  <c r="T1806" i="8"/>
  <c r="V1806" i="8"/>
  <c r="W1806" i="8"/>
  <c r="X1806" i="8"/>
  <c r="S1807" i="8"/>
  <c r="T1807" i="8"/>
  <c r="V1807" i="8"/>
  <c r="W1807" i="8"/>
  <c r="X1807" i="8"/>
  <c r="S1808" i="8"/>
  <c r="T1808" i="8"/>
  <c r="V1808" i="8"/>
  <c r="W1808" i="8"/>
  <c r="X1808" i="8"/>
  <c r="S1809" i="8"/>
  <c r="V1809" i="8" s="1"/>
  <c r="T1809" i="8"/>
  <c r="W1809" i="8"/>
  <c r="X1809" i="8"/>
  <c r="S1810" i="8"/>
  <c r="V1810" i="8" s="1"/>
  <c r="T1810" i="8"/>
  <c r="W1810" i="8"/>
  <c r="X1810" i="8"/>
  <c r="S1811" i="8"/>
  <c r="T1811" i="8"/>
  <c r="V1811" i="8"/>
  <c r="W1811" i="8"/>
  <c r="X1811" i="8"/>
  <c r="S1812" i="8"/>
  <c r="T1812" i="8"/>
  <c r="V1812" i="8"/>
  <c r="W1812" i="8"/>
  <c r="X1812" i="8"/>
  <c r="S1813" i="8"/>
  <c r="T1813" i="8"/>
  <c r="V1813" i="8"/>
  <c r="W1813" i="8"/>
  <c r="X1813" i="8"/>
  <c r="S1814" i="8"/>
  <c r="T1814" i="8"/>
  <c r="V1814" i="8"/>
  <c r="W1814" i="8"/>
  <c r="X1814" i="8"/>
  <c r="S1815" i="8"/>
  <c r="V1815" i="8" s="1"/>
  <c r="T1815" i="8"/>
  <c r="W1815" i="8"/>
  <c r="X1815" i="8"/>
  <c r="S1816" i="8"/>
  <c r="T1816" i="8"/>
  <c r="V1816" i="8"/>
  <c r="W1816" i="8"/>
  <c r="X1816" i="8"/>
  <c r="S1817" i="8"/>
  <c r="V1817" i="8" s="1"/>
  <c r="T1817" i="8"/>
  <c r="W1817" i="8"/>
  <c r="X1817" i="8"/>
  <c r="S1818" i="8"/>
  <c r="T1818" i="8"/>
  <c r="V1818" i="8"/>
  <c r="W1818" i="8"/>
  <c r="X1818" i="8"/>
  <c r="S1819" i="8"/>
  <c r="T1819" i="8"/>
  <c r="V1819" i="8"/>
  <c r="W1819" i="8"/>
  <c r="X1819" i="8"/>
  <c r="S1820" i="8"/>
  <c r="V1820" i="8" s="1"/>
  <c r="T1820" i="8"/>
  <c r="W1820" i="8"/>
  <c r="X1820" i="8"/>
  <c r="S1821" i="8"/>
  <c r="T1821" i="8"/>
  <c r="V1821" i="8"/>
  <c r="W1821" i="8"/>
  <c r="X1821" i="8"/>
  <c r="S1822" i="8"/>
  <c r="T1822" i="8"/>
  <c r="V1822" i="8"/>
  <c r="W1822" i="8"/>
  <c r="X1822" i="8"/>
  <c r="S1823" i="8"/>
  <c r="V1823" i="8" s="1"/>
  <c r="T1823" i="8"/>
  <c r="W1823" i="8"/>
  <c r="X1823" i="8"/>
  <c r="S1824" i="8"/>
  <c r="T1824" i="8"/>
  <c r="V1824" i="8"/>
  <c r="W1824" i="8"/>
  <c r="X1824" i="8"/>
  <c r="S1825" i="8"/>
  <c r="V1825" i="8" s="1"/>
  <c r="T1825" i="8"/>
  <c r="W1825" i="8"/>
  <c r="X1825" i="8"/>
  <c r="S1826" i="8"/>
  <c r="T1826" i="8"/>
  <c r="V1826" i="8"/>
  <c r="W1826" i="8"/>
  <c r="X1826" i="8"/>
  <c r="S1827" i="8"/>
  <c r="T1827" i="8"/>
  <c r="V1827" i="8"/>
  <c r="W1827" i="8"/>
  <c r="X1827" i="8"/>
  <c r="S1828" i="8"/>
  <c r="V1828" i="8" s="1"/>
  <c r="T1828" i="8"/>
  <c r="W1828" i="8"/>
  <c r="X1828" i="8"/>
  <c r="S1829" i="8"/>
  <c r="T1829" i="8"/>
  <c r="V1829" i="8"/>
  <c r="W1829" i="8"/>
  <c r="X1829" i="8"/>
  <c r="S1830" i="8"/>
  <c r="T1830" i="8"/>
  <c r="V1830" i="8"/>
  <c r="W1830" i="8"/>
  <c r="X1830" i="8"/>
  <c r="S1831" i="8"/>
  <c r="T1831" i="8"/>
  <c r="V1831" i="8"/>
  <c r="W1831" i="8"/>
  <c r="X1831" i="8"/>
  <c r="S1832" i="8"/>
  <c r="T1832" i="8"/>
  <c r="V1832" i="8"/>
  <c r="W1832" i="8"/>
  <c r="X1832" i="8"/>
  <c r="S1833" i="8"/>
  <c r="V1833" i="8" s="1"/>
  <c r="T1833" i="8"/>
  <c r="W1833" i="8"/>
  <c r="X1833" i="8"/>
  <c r="S1834" i="8"/>
  <c r="T1834" i="8"/>
  <c r="V1834" i="8"/>
  <c r="W1834" i="8"/>
  <c r="X1834" i="8"/>
  <c r="S1835" i="8"/>
  <c r="T1835" i="8"/>
  <c r="V1835" i="8"/>
  <c r="W1835" i="8"/>
  <c r="X1835" i="8"/>
  <c r="S1836" i="8"/>
  <c r="V1836" i="8" s="1"/>
  <c r="T1836" i="8"/>
  <c r="W1836" i="8"/>
  <c r="X1836" i="8"/>
  <c r="S1837" i="8"/>
  <c r="T1837" i="8"/>
  <c r="V1837" i="8"/>
  <c r="W1837" i="8"/>
  <c r="X1837" i="8"/>
  <c r="S1838" i="8"/>
  <c r="T1838" i="8"/>
  <c r="V1838" i="8"/>
  <c r="W1838" i="8"/>
  <c r="X1838" i="8"/>
  <c r="S1839" i="8"/>
  <c r="T1839" i="8"/>
  <c r="V1839" i="8"/>
  <c r="W1839" i="8"/>
  <c r="X1839" i="8"/>
  <c r="S1840" i="8"/>
  <c r="T1840" i="8"/>
  <c r="V1840" i="8"/>
  <c r="W1840" i="8"/>
  <c r="X1840" i="8"/>
  <c r="S1841" i="8"/>
  <c r="V1841" i="8" s="1"/>
  <c r="T1841" i="8"/>
  <c r="W1841" i="8"/>
  <c r="X1841" i="8"/>
  <c r="S1842" i="8"/>
  <c r="T1842" i="8"/>
  <c r="V1842" i="8"/>
  <c r="W1842" i="8"/>
  <c r="X1842" i="8"/>
  <c r="S1843" i="8"/>
  <c r="T1843" i="8"/>
  <c r="V1843" i="8"/>
  <c r="W1843" i="8"/>
  <c r="X1843" i="8"/>
  <c r="S1844" i="8"/>
  <c r="V1844" i="8" s="1"/>
  <c r="T1844" i="8"/>
  <c r="W1844" i="8"/>
  <c r="X1844" i="8"/>
  <c r="S1845" i="8"/>
  <c r="T1845" i="8"/>
  <c r="V1845" i="8"/>
  <c r="W1845" i="8"/>
  <c r="X1845" i="8"/>
  <c r="S1846" i="8"/>
  <c r="T1846" i="8"/>
  <c r="V1846" i="8"/>
  <c r="W1846" i="8"/>
  <c r="X1846" i="8"/>
  <c r="S1847" i="8"/>
  <c r="T1847" i="8"/>
  <c r="V1847" i="8"/>
  <c r="W1847" i="8"/>
  <c r="X1847" i="8"/>
  <c r="S1848" i="8"/>
  <c r="T1848" i="8"/>
  <c r="V1848" i="8"/>
  <c r="W1848" i="8"/>
  <c r="X1848" i="8"/>
  <c r="S1849" i="8"/>
  <c r="V1849" i="8" s="1"/>
  <c r="T1849" i="8"/>
  <c r="W1849" i="8"/>
  <c r="X1849" i="8"/>
  <c r="S1850" i="8"/>
  <c r="T1850" i="8"/>
  <c r="V1850" i="8"/>
  <c r="W1850" i="8"/>
  <c r="X1850" i="8"/>
  <c r="S1851" i="8"/>
  <c r="T1851" i="8"/>
  <c r="V1851" i="8"/>
  <c r="W1851" i="8"/>
  <c r="X1851" i="8"/>
  <c r="S1852" i="8"/>
  <c r="V1852" i="8" s="1"/>
  <c r="T1852" i="8"/>
  <c r="W1852" i="8"/>
  <c r="X1852" i="8"/>
  <c r="S1853" i="8"/>
  <c r="T1853" i="8"/>
  <c r="V1853" i="8"/>
  <c r="W1853" i="8"/>
  <c r="X1853" i="8"/>
  <c r="S1854" i="8"/>
  <c r="T1854" i="8"/>
  <c r="V1854" i="8"/>
  <c r="W1854" i="8"/>
  <c r="X1854" i="8"/>
  <c r="S1855" i="8"/>
  <c r="T1855" i="8"/>
  <c r="V1855" i="8"/>
  <c r="W1855" i="8"/>
  <c r="X1855" i="8"/>
  <c r="S1856" i="8"/>
  <c r="T1856" i="8"/>
  <c r="V1856" i="8"/>
  <c r="W1856" i="8"/>
  <c r="X1856" i="8"/>
  <c r="S1857" i="8"/>
  <c r="V1857" i="8" s="1"/>
  <c r="T1857" i="8"/>
  <c r="W1857" i="8"/>
  <c r="X1857" i="8"/>
  <c r="S1858" i="8"/>
  <c r="T1858" i="8"/>
  <c r="V1858" i="8"/>
  <c r="W1858" i="8"/>
  <c r="X1858" i="8"/>
  <c r="S1859" i="8"/>
  <c r="T1859" i="8"/>
  <c r="V1859" i="8"/>
  <c r="W1859" i="8"/>
  <c r="X1859" i="8"/>
  <c r="S1860" i="8"/>
  <c r="V1860" i="8" s="1"/>
  <c r="T1860" i="8"/>
  <c r="W1860" i="8"/>
  <c r="X1860" i="8"/>
  <c r="S1861" i="8"/>
  <c r="T1861" i="8"/>
  <c r="V1861" i="8"/>
  <c r="W1861" i="8"/>
  <c r="X1861" i="8"/>
  <c r="S1862" i="8"/>
  <c r="T1862" i="8"/>
  <c r="V1862" i="8"/>
  <c r="W1862" i="8"/>
  <c r="X1862" i="8"/>
  <c r="S1863" i="8"/>
  <c r="T1863" i="8"/>
  <c r="V1863" i="8"/>
  <c r="W1863" i="8"/>
  <c r="X1863" i="8"/>
  <c r="S1864" i="8"/>
  <c r="T1864" i="8"/>
  <c r="V1864" i="8"/>
  <c r="W1864" i="8"/>
  <c r="X1864" i="8"/>
  <c r="S1865" i="8"/>
  <c r="V1865" i="8" s="1"/>
  <c r="T1865" i="8"/>
  <c r="W1865" i="8"/>
  <c r="X1865" i="8"/>
  <c r="S1866" i="8"/>
  <c r="T1866" i="8"/>
  <c r="V1866" i="8"/>
  <c r="W1866" i="8"/>
  <c r="X1866" i="8"/>
  <c r="S1867" i="8"/>
  <c r="T1867" i="8"/>
  <c r="V1867" i="8"/>
  <c r="W1867" i="8"/>
  <c r="X1867" i="8"/>
  <c r="S1868" i="8"/>
  <c r="V1868" i="8" s="1"/>
  <c r="T1868" i="8"/>
  <c r="W1868" i="8"/>
  <c r="X1868" i="8"/>
  <c r="S1869" i="8"/>
  <c r="T1869" i="8"/>
  <c r="V1869" i="8"/>
  <c r="W1869" i="8"/>
  <c r="X1869" i="8"/>
  <c r="S1870" i="8"/>
  <c r="T1870" i="8"/>
  <c r="V1870" i="8"/>
  <c r="W1870" i="8"/>
  <c r="X1870" i="8"/>
  <c r="S1871" i="8"/>
  <c r="T1871" i="8"/>
  <c r="V1871" i="8"/>
  <c r="W1871" i="8"/>
  <c r="X1871" i="8"/>
  <c r="S1872" i="8"/>
  <c r="T1872" i="8"/>
  <c r="V1872" i="8"/>
  <c r="W1872" i="8"/>
  <c r="X1872" i="8"/>
  <c r="S1873" i="8"/>
  <c r="V1873" i="8" s="1"/>
  <c r="T1873" i="8"/>
  <c r="W1873" i="8"/>
  <c r="X1873" i="8"/>
  <c r="S1874" i="8"/>
  <c r="T1874" i="8"/>
  <c r="V1874" i="8"/>
  <c r="W1874" i="8"/>
  <c r="X1874" i="8"/>
  <c r="S1875" i="8"/>
  <c r="T1875" i="8"/>
  <c r="V1875" i="8"/>
  <c r="W1875" i="8"/>
  <c r="X1875" i="8"/>
  <c r="S1876" i="8"/>
  <c r="V1876" i="8" s="1"/>
  <c r="T1876" i="8"/>
  <c r="W1876" i="8"/>
  <c r="X1876" i="8"/>
  <c r="S1877" i="8"/>
  <c r="T1877" i="8"/>
  <c r="V1877" i="8"/>
  <c r="W1877" i="8"/>
  <c r="X1877" i="8"/>
  <c r="S1878" i="8"/>
  <c r="T1878" i="8"/>
  <c r="V1878" i="8"/>
  <c r="W1878" i="8"/>
  <c r="X1878" i="8"/>
  <c r="S1879" i="8"/>
  <c r="T1879" i="8"/>
  <c r="V1879" i="8"/>
  <c r="W1879" i="8"/>
  <c r="X1879" i="8"/>
  <c r="S1880" i="8"/>
  <c r="T1880" i="8"/>
  <c r="V1880" i="8"/>
  <c r="W1880" i="8"/>
  <c r="X1880" i="8"/>
  <c r="S1881" i="8"/>
  <c r="V1881" i="8" s="1"/>
  <c r="T1881" i="8"/>
  <c r="W1881" i="8"/>
  <c r="X1881" i="8"/>
  <c r="S1882" i="8"/>
  <c r="T1882" i="8"/>
  <c r="V1882" i="8"/>
  <c r="W1882" i="8"/>
  <c r="X1882" i="8"/>
  <c r="S1883" i="8"/>
  <c r="T1883" i="8"/>
  <c r="V1883" i="8"/>
  <c r="W1883" i="8"/>
  <c r="X1883" i="8"/>
  <c r="S1884" i="8"/>
  <c r="V1884" i="8" s="1"/>
  <c r="T1884" i="8"/>
  <c r="W1884" i="8"/>
  <c r="X1884" i="8"/>
  <c r="S1885" i="8"/>
  <c r="T1885" i="8"/>
  <c r="V1885" i="8"/>
  <c r="W1885" i="8"/>
  <c r="X1885" i="8"/>
  <c r="S1886" i="8"/>
  <c r="T1886" i="8"/>
  <c r="V1886" i="8"/>
  <c r="W1886" i="8"/>
  <c r="X1886" i="8"/>
  <c r="S1887" i="8"/>
  <c r="T1887" i="8"/>
  <c r="V1887" i="8"/>
  <c r="W1887" i="8"/>
  <c r="X1887" i="8"/>
  <c r="S1888" i="8"/>
  <c r="T1888" i="8"/>
  <c r="V1888" i="8"/>
  <c r="W1888" i="8"/>
  <c r="X1888" i="8"/>
  <c r="S1889" i="8"/>
  <c r="V1889" i="8" s="1"/>
  <c r="T1889" i="8"/>
  <c r="W1889" i="8"/>
  <c r="X1889" i="8"/>
  <c r="S1890" i="8"/>
  <c r="T1890" i="8"/>
  <c r="V1890" i="8"/>
  <c r="W1890" i="8"/>
  <c r="X1890" i="8"/>
  <c r="S1891" i="8"/>
  <c r="T1891" i="8"/>
  <c r="V1891" i="8"/>
  <c r="W1891" i="8"/>
  <c r="X1891" i="8"/>
  <c r="S1892" i="8"/>
  <c r="V1892" i="8" s="1"/>
  <c r="T1892" i="8"/>
  <c r="W1892" i="8"/>
  <c r="X1892" i="8"/>
  <c r="S1893" i="8"/>
  <c r="T1893" i="8"/>
  <c r="V1893" i="8"/>
  <c r="W1893" i="8"/>
  <c r="X1893" i="8"/>
  <c r="S1894" i="8"/>
  <c r="T1894" i="8"/>
  <c r="V1894" i="8"/>
  <c r="W1894" i="8"/>
  <c r="X1894" i="8"/>
  <c r="S1895" i="8"/>
  <c r="T1895" i="8"/>
  <c r="V1895" i="8"/>
  <c r="W1895" i="8"/>
  <c r="X1895" i="8"/>
  <c r="S1896" i="8"/>
  <c r="T1896" i="8"/>
  <c r="V1896" i="8"/>
  <c r="W1896" i="8"/>
  <c r="X1896" i="8"/>
  <c r="S1897" i="8"/>
  <c r="V1897" i="8" s="1"/>
  <c r="T1897" i="8"/>
  <c r="W1897" i="8"/>
  <c r="X1897" i="8"/>
  <c r="S1898" i="8"/>
  <c r="T1898" i="8"/>
  <c r="V1898" i="8"/>
  <c r="W1898" i="8"/>
  <c r="X1898" i="8"/>
  <c r="S1899" i="8"/>
  <c r="T1899" i="8"/>
  <c r="V1899" i="8"/>
  <c r="W1899" i="8"/>
  <c r="X1899" i="8"/>
  <c r="S1900" i="8"/>
  <c r="V1900" i="8" s="1"/>
  <c r="T1900" i="8"/>
  <c r="W1900" i="8"/>
  <c r="X1900" i="8"/>
  <c r="S1901" i="8"/>
  <c r="T1901" i="8"/>
  <c r="V1901" i="8"/>
  <c r="W1901" i="8"/>
  <c r="X1901" i="8"/>
  <c r="S1902" i="8"/>
  <c r="T1902" i="8"/>
  <c r="V1902" i="8"/>
  <c r="W1902" i="8"/>
  <c r="X1902" i="8"/>
  <c r="S1903" i="8"/>
  <c r="T1903" i="8"/>
  <c r="V1903" i="8"/>
  <c r="W1903" i="8"/>
  <c r="X1903" i="8"/>
  <c r="S1904" i="8"/>
  <c r="T1904" i="8"/>
  <c r="V1904" i="8"/>
  <c r="W1904" i="8"/>
  <c r="X1904" i="8"/>
  <c r="S1905" i="8"/>
  <c r="V1905" i="8" s="1"/>
  <c r="T1905" i="8"/>
  <c r="W1905" i="8"/>
  <c r="X1905" i="8"/>
  <c r="S1906" i="8"/>
  <c r="T1906" i="8"/>
  <c r="V1906" i="8"/>
  <c r="W1906" i="8"/>
  <c r="X1906" i="8"/>
  <c r="S1907" i="8"/>
  <c r="T1907" i="8"/>
  <c r="V1907" i="8"/>
  <c r="W1907" i="8"/>
  <c r="X1907" i="8"/>
  <c r="S1908" i="8"/>
  <c r="V1908" i="8" s="1"/>
  <c r="T1908" i="8"/>
  <c r="W1908" i="8"/>
  <c r="X1908" i="8"/>
  <c r="S1909" i="8"/>
  <c r="T1909" i="8"/>
  <c r="V1909" i="8"/>
  <c r="W1909" i="8"/>
  <c r="X1909" i="8"/>
  <c r="S1910" i="8"/>
  <c r="T1910" i="8"/>
  <c r="V1910" i="8"/>
  <c r="W1910" i="8"/>
  <c r="X1910" i="8"/>
  <c r="S1911" i="8"/>
  <c r="T1911" i="8"/>
  <c r="V1911" i="8"/>
  <c r="W1911" i="8"/>
  <c r="X1911" i="8"/>
  <c r="S1912" i="8"/>
  <c r="T1912" i="8"/>
  <c r="V1912" i="8"/>
  <c r="W1912" i="8"/>
  <c r="X1912" i="8"/>
  <c r="S1913" i="8"/>
  <c r="V1913" i="8" s="1"/>
  <c r="T1913" i="8"/>
  <c r="W1913" i="8"/>
  <c r="X1913" i="8"/>
  <c r="S1914" i="8"/>
  <c r="T1914" i="8"/>
  <c r="V1914" i="8"/>
  <c r="W1914" i="8"/>
  <c r="X1914" i="8"/>
  <c r="S1915" i="8"/>
  <c r="T1915" i="8"/>
  <c r="V1915" i="8"/>
  <c r="W1915" i="8"/>
  <c r="X1915" i="8"/>
  <c r="S1916" i="8"/>
  <c r="V1916" i="8" s="1"/>
  <c r="T1916" i="8"/>
  <c r="W1916" i="8"/>
  <c r="X1916" i="8"/>
  <c r="S1917" i="8"/>
  <c r="T1917" i="8"/>
  <c r="V1917" i="8"/>
  <c r="W1917" i="8"/>
  <c r="X1917" i="8"/>
  <c r="S1918" i="8"/>
  <c r="T1918" i="8"/>
  <c r="V1918" i="8"/>
  <c r="W1918" i="8"/>
  <c r="X1918" i="8"/>
  <c r="S1919" i="8"/>
  <c r="T1919" i="8"/>
  <c r="V1919" i="8"/>
  <c r="W1919" i="8"/>
  <c r="X1919" i="8"/>
  <c r="S1920" i="8"/>
  <c r="T1920" i="8"/>
  <c r="V1920" i="8"/>
  <c r="W1920" i="8"/>
  <c r="X1920" i="8"/>
  <c r="S1921" i="8"/>
  <c r="V1921" i="8" s="1"/>
  <c r="T1921" i="8"/>
  <c r="W1921" i="8"/>
  <c r="X1921" i="8"/>
  <c r="S1922" i="8"/>
  <c r="T1922" i="8"/>
  <c r="V1922" i="8"/>
  <c r="W1922" i="8"/>
  <c r="X1922" i="8"/>
  <c r="S1923" i="8"/>
  <c r="T1923" i="8"/>
  <c r="V1923" i="8"/>
  <c r="W1923" i="8"/>
  <c r="X1923" i="8"/>
  <c r="S1924" i="8"/>
  <c r="V1924" i="8" s="1"/>
  <c r="T1924" i="8"/>
  <c r="W1924" i="8"/>
  <c r="X1924" i="8"/>
  <c r="S1925" i="8"/>
  <c r="T1925" i="8"/>
  <c r="V1925" i="8"/>
  <c r="W1925" i="8"/>
  <c r="X1925" i="8"/>
  <c r="S1926" i="8"/>
  <c r="T1926" i="8"/>
  <c r="V1926" i="8"/>
  <c r="W1926" i="8"/>
  <c r="X1926" i="8"/>
  <c r="S1927" i="8"/>
  <c r="T1927" i="8"/>
  <c r="V1927" i="8"/>
  <c r="W1927" i="8"/>
  <c r="X1927" i="8"/>
  <c r="S1928" i="8"/>
  <c r="T1928" i="8"/>
  <c r="V1928" i="8"/>
  <c r="W1928" i="8"/>
  <c r="X1928" i="8"/>
  <c r="S1929" i="8"/>
  <c r="V1929" i="8" s="1"/>
  <c r="T1929" i="8"/>
  <c r="W1929" i="8"/>
  <c r="X1929" i="8"/>
  <c r="S1930" i="8"/>
  <c r="T1930" i="8"/>
  <c r="V1930" i="8"/>
  <c r="W1930" i="8"/>
  <c r="X1930" i="8"/>
  <c r="S1931" i="8"/>
  <c r="T1931" i="8"/>
  <c r="V1931" i="8"/>
  <c r="W1931" i="8"/>
  <c r="X1931" i="8"/>
  <c r="S1932" i="8"/>
  <c r="V1932" i="8" s="1"/>
  <c r="T1932" i="8"/>
  <c r="W1932" i="8"/>
  <c r="X1932" i="8"/>
  <c r="J228" i="8"/>
  <c r="J266" i="8"/>
  <c r="J267" i="8"/>
  <c r="I267" i="8" s="1"/>
  <c r="J268" i="8"/>
  <c r="M268" i="8" s="1"/>
  <c r="J269" i="8"/>
  <c r="M269" i="8" s="1"/>
  <c r="J265" i="8"/>
  <c r="M265" i="8" s="1"/>
  <c r="L266" i="8"/>
  <c r="I266" i="8"/>
  <c r="I265" i="8"/>
  <c r="G529" i="15"/>
  <c r="G552" i="15" s="1"/>
  <c r="G575" i="15" s="1"/>
  <c r="G598" i="15" s="1"/>
  <c r="G621" i="15" s="1"/>
  <c r="G644" i="15" s="1"/>
  <c r="G667" i="15" s="1"/>
  <c r="G690" i="15" s="1"/>
  <c r="G119" i="15"/>
  <c r="G96" i="15"/>
  <c r="M29" i="15"/>
  <c r="M28" i="15"/>
  <c r="M27" i="15"/>
  <c r="M26" i="15"/>
  <c r="M25" i="15"/>
  <c r="M24" i="15"/>
  <c r="M23" i="15"/>
  <c r="M22" i="15"/>
  <c r="M21" i="15"/>
  <c r="M20" i="15"/>
  <c r="M19" i="15"/>
  <c r="M18" i="15"/>
  <c r="M17" i="15"/>
  <c r="M16" i="15"/>
  <c r="M15" i="15"/>
  <c r="M14" i="15"/>
  <c r="M13" i="15"/>
  <c r="M12" i="15"/>
  <c r="M11" i="15"/>
  <c r="M10" i="15"/>
  <c r="M9" i="15"/>
  <c r="M8" i="15"/>
  <c r="M7" i="15"/>
  <c r="M6" i="15"/>
  <c r="M5" i="15"/>
  <c r="R4" i="15"/>
  <c r="G22" i="15" s="1"/>
  <c r="G45" i="15" s="1"/>
  <c r="G68" i="15" s="1"/>
  <c r="G91" i="15" s="1"/>
  <c r="G114" i="15" s="1"/>
  <c r="G137" i="15" s="1"/>
  <c r="G160" i="15" s="1"/>
  <c r="G183" i="15" s="1"/>
  <c r="G206" i="15" s="1"/>
  <c r="G229" i="15" s="1"/>
  <c r="G252" i="15" s="1"/>
  <c r="G275" i="15" s="1"/>
  <c r="G298" i="15" s="1"/>
  <c r="G321" i="15" s="1"/>
  <c r="G344" i="15" s="1"/>
  <c r="G367" i="15" s="1"/>
  <c r="G390" i="15" s="1"/>
  <c r="G413" i="15" s="1"/>
  <c r="G436" i="15" s="1"/>
  <c r="G459" i="15" s="1"/>
  <c r="G482" i="15" s="1"/>
  <c r="G505" i="15" s="1"/>
  <c r="M4" i="15"/>
  <c r="G27" i="15" s="1"/>
  <c r="M3" i="15"/>
  <c r="G580" i="7"/>
  <c r="G557" i="7"/>
  <c r="G534" i="7"/>
  <c r="G511" i="7"/>
  <c r="G667" i="7"/>
  <c r="G690" i="7" s="1"/>
  <c r="G621" i="7"/>
  <c r="G644" i="7" s="1"/>
  <c r="G575" i="7"/>
  <c r="G598" i="7" s="1"/>
  <c r="G529" i="7"/>
  <c r="G552" i="7" s="1"/>
  <c r="G4" i="14"/>
  <c r="D34" i="13"/>
  <c r="I28" i="13"/>
  <c r="J28" i="13" s="1"/>
  <c r="I29" i="13"/>
  <c r="J29" i="13" s="1"/>
  <c r="I30" i="13"/>
  <c r="B34" i="13" s="1"/>
  <c r="I36" i="13"/>
  <c r="E45" i="13" s="1"/>
  <c r="A46" i="13"/>
  <c r="A43" i="13"/>
  <c r="E42" i="13"/>
  <c r="A32" i="13"/>
  <c r="A31" i="13"/>
  <c r="A30" i="13"/>
  <c r="A29" i="13"/>
  <c r="A28" i="13"/>
  <c r="A27" i="13"/>
  <c r="A26" i="13"/>
  <c r="D24" i="13"/>
  <c r="B24" i="13"/>
  <c r="A22" i="13"/>
  <c r="B20" i="13"/>
  <c r="AG326" i="8" l="1"/>
  <c r="AD323" i="8"/>
  <c r="AG318" i="8"/>
  <c r="AD315" i="8"/>
  <c r="AG310" i="8"/>
  <c r="AD307" i="8"/>
  <c r="AG302" i="8"/>
  <c r="AD299" i="8"/>
  <c r="AG294" i="8"/>
  <c r="AD291" i="8"/>
  <c r="AG286" i="8"/>
  <c r="AD283" i="8"/>
  <c r="AG268" i="8"/>
  <c r="AD265" i="8"/>
  <c r="V318" i="8"/>
  <c r="V302" i="8"/>
  <c r="V286" i="8"/>
  <c r="V279" i="8"/>
  <c r="V266" i="8"/>
  <c r="AD326" i="8"/>
  <c r="AG321" i="8"/>
  <c r="AG313" i="8"/>
  <c r="AD310" i="8"/>
  <c r="AG305" i="8"/>
  <c r="AG297" i="8"/>
  <c r="AD294" i="8"/>
  <c r="AG289" i="8"/>
  <c r="AG281" i="8"/>
  <c r="AD268" i="8"/>
  <c r="V323" i="8"/>
  <c r="V307" i="8"/>
  <c r="V291" i="8"/>
  <c r="V275" i="8"/>
  <c r="AG324" i="8"/>
  <c r="AD321" i="8"/>
  <c r="AG316" i="8"/>
  <c r="AD313" i="8"/>
  <c r="AG308" i="8"/>
  <c r="AD305" i="8"/>
  <c r="AG300" i="8"/>
  <c r="AD297" i="8"/>
  <c r="AG292" i="8"/>
  <c r="AD289" i="8"/>
  <c r="AG284" i="8"/>
  <c r="AD281" i="8"/>
  <c r="AG266" i="8"/>
  <c r="AG327" i="8"/>
  <c r="AD324" i="8"/>
  <c r="AG319" i="8"/>
  <c r="AD316" i="8"/>
  <c r="AG311" i="8"/>
  <c r="AD308" i="8"/>
  <c r="AG303" i="8"/>
  <c r="AD300" i="8"/>
  <c r="AG295" i="8"/>
  <c r="AD292" i="8"/>
  <c r="AG287" i="8"/>
  <c r="AD284" i="8"/>
  <c r="AG279" i="8"/>
  <c r="AG269" i="8"/>
  <c r="V267" i="8"/>
  <c r="AG322" i="8"/>
  <c r="AG314" i="8"/>
  <c r="AG306" i="8"/>
  <c r="AG298" i="8"/>
  <c r="AG290" i="8"/>
  <c r="AG282" i="8"/>
  <c r="AD273" i="8"/>
  <c r="AD269" i="8"/>
  <c r="AG325" i="8"/>
  <c r="AD322" i="8"/>
  <c r="AG317" i="8"/>
  <c r="AD314" i="8"/>
  <c r="AG309" i="8"/>
  <c r="AD306" i="8"/>
  <c r="AG301" i="8"/>
  <c r="AD298" i="8"/>
  <c r="AG293" i="8"/>
  <c r="AD290" i="8"/>
  <c r="AG285" i="8"/>
  <c r="AG267" i="8"/>
  <c r="V315" i="8"/>
  <c r="V299" i="8"/>
  <c r="V283" i="8"/>
  <c r="AG328" i="8"/>
  <c r="AD325" i="8"/>
  <c r="AG320" i="8"/>
  <c r="AD317" i="8"/>
  <c r="AG312" i="8"/>
  <c r="AD309" i="8"/>
  <c r="AG304" i="8"/>
  <c r="AD301" i="8"/>
  <c r="AG296" i="8"/>
  <c r="AD293" i="8"/>
  <c r="AG288" i="8"/>
  <c r="AD285" i="8"/>
  <c r="AG280" i="8"/>
  <c r="AG278" i="8"/>
  <c r="V272" i="8"/>
  <c r="AG265" i="8"/>
  <c r="AD278" i="8"/>
  <c r="AG275" i="8"/>
  <c r="AG272" i="8"/>
  <c r="AG277" i="8"/>
  <c r="AD277" i="8"/>
  <c r="AG274" i="8"/>
  <c r="V271" i="8"/>
  <c r="AD274" i="8"/>
  <c r="AG271" i="8"/>
  <c r="AG276" i="8"/>
  <c r="AD276" i="8"/>
  <c r="AG273" i="8"/>
  <c r="AG270" i="8"/>
  <c r="AD270" i="8"/>
  <c r="M266" i="8"/>
  <c r="I268" i="8"/>
  <c r="M267" i="8"/>
  <c r="I269" i="8"/>
  <c r="G142" i="15"/>
  <c r="G4" i="15"/>
  <c r="G603" i="7"/>
  <c r="C34" i="13"/>
  <c r="C35" i="13"/>
  <c r="A34" i="13"/>
  <c r="A42" i="13"/>
  <c r="A45" i="13"/>
  <c r="G165" i="15" l="1"/>
  <c r="G626" i="7"/>
  <c r="AS601" i="4"/>
  <c r="AQ11" i="1"/>
  <c r="AQ12" i="1"/>
  <c r="AQ13" i="1"/>
  <c r="AQ14" i="1"/>
  <c r="AQ15" i="1"/>
  <c r="AQ16" i="1"/>
  <c r="AQ17" i="1"/>
  <c r="AQ18" i="1"/>
  <c r="AQ19" i="1"/>
  <c r="AQ20" i="1"/>
  <c r="AQ21" i="1"/>
  <c r="AQ22" i="1"/>
  <c r="AQ23" i="1"/>
  <c r="AQ24" i="1"/>
  <c r="AQ25" i="1"/>
  <c r="AQ26" i="1"/>
  <c r="AQ27" i="1"/>
  <c r="AQ28" i="1"/>
  <c r="AQ29" i="1"/>
  <c r="AQ30" i="1"/>
  <c r="AQ31" i="1"/>
  <c r="AQ32" i="1"/>
  <c r="AQ33" i="1"/>
  <c r="AQ34" i="1"/>
  <c r="AQ35" i="1"/>
  <c r="AQ36" i="1"/>
  <c r="AQ37" i="1"/>
  <c r="AQ38" i="1"/>
  <c r="AQ39" i="1"/>
  <c r="AQ40" i="1"/>
  <c r="AQ41" i="1"/>
  <c r="AQ42" i="1"/>
  <c r="AQ43" i="1"/>
  <c r="AQ44" i="1"/>
  <c r="AQ45" i="1"/>
  <c r="AQ46" i="1"/>
  <c r="AQ47" i="1"/>
  <c r="AQ48" i="1"/>
  <c r="AQ49" i="1"/>
  <c r="AQ50" i="1"/>
  <c r="AQ51" i="1"/>
  <c r="AQ52" i="1"/>
  <c r="AQ53" i="1"/>
  <c r="AQ54" i="1"/>
  <c r="AQ55" i="1"/>
  <c r="AQ56" i="1"/>
  <c r="AQ57" i="1"/>
  <c r="AQ58" i="1"/>
  <c r="AQ59" i="1"/>
  <c r="AQ60" i="1"/>
  <c r="AQ61" i="1"/>
  <c r="AQ62" i="1"/>
  <c r="AQ63" i="1"/>
  <c r="AQ64" i="1"/>
  <c r="AQ65" i="1"/>
  <c r="AQ66" i="1"/>
  <c r="AQ67" i="1"/>
  <c r="AQ68" i="1"/>
  <c r="AQ69" i="1"/>
  <c r="AQ70" i="1"/>
  <c r="AQ71" i="1"/>
  <c r="AQ72" i="1"/>
  <c r="AQ73" i="1"/>
  <c r="AQ74" i="1"/>
  <c r="AQ75" i="1"/>
  <c r="AQ76" i="1"/>
  <c r="AQ77" i="1"/>
  <c r="AQ78" i="1"/>
  <c r="AQ79" i="1"/>
  <c r="AQ80" i="1"/>
  <c r="AQ81" i="1"/>
  <c r="AQ82" i="1"/>
  <c r="AQ83" i="1"/>
  <c r="AQ84" i="1"/>
  <c r="AQ85" i="1"/>
  <c r="AQ86" i="1"/>
  <c r="AQ87" i="1"/>
  <c r="AQ88" i="1"/>
  <c r="AQ89" i="1"/>
  <c r="AQ90" i="1"/>
  <c r="AQ91" i="1"/>
  <c r="AQ92" i="1"/>
  <c r="AQ93" i="1"/>
  <c r="AQ94" i="1"/>
  <c r="AQ95" i="1"/>
  <c r="AQ96" i="1"/>
  <c r="AQ97" i="1"/>
  <c r="AQ98" i="1"/>
  <c r="AQ99" i="1"/>
  <c r="AQ100" i="1"/>
  <c r="AQ101" i="1"/>
  <c r="AQ102" i="1"/>
  <c r="AQ103" i="1"/>
  <c r="AQ104" i="1"/>
  <c r="AQ105" i="1"/>
  <c r="AQ106" i="1"/>
  <c r="AQ107" i="1"/>
  <c r="AQ108" i="1"/>
  <c r="AQ109" i="1"/>
  <c r="AQ110" i="1"/>
  <c r="AQ111" i="1"/>
  <c r="AQ112" i="1"/>
  <c r="AQ113" i="1"/>
  <c r="AQ114" i="1"/>
  <c r="AQ115" i="1"/>
  <c r="AQ116" i="1"/>
  <c r="AQ117" i="1"/>
  <c r="AQ118" i="1"/>
  <c r="AQ119" i="1"/>
  <c r="AQ120" i="1"/>
  <c r="AQ121" i="1"/>
  <c r="AQ122" i="1"/>
  <c r="AQ123" i="1"/>
  <c r="AQ124" i="1"/>
  <c r="AQ125" i="1"/>
  <c r="AQ126" i="1"/>
  <c r="AQ127" i="1"/>
  <c r="AQ128" i="1"/>
  <c r="AQ129" i="1"/>
  <c r="AQ130" i="1"/>
  <c r="AQ131" i="1"/>
  <c r="AQ132" i="1"/>
  <c r="AQ133" i="1"/>
  <c r="AQ134" i="1"/>
  <c r="AQ135" i="1"/>
  <c r="AQ136" i="1"/>
  <c r="AQ137" i="1"/>
  <c r="AQ138" i="1"/>
  <c r="AQ139" i="1"/>
  <c r="AQ140" i="1"/>
  <c r="AQ141" i="1"/>
  <c r="AQ142" i="1"/>
  <c r="AQ143" i="1"/>
  <c r="AQ144" i="1"/>
  <c r="AQ145" i="1"/>
  <c r="AQ146" i="1"/>
  <c r="AQ147" i="1"/>
  <c r="AQ148" i="1"/>
  <c r="AQ149" i="1"/>
  <c r="AQ150" i="1"/>
  <c r="AQ151" i="1"/>
  <c r="AQ152" i="1"/>
  <c r="AQ153" i="1"/>
  <c r="AQ154" i="1"/>
  <c r="AQ155" i="1"/>
  <c r="AQ156" i="1"/>
  <c r="AQ157" i="1"/>
  <c r="AQ158" i="1"/>
  <c r="AQ159" i="1"/>
  <c r="AQ160" i="1"/>
  <c r="AQ161" i="1"/>
  <c r="AQ162" i="1"/>
  <c r="AQ163" i="1"/>
  <c r="AQ164" i="1"/>
  <c r="AQ165" i="1"/>
  <c r="AQ166" i="1"/>
  <c r="AQ167" i="1"/>
  <c r="AQ168" i="1"/>
  <c r="AQ169" i="1"/>
  <c r="AQ170" i="1"/>
  <c r="AQ171" i="1"/>
  <c r="AQ172" i="1"/>
  <c r="AQ173" i="1"/>
  <c r="AQ174" i="1"/>
  <c r="AQ175" i="1"/>
  <c r="AQ176" i="1"/>
  <c r="AQ177" i="1"/>
  <c r="AQ178" i="1"/>
  <c r="AQ179" i="1"/>
  <c r="AQ180" i="1"/>
  <c r="AQ181" i="1"/>
  <c r="AQ182" i="1"/>
  <c r="AQ183" i="1"/>
  <c r="AQ184" i="1"/>
  <c r="AQ185" i="1"/>
  <c r="AQ186" i="1"/>
  <c r="AQ187" i="1"/>
  <c r="AQ188" i="1"/>
  <c r="AQ189" i="1"/>
  <c r="AQ190" i="1"/>
  <c r="AQ191" i="1"/>
  <c r="AQ192" i="1"/>
  <c r="AQ193" i="1"/>
  <c r="AQ194" i="1"/>
  <c r="AQ195" i="1"/>
  <c r="AQ196" i="1"/>
  <c r="AQ197" i="1"/>
  <c r="AQ198" i="1"/>
  <c r="AQ199" i="1"/>
  <c r="AQ200" i="1"/>
  <c r="AQ201" i="1"/>
  <c r="AQ202" i="1"/>
  <c r="AQ203" i="1"/>
  <c r="AQ204" i="1"/>
  <c r="AQ205" i="1"/>
  <c r="AQ206" i="1"/>
  <c r="AQ207" i="1"/>
  <c r="AQ208" i="1"/>
  <c r="AQ209" i="1"/>
  <c r="AQ210" i="1"/>
  <c r="AQ211" i="1"/>
  <c r="AQ212" i="1"/>
  <c r="AQ213" i="1"/>
  <c r="AQ214" i="1"/>
  <c r="AQ215" i="1"/>
  <c r="AQ216" i="1"/>
  <c r="AQ217" i="1"/>
  <c r="AQ218" i="1"/>
  <c r="AQ219" i="1"/>
  <c r="AQ220" i="1"/>
  <c r="AQ221" i="1"/>
  <c r="AQ222" i="1"/>
  <c r="AQ223" i="1"/>
  <c r="AQ224" i="1"/>
  <c r="AQ225" i="1"/>
  <c r="AQ226" i="1"/>
  <c r="AQ227" i="1"/>
  <c r="AQ228" i="1"/>
  <c r="AQ229" i="1"/>
  <c r="AQ230" i="1"/>
  <c r="AQ231" i="1"/>
  <c r="AQ232" i="1"/>
  <c r="AQ233" i="1"/>
  <c r="AQ234" i="1"/>
  <c r="AQ235" i="1"/>
  <c r="AQ236" i="1"/>
  <c r="AQ237" i="1"/>
  <c r="AQ238" i="1"/>
  <c r="AQ239" i="1"/>
  <c r="AQ240" i="1"/>
  <c r="AQ241" i="1"/>
  <c r="AQ242" i="1"/>
  <c r="AQ243" i="1"/>
  <c r="AQ244" i="1"/>
  <c r="AQ245" i="1"/>
  <c r="AQ246" i="1"/>
  <c r="AQ247" i="1"/>
  <c r="AQ248" i="1"/>
  <c r="AQ249" i="1"/>
  <c r="AQ250" i="1"/>
  <c r="AQ251" i="1"/>
  <c r="AQ252" i="1"/>
  <c r="AQ253" i="1"/>
  <c r="AQ254" i="1"/>
  <c r="AQ255" i="1"/>
  <c r="AQ256" i="1"/>
  <c r="AQ257" i="1"/>
  <c r="AQ258" i="1"/>
  <c r="AQ259" i="1"/>
  <c r="AQ260" i="1"/>
  <c r="AQ261" i="1"/>
  <c r="AQ262" i="1"/>
  <c r="AQ263" i="1"/>
  <c r="AQ264" i="1"/>
  <c r="AQ265" i="1"/>
  <c r="AQ266" i="1"/>
  <c r="AQ267" i="1"/>
  <c r="AQ268" i="1"/>
  <c r="AQ269" i="1"/>
  <c r="AQ270" i="1"/>
  <c r="AQ271" i="1"/>
  <c r="AQ272" i="1"/>
  <c r="AQ273" i="1"/>
  <c r="AQ274" i="1"/>
  <c r="AQ275" i="1"/>
  <c r="AQ276" i="1"/>
  <c r="AQ277" i="1"/>
  <c r="AQ278" i="1"/>
  <c r="AQ279" i="1"/>
  <c r="AQ280" i="1"/>
  <c r="AQ281" i="1"/>
  <c r="AQ282" i="1"/>
  <c r="AQ283" i="1"/>
  <c r="AQ284" i="1"/>
  <c r="AQ285" i="1"/>
  <c r="AQ286" i="1"/>
  <c r="AQ287" i="1"/>
  <c r="AQ288" i="1"/>
  <c r="AQ289" i="1"/>
  <c r="AQ290" i="1"/>
  <c r="AQ291" i="1"/>
  <c r="AQ292" i="1"/>
  <c r="AQ293" i="1"/>
  <c r="AQ294" i="1"/>
  <c r="AQ295" i="1"/>
  <c r="AQ296" i="1"/>
  <c r="AQ297" i="1"/>
  <c r="AQ298" i="1"/>
  <c r="AQ299" i="1"/>
  <c r="AQ300" i="1"/>
  <c r="AQ301" i="1"/>
  <c r="AQ302" i="1"/>
  <c r="AQ303" i="1"/>
  <c r="AQ304" i="1"/>
  <c r="AQ305" i="1"/>
  <c r="AQ306" i="1"/>
  <c r="AQ307" i="1"/>
  <c r="AQ308" i="1"/>
  <c r="AQ309" i="1"/>
  <c r="AQ310" i="1"/>
  <c r="AQ311" i="1"/>
  <c r="AQ312" i="1"/>
  <c r="AQ313" i="1"/>
  <c r="AQ314" i="1"/>
  <c r="AQ315" i="1"/>
  <c r="AQ316" i="1"/>
  <c r="AQ317" i="1"/>
  <c r="AQ318" i="1"/>
  <c r="AQ319" i="1"/>
  <c r="AQ320" i="1"/>
  <c r="AQ321" i="1"/>
  <c r="AQ322" i="1"/>
  <c r="AQ323" i="1"/>
  <c r="AQ324" i="1"/>
  <c r="AQ325" i="1"/>
  <c r="AQ326" i="1"/>
  <c r="AQ327" i="1"/>
  <c r="AQ328" i="1"/>
  <c r="AQ329" i="1"/>
  <c r="AQ330" i="1"/>
  <c r="AQ331" i="1"/>
  <c r="AQ332" i="1"/>
  <c r="AQ333" i="1"/>
  <c r="AQ334" i="1"/>
  <c r="AQ335" i="1"/>
  <c r="AQ336" i="1"/>
  <c r="AQ337" i="1"/>
  <c r="AQ338" i="1"/>
  <c r="AQ339" i="1"/>
  <c r="AQ340" i="1"/>
  <c r="AQ341" i="1"/>
  <c r="AQ342" i="1"/>
  <c r="AQ343" i="1"/>
  <c r="AQ344" i="1"/>
  <c r="AQ345" i="1"/>
  <c r="AQ346" i="1"/>
  <c r="AQ347" i="1"/>
  <c r="AQ348" i="1"/>
  <c r="AQ349" i="1"/>
  <c r="AQ350" i="1"/>
  <c r="AQ351" i="1"/>
  <c r="AQ352" i="1"/>
  <c r="AQ353" i="1"/>
  <c r="AQ354" i="1"/>
  <c r="AQ355" i="1"/>
  <c r="AQ356" i="1"/>
  <c r="AQ357" i="1"/>
  <c r="AQ358" i="1"/>
  <c r="AQ359" i="1"/>
  <c r="AQ360" i="1"/>
  <c r="AQ361" i="1"/>
  <c r="AQ362" i="1"/>
  <c r="AQ363" i="1"/>
  <c r="AQ364" i="1"/>
  <c r="AQ365" i="1"/>
  <c r="AQ366" i="1"/>
  <c r="AQ367" i="1"/>
  <c r="AQ368" i="1"/>
  <c r="AQ369" i="1"/>
  <c r="AQ370" i="1"/>
  <c r="AQ371" i="1"/>
  <c r="AQ372" i="1"/>
  <c r="AQ373" i="1"/>
  <c r="AQ374" i="1"/>
  <c r="AQ375" i="1"/>
  <c r="AQ376" i="1"/>
  <c r="AQ377" i="1"/>
  <c r="AQ378" i="1"/>
  <c r="AQ379" i="1"/>
  <c r="AQ380" i="1"/>
  <c r="AQ381" i="1"/>
  <c r="AQ382" i="1"/>
  <c r="AQ383" i="1"/>
  <c r="AQ384" i="1"/>
  <c r="AQ385" i="1"/>
  <c r="AQ386" i="1"/>
  <c r="AQ387" i="1"/>
  <c r="AQ388" i="1"/>
  <c r="AQ389" i="1"/>
  <c r="AQ390" i="1"/>
  <c r="AQ391" i="1"/>
  <c r="AQ392" i="1"/>
  <c r="AQ393" i="1"/>
  <c r="AQ394" i="1"/>
  <c r="AQ395" i="1"/>
  <c r="AQ396" i="1"/>
  <c r="AQ397" i="1"/>
  <c r="AQ398" i="1"/>
  <c r="AQ399" i="1"/>
  <c r="AQ400" i="1"/>
  <c r="AQ401" i="1"/>
  <c r="AQ402" i="1"/>
  <c r="AQ403" i="1"/>
  <c r="AQ404" i="1"/>
  <c r="AQ405" i="1"/>
  <c r="AQ406" i="1"/>
  <c r="AQ407" i="1"/>
  <c r="AQ408" i="1"/>
  <c r="AQ409" i="1"/>
  <c r="AQ410" i="1"/>
  <c r="AQ411" i="1"/>
  <c r="AQ412" i="1"/>
  <c r="AQ413" i="1"/>
  <c r="AQ414" i="1"/>
  <c r="AQ415" i="1"/>
  <c r="AQ416" i="1"/>
  <c r="AQ417" i="1"/>
  <c r="AQ418" i="1"/>
  <c r="AQ419" i="1"/>
  <c r="AQ420" i="1"/>
  <c r="AQ421" i="1"/>
  <c r="AQ422" i="1"/>
  <c r="AQ423" i="1"/>
  <c r="AQ424" i="1"/>
  <c r="AQ425" i="1"/>
  <c r="AQ426" i="1"/>
  <c r="AQ427" i="1"/>
  <c r="AQ428" i="1"/>
  <c r="AQ429" i="1"/>
  <c r="AQ430" i="1"/>
  <c r="AQ431" i="1"/>
  <c r="AQ432" i="1"/>
  <c r="AQ433" i="1"/>
  <c r="AQ434" i="1"/>
  <c r="AQ435" i="1"/>
  <c r="AQ436" i="1"/>
  <c r="AQ437" i="1"/>
  <c r="AQ438" i="1"/>
  <c r="AQ439" i="1"/>
  <c r="AQ440" i="1"/>
  <c r="AQ441" i="1"/>
  <c r="AQ442" i="1"/>
  <c r="AQ443" i="1"/>
  <c r="AQ444" i="1"/>
  <c r="AQ445" i="1"/>
  <c r="AQ446" i="1"/>
  <c r="AQ447" i="1"/>
  <c r="AQ448" i="1"/>
  <c r="AQ449" i="1"/>
  <c r="AQ450" i="1"/>
  <c r="AQ451" i="1"/>
  <c r="AQ452" i="1"/>
  <c r="AQ453" i="1"/>
  <c r="AQ454" i="1"/>
  <c r="AQ455" i="1"/>
  <c r="AQ456" i="1"/>
  <c r="AQ457" i="1"/>
  <c r="AQ458" i="1"/>
  <c r="AQ459" i="1"/>
  <c r="AQ460" i="1"/>
  <c r="AQ461" i="1"/>
  <c r="AQ462" i="1"/>
  <c r="AQ463" i="1"/>
  <c r="AQ464" i="1"/>
  <c r="AQ465" i="1"/>
  <c r="AQ466" i="1"/>
  <c r="AQ467" i="1"/>
  <c r="AQ468" i="1"/>
  <c r="AQ469" i="1"/>
  <c r="AQ470" i="1"/>
  <c r="AQ471" i="1"/>
  <c r="AQ472" i="1"/>
  <c r="AQ473" i="1"/>
  <c r="AQ474" i="1"/>
  <c r="AQ475" i="1"/>
  <c r="AQ476" i="1"/>
  <c r="AQ477" i="1"/>
  <c r="AQ478" i="1"/>
  <c r="AQ479" i="1"/>
  <c r="AQ480" i="1"/>
  <c r="AQ481" i="1"/>
  <c r="AQ482" i="1"/>
  <c r="AQ483" i="1"/>
  <c r="AQ484" i="1"/>
  <c r="AQ485" i="1"/>
  <c r="AQ486" i="1"/>
  <c r="AQ487" i="1"/>
  <c r="AQ488" i="1"/>
  <c r="AQ489" i="1"/>
  <c r="AQ490" i="1"/>
  <c r="AQ491" i="1"/>
  <c r="AQ492" i="1"/>
  <c r="AQ10" i="1"/>
  <c r="AP11" i="1"/>
  <c r="AP12" i="1"/>
  <c r="AP13" i="1"/>
  <c r="AP14" i="1"/>
  <c r="AP15" i="1"/>
  <c r="AP16" i="1"/>
  <c r="AP17" i="1"/>
  <c r="AP18" i="1"/>
  <c r="AP19" i="1"/>
  <c r="AP20" i="1"/>
  <c r="AP21" i="1"/>
  <c r="AP22" i="1"/>
  <c r="AP23" i="1"/>
  <c r="AP24" i="1"/>
  <c r="AP25" i="1"/>
  <c r="AP26" i="1"/>
  <c r="AP27" i="1"/>
  <c r="AP28" i="1"/>
  <c r="AP29" i="1"/>
  <c r="AP30" i="1"/>
  <c r="AP31" i="1"/>
  <c r="AP32" i="1"/>
  <c r="AP33" i="1"/>
  <c r="AP34" i="1"/>
  <c r="AP35" i="1"/>
  <c r="AP36" i="1"/>
  <c r="AP37" i="1"/>
  <c r="AP38" i="1"/>
  <c r="AP39" i="1"/>
  <c r="AP40" i="1"/>
  <c r="AP41" i="1"/>
  <c r="AP42" i="1"/>
  <c r="AP43" i="1"/>
  <c r="AP44" i="1"/>
  <c r="AP45" i="1"/>
  <c r="AP46" i="1"/>
  <c r="AP47" i="1"/>
  <c r="AP48" i="1"/>
  <c r="AP49" i="1"/>
  <c r="AP50" i="1"/>
  <c r="AP51" i="1"/>
  <c r="AP52" i="1"/>
  <c r="AP53" i="1"/>
  <c r="AP54" i="1"/>
  <c r="AP55" i="1"/>
  <c r="AP56" i="1"/>
  <c r="AP57" i="1"/>
  <c r="AP58" i="1"/>
  <c r="AP59" i="1"/>
  <c r="AP60" i="1"/>
  <c r="AP61" i="1"/>
  <c r="AP62" i="1"/>
  <c r="AP63" i="1"/>
  <c r="AP64" i="1"/>
  <c r="AP65" i="1"/>
  <c r="AP66" i="1"/>
  <c r="AP67" i="1"/>
  <c r="AP68" i="1"/>
  <c r="AP69" i="1"/>
  <c r="AP70" i="1"/>
  <c r="AP71" i="1"/>
  <c r="AP72" i="1"/>
  <c r="AP73" i="1"/>
  <c r="AP74" i="1"/>
  <c r="AP75" i="1"/>
  <c r="AP76" i="1"/>
  <c r="AP77" i="1"/>
  <c r="AP78" i="1"/>
  <c r="AP79" i="1"/>
  <c r="AP80" i="1"/>
  <c r="AP81" i="1"/>
  <c r="AP82" i="1"/>
  <c r="AP83" i="1"/>
  <c r="AP84" i="1"/>
  <c r="AP85" i="1"/>
  <c r="AP86" i="1"/>
  <c r="AP87" i="1"/>
  <c r="AP88" i="1"/>
  <c r="AP89" i="1"/>
  <c r="AP90" i="1"/>
  <c r="AP91" i="1"/>
  <c r="AP92" i="1"/>
  <c r="AP93" i="1"/>
  <c r="AP94" i="1"/>
  <c r="AP95" i="1"/>
  <c r="AP96" i="1"/>
  <c r="AP97" i="1"/>
  <c r="AP98" i="1"/>
  <c r="AP99" i="1"/>
  <c r="AP100" i="1"/>
  <c r="AP101" i="1"/>
  <c r="AP102" i="1"/>
  <c r="AP103" i="1"/>
  <c r="AP104" i="1"/>
  <c r="AP105" i="1"/>
  <c r="AP106" i="1"/>
  <c r="AP107" i="1"/>
  <c r="AP108" i="1"/>
  <c r="AP109" i="1"/>
  <c r="AP110" i="1"/>
  <c r="AP111" i="1"/>
  <c r="AP112" i="1"/>
  <c r="AP113" i="1"/>
  <c r="AP114" i="1"/>
  <c r="AP115" i="1"/>
  <c r="AP116" i="1"/>
  <c r="AP117" i="1"/>
  <c r="AP118" i="1"/>
  <c r="AP119" i="1"/>
  <c r="AP120" i="1"/>
  <c r="AP121" i="1"/>
  <c r="AP122" i="1"/>
  <c r="AP123" i="1"/>
  <c r="AP124" i="1"/>
  <c r="AP125" i="1"/>
  <c r="AP126" i="1"/>
  <c r="AP127" i="1"/>
  <c r="AP128" i="1"/>
  <c r="AP129" i="1"/>
  <c r="AP130" i="1"/>
  <c r="AP131" i="1"/>
  <c r="AP132" i="1"/>
  <c r="AP133" i="1"/>
  <c r="AP134" i="1"/>
  <c r="AP135" i="1"/>
  <c r="AP136" i="1"/>
  <c r="AP137" i="1"/>
  <c r="AP138" i="1"/>
  <c r="AP139" i="1"/>
  <c r="AP140" i="1"/>
  <c r="AP141" i="1"/>
  <c r="AP142" i="1"/>
  <c r="AP143" i="1"/>
  <c r="AP144" i="1"/>
  <c r="AP145" i="1"/>
  <c r="AP146" i="1"/>
  <c r="AP147" i="1"/>
  <c r="AP148" i="1"/>
  <c r="AP149" i="1"/>
  <c r="AP150" i="1"/>
  <c r="AP151" i="1"/>
  <c r="AP152" i="1"/>
  <c r="AP153" i="1"/>
  <c r="AP154" i="1"/>
  <c r="AP155" i="1"/>
  <c r="AP156" i="1"/>
  <c r="AP157" i="1"/>
  <c r="AP158" i="1"/>
  <c r="AP159" i="1"/>
  <c r="AP160" i="1"/>
  <c r="AP161" i="1"/>
  <c r="AP162" i="1"/>
  <c r="AP163" i="1"/>
  <c r="AP164" i="1"/>
  <c r="AP165" i="1"/>
  <c r="AP166" i="1"/>
  <c r="AP167" i="1"/>
  <c r="AP168" i="1"/>
  <c r="AP169" i="1"/>
  <c r="AP170" i="1"/>
  <c r="AP171" i="1"/>
  <c r="AP172" i="1"/>
  <c r="AP173" i="1"/>
  <c r="AP174" i="1"/>
  <c r="AP175" i="1"/>
  <c r="AP176" i="1"/>
  <c r="AP177" i="1"/>
  <c r="AP178" i="1"/>
  <c r="AP179" i="1"/>
  <c r="AP180" i="1"/>
  <c r="AP181" i="1"/>
  <c r="AP182" i="1"/>
  <c r="AP183" i="1"/>
  <c r="AP184" i="1"/>
  <c r="AP185" i="1"/>
  <c r="AP186" i="1"/>
  <c r="AP187" i="1"/>
  <c r="AP188" i="1"/>
  <c r="AP189" i="1"/>
  <c r="AP190" i="1"/>
  <c r="AP191" i="1"/>
  <c r="AP192" i="1"/>
  <c r="AP193" i="1"/>
  <c r="AP194" i="1"/>
  <c r="AP195" i="1"/>
  <c r="AP196" i="1"/>
  <c r="AP197" i="1"/>
  <c r="AP198" i="1"/>
  <c r="AP199" i="1"/>
  <c r="AP200" i="1"/>
  <c r="AP201" i="1"/>
  <c r="AP202" i="1"/>
  <c r="AP203" i="1"/>
  <c r="AP204" i="1"/>
  <c r="AP205" i="1"/>
  <c r="AP206" i="1"/>
  <c r="AP207" i="1"/>
  <c r="AP208" i="1"/>
  <c r="AP209" i="1"/>
  <c r="AP210" i="1"/>
  <c r="AP211" i="1"/>
  <c r="AP212" i="1"/>
  <c r="AP213" i="1"/>
  <c r="AP214" i="1"/>
  <c r="AP215" i="1"/>
  <c r="AP216" i="1"/>
  <c r="AP217" i="1"/>
  <c r="AP218" i="1"/>
  <c r="AP219" i="1"/>
  <c r="AP220" i="1"/>
  <c r="AP221" i="1"/>
  <c r="AP222" i="1"/>
  <c r="AP223" i="1"/>
  <c r="AP224" i="1"/>
  <c r="AP225" i="1"/>
  <c r="AP226" i="1"/>
  <c r="AP227" i="1"/>
  <c r="AP228" i="1"/>
  <c r="AP229" i="1"/>
  <c r="AP230" i="1"/>
  <c r="AP231" i="1"/>
  <c r="AP232" i="1"/>
  <c r="AP233" i="1"/>
  <c r="AP234" i="1"/>
  <c r="AP235" i="1"/>
  <c r="AP236" i="1"/>
  <c r="AP237" i="1"/>
  <c r="AP238" i="1"/>
  <c r="AP239" i="1"/>
  <c r="AP240" i="1"/>
  <c r="AP241" i="1"/>
  <c r="AP242" i="1"/>
  <c r="AP243" i="1"/>
  <c r="AP244" i="1"/>
  <c r="AP245" i="1"/>
  <c r="AP246" i="1"/>
  <c r="AP247" i="1"/>
  <c r="AP248" i="1"/>
  <c r="AP249" i="1"/>
  <c r="AP250" i="1"/>
  <c r="AP251" i="1"/>
  <c r="AP252" i="1"/>
  <c r="AP253" i="1"/>
  <c r="AP254" i="1"/>
  <c r="AP255" i="1"/>
  <c r="AP256" i="1"/>
  <c r="AP257" i="1"/>
  <c r="AP258" i="1"/>
  <c r="AP259" i="1"/>
  <c r="AP260" i="1"/>
  <c r="AP261" i="1"/>
  <c r="AP262" i="1"/>
  <c r="AP263" i="1"/>
  <c r="AP264" i="1"/>
  <c r="AP265" i="1"/>
  <c r="AP266" i="1"/>
  <c r="AP267" i="1"/>
  <c r="AP268" i="1"/>
  <c r="AP269" i="1"/>
  <c r="AP270" i="1"/>
  <c r="AP271" i="1"/>
  <c r="AP272" i="1"/>
  <c r="AP273" i="1"/>
  <c r="AP274" i="1"/>
  <c r="AP275" i="1"/>
  <c r="AP276" i="1"/>
  <c r="AP277" i="1"/>
  <c r="AP278" i="1"/>
  <c r="AP279" i="1"/>
  <c r="AP280" i="1"/>
  <c r="AP281" i="1"/>
  <c r="AP282" i="1"/>
  <c r="AP283" i="1"/>
  <c r="AP284" i="1"/>
  <c r="AP285" i="1"/>
  <c r="AP286" i="1"/>
  <c r="AP287" i="1"/>
  <c r="AP288" i="1"/>
  <c r="AP289" i="1"/>
  <c r="AP290" i="1"/>
  <c r="AP291" i="1"/>
  <c r="AP292" i="1"/>
  <c r="AP293" i="1"/>
  <c r="AP294" i="1"/>
  <c r="AP295" i="1"/>
  <c r="AP296" i="1"/>
  <c r="AP297" i="1"/>
  <c r="AP298" i="1"/>
  <c r="AP299" i="1"/>
  <c r="AP300" i="1"/>
  <c r="AP301" i="1"/>
  <c r="AP302" i="1"/>
  <c r="AP303" i="1"/>
  <c r="AP304" i="1"/>
  <c r="AP305" i="1"/>
  <c r="AP306" i="1"/>
  <c r="AP307" i="1"/>
  <c r="AP308" i="1"/>
  <c r="AP309" i="1"/>
  <c r="AP310" i="1"/>
  <c r="AP311" i="1"/>
  <c r="AP312" i="1"/>
  <c r="AP313" i="1"/>
  <c r="AP314" i="1"/>
  <c r="AP315" i="1"/>
  <c r="AP316" i="1"/>
  <c r="AP317" i="1"/>
  <c r="AP318" i="1"/>
  <c r="AP319" i="1"/>
  <c r="AP320" i="1"/>
  <c r="AP321" i="1"/>
  <c r="AP322" i="1"/>
  <c r="AP323" i="1"/>
  <c r="AP324" i="1"/>
  <c r="AP325" i="1"/>
  <c r="AP326" i="1"/>
  <c r="AP327" i="1"/>
  <c r="AP328" i="1"/>
  <c r="AP329" i="1"/>
  <c r="AP330" i="1"/>
  <c r="AP331" i="1"/>
  <c r="AP332" i="1"/>
  <c r="AP333" i="1"/>
  <c r="AP334" i="1"/>
  <c r="AP335" i="1"/>
  <c r="AP336" i="1"/>
  <c r="AP337" i="1"/>
  <c r="AP338" i="1"/>
  <c r="AP339" i="1"/>
  <c r="AP340" i="1"/>
  <c r="AP341" i="1"/>
  <c r="AP342" i="1"/>
  <c r="AP343" i="1"/>
  <c r="AP344" i="1"/>
  <c r="AP345" i="1"/>
  <c r="AP346" i="1"/>
  <c r="AP347" i="1"/>
  <c r="AP348" i="1"/>
  <c r="AP349" i="1"/>
  <c r="AP350" i="1"/>
  <c r="AP351" i="1"/>
  <c r="AP352" i="1"/>
  <c r="AP353" i="1"/>
  <c r="AP354" i="1"/>
  <c r="AP355" i="1"/>
  <c r="AP356" i="1"/>
  <c r="AP357" i="1"/>
  <c r="AP358" i="1"/>
  <c r="AP359" i="1"/>
  <c r="AP360" i="1"/>
  <c r="AP361" i="1"/>
  <c r="AP362" i="1"/>
  <c r="AP363" i="1"/>
  <c r="AP364" i="1"/>
  <c r="AP365" i="1"/>
  <c r="AP366" i="1"/>
  <c r="AP367" i="1"/>
  <c r="AP368" i="1"/>
  <c r="AP369" i="1"/>
  <c r="AP370" i="1"/>
  <c r="AP371" i="1"/>
  <c r="AP372" i="1"/>
  <c r="AP373" i="1"/>
  <c r="AP374" i="1"/>
  <c r="AP375" i="1"/>
  <c r="AP376" i="1"/>
  <c r="AP377" i="1"/>
  <c r="AP378" i="1"/>
  <c r="AP379" i="1"/>
  <c r="AP380" i="1"/>
  <c r="AP381" i="1"/>
  <c r="AP382" i="1"/>
  <c r="AP383" i="1"/>
  <c r="AP384" i="1"/>
  <c r="AP385" i="1"/>
  <c r="AP386" i="1"/>
  <c r="AP387" i="1"/>
  <c r="AP388" i="1"/>
  <c r="AP389" i="1"/>
  <c r="AP390" i="1"/>
  <c r="AP391" i="1"/>
  <c r="AP392" i="1"/>
  <c r="AP393" i="1"/>
  <c r="AP394" i="1"/>
  <c r="AP395" i="1"/>
  <c r="AP396" i="1"/>
  <c r="AP397" i="1"/>
  <c r="AP398" i="1"/>
  <c r="AP399" i="1"/>
  <c r="AP400" i="1"/>
  <c r="AP401" i="1"/>
  <c r="AP402" i="1"/>
  <c r="AP403" i="1"/>
  <c r="AP404" i="1"/>
  <c r="AP405" i="1"/>
  <c r="AP406" i="1"/>
  <c r="AP407" i="1"/>
  <c r="AP408" i="1"/>
  <c r="AP409" i="1"/>
  <c r="AP410" i="1"/>
  <c r="AP411" i="1"/>
  <c r="AP412" i="1"/>
  <c r="AP413" i="1"/>
  <c r="AP414" i="1"/>
  <c r="AP415" i="1"/>
  <c r="AP416" i="1"/>
  <c r="AP417" i="1"/>
  <c r="AP418" i="1"/>
  <c r="AP419" i="1"/>
  <c r="AP420" i="1"/>
  <c r="AP421" i="1"/>
  <c r="AP422" i="1"/>
  <c r="AP423" i="1"/>
  <c r="AP424" i="1"/>
  <c r="AP425" i="1"/>
  <c r="AP426" i="1"/>
  <c r="AP427" i="1"/>
  <c r="AP428" i="1"/>
  <c r="AP429" i="1"/>
  <c r="AP430" i="1"/>
  <c r="AP431" i="1"/>
  <c r="AP432" i="1"/>
  <c r="AP433" i="1"/>
  <c r="AP434" i="1"/>
  <c r="AP435" i="1"/>
  <c r="AP436" i="1"/>
  <c r="AP437" i="1"/>
  <c r="AP438" i="1"/>
  <c r="AP439" i="1"/>
  <c r="AP440" i="1"/>
  <c r="AP441" i="1"/>
  <c r="AP442" i="1"/>
  <c r="AP443" i="1"/>
  <c r="AP444" i="1"/>
  <c r="AP445" i="1"/>
  <c r="AP446" i="1"/>
  <c r="AP447" i="1"/>
  <c r="AP448" i="1"/>
  <c r="AP449" i="1"/>
  <c r="AP450" i="1"/>
  <c r="AP451" i="1"/>
  <c r="AP452" i="1"/>
  <c r="AP453" i="1"/>
  <c r="AP454" i="1"/>
  <c r="AP455" i="1"/>
  <c r="AP456" i="1"/>
  <c r="AP457" i="1"/>
  <c r="AP458" i="1"/>
  <c r="AP459" i="1"/>
  <c r="AP460" i="1"/>
  <c r="AP461" i="1"/>
  <c r="AP462" i="1"/>
  <c r="AP463" i="1"/>
  <c r="AP464" i="1"/>
  <c r="AP465" i="1"/>
  <c r="AP466" i="1"/>
  <c r="AP467" i="1"/>
  <c r="AP468" i="1"/>
  <c r="AP469" i="1"/>
  <c r="AP470" i="1"/>
  <c r="AP471" i="1"/>
  <c r="AP472" i="1"/>
  <c r="AP473" i="1"/>
  <c r="AP474" i="1"/>
  <c r="AP475" i="1"/>
  <c r="AP476" i="1"/>
  <c r="AP477" i="1"/>
  <c r="AP478" i="1"/>
  <c r="AP479" i="1"/>
  <c r="AP480" i="1"/>
  <c r="AP481" i="1"/>
  <c r="AP482" i="1"/>
  <c r="AP483" i="1"/>
  <c r="AP484" i="1"/>
  <c r="AP485" i="1"/>
  <c r="AP486" i="1"/>
  <c r="AP487" i="1"/>
  <c r="AP488" i="1"/>
  <c r="AP489" i="1"/>
  <c r="AP490" i="1"/>
  <c r="AP491" i="1"/>
  <c r="AP492" i="1"/>
  <c r="AP10" i="1"/>
  <c r="AO11" i="1"/>
  <c r="AO12" i="1"/>
  <c r="AO13" i="1"/>
  <c r="AO14" i="1"/>
  <c r="AO15" i="1"/>
  <c r="AO16" i="1"/>
  <c r="AO17" i="1"/>
  <c r="AO18" i="1"/>
  <c r="AO19" i="1"/>
  <c r="AO20" i="1"/>
  <c r="AO21" i="1"/>
  <c r="AO22" i="1"/>
  <c r="AO23" i="1"/>
  <c r="AO24" i="1"/>
  <c r="AO25" i="1"/>
  <c r="AO26" i="1"/>
  <c r="AO27" i="1"/>
  <c r="AO28" i="1"/>
  <c r="AO29" i="1"/>
  <c r="AO30" i="1"/>
  <c r="AO31" i="1"/>
  <c r="AO32" i="1"/>
  <c r="AO33" i="1"/>
  <c r="AO34" i="1"/>
  <c r="AO35" i="1"/>
  <c r="AO36" i="1"/>
  <c r="AO37" i="1"/>
  <c r="AO38" i="1"/>
  <c r="AO39" i="1"/>
  <c r="AO40" i="1"/>
  <c r="AO41" i="1"/>
  <c r="AO42" i="1"/>
  <c r="AO43" i="1"/>
  <c r="AO44" i="1"/>
  <c r="AO45" i="1"/>
  <c r="AO46" i="1"/>
  <c r="AO47" i="1"/>
  <c r="AO48" i="1"/>
  <c r="AO49" i="1"/>
  <c r="AO50" i="1"/>
  <c r="AO51" i="1"/>
  <c r="AO52" i="1"/>
  <c r="AO53" i="1"/>
  <c r="AO54" i="1"/>
  <c r="AO55" i="1"/>
  <c r="AO56" i="1"/>
  <c r="AO57" i="1"/>
  <c r="AO58" i="1"/>
  <c r="AO59" i="1"/>
  <c r="AO60" i="1"/>
  <c r="AO61" i="1"/>
  <c r="AO62" i="1"/>
  <c r="AO63" i="1"/>
  <c r="AO64" i="1"/>
  <c r="AO65" i="1"/>
  <c r="AO66" i="1"/>
  <c r="AO67" i="1"/>
  <c r="AO68" i="1"/>
  <c r="AO69" i="1"/>
  <c r="AO70" i="1"/>
  <c r="AO71" i="1"/>
  <c r="AO72" i="1"/>
  <c r="AO73" i="1"/>
  <c r="AO74" i="1"/>
  <c r="AO75" i="1"/>
  <c r="AO76" i="1"/>
  <c r="AO77" i="1"/>
  <c r="AO78" i="1"/>
  <c r="AO79" i="1"/>
  <c r="AO80" i="1"/>
  <c r="AO81" i="1"/>
  <c r="AO82" i="1"/>
  <c r="AO83" i="1"/>
  <c r="AO84" i="1"/>
  <c r="AO85" i="1"/>
  <c r="AO86" i="1"/>
  <c r="AO87" i="1"/>
  <c r="AO88" i="1"/>
  <c r="AO89" i="1"/>
  <c r="AO90" i="1"/>
  <c r="AO91" i="1"/>
  <c r="AO92" i="1"/>
  <c r="AO93" i="1"/>
  <c r="AO94" i="1"/>
  <c r="AO95" i="1"/>
  <c r="AO96" i="1"/>
  <c r="AO97" i="1"/>
  <c r="AO98" i="1"/>
  <c r="AO99" i="1"/>
  <c r="AO100" i="1"/>
  <c r="AO101" i="1"/>
  <c r="AO102" i="1"/>
  <c r="AO103" i="1"/>
  <c r="AO104" i="1"/>
  <c r="AO105" i="1"/>
  <c r="AO106" i="1"/>
  <c r="AO107" i="1"/>
  <c r="AO108" i="1"/>
  <c r="AO109" i="1"/>
  <c r="AO110" i="1"/>
  <c r="AO111" i="1"/>
  <c r="AO112" i="1"/>
  <c r="AO113" i="1"/>
  <c r="AO114" i="1"/>
  <c r="AO115" i="1"/>
  <c r="AO116" i="1"/>
  <c r="AO117" i="1"/>
  <c r="AO118" i="1"/>
  <c r="AO119" i="1"/>
  <c r="AO120" i="1"/>
  <c r="AO121" i="1"/>
  <c r="AO122" i="1"/>
  <c r="AO123" i="1"/>
  <c r="AO124" i="1"/>
  <c r="AO125" i="1"/>
  <c r="AO126" i="1"/>
  <c r="AO127" i="1"/>
  <c r="AO128" i="1"/>
  <c r="AO129" i="1"/>
  <c r="AO130" i="1"/>
  <c r="AO131" i="1"/>
  <c r="AO132" i="1"/>
  <c r="AO133" i="1"/>
  <c r="AO134" i="1"/>
  <c r="AO135" i="1"/>
  <c r="AO136" i="1"/>
  <c r="AO137" i="1"/>
  <c r="AO138" i="1"/>
  <c r="AO139" i="1"/>
  <c r="AO140" i="1"/>
  <c r="AO141" i="1"/>
  <c r="AO142" i="1"/>
  <c r="AO143" i="1"/>
  <c r="AO144" i="1"/>
  <c r="AO145" i="1"/>
  <c r="AO146" i="1"/>
  <c r="AO147" i="1"/>
  <c r="AO148" i="1"/>
  <c r="AO149" i="1"/>
  <c r="AO150" i="1"/>
  <c r="AO151" i="1"/>
  <c r="AO152" i="1"/>
  <c r="AO153" i="1"/>
  <c r="AO154" i="1"/>
  <c r="AO155" i="1"/>
  <c r="AO156" i="1"/>
  <c r="AO157" i="1"/>
  <c r="AO158" i="1"/>
  <c r="AO159" i="1"/>
  <c r="AO160" i="1"/>
  <c r="AO161" i="1"/>
  <c r="AO162" i="1"/>
  <c r="AO163" i="1"/>
  <c r="AO164" i="1"/>
  <c r="AO165" i="1"/>
  <c r="AO166" i="1"/>
  <c r="AO167" i="1"/>
  <c r="AO168" i="1"/>
  <c r="AO169" i="1"/>
  <c r="AO170" i="1"/>
  <c r="AO171" i="1"/>
  <c r="AO172" i="1"/>
  <c r="AO173" i="1"/>
  <c r="AO174" i="1"/>
  <c r="AO175" i="1"/>
  <c r="AO176" i="1"/>
  <c r="AO177" i="1"/>
  <c r="AO178" i="1"/>
  <c r="AO179" i="1"/>
  <c r="AO180" i="1"/>
  <c r="AO181" i="1"/>
  <c r="AO182" i="1"/>
  <c r="AO183" i="1"/>
  <c r="AO184" i="1"/>
  <c r="AO185" i="1"/>
  <c r="AO186" i="1"/>
  <c r="AO187" i="1"/>
  <c r="AO188" i="1"/>
  <c r="AO189" i="1"/>
  <c r="AO190" i="1"/>
  <c r="AO191" i="1"/>
  <c r="AO192" i="1"/>
  <c r="AO193" i="1"/>
  <c r="AO194" i="1"/>
  <c r="AO195" i="1"/>
  <c r="AO196" i="1"/>
  <c r="AO197" i="1"/>
  <c r="AO198" i="1"/>
  <c r="AO199" i="1"/>
  <c r="AO200" i="1"/>
  <c r="AO201" i="1"/>
  <c r="AO202" i="1"/>
  <c r="AO203" i="1"/>
  <c r="AO204" i="1"/>
  <c r="AO205" i="1"/>
  <c r="AO206" i="1"/>
  <c r="AO207" i="1"/>
  <c r="AO208" i="1"/>
  <c r="AO209" i="1"/>
  <c r="AO210" i="1"/>
  <c r="AO211" i="1"/>
  <c r="AO212" i="1"/>
  <c r="AO213" i="1"/>
  <c r="AO214" i="1"/>
  <c r="AO215" i="1"/>
  <c r="AO216" i="1"/>
  <c r="AO217" i="1"/>
  <c r="AO218" i="1"/>
  <c r="AO219" i="1"/>
  <c r="AO220" i="1"/>
  <c r="AO221" i="1"/>
  <c r="AO222" i="1"/>
  <c r="AO223" i="1"/>
  <c r="AO224" i="1"/>
  <c r="AO225" i="1"/>
  <c r="AO226" i="1"/>
  <c r="AO227" i="1"/>
  <c r="AO228" i="1"/>
  <c r="AO229" i="1"/>
  <c r="AO230" i="1"/>
  <c r="AO231" i="1"/>
  <c r="AO232" i="1"/>
  <c r="AO233" i="1"/>
  <c r="AO234" i="1"/>
  <c r="AO235" i="1"/>
  <c r="AO236" i="1"/>
  <c r="AO237" i="1"/>
  <c r="AO238" i="1"/>
  <c r="AO239" i="1"/>
  <c r="AO240" i="1"/>
  <c r="AO241" i="1"/>
  <c r="AO242" i="1"/>
  <c r="AO243" i="1"/>
  <c r="AO244" i="1"/>
  <c r="AO245" i="1"/>
  <c r="AO246" i="1"/>
  <c r="AO247" i="1"/>
  <c r="AO248" i="1"/>
  <c r="AO249" i="1"/>
  <c r="AO250" i="1"/>
  <c r="AO251" i="1"/>
  <c r="AO252" i="1"/>
  <c r="AO253" i="1"/>
  <c r="AO254" i="1"/>
  <c r="AO255" i="1"/>
  <c r="AO256" i="1"/>
  <c r="AO257" i="1"/>
  <c r="AO258" i="1"/>
  <c r="AO259" i="1"/>
  <c r="AO260" i="1"/>
  <c r="AO261" i="1"/>
  <c r="AO262" i="1"/>
  <c r="AO263" i="1"/>
  <c r="AO264" i="1"/>
  <c r="AO265" i="1"/>
  <c r="AO266" i="1"/>
  <c r="AO267" i="1"/>
  <c r="AO268" i="1"/>
  <c r="AO269" i="1"/>
  <c r="AO270" i="1"/>
  <c r="AO271" i="1"/>
  <c r="AO272" i="1"/>
  <c r="AO273" i="1"/>
  <c r="AO274" i="1"/>
  <c r="AO275" i="1"/>
  <c r="AO276" i="1"/>
  <c r="AO277" i="1"/>
  <c r="AO278" i="1"/>
  <c r="AO279" i="1"/>
  <c r="AO280" i="1"/>
  <c r="AO281" i="1"/>
  <c r="AO282" i="1"/>
  <c r="AO283" i="1"/>
  <c r="AO284" i="1"/>
  <c r="AO285" i="1"/>
  <c r="AO286" i="1"/>
  <c r="AO287" i="1"/>
  <c r="AO288" i="1"/>
  <c r="AO289" i="1"/>
  <c r="AO290" i="1"/>
  <c r="AO291" i="1"/>
  <c r="AO292" i="1"/>
  <c r="AO293" i="1"/>
  <c r="AO294" i="1"/>
  <c r="AO295" i="1"/>
  <c r="AO296" i="1"/>
  <c r="AO297" i="1"/>
  <c r="AO298" i="1"/>
  <c r="AO299" i="1"/>
  <c r="AO300" i="1"/>
  <c r="AO301" i="1"/>
  <c r="AO302" i="1"/>
  <c r="AO303" i="1"/>
  <c r="AO304" i="1"/>
  <c r="AO305" i="1"/>
  <c r="AO306" i="1"/>
  <c r="AO307" i="1"/>
  <c r="AO308" i="1"/>
  <c r="AO309" i="1"/>
  <c r="AO310" i="1"/>
  <c r="AO311" i="1"/>
  <c r="AO312" i="1"/>
  <c r="AO313" i="1"/>
  <c r="AO314" i="1"/>
  <c r="AO315" i="1"/>
  <c r="AO316" i="1"/>
  <c r="AO317" i="1"/>
  <c r="AO318" i="1"/>
  <c r="AO319" i="1"/>
  <c r="AO320" i="1"/>
  <c r="AO321" i="1"/>
  <c r="AO322" i="1"/>
  <c r="AO323" i="1"/>
  <c r="AO324" i="1"/>
  <c r="AO325" i="1"/>
  <c r="AO326" i="1"/>
  <c r="AO327" i="1"/>
  <c r="AO328" i="1"/>
  <c r="AO329" i="1"/>
  <c r="AO330" i="1"/>
  <c r="AO331" i="1"/>
  <c r="AO332" i="1"/>
  <c r="AO333" i="1"/>
  <c r="AO334" i="1"/>
  <c r="AO335" i="1"/>
  <c r="AO336" i="1"/>
  <c r="AO337" i="1"/>
  <c r="AO338" i="1"/>
  <c r="AO339" i="1"/>
  <c r="AO340" i="1"/>
  <c r="AO341" i="1"/>
  <c r="AO342" i="1"/>
  <c r="AO343" i="1"/>
  <c r="AO344" i="1"/>
  <c r="AO345" i="1"/>
  <c r="AO346" i="1"/>
  <c r="AO347" i="1"/>
  <c r="AO348" i="1"/>
  <c r="AO349" i="1"/>
  <c r="AO350" i="1"/>
  <c r="AO351" i="1"/>
  <c r="AO352" i="1"/>
  <c r="AO353" i="1"/>
  <c r="AO354" i="1"/>
  <c r="AO355" i="1"/>
  <c r="AO356" i="1"/>
  <c r="AO357" i="1"/>
  <c r="AO358" i="1"/>
  <c r="AO359" i="1"/>
  <c r="AO360" i="1"/>
  <c r="AO361" i="1"/>
  <c r="AO362" i="1"/>
  <c r="AO363" i="1"/>
  <c r="AO364" i="1"/>
  <c r="AO365" i="1"/>
  <c r="AO366" i="1"/>
  <c r="AO367" i="1"/>
  <c r="AO368" i="1"/>
  <c r="AO369" i="1"/>
  <c r="AO370" i="1"/>
  <c r="AO371" i="1"/>
  <c r="AO372" i="1"/>
  <c r="AO373" i="1"/>
  <c r="AO374" i="1"/>
  <c r="AO375" i="1"/>
  <c r="AO376" i="1"/>
  <c r="AO377" i="1"/>
  <c r="AO378" i="1"/>
  <c r="AO379" i="1"/>
  <c r="AO380" i="1"/>
  <c r="AO381" i="1"/>
  <c r="AO382" i="1"/>
  <c r="AO383" i="1"/>
  <c r="AO384" i="1"/>
  <c r="AO385" i="1"/>
  <c r="AO386" i="1"/>
  <c r="AO387" i="1"/>
  <c r="AO388" i="1"/>
  <c r="AO389" i="1"/>
  <c r="AO390" i="1"/>
  <c r="AO391" i="1"/>
  <c r="AO392" i="1"/>
  <c r="AO393" i="1"/>
  <c r="AO394" i="1"/>
  <c r="AO395" i="1"/>
  <c r="AO396" i="1"/>
  <c r="AO397" i="1"/>
  <c r="AO398" i="1"/>
  <c r="AO399" i="1"/>
  <c r="AO400" i="1"/>
  <c r="AO401" i="1"/>
  <c r="AO402" i="1"/>
  <c r="AO403" i="1"/>
  <c r="AO404" i="1"/>
  <c r="AO405" i="1"/>
  <c r="AO406" i="1"/>
  <c r="AO407" i="1"/>
  <c r="AO408" i="1"/>
  <c r="AO409" i="1"/>
  <c r="AO410" i="1"/>
  <c r="AO411" i="1"/>
  <c r="AO412" i="1"/>
  <c r="AO413" i="1"/>
  <c r="AO414" i="1"/>
  <c r="AO415" i="1"/>
  <c r="AO416" i="1"/>
  <c r="AO417" i="1"/>
  <c r="AO418" i="1"/>
  <c r="AO419" i="1"/>
  <c r="AO420" i="1"/>
  <c r="AO421" i="1"/>
  <c r="AO422" i="1"/>
  <c r="AO423" i="1"/>
  <c r="AO424" i="1"/>
  <c r="AO425" i="1"/>
  <c r="AO426" i="1"/>
  <c r="AO427" i="1"/>
  <c r="AO428" i="1"/>
  <c r="AO429" i="1"/>
  <c r="AO430" i="1"/>
  <c r="AO431" i="1"/>
  <c r="AO432" i="1"/>
  <c r="AO433" i="1"/>
  <c r="AO434" i="1"/>
  <c r="AO435" i="1"/>
  <c r="AO436" i="1"/>
  <c r="AO437" i="1"/>
  <c r="AO438" i="1"/>
  <c r="AO439" i="1"/>
  <c r="AO440" i="1"/>
  <c r="AO441" i="1"/>
  <c r="AO442" i="1"/>
  <c r="AO443" i="1"/>
  <c r="AO444" i="1"/>
  <c r="AO445" i="1"/>
  <c r="AO446" i="1"/>
  <c r="AO447" i="1"/>
  <c r="AO448" i="1"/>
  <c r="AO449" i="1"/>
  <c r="AO450" i="1"/>
  <c r="AO451" i="1"/>
  <c r="AO452" i="1"/>
  <c r="AO453" i="1"/>
  <c r="AO454" i="1"/>
  <c r="AO455" i="1"/>
  <c r="AO456" i="1"/>
  <c r="AO457" i="1"/>
  <c r="AO458" i="1"/>
  <c r="AO459" i="1"/>
  <c r="AO460" i="1"/>
  <c r="AO461" i="1"/>
  <c r="AO462" i="1"/>
  <c r="AO463" i="1"/>
  <c r="AO464" i="1"/>
  <c r="AO465" i="1"/>
  <c r="AO466" i="1"/>
  <c r="AO467" i="1"/>
  <c r="AO468" i="1"/>
  <c r="AO469" i="1"/>
  <c r="AO470" i="1"/>
  <c r="AO471" i="1"/>
  <c r="AO472" i="1"/>
  <c r="AO473" i="1"/>
  <c r="AO474" i="1"/>
  <c r="AO475" i="1"/>
  <c r="AO476" i="1"/>
  <c r="AO477" i="1"/>
  <c r="AO478" i="1"/>
  <c r="AO479" i="1"/>
  <c r="AO480" i="1"/>
  <c r="AO481" i="1"/>
  <c r="AO482" i="1"/>
  <c r="AO483" i="1"/>
  <c r="AO484" i="1"/>
  <c r="AO485" i="1"/>
  <c r="AO486" i="1"/>
  <c r="AO487" i="1"/>
  <c r="AO488" i="1"/>
  <c r="AO489" i="1"/>
  <c r="AO490" i="1"/>
  <c r="AO491" i="1"/>
  <c r="AO492" i="1"/>
  <c r="AO10" i="1"/>
  <c r="AJ2" i="4"/>
  <c r="AJ3" i="4"/>
  <c r="AJ4" i="4"/>
  <c r="AJ5" i="4"/>
  <c r="AJ6" i="4"/>
  <c r="AJ7" i="4"/>
  <c r="AJ8" i="4"/>
  <c r="AJ9" i="4"/>
  <c r="AJ10" i="4"/>
  <c r="AJ11" i="4"/>
  <c r="AJ12" i="4"/>
  <c r="AJ13"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1" i="4"/>
  <c r="R5" i="4"/>
  <c r="AI333" i="4" s="1"/>
  <c r="J264" i="8"/>
  <c r="M264" i="8" s="1"/>
  <c r="J263" i="8"/>
  <c r="M263" i="8" s="1"/>
  <c r="J262" i="8"/>
  <c r="M262" i="8" s="1"/>
  <c r="J261" i="8"/>
  <c r="M261" i="8" s="1"/>
  <c r="E261" i="8"/>
  <c r="J260" i="8"/>
  <c r="M260" i="8" s="1"/>
  <c r="E260" i="8"/>
  <c r="J259" i="8"/>
  <c r="M259" i="8" s="1"/>
  <c r="J258" i="8"/>
  <c r="M258" i="8" s="1"/>
  <c r="M257" i="8"/>
  <c r="H257" i="8"/>
  <c r="I257" i="8" s="1"/>
  <c r="F257" i="8"/>
  <c r="E257" i="8"/>
  <c r="M256" i="8"/>
  <c r="H256" i="8"/>
  <c r="I256" i="8" s="1"/>
  <c r="F256" i="8"/>
  <c r="E256" i="8"/>
  <c r="J255" i="8"/>
  <c r="F255" i="8"/>
  <c r="E255" i="8"/>
  <c r="M254" i="8"/>
  <c r="H254" i="8"/>
  <c r="I254" i="8" s="1"/>
  <c r="F254" i="8"/>
  <c r="E254" i="8"/>
  <c r="J253" i="8"/>
  <c r="M253" i="8" s="1"/>
  <c r="F253" i="8"/>
  <c r="E253" i="8"/>
  <c r="M252" i="8"/>
  <c r="H252" i="8"/>
  <c r="I252" i="8" s="1"/>
  <c r="F252" i="8"/>
  <c r="E252" i="8"/>
  <c r="M251" i="8"/>
  <c r="J251" i="8"/>
  <c r="H251" i="8" s="1"/>
  <c r="F251" i="8"/>
  <c r="E251" i="8"/>
  <c r="M250" i="8"/>
  <c r="H250" i="8"/>
  <c r="I250" i="8" s="1"/>
  <c r="F250" i="8"/>
  <c r="E250" i="8"/>
  <c r="M249" i="8"/>
  <c r="H249" i="8"/>
  <c r="I249" i="8" s="1"/>
  <c r="F249" i="8"/>
  <c r="E249" i="8"/>
  <c r="M248" i="8"/>
  <c r="H248" i="8"/>
  <c r="I248" i="8" s="1"/>
  <c r="F248" i="8"/>
  <c r="E248" i="8"/>
  <c r="M247" i="8"/>
  <c r="H247" i="8"/>
  <c r="I247" i="8" s="1"/>
  <c r="F247" i="8"/>
  <c r="E247" i="8"/>
  <c r="M246" i="8"/>
  <c r="H246" i="8"/>
  <c r="I246" i="8" s="1"/>
  <c r="F246" i="8"/>
  <c r="E246" i="8"/>
  <c r="M245" i="8"/>
  <c r="H245" i="8"/>
  <c r="I245" i="8" s="1"/>
  <c r="F245" i="8"/>
  <c r="E245" i="8"/>
  <c r="M244" i="8"/>
  <c r="H244" i="8"/>
  <c r="I244" i="8" s="1"/>
  <c r="F244" i="8"/>
  <c r="E244" i="8"/>
  <c r="M243" i="8"/>
  <c r="H243" i="8"/>
  <c r="I243" i="8" s="1"/>
  <c r="F243" i="8"/>
  <c r="E243" i="8"/>
  <c r="M242" i="8"/>
  <c r="H242" i="8"/>
  <c r="I242" i="8" s="1"/>
  <c r="F242" i="8"/>
  <c r="E242" i="8"/>
  <c r="M241" i="8"/>
  <c r="H241" i="8"/>
  <c r="I241" i="8" s="1"/>
  <c r="F241" i="8"/>
  <c r="E241" i="8"/>
  <c r="M240" i="8"/>
  <c r="H240" i="8"/>
  <c r="I240" i="8" s="1"/>
  <c r="M239" i="8"/>
  <c r="H239" i="8"/>
  <c r="I239" i="8" s="1"/>
  <c r="F239" i="8"/>
  <c r="E239" i="8"/>
  <c r="M238" i="8"/>
  <c r="H238" i="8"/>
  <c r="I238" i="8" s="1"/>
  <c r="F238" i="8"/>
  <c r="E238" i="8"/>
  <c r="M237" i="8"/>
  <c r="H237" i="8"/>
  <c r="I237" i="8" s="1"/>
  <c r="F237" i="8"/>
  <c r="E237" i="8"/>
  <c r="M236" i="8"/>
  <c r="H236" i="8"/>
  <c r="I236" i="8" s="1"/>
  <c r="F236" i="8"/>
  <c r="E236" i="8"/>
  <c r="J235" i="8"/>
  <c r="M235" i="8" s="1"/>
  <c r="F235" i="8"/>
  <c r="E235" i="8"/>
  <c r="M234" i="8"/>
  <c r="H234" i="8"/>
  <c r="I234" i="8" s="1"/>
  <c r="F234" i="8"/>
  <c r="E234" i="8"/>
  <c r="J233" i="8"/>
  <c r="H233" i="8" s="1"/>
  <c r="I233" i="8" s="1"/>
  <c r="F233" i="8"/>
  <c r="E233" i="8"/>
  <c r="J232" i="8"/>
  <c r="M232" i="8" s="1"/>
  <c r="F232" i="8"/>
  <c r="E232" i="8"/>
  <c r="M231" i="8"/>
  <c r="H231" i="8"/>
  <c r="I231" i="8" s="1"/>
  <c r="F231" i="8"/>
  <c r="E231" i="8"/>
  <c r="M230" i="8"/>
  <c r="H230" i="8"/>
  <c r="I230" i="8" s="1"/>
  <c r="F230" i="8"/>
  <c r="E230" i="8"/>
  <c r="M229" i="8"/>
  <c r="H229" i="8"/>
  <c r="I229" i="8" s="1"/>
  <c r="F229" i="8"/>
  <c r="E229" i="8"/>
  <c r="M228" i="8"/>
  <c r="I228" i="8"/>
  <c r="F228" i="8"/>
  <c r="E228" i="8"/>
  <c r="G227" i="8"/>
  <c r="F227" i="8"/>
  <c r="E227" i="8"/>
  <c r="G226" i="8"/>
  <c r="F226" i="8"/>
  <c r="E226" i="8"/>
  <c r="L225" i="8"/>
  <c r="G225" i="8"/>
  <c r="F225" i="8"/>
  <c r="E225" i="8"/>
  <c r="G224" i="8"/>
  <c r="F224" i="8"/>
  <c r="E224" i="8"/>
  <c r="G223" i="8"/>
  <c r="J223" i="8" s="1"/>
  <c r="F223" i="8"/>
  <c r="E223" i="8"/>
  <c r="M222" i="8"/>
  <c r="H222" i="8"/>
  <c r="I222" i="8" s="1"/>
  <c r="M221" i="8"/>
  <c r="H221" i="8"/>
  <c r="I221" i="8" s="1"/>
  <c r="M220" i="8"/>
  <c r="H220" i="8"/>
  <c r="I220" i="8" s="1"/>
  <c r="M219" i="8"/>
  <c r="H219" i="8"/>
  <c r="I219" i="8" s="1"/>
  <c r="M218" i="8"/>
  <c r="H218" i="8"/>
  <c r="I218" i="8" s="1"/>
  <c r="M217" i="8"/>
  <c r="H217" i="8"/>
  <c r="I217" i="8" s="1"/>
  <c r="M216" i="8"/>
  <c r="H216" i="8"/>
  <c r="I216" i="8" s="1"/>
  <c r="J215" i="8"/>
  <c r="F215" i="8"/>
  <c r="E215" i="8"/>
  <c r="J214" i="8"/>
  <c r="M214" i="8" s="1"/>
  <c r="G214" i="8"/>
  <c r="F214" i="8"/>
  <c r="E214" i="8"/>
  <c r="J213" i="8"/>
  <c r="M213" i="8" s="1"/>
  <c r="G213" i="8"/>
  <c r="F213" i="8"/>
  <c r="E213" i="8"/>
  <c r="J212" i="8"/>
  <c r="M212" i="8" s="1"/>
  <c r="G212" i="8"/>
  <c r="F212" i="8"/>
  <c r="E212" i="8"/>
  <c r="J211" i="8"/>
  <c r="M211" i="8" s="1"/>
  <c r="G211" i="8"/>
  <c r="F211" i="8"/>
  <c r="E211" i="8"/>
  <c r="J210" i="8"/>
  <c r="M210" i="8" s="1"/>
  <c r="G210" i="8"/>
  <c r="F210" i="8"/>
  <c r="E210" i="8"/>
  <c r="J209" i="8"/>
  <c r="H209" i="8" s="1"/>
  <c r="F209" i="8"/>
  <c r="E209" i="8"/>
  <c r="J208" i="8"/>
  <c r="G208" i="8"/>
  <c r="F208" i="8"/>
  <c r="E208" i="8"/>
  <c r="J207" i="8"/>
  <c r="M207" i="8" s="1"/>
  <c r="G207" i="8"/>
  <c r="F207" i="8"/>
  <c r="E207" i="8"/>
  <c r="J206" i="8"/>
  <c r="M206" i="8" s="1"/>
  <c r="G206" i="8"/>
  <c r="F206" i="8"/>
  <c r="E206" i="8"/>
  <c r="J205" i="8"/>
  <c r="M205" i="8" s="1"/>
  <c r="G205" i="8"/>
  <c r="F205" i="8"/>
  <c r="E205" i="8"/>
  <c r="J204" i="8"/>
  <c r="M204" i="8" s="1"/>
  <c r="G204" i="8"/>
  <c r="F204" i="8"/>
  <c r="E204" i="8"/>
  <c r="L203" i="8"/>
  <c r="J203" i="8"/>
  <c r="J202" i="8"/>
  <c r="M202" i="8" s="1"/>
  <c r="L201" i="8"/>
  <c r="J201" i="8"/>
  <c r="L200" i="8"/>
  <c r="J200" i="8"/>
  <c r="J199" i="8"/>
  <c r="M199" i="8" s="1"/>
  <c r="L198" i="8"/>
  <c r="J198" i="8"/>
  <c r="J197" i="8"/>
  <c r="M197" i="8" s="1"/>
  <c r="E197" i="8"/>
  <c r="J196" i="8"/>
  <c r="M196" i="8" s="1"/>
  <c r="E196" i="8"/>
  <c r="G195" i="8"/>
  <c r="J195" i="8" s="1"/>
  <c r="E195" i="8"/>
  <c r="G194" i="8"/>
  <c r="J194" i="8" s="1"/>
  <c r="E194" i="8"/>
  <c r="G193" i="8"/>
  <c r="J193" i="8" s="1"/>
  <c r="F193" i="8"/>
  <c r="E193" i="8"/>
  <c r="G192" i="8"/>
  <c r="J192" i="8" s="1"/>
  <c r="E192" i="8"/>
  <c r="G191" i="8"/>
  <c r="J191" i="8" s="1"/>
  <c r="M191" i="8" s="1"/>
  <c r="E191" i="8"/>
  <c r="G190" i="8"/>
  <c r="J190" i="8" s="1"/>
  <c r="E190" i="8"/>
  <c r="G189" i="8"/>
  <c r="J189" i="8" s="1"/>
  <c r="G188" i="8"/>
  <c r="J188" i="8" s="1"/>
  <c r="M188" i="8" s="1"/>
  <c r="G187" i="8"/>
  <c r="J187" i="8" s="1"/>
  <c r="J186" i="8"/>
  <c r="M186" i="8" s="1"/>
  <c r="J185" i="8"/>
  <c r="I185" i="8" s="1"/>
  <c r="J184" i="8"/>
  <c r="M184" i="8" s="1"/>
  <c r="E184" i="8"/>
  <c r="J183" i="8"/>
  <c r="M183" i="8" s="1"/>
  <c r="E183" i="8"/>
  <c r="I183" i="8" s="1"/>
  <c r="J182" i="8"/>
  <c r="M182" i="8" s="1"/>
  <c r="E182" i="8"/>
  <c r="J181" i="8"/>
  <c r="M181" i="8" s="1"/>
  <c r="F181" i="8"/>
  <c r="E181" i="8"/>
  <c r="G180" i="8"/>
  <c r="J180" i="8" s="1"/>
  <c r="G179" i="8"/>
  <c r="J179" i="8" s="1"/>
  <c r="I179" i="8" s="1"/>
  <c r="G178" i="8"/>
  <c r="J178" i="8" s="1"/>
  <c r="M178" i="8" s="1"/>
  <c r="J177" i="8"/>
  <c r="I177" i="8" s="1"/>
  <c r="E177" i="8"/>
  <c r="J176" i="8"/>
  <c r="M176" i="8" s="1"/>
  <c r="E176" i="8"/>
  <c r="J175" i="8"/>
  <c r="I175" i="8" s="1"/>
  <c r="E175" i="8"/>
  <c r="G174" i="8"/>
  <c r="J174" i="8" s="1"/>
  <c r="M174" i="8" s="1"/>
  <c r="G173" i="8"/>
  <c r="J173" i="8" s="1"/>
  <c r="M173" i="8" s="1"/>
  <c r="J172" i="8"/>
  <c r="M172" i="8" s="1"/>
  <c r="J171" i="8"/>
  <c r="M171" i="8" s="1"/>
  <c r="M170" i="8"/>
  <c r="J169" i="8"/>
  <c r="M169" i="8" s="1"/>
  <c r="E169" i="8"/>
  <c r="J168" i="8"/>
  <c r="M168" i="8" s="1"/>
  <c r="E168" i="8"/>
  <c r="J167" i="8"/>
  <c r="M167" i="8" s="1"/>
  <c r="E167" i="8"/>
  <c r="J166" i="8"/>
  <c r="M166" i="8" s="1"/>
  <c r="E166" i="8"/>
  <c r="J165" i="8"/>
  <c r="M165" i="8" s="1"/>
  <c r="E165" i="8"/>
  <c r="J164" i="8"/>
  <c r="M164" i="8" s="1"/>
  <c r="I164" i="8"/>
  <c r="F164" i="8"/>
  <c r="E164" i="8"/>
  <c r="J163" i="8"/>
  <c r="M163" i="8" s="1"/>
  <c r="F163" i="8"/>
  <c r="E163" i="8"/>
  <c r="M162" i="8"/>
  <c r="G162" i="8"/>
  <c r="H162" i="8" s="1"/>
  <c r="I162" i="8" s="1"/>
  <c r="F162" i="8"/>
  <c r="E162" i="8"/>
  <c r="M161" i="8"/>
  <c r="G161" i="8"/>
  <c r="H161" i="8" s="1"/>
  <c r="I161" i="8" s="1"/>
  <c r="F161" i="8"/>
  <c r="E161" i="8"/>
  <c r="M160" i="8"/>
  <c r="G160" i="8"/>
  <c r="H160" i="8" s="1"/>
  <c r="I160" i="8" s="1"/>
  <c r="F160" i="8"/>
  <c r="E160" i="8"/>
  <c r="M159" i="8"/>
  <c r="I159" i="8"/>
  <c r="M158" i="8"/>
  <c r="I158" i="8"/>
  <c r="M157" i="8"/>
  <c r="I157" i="8"/>
  <c r="M156" i="8"/>
  <c r="I156" i="8"/>
  <c r="M155" i="8"/>
  <c r="I155" i="8"/>
  <c r="M154" i="8"/>
  <c r="I154" i="8"/>
  <c r="M153" i="8"/>
  <c r="I153" i="8"/>
  <c r="M152" i="8"/>
  <c r="I152" i="8"/>
  <c r="G152" i="8"/>
  <c r="M151" i="8"/>
  <c r="I151" i="8"/>
  <c r="M150" i="8"/>
  <c r="I150" i="8"/>
  <c r="M149" i="8"/>
  <c r="I149" i="8"/>
  <c r="G148" i="8"/>
  <c r="J148" i="8" s="1"/>
  <c r="F148" i="8"/>
  <c r="E148" i="8"/>
  <c r="G147" i="8"/>
  <c r="J147" i="8" s="1"/>
  <c r="F147" i="8"/>
  <c r="E147" i="8"/>
  <c r="G146" i="8"/>
  <c r="J146" i="8" s="1"/>
  <c r="M146" i="8" s="1"/>
  <c r="F146" i="8"/>
  <c r="E146" i="8"/>
  <c r="G145" i="8"/>
  <c r="J145" i="8" s="1"/>
  <c r="F145" i="8"/>
  <c r="E145" i="8"/>
  <c r="G144" i="8"/>
  <c r="J144" i="8" s="1"/>
  <c r="F144" i="8"/>
  <c r="E144" i="8"/>
  <c r="G143" i="8"/>
  <c r="J143" i="8" s="1"/>
  <c r="F143" i="8"/>
  <c r="E143" i="8"/>
  <c r="G142" i="8"/>
  <c r="J142" i="8" s="1"/>
  <c r="M142" i="8" s="1"/>
  <c r="F142" i="8"/>
  <c r="E142" i="8"/>
  <c r="G141" i="8"/>
  <c r="J141" i="8" s="1"/>
  <c r="F141" i="8"/>
  <c r="E141" i="8"/>
  <c r="G140" i="8"/>
  <c r="J140" i="8" s="1"/>
  <c r="E140" i="8"/>
  <c r="G139" i="8"/>
  <c r="J139" i="8" s="1"/>
  <c r="E139" i="8"/>
  <c r="G138" i="8"/>
  <c r="J138" i="8" s="1"/>
  <c r="E138" i="8"/>
  <c r="G137" i="8"/>
  <c r="J137" i="8" s="1"/>
  <c r="I137" i="8" s="1"/>
  <c r="E137" i="8"/>
  <c r="G136" i="8"/>
  <c r="J136" i="8" s="1"/>
  <c r="M136" i="8" s="1"/>
  <c r="E136" i="8"/>
  <c r="G135" i="8"/>
  <c r="J135" i="8" s="1"/>
  <c r="E135" i="8"/>
  <c r="G134" i="8"/>
  <c r="J134" i="8" s="1"/>
  <c r="E134" i="8"/>
  <c r="G133" i="8"/>
  <c r="J133" i="8" s="1"/>
  <c r="M133" i="8" s="1"/>
  <c r="E133" i="8"/>
  <c r="J132" i="8"/>
  <c r="M132" i="8" s="1"/>
  <c r="J131" i="8"/>
  <c r="M131" i="8" s="1"/>
  <c r="J130" i="8"/>
  <c r="M130" i="8" s="1"/>
  <c r="J129" i="8"/>
  <c r="M129" i="8" s="1"/>
  <c r="E129" i="8"/>
  <c r="J128" i="8"/>
  <c r="M128" i="8" s="1"/>
  <c r="E128" i="8"/>
  <c r="J127" i="8"/>
  <c r="M127" i="8" s="1"/>
  <c r="E127" i="8"/>
  <c r="J126" i="8"/>
  <c r="M126" i="8" s="1"/>
  <c r="E126" i="8"/>
  <c r="J125" i="8"/>
  <c r="M125" i="8" s="1"/>
  <c r="E125" i="8"/>
  <c r="M124" i="8"/>
  <c r="M123" i="8"/>
  <c r="M122" i="8"/>
  <c r="M121" i="8"/>
  <c r="M120" i="8"/>
  <c r="M119" i="8"/>
  <c r="M118" i="8"/>
  <c r="M117" i="8"/>
  <c r="M116" i="8"/>
  <c r="M115" i="8"/>
  <c r="H115" i="8"/>
  <c r="M114" i="8"/>
  <c r="H114" i="8"/>
  <c r="M113" i="8"/>
  <c r="H113" i="8"/>
  <c r="M112" i="8"/>
  <c r="H112" i="8"/>
  <c r="E112" i="8"/>
  <c r="M111" i="8"/>
  <c r="H111" i="8"/>
  <c r="M110" i="8"/>
  <c r="H110" i="8"/>
  <c r="M109" i="8"/>
  <c r="H109" i="8"/>
  <c r="J108" i="8"/>
  <c r="M108" i="8" s="1"/>
  <c r="J107" i="8"/>
  <c r="M107" i="8" s="1"/>
  <c r="J106" i="8"/>
  <c r="M106" i="8" s="1"/>
  <c r="J105" i="8"/>
  <c r="M105" i="8" s="1"/>
  <c r="J104" i="8"/>
  <c r="M104" i="8" s="1"/>
  <c r="J103" i="8"/>
  <c r="M103" i="8" s="1"/>
  <c r="M102" i="8"/>
  <c r="H102" i="8"/>
  <c r="M101" i="8"/>
  <c r="H101" i="8"/>
  <c r="M100" i="8"/>
  <c r="H100" i="8"/>
  <c r="M99" i="8"/>
  <c r="H99" i="8"/>
  <c r="M98" i="8"/>
  <c r="H98" i="8"/>
  <c r="M97" i="8"/>
  <c r="H97" i="8"/>
  <c r="M96" i="8"/>
  <c r="H96" i="8"/>
  <c r="M95" i="8"/>
  <c r="H95" i="8"/>
  <c r="M94" i="8"/>
  <c r="H94" i="8"/>
  <c r="M93" i="8"/>
  <c r="H93" i="8"/>
  <c r="M92" i="8"/>
  <c r="H92" i="8"/>
  <c r="M91" i="8"/>
  <c r="H91" i="8"/>
  <c r="M90" i="8"/>
  <c r="H90" i="8"/>
  <c r="M89" i="8"/>
  <c r="H89" i="8"/>
  <c r="M88" i="8"/>
  <c r="H88" i="8"/>
  <c r="M87" i="8"/>
  <c r="H87" i="8"/>
  <c r="M86" i="8"/>
  <c r="H86" i="8"/>
  <c r="M85" i="8"/>
  <c r="H85" i="8"/>
  <c r="M84" i="8"/>
  <c r="H84" i="8"/>
  <c r="M83" i="8"/>
  <c r="H83" i="8"/>
  <c r="M82" i="8"/>
  <c r="H82" i="8"/>
  <c r="M81" i="8"/>
  <c r="H81" i="8"/>
  <c r="M80" i="8"/>
  <c r="H80" i="8"/>
  <c r="M79" i="8"/>
  <c r="H79" i="8"/>
  <c r="M78" i="8"/>
  <c r="H78" i="8"/>
  <c r="M77" i="8"/>
  <c r="H77" i="8"/>
  <c r="M76" i="8"/>
  <c r="H76" i="8"/>
  <c r="M75" i="8"/>
  <c r="H75" i="8"/>
  <c r="M74" i="8"/>
  <c r="H74" i="8"/>
  <c r="M73" i="8"/>
  <c r="H73" i="8"/>
  <c r="M72" i="8"/>
  <c r="H72" i="8"/>
  <c r="M71" i="8"/>
  <c r="H71" i="8"/>
  <c r="M70" i="8"/>
  <c r="H70" i="8"/>
  <c r="M69" i="8"/>
  <c r="H69" i="8"/>
  <c r="M68" i="8"/>
  <c r="H68" i="8"/>
  <c r="M67" i="8"/>
  <c r="H67" i="8"/>
  <c r="M66" i="8"/>
  <c r="H66" i="8"/>
  <c r="M65" i="8"/>
  <c r="H65" i="8"/>
  <c r="M64" i="8"/>
  <c r="H64" i="8"/>
  <c r="M63" i="8"/>
  <c r="H63" i="8"/>
  <c r="M62" i="8"/>
  <c r="H62" i="8"/>
  <c r="M61" i="8"/>
  <c r="H61" i="8"/>
  <c r="M60" i="8"/>
  <c r="H60" i="8"/>
  <c r="M59" i="8"/>
  <c r="H59" i="8"/>
  <c r="J58" i="8"/>
  <c r="M58" i="8" s="1"/>
  <c r="J57" i="8"/>
  <c r="M57" i="8" s="1"/>
  <c r="J56" i="8"/>
  <c r="M56" i="8" s="1"/>
  <c r="J55" i="8"/>
  <c r="M55" i="8" s="1"/>
  <c r="L54" i="8"/>
  <c r="J54" i="8"/>
  <c r="M54" i="8" s="1"/>
  <c r="M53" i="8"/>
  <c r="M52" i="8"/>
  <c r="H52" i="8"/>
  <c r="M51" i="8"/>
  <c r="H51" i="8"/>
  <c r="M50" i="8"/>
  <c r="H50" i="8"/>
  <c r="M49" i="8"/>
  <c r="H49" i="8"/>
  <c r="M48" i="8"/>
  <c r="H48" i="8"/>
  <c r="M47" i="8"/>
  <c r="H47" i="8"/>
  <c r="M46" i="8"/>
  <c r="H46" i="8"/>
  <c r="M45" i="8"/>
  <c r="H45" i="8"/>
  <c r="M44" i="8"/>
  <c r="H44" i="8"/>
  <c r="M43" i="8"/>
  <c r="H43" i="8"/>
  <c r="M42" i="8"/>
  <c r="H42" i="8"/>
  <c r="M41" i="8"/>
  <c r="H41" i="8"/>
  <c r="M40" i="8"/>
  <c r="H40" i="8"/>
  <c r="M39" i="8"/>
  <c r="H39" i="8"/>
  <c r="M38" i="8"/>
  <c r="H38" i="8"/>
  <c r="M37" i="8"/>
  <c r="H37" i="8"/>
  <c r="M36" i="8"/>
  <c r="H36" i="8"/>
  <c r="M35" i="8"/>
  <c r="H35" i="8"/>
  <c r="M34" i="8"/>
  <c r="H34" i="8"/>
  <c r="M33" i="8"/>
  <c r="H33" i="8"/>
  <c r="M32" i="8"/>
  <c r="H32" i="8"/>
  <c r="M31" i="8"/>
  <c r="H31" i="8"/>
  <c r="M30" i="8"/>
  <c r="H30" i="8"/>
  <c r="M29" i="8"/>
  <c r="H29" i="8"/>
  <c r="M28" i="8"/>
  <c r="H28" i="8"/>
  <c r="M27" i="8"/>
  <c r="H27" i="8"/>
  <c r="M26" i="8"/>
  <c r="H26" i="8"/>
  <c r="M25" i="8"/>
  <c r="H25" i="8"/>
  <c r="M24" i="8"/>
  <c r="H24" i="8"/>
  <c r="M23" i="8"/>
  <c r="H23" i="8"/>
  <c r="M22" i="8"/>
  <c r="H22" i="8"/>
  <c r="M21" i="8"/>
  <c r="H21" i="8"/>
  <c r="M20" i="8"/>
  <c r="H20" i="8"/>
  <c r="M19" i="8"/>
  <c r="H19" i="8"/>
  <c r="M18" i="8"/>
  <c r="H18" i="8"/>
  <c r="M17" i="8"/>
  <c r="H17" i="8"/>
  <c r="M16" i="8"/>
  <c r="H16" i="8"/>
  <c r="M15" i="8"/>
  <c r="H15" i="8"/>
  <c r="M14" i="8"/>
  <c r="H14" i="8"/>
  <c r="M13" i="8"/>
  <c r="H13" i="8"/>
  <c r="M12" i="8"/>
  <c r="H12" i="8"/>
  <c r="M11" i="8"/>
  <c r="H11" i="8"/>
  <c r="M10" i="8"/>
  <c r="H10" i="8"/>
  <c r="M9" i="8"/>
  <c r="H9" i="8"/>
  <c r="M8" i="8"/>
  <c r="H8" i="8"/>
  <c r="M7" i="8"/>
  <c r="H7" i="8"/>
  <c r="M6" i="8"/>
  <c r="H6" i="8"/>
  <c r="M5" i="8"/>
  <c r="H5" i="8"/>
  <c r="M4" i="8"/>
  <c r="H4" i="8"/>
  <c r="M3" i="8"/>
  <c r="H3" i="8"/>
  <c r="J226" i="8" l="1"/>
  <c r="M226" i="8" s="1"/>
  <c r="H235" i="8"/>
  <c r="I235" i="8" s="1"/>
  <c r="J224" i="8"/>
  <c r="M224" i="8" s="1"/>
  <c r="J227" i="8"/>
  <c r="M227" i="8" s="1"/>
  <c r="J225" i="8"/>
  <c r="I225" i="8" s="1"/>
  <c r="I196" i="8"/>
  <c r="G188" i="15"/>
  <c r="G649" i="7"/>
  <c r="AI631" i="4"/>
  <c r="AI608" i="4"/>
  <c r="AI439" i="4"/>
  <c r="AI187" i="4"/>
  <c r="AI223" i="4"/>
  <c r="AI588" i="4"/>
  <c r="AI416" i="4"/>
  <c r="AI150" i="4"/>
  <c r="AI460" i="4"/>
  <c r="AI567" i="4"/>
  <c r="AI394" i="4"/>
  <c r="AI114" i="4"/>
  <c r="AI544" i="4"/>
  <c r="AI366" i="4"/>
  <c r="AI77" i="4"/>
  <c r="AI31" i="4"/>
  <c r="AI524" i="4"/>
  <c r="AI41" i="4"/>
  <c r="AI503" i="4"/>
  <c r="AI297" i="4"/>
  <c r="AI4" i="4"/>
  <c r="AI652" i="4"/>
  <c r="AI480" i="4"/>
  <c r="AI260" i="4"/>
  <c r="AI648" i="4"/>
  <c r="AI628" i="4"/>
  <c r="AI607" i="4"/>
  <c r="AI584" i="4"/>
  <c r="AI564" i="4"/>
  <c r="AI543" i="4"/>
  <c r="AI520" i="4"/>
  <c r="AI500" i="4"/>
  <c r="AI479" i="4"/>
  <c r="AI456" i="4"/>
  <c r="AI436" i="4"/>
  <c r="AI415" i="4"/>
  <c r="AI389" i="4"/>
  <c r="AI362" i="4"/>
  <c r="AI325" i="4"/>
  <c r="AI289" i="4"/>
  <c r="AI252" i="4"/>
  <c r="AI215" i="4"/>
  <c r="AI179" i="4"/>
  <c r="AI142" i="4"/>
  <c r="AI106" i="4"/>
  <c r="AI69" i="4"/>
  <c r="AI33" i="4"/>
  <c r="AI647" i="4"/>
  <c r="AI624" i="4"/>
  <c r="AI604" i="4"/>
  <c r="AI583" i="4"/>
  <c r="AI560" i="4"/>
  <c r="AI540" i="4"/>
  <c r="AI519" i="4"/>
  <c r="AI496" i="4"/>
  <c r="AI476" i="4"/>
  <c r="AI455" i="4"/>
  <c r="AI432" i="4"/>
  <c r="AI412" i="4"/>
  <c r="AI388" i="4"/>
  <c r="AI361" i="4"/>
  <c r="AI324" i="4"/>
  <c r="AI287" i="4"/>
  <c r="AI251" i="4"/>
  <c r="AI214" i="4"/>
  <c r="AI178" i="4"/>
  <c r="AI141" i="4"/>
  <c r="AI105" i="4"/>
  <c r="AI68" i="4"/>
  <c r="S8" i="4"/>
  <c r="AN13" i="1"/>
  <c r="AN21" i="1"/>
  <c r="AN29" i="1"/>
  <c r="AN37" i="1"/>
  <c r="AN45" i="1"/>
  <c r="AN53" i="1"/>
  <c r="AN61" i="1"/>
  <c r="AN69" i="1"/>
  <c r="AN77" i="1"/>
  <c r="AN85" i="1"/>
  <c r="AN93" i="1"/>
  <c r="AN101" i="1"/>
  <c r="AN109" i="1"/>
  <c r="AN117" i="1"/>
  <c r="AN125" i="1"/>
  <c r="AN133" i="1"/>
  <c r="AN141" i="1"/>
  <c r="AN149" i="1"/>
  <c r="AN157" i="1"/>
  <c r="AN165" i="1"/>
  <c r="AN173" i="1"/>
  <c r="AN181" i="1"/>
  <c r="AN189" i="1"/>
  <c r="AN197" i="1"/>
  <c r="AN205" i="1"/>
  <c r="AN213" i="1"/>
  <c r="AN221" i="1"/>
  <c r="AN229" i="1"/>
  <c r="AN237" i="1"/>
  <c r="AN245" i="1"/>
  <c r="AN253" i="1"/>
  <c r="AN261" i="1"/>
  <c r="AN269" i="1"/>
  <c r="AN277" i="1"/>
  <c r="AN285" i="1"/>
  <c r="AN293" i="1"/>
  <c r="AN301" i="1"/>
  <c r="AN309" i="1"/>
  <c r="AN317" i="1"/>
  <c r="AN325" i="1"/>
  <c r="AN333" i="1"/>
  <c r="AN341" i="1"/>
  <c r="AN349" i="1"/>
  <c r="AN357" i="1"/>
  <c r="AN365" i="1"/>
  <c r="AN373" i="1"/>
  <c r="AN381" i="1"/>
  <c r="AN389" i="1"/>
  <c r="AN397" i="1"/>
  <c r="AN405" i="1"/>
  <c r="AN413" i="1"/>
  <c r="AN421" i="1"/>
  <c r="AN429" i="1"/>
  <c r="AN437" i="1"/>
  <c r="AN445" i="1"/>
  <c r="AN453" i="1"/>
  <c r="AN461" i="1"/>
  <c r="AN469" i="1"/>
  <c r="AN477" i="1"/>
  <c r="AN485" i="1"/>
  <c r="AN10" i="1"/>
  <c r="AN14" i="1"/>
  <c r="AN22" i="1"/>
  <c r="AN30" i="1"/>
  <c r="AN38" i="1"/>
  <c r="AN46" i="1"/>
  <c r="AN54" i="1"/>
  <c r="AN62" i="1"/>
  <c r="AN70" i="1"/>
  <c r="AN78" i="1"/>
  <c r="AN86" i="1"/>
  <c r="AN94" i="1"/>
  <c r="AN102" i="1"/>
  <c r="AN110" i="1"/>
  <c r="AN118" i="1"/>
  <c r="AN126" i="1"/>
  <c r="AN134" i="1"/>
  <c r="AN142" i="1"/>
  <c r="AN150" i="1"/>
  <c r="AN158" i="1"/>
  <c r="AN166" i="1"/>
  <c r="AN174" i="1"/>
  <c r="AN182" i="1"/>
  <c r="AN190" i="1"/>
  <c r="AN198" i="1"/>
  <c r="AN206" i="1"/>
  <c r="AN214" i="1"/>
  <c r="AN222" i="1"/>
  <c r="AN230" i="1"/>
  <c r="AN238" i="1"/>
  <c r="AN246" i="1"/>
  <c r="AN254" i="1"/>
  <c r="AN262" i="1"/>
  <c r="AN270" i="1"/>
  <c r="AN278" i="1"/>
  <c r="AN286" i="1"/>
  <c r="AN294" i="1"/>
  <c r="AN302" i="1"/>
  <c r="AN310" i="1"/>
  <c r="AN318" i="1"/>
  <c r="AN326" i="1"/>
  <c r="AN334" i="1"/>
  <c r="AN342" i="1"/>
  <c r="AN350" i="1"/>
  <c r="AN358" i="1"/>
  <c r="AN366" i="1"/>
  <c r="AN374" i="1"/>
  <c r="AN382" i="1"/>
  <c r="AN390" i="1"/>
  <c r="AN398" i="1"/>
  <c r="AN406" i="1"/>
  <c r="AN414" i="1"/>
  <c r="AN422" i="1"/>
  <c r="AN430" i="1"/>
  <c r="AN438" i="1"/>
  <c r="AN446" i="1"/>
  <c r="AN454" i="1"/>
  <c r="AN462" i="1"/>
  <c r="AN470" i="1"/>
  <c r="AN478" i="1"/>
  <c r="AN486" i="1"/>
  <c r="AN15" i="1"/>
  <c r="AN16" i="1"/>
  <c r="AN17" i="1"/>
  <c r="AN25" i="1"/>
  <c r="AN33" i="1"/>
  <c r="AN41" i="1"/>
  <c r="AN49" i="1"/>
  <c r="AN57" i="1"/>
  <c r="AN65" i="1"/>
  <c r="AN73" i="1"/>
  <c r="AN81" i="1"/>
  <c r="AN89" i="1"/>
  <c r="AN97" i="1"/>
  <c r="AN105" i="1"/>
  <c r="AN113" i="1"/>
  <c r="AN121" i="1"/>
  <c r="AN129" i="1"/>
  <c r="AN137" i="1"/>
  <c r="AN145" i="1"/>
  <c r="AN153" i="1"/>
  <c r="AN161" i="1"/>
  <c r="AN169" i="1"/>
  <c r="AN177" i="1"/>
  <c r="AN185" i="1"/>
  <c r="AN193" i="1"/>
  <c r="AN201" i="1"/>
  <c r="AN209" i="1"/>
  <c r="AN217" i="1"/>
  <c r="AN225" i="1"/>
  <c r="AN233" i="1"/>
  <c r="AN241" i="1"/>
  <c r="AN249" i="1"/>
  <c r="AN257" i="1"/>
  <c r="AN265" i="1"/>
  <c r="AN273" i="1"/>
  <c r="AN281" i="1"/>
  <c r="AN289" i="1"/>
  <c r="AN297" i="1"/>
  <c r="AN305" i="1"/>
  <c r="AN313" i="1"/>
  <c r="AN321" i="1"/>
  <c r="AN329" i="1"/>
  <c r="AN337" i="1"/>
  <c r="AN345" i="1"/>
  <c r="AN353" i="1"/>
  <c r="AN361" i="1"/>
  <c r="AN369" i="1"/>
  <c r="AN377" i="1"/>
  <c r="AN385" i="1"/>
  <c r="AN393" i="1"/>
  <c r="AN401" i="1"/>
  <c r="AN409" i="1"/>
  <c r="AN417" i="1"/>
  <c r="AN425" i="1"/>
  <c r="AN433" i="1"/>
  <c r="AN441" i="1"/>
  <c r="AN449" i="1"/>
  <c r="AN457" i="1"/>
  <c r="AN465" i="1"/>
  <c r="AN473" i="1"/>
  <c r="AN481" i="1"/>
  <c r="AN489" i="1"/>
  <c r="AN18" i="1"/>
  <c r="AN26" i="1"/>
  <c r="AN34" i="1"/>
  <c r="AN42" i="1"/>
  <c r="AN50" i="1"/>
  <c r="AN58" i="1"/>
  <c r="AN66" i="1"/>
  <c r="AN74" i="1"/>
  <c r="AN82" i="1"/>
  <c r="AN90" i="1"/>
  <c r="AN98" i="1"/>
  <c r="AN106" i="1"/>
  <c r="AN114" i="1"/>
  <c r="AN122" i="1"/>
  <c r="AN130" i="1"/>
  <c r="AN138" i="1"/>
  <c r="AN146" i="1"/>
  <c r="AN154" i="1"/>
  <c r="AN162" i="1"/>
  <c r="AN170" i="1"/>
  <c r="AN178" i="1"/>
  <c r="AN186" i="1"/>
  <c r="AN194" i="1"/>
  <c r="AN202" i="1"/>
  <c r="AN210" i="1"/>
  <c r="AN218" i="1"/>
  <c r="AN226" i="1"/>
  <c r="AN234" i="1"/>
  <c r="AN242" i="1"/>
  <c r="AN250" i="1"/>
  <c r="AN258" i="1"/>
  <c r="AN266" i="1"/>
  <c r="AN274" i="1"/>
  <c r="AN282" i="1"/>
  <c r="AN290" i="1"/>
  <c r="AN298" i="1"/>
  <c r="AN11" i="1"/>
  <c r="AN19" i="1"/>
  <c r="AN27" i="1"/>
  <c r="AN35" i="1"/>
  <c r="AN43" i="1"/>
  <c r="AN51" i="1"/>
  <c r="AN59" i="1"/>
  <c r="AN67" i="1"/>
  <c r="AN75" i="1"/>
  <c r="AN83" i="1"/>
  <c r="AN91" i="1"/>
  <c r="AN99" i="1"/>
  <c r="AN107" i="1"/>
  <c r="AN115" i="1"/>
  <c r="AN123" i="1"/>
  <c r="AN131" i="1"/>
  <c r="AN139" i="1"/>
  <c r="AN147" i="1"/>
  <c r="AN155" i="1"/>
  <c r="AN163" i="1"/>
  <c r="AN171" i="1"/>
  <c r="AN179" i="1"/>
  <c r="AN187" i="1"/>
  <c r="AN195" i="1"/>
  <c r="AN203" i="1"/>
  <c r="AN211" i="1"/>
  <c r="AN219" i="1"/>
  <c r="AN227" i="1"/>
  <c r="AN235" i="1"/>
  <c r="AN243" i="1"/>
  <c r="AN251" i="1"/>
  <c r="AN259" i="1"/>
  <c r="AN267" i="1"/>
  <c r="AN275" i="1"/>
  <c r="AN283" i="1"/>
  <c r="AN291" i="1"/>
  <c r="AN299" i="1"/>
  <c r="AN307" i="1"/>
  <c r="AN315" i="1"/>
  <c r="AN323" i="1"/>
  <c r="AN331" i="1"/>
  <c r="AN339" i="1"/>
  <c r="AN347" i="1"/>
  <c r="AN355" i="1"/>
  <c r="AN363" i="1"/>
  <c r="AN371" i="1"/>
  <c r="AN379" i="1"/>
  <c r="AN387" i="1"/>
  <c r="AN395" i="1"/>
  <c r="AN403" i="1"/>
  <c r="AN411" i="1"/>
  <c r="AN419" i="1"/>
  <c r="AN427" i="1"/>
  <c r="AN435" i="1"/>
  <c r="AN443" i="1"/>
  <c r="AN451" i="1"/>
  <c r="AN459" i="1"/>
  <c r="AN467" i="1"/>
  <c r="AN475" i="1"/>
  <c r="AN483" i="1"/>
  <c r="AN491" i="1"/>
  <c r="AN23" i="1"/>
  <c r="AN44" i="1"/>
  <c r="AN64" i="1"/>
  <c r="AN87" i="1"/>
  <c r="AN108" i="1"/>
  <c r="AN128" i="1"/>
  <c r="AN151" i="1"/>
  <c r="AN172" i="1"/>
  <c r="AN192" i="1"/>
  <c r="AN215" i="1"/>
  <c r="AN236" i="1"/>
  <c r="AN256" i="1"/>
  <c r="AN279" i="1"/>
  <c r="AN300" i="1"/>
  <c r="AN316" i="1"/>
  <c r="AN332" i="1"/>
  <c r="AN348" i="1"/>
  <c r="AN364" i="1"/>
  <c r="AN380" i="1"/>
  <c r="AN396" i="1"/>
  <c r="AN412" i="1"/>
  <c r="AN428" i="1"/>
  <c r="AN444" i="1"/>
  <c r="AN460" i="1"/>
  <c r="AN476" i="1"/>
  <c r="AN492" i="1"/>
  <c r="AN24" i="1"/>
  <c r="AN47" i="1"/>
  <c r="AN68" i="1"/>
  <c r="AN88" i="1"/>
  <c r="AN111" i="1"/>
  <c r="AN132" i="1"/>
  <c r="AN152" i="1"/>
  <c r="AN175" i="1"/>
  <c r="AN196" i="1"/>
  <c r="AN216" i="1"/>
  <c r="AN239" i="1"/>
  <c r="AN260" i="1"/>
  <c r="AN280" i="1"/>
  <c r="AN303" i="1"/>
  <c r="AN319" i="1"/>
  <c r="AN335" i="1"/>
  <c r="AN351" i="1"/>
  <c r="AN367" i="1"/>
  <c r="AN383" i="1"/>
  <c r="AN399" i="1"/>
  <c r="AN415" i="1"/>
  <c r="AN431" i="1"/>
  <c r="AN447" i="1"/>
  <c r="AN463" i="1"/>
  <c r="AN479" i="1"/>
  <c r="AN28" i="1"/>
  <c r="AN48" i="1"/>
  <c r="AN71" i="1"/>
  <c r="AN92" i="1"/>
  <c r="AN112" i="1"/>
  <c r="AN135" i="1"/>
  <c r="AN156" i="1"/>
  <c r="AN176" i="1"/>
  <c r="AN199" i="1"/>
  <c r="AN220" i="1"/>
  <c r="AN240" i="1"/>
  <c r="AN263" i="1"/>
  <c r="AN284" i="1"/>
  <c r="AN304" i="1"/>
  <c r="AN320" i="1"/>
  <c r="AN336" i="1"/>
  <c r="AN352" i="1"/>
  <c r="AN368" i="1"/>
  <c r="AN384" i="1"/>
  <c r="AN400" i="1"/>
  <c r="AN416" i="1"/>
  <c r="AN432" i="1"/>
  <c r="AN448" i="1"/>
  <c r="AN464" i="1"/>
  <c r="AN480" i="1"/>
  <c r="AN31" i="1"/>
  <c r="AN52" i="1"/>
  <c r="AN72" i="1"/>
  <c r="AN95" i="1"/>
  <c r="AN116" i="1"/>
  <c r="AN136" i="1"/>
  <c r="AN159" i="1"/>
  <c r="AN32" i="1"/>
  <c r="AN55" i="1"/>
  <c r="AN76" i="1"/>
  <c r="AN96" i="1"/>
  <c r="AN119" i="1"/>
  <c r="AN140" i="1"/>
  <c r="AN160" i="1"/>
  <c r="AN36" i="1"/>
  <c r="AN56" i="1"/>
  <c r="AN79" i="1"/>
  <c r="AN100" i="1"/>
  <c r="AN120" i="1"/>
  <c r="AN143" i="1"/>
  <c r="AN164" i="1"/>
  <c r="AN184" i="1"/>
  <c r="AN207" i="1"/>
  <c r="AN228" i="1"/>
  <c r="AN248" i="1"/>
  <c r="AN271" i="1"/>
  <c r="AN292" i="1"/>
  <c r="AN311" i="1"/>
  <c r="AN327" i="1"/>
  <c r="AN343" i="1"/>
  <c r="AN359" i="1"/>
  <c r="AN375" i="1"/>
  <c r="AN391" i="1"/>
  <c r="AN407" i="1"/>
  <c r="AN423" i="1"/>
  <c r="AN439" i="1"/>
  <c r="AN455" i="1"/>
  <c r="AN471" i="1"/>
  <c r="AN487" i="1"/>
  <c r="AN40" i="1"/>
  <c r="AN127" i="1"/>
  <c r="AN191" i="1"/>
  <c r="AN232" i="1"/>
  <c r="AN276" i="1"/>
  <c r="AN314" i="1"/>
  <c r="AN346" i="1"/>
  <c r="AN60" i="1"/>
  <c r="AN144" i="1"/>
  <c r="AN200" i="1"/>
  <c r="AN244" i="1"/>
  <c r="AN287" i="1"/>
  <c r="AN322" i="1"/>
  <c r="AN354" i="1"/>
  <c r="AN386" i="1"/>
  <c r="AN418" i="1"/>
  <c r="AN450" i="1"/>
  <c r="AN482" i="1"/>
  <c r="AN12" i="1"/>
  <c r="AN103" i="1"/>
  <c r="AN180" i="1"/>
  <c r="AN223" i="1"/>
  <c r="AN264" i="1"/>
  <c r="AN306" i="1"/>
  <c r="AN338" i="1"/>
  <c r="AN370" i="1"/>
  <c r="AN402" i="1"/>
  <c r="AN434" i="1"/>
  <c r="AN466" i="1"/>
  <c r="AN80" i="1"/>
  <c r="AN188" i="1"/>
  <c r="AN255" i="1"/>
  <c r="AN324" i="1"/>
  <c r="AN372" i="1"/>
  <c r="AN410" i="1"/>
  <c r="AN456" i="1"/>
  <c r="AN84" i="1"/>
  <c r="AN204" i="1"/>
  <c r="AN268" i="1"/>
  <c r="AN328" i="1"/>
  <c r="AN376" i="1"/>
  <c r="AN420" i="1"/>
  <c r="AN458" i="1"/>
  <c r="AN20" i="1"/>
  <c r="AN167" i="1"/>
  <c r="AN231" i="1"/>
  <c r="AN296" i="1"/>
  <c r="AN356" i="1"/>
  <c r="AN394" i="1"/>
  <c r="AN440" i="1"/>
  <c r="AN484" i="1"/>
  <c r="AN104" i="1"/>
  <c r="AN247" i="1"/>
  <c r="AN340" i="1"/>
  <c r="AN408" i="1"/>
  <c r="AN474" i="1"/>
  <c r="AN124" i="1"/>
  <c r="AN252" i="1"/>
  <c r="AN344" i="1"/>
  <c r="AN424" i="1"/>
  <c r="AN488" i="1"/>
  <c r="AN148" i="1"/>
  <c r="AN272" i="1"/>
  <c r="AN360" i="1"/>
  <c r="AN426" i="1"/>
  <c r="AN490" i="1"/>
  <c r="AN168" i="1"/>
  <c r="AN288" i="1"/>
  <c r="AN362" i="1"/>
  <c r="AN436" i="1"/>
  <c r="AN183" i="1"/>
  <c r="AN295" i="1"/>
  <c r="AN378" i="1"/>
  <c r="AN442" i="1"/>
  <c r="AN208" i="1"/>
  <c r="AN308" i="1"/>
  <c r="AN388" i="1"/>
  <c r="AN452" i="1"/>
  <c r="AN39" i="1"/>
  <c r="AN212" i="1"/>
  <c r="AN312" i="1"/>
  <c r="AN392" i="1"/>
  <c r="AN468" i="1"/>
  <c r="AN330" i="1"/>
  <c r="AN404" i="1"/>
  <c r="AN472" i="1"/>
  <c r="AN63" i="1"/>
  <c r="AI8" i="4"/>
  <c r="AI16" i="4"/>
  <c r="AI24" i="4"/>
  <c r="AI32" i="4"/>
  <c r="AI40" i="4"/>
  <c r="AI48" i="4"/>
  <c r="AI56" i="4"/>
  <c r="AI64" i="4"/>
  <c r="AI72" i="4"/>
  <c r="AI80" i="4"/>
  <c r="AI88" i="4"/>
  <c r="AI96" i="4"/>
  <c r="AI104" i="4"/>
  <c r="AI112" i="4"/>
  <c r="AI120" i="4"/>
  <c r="AI128" i="4"/>
  <c r="AI136" i="4"/>
  <c r="AI144" i="4"/>
  <c r="AI152" i="4"/>
  <c r="AI160" i="4"/>
  <c r="AI168" i="4"/>
  <c r="AI176" i="4"/>
  <c r="AI184" i="4"/>
  <c r="AI192" i="4"/>
  <c r="AI200" i="4"/>
  <c r="AI208" i="4"/>
  <c r="AI216" i="4"/>
  <c r="AI224" i="4"/>
  <c r="AI232" i="4"/>
  <c r="AI240" i="4"/>
  <c r="AI248" i="4"/>
  <c r="AI256" i="4"/>
  <c r="AI264" i="4"/>
  <c r="AI272" i="4"/>
  <c r="AI280" i="4"/>
  <c r="AI288" i="4"/>
  <c r="AI296" i="4"/>
  <c r="AI304" i="4"/>
  <c r="AI312" i="4"/>
  <c r="AI320" i="4"/>
  <c r="AI328" i="4"/>
  <c r="AI336" i="4"/>
  <c r="AI344" i="4"/>
  <c r="AI352" i="4"/>
  <c r="AI360" i="4"/>
  <c r="AI368" i="4"/>
  <c r="AI376" i="4"/>
  <c r="AI384" i="4"/>
  <c r="AI392" i="4"/>
  <c r="AI400" i="4"/>
  <c r="AI408" i="4"/>
  <c r="AI6" i="4"/>
  <c r="AI15" i="4"/>
  <c r="AI25" i="4"/>
  <c r="AI34" i="4"/>
  <c r="AI43" i="4"/>
  <c r="AI52" i="4"/>
  <c r="AI61" i="4"/>
  <c r="AI70" i="4"/>
  <c r="AI79" i="4"/>
  <c r="AI89" i="4"/>
  <c r="AI98" i="4"/>
  <c r="AI107" i="4"/>
  <c r="AI116" i="4"/>
  <c r="AI125" i="4"/>
  <c r="AI134" i="4"/>
  <c r="AI143" i="4"/>
  <c r="AI153" i="4"/>
  <c r="AI162" i="4"/>
  <c r="AI171" i="4"/>
  <c r="AI180" i="4"/>
  <c r="AI189" i="4"/>
  <c r="AI198" i="4"/>
  <c r="AI207" i="4"/>
  <c r="AI217" i="4"/>
  <c r="AI226" i="4"/>
  <c r="AI235" i="4"/>
  <c r="AI244" i="4"/>
  <c r="AI253" i="4"/>
  <c r="AI262" i="4"/>
  <c r="AI271" i="4"/>
  <c r="AI281" i="4"/>
  <c r="AI290" i="4"/>
  <c r="AI299" i="4"/>
  <c r="AI308" i="4"/>
  <c r="AI317" i="4"/>
  <c r="AI326" i="4"/>
  <c r="AI335" i="4"/>
  <c r="AI345" i="4"/>
  <c r="AI354" i="4"/>
  <c r="AI363" i="4"/>
  <c r="AI372" i="4"/>
  <c r="AI381" i="4"/>
  <c r="AI390" i="4"/>
  <c r="AI399" i="4"/>
  <c r="AI409" i="4"/>
  <c r="AI417" i="4"/>
  <c r="AI425" i="4"/>
  <c r="AI433" i="4"/>
  <c r="AI441" i="4"/>
  <c r="AI449" i="4"/>
  <c r="AI457" i="4"/>
  <c r="AI465" i="4"/>
  <c r="AI473" i="4"/>
  <c r="AI481" i="4"/>
  <c r="AI489" i="4"/>
  <c r="AI497" i="4"/>
  <c r="AI505" i="4"/>
  <c r="AI513" i="4"/>
  <c r="AI521" i="4"/>
  <c r="AI529" i="4"/>
  <c r="AI537" i="4"/>
  <c r="AI545" i="4"/>
  <c r="AI553" i="4"/>
  <c r="AI561" i="4"/>
  <c r="AI569" i="4"/>
  <c r="AI577" i="4"/>
  <c r="AI585" i="4"/>
  <c r="AI593" i="4"/>
  <c r="AI601" i="4"/>
  <c r="AI609" i="4"/>
  <c r="AI617" i="4"/>
  <c r="AI625" i="4"/>
  <c r="AI633" i="4"/>
  <c r="AI641" i="4"/>
  <c r="AI649" i="4"/>
  <c r="AI657" i="4"/>
  <c r="AI7" i="4"/>
  <c r="AI17" i="4"/>
  <c r="AI26" i="4"/>
  <c r="AI35" i="4"/>
  <c r="AI44" i="4"/>
  <c r="AI53" i="4"/>
  <c r="AI62" i="4"/>
  <c r="AI71" i="4"/>
  <c r="AI81" i="4"/>
  <c r="AI90" i="4"/>
  <c r="AI99" i="4"/>
  <c r="AI108" i="4"/>
  <c r="AI117" i="4"/>
  <c r="AI126" i="4"/>
  <c r="AI135" i="4"/>
  <c r="AI145" i="4"/>
  <c r="AI154" i="4"/>
  <c r="AI163" i="4"/>
  <c r="AI172" i="4"/>
  <c r="AI181" i="4"/>
  <c r="AI190" i="4"/>
  <c r="AI199" i="4"/>
  <c r="AI209" i="4"/>
  <c r="AI218" i="4"/>
  <c r="AI227" i="4"/>
  <c r="AI236" i="4"/>
  <c r="AI245" i="4"/>
  <c r="AI254" i="4"/>
  <c r="AI263" i="4"/>
  <c r="AI273" i="4"/>
  <c r="AI282" i="4"/>
  <c r="AI291" i="4"/>
  <c r="AI300" i="4"/>
  <c r="AI309" i="4"/>
  <c r="AI318" i="4"/>
  <c r="AI327" i="4"/>
  <c r="AI337" i="4"/>
  <c r="AI346" i="4"/>
  <c r="AI355" i="4"/>
  <c r="AI364" i="4"/>
  <c r="AI373" i="4"/>
  <c r="AI382" i="4"/>
  <c r="AI391" i="4"/>
  <c r="AI401" i="4"/>
  <c r="AI410" i="4"/>
  <c r="AI418" i="4"/>
  <c r="AI426" i="4"/>
  <c r="AI434" i="4"/>
  <c r="AI442" i="4"/>
  <c r="AI450" i="4"/>
  <c r="AI458" i="4"/>
  <c r="AI466" i="4"/>
  <c r="AI474" i="4"/>
  <c r="AI482" i="4"/>
  <c r="AI490" i="4"/>
  <c r="AI498" i="4"/>
  <c r="AI506" i="4"/>
  <c r="AI514" i="4"/>
  <c r="AI522" i="4"/>
  <c r="AI530" i="4"/>
  <c r="AI538" i="4"/>
  <c r="AI546" i="4"/>
  <c r="AI554" i="4"/>
  <c r="AI562" i="4"/>
  <c r="AI570" i="4"/>
  <c r="AI578" i="4"/>
  <c r="AI586" i="4"/>
  <c r="AI594" i="4"/>
  <c r="AI602" i="4"/>
  <c r="AI610" i="4"/>
  <c r="AI618" i="4"/>
  <c r="AI626" i="4"/>
  <c r="AI634" i="4"/>
  <c r="AI642" i="4"/>
  <c r="AI650" i="4"/>
  <c r="AI658" i="4"/>
  <c r="AI238" i="4"/>
  <c r="AI9" i="4"/>
  <c r="AI18" i="4"/>
  <c r="AI27" i="4"/>
  <c r="AI36" i="4"/>
  <c r="AI45" i="4"/>
  <c r="AI54" i="4"/>
  <c r="AI63" i="4"/>
  <c r="AI73" i="4"/>
  <c r="AI82" i="4"/>
  <c r="AI91" i="4"/>
  <c r="AI100" i="4"/>
  <c r="AI109" i="4"/>
  <c r="AI118" i="4"/>
  <c r="AI127" i="4"/>
  <c r="AI137" i="4"/>
  <c r="AI146" i="4"/>
  <c r="AI155" i="4"/>
  <c r="AI164" i="4"/>
  <c r="AI173" i="4"/>
  <c r="AI182" i="4"/>
  <c r="AI191" i="4"/>
  <c r="AI201" i="4"/>
  <c r="AI210" i="4"/>
  <c r="AI219" i="4"/>
  <c r="AI228" i="4"/>
  <c r="AI237" i="4"/>
  <c r="AI246" i="4"/>
  <c r="AI255" i="4"/>
  <c r="AI265" i="4"/>
  <c r="AI274" i="4"/>
  <c r="AI283" i="4"/>
  <c r="AI292" i="4"/>
  <c r="AI301" i="4"/>
  <c r="AI310" i="4"/>
  <c r="AI319" i="4"/>
  <c r="AI329" i="4"/>
  <c r="AI338" i="4"/>
  <c r="AI347" i="4"/>
  <c r="AI356" i="4"/>
  <c r="AI365" i="4"/>
  <c r="AI374" i="4"/>
  <c r="AI383" i="4"/>
  <c r="AI393" i="4"/>
  <c r="AI402" i="4"/>
  <c r="AI411" i="4"/>
  <c r="AI419" i="4"/>
  <c r="AI427" i="4"/>
  <c r="AI435" i="4"/>
  <c r="AI443" i="4"/>
  <c r="AI451" i="4"/>
  <c r="AI459" i="4"/>
  <c r="AI467" i="4"/>
  <c r="AI475" i="4"/>
  <c r="AI483" i="4"/>
  <c r="AI491" i="4"/>
  <c r="AI499" i="4"/>
  <c r="AI507" i="4"/>
  <c r="AI515" i="4"/>
  <c r="AI523" i="4"/>
  <c r="AI531" i="4"/>
  <c r="AI539" i="4"/>
  <c r="AI547" i="4"/>
  <c r="AI555" i="4"/>
  <c r="AI563" i="4"/>
  <c r="AI571" i="4"/>
  <c r="AI579" i="4"/>
  <c r="AI587" i="4"/>
  <c r="AI595" i="4"/>
  <c r="AI603" i="4"/>
  <c r="AI611" i="4"/>
  <c r="AI619" i="4"/>
  <c r="AI627" i="4"/>
  <c r="AI635" i="4"/>
  <c r="AI643" i="4"/>
  <c r="AI651" i="4"/>
  <c r="AI659" i="4"/>
  <c r="AI10" i="4"/>
  <c r="AI19" i="4"/>
  <c r="AI37" i="4"/>
  <c r="AI55" i="4"/>
  <c r="AI74" i="4"/>
  <c r="AI92" i="4"/>
  <c r="AI119" i="4"/>
  <c r="AI138" i="4"/>
  <c r="AI156" i="4"/>
  <c r="AI174" i="4"/>
  <c r="AI193" i="4"/>
  <c r="AI211" i="4"/>
  <c r="AI229" i="4"/>
  <c r="AI257" i="4"/>
  <c r="AI275" i="4"/>
  <c r="AI293" i="4"/>
  <c r="AI311" i="4"/>
  <c r="AI330" i="4"/>
  <c r="AI348" i="4"/>
  <c r="AI28" i="4"/>
  <c r="AI46" i="4"/>
  <c r="AI65" i="4"/>
  <c r="AI83" i="4"/>
  <c r="AI101" i="4"/>
  <c r="AI110" i="4"/>
  <c r="AI129" i="4"/>
  <c r="AI147" i="4"/>
  <c r="AI165" i="4"/>
  <c r="AI183" i="4"/>
  <c r="AI202" i="4"/>
  <c r="AI220" i="4"/>
  <c r="AI247" i="4"/>
  <c r="AI266" i="4"/>
  <c r="AI284" i="4"/>
  <c r="AI302" i="4"/>
  <c r="AI321" i="4"/>
  <c r="AI339" i="4"/>
  <c r="AI357" i="4"/>
  <c r="AI375" i="4"/>
  <c r="AI2" i="4"/>
  <c r="AI11" i="4"/>
  <c r="AI20" i="4"/>
  <c r="AI29" i="4"/>
  <c r="AI38" i="4"/>
  <c r="AI47" i="4"/>
  <c r="AI57" i="4"/>
  <c r="AI66" i="4"/>
  <c r="AI75" i="4"/>
  <c r="AI84" i="4"/>
  <c r="AI93" i="4"/>
  <c r="AI102" i="4"/>
  <c r="AI111" i="4"/>
  <c r="AI121" i="4"/>
  <c r="AI130" i="4"/>
  <c r="AI139" i="4"/>
  <c r="AI148" i="4"/>
  <c r="AI157" i="4"/>
  <c r="AI166" i="4"/>
  <c r="AI175" i="4"/>
  <c r="AI185" i="4"/>
  <c r="AI194" i="4"/>
  <c r="AI203" i="4"/>
  <c r="AI212" i="4"/>
  <c r="AI221" i="4"/>
  <c r="AI230" i="4"/>
  <c r="AI239" i="4"/>
  <c r="AI249" i="4"/>
  <c r="AI258" i="4"/>
  <c r="AI267" i="4"/>
  <c r="AI276" i="4"/>
  <c r="AI285" i="4"/>
  <c r="AI294" i="4"/>
  <c r="AI303" i="4"/>
  <c r="AI313" i="4"/>
  <c r="AI322" i="4"/>
  <c r="AI331" i="4"/>
  <c r="AI340" i="4"/>
  <c r="AI349" i="4"/>
  <c r="AI358" i="4"/>
  <c r="AI367" i="4"/>
  <c r="AI377" i="4"/>
  <c r="AI386" i="4"/>
  <c r="AI395" i="4"/>
  <c r="AI404" i="4"/>
  <c r="AI413" i="4"/>
  <c r="AI421" i="4"/>
  <c r="AI429" i="4"/>
  <c r="AI437" i="4"/>
  <c r="AI445" i="4"/>
  <c r="AI453" i="4"/>
  <c r="AI461" i="4"/>
  <c r="AI469" i="4"/>
  <c r="AI477" i="4"/>
  <c r="AI485" i="4"/>
  <c r="AI493" i="4"/>
  <c r="AI501" i="4"/>
  <c r="AI509" i="4"/>
  <c r="AI517" i="4"/>
  <c r="AI525" i="4"/>
  <c r="AI533" i="4"/>
  <c r="AI541" i="4"/>
  <c r="AI549" i="4"/>
  <c r="AI557" i="4"/>
  <c r="AI565" i="4"/>
  <c r="AI573" i="4"/>
  <c r="AI581" i="4"/>
  <c r="AI589" i="4"/>
  <c r="AI597" i="4"/>
  <c r="AI605" i="4"/>
  <c r="AI613" i="4"/>
  <c r="AI621" i="4"/>
  <c r="AI629" i="4"/>
  <c r="AI637" i="4"/>
  <c r="AI645" i="4"/>
  <c r="AI653" i="4"/>
  <c r="AI1" i="4"/>
  <c r="AN224" i="1"/>
  <c r="AI3" i="4"/>
  <c r="AI12" i="4"/>
  <c r="AI21" i="4"/>
  <c r="AI30" i="4"/>
  <c r="AI39" i="4"/>
  <c r="AI49" i="4"/>
  <c r="AI58" i="4"/>
  <c r="AI67" i="4"/>
  <c r="AI76" i="4"/>
  <c r="AI85" i="4"/>
  <c r="AI94" i="4"/>
  <c r="AI103" i="4"/>
  <c r="AI113" i="4"/>
  <c r="AI122" i="4"/>
  <c r="AI131" i="4"/>
  <c r="AI140" i="4"/>
  <c r="AI149" i="4"/>
  <c r="AI158" i="4"/>
  <c r="AI167" i="4"/>
  <c r="AI177" i="4"/>
  <c r="AI186" i="4"/>
  <c r="AI195" i="4"/>
  <c r="AI204" i="4"/>
  <c r="AI213" i="4"/>
  <c r="AI222" i="4"/>
  <c r="AI231" i="4"/>
  <c r="AI241" i="4"/>
  <c r="AI250" i="4"/>
  <c r="AI259" i="4"/>
  <c r="AI268" i="4"/>
  <c r="AI277" i="4"/>
  <c r="AI286" i="4"/>
  <c r="AI295" i="4"/>
  <c r="AI305" i="4"/>
  <c r="AI314" i="4"/>
  <c r="AI323" i="4"/>
  <c r="AI332" i="4"/>
  <c r="AI341" i="4"/>
  <c r="AI350" i="4"/>
  <c r="AI359" i="4"/>
  <c r="AI369" i="4"/>
  <c r="AI378" i="4"/>
  <c r="AI387" i="4"/>
  <c r="AI396" i="4"/>
  <c r="AI405" i="4"/>
  <c r="AI414" i="4"/>
  <c r="AI422" i="4"/>
  <c r="AI430" i="4"/>
  <c r="AI438" i="4"/>
  <c r="AI446" i="4"/>
  <c r="AI454" i="4"/>
  <c r="AI462" i="4"/>
  <c r="AI470" i="4"/>
  <c r="AI478" i="4"/>
  <c r="AI486" i="4"/>
  <c r="AI494" i="4"/>
  <c r="AI502" i="4"/>
  <c r="AI510" i="4"/>
  <c r="AI518" i="4"/>
  <c r="AI526" i="4"/>
  <c r="AI534" i="4"/>
  <c r="AI542" i="4"/>
  <c r="AI550" i="4"/>
  <c r="AI558" i="4"/>
  <c r="AI566" i="4"/>
  <c r="AI574" i="4"/>
  <c r="AI582" i="4"/>
  <c r="AI590" i="4"/>
  <c r="AI598" i="4"/>
  <c r="AI606" i="4"/>
  <c r="AI614" i="4"/>
  <c r="AI622" i="4"/>
  <c r="AI630" i="4"/>
  <c r="AI638" i="4"/>
  <c r="AI646" i="4"/>
  <c r="AI654" i="4"/>
  <c r="AI644" i="4"/>
  <c r="AI623" i="4"/>
  <c r="AI600" i="4"/>
  <c r="AI580" i="4"/>
  <c r="AI559" i="4"/>
  <c r="AI536" i="4"/>
  <c r="AI516" i="4"/>
  <c r="AI495" i="4"/>
  <c r="AI472" i="4"/>
  <c r="AI452" i="4"/>
  <c r="AI431" i="4"/>
  <c r="AI407" i="4"/>
  <c r="AI385" i="4"/>
  <c r="AI353" i="4"/>
  <c r="AI316" i="4"/>
  <c r="AI279" i="4"/>
  <c r="AI243" i="4"/>
  <c r="AI206" i="4"/>
  <c r="AI170" i="4"/>
  <c r="AI133" i="4"/>
  <c r="AI97" i="4"/>
  <c r="AI60" i="4"/>
  <c r="AI23" i="4"/>
  <c r="AI640" i="4"/>
  <c r="AI620" i="4"/>
  <c r="AI599" i="4"/>
  <c r="AI576" i="4"/>
  <c r="AI556" i="4"/>
  <c r="AI535" i="4"/>
  <c r="AI512" i="4"/>
  <c r="AI492" i="4"/>
  <c r="AI471" i="4"/>
  <c r="AI448" i="4"/>
  <c r="AI428" i="4"/>
  <c r="AI406" i="4"/>
  <c r="AI380" i="4"/>
  <c r="AI351" i="4"/>
  <c r="AI315" i="4"/>
  <c r="AI278" i="4"/>
  <c r="AI242" i="4"/>
  <c r="AI205" i="4"/>
  <c r="AI169" i="4"/>
  <c r="AI132" i="4"/>
  <c r="AI95" i="4"/>
  <c r="AI59" i="4"/>
  <c r="AI22" i="4"/>
  <c r="AI660" i="4"/>
  <c r="AI639" i="4"/>
  <c r="AI616" i="4"/>
  <c r="AI596" i="4"/>
  <c r="AI575" i="4"/>
  <c r="AI552" i="4"/>
  <c r="AI532" i="4"/>
  <c r="AI511" i="4"/>
  <c r="AI488" i="4"/>
  <c r="AI468" i="4"/>
  <c r="AI447" i="4"/>
  <c r="AI424" i="4"/>
  <c r="AI403" i="4"/>
  <c r="AI379" i="4"/>
  <c r="AI343" i="4"/>
  <c r="AI307" i="4"/>
  <c r="AI270" i="4"/>
  <c r="AI234" i="4"/>
  <c r="AI197" i="4"/>
  <c r="AI161" i="4"/>
  <c r="AI124" i="4"/>
  <c r="AI87" i="4"/>
  <c r="AI51" i="4"/>
  <c r="AI14" i="4"/>
  <c r="AI656" i="4"/>
  <c r="AI636" i="4"/>
  <c r="AI615" i="4"/>
  <c r="AI592" i="4"/>
  <c r="AI572" i="4"/>
  <c r="AI551" i="4"/>
  <c r="AI528" i="4"/>
  <c r="AI508" i="4"/>
  <c r="AI487" i="4"/>
  <c r="AI464" i="4"/>
  <c r="AI444" i="4"/>
  <c r="AI423" i="4"/>
  <c r="AI398" i="4"/>
  <c r="AI371" i="4"/>
  <c r="AI342" i="4"/>
  <c r="AI306" i="4"/>
  <c r="AI269" i="4"/>
  <c r="AI233" i="4"/>
  <c r="AI196" i="4"/>
  <c r="AI159" i="4"/>
  <c r="AI123" i="4"/>
  <c r="AI86" i="4"/>
  <c r="AI50" i="4"/>
  <c r="AI13" i="4"/>
  <c r="AI655" i="4"/>
  <c r="AI632" i="4"/>
  <c r="AI612" i="4"/>
  <c r="AI591" i="4"/>
  <c r="AI568" i="4"/>
  <c r="AI548" i="4"/>
  <c r="AI527" i="4"/>
  <c r="AI504" i="4"/>
  <c r="AI484" i="4"/>
  <c r="AI463" i="4"/>
  <c r="AI440" i="4"/>
  <c r="AI420" i="4"/>
  <c r="AI397" i="4"/>
  <c r="AI370" i="4"/>
  <c r="AI334" i="4"/>
  <c r="AI298" i="4"/>
  <c r="AI261" i="4"/>
  <c r="AI225" i="4"/>
  <c r="AI188" i="4"/>
  <c r="AI151" i="4"/>
  <c r="AI115" i="4"/>
  <c r="AI78" i="4"/>
  <c r="AI42" i="4"/>
  <c r="AI5" i="4"/>
  <c r="O7" i="4"/>
  <c r="O13" i="4"/>
  <c r="O12" i="4"/>
  <c r="O15" i="4"/>
  <c r="O14" i="4"/>
  <c r="O19" i="4"/>
  <c r="O11" i="4"/>
  <c r="O18" i="4"/>
  <c r="O10" i="4"/>
  <c r="O17" i="4"/>
  <c r="O9" i="4"/>
  <c r="O16" i="4"/>
  <c r="O8" i="4"/>
  <c r="S16" i="4"/>
  <c r="S15" i="4"/>
  <c r="S14" i="4"/>
  <c r="S13" i="4"/>
  <c r="S12" i="4"/>
  <c r="S7" i="4"/>
  <c r="S19" i="4"/>
  <c r="S11" i="4"/>
  <c r="S18" i="4"/>
  <c r="S10" i="4"/>
  <c r="S17" i="4"/>
  <c r="S9" i="4"/>
  <c r="M194" i="8"/>
  <c r="I194" i="8"/>
  <c r="I182" i="8"/>
  <c r="M198" i="8"/>
  <c r="M203" i="8"/>
  <c r="H207" i="8"/>
  <c r="I207" i="8" s="1"/>
  <c r="I176" i="8"/>
  <c r="H210" i="8"/>
  <c r="I210" i="8" s="1"/>
  <c r="H253" i="8"/>
  <c r="I181" i="8"/>
  <c r="M134" i="8"/>
  <c r="I134" i="8"/>
  <c r="M147" i="8"/>
  <c r="I147" i="8"/>
  <c r="M180" i="8"/>
  <c r="I180" i="8"/>
  <c r="M190" i="8"/>
  <c r="I190" i="8"/>
  <c r="M193" i="8"/>
  <c r="I193" i="8"/>
  <c r="M143" i="8"/>
  <c r="I143" i="8"/>
  <c r="H208" i="8"/>
  <c r="I208" i="8" s="1"/>
  <c r="M233" i="8"/>
  <c r="K1" i="8"/>
  <c r="I133" i="8"/>
  <c r="I191" i="8"/>
  <c r="M200" i="8"/>
  <c r="H214" i="8"/>
  <c r="I214" i="8" s="1"/>
  <c r="I209" i="8"/>
  <c r="I163" i="8"/>
  <c r="I178" i="8"/>
  <c r="I184" i="8"/>
  <c r="I197" i="8"/>
  <c r="M201" i="8"/>
  <c r="H204" i="8"/>
  <c r="I204" i="8" s="1"/>
  <c r="M209" i="8"/>
  <c r="L1" i="8"/>
  <c r="H211" i="8"/>
  <c r="I211" i="8" s="1"/>
  <c r="I144" i="8"/>
  <c r="M144" i="8"/>
  <c r="M145" i="8"/>
  <c r="I145" i="8"/>
  <c r="M192" i="8"/>
  <c r="I192" i="8"/>
  <c r="I187" i="8"/>
  <c r="M187" i="8"/>
  <c r="M195" i="8"/>
  <c r="I195" i="8"/>
  <c r="I139" i="8"/>
  <c r="M139" i="8"/>
  <c r="I148" i="8"/>
  <c r="M148" i="8"/>
  <c r="I189" i="8"/>
  <c r="M189" i="8"/>
  <c r="I140" i="8"/>
  <c r="M140" i="8"/>
  <c r="M141" i="8"/>
  <c r="I141" i="8"/>
  <c r="M135" i="8"/>
  <c r="I135" i="8"/>
  <c r="M138" i="8"/>
  <c r="I138" i="8"/>
  <c r="M175" i="8"/>
  <c r="M177" i="8"/>
  <c r="M179" i="8"/>
  <c r="M185" i="8"/>
  <c r="H206" i="8"/>
  <c r="I206" i="8" s="1"/>
  <c r="H213" i="8"/>
  <c r="I213" i="8" s="1"/>
  <c r="M215" i="8"/>
  <c r="M225" i="8"/>
  <c r="I251" i="8"/>
  <c r="M255" i="8"/>
  <c r="M137" i="8"/>
  <c r="I136" i="8"/>
  <c r="I142" i="8"/>
  <c r="I146" i="8"/>
  <c r="I186" i="8"/>
  <c r="I188" i="8"/>
  <c r="H205" i="8"/>
  <c r="I205" i="8" s="1"/>
  <c r="M208" i="8"/>
  <c r="H212" i="8"/>
  <c r="I212" i="8" s="1"/>
  <c r="H232" i="8"/>
  <c r="I232" i="8" s="1"/>
  <c r="I253" i="8"/>
  <c r="H215" i="8"/>
  <c r="I215" i="8" s="1"/>
  <c r="H255" i="8"/>
  <c r="I227" i="8" l="1"/>
  <c r="I224" i="8"/>
  <c r="I226" i="8"/>
  <c r="G211" i="15"/>
  <c r="G672" i="7"/>
  <c r="I255" i="8"/>
  <c r="G234" i="15" l="1"/>
  <c r="AA4" i="8"/>
  <c r="AA5" i="8"/>
  <c r="AA6" i="8"/>
  <c r="AA7" i="8"/>
  <c r="AA8" i="8"/>
  <c r="AA9" i="8"/>
  <c r="AA10" i="8"/>
  <c r="AA11" i="8"/>
  <c r="AA3" i="8"/>
  <c r="Y23" i="8" s="1"/>
  <c r="A7" i="2"/>
  <c r="B7" i="2"/>
  <c r="C7" i="2"/>
  <c r="D7" i="2"/>
  <c r="E7" i="2"/>
  <c r="F7" i="2"/>
  <c r="G7" i="2"/>
  <c r="I7" i="2"/>
  <c r="J7" i="2"/>
  <c r="K7" i="2"/>
  <c r="L7" i="2"/>
  <c r="M7" i="2"/>
  <c r="N7" i="2"/>
  <c r="O7" i="2"/>
  <c r="P7" i="2"/>
  <c r="Q7" i="2"/>
  <c r="A8" i="2"/>
  <c r="B8" i="2"/>
  <c r="C8" i="2"/>
  <c r="D8" i="2"/>
  <c r="E8" i="2"/>
  <c r="F8" i="2"/>
  <c r="G8" i="2"/>
  <c r="I8" i="2"/>
  <c r="J8" i="2"/>
  <c r="K8" i="2"/>
  <c r="L8" i="2"/>
  <c r="M8" i="2"/>
  <c r="N8" i="2"/>
  <c r="O8" i="2"/>
  <c r="P8" i="2"/>
  <c r="Q8" i="2"/>
  <c r="A9" i="2"/>
  <c r="B9" i="2"/>
  <c r="C9" i="2"/>
  <c r="D9" i="2"/>
  <c r="E9" i="2"/>
  <c r="F9" i="2"/>
  <c r="G9" i="2"/>
  <c r="H9" i="2"/>
  <c r="J9" i="2"/>
  <c r="K9" i="2"/>
  <c r="L9" i="2"/>
  <c r="M9" i="2"/>
  <c r="N9" i="2"/>
  <c r="O9" i="2"/>
  <c r="P9" i="2"/>
  <c r="Q9" i="2"/>
  <c r="A10" i="2"/>
  <c r="B10" i="2"/>
  <c r="C10" i="2"/>
  <c r="D10" i="2"/>
  <c r="E10" i="2"/>
  <c r="F10" i="2"/>
  <c r="G10" i="2"/>
  <c r="I10" i="2"/>
  <c r="J10" i="2"/>
  <c r="K10" i="2"/>
  <c r="L10" i="2"/>
  <c r="M10" i="2"/>
  <c r="N10" i="2"/>
  <c r="O10" i="2"/>
  <c r="P10" i="2"/>
  <c r="Q10" i="2"/>
  <c r="A11" i="2"/>
  <c r="B11" i="2"/>
  <c r="C11" i="2"/>
  <c r="D11" i="2"/>
  <c r="E11" i="2"/>
  <c r="F11" i="2"/>
  <c r="K11" i="2"/>
  <c r="L11" i="2"/>
  <c r="M11" i="2"/>
  <c r="N11" i="2"/>
  <c r="O11" i="2"/>
  <c r="P11" i="2"/>
  <c r="Q11" i="2"/>
  <c r="A12" i="2"/>
  <c r="B12" i="2"/>
  <c r="C12" i="2"/>
  <c r="D12" i="2"/>
  <c r="E12" i="2"/>
  <c r="F12" i="2"/>
  <c r="I12" i="2"/>
  <c r="J12" i="2"/>
  <c r="K12" i="2"/>
  <c r="L12" i="2"/>
  <c r="M12" i="2"/>
  <c r="N12" i="2"/>
  <c r="O12" i="2"/>
  <c r="P12" i="2"/>
  <c r="Q12" i="2"/>
  <c r="A13" i="2"/>
  <c r="B13" i="2"/>
  <c r="C13" i="2"/>
  <c r="D13" i="2"/>
  <c r="E13" i="2"/>
  <c r="F13" i="2"/>
  <c r="G13" i="2"/>
  <c r="I13" i="2"/>
  <c r="J13" i="2"/>
  <c r="K13" i="2"/>
  <c r="L13" i="2"/>
  <c r="M13" i="2"/>
  <c r="N13" i="2"/>
  <c r="O13" i="2"/>
  <c r="P13" i="2"/>
  <c r="Q13" i="2"/>
  <c r="A14" i="2"/>
  <c r="B14" i="2"/>
  <c r="C14" i="2"/>
  <c r="D14" i="2"/>
  <c r="E14" i="2"/>
  <c r="F14" i="2"/>
  <c r="G14" i="2"/>
  <c r="J14" i="2"/>
  <c r="K14" i="2"/>
  <c r="L14" i="2"/>
  <c r="M14" i="2"/>
  <c r="N14" i="2"/>
  <c r="O14" i="2"/>
  <c r="P14" i="2"/>
  <c r="Q14" i="2"/>
  <c r="A15" i="2"/>
  <c r="B15" i="2"/>
  <c r="C15" i="2"/>
  <c r="D15" i="2"/>
  <c r="E15" i="2"/>
  <c r="F15" i="2"/>
  <c r="G15" i="2"/>
  <c r="H15" i="2"/>
  <c r="I15" i="2"/>
  <c r="J15" i="2"/>
  <c r="K15" i="2"/>
  <c r="L15" i="2"/>
  <c r="M15" i="2"/>
  <c r="N15" i="2"/>
  <c r="O15" i="2"/>
  <c r="P15" i="2"/>
  <c r="Q15" i="2"/>
  <c r="A16" i="2"/>
  <c r="B16" i="2"/>
  <c r="C16" i="2"/>
  <c r="D16" i="2"/>
  <c r="E16" i="2"/>
  <c r="F16" i="2"/>
  <c r="G16" i="2"/>
  <c r="I16" i="2"/>
  <c r="K16" i="2"/>
  <c r="L16" i="2"/>
  <c r="M16" i="2"/>
  <c r="N16" i="2"/>
  <c r="O16" i="2"/>
  <c r="P16" i="2"/>
  <c r="Q16" i="2"/>
  <c r="A17" i="2"/>
  <c r="B17" i="2"/>
  <c r="C17" i="2"/>
  <c r="D17" i="2"/>
  <c r="E17" i="2"/>
  <c r="F17" i="2"/>
  <c r="K17" i="2"/>
  <c r="L17" i="2"/>
  <c r="M17" i="2"/>
  <c r="N17" i="2"/>
  <c r="O17" i="2"/>
  <c r="P17" i="2"/>
  <c r="Q17" i="2"/>
  <c r="A18" i="2"/>
  <c r="B18" i="2"/>
  <c r="C18" i="2"/>
  <c r="D18" i="2"/>
  <c r="E18" i="2"/>
  <c r="F18" i="2"/>
  <c r="G18" i="2"/>
  <c r="K18" i="2"/>
  <c r="L18" i="2"/>
  <c r="M18" i="2"/>
  <c r="N18" i="2"/>
  <c r="O18" i="2"/>
  <c r="P18" i="2"/>
  <c r="Q18" i="2"/>
  <c r="A19" i="2"/>
  <c r="B19" i="2"/>
  <c r="C19" i="2"/>
  <c r="D19" i="2"/>
  <c r="E19" i="2"/>
  <c r="F19" i="2"/>
  <c r="G19" i="2"/>
  <c r="I19" i="2"/>
  <c r="K19" i="2"/>
  <c r="L19" i="2"/>
  <c r="M19" i="2"/>
  <c r="N19" i="2"/>
  <c r="O19" i="2"/>
  <c r="P19" i="2"/>
  <c r="Q19" i="2"/>
  <c r="A20" i="2"/>
  <c r="B20" i="2"/>
  <c r="C20" i="2"/>
  <c r="D20" i="2"/>
  <c r="E20" i="2"/>
  <c r="F20" i="2"/>
  <c r="G20" i="2"/>
  <c r="I20" i="2"/>
  <c r="J20" i="2"/>
  <c r="K20" i="2"/>
  <c r="L20" i="2"/>
  <c r="M20" i="2"/>
  <c r="N20" i="2"/>
  <c r="O20" i="2"/>
  <c r="P20" i="2"/>
  <c r="Q20" i="2"/>
  <c r="A21" i="2"/>
  <c r="B21" i="2"/>
  <c r="C21" i="2"/>
  <c r="D21" i="2"/>
  <c r="E21" i="2"/>
  <c r="F21" i="2"/>
  <c r="G21" i="2"/>
  <c r="I21" i="2"/>
  <c r="J21" i="2"/>
  <c r="K21" i="2"/>
  <c r="L21" i="2"/>
  <c r="M21" i="2"/>
  <c r="N21" i="2"/>
  <c r="O21" i="2"/>
  <c r="P21" i="2"/>
  <c r="Q21" i="2"/>
  <c r="A22" i="2"/>
  <c r="B22" i="2"/>
  <c r="C22" i="2"/>
  <c r="D22" i="2"/>
  <c r="E22" i="2"/>
  <c r="F22" i="2"/>
  <c r="G22" i="2"/>
  <c r="H22" i="2"/>
  <c r="I22" i="2"/>
  <c r="J22" i="2"/>
  <c r="K22" i="2"/>
  <c r="L22" i="2"/>
  <c r="M22" i="2"/>
  <c r="N22" i="2"/>
  <c r="O22" i="2"/>
  <c r="P22" i="2"/>
  <c r="Q22" i="2"/>
  <c r="A23" i="2"/>
  <c r="B23" i="2"/>
  <c r="C23" i="2"/>
  <c r="D23" i="2"/>
  <c r="E23" i="2"/>
  <c r="F23" i="2"/>
  <c r="G23" i="2"/>
  <c r="H23" i="2"/>
  <c r="I23" i="2"/>
  <c r="J23" i="2"/>
  <c r="K23" i="2"/>
  <c r="L23" i="2"/>
  <c r="M23" i="2"/>
  <c r="N23" i="2"/>
  <c r="O23" i="2"/>
  <c r="P23" i="2"/>
  <c r="Q23" i="2"/>
  <c r="A24" i="2"/>
  <c r="B24" i="2"/>
  <c r="C24" i="2"/>
  <c r="D24" i="2"/>
  <c r="E24" i="2"/>
  <c r="F24" i="2"/>
  <c r="G24" i="2"/>
  <c r="H24" i="2"/>
  <c r="I24" i="2"/>
  <c r="J24" i="2"/>
  <c r="K24" i="2"/>
  <c r="L24" i="2"/>
  <c r="M24" i="2"/>
  <c r="N24" i="2"/>
  <c r="O24" i="2"/>
  <c r="P24" i="2"/>
  <c r="Q24" i="2"/>
  <c r="A25" i="2"/>
  <c r="B25" i="2"/>
  <c r="C25" i="2"/>
  <c r="D25" i="2"/>
  <c r="E25" i="2"/>
  <c r="F25" i="2"/>
  <c r="G25" i="2"/>
  <c r="H25" i="2"/>
  <c r="I25" i="2"/>
  <c r="J25" i="2"/>
  <c r="K25" i="2"/>
  <c r="L25" i="2"/>
  <c r="M25" i="2"/>
  <c r="N25" i="2"/>
  <c r="O25" i="2"/>
  <c r="P25" i="2"/>
  <c r="Q25" i="2"/>
  <c r="A26" i="2"/>
  <c r="B26" i="2"/>
  <c r="C26" i="2"/>
  <c r="D26" i="2"/>
  <c r="E26" i="2"/>
  <c r="F26" i="2"/>
  <c r="G26" i="2"/>
  <c r="H26" i="2"/>
  <c r="I26" i="2"/>
  <c r="J26" i="2"/>
  <c r="K26" i="2"/>
  <c r="L26" i="2"/>
  <c r="M26" i="2"/>
  <c r="N26" i="2"/>
  <c r="O26" i="2"/>
  <c r="P26" i="2"/>
  <c r="Q26" i="2"/>
  <c r="A27" i="2"/>
  <c r="B27" i="2"/>
  <c r="C27" i="2"/>
  <c r="D27" i="2"/>
  <c r="E27" i="2"/>
  <c r="F27" i="2"/>
  <c r="G27" i="2"/>
  <c r="H27" i="2"/>
  <c r="I27" i="2"/>
  <c r="J27" i="2"/>
  <c r="K27" i="2"/>
  <c r="L27" i="2"/>
  <c r="M27" i="2"/>
  <c r="N27" i="2"/>
  <c r="O27" i="2"/>
  <c r="P27" i="2"/>
  <c r="Q27" i="2"/>
  <c r="A28" i="2"/>
  <c r="B28" i="2"/>
  <c r="C28" i="2"/>
  <c r="D28" i="2"/>
  <c r="E28" i="2"/>
  <c r="F28" i="2"/>
  <c r="G28" i="2"/>
  <c r="H28" i="2"/>
  <c r="I28" i="2"/>
  <c r="J28" i="2"/>
  <c r="K28" i="2"/>
  <c r="L28" i="2"/>
  <c r="M28" i="2"/>
  <c r="N28" i="2"/>
  <c r="O28" i="2"/>
  <c r="P28" i="2"/>
  <c r="Q28" i="2"/>
  <c r="A29" i="2"/>
  <c r="B29" i="2"/>
  <c r="C29" i="2"/>
  <c r="D29" i="2"/>
  <c r="E29" i="2"/>
  <c r="F29" i="2"/>
  <c r="G29" i="2"/>
  <c r="H29" i="2"/>
  <c r="I29" i="2"/>
  <c r="J29" i="2"/>
  <c r="K29" i="2"/>
  <c r="L29" i="2"/>
  <c r="M29" i="2"/>
  <c r="N29" i="2"/>
  <c r="O29" i="2"/>
  <c r="P29" i="2"/>
  <c r="Q29" i="2"/>
  <c r="A30" i="2"/>
  <c r="B30" i="2"/>
  <c r="C30" i="2"/>
  <c r="D30" i="2"/>
  <c r="E30" i="2"/>
  <c r="F30" i="2"/>
  <c r="G30" i="2"/>
  <c r="H30" i="2"/>
  <c r="I30" i="2"/>
  <c r="J30" i="2"/>
  <c r="K30" i="2"/>
  <c r="L30" i="2"/>
  <c r="M30" i="2"/>
  <c r="N30" i="2"/>
  <c r="O30" i="2"/>
  <c r="P30" i="2"/>
  <c r="Q30" i="2"/>
  <c r="A31" i="2"/>
  <c r="B31" i="2"/>
  <c r="C31" i="2"/>
  <c r="D31" i="2"/>
  <c r="E31" i="2"/>
  <c r="F31" i="2"/>
  <c r="G31" i="2"/>
  <c r="H31" i="2"/>
  <c r="I31" i="2"/>
  <c r="J31" i="2"/>
  <c r="K31" i="2"/>
  <c r="L31" i="2"/>
  <c r="M31" i="2"/>
  <c r="N31" i="2"/>
  <c r="O31" i="2"/>
  <c r="P31" i="2"/>
  <c r="Q31" i="2"/>
  <c r="A32" i="2"/>
  <c r="B32" i="2"/>
  <c r="C32" i="2"/>
  <c r="D32" i="2"/>
  <c r="E32" i="2"/>
  <c r="F32" i="2"/>
  <c r="G32" i="2"/>
  <c r="H32" i="2"/>
  <c r="I32" i="2"/>
  <c r="J32" i="2"/>
  <c r="K32" i="2"/>
  <c r="L32" i="2"/>
  <c r="M32" i="2"/>
  <c r="N32" i="2"/>
  <c r="O32" i="2"/>
  <c r="P32" i="2"/>
  <c r="Q32" i="2"/>
  <c r="A33" i="2"/>
  <c r="B33" i="2"/>
  <c r="C33" i="2"/>
  <c r="D33" i="2"/>
  <c r="E33" i="2"/>
  <c r="F33" i="2"/>
  <c r="G33" i="2"/>
  <c r="H33" i="2"/>
  <c r="I33" i="2"/>
  <c r="J33" i="2"/>
  <c r="K33" i="2"/>
  <c r="L33" i="2"/>
  <c r="M33" i="2"/>
  <c r="N33" i="2"/>
  <c r="O33" i="2"/>
  <c r="P33" i="2"/>
  <c r="Q33" i="2"/>
  <c r="A34" i="2"/>
  <c r="B34" i="2"/>
  <c r="C34" i="2"/>
  <c r="D34" i="2"/>
  <c r="E34" i="2"/>
  <c r="F34" i="2"/>
  <c r="G34" i="2"/>
  <c r="H34" i="2"/>
  <c r="I34" i="2"/>
  <c r="J34" i="2"/>
  <c r="K34" i="2"/>
  <c r="L34" i="2"/>
  <c r="M34" i="2"/>
  <c r="N34" i="2"/>
  <c r="O34" i="2"/>
  <c r="P34" i="2"/>
  <c r="Q34" i="2"/>
  <c r="A35" i="2"/>
  <c r="B35" i="2"/>
  <c r="C35" i="2"/>
  <c r="D35" i="2"/>
  <c r="E35" i="2"/>
  <c r="F35" i="2"/>
  <c r="G35" i="2"/>
  <c r="H35" i="2"/>
  <c r="I35" i="2"/>
  <c r="J35" i="2"/>
  <c r="K35" i="2"/>
  <c r="L35" i="2"/>
  <c r="M35" i="2"/>
  <c r="N35" i="2"/>
  <c r="O35" i="2"/>
  <c r="P35" i="2"/>
  <c r="Q35" i="2"/>
  <c r="A36" i="2"/>
  <c r="B36" i="2"/>
  <c r="C36" i="2"/>
  <c r="D36" i="2"/>
  <c r="E36" i="2"/>
  <c r="F36" i="2"/>
  <c r="G36" i="2"/>
  <c r="H36" i="2"/>
  <c r="I36" i="2"/>
  <c r="J36" i="2"/>
  <c r="K36" i="2"/>
  <c r="L36" i="2"/>
  <c r="M36" i="2"/>
  <c r="N36" i="2"/>
  <c r="O36" i="2"/>
  <c r="P36" i="2"/>
  <c r="Q36" i="2"/>
  <c r="A37" i="2"/>
  <c r="B37" i="2"/>
  <c r="C37" i="2"/>
  <c r="D37" i="2"/>
  <c r="E37" i="2"/>
  <c r="F37" i="2"/>
  <c r="G37" i="2"/>
  <c r="H37" i="2"/>
  <c r="I37" i="2"/>
  <c r="J37" i="2"/>
  <c r="K37" i="2"/>
  <c r="L37" i="2"/>
  <c r="M37" i="2"/>
  <c r="N37" i="2"/>
  <c r="O37" i="2"/>
  <c r="P37" i="2"/>
  <c r="Q37" i="2"/>
  <c r="A38" i="2"/>
  <c r="B38" i="2"/>
  <c r="C38" i="2"/>
  <c r="D38" i="2"/>
  <c r="E38" i="2"/>
  <c r="F38" i="2"/>
  <c r="G38" i="2"/>
  <c r="H38" i="2"/>
  <c r="I38" i="2"/>
  <c r="J38" i="2"/>
  <c r="K38" i="2"/>
  <c r="L38" i="2"/>
  <c r="M38" i="2"/>
  <c r="N38" i="2"/>
  <c r="O38" i="2"/>
  <c r="P38" i="2"/>
  <c r="Q38" i="2"/>
  <c r="A39" i="2"/>
  <c r="B39" i="2"/>
  <c r="C39" i="2"/>
  <c r="D39" i="2"/>
  <c r="E39" i="2"/>
  <c r="F39" i="2"/>
  <c r="G39" i="2"/>
  <c r="H39" i="2"/>
  <c r="I39" i="2"/>
  <c r="J39" i="2"/>
  <c r="K39" i="2"/>
  <c r="L39" i="2"/>
  <c r="M39" i="2"/>
  <c r="N39" i="2"/>
  <c r="O39" i="2"/>
  <c r="P39" i="2"/>
  <c r="Q39" i="2"/>
  <c r="A40" i="2"/>
  <c r="B40" i="2"/>
  <c r="C40" i="2"/>
  <c r="D40" i="2"/>
  <c r="E40" i="2"/>
  <c r="F40" i="2"/>
  <c r="G40" i="2"/>
  <c r="H40" i="2"/>
  <c r="I40" i="2"/>
  <c r="J40" i="2"/>
  <c r="K40" i="2"/>
  <c r="L40" i="2"/>
  <c r="M40" i="2"/>
  <c r="N40" i="2"/>
  <c r="O40" i="2"/>
  <c r="P40" i="2"/>
  <c r="Q40" i="2"/>
  <c r="A41" i="2"/>
  <c r="B41" i="2"/>
  <c r="C41" i="2"/>
  <c r="D41" i="2"/>
  <c r="E41" i="2"/>
  <c r="F41" i="2"/>
  <c r="G41" i="2"/>
  <c r="H41" i="2"/>
  <c r="I41" i="2"/>
  <c r="J41" i="2"/>
  <c r="K41" i="2"/>
  <c r="L41" i="2"/>
  <c r="M41" i="2"/>
  <c r="N41" i="2"/>
  <c r="O41" i="2"/>
  <c r="P41" i="2"/>
  <c r="Q41" i="2"/>
  <c r="A42" i="2"/>
  <c r="B42" i="2"/>
  <c r="C42" i="2"/>
  <c r="D42" i="2"/>
  <c r="E42" i="2"/>
  <c r="F42" i="2"/>
  <c r="G42" i="2"/>
  <c r="H42" i="2"/>
  <c r="I42" i="2"/>
  <c r="J42" i="2"/>
  <c r="K42" i="2"/>
  <c r="L42" i="2"/>
  <c r="M42" i="2"/>
  <c r="N42" i="2"/>
  <c r="O42" i="2"/>
  <c r="P42" i="2"/>
  <c r="Q42" i="2"/>
  <c r="A43" i="2"/>
  <c r="B43" i="2"/>
  <c r="C43" i="2"/>
  <c r="D43" i="2"/>
  <c r="E43" i="2"/>
  <c r="F43" i="2"/>
  <c r="G43" i="2"/>
  <c r="H43" i="2"/>
  <c r="I43" i="2"/>
  <c r="J43" i="2"/>
  <c r="K43" i="2"/>
  <c r="L43" i="2"/>
  <c r="M43" i="2"/>
  <c r="N43" i="2"/>
  <c r="O43" i="2"/>
  <c r="P43" i="2"/>
  <c r="Q43" i="2"/>
  <c r="A44" i="2"/>
  <c r="B44" i="2"/>
  <c r="C44" i="2"/>
  <c r="D44" i="2"/>
  <c r="E44" i="2"/>
  <c r="F44" i="2"/>
  <c r="G44" i="2"/>
  <c r="H44" i="2"/>
  <c r="I44" i="2"/>
  <c r="J44" i="2"/>
  <c r="K44" i="2"/>
  <c r="L44" i="2"/>
  <c r="M44" i="2"/>
  <c r="N44" i="2"/>
  <c r="O44" i="2"/>
  <c r="P44" i="2"/>
  <c r="Q44" i="2"/>
  <c r="A45" i="2"/>
  <c r="B45" i="2"/>
  <c r="C45" i="2"/>
  <c r="D45" i="2"/>
  <c r="E45" i="2"/>
  <c r="F45" i="2"/>
  <c r="G45" i="2"/>
  <c r="H45" i="2"/>
  <c r="I45" i="2"/>
  <c r="J45" i="2"/>
  <c r="K45" i="2"/>
  <c r="L45" i="2"/>
  <c r="M45" i="2"/>
  <c r="N45" i="2"/>
  <c r="O45" i="2"/>
  <c r="P45" i="2"/>
  <c r="Q45" i="2"/>
  <c r="A46" i="2"/>
  <c r="B46" i="2"/>
  <c r="C46" i="2"/>
  <c r="D46" i="2"/>
  <c r="E46" i="2"/>
  <c r="F46" i="2"/>
  <c r="G46" i="2"/>
  <c r="H46" i="2"/>
  <c r="I46" i="2"/>
  <c r="J46" i="2"/>
  <c r="K46" i="2"/>
  <c r="L46" i="2"/>
  <c r="M46" i="2"/>
  <c r="N46" i="2"/>
  <c r="O46" i="2"/>
  <c r="P46" i="2"/>
  <c r="Q46" i="2"/>
  <c r="A47" i="2"/>
  <c r="B47" i="2"/>
  <c r="C47" i="2"/>
  <c r="D47" i="2"/>
  <c r="E47" i="2"/>
  <c r="F47" i="2"/>
  <c r="G47" i="2"/>
  <c r="H47" i="2"/>
  <c r="I47" i="2"/>
  <c r="J47" i="2"/>
  <c r="K47" i="2"/>
  <c r="L47" i="2"/>
  <c r="M47" i="2"/>
  <c r="N47" i="2"/>
  <c r="O47" i="2"/>
  <c r="P47" i="2"/>
  <c r="Q47" i="2"/>
  <c r="A48" i="2"/>
  <c r="B48" i="2"/>
  <c r="C48" i="2"/>
  <c r="D48" i="2"/>
  <c r="E48" i="2"/>
  <c r="F48" i="2"/>
  <c r="G48" i="2"/>
  <c r="H48" i="2"/>
  <c r="I48" i="2"/>
  <c r="J48" i="2"/>
  <c r="K48" i="2"/>
  <c r="L48" i="2"/>
  <c r="M48" i="2"/>
  <c r="N48" i="2"/>
  <c r="O48" i="2"/>
  <c r="P48" i="2"/>
  <c r="Q48" i="2"/>
  <c r="A49" i="2"/>
  <c r="B49" i="2"/>
  <c r="C49" i="2"/>
  <c r="D49" i="2"/>
  <c r="E49" i="2"/>
  <c r="F49" i="2"/>
  <c r="G49" i="2"/>
  <c r="H49" i="2"/>
  <c r="I49" i="2"/>
  <c r="J49" i="2"/>
  <c r="K49" i="2"/>
  <c r="L49" i="2"/>
  <c r="M49" i="2"/>
  <c r="N49" i="2"/>
  <c r="O49" i="2"/>
  <c r="P49" i="2"/>
  <c r="Q49" i="2"/>
  <c r="A50" i="2"/>
  <c r="B50" i="2"/>
  <c r="C50" i="2"/>
  <c r="D50" i="2"/>
  <c r="E50" i="2"/>
  <c r="F50" i="2"/>
  <c r="G50" i="2"/>
  <c r="H50" i="2"/>
  <c r="I50" i="2"/>
  <c r="J50" i="2"/>
  <c r="K50" i="2"/>
  <c r="L50" i="2"/>
  <c r="M50" i="2"/>
  <c r="N50" i="2"/>
  <c r="O50" i="2"/>
  <c r="P50" i="2"/>
  <c r="Q50" i="2"/>
  <c r="A51" i="2"/>
  <c r="B51" i="2"/>
  <c r="C51" i="2"/>
  <c r="D51" i="2"/>
  <c r="E51" i="2"/>
  <c r="F51" i="2"/>
  <c r="G51" i="2"/>
  <c r="H51" i="2"/>
  <c r="I51" i="2"/>
  <c r="J51" i="2"/>
  <c r="K51" i="2"/>
  <c r="L51" i="2"/>
  <c r="M51" i="2"/>
  <c r="N51" i="2"/>
  <c r="O51" i="2"/>
  <c r="P51" i="2"/>
  <c r="Q51" i="2"/>
  <c r="A52" i="2"/>
  <c r="B52" i="2"/>
  <c r="C52" i="2"/>
  <c r="D52" i="2"/>
  <c r="E52" i="2"/>
  <c r="F52" i="2"/>
  <c r="G52" i="2"/>
  <c r="H52" i="2"/>
  <c r="I52" i="2"/>
  <c r="J52" i="2"/>
  <c r="K52" i="2"/>
  <c r="L52" i="2"/>
  <c r="M52" i="2"/>
  <c r="N52" i="2"/>
  <c r="O52" i="2"/>
  <c r="P52" i="2"/>
  <c r="Q52" i="2"/>
  <c r="A53" i="2"/>
  <c r="B53" i="2"/>
  <c r="C53" i="2"/>
  <c r="D53" i="2"/>
  <c r="E53" i="2"/>
  <c r="F53" i="2"/>
  <c r="G53" i="2"/>
  <c r="H53" i="2"/>
  <c r="I53" i="2"/>
  <c r="J53" i="2"/>
  <c r="K53" i="2"/>
  <c r="L53" i="2"/>
  <c r="M53" i="2"/>
  <c r="N53" i="2"/>
  <c r="O53" i="2"/>
  <c r="P53" i="2"/>
  <c r="Q53" i="2"/>
  <c r="A54" i="2"/>
  <c r="B54" i="2"/>
  <c r="C54" i="2"/>
  <c r="D54" i="2"/>
  <c r="E54" i="2"/>
  <c r="F54" i="2"/>
  <c r="G54" i="2"/>
  <c r="H54" i="2"/>
  <c r="I54" i="2"/>
  <c r="J54" i="2"/>
  <c r="K54" i="2"/>
  <c r="L54" i="2"/>
  <c r="M54" i="2"/>
  <c r="N54" i="2"/>
  <c r="O54" i="2"/>
  <c r="P54" i="2"/>
  <c r="Q54" i="2"/>
  <c r="A55" i="2"/>
  <c r="B55" i="2"/>
  <c r="C55" i="2"/>
  <c r="D55" i="2"/>
  <c r="E55" i="2"/>
  <c r="F55" i="2"/>
  <c r="G55" i="2"/>
  <c r="H55" i="2"/>
  <c r="I55" i="2"/>
  <c r="J55" i="2"/>
  <c r="K55" i="2"/>
  <c r="L55" i="2"/>
  <c r="M55" i="2"/>
  <c r="N55" i="2"/>
  <c r="O55" i="2"/>
  <c r="P55" i="2"/>
  <c r="Q55" i="2"/>
  <c r="A56" i="2"/>
  <c r="B56" i="2"/>
  <c r="C56" i="2"/>
  <c r="D56" i="2"/>
  <c r="E56" i="2"/>
  <c r="F56" i="2"/>
  <c r="G56" i="2"/>
  <c r="H56" i="2"/>
  <c r="I56" i="2"/>
  <c r="J56" i="2"/>
  <c r="K56" i="2"/>
  <c r="L56" i="2"/>
  <c r="M56" i="2"/>
  <c r="N56" i="2"/>
  <c r="O56" i="2"/>
  <c r="P56" i="2"/>
  <c r="Q56" i="2"/>
  <c r="A57" i="2"/>
  <c r="B57" i="2"/>
  <c r="C57" i="2"/>
  <c r="D57" i="2"/>
  <c r="E57" i="2"/>
  <c r="F57" i="2"/>
  <c r="G57" i="2"/>
  <c r="H57" i="2"/>
  <c r="I57" i="2"/>
  <c r="J57" i="2"/>
  <c r="K57" i="2"/>
  <c r="L57" i="2"/>
  <c r="M57" i="2"/>
  <c r="N57" i="2"/>
  <c r="O57" i="2"/>
  <c r="P57" i="2"/>
  <c r="Q57" i="2"/>
  <c r="A58" i="2"/>
  <c r="B58" i="2"/>
  <c r="C58" i="2"/>
  <c r="D58" i="2"/>
  <c r="E58" i="2"/>
  <c r="F58" i="2"/>
  <c r="G58" i="2"/>
  <c r="H58" i="2"/>
  <c r="I58" i="2"/>
  <c r="J58" i="2"/>
  <c r="K58" i="2"/>
  <c r="L58" i="2"/>
  <c r="M58" i="2"/>
  <c r="N58" i="2"/>
  <c r="O58" i="2"/>
  <c r="P58" i="2"/>
  <c r="Q58" i="2"/>
  <c r="A59" i="2"/>
  <c r="B59" i="2"/>
  <c r="C59" i="2"/>
  <c r="D59" i="2"/>
  <c r="E59" i="2"/>
  <c r="F59" i="2"/>
  <c r="G59" i="2"/>
  <c r="H59" i="2"/>
  <c r="I59" i="2"/>
  <c r="J59" i="2"/>
  <c r="K59" i="2"/>
  <c r="L59" i="2"/>
  <c r="M59" i="2"/>
  <c r="N59" i="2"/>
  <c r="O59" i="2"/>
  <c r="P59" i="2"/>
  <c r="Q59" i="2"/>
  <c r="A60" i="2"/>
  <c r="B60" i="2"/>
  <c r="C60" i="2"/>
  <c r="D60" i="2"/>
  <c r="E60" i="2"/>
  <c r="F60" i="2"/>
  <c r="G60" i="2"/>
  <c r="H60" i="2"/>
  <c r="I60" i="2"/>
  <c r="J60" i="2"/>
  <c r="K60" i="2"/>
  <c r="L60" i="2"/>
  <c r="M60" i="2"/>
  <c r="N60" i="2"/>
  <c r="O60" i="2"/>
  <c r="P60" i="2"/>
  <c r="Q60" i="2"/>
  <c r="A61" i="2"/>
  <c r="B61" i="2"/>
  <c r="C61" i="2"/>
  <c r="D61" i="2"/>
  <c r="E61" i="2"/>
  <c r="F61" i="2"/>
  <c r="G61" i="2"/>
  <c r="H61" i="2"/>
  <c r="I61" i="2"/>
  <c r="J61" i="2"/>
  <c r="K61" i="2"/>
  <c r="L61" i="2"/>
  <c r="M61" i="2"/>
  <c r="N61" i="2"/>
  <c r="O61" i="2"/>
  <c r="P61" i="2"/>
  <c r="Q61" i="2"/>
  <c r="A62" i="2"/>
  <c r="B62" i="2"/>
  <c r="C62" i="2"/>
  <c r="D62" i="2"/>
  <c r="E62" i="2"/>
  <c r="F62" i="2"/>
  <c r="G62" i="2"/>
  <c r="H62" i="2"/>
  <c r="I62" i="2"/>
  <c r="J62" i="2"/>
  <c r="K62" i="2"/>
  <c r="L62" i="2"/>
  <c r="M62" i="2"/>
  <c r="N62" i="2"/>
  <c r="O62" i="2"/>
  <c r="P62" i="2"/>
  <c r="Q62" i="2"/>
  <c r="A63" i="2"/>
  <c r="B63" i="2"/>
  <c r="C63" i="2"/>
  <c r="D63" i="2"/>
  <c r="E63" i="2"/>
  <c r="F63" i="2"/>
  <c r="G63" i="2"/>
  <c r="H63" i="2"/>
  <c r="I63" i="2"/>
  <c r="J63" i="2"/>
  <c r="K63" i="2"/>
  <c r="L63" i="2"/>
  <c r="M63" i="2"/>
  <c r="N63" i="2"/>
  <c r="O63" i="2"/>
  <c r="P63" i="2"/>
  <c r="Q63" i="2"/>
  <c r="A64" i="2"/>
  <c r="B64" i="2"/>
  <c r="C64" i="2"/>
  <c r="D64" i="2"/>
  <c r="E64" i="2"/>
  <c r="F64" i="2"/>
  <c r="G64" i="2"/>
  <c r="H64" i="2"/>
  <c r="I64" i="2"/>
  <c r="J64" i="2"/>
  <c r="K64" i="2"/>
  <c r="L64" i="2"/>
  <c r="M64" i="2"/>
  <c r="N64" i="2"/>
  <c r="O64" i="2"/>
  <c r="P64" i="2"/>
  <c r="Q64" i="2"/>
  <c r="A65" i="2"/>
  <c r="B65" i="2"/>
  <c r="C65" i="2"/>
  <c r="D65" i="2"/>
  <c r="E65" i="2"/>
  <c r="F65" i="2"/>
  <c r="G65" i="2"/>
  <c r="H65" i="2"/>
  <c r="I65" i="2"/>
  <c r="J65" i="2"/>
  <c r="K65" i="2"/>
  <c r="L65" i="2"/>
  <c r="M65" i="2"/>
  <c r="N65" i="2"/>
  <c r="O65" i="2"/>
  <c r="P65" i="2"/>
  <c r="Q65" i="2"/>
  <c r="A66" i="2"/>
  <c r="B66" i="2"/>
  <c r="C66" i="2"/>
  <c r="D66" i="2"/>
  <c r="E66" i="2"/>
  <c r="F66" i="2"/>
  <c r="G66" i="2"/>
  <c r="H66" i="2"/>
  <c r="I66" i="2"/>
  <c r="J66" i="2"/>
  <c r="K66" i="2"/>
  <c r="L66" i="2"/>
  <c r="M66" i="2"/>
  <c r="N66" i="2"/>
  <c r="O66" i="2"/>
  <c r="P66" i="2"/>
  <c r="Q66" i="2"/>
  <c r="A67" i="2"/>
  <c r="B67" i="2"/>
  <c r="C67" i="2"/>
  <c r="D67" i="2"/>
  <c r="E67" i="2"/>
  <c r="F67" i="2"/>
  <c r="G67" i="2"/>
  <c r="H67" i="2"/>
  <c r="I67" i="2"/>
  <c r="J67" i="2"/>
  <c r="K67" i="2"/>
  <c r="L67" i="2"/>
  <c r="M67" i="2"/>
  <c r="N67" i="2"/>
  <c r="O67" i="2"/>
  <c r="P67" i="2"/>
  <c r="Q67" i="2"/>
  <c r="A68" i="2"/>
  <c r="B68" i="2"/>
  <c r="C68" i="2"/>
  <c r="D68" i="2"/>
  <c r="E68" i="2"/>
  <c r="F68" i="2"/>
  <c r="G68" i="2"/>
  <c r="H68" i="2"/>
  <c r="I68" i="2"/>
  <c r="J68" i="2"/>
  <c r="K68" i="2"/>
  <c r="L68" i="2"/>
  <c r="M68" i="2"/>
  <c r="N68" i="2"/>
  <c r="O68" i="2"/>
  <c r="P68" i="2"/>
  <c r="Q68" i="2"/>
  <c r="A69" i="2"/>
  <c r="B69" i="2"/>
  <c r="C69" i="2"/>
  <c r="D69" i="2"/>
  <c r="E69" i="2"/>
  <c r="F69" i="2"/>
  <c r="G69" i="2"/>
  <c r="H69" i="2"/>
  <c r="I69" i="2"/>
  <c r="J69" i="2"/>
  <c r="K69" i="2"/>
  <c r="L69" i="2"/>
  <c r="M69" i="2"/>
  <c r="N69" i="2"/>
  <c r="O69" i="2"/>
  <c r="P69" i="2"/>
  <c r="Q69" i="2"/>
  <c r="A70" i="2"/>
  <c r="B70" i="2"/>
  <c r="C70" i="2"/>
  <c r="D70" i="2"/>
  <c r="E70" i="2"/>
  <c r="F70" i="2"/>
  <c r="G70" i="2"/>
  <c r="H70" i="2"/>
  <c r="I70" i="2"/>
  <c r="J70" i="2"/>
  <c r="K70" i="2"/>
  <c r="L70" i="2"/>
  <c r="M70" i="2"/>
  <c r="N70" i="2"/>
  <c r="O70" i="2"/>
  <c r="P70" i="2"/>
  <c r="Q70" i="2"/>
  <c r="A71" i="2"/>
  <c r="B71" i="2"/>
  <c r="C71" i="2"/>
  <c r="D71" i="2"/>
  <c r="E71" i="2"/>
  <c r="F71" i="2"/>
  <c r="G71" i="2"/>
  <c r="H71" i="2"/>
  <c r="I71" i="2"/>
  <c r="J71" i="2"/>
  <c r="K71" i="2"/>
  <c r="L71" i="2"/>
  <c r="M71" i="2"/>
  <c r="N71" i="2"/>
  <c r="O71" i="2"/>
  <c r="P71" i="2"/>
  <c r="Q71" i="2"/>
  <c r="A72" i="2"/>
  <c r="B72" i="2"/>
  <c r="C72" i="2"/>
  <c r="D72" i="2"/>
  <c r="E72" i="2"/>
  <c r="F72" i="2"/>
  <c r="G72" i="2"/>
  <c r="H72" i="2"/>
  <c r="I72" i="2"/>
  <c r="J72" i="2"/>
  <c r="K72" i="2"/>
  <c r="L72" i="2"/>
  <c r="M72" i="2"/>
  <c r="N72" i="2"/>
  <c r="O72" i="2"/>
  <c r="P72" i="2"/>
  <c r="Q72" i="2"/>
  <c r="A73" i="2"/>
  <c r="B73" i="2"/>
  <c r="C73" i="2"/>
  <c r="D73" i="2"/>
  <c r="E73" i="2"/>
  <c r="F73" i="2"/>
  <c r="G73" i="2"/>
  <c r="H73" i="2"/>
  <c r="I73" i="2"/>
  <c r="J73" i="2"/>
  <c r="K73" i="2"/>
  <c r="L73" i="2"/>
  <c r="M73" i="2"/>
  <c r="N73" i="2"/>
  <c r="O73" i="2"/>
  <c r="P73" i="2"/>
  <c r="Q73" i="2"/>
  <c r="A74" i="2"/>
  <c r="B74" i="2"/>
  <c r="C74" i="2"/>
  <c r="D74" i="2"/>
  <c r="E74" i="2"/>
  <c r="F74" i="2"/>
  <c r="G74" i="2"/>
  <c r="H74" i="2"/>
  <c r="I74" i="2"/>
  <c r="J74" i="2"/>
  <c r="K74" i="2"/>
  <c r="L74" i="2"/>
  <c r="M74" i="2"/>
  <c r="N74" i="2"/>
  <c r="O74" i="2"/>
  <c r="P74" i="2"/>
  <c r="Q74" i="2"/>
  <c r="A75" i="2"/>
  <c r="B75" i="2"/>
  <c r="C75" i="2"/>
  <c r="D75" i="2"/>
  <c r="E75" i="2"/>
  <c r="F75" i="2"/>
  <c r="G75" i="2"/>
  <c r="H75" i="2"/>
  <c r="I75" i="2"/>
  <c r="J75" i="2"/>
  <c r="K75" i="2"/>
  <c r="L75" i="2"/>
  <c r="M75" i="2"/>
  <c r="N75" i="2"/>
  <c r="O75" i="2"/>
  <c r="P75" i="2"/>
  <c r="Q75" i="2"/>
  <c r="A76" i="2"/>
  <c r="B76" i="2"/>
  <c r="C76" i="2"/>
  <c r="D76" i="2"/>
  <c r="E76" i="2"/>
  <c r="F76" i="2"/>
  <c r="G76" i="2"/>
  <c r="H76" i="2"/>
  <c r="I76" i="2"/>
  <c r="J76" i="2"/>
  <c r="K76" i="2"/>
  <c r="L76" i="2"/>
  <c r="M76" i="2"/>
  <c r="N76" i="2"/>
  <c r="O76" i="2"/>
  <c r="P76" i="2"/>
  <c r="Q76" i="2"/>
  <c r="A77" i="2"/>
  <c r="B77" i="2"/>
  <c r="C77" i="2"/>
  <c r="D77" i="2"/>
  <c r="E77" i="2"/>
  <c r="F77" i="2"/>
  <c r="G77" i="2"/>
  <c r="H77" i="2"/>
  <c r="I77" i="2"/>
  <c r="J77" i="2"/>
  <c r="K77" i="2"/>
  <c r="L77" i="2"/>
  <c r="M77" i="2"/>
  <c r="N77" i="2"/>
  <c r="O77" i="2"/>
  <c r="P77" i="2"/>
  <c r="Q77" i="2"/>
  <c r="A78" i="2"/>
  <c r="B78" i="2"/>
  <c r="C78" i="2"/>
  <c r="D78" i="2"/>
  <c r="E78" i="2"/>
  <c r="F78" i="2"/>
  <c r="G78" i="2"/>
  <c r="H78" i="2"/>
  <c r="I78" i="2"/>
  <c r="J78" i="2"/>
  <c r="K78" i="2"/>
  <c r="L78" i="2"/>
  <c r="M78" i="2"/>
  <c r="N78" i="2"/>
  <c r="O78" i="2"/>
  <c r="P78" i="2"/>
  <c r="Q78" i="2"/>
  <c r="A79" i="2"/>
  <c r="B79" i="2"/>
  <c r="C79" i="2"/>
  <c r="D79" i="2"/>
  <c r="E79" i="2"/>
  <c r="F79" i="2"/>
  <c r="G79" i="2"/>
  <c r="H79" i="2"/>
  <c r="I79" i="2"/>
  <c r="J79" i="2"/>
  <c r="K79" i="2"/>
  <c r="L79" i="2"/>
  <c r="M79" i="2"/>
  <c r="N79" i="2"/>
  <c r="O79" i="2"/>
  <c r="P79" i="2"/>
  <c r="Q79" i="2"/>
  <c r="A80" i="2"/>
  <c r="B80" i="2"/>
  <c r="C80" i="2"/>
  <c r="D80" i="2"/>
  <c r="E80" i="2"/>
  <c r="F80" i="2"/>
  <c r="G80" i="2"/>
  <c r="H80" i="2"/>
  <c r="I80" i="2"/>
  <c r="J80" i="2"/>
  <c r="K80" i="2"/>
  <c r="L80" i="2"/>
  <c r="M80" i="2"/>
  <c r="N80" i="2"/>
  <c r="O80" i="2"/>
  <c r="P80" i="2"/>
  <c r="Q80" i="2"/>
  <c r="A81" i="2"/>
  <c r="B81" i="2"/>
  <c r="C81" i="2"/>
  <c r="D81" i="2"/>
  <c r="E81" i="2"/>
  <c r="F81" i="2"/>
  <c r="G81" i="2"/>
  <c r="H81" i="2"/>
  <c r="I81" i="2"/>
  <c r="J81" i="2"/>
  <c r="K81" i="2"/>
  <c r="L81" i="2"/>
  <c r="M81" i="2"/>
  <c r="N81" i="2"/>
  <c r="O81" i="2"/>
  <c r="P81" i="2"/>
  <c r="Q81" i="2"/>
  <c r="A82" i="2"/>
  <c r="B82" i="2"/>
  <c r="C82" i="2"/>
  <c r="D82" i="2"/>
  <c r="E82" i="2"/>
  <c r="F82" i="2"/>
  <c r="G82" i="2"/>
  <c r="H82" i="2"/>
  <c r="I82" i="2"/>
  <c r="J82" i="2"/>
  <c r="K82" i="2"/>
  <c r="L82" i="2"/>
  <c r="M82" i="2"/>
  <c r="N82" i="2"/>
  <c r="O82" i="2"/>
  <c r="P82" i="2"/>
  <c r="Q82" i="2"/>
  <c r="A83" i="2"/>
  <c r="B83" i="2"/>
  <c r="C83" i="2"/>
  <c r="D83" i="2"/>
  <c r="E83" i="2"/>
  <c r="F83" i="2"/>
  <c r="G83" i="2"/>
  <c r="H83" i="2"/>
  <c r="I83" i="2"/>
  <c r="J83" i="2"/>
  <c r="K83" i="2"/>
  <c r="L83" i="2"/>
  <c r="M83" i="2"/>
  <c r="N83" i="2"/>
  <c r="O83" i="2"/>
  <c r="P83" i="2"/>
  <c r="Q83" i="2"/>
  <c r="A84" i="2"/>
  <c r="B84" i="2"/>
  <c r="C84" i="2"/>
  <c r="D84" i="2"/>
  <c r="E84" i="2"/>
  <c r="F84" i="2"/>
  <c r="G84" i="2"/>
  <c r="H84" i="2"/>
  <c r="I84" i="2"/>
  <c r="J84" i="2"/>
  <c r="K84" i="2"/>
  <c r="L84" i="2"/>
  <c r="M84" i="2"/>
  <c r="N84" i="2"/>
  <c r="O84" i="2"/>
  <c r="P84" i="2"/>
  <c r="Q84" i="2"/>
  <c r="A85" i="2"/>
  <c r="B85" i="2"/>
  <c r="C85" i="2"/>
  <c r="D85" i="2"/>
  <c r="E85" i="2"/>
  <c r="F85" i="2"/>
  <c r="G85" i="2"/>
  <c r="H85" i="2"/>
  <c r="I85" i="2"/>
  <c r="J85" i="2"/>
  <c r="K85" i="2"/>
  <c r="L85" i="2"/>
  <c r="M85" i="2"/>
  <c r="N85" i="2"/>
  <c r="O85" i="2"/>
  <c r="P85" i="2"/>
  <c r="Q85" i="2"/>
  <c r="A86" i="2"/>
  <c r="B86" i="2"/>
  <c r="C86" i="2"/>
  <c r="D86" i="2"/>
  <c r="E86" i="2"/>
  <c r="F86" i="2"/>
  <c r="G86" i="2"/>
  <c r="H86" i="2"/>
  <c r="I86" i="2"/>
  <c r="J86" i="2"/>
  <c r="K86" i="2"/>
  <c r="L86" i="2"/>
  <c r="M86" i="2"/>
  <c r="N86" i="2"/>
  <c r="O86" i="2"/>
  <c r="P86" i="2"/>
  <c r="Q86" i="2"/>
  <c r="A87" i="2"/>
  <c r="B87" i="2"/>
  <c r="C87" i="2"/>
  <c r="D87" i="2"/>
  <c r="E87" i="2"/>
  <c r="F87" i="2"/>
  <c r="G87" i="2"/>
  <c r="H87" i="2"/>
  <c r="I87" i="2"/>
  <c r="J87" i="2"/>
  <c r="K87" i="2"/>
  <c r="L87" i="2"/>
  <c r="M87" i="2"/>
  <c r="N87" i="2"/>
  <c r="O87" i="2"/>
  <c r="P87" i="2"/>
  <c r="Q87" i="2"/>
  <c r="A88" i="2"/>
  <c r="B88" i="2"/>
  <c r="C88" i="2"/>
  <c r="D88" i="2"/>
  <c r="E88" i="2"/>
  <c r="F88" i="2"/>
  <c r="G88" i="2"/>
  <c r="H88" i="2"/>
  <c r="I88" i="2"/>
  <c r="J88" i="2"/>
  <c r="K88" i="2"/>
  <c r="L88" i="2"/>
  <c r="M88" i="2"/>
  <c r="N88" i="2"/>
  <c r="O88" i="2"/>
  <c r="P88" i="2"/>
  <c r="Q88" i="2"/>
  <c r="A89" i="2"/>
  <c r="B89" i="2"/>
  <c r="C89" i="2"/>
  <c r="D89" i="2"/>
  <c r="E89" i="2"/>
  <c r="F89" i="2"/>
  <c r="G89" i="2"/>
  <c r="H89" i="2"/>
  <c r="I89" i="2"/>
  <c r="J89" i="2"/>
  <c r="K89" i="2"/>
  <c r="L89" i="2"/>
  <c r="M89" i="2"/>
  <c r="N89" i="2"/>
  <c r="O89" i="2"/>
  <c r="P89" i="2"/>
  <c r="Q89" i="2"/>
  <c r="A90" i="2"/>
  <c r="B90" i="2"/>
  <c r="C90" i="2"/>
  <c r="D90" i="2"/>
  <c r="E90" i="2"/>
  <c r="F90" i="2"/>
  <c r="G90" i="2"/>
  <c r="H90" i="2"/>
  <c r="I90" i="2"/>
  <c r="J90" i="2"/>
  <c r="K90" i="2"/>
  <c r="L90" i="2"/>
  <c r="M90" i="2"/>
  <c r="N90" i="2"/>
  <c r="O90" i="2"/>
  <c r="P90" i="2"/>
  <c r="Q90" i="2"/>
  <c r="A91" i="2"/>
  <c r="B91" i="2"/>
  <c r="C91" i="2"/>
  <c r="D91" i="2"/>
  <c r="E91" i="2"/>
  <c r="F91" i="2"/>
  <c r="G91" i="2"/>
  <c r="H91" i="2"/>
  <c r="I91" i="2"/>
  <c r="J91" i="2"/>
  <c r="K91" i="2"/>
  <c r="L91" i="2"/>
  <c r="M91" i="2"/>
  <c r="N91" i="2"/>
  <c r="O91" i="2"/>
  <c r="P91" i="2"/>
  <c r="Q91" i="2"/>
  <c r="A92" i="2"/>
  <c r="B92" i="2"/>
  <c r="C92" i="2"/>
  <c r="D92" i="2"/>
  <c r="E92" i="2"/>
  <c r="F92" i="2"/>
  <c r="G92" i="2"/>
  <c r="H92" i="2"/>
  <c r="I92" i="2"/>
  <c r="J92" i="2"/>
  <c r="K92" i="2"/>
  <c r="L92" i="2"/>
  <c r="M92" i="2"/>
  <c r="N92" i="2"/>
  <c r="O92" i="2"/>
  <c r="P92" i="2"/>
  <c r="Q92" i="2"/>
  <c r="A93" i="2"/>
  <c r="B93" i="2"/>
  <c r="C93" i="2"/>
  <c r="D93" i="2"/>
  <c r="E93" i="2"/>
  <c r="F93" i="2"/>
  <c r="G93" i="2"/>
  <c r="H93" i="2"/>
  <c r="I93" i="2"/>
  <c r="J93" i="2"/>
  <c r="K93" i="2"/>
  <c r="L93" i="2"/>
  <c r="M93" i="2"/>
  <c r="N93" i="2"/>
  <c r="O93" i="2"/>
  <c r="P93" i="2"/>
  <c r="Q93" i="2"/>
  <c r="A94" i="2"/>
  <c r="B94" i="2"/>
  <c r="C94" i="2"/>
  <c r="D94" i="2"/>
  <c r="E94" i="2"/>
  <c r="F94" i="2"/>
  <c r="G94" i="2"/>
  <c r="H94" i="2"/>
  <c r="I94" i="2"/>
  <c r="J94" i="2"/>
  <c r="K94" i="2"/>
  <c r="L94" i="2"/>
  <c r="M94" i="2"/>
  <c r="N94" i="2"/>
  <c r="O94" i="2"/>
  <c r="P94" i="2"/>
  <c r="Q94" i="2"/>
  <c r="A95" i="2"/>
  <c r="B95" i="2"/>
  <c r="C95" i="2"/>
  <c r="D95" i="2"/>
  <c r="E95" i="2"/>
  <c r="F95" i="2"/>
  <c r="G95" i="2"/>
  <c r="H95" i="2"/>
  <c r="I95" i="2"/>
  <c r="J95" i="2"/>
  <c r="K95" i="2"/>
  <c r="L95" i="2"/>
  <c r="M95" i="2"/>
  <c r="N95" i="2"/>
  <c r="O95" i="2"/>
  <c r="P95" i="2"/>
  <c r="Q95" i="2"/>
  <c r="A96" i="2"/>
  <c r="B96" i="2"/>
  <c r="C96" i="2"/>
  <c r="D96" i="2"/>
  <c r="E96" i="2"/>
  <c r="F96" i="2"/>
  <c r="G96" i="2"/>
  <c r="H96" i="2"/>
  <c r="I96" i="2"/>
  <c r="J96" i="2"/>
  <c r="K96" i="2"/>
  <c r="L96" i="2"/>
  <c r="M96" i="2"/>
  <c r="N96" i="2"/>
  <c r="O96" i="2"/>
  <c r="P96" i="2"/>
  <c r="Q96" i="2"/>
  <c r="A97" i="2"/>
  <c r="B97" i="2"/>
  <c r="C97" i="2"/>
  <c r="D97" i="2"/>
  <c r="E97" i="2"/>
  <c r="F97" i="2"/>
  <c r="G97" i="2"/>
  <c r="H97" i="2"/>
  <c r="I97" i="2"/>
  <c r="J97" i="2"/>
  <c r="K97" i="2"/>
  <c r="L97" i="2"/>
  <c r="M97" i="2"/>
  <c r="N97" i="2"/>
  <c r="O97" i="2"/>
  <c r="P97" i="2"/>
  <c r="Q97" i="2"/>
  <c r="A98" i="2"/>
  <c r="B98" i="2"/>
  <c r="C98" i="2"/>
  <c r="D98" i="2"/>
  <c r="E98" i="2"/>
  <c r="F98" i="2"/>
  <c r="G98" i="2"/>
  <c r="H98" i="2"/>
  <c r="I98" i="2"/>
  <c r="J98" i="2"/>
  <c r="K98" i="2"/>
  <c r="L98" i="2"/>
  <c r="M98" i="2"/>
  <c r="N98" i="2"/>
  <c r="O98" i="2"/>
  <c r="P98" i="2"/>
  <c r="Q98" i="2"/>
  <c r="A99" i="2"/>
  <c r="B99" i="2"/>
  <c r="C99" i="2"/>
  <c r="D99" i="2"/>
  <c r="E99" i="2"/>
  <c r="F99" i="2"/>
  <c r="G99" i="2"/>
  <c r="H99" i="2"/>
  <c r="I99" i="2"/>
  <c r="J99" i="2"/>
  <c r="K99" i="2"/>
  <c r="L99" i="2"/>
  <c r="M99" i="2"/>
  <c r="N99" i="2"/>
  <c r="O99" i="2"/>
  <c r="P99" i="2"/>
  <c r="Q99" i="2"/>
  <c r="A100" i="2"/>
  <c r="B100" i="2"/>
  <c r="C100" i="2"/>
  <c r="D100" i="2"/>
  <c r="E100" i="2"/>
  <c r="F100" i="2"/>
  <c r="G100" i="2"/>
  <c r="H100" i="2"/>
  <c r="I100" i="2"/>
  <c r="J100" i="2"/>
  <c r="K100" i="2"/>
  <c r="L100" i="2"/>
  <c r="M100" i="2"/>
  <c r="N100" i="2"/>
  <c r="O100" i="2"/>
  <c r="P100" i="2"/>
  <c r="Q100" i="2"/>
  <c r="A101" i="2"/>
  <c r="B101" i="2"/>
  <c r="C101" i="2"/>
  <c r="D101" i="2"/>
  <c r="E101" i="2"/>
  <c r="F101" i="2"/>
  <c r="G101" i="2"/>
  <c r="H101" i="2"/>
  <c r="I101" i="2"/>
  <c r="J101" i="2"/>
  <c r="K101" i="2"/>
  <c r="L101" i="2"/>
  <c r="M101" i="2"/>
  <c r="N101" i="2"/>
  <c r="O101" i="2"/>
  <c r="P101" i="2"/>
  <c r="Q101" i="2"/>
  <c r="A102" i="2"/>
  <c r="B102" i="2"/>
  <c r="C102" i="2"/>
  <c r="D102" i="2"/>
  <c r="E102" i="2"/>
  <c r="F102" i="2"/>
  <c r="G102" i="2"/>
  <c r="H102" i="2"/>
  <c r="I102" i="2"/>
  <c r="J102" i="2"/>
  <c r="K102" i="2"/>
  <c r="L102" i="2"/>
  <c r="M102" i="2"/>
  <c r="N102" i="2"/>
  <c r="O102" i="2"/>
  <c r="P102" i="2"/>
  <c r="Q102" i="2"/>
  <c r="A103" i="2"/>
  <c r="B103" i="2"/>
  <c r="C103" i="2"/>
  <c r="D103" i="2"/>
  <c r="E103" i="2"/>
  <c r="F103" i="2"/>
  <c r="G103" i="2"/>
  <c r="H103" i="2"/>
  <c r="I103" i="2"/>
  <c r="J103" i="2"/>
  <c r="K103" i="2"/>
  <c r="L103" i="2"/>
  <c r="M103" i="2"/>
  <c r="N103" i="2"/>
  <c r="O103" i="2"/>
  <c r="P103" i="2"/>
  <c r="Q103" i="2"/>
  <c r="A104" i="2"/>
  <c r="B104" i="2"/>
  <c r="C104" i="2"/>
  <c r="D104" i="2"/>
  <c r="E104" i="2"/>
  <c r="F104" i="2"/>
  <c r="G104" i="2"/>
  <c r="H104" i="2"/>
  <c r="I104" i="2"/>
  <c r="J104" i="2"/>
  <c r="K104" i="2"/>
  <c r="L104" i="2"/>
  <c r="M104" i="2"/>
  <c r="N104" i="2"/>
  <c r="O104" i="2"/>
  <c r="P104" i="2"/>
  <c r="Q104" i="2"/>
  <c r="A105" i="2"/>
  <c r="B105" i="2"/>
  <c r="C105" i="2"/>
  <c r="D105" i="2"/>
  <c r="E105" i="2"/>
  <c r="F105" i="2"/>
  <c r="G105" i="2"/>
  <c r="H105" i="2"/>
  <c r="I105" i="2"/>
  <c r="J105" i="2"/>
  <c r="K105" i="2"/>
  <c r="L105" i="2"/>
  <c r="M105" i="2"/>
  <c r="N105" i="2"/>
  <c r="O105" i="2"/>
  <c r="P105" i="2"/>
  <c r="Q105" i="2"/>
  <c r="A106" i="2"/>
  <c r="B106" i="2"/>
  <c r="C106" i="2"/>
  <c r="D106" i="2"/>
  <c r="E106" i="2"/>
  <c r="F106" i="2"/>
  <c r="G106" i="2"/>
  <c r="H106" i="2"/>
  <c r="I106" i="2"/>
  <c r="J106" i="2"/>
  <c r="K106" i="2"/>
  <c r="L106" i="2"/>
  <c r="M106" i="2"/>
  <c r="N106" i="2"/>
  <c r="O106" i="2"/>
  <c r="P106" i="2"/>
  <c r="Q106" i="2"/>
  <c r="A107" i="2"/>
  <c r="B107" i="2"/>
  <c r="C107" i="2"/>
  <c r="D107" i="2"/>
  <c r="E107" i="2"/>
  <c r="F107" i="2"/>
  <c r="G107" i="2"/>
  <c r="H107" i="2"/>
  <c r="I107" i="2"/>
  <c r="J107" i="2"/>
  <c r="K107" i="2"/>
  <c r="L107" i="2"/>
  <c r="M107" i="2"/>
  <c r="N107" i="2"/>
  <c r="O107" i="2"/>
  <c r="P107" i="2"/>
  <c r="Q107" i="2"/>
  <c r="A108" i="2"/>
  <c r="B108" i="2"/>
  <c r="C108" i="2"/>
  <c r="D108" i="2"/>
  <c r="E108" i="2"/>
  <c r="F108" i="2"/>
  <c r="G108" i="2"/>
  <c r="H108" i="2"/>
  <c r="I108" i="2"/>
  <c r="J108" i="2"/>
  <c r="K108" i="2"/>
  <c r="L108" i="2"/>
  <c r="M108" i="2"/>
  <c r="N108" i="2"/>
  <c r="O108" i="2"/>
  <c r="P108" i="2"/>
  <c r="Q108" i="2"/>
  <c r="A109" i="2"/>
  <c r="B109" i="2"/>
  <c r="C109" i="2"/>
  <c r="D109" i="2"/>
  <c r="E109" i="2"/>
  <c r="F109" i="2"/>
  <c r="G109" i="2"/>
  <c r="H109" i="2"/>
  <c r="I109" i="2"/>
  <c r="J109" i="2"/>
  <c r="K109" i="2"/>
  <c r="L109" i="2"/>
  <c r="M109" i="2"/>
  <c r="N109" i="2"/>
  <c r="O109" i="2"/>
  <c r="P109" i="2"/>
  <c r="Q109" i="2"/>
  <c r="A110" i="2"/>
  <c r="B110" i="2"/>
  <c r="C110" i="2"/>
  <c r="D110" i="2"/>
  <c r="E110" i="2"/>
  <c r="F110" i="2"/>
  <c r="G110" i="2"/>
  <c r="H110" i="2"/>
  <c r="I110" i="2"/>
  <c r="J110" i="2"/>
  <c r="K110" i="2"/>
  <c r="L110" i="2"/>
  <c r="M110" i="2"/>
  <c r="N110" i="2"/>
  <c r="O110" i="2"/>
  <c r="P110" i="2"/>
  <c r="Q110" i="2"/>
  <c r="A111" i="2"/>
  <c r="B111" i="2"/>
  <c r="C111" i="2"/>
  <c r="D111" i="2"/>
  <c r="E111" i="2"/>
  <c r="F111" i="2"/>
  <c r="G111" i="2"/>
  <c r="H111" i="2"/>
  <c r="I111" i="2"/>
  <c r="J111" i="2"/>
  <c r="K111" i="2"/>
  <c r="L111" i="2"/>
  <c r="M111" i="2"/>
  <c r="N111" i="2"/>
  <c r="O111" i="2"/>
  <c r="P111" i="2"/>
  <c r="Q111" i="2"/>
  <c r="A112" i="2"/>
  <c r="B112" i="2"/>
  <c r="C112" i="2"/>
  <c r="D112" i="2"/>
  <c r="E112" i="2"/>
  <c r="F112" i="2"/>
  <c r="G112" i="2"/>
  <c r="H112" i="2"/>
  <c r="I112" i="2"/>
  <c r="J112" i="2"/>
  <c r="K112" i="2"/>
  <c r="L112" i="2"/>
  <c r="M112" i="2"/>
  <c r="N112" i="2"/>
  <c r="O112" i="2"/>
  <c r="P112" i="2"/>
  <c r="Q112" i="2"/>
  <c r="A113" i="2"/>
  <c r="B113" i="2"/>
  <c r="C113" i="2"/>
  <c r="D113" i="2"/>
  <c r="E113" i="2"/>
  <c r="F113" i="2"/>
  <c r="G113" i="2"/>
  <c r="H113" i="2"/>
  <c r="I113" i="2"/>
  <c r="J113" i="2"/>
  <c r="K113" i="2"/>
  <c r="L113" i="2"/>
  <c r="M113" i="2"/>
  <c r="N113" i="2"/>
  <c r="O113" i="2"/>
  <c r="P113" i="2"/>
  <c r="Q113" i="2"/>
  <c r="A114" i="2"/>
  <c r="B114" i="2"/>
  <c r="C114" i="2"/>
  <c r="D114" i="2"/>
  <c r="E114" i="2"/>
  <c r="F114" i="2"/>
  <c r="G114" i="2"/>
  <c r="H114" i="2"/>
  <c r="I114" i="2"/>
  <c r="J114" i="2"/>
  <c r="K114" i="2"/>
  <c r="L114" i="2"/>
  <c r="M114" i="2"/>
  <c r="N114" i="2"/>
  <c r="O114" i="2"/>
  <c r="P114" i="2"/>
  <c r="Q114" i="2"/>
  <c r="A115" i="2"/>
  <c r="B115" i="2"/>
  <c r="C115" i="2"/>
  <c r="D115" i="2"/>
  <c r="E115" i="2"/>
  <c r="F115" i="2"/>
  <c r="G115" i="2"/>
  <c r="H115" i="2"/>
  <c r="I115" i="2"/>
  <c r="J115" i="2"/>
  <c r="K115" i="2"/>
  <c r="L115" i="2"/>
  <c r="M115" i="2"/>
  <c r="N115" i="2"/>
  <c r="O115" i="2"/>
  <c r="P115" i="2"/>
  <c r="Q115" i="2"/>
  <c r="A116" i="2"/>
  <c r="B116" i="2"/>
  <c r="C116" i="2"/>
  <c r="D116" i="2"/>
  <c r="E116" i="2"/>
  <c r="F116" i="2"/>
  <c r="G116" i="2"/>
  <c r="H116" i="2"/>
  <c r="I116" i="2"/>
  <c r="J116" i="2"/>
  <c r="K116" i="2"/>
  <c r="L116" i="2"/>
  <c r="M116" i="2"/>
  <c r="N116" i="2"/>
  <c r="O116" i="2"/>
  <c r="P116" i="2"/>
  <c r="Q116" i="2"/>
  <c r="A117" i="2"/>
  <c r="B117" i="2"/>
  <c r="C117" i="2"/>
  <c r="D117" i="2"/>
  <c r="E117" i="2"/>
  <c r="F117" i="2"/>
  <c r="G117" i="2"/>
  <c r="H117" i="2"/>
  <c r="I117" i="2"/>
  <c r="J117" i="2"/>
  <c r="K117" i="2"/>
  <c r="L117" i="2"/>
  <c r="M117" i="2"/>
  <c r="N117" i="2"/>
  <c r="O117" i="2"/>
  <c r="P117" i="2"/>
  <c r="Q117" i="2"/>
  <c r="A118" i="2"/>
  <c r="B118" i="2"/>
  <c r="C118" i="2"/>
  <c r="D118" i="2"/>
  <c r="E118" i="2"/>
  <c r="F118" i="2"/>
  <c r="G118" i="2"/>
  <c r="H118" i="2"/>
  <c r="I118" i="2"/>
  <c r="J118" i="2"/>
  <c r="K118" i="2"/>
  <c r="L118" i="2"/>
  <c r="M118" i="2"/>
  <c r="N118" i="2"/>
  <c r="O118" i="2"/>
  <c r="P118" i="2"/>
  <c r="Q118" i="2"/>
  <c r="A119" i="2"/>
  <c r="B119" i="2"/>
  <c r="C119" i="2"/>
  <c r="D119" i="2"/>
  <c r="E119" i="2"/>
  <c r="F119" i="2"/>
  <c r="G119" i="2"/>
  <c r="H119" i="2"/>
  <c r="I119" i="2"/>
  <c r="J119" i="2"/>
  <c r="K119" i="2"/>
  <c r="L119" i="2"/>
  <c r="M119" i="2"/>
  <c r="N119" i="2"/>
  <c r="O119" i="2"/>
  <c r="P119" i="2"/>
  <c r="Q119" i="2"/>
  <c r="A120" i="2"/>
  <c r="B120" i="2"/>
  <c r="C120" i="2"/>
  <c r="D120" i="2"/>
  <c r="E120" i="2"/>
  <c r="F120" i="2"/>
  <c r="G120" i="2"/>
  <c r="H120" i="2"/>
  <c r="I120" i="2"/>
  <c r="J120" i="2"/>
  <c r="K120" i="2"/>
  <c r="L120" i="2"/>
  <c r="M120" i="2"/>
  <c r="N120" i="2"/>
  <c r="O120" i="2"/>
  <c r="P120" i="2"/>
  <c r="Q120" i="2"/>
  <c r="A121" i="2"/>
  <c r="B121" i="2"/>
  <c r="C121" i="2"/>
  <c r="D121" i="2"/>
  <c r="E121" i="2"/>
  <c r="F121" i="2"/>
  <c r="G121" i="2"/>
  <c r="H121" i="2"/>
  <c r="I121" i="2"/>
  <c r="J121" i="2"/>
  <c r="K121" i="2"/>
  <c r="L121" i="2"/>
  <c r="M121" i="2"/>
  <c r="N121" i="2"/>
  <c r="O121" i="2"/>
  <c r="P121" i="2"/>
  <c r="Q121" i="2"/>
  <c r="A122" i="2"/>
  <c r="B122" i="2"/>
  <c r="C122" i="2"/>
  <c r="D122" i="2"/>
  <c r="E122" i="2"/>
  <c r="F122" i="2"/>
  <c r="G122" i="2"/>
  <c r="H122" i="2"/>
  <c r="I122" i="2"/>
  <c r="J122" i="2"/>
  <c r="K122" i="2"/>
  <c r="L122" i="2"/>
  <c r="M122" i="2"/>
  <c r="N122" i="2"/>
  <c r="O122" i="2"/>
  <c r="P122" i="2"/>
  <c r="Q122" i="2"/>
  <c r="A123" i="2"/>
  <c r="B123" i="2"/>
  <c r="C123" i="2"/>
  <c r="D123" i="2"/>
  <c r="E123" i="2"/>
  <c r="F123" i="2"/>
  <c r="G123" i="2"/>
  <c r="H123" i="2"/>
  <c r="I123" i="2"/>
  <c r="J123" i="2"/>
  <c r="K123" i="2"/>
  <c r="L123" i="2"/>
  <c r="M123" i="2"/>
  <c r="N123" i="2"/>
  <c r="O123" i="2"/>
  <c r="P123" i="2"/>
  <c r="Q123" i="2"/>
  <c r="A124" i="2"/>
  <c r="B124" i="2"/>
  <c r="C124" i="2"/>
  <c r="D124" i="2"/>
  <c r="E124" i="2"/>
  <c r="F124" i="2"/>
  <c r="G124" i="2"/>
  <c r="H124" i="2"/>
  <c r="I124" i="2"/>
  <c r="J124" i="2"/>
  <c r="K124" i="2"/>
  <c r="L124" i="2"/>
  <c r="M124" i="2"/>
  <c r="N124" i="2"/>
  <c r="O124" i="2"/>
  <c r="P124" i="2"/>
  <c r="Q124" i="2"/>
  <c r="A125" i="2"/>
  <c r="B125" i="2"/>
  <c r="C125" i="2"/>
  <c r="D125" i="2"/>
  <c r="E125" i="2"/>
  <c r="F125" i="2"/>
  <c r="G125" i="2"/>
  <c r="H125" i="2"/>
  <c r="I125" i="2"/>
  <c r="J125" i="2"/>
  <c r="K125" i="2"/>
  <c r="L125" i="2"/>
  <c r="M125" i="2"/>
  <c r="N125" i="2"/>
  <c r="O125" i="2"/>
  <c r="P125" i="2"/>
  <c r="Q125" i="2"/>
  <c r="A126" i="2"/>
  <c r="B126" i="2"/>
  <c r="C126" i="2"/>
  <c r="D126" i="2"/>
  <c r="E126" i="2"/>
  <c r="F126" i="2"/>
  <c r="G126" i="2"/>
  <c r="H126" i="2"/>
  <c r="I126" i="2"/>
  <c r="J126" i="2"/>
  <c r="K126" i="2"/>
  <c r="L126" i="2"/>
  <c r="M126" i="2"/>
  <c r="N126" i="2"/>
  <c r="O126" i="2"/>
  <c r="P126" i="2"/>
  <c r="Q126" i="2"/>
  <c r="A127" i="2"/>
  <c r="B127" i="2"/>
  <c r="C127" i="2"/>
  <c r="D127" i="2"/>
  <c r="E127" i="2"/>
  <c r="F127" i="2"/>
  <c r="G127" i="2"/>
  <c r="H127" i="2"/>
  <c r="I127" i="2"/>
  <c r="J127" i="2"/>
  <c r="K127" i="2"/>
  <c r="L127" i="2"/>
  <c r="M127" i="2"/>
  <c r="N127" i="2"/>
  <c r="O127" i="2"/>
  <c r="P127" i="2"/>
  <c r="Q127" i="2"/>
  <c r="A128" i="2"/>
  <c r="B128" i="2"/>
  <c r="C128" i="2"/>
  <c r="D128" i="2"/>
  <c r="E128" i="2"/>
  <c r="F128" i="2"/>
  <c r="G128" i="2"/>
  <c r="H128" i="2"/>
  <c r="I128" i="2"/>
  <c r="J128" i="2"/>
  <c r="K128" i="2"/>
  <c r="L128" i="2"/>
  <c r="M128" i="2"/>
  <c r="N128" i="2"/>
  <c r="O128" i="2"/>
  <c r="P128" i="2"/>
  <c r="Q128" i="2"/>
  <c r="A129" i="2"/>
  <c r="B129" i="2"/>
  <c r="C129" i="2"/>
  <c r="D129" i="2"/>
  <c r="E129" i="2"/>
  <c r="F129" i="2"/>
  <c r="G129" i="2"/>
  <c r="H129" i="2"/>
  <c r="I129" i="2"/>
  <c r="J129" i="2"/>
  <c r="K129" i="2"/>
  <c r="L129" i="2"/>
  <c r="M129" i="2"/>
  <c r="N129" i="2"/>
  <c r="O129" i="2"/>
  <c r="P129" i="2"/>
  <c r="Q129" i="2"/>
  <c r="A130" i="2"/>
  <c r="B130" i="2"/>
  <c r="C130" i="2"/>
  <c r="D130" i="2"/>
  <c r="E130" i="2"/>
  <c r="F130" i="2"/>
  <c r="G130" i="2"/>
  <c r="H130" i="2"/>
  <c r="I130" i="2"/>
  <c r="J130" i="2"/>
  <c r="K130" i="2"/>
  <c r="L130" i="2"/>
  <c r="M130" i="2"/>
  <c r="N130" i="2"/>
  <c r="O130" i="2"/>
  <c r="P130" i="2"/>
  <c r="Q130" i="2"/>
  <c r="A131" i="2"/>
  <c r="B131" i="2"/>
  <c r="C131" i="2"/>
  <c r="D131" i="2"/>
  <c r="E131" i="2"/>
  <c r="F131" i="2"/>
  <c r="G131" i="2"/>
  <c r="H131" i="2"/>
  <c r="I131" i="2"/>
  <c r="J131" i="2"/>
  <c r="K131" i="2"/>
  <c r="L131" i="2"/>
  <c r="M131" i="2"/>
  <c r="N131" i="2"/>
  <c r="O131" i="2"/>
  <c r="P131" i="2"/>
  <c r="Q131" i="2"/>
  <c r="A132" i="2"/>
  <c r="B132" i="2"/>
  <c r="C132" i="2"/>
  <c r="D132" i="2"/>
  <c r="E132" i="2"/>
  <c r="F132" i="2"/>
  <c r="G132" i="2"/>
  <c r="H132" i="2"/>
  <c r="I132" i="2"/>
  <c r="J132" i="2"/>
  <c r="K132" i="2"/>
  <c r="L132" i="2"/>
  <c r="M132" i="2"/>
  <c r="N132" i="2"/>
  <c r="O132" i="2"/>
  <c r="P132" i="2"/>
  <c r="Q132" i="2"/>
  <c r="A133" i="2"/>
  <c r="B133" i="2"/>
  <c r="C133" i="2"/>
  <c r="D133" i="2"/>
  <c r="E133" i="2"/>
  <c r="F133" i="2"/>
  <c r="G133" i="2"/>
  <c r="H133" i="2"/>
  <c r="I133" i="2"/>
  <c r="J133" i="2"/>
  <c r="K133" i="2"/>
  <c r="L133" i="2"/>
  <c r="M133" i="2"/>
  <c r="N133" i="2"/>
  <c r="O133" i="2"/>
  <c r="P133" i="2"/>
  <c r="Q133" i="2"/>
  <c r="A134" i="2"/>
  <c r="B134" i="2"/>
  <c r="C134" i="2"/>
  <c r="D134" i="2"/>
  <c r="E134" i="2"/>
  <c r="F134" i="2"/>
  <c r="G134" i="2"/>
  <c r="H134" i="2"/>
  <c r="I134" i="2"/>
  <c r="J134" i="2"/>
  <c r="K134" i="2"/>
  <c r="L134" i="2"/>
  <c r="M134" i="2"/>
  <c r="N134" i="2"/>
  <c r="O134" i="2"/>
  <c r="P134" i="2"/>
  <c r="Q134" i="2"/>
  <c r="A135" i="2"/>
  <c r="B135" i="2"/>
  <c r="C135" i="2"/>
  <c r="D135" i="2"/>
  <c r="E135" i="2"/>
  <c r="F135" i="2"/>
  <c r="G135" i="2"/>
  <c r="H135" i="2"/>
  <c r="I135" i="2"/>
  <c r="J135" i="2"/>
  <c r="K135" i="2"/>
  <c r="L135" i="2"/>
  <c r="M135" i="2"/>
  <c r="N135" i="2"/>
  <c r="O135" i="2"/>
  <c r="P135" i="2"/>
  <c r="Q135" i="2"/>
  <c r="A136" i="2"/>
  <c r="B136" i="2"/>
  <c r="C136" i="2"/>
  <c r="D136" i="2"/>
  <c r="E136" i="2"/>
  <c r="F136" i="2"/>
  <c r="G136" i="2"/>
  <c r="H136" i="2"/>
  <c r="I136" i="2"/>
  <c r="J136" i="2"/>
  <c r="K136" i="2"/>
  <c r="L136" i="2"/>
  <c r="M136" i="2"/>
  <c r="N136" i="2"/>
  <c r="O136" i="2"/>
  <c r="P136" i="2"/>
  <c r="Q136" i="2"/>
  <c r="A137" i="2"/>
  <c r="B137" i="2"/>
  <c r="C137" i="2"/>
  <c r="D137" i="2"/>
  <c r="E137" i="2"/>
  <c r="F137" i="2"/>
  <c r="G137" i="2"/>
  <c r="H137" i="2"/>
  <c r="I137" i="2"/>
  <c r="J137" i="2"/>
  <c r="K137" i="2"/>
  <c r="L137" i="2"/>
  <c r="M137" i="2"/>
  <c r="N137" i="2"/>
  <c r="O137" i="2"/>
  <c r="P137" i="2"/>
  <c r="Q137" i="2"/>
  <c r="A138" i="2"/>
  <c r="B138" i="2"/>
  <c r="C138" i="2"/>
  <c r="D138" i="2"/>
  <c r="E138" i="2"/>
  <c r="F138" i="2"/>
  <c r="G138" i="2"/>
  <c r="H138" i="2"/>
  <c r="I138" i="2"/>
  <c r="J138" i="2"/>
  <c r="K138" i="2"/>
  <c r="L138" i="2"/>
  <c r="M138" i="2"/>
  <c r="N138" i="2"/>
  <c r="O138" i="2"/>
  <c r="P138" i="2"/>
  <c r="Q138" i="2"/>
  <c r="A139" i="2"/>
  <c r="B139" i="2"/>
  <c r="C139" i="2"/>
  <c r="D139" i="2"/>
  <c r="E139" i="2"/>
  <c r="F139" i="2"/>
  <c r="G139" i="2"/>
  <c r="H139" i="2"/>
  <c r="I139" i="2"/>
  <c r="J139" i="2"/>
  <c r="K139" i="2"/>
  <c r="L139" i="2"/>
  <c r="M139" i="2"/>
  <c r="N139" i="2"/>
  <c r="O139" i="2"/>
  <c r="P139" i="2"/>
  <c r="Q139" i="2"/>
  <c r="A140" i="2"/>
  <c r="B140" i="2"/>
  <c r="C140" i="2"/>
  <c r="D140" i="2"/>
  <c r="E140" i="2"/>
  <c r="F140" i="2"/>
  <c r="G140" i="2"/>
  <c r="H140" i="2"/>
  <c r="I140" i="2"/>
  <c r="J140" i="2"/>
  <c r="K140" i="2"/>
  <c r="L140" i="2"/>
  <c r="M140" i="2"/>
  <c r="N140" i="2"/>
  <c r="O140" i="2"/>
  <c r="P140" i="2"/>
  <c r="Q140" i="2"/>
  <c r="A141" i="2"/>
  <c r="B141" i="2"/>
  <c r="C141" i="2"/>
  <c r="D141" i="2"/>
  <c r="E141" i="2"/>
  <c r="F141" i="2"/>
  <c r="G141" i="2"/>
  <c r="H141" i="2"/>
  <c r="I141" i="2"/>
  <c r="J141" i="2"/>
  <c r="K141" i="2"/>
  <c r="L141" i="2"/>
  <c r="M141" i="2"/>
  <c r="N141" i="2"/>
  <c r="O141" i="2"/>
  <c r="P141" i="2"/>
  <c r="Q141" i="2"/>
  <c r="A142" i="2"/>
  <c r="B142" i="2"/>
  <c r="C142" i="2"/>
  <c r="D142" i="2"/>
  <c r="E142" i="2"/>
  <c r="F142" i="2"/>
  <c r="G142" i="2"/>
  <c r="H142" i="2"/>
  <c r="I142" i="2"/>
  <c r="J142" i="2"/>
  <c r="K142" i="2"/>
  <c r="L142" i="2"/>
  <c r="M142" i="2"/>
  <c r="N142" i="2"/>
  <c r="O142" i="2"/>
  <c r="P142" i="2"/>
  <c r="Q142" i="2"/>
  <c r="A143" i="2"/>
  <c r="B143" i="2"/>
  <c r="C143" i="2"/>
  <c r="D143" i="2"/>
  <c r="E143" i="2"/>
  <c r="F143" i="2"/>
  <c r="G143" i="2"/>
  <c r="H143" i="2"/>
  <c r="I143" i="2"/>
  <c r="J143" i="2"/>
  <c r="K143" i="2"/>
  <c r="L143" i="2"/>
  <c r="M143" i="2"/>
  <c r="N143" i="2"/>
  <c r="O143" i="2"/>
  <c r="P143" i="2"/>
  <c r="Q143" i="2"/>
  <c r="A144" i="2"/>
  <c r="B144" i="2"/>
  <c r="C144" i="2"/>
  <c r="D144" i="2"/>
  <c r="E144" i="2"/>
  <c r="F144" i="2"/>
  <c r="G144" i="2"/>
  <c r="H144" i="2"/>
  <c r="I144" i="2"/>
  <c r="J144" i="2"/>
  <c r="K144" i="2"/>
  <c r="L144" i="2"/>
  <c r="M144" i="2"/>
  <c r="N144" i="2"/>
  <c r="O144" i="2"/>
  <c r="P144" i="2"/>
  <c r="Q144" i="2"/>
  <c r="A145" i="2"/>
  <c r="B145" i="2"/>
  <c r="C145" i="2"/>
  <c r="D145" i="2"/>
  <c r="E145" i="2"/>
  <c r="F145" i="2"/>
  <c r="G145" i="2"/>
  <c r="H145" i="2"/>
  <c r="I145" i="2"/>
  <c r="J145" i="2"/>
  <c r="K145" i="2"/>
  <c r="L145" i="2"/>
  <c r="M145" i="2"/>
  <c r="N145" i="2"/>
  <c r="O145" i="2"/>
  <c r="P145" i="2"/>
  <c r="Q145" i="2"/>
  <c r="A146" i="2"/>
  <c r="B146" i="2"/>
  <c r="C146" i="2"/>
  <c r="D146" i="2"/>
  <c r="E146" i="2"/>
  <c r="F146" i="2"/>
  <c r="G146" i="2"/>
  <c r="H146" i="2"/>
  <c r="I146" i="2"/>
  <c r="J146" i="2"/>
  <c r="K146" i="2"/>
  <c r="L146" i="2"/>
  <c r="M146" i="2"/>
  <c r="N146" i="2"/>
  <c r="O146" i="2"/>
  <c r="P146" i="2"/>
  <c r="Q146" i="2"/>
  <c r="A147" i="2"/>
  <c r="B147" i="2"/>
  <c r="C147" i="2"/>
  <c r="D147" i="2"/>
  <c r="E147" i="2"/>
  <c r="F147" i="2"/>
  <c r="G147" i="2"/>
  <c r="H147" i="2"/>
  <c r="I147" i="2"/>
  <c r="J147" i="2"/>
  <c r="K147" i="2"/>
  <c r="L147" i="2"/>
  <c r="M147" i="2"/>
  <c r="N147" i="2"/>
  <c r="O147" i="2"/>
  <c r="P147" i="2"/>
  <c r="Q147" i="2"/>
  <c r="A148" i="2"/>
  <c r="B148" i="2"/>
  <c r="C148" i="2"/>
  <c r="D148" i="2"/>
  <c r="E148" i="2"/>
  <c r="F148" i="2"/>
  <c r="G148" i="2"/>
  <c r="H148" i="2"/>
  <c r="I148" i="2"/>
  <c r="J148" i="2"/>
  <c r="K148" i="2"/>
  <c r="L148" i="2"/>
  <c r="M148" i="2"/>
  <c r="N148" i="2"/>
  <c r="O148" i="2"/>
  <c r="P148" i="2"/>
  <c r="Q148" i="2"/>
  <c r="A149" i="2"/>
  <c r="B149" i="2"/>
  <c r="C149" i="2"/>
  <c r="D149" i="2"/>
  <c r="E149" i="2"/>
  <c r="F149" i="2"/>
  <c r="G149" i="2"/>
  <c r="H149" i="2"/>
  <c r="I149" i="2"/>
  <c r="J149" i="2"/>
  <c r="K149" i="2"/>
  <c r="L149" i="2"/>
  <c r="M149" i="2"/>
  <c r="N149" i="2"/>
  <c r="O149" i="2"/>
  <c r="P149" i="2"/>
  <c r="Q149" i="2"/>
  <c r="A150" i="2"/>
  <c r="B150" i="2"/>
  <c r="C150" i="2"/>
  <c r="D150" i="2"/>
  <c r="E150" i="2"/>
  <c r="F150" i="2"/>
  <c r="G150" i="2"/>
  <c r="H150" i="2"/>
  <c r="I150" i="2"/>
  <c r="J150" i="2"/>
  <c r="K150" i="2"/>
  <c r="L150" i="2"/>
  <c r="M150" i="2"/>
  <c r="N150" i="2"/>
  <c r="O150" i="2"/>
  <c r="P150" i="2"/>
  <c r="Q150" i="2"/>
  <c r="A151" i="2"/>
  <c r="B151" i="2"/>
  <c r="C151" i="2"/>
  <c r="D151" i="2"/>
  <c r="E151" i="2"/>
  <c r="F151" i="2"/>
  <c r="G151" i="2"/>
  <c r="H151" i="2"/>
  <c r="I151" i="2"/>
  <c r="J151" i="2"/>
  <c r="K151" i="2"/>
  <c r="L151" i="2"/>
  <c r="M151" i="2"/>
  <c r="N151" i="2"/>
  <c r="O151" i="2"/>
  <c r="P151" i="2"/>
  <c r="Q151" i="2"/>
  <c r="A152" i="2"/>
  <c r="B152" i="2"/>
  <c r="C152" i="2"/>
  <c r="D152" i="2"/>
  <c r="E152" i="2"/>
  <c r="F152" i="2"/>
  <c r="G152" i="2"/>
  <c r="H152" i="2"/>
  <c r="I152" i="2"/>
  <c r="J152" i="2"/>
  <c r="K152" i="2"/>
  <c r="L152" i="2"/>
  <c r="M152" i="2"/>
  <c r="N152" i="2"/>
  <c r="O152" i="2"/>
  <c r="P152" i="2"/>
  <c r="Q152" i="2"/>
  <c r="A153" i="2"/>
  <c r="B153" i="2"/>
  <c r="C153" i="2"/>
  <c r="D153" i="2"/>
  <c r="E153" i="2"/>
  <c r="F153" i="2"/>
  <c r="G153" i="2"/>
  <c r="H153" i="2"/>
  <c r="I153" i="2"/>
  <c r="J153" i="2"/>
  <c r="K153" i="2"/>
  <c r="L153" i="2"/>
  <c r="M153" i="2"/>
  <c r="N153" i="2"/>
  <c r="O153" i="2"/>
  <c r="P153" i="2"/>
  <c r="Q153" i="2"/>
  <c r="A154" i="2"/>
  <c r="B154" i="2"/>
  <c r="C154" i="2"/>
  <c r="D154" i="2"/>
  <c r="E154" i="2"/>
  <c r="F154" i="2"/>
  <c r="G154" i="2"/>
  <c r="H154" i="2"/>
  <c r="I154" i="2"/>
  <c r="J154" i="2"/>
  <c r="K154" i="2"/>
  <c r="L154" i="2"/>
  <c r="M154" i="2"/>
  <c r="N154" i="2"/>
  <c r="O154" i="2"/>
  <c r="P154" i="2"/>
  <c r="Q154" i="2"/>
  <c r="A155" i="2"/>
  <c r="B155" i="2"/>
  <c r="C155" i="2"/>
  <c r="D155" i="2"/>
  <c r="E155" i="2"/>
  <c r="F155" i="2"/>
  <c r="G155" i="2"/>
  <c r="H155" i="2"/>
  <c r="I155" i="2"/>
  <c r="J155" i="2"/>
  <c r="K155" i="2"/>
  <c r="L155" i="2"/>
  <c r="M155" i="2"/>
  <c r="N155" i="2"/>
  <c r="O155" i="2"/>
  <c r="P155" i="2"/>
  <c r="Q155" i="2"/>
  <c r="A156" i="2"/>
  <c r="B156" i="2"/>
  <c r="C156" i="2"/>
  <c r="D156" i="2"/>
  <c r="E156" i="2"/>
  <c r="F156" i="2"/>
  <c r="G156" i="2"/>
  <c r="H156" i="2"/>
  <c r="I156" i="2"/>
  <c r="J156" i="2"/>
  <c r="K156" i="2"/>
  <c r="L156" i="2"/>
  <c r="M156" i="2"/>
  <c r="N156" i="2"/>
  <c r="O156" i="2"/>
  <c r="P156" i="2"/>
  <c r="Q156" i="2"/>
  <c r="A157" i="2"/>
  <c r="B157" i="2"/>
  <c r="C157" i="2"/>
  <c r="D157" i="2"/>
  <c r="E157" i="2"/>
  <c r="F157" i="2"/>
  <c r="G157" i="2"/>
  <c r="H157" i="2"/>
  <c r="I157" i="2"/>
  <c r="J157" i="2"/>
  <c r="K157" i="2"/>
  <c r="L157" i="2"/>
  <c r="M157" i="2"/>
  <c r="N157" i="2"/>
  <c r="O157" i="2"/>
  <c r="P157" i="2"/>
  <c r="Q157" i="2"/>
  <c r="A158" i="2"/>
  <c r="B158" i="2"/>
  <c r="C158" i="2"/>
  <c r="D158" i="2"/>
  <c r="E158" i="2"/>
  <c r="F158" i="2"/>
  <c r="G158" i="2"/>
  <c r="H158" i="2"/>
  <c r="I158" i="2"/>
  <c r="J158" i="2"/>
  <c r="K158" i="2"/>
  <c r="L158" i="2"/>
  <c r="M158" i="2"/>
  <c r="N158" i="2"/>
  <c r="O158" i="2"/>
  <c r="P158" i="2"/>
  <c r="Q158" i="2"/>
  <c r="A159" i="2"/>
  <c r="B159" i="2"/>
  <c r="C159" i="2"/>
  <c r="D159" i="2"/>
  <c r="E159" i="2"/>
  <c r="F159" i="2"/>
  <c r="G159" i="2"/>
  <c r="H159" i="2"/>
  <c r="I159" i="2"/>
  <c r="J159" i="2"/>
  <c r="K159" i="2"/>
  <c r="L159" i="2"/>
  <c r="M159" i="2"/>
  <c r="N159" i="2"/>
  <c r="O159" i="2"/>
  <c r="P159" i="2"/>
  <c r="Q159" i="2"/>
  <c r="A160" i="2"/>
  <c r="B160" i="2"/>
  <c r="C160" i="2"/>
  <c r="D160" i="2"/>
  <c r="E160" i="2"/>
  <c r="F160" i="2"/>
  <c r="G160" i="2"/>
  <c r="H160" i="2"/>
  <c r="I160" i="2"/>
  <c r="J160" i="2"/>
  <c r="K160" i="2"/>
  <c r="L160" i="2"/>
  <c r="M160" i="2"/>
  <c r="N160" i="2"/>
  <c r="O160" i="2"/>
  <c r="P160" i="2"/>
  <c r="Q160" i="2"/>
  <c r="A161" i="2"/>
  <c r="B161" i="2"/>
  <c r="C161" i="2"/>
  <c r="D161" i="2"/>
  <c r="E161" i="2"/>
  <c r="F161" i="2"/>
  <c r="G161" i="2"/>
  <c r="H161" i="2"/>
  <c r="I161" i="2"/>
  <c r="J161" i="2"/>
  <c r="K161" i="2"/>
  <c r="L161" i="2"/>
  <c r="M161" i="2"/>
  <c r="N161" i="2"/>
  <c r="O161" i="2"/>
  <c r="P161" i="2"/>
  <c r="Q161" i="2"/>
  <c r="A162" i="2"/>
  <c r="B162" i="2"/>
  <c r="C162" i="2"/>
  <c r="D162" i="2"/>
  <c r="E162" i="2"/>
  <c r="F162" i="2"/>
  <c r="G162" i="2"/>
  <c r="H162" i="2"/>
  <c r="I162" i="2"/>
  <c r="J162" i="2"/>
  <c r="K162" i="2"/>
  <c r="L162" i="2"/>
  <c r="M162" i="2"/>
  <c r="N162" i="2"/>
  <c r="O162" i="2"/>
  <c r="P162" i="2"/>
  <c r="Q162" i="2"/>
  <c r="A163" i="2"/>
  <c r="B163" i="2"/>
  <c r="C163" i="2"/>
  <c r="D163" i="2"/>
  <c r="E163" i="2"/>
  <c r="F163" i="2"/>
  <c r="G163" i="2"/>
  <c r="H163" i="2"/>
  <c r="I163" i="2"/>
  <c r="J163" i="2"/>
  <c r="K163" i="2"/>
  <c r="L163" i="2"/>
  <c r="M163" i="2"/>
  <c r="N163" i="2"/>
  <c r="O163" i="2"/>
  <c r="P163" i="2"/>
  <c r="Q163" i="2"/>
  <c r="A164" i="2"/>
  <c r="B164" i="2"/>
  <c r="C164" i="2"/>
  <c r="D164" i="2"/>
  <c r="E164" i="2"/>
  <c r="F164" i="2"/>
  <c r="G164" i="2"/>
  <c r="H164" i="2"/>
  <c r="I164" i="2"/>
  <c r="J164" i="2"/>
  <c r="K164" i="2"/>
  <c r="L164" i="2"/>
  <c r="M164" i="2"/>
  <c r="N164" i="2"/>
  <c r="O164" i="2"/>
  <c r="P164" i="2"/>
  <c r="Q164" i="2"/>
  <c r="A165" i="2"/>
  <c r="B165" i="2"/>
  <c r="C165" i="2"/>
  <c r="D165" i="2"/>
  <c r="E165" i="2"/>
  <c r="F165" i="2"/>
  <c r="G165" i="2"/>
  <c r="H165" i="2"/>
  <c r="I165" i="2"/>
  <c r="J165" i="2"/>
  <c r="K165" i="2"/>
  <c r="L165" i="2"/>
  <c r="M165" i="2"/>
  <c r="N165" i="2"/>
  <c r="O165" i="2"/>
  <c r="P165" i="2"/>
  <c r="Q165" i="2"/>
  <c r="A166" i="2"/>
  <c r="B166" i="2"/>
  <c r="C166" i="2"/>
  <c r="D166" i="2"/>
  <c r="E166" i="2"/>
  <c r="F166" i="2"/>
  <c r="G166" i="2"/>
  <c r="H166" i="2"/>
  <c r="I166" i="2"/>
  <c r="J166" i="2"/>
  <c r="K166" i="2"/>
  <c r="L166" i="2"/>
  <c r="M166" i="2"/>
  <c r="N166" i="2"/>
  <c r="O166" i="2"/>
  <c r="P166" i="2"/>
  <c r="Q166" i="2"/>
  <c r="A167" i="2"/>
  <c r="B167" i="2"/>
  <c r="C167" i="2"/>
  <c r="D167" i="2"/>
  <c r="E167" i="2"/>
  <c r="F167" i="2"/>
  <c r="G167" i="2"/>
  <c r="H167" i="2"/>
  <c r="I167" i="2"/>
  <c r="J167" i="2"/>
  <c r="K167" i="2"/>
  <c r="L167" i="2"/>
  <c r="M167" i="2"/>
  <c r="N167" i="2"/>
  <c r="O167" i="2"/>
  <c r="P167" i="2"/>
  <c r="Q167" i="2"/>
  <c r="A168" i="2"/>
  <c r="B168" i="2"/>
  <c r="C168" i="2"/>
  <c r="D168" i="2"/>
  <c r="E168" i="2"/>
  <c r="F168" i="2"/>
  <c r="G168" i="2"/>
  <c r="H168" i="2"/>
  <c r="I168" i="2"/>
  <c r="J168" i="2"/>
  <c r="K168" i="2"/>
  <c r="L168" i="2"/>
  <c r="M168" i="2"/>
  <c r="N168" i="2"/>
  <c r="O168" i="2"/>
  <c r="P168" i="2"/>
  <c r="Q168" i="2"/>
  <c r="A169" i="2"/>
  <c r="B169" i="2"/>
  <c r="C169" i="2"/>
  <c r="D169" i="2"/>
  <c r="E169" i="2"/>
  <c r="F169" i="2"/>
  <c r="G169" i="2"/>
  <c r="H169" i="2"/>
  <c r="I169" i="2"/>
  <c r="J169" i="2"/>
  <c r="K169" i="2"/>
  <c r="L169" i="2"/>
  <c r="M169" i="2"/>
  <c r="N169" i="2"/>
  <c r="O169" i="2"/>
  <c r="P169" i="2"/>
  <c r="Q169" i="2"/>
  <c r="A170" i="2"/>
  <c r="B170" i="2"/>
  <c r="C170" i="2"/>
  <c r="D170" i="2"/>
  <c r="E170" i="2"/>
  <c r="F170" i="2"/>
  <c r="G170" i="2"/>
  <c r="H170" i="2"/>
  <c r="I170" i="2"/>
  <c r="J170" i="2"/>
  <c r="K170" i="2"/>
  <c r="L170" i="2"/>
  <c r="M170" i="2"/>
  <c r="N170" i="2"/>
  <c r="O170" i="2"/>
  <c r="P170" i="2"/>
  <c r="Q170" i="2"/>
  <c r="A171" i="2"/>
  <c r="B171" i="2"/>
  <c r="C171" i="2"/>
  <c r="D171" i="2"/>
  <c r="E171" i="2"/>
  <c r="F171" i="2"/>
  <c r="G171" i="2"/>
  <c r="H171" i="2"/>
  <c r="I171" i="2"/>
  <c r="J171" i="2"/>
  <c r="K171" i="2"/>
  <c r="L171" i="2"/>
  <c r="M171" i="2"/>
  <c r="N171" i="2"/>
  <c r="O171" i="2"/>
  <c r="P171" i="2"/>
  <c r="Q171" i="2"/>
  <c r="A172" i="2"/>
  <c r="B172" i="2"/>
  <c r="C172" i="2"/>
  <c r="D172" i="2"/>
  <c r="E172" i="2"/>
  <c r="F172" i="2"/>
  <c r="G172" i="2"/>
  <c r="H172" i="2"/>
  <c r="I172" i="2"/>
  <c r="J172" i="2"/>
  <c r="K172" i="2"/>
  <c r="L172" i="2"/>
  <c r="M172" i="2"/>
  <c r="N172" i="2"/>
  <c r="O172" i="2"/>
  <c r="P172" i="2"/>
  <c r="Q172" i="2"/>
  <c r="A173" i="2"/>
  <c r="B173" i="2"/>
  <c r="C173" i="2"/>
  <c r="D173" i="2"/>
  <c r="E173" i="2"/>
  <c r="F173" i="2"/>
  <c r="G173" i="2"/>
  <c r="H173" i="2"/>
  <c r="I173" i="2"/>
  <c r="J173" i="2"/>
  <c r="K173" i="2"/>
  <c r="L173" i="2"/>
  <c r="M173" i="2"/>
  <c r="N173" i="2"/>
  <c r="O173" i="2"/>
  <c r="P173" i="2"/>
  <c r="Q173" i="2"/>
  <c r="A174" i="2"/>
  <c r="B174" i="2"/>
  <c r="C174" i="2"/>
  <c r="D174" i="2"/>
  <c r="E174" i="2"/>
  <c r="F174" i="2"/>
  <c r="G174" i="2"/>
  <c r="H174" i="2"/>
  <c r="I174" i="2"/>
  <c r="J174" i="2"/>
  <c r="K174" i="2"/>
  <c r="L174" i="2"/>
  <c r="M174" i="2"/>
  <c r="N174" i="2"/>
  <c r="O174" i="2"/>
  <c r="P174" i="2"/>
  <c r="Q174" i="2"/>
  <c r="A175" i="2"/>
  <c r="B175" i="2"/>
  <c r="C175" i="2"/>
  <c r="D175" i="2"/>
  <c r="E175" i="2"/>
  <c r="F175" i="2"/>
  <c r="G175" i="2"/>
  <c r="H175" i="2"/>
  <c r="I175" i="2"/>
  <c r="J175" i="2"/>
  <c r="K175" i="2"/>
  <c r="L175" i="2"/>
  <c r="M175" i="2"/>
  <c r="N175" i="2"/>
  <c r="O175" i="2"/>
  <c r="P175" i="2"/>
  <c r="Q175" i="2"/>
  <c r="A176" i="2"/>
  <c r="B176" i="2"/>
  <c r="C176" i="2"/>
  <c r="D176" i="2"/>
  <c r="E176" i="2"/>
  <c r="F176" i="2"/>
  <c r="G176" i="2"/>
  <c r="H176" i="2"/>
  <c r="I176" i="2"/>
  <c r="J176" i="2"/>
  <c r="K176" i="2"/>
  <c r="L176" i="2"/>
  <c r="M176" i="2"/>
  <c r="N176" i="2"/>
  <c r="O176" i="2"/>
  <c r="P176" i="2"/>
  <c r="Q176" i="2"/>
  <c r="A177" i="2"/>
  <c r="B177" i="2"/>
  <c r="C177" i="2"/>
  <c r="D177" i="2"/>
  <c r="E177" i="2"/>
  <c r="F177" i="2"/>
  <c r="G177" i="2"/>
  <c r="H177" i="2"/>
  <c r="I177" i="2"/>
  <c r="J177" i="2"/>
  <c r="K177" i="2"/>
  <c r="L177" i="2"/>
  <c r="M177" i="2"/>
  <c r="N177" i="2"/>
  <c r="O177" i="2"/>
  <c r="P177" i="2"/>
  <c r="Q177" i="2"/>
  <c r="A178" i="2"/>
  <c r="B178" i="2"/>
  <c r="C178" i="2"/>
  <c r="D178" i="2"/>
  <c r="E178" i="2"/>
  <c r="F178" i="2"/>
  <c r="G178" i="2"/>
  <c r="H178" i="2"/>
  <c r="I178" i="2"/>
  <c r="J178" i="2"/>
  <c r="K178" i="2"/>
  <c r="L178" i="2"/>
  <c r="M178" i="2"/>
  <c r="N178" i="2"/>
  <c r="O178" i="2"/>
  <c r="P178" i="2"/>
  <c r="Q178" i="2"/>
  <c r="A179" i="2"/>
  <c r="B179" i="2"/>
  <c r="C179" i="2"/>
  <c r="D179" i="2"/>
  <c r="E179" i="2"/>
  <c r="F179" i="2"/>
  <c r="G179" i="2"/>
  <c r="H179" i="2"/>
  <c r="I179" i="2"/>
  <c r="J179" i="2"/>
  <c r="K179" i="2"/>
  <c r="L179" i="2"/>
  <c r="M179" i="2"/>
  <c r="N179" i="2"/>
  <c r="O179" i="2"/>
  <c r="P179" i="2"/>
  <c r="Q179" i="2"/>
  <c r="A180" i="2"/>
  <c r="B180" i="2"/>
  <c r="C180" i="2"/>
  <c r="D180" i="2"/>
  <c r="E180" i="2"/>
  <c r="F180" i="2"/>
  <c r="G180" i="2"/>
  <c r="H180" i="2"/>
  <c r="I180" i="2"/>
  <c r="J180" i="2"/>
  <c r="K180" i="2"/>
  <c r="L180" i="2"/>
  <c r="M180" i="2"/>
  <c r="N180" i="2"/>
  <c r="O180" i="2"/>
  <c r="P180" i="2"/>
  <c r="Q180" i="2"/>
  <c r="A181" i="2"/>
  <c r="B181" i="2"/>
  <c r="C181" i="2"/>
  <c r="D181" i="2"/>
  <c r="E181" i="2"/>
  <c r="F181" i="2"/>
  <c r="G181" i="2"/>
  <c r="H181" i="2"/>
  <c r="I181" i="2"/>
  <c r="J181" i="2"/>
  <c r="K181" i="2"/>
  <c r="L181" i="2"/>
  <c r="M181" i="2"/>
  <c r="N181" i="2"/>
  <c r="O181" i="2"/>
  <c r="P181" i="2"/>
  <c r="Q181" i="2"/>
  <c r="A182" i="2"/>
  <c r="B182" i="2"/>
  <c r="C182" i="2"/>
  <c r="D182" i="2"/>
  <c r="E182" i="2"/>
  <c r="F182" i="2"/>
  <c r="G182" i="2"/>
  <c r="H182" i="2"/>
  <c r="I182" i="2"/>
  <c r="J182" i="2"/>
  <c r="K182" i="2"/>
  <c r="L182" i="2"/>
  <c r="M182" i="2"/>
  <c r="N182" i="2"/>
  <c r="O182" i="2"/>
  <c r="P182" i="2"/>
  <c r="Q182" i="2"/>
  <c r="A183" i="2"/>
  <c r="B183" i="2"/>
  <c r="C183" i="2"/>
  <c r="D183" i="2"/>
  <c r="E183" i="2"/>
  <c r="F183" i="2"/>
  <c r="G183" i="2"/>
  <c r="H183" i="2"/>
  <c r="I183" i="2"/>
  <c r="J183" i="2"/>
  <c r="K183" i="2"/>
  <c r="L183" i="2"/>
  <c r="M183" i="2"/>
  <c r="N183" i="2"/>
  <c r="O183" i="2"/>
  <c r="P183" i="2"/>
  <c r="Q183" i="2"/>
  <c r="A184" i="2"/>
  <c r="B184" i="2"/>
  <c r="C184" i="2"/>
  <c r="D184" i="2"/>
  <c r="E184" i="2"/>
  <c r="F184" i="2"/>
  <c r="G184" i="2"/>
  <c r="H184" i="2"/>
  <c r="I184" i="2"/>
  <c r="J184" i="2"/>
  <c r="K184" i="2"/>
  <c r="L184" i="2"/>
  <c r="M184" i="2"/>
  <c r="N184" i="2"/>
  <c r="O184" i="2"/>
  <c r="P184" i="2"/>
  <c r="Q184" i="2"/>
  <c r="A185" i="2"/>
  <c r="B185" i="2"/>
  <c r="C185" i="2"/>
  <c r="D185" i="2"/>
  <c r="E185" i="2"/>
  <c r="F185" i="2"/>
  <c r="G185" i="2"/>
  <c r="H185" i="2"/>
  <c r="I185" i="2"/>
  <c r="J185" i="2"/>
  <c r="K185" i="2"/>
  <c r="L185" i="2"/>
  <c r="M185" i="2"/>
  <c r="N185" i="2"/>
  <c r="O185" i="2"/>
  <c r="P185" i="2"/>
  <c r="Q185" i="2"/>
  <c r="A186" i="2"/>
  <c r="B186" i="2"/>
  <c r="C186" i="2"/>
  <c r="D186" i="2"/>
  <c r="E186" i="2"/>
  <c r="F186" i="2"/>
  <c r="G186" i="2"/>
  <c r="H186" i="2"/>
  <c r="I186" i="2"/>
  <c r="J186" i="2"/>
  <c r="K186" i="2"/>
  <c r="L186" i="2"/>
  <c r="M186" i="2"/>
  <c r="N186" i="2"/>
  <c r="O186" i="2"/>
  <c r="P186" i="2"/>
  <c r="Q186" i="2"/>
  <c r="A187" i="2"/>
  <c r="B187" i="2"/>
  <c r="C187" i="2"/>
  <c r="D187" i="2"/>
  <c r="E187" i="2"/>
  <c r="F187" i="2"/>
  <c r="G187" i="2"/>
  <c r="H187" i="2"/>
  <c r="I187" i="2"/>
  <c r="J187" i="2"/>
  <c r="K187" i="2"/>
  <c r="L187" i="2"/>
  <c r="M187" i="2"/>
  <c r="N187" i="2"/>
  <c r="O187" i="2"/>
  <c r="P187" i="2"/>
  <c r="Q187" i="2"/>
  <c r="A188" i="2"/>
  <c r="B188" i="2"/>
  <c r="C188" i="2"/>
  <c r="D188" i="2"/>
  <c r="E188" i="2"/>
  <c r="F188" i="2"/>
  <c r="G188" i="2"/>
  <c r="H188" i="2"/>
  <c r="I188" i="2"/>
  <c r="J188" i="2"/>
  <c r="K188" i="2"/>
  <c r="L188" i="2"/>
  <c r="M188" i="2"/>
  <c r="N188" i="2"/>
  <c r="O188" i="2"/>
  <c r="P188" i="2"/>
  <c r="Q188" i="2"/>
  <c r="A189" i="2"/>
  <c r="B189" i="2"/>
  <c r="C189" i="2"/>
  <c r="D189" i="2"/>
  <c r="E189" i="2"/>
  <c r="F189" i="2"/>
  <c r="G189" i="2"/>
  <c r="H189" i="2"/>
  <c r="I189" i="2"/>
  <c r="J189" i="2"/>
  <c r="K189" i="2"/>
  <c r="L189" i="2"/>
  <c r="M189" i="2"/>
  <c r="N189" i="2"/>
  <c r="O189" i="2"/>
  <c r="P189" i="2"/>
  <c r="Q189" i="2"/>
  <c r="A190" i="2"/>
  <c r="B190" i="2"/>
  <c r="C190" i="2"/>
  <c r="D190" i="2"/>
  <c r="E190" i="2"/>
  <c r="F190" i="2"/>
  <c r="G190" i="2"/>
  <c r="H190" i="2"/>
  <c r="I190" i="2"/>
  <c r="J190" i="2"/>
  <c r="K190" i="2"/>
  <c r="L190" i="2"/>
  <c r="M190" i="2"/>
  <c r="N190" i="2"/>
  <c r="O190" i="2"/>
  <c r="P190" i="2"/>
  <c r="Q190" i="2"/>
  <c r="A191" i="2"/>
  <c r="B191" i="2"/>
  <c r="C191" i="2"/>
  <c r="D191" i="2"/>
  <c r="E191" i="2"/>
  <c r="F191" i="2"/>
  <c r="G191" i="2"/>
  <c r="H191" i="2"/>
  <c r="I191" i="2"/>
  <c r="J191" i="2"/>
  <c r="K191" i="2"/>
  <c r="L191" i="2"/>
  <c r="M191" i="2"/>
  <c r="N191" i="2"/>
  <c r="O191" i="2"/>
  <c r="P191" i="2"/>
  <c r="Q191" i="2"/>
  <c r="A192" i="2"/>
  <c r="B192" i="2"/>
  <c r="C192" i="2"/>
  <c r="D192" i="2"/>
  <c r="E192" i="2"/>
  <c r="F192" i="2"/>
  <c r="G192" i="2"/>
  <c r="H192" i="2"/>
  <c r="I192" i="2"/>
  <c r="J192" i="2"/>
  <c r="K192" i="2"/>
  <c r="L192" i="2"/>
  <c r="M192" i="2"/>
  <c r="N192" i="2"/>
  <c r="O192" i="2"/>
  <c r="P192" i="2"/>
  <c r="Q192" i="2"/>
  <c r="A193" i="2"/>
  <c r="B193" i="2"/>
  <c r="C193" i="2"/>
  <c r="D193" i="2"/>
  <c r="E193" i="2"/>
  <c r="F193" i="2"/>
  <c r="G193" i="2"/>
  <c r="H193" i="2"/>
  <c r="I193" i="2"/>
  <c r="J193" i="2"/>
  <c r="K193" i="2"/>
  <c r="L193" i="2"/>
  <c r="M193" i="2"/>
  <c r="N193" i="2"/>
  <c r="O193" i="2"/>
  <c r="P193" i="2"/>
  <c r="Q193" i="2"/>
  <c r="A194" i="2"/>
  <c r="B194" i="2"/>
  <c r="C194" i="2"/>
  <c r="D194" i="2"/>
  <c r="E194" i="2"/>
  <c r="F194" i="2"/>
  <c r="G194" i="2"/>
  <c r="H194" i="2"/>
  <c r="I194" i="2"/>
  <c r="J194" i="2"/>
  <c r="K194" i="2"/>
  <c r="L194" i="2"/>
  <c r="M194" i="2"/>
  <c r="N194" i="2"/>
  <c r="O194" i="2"/>
  <c r="P194" i="2"/>
  <c r="Q194" i="2"/>
  <c r="A195" i="2"/>
  <c r="B195" i="2"/>
  <c r="C195" i="2"/>
  <c r="D195" i="2"/>
  <c r="E195" i="2"/>
  <c r="F195" i="2"/>
  <c r="G195" i="2"/>
  <c r="H195" i="2"/>
  <c r="I195" i="2"/>
  <c r="J195" i="2"/>
  <c r="K195" i="2"/>
  <c r="L195" i="2"/>
  <c r="M195" i="2"/>
  <c r="N195" i="2"/>
  <c r="O195" i="2"/>
  <c r="P195" i="2"/>
  <c r="Q195" i="2"/>
  <c r="A196" i="2"/>
  <c r="B196" i="2"/>
  <c r="C196" i="2"/>
  <c r="D196" i="2"/>
  <c r="E196" i="2"/>
  <c r="F196" i="2"/>
  <c r="G196" i="2"/>
  <c r="H196" i="2"/>
  <c r="I196" i="2"/>
  <c r="J196" i="2"/>
  <c r="K196" i="2"/>
  <c r="L196" i="2"/>
  <c r="M196" i="2"/>
  <c r="N196" i="2"/>
  <c r="O196" i="2"/>
  <c r="P196" i="2"/>
  <c r="Q196" i="2"/>
  <c r="A197" i="2"/>
  <c r="B197" i="2"/>
  <c r="C197" i="2"/>
  <c r="D197" i="2"/>
  <c r="E197" i="2"/>
  <c r="F197" i="2"/>
  <c r="G197" i="2"/>
  <c r="H197" i="2"/>
  <c r="I197" i="2"/>
  <c r="J197" i="2"/>
  <c r="K197" i="2"/>
  <c r="L197" i="2"/>
  <c r="M197" i="2"/>
  <c r="N197" i="2"/>
  <c r="O197" i="2"/>
  <c r="P197" i="2"/>
  <c r="Q197" i="2"/>
  <c r="A198" i="2"/>
  <c r="B198" i="2"/>
  <c r="C198" i="2"/>
  <c r="D198" i="2"/>
  <c r="E198" i="2"/>
  <c r="F198" i="2"/>
  <c r="G198" i="2"/>
  <c r="H198" i="2"/>
  <c r="I198" i="2"/>
  <c r="J198" i="2"/>
  <c r="K198" i="2"/>
  <c r="L198" i="2"/>
  <c r="M198" i="2"/>
  <c r="N198" i="2"/>
  <c r="O198" i="2"/>
  <c r="P198" i="2"/>
  <c r="Q198" i="2"/>
  <c r="A199" i="2"/>
  <c r="B199" i="2"/>
  <c r="C199" i="2"/>
  <c r="D199" i="2"/>
  <c r="E199" i="2"/>
  <c r="F199" i="2"/>
  <c r="G199" i="2"/>
  <c r="H199" i="2"/>
  <c r="I199" i="2"/>
  <c r="J199" i="2"/>
  <c r="K199" i="2"/>
  <c r="L199" i="2"/>
  <c r="M199" i="2"/>
  <c r="N199" i="2"/>
  <c r="O199" i="2"/>
  <c r="P199" i="2"/>
  <c r="Q199" i="2"/>
  <c r="A200" i="2"/>
  <c r="B200" i="2"/>
  <c r="C200" i="2"/>
  <c r="D200" i="2"/>
  <c r="E200" i="2"/>
  <c r="F200" i="2"/>
  <c r="G200" i="2"/>
  <c r="H200" i="2"/>
  <c r="I200" i="2"/>
  <c r="J200" i="2"/>
  <c r="K200" i="2"/>
  <c r="L200" i="2"/>
  <c r="M200" i="2"/>
  <c r="N200" i="2"/>
  <c r="O200" i="2"/>
  <c r="P200" i="2"/>
  <c r="Q200" i="2"/>
  <c r="A201" i="2"/>
  <c r="B201" i="2"/>
  <c r="C201" i="2"/>
  <c r="D201" i="2"/>
  <c r="E201" i="2"/>
  <c r="F201" i="2"/>
  <c r="G201" i="2"/>
  <c r="H201" i="2"/>
  <c r="I201" i="2"/>
  <c r="J201" i="2"/>
  <c r="K201" i="2"/>
  <c r="L201" i="2"/>
  <c r="M201" i="2"/>
  <c r="N201" i="2"/>
  <c r="O201" i="2"/>
  <c r="P201" i="2"/>
  <c r="Q201" i="2"/>
  <c r="A202" i="2"/>
  <c r="B202" i="2"/>
  <c r="C202" i="2"/>
  <c r="D202" i="2"/>
  <c r="E202" i="2"/>
  <c r="F202" i="2"/>
  <c r="G202" i="2"/>
  <c r="H202" i="2"/>
  <c r="I202" i="2"/>
  <c r="J202" i="2"/>
  <c r="K202" i="2"/>
  <c r="L202" i="2"/>
  <c r="M202" i="2"/>
  <c r="N202" i="2"/>
  <c r="O202" i="2"/>
  <c r="P202" i="2"/>
  <c r="Q202" i="2"/>
  <c r="A203" i="2"/>
  <c r="B203" i="2"/>
  <c r="C203" i="2"/>
  <c r="D203" i="2"/>
  <c r="E203" i="2"/>
  <c r="F203" i="2"/>
  <c r="G203" i="2"/>
  <c r="H203" i="2"/>
  <c r="I203" i="2"/>
  <c r="J203" i="2"/>
  <c r="K203" i="2"/>
  <c r="L203" i="2"/>
  <c r="M203" i="2"/>
  <c r="N203" i="2"/>
  <c r="O203" i="2"/>
  <c r="P203" i="2"/>
  <c r="Q203" i="2"/>
  <c r="A204" i="2"/>
  <c r="B204" i="2"/>
  <c r="C204" i="2"/>
  <c r="D204" i="2"/>
  <c r="E204" i="2"/>
  <c r="F204" i="2"/>
  <c r="G204" i="2"/>
  <c r="H204" i="2"/>
  <c r="I204" i="2"/>
  <c r="J204" i="2"/>
  <c r="K204" i="2"/>
  <c r="L204" i="2"/>
  <c r="M204" i="2"/>
  <c r="N204" i="2"/>
  <c r="O204" i="2"/>
  <c r="P204" i="2"/>
  <c r="Q204" i="2"/>
  <c r="A205" i="2"/>
  <c r="B205" i="2"/>
  <c r="C205" i="2"/>
  <c r="D205" i="2"/>
  <c r="E205" i="2"/>
  <c r="F205" i="2"/>
  <c r="G205" i="2"/>
  <c r="H205" i="2"/>
  <c r="I205" i="2"/>
  <c r="J205" i="2"/>
  <c r="K205" i="2"/>
  <c r="L205" i="2"/>
  <c r="M205" i="2"/>
  <c r="N205" i="2"/>
  <c r="O205" i="2"/>
  <c r="P205" i="2"/>
  <c r="Q205" i="2"/>
  <c r="A206" i="2"/>
  <c r="B206" i="2"/>
  <c r="C206" i="2"/>
  <c r="D206" i="2"/>
  <c r="E206" i="2"/>
  <c r="F206" i="2"/>
  <c r="G206" i="2"/>
  <c r="H206" i="2"/>
  <c r="I206" i="2"/>
  <c r="J206" i="2"/>
  <c r="K206" i="2"/>
  <c r="L206" i="2"/>
  <c r="M206" i="2"/>
  <c r="N206" i="2"/>
  <c r="O206" i="2"/>
  <c r="P206" i="2"/>
  <c r="Q206" i="2"/>
  <c r="A207" i="2"/>
  <c r="B207" i="2"/>
  <c r="C207" i="2"/>
  <c r="D207" i="2"/>
  <c r="E207" i="2"/>
  <c r="F207" i="2"/>
  <c r="G207" i="2"/>
  <c r="H207" i="2"/>
  <c r="I207" i="2"/>
  <c r="J207" i="2"/>
  <c r="K207" i="2"/>
  <c r="L207" i="2"/>
  <c r="M207" i="2"/>
  <c r="N207" i="2"/>
  <c r="O207" i="2"/>
  <c r="P207" i="2"/>
  <c r="Q207" i="2"/>
  <c r="A208" i="2"/>
  <c r="B208" i="2"/>
  <c r="C208" i="2"/>
  <c r="D208" i="2"/>
  <c r="E208" i="2"/>
  <c r="F208" i="2"/>
  <c r="G208" i="2"/>
  <c r="H208" i="2"/>
  <c r="I208" i="2"/>
  <c r="J208" i="2"/>
  <c r="K208" i="2"/>
  <c r="L208" i="2"/>
  <c r="M208" i="2"/>
  <c r="N208" i="2"/>
  <c r="O208" i="2"/>
  <c r="P208" i="2"/>
  <c r="Q208" i="2"/>
  <c r="A209" i="2"/>
  <c r="B209" i="2"/>
  <c r="C209" i="2"/>
  <c r="D209" i="2"/>
  <c r="E209" i="2"/>
  <c r="F209" i="2"/>
  <c r="G209" i="2"/>
  <c r="H209" i="2"/>
  <c r="I209" i="2"/>
  <c r="J209" i="2"/>
  <c r="K209" i="2"/>
  <c r="L209" i="2"/>
  <c r="M209" i="2"/>
  <c r="N209" i="2"/>
  <c r="O209" i="2"/>
  <c r="P209" i="2"/>
  <c r="Q209" i="2"/>
  <c r="A210" i="2"/>
  <c r="B210" i="2"/>
  <c r="C210" i="2"/>
  <c r="D210" i="2"/>
  <c r="E210" i="2"/>
  <c r="F210" i="2"/>
  <c r="G210" i="2"/>
  <c r="H210" i="2"/>
  <c r="I210" i="2"/>
  <c r="J210" i="2"/>
  <c r="K210" i="2"/>
  <c r="L210" i="2"/>
  <c r="M210" i="2"/>
  <c r="N210" i="2"/>
  <c r="O210" i="2"/>
  <c r="P210" i="2"/>
  <c r="Q210" i="2"/>
  <c r="A211" i="2"/>
  <c r="B211" i="2"/>
  <c r="C211" i="2"/>
  <c r="D211" i="2"/>
  <c r="E211" i="2"/>
  <c r="F211" i="2"/>
  <c r="G211" i="2"/>
  <c r="H211" i="2"/>
  <c r="I211" i="2"/>
  <c r="J211" i="2"/>
  <c r="K211" i="2"/>
  <c r="L211" i="2"/>
  <c r="M211" i="2"/>
  <c r="N211" i="2"/>
  <c r="O211" i="2"/>
  <c r="P211" i="2"/>
  <c r="Q211" i="2"/>
  <c r="A212" i="2"/>
  <c r="B212" i="2"/>
  <c r="C212" i="2"/>
  <c r="D212" i="2"/>
  <c r="E212" i="2"/>
  <c r="F212" i="2"/>
  <c r="G212" i="2"/>
  <c r="H212" i="2"/>
  <c r="I212" i="2"/>
  <c r="J212" i="2"/>
  <c r="K212" i="2"/>
  <c r="L212" i="2"/>
  <c r="M212" i="2"/>
  <c r="N212" i="2"/>
  <c r="O212" i="2"/>
  <c r="P212" i="2"/>
  <c r="Q212" i="2"/>
  <c r="A213" i="2"/>
  <c r="B213" i="2"/>
  <c r="C213" i="2"/>
  <c r="D213" i="2"/>
  <c r="E213" i="2"/>
  <c r="F213" i="2"/>
  <c r="G213" i="2"/>
  <c r="H213" i="2"/>
  <c r="I213" i="2"/>
  <c r="J213" i="2"/>
  <c r="K213" i="2"/>
  <c r="L213" i="2"/>
  <c r="M213" i="2"/>
  <c r="N213" i="2"/>
  <c r="O213" i="2"/>
  <c r="P213" i="2"/>
  <c r="Q213" i="2"/>
  <c r="A214" i="2"/>
  <c r="B214" i="2"/>
  <c r="C214" i="2"/>
  <c r="D214" i="2"/>
  <c r="E214" i="2"/>
  <c r="F214" i="2"/>
  <c r="G214" i="2"/>
  <c r="H214" i="2"/>
  <c r="I214" i="2"/>
  <c r="J214" i="2"/>
  <c r="K214" i="2"/>
  <c r="L214" i="2"/>
  <c r="M214" i="2"/>
  <c r="N214" i="2"/>
  <c r="O214" i="2"/>
  <c r="P214" i="2"/>
  <c r="Q214" i="2"/>
  <c r="A215" i="2"/>
  <c r="B215" i="2"/>
  <c r="C215" i="2"/>
  <c r="D215" i="2"/>
  <c r="E215" i="2"/>
  <c r="F215" i="2"/>
  <c r="G215" i="2"/>
  <c r="H215" i="2"/>
  <c r="I215" i="2"/>
  <c r="J215" i="2"/>
  <c r="K215" i="2"/>
  <c r="L215" i="2"/>
  <c r="M215" i="2"/>
  <c r="N215" i="2"/>
  <c r="O215" i="2"/>
  <c r="P215" i="2"/>
  <c r="Q215" i="2"/>
  <c r="A216" i="2"/>
  <c r="B216" i="2"/>
  <c r="C216" i="2"/>
  <c r="D216" i="2"/>
  <c r="E216" i="2"/>
  <c r="F216" i="2"/>
  <c r="G216" i="2"/>
  <c r="H216" i="2"/>
  <c r="I216" i="2"/>
  <c r="J216" i="2"/>
  <c r="K216" i="2"/>
  <c r="L216" i="2"/>
  <c r="M216" i="2"/>
  <c r="N216" i="2"/>
  <c r="O216" i="2"/>
  <c r="P216" i="2"/>
  <c r="Q216" i="2"/>
  <c r="A217" i="2"/>
  <c r="B217" i="2"/>
  <c r="C217" i="2"/>
  <c r="D217" i="2"/>
  <c r="E217" i="2"/>
  <c r="F217" i="2"/>
  <c r="G217" i="2"/>
  <c r="H217" i="2"/>
  <c r="I217" i="2"/>
  <c r="J217" i="2"/>
  <c r="K217" i="2"/>
  <c r="L217" i="2"/>
  <c r="M217" i="2"/>
  <c r="N217" i="2"/>
  <c r="O217" i="2"/>
  <c r="P217" i="2"/>
  <c r="Q217" i="2"/>
  <c r="A218" i="2"/>
  <c r="B218" i="2"/>
  <c r="C218" i="2"/>
  <c r="D218" i="2"/>
  <c r="E218" i="2"/>
  <c r="F218" i="2"/>
  <c r="G218" i="2"/>
  <c r="H218" i="2"/>
  <c r="I218" i="2"/>
  <c r="J218" i="2"/>
  <c r="K218" i="2"/>
  <c r="L218" i="2"/>
  <c r="M218" i="2"/>
  <c r="N218" i="2"/>
  <c r="O218" i="2"/>
  <c r="P218" i="2"/>
  <c r="Q218" i="2"/>
  <c r="A219" i="2"/>
  <c r="B219" i="2"/>
  <c r="C219" i="2"/>
  <c r="D219" i="2"/>
  <c r="E219" i="2"/>
  <c r="F219" i="2"/>
  <c r="G219" i="2"/>
  <c r="H219" i="2"/>
  <c r="I219" i="2"/>
  <c r="J219" i="2"/>
  <c r="K219" i="2"/>
  <c r="L219" i="2"/>
  <c r="M219" i="2"/>
  <c r="N219" i="2"/>
  <c r="O219" i="2"/>
  <c r="P219" i="2"/>
  <c r="Q219" i="2"/>
  <c r="A220" i="2"/>
  <c r="B220" i="2"/>
  <c r="C220" i="2"/>
  <c r="D220" i="2"/>
  <c r="E220" i="2"/>
  <c r="F220" i="2"/>
  <c r="G220" i="2"/>
  <c r="H220" i="2"/>
  <c r="I220" i="2"/>
  <c r="J220" i="2"/>
  <c r="K220" i="2"/>
  <c r="L220" i="2"/>
  <c r="M220" i="2"/>
  <c r="N220" i="2"/>
  <c r="O220" i="2"/>
  <c r="P220" i="2"/>
  <c r="Q220" i="2"/>
  <c r="A221" i="2"/>
  <c r="B221" i="2"/>
  <c r="C221" i="2"/>
  <c r="D221" i="2"/>
  <c r="E221" i="2"/>
  <c r="F221" i="2"/>
  <c r="G221" i="2"/>
  <c r="H221" i="2"/>
  <c r="I221" i="2"/>
  <c r="J221" i="2"/>
  <c r="K221" i="2"/>
  <c r="L221" i="2"/>
  <c r="M221" i="2"/>
  <c r="N221" i="2"/>
  <c r="O221" i="2"/>
  <c r="P221" i="2"/>
  <c r="Q221" i="2"/>
  <c r="A222" i="2"/>
  <c r="B222" i="2"/>
  <c r="C222" i="2"/>
  <c r="D222" i="2"/>
  <c r="E222" i="2"/>
  <c r="F222" i="2"/>
  <c r="G222" i="2"/>
  <c r="H222" i="2"/>
  <c r="I222" i="2"/>
  <c r="J222" i="2"/>
  <c r="K222" i="2"/>
  <c r="L222" i="2"/>
  <c r="M222" i="2"/>
  <c r="N222" i="2"/>
  <c r="O222" i="2"/>
  <c r="P222" i="2"/>
  <c r="Q222" i="2"/>
  <c r="A223" i="2"/>
  <c r="B223" i="2"/>
  <c r="C223" i="2"/>
  <c r="D223" i="2"/>
  <c r="E223" i="2"/>
  <c r="F223" i="2"/>
  <c r="G223" i="2"/>
  <c r="H223" i="2"/>
  <c r="I223" i="2"/>
  <c r="J223" i="2"/>
  <c r="K223" i="2"/>
  <c r="L223" i="2"/>
  <c r="M223" i="2"/>
  <c r="N223" i="2"/>
  <c r="O223" i="2"/>
  <c r="P223" i="2"/>
  <c r="Q223" i="2"/>
  <c r="A224" i="2"/>
  <c r="B224" i="2"/>
  <c r="C224" i="2"/>
  <c r="D224" i="2"/>
  <c r="E224" i="2"/>
  <c r="F224" i="2"/>
  <c r="G224" i="2"/>
  <c r="H224" i="2"/>
  <c r="I224" i="2"/>
  <c r="J224" i="2"/>
  <c r="K224" i="2"/>
  <c r="L224" i="2"/>
  <c r="M224" i="2"/>
  <c r="N224" i="2"/>
  <c r="O224" i="2"/>
  <c r="P224" i="2"/>
  <c r="Q224" i="2"/>
  <c r="A225" i="2"/>
  <c r="B225" i="2"/>
  <c r="C225" i="2"/>
  <c r="D225" i="2"/>
  <c r="E225" i="2"/>
  <c r="F225" i="2"/>
  <c r="G225" i="2"/>
  <c r="H225" i="2"/>
  <c r="I225" i="2"/>
  <c r="J225" i="2"/>
  <c r="K225" i="2"/>
  <c r="L225" i="2"/>
  <c r="M225" i="2"/>
  <c r="N225" i="2"/>
  <c r="O225" i="2"/>
  <c r="P225" i="2"/>
  <c r="Q225" i="2"/>
  <c r="A226" i="2"/>
  <c r="B226" i="2"/>
  <c r="C226" i="2"/>
  <c r="D226" i="2"/>
  <c r="E226" i="2"/>
  <c r="F226" i="2"/>
  <c r="G226" i="2"/>
  <c r="H226" i="2"/>
  <c r="I226" i="2"/>
  <c r="J226" i="2"/>
  <c r="K226" i="2"/>
  <c r="L226" i="2"/>
  <c r="M226" i="2"/>
  <c r="N226" i="2"/>
  <c r="O226" i="2"/>
  <c r="P226" i="2"/>
  <c r="Q226" i="2"/>
  <c r="A227" i="2"/>
  <c r="B227" i="2"/>
  <c r="C227" i="2"/>
  <c r="D227" i="2"/>
  <c r="E227" i="2"/>
  <c r="F227" i="2"/>
  <c r="G227" i="2"/>
  <c r="H227" i="2"/>
  <c r="I227" i="2"/>
  <c r="J227" i="2"/>
  <c r="K227" i="2"/>
  <c r="L227" i="2"/>
  <c r="M227" i="2"/>
  <c r="N227" i="2"/>
  <c r="O227" i="2"/>
  <c r="P227" i="2"/>
  <c r="Q227" i="2"/>
  <c r="A228" i="2"/>
  <c r="B228" i="2"/>
  <c r="C228" i="2"/>
  <c r="D228" i="2"/>
  <c r="E228" i="2"/>
  <c r="F228" i="2"/>
  <c r="G228" i="2"/>
  <c r="H228" i="2"/>
  <c r="I228" i="2"/>
  <c r="J228" i="2"/>
  <c r="K228" i="2"/>
  <c r="L228" i="2"/>
  <c r="M228" i="2"/>
  <c r="N228" i="2"/>
  <c r="O228" i="2"/>
  <c r="P228" i="2"/>
  <c r="Q228" i="2"/>
  <c r="A229" i="2"/>
  <c r="B229" i="2"/>
  <c r="C229" i="2"/>
  <c r="D229" i="2"/>
  <c r="E229" i="2"/>
  <c r="F229" i="2"/>
  <c r="G229" i="2"/>
  <c r="H229" i="2"/>
  <c r="I229" i="2"/>
  <c r="J229" i="2"/>
  <c r="K229" i="2"/>
  <c r="L229" i="2"/>
  <c r="M229" i="2"/>
  <c r="N229" i="2"/>
  <c r="O229" i="2"/>
  <c r="P229" i="2"/>
  <c r="Q229" i="2"/>
  <c r="A230" i="2"/>
  <c r="B230" i="2"/>
  <c r="C230" i="2"/>
  <c r="D230" i="2"/>
  <c r="E230" i="2"/>
  <c r="F230" i="2"/>
  <c r="G230" i="2"/>
  <c r="H230" i="2"/>
  <c r="I230" i="2"/>
  <c r="J230" i="2"/>
  <c r="K230" i="2"/>
  <c r="L230" i="2"/>
  <c r="M230" i="2"/>
  <c r="N230" i="2"/>
  <c r="O230" i="2"/>
  <c r="P230" i="2"/>
  <c r="Q230" i="2"/>
  <c r="A231" i="2"/>
  <c r="B231" i="2"/>
  <c r="C231" i="2"/>
  <c r="D231" i="2"/>
  <c r="E231" i="2"/>
  <c r="F231" i="2"/>
  <c r="G231" i="2"/>
  <c r="H231" i="2"/>
  <c r="I231" i="2"/>
  <c r="J231" i="2"/>
  <c r="K231" i="2"/>
  <c r="L231" i="2"/>
  <c r="M231" i="2"/>
  <c r="N231" i="2"/>
  <c r="O231" i="2"/>
  <c r="P231" i="2"/>
  <c r="Q231" i="2"/>
  <c r="A232" i="2"/>
  <c r="B232" i="2"/>
  <c r="C232" i="2"/>
  <c r="D232" i="2"/>
  <c r="E232" i="2"/>
  <c r="F232" i="2"/>
  <c r="G232" i="2"/>
  <c r="H232" i="2"/>
  <c r="I232" i="2"/>
  <c r="J232" i="2"/>
  <c r="K232" i="2"/>
  <c r="L232" i="2"/>
  <c r="M232" i="2"/>
  <c r="N232" i="2"/>
  <c r="O232" i="2"/>
  <c r="P232" i="2"/>
  <c r="Q232" i="2"/>
  <c r="A233" i="2"/>
  <c r="B233" i="2"/>
  <c r="C233" i="2"/>
  <c r="D233" i="2"/>
  <c r="E233" i="2"/>
  <c r="F233" i="2"/>
  <c r="G233" i="2"/>
  <c r="H233" i="2"/>
  <c r="I233" i="2"/>
  <c r="J233" i="2"/>
  <c r="K233" i="2"/>
  <c r="L233" i="2"/>
  <c r="M233" i="2"/>
  <c r="N233" i="2"/>
  <c r="O233" i="2"/>
  <c r="P233" i="2"/>
  <c r="Q233" i="2"/>
  <c r="A234" i="2"/>
  <c r="B234" i="2"/>
  <c r="C234" i="2"/>
  <c r="D234" i="2"/>
  <c r="E234" i="2"/>
  <c r="F234" i="2"/>
  <c r="G234" i="2"/>
  <c r="H234" i="2"/>
  <c r="I234" i="2"/>
  <c r="J234" i="2"/>
  <c r="K234" i="2"/>
  <c r="L234" i="2"/>
  <c r="M234" i="2"/>
  <c r="N234" i="2"/>
  <c r="O234" i="2"/>
  <c r="P234" i="2"/>
  <c r="Q234" i="2"/>
  <c r="A235" i="2"/>
  <c r="B235" i="2"/>
  <c r="C235" i="2"/>
  <c r="D235" i="2"/>
  <c r="E235" i="2"/>
  <c r="F235" i="2"/>
  <c r="G235" i="2"/>
  <c r="H235" i="2"/>
  <c r="I235" i="2"/>
  <c r="J235" i="2"/>
  <c r="K235" i="2"/>
  <c r="L235" i="2"/>
  <c r="M235" i="2"/>
  <c r="N235" i="2"/>
  <c r="O235" i="2"/>
  <c r="P235" i="2"/>
  <c r="Q235" i="2"/>
  <c r="A236" i="2"/>
  <c r="B236" i="2"/>
  <c r="C236" i="2"/>
  <c r="D236" i="2"/>
  <c r="E236" i="2"/>
  <c r="F236" i="2"/>
  <c r="G236" i="2"/>
  <c r="H236" i="2"/>
  <c r="I236" i="2"/>
  <c r="J236" i="2"/>
  <c r="K236" i="2"/>
  <c r="L236" i="2"/>
  <c r="M236" i="2"/>
  <c r="N236" i="2"/>
  <c r="O236" i="2"/>
  <c r="P236" i="2"/>
  <c r="Q236" i="2"/>
  <c r="A237" i="2"/>
  <c r="B237" i="2"/>
  <c r="C237" i="2"/>
  <c r="D237" i="2"/>
  <c r="E237" i="2"/>
  <c r="F237" i="2"/>
  <c r="G237" i="2"/>
  <c r="H237" i="2"/>
  <c r="I237" i="2"/>
  <c r="J237" i="2"/>
  <c r="K237" i="2"/>
  <c r="L237" i="2"/>
  <c r="M237" i="2"/>
  <c r="N237" i="2"/>
  <c r="O237" i="2"/>
  <c r="P237" i="2"/>
  <c r="Q237" i="2"/>
  <c r="A238" i="2"/>
  <c r="B238" i="2"/>
  <c r="C238" i="2"/>
  <c r="D238" i="2"/>
  <c r="E238" i="2"/>
  <c r="F238" i="2"/>
  <c r="G238" i="2"/>
  <c r="H238" i="2"/>
  <c r="I238" i="2"/>
  <c r="J238" i="2"/>
  <c r="K238" i="2"/>
  <c r="L238" i="2"/>
  <c r="M238" i="2"/>
  <c r="N238" i="2"/>
  <c r="O238" i="2"/>
  <c r="P238" i="2"/>
  <c r="Q238" i="2"/>
  <c r="A239" i="2"/>
  <c r="B239" i="2"/>
  <c r="C239" i="2"/>
  <c r="D239" i="2"/>
  <c r="E239" i="2"/>
  <c r="F239" i="2"/>
  <c r="G239" i="2"/>
  <c r="H239" i="2"/>
  <c r="I239" i="2"/>
  <c r="J239" i="2"/>
  <c r="K239" i="2"/>
  <c r="L239" i="2"/>
  <c r="M239" i="2"/>
  <c r="N239" i="2"/>
  <c r="O239" i="2"/>
  <c r="P239" i="2"/>
  <c r="Q239" i="2"/>
  <c r="A240" i="2"/>
  <c r="B240" i="2"/>
  <c r="C240" i="2"/>
  <c r="D240" i="2"/>
  <c r="E240" i="2"/>
  <c r="F240" i="2"/>
  <c r="G240" i="2"/>
  <c r="H240" i="2"/>
  <c r="I240" i="2"/>
  <c r="J240" i="2"/>
  <c r="K240" i="2"/>
  <c r="L240" i="2"/>
  <c r="M240" i="2"/>
  <c r="N240" i="2"/>
  <c r="O240" i="2"/>
  <c r="P240" i="2"/>
  <c r="Q240" i="2"/>
  <c r="A241" i="2"/>
  <c r="B241" i="2"/>
  <c r="C241" i="2"/>
  <c r="D241" i="2"/>
  <c r="E241" i="2"/>
  <c r="F241" i="2"/>
  <c r="G241" i="2"/>
  <c r="H241" i="2"/>
  <c r="I241" i="2"/>
  <c r="J241" i="2"/>
  <c r="K241" i="2"/>
  <c r="L241" i="2"/>
  <c r="M241" i="2"/>
  <c r="N241" i="2"/>
  <c r="O241" i="2"/>
  <c r="P241" i="2"/>
  <c r="Q241" i="2"/>
  <c r="A242" i="2"/>
  <c r="B242" i="2"/>
  <c r="C242" i="2"/>
  <c r="D242" i="2"/>
  <c r="E242" i="2"/>
  <c r="F242" i="2"/>
  <c r="G242" i="2"/>
  <c r="H242" i="2"/>
  <c r="I242" i="2"/>
  <c r="J242" i="2"/>
  <c r="K242" i="2"/>
  <c r="L242" i="2"/>
  <c r="M242" i="2"/>
  <c r="N242" i="2"/>
  <c r="O242" i="2"/>
  <c r="P242" i="2"/>
  <c r="Q242" i="2"/>
  <c r="A243" i="2"/>
  <c r="B243" i="2"/>
  <c r="C243" i="2"/>
  <c r="D243" i="2"/>
  <c r="E243" i="2"/>
  <c r="F243" i="2"/>
  <c r="G243" i="2"/>
  <c r="H243" i="2"/>
  <c r="I243" i="2"/>
  <c r="J243" i="2"/>
  <c r="K243" i="2"/>
  <c r="L243" i="2"/>
  <c r="M243" i="2"/>
  <c r="N243" i="2"/>
  <c r="O243" i="2"/>
  <c r="P243" i="2"/>
  <c r="Q243" i="2"/>
  <c r="A244" i="2"/>
  <c r="B244" i="2"/>
  <c r="C244" i="2"/>
  <c r="D244" i="2"/>
  <c r="E244" i="2"/>
  <c r="F244" i="2"/>
  <c r="G244" i="2"/>
  <c r="H244" i="2"/>
  <c r="I244" i="2"/>
  <c r="J244" i="2"/>
  <c r="K244" i="2"/>
  <c r="L244" i="2"/>
  <c r="M244" i="2"/>
  <c r="N244" i="2"/>
  <c r="O244" i="2"/>
  <c r="P244" i="2"/>
  <c r="Q244" i="2"/>
  <c r="A245" i="2"/>
  <c r="B245" i="2"/>
  <c r="C245" i="2"/>
  <c r="D245" i="2"/>
  <c r="E245" i="2"/>
  <c r="F245" i="2"/>
  <c r="G245" i="2"/>
  <c r="H245" i="2"/>
  <c r="I245" i="2"/>
  <c r="J245" i="2"/>
  <c r="K245" i="2"/>
  <c r="L245" i="2"/>
  <c r="M245" i="2"/>
  <c r="N245" i="2"/>
  <c r="O245" i="2"/>
  <c r="P245" i="2"/>
  <c r="Q245" i="2"/>
  <c r="A246" i="2"/>
  <c r="B246" i="2"/>
  <c r="C246" i="2"/>
  <c r="D246" i="2"/>
  <c r="E246" i="2"/>
  <c r="F246" i="2"/>
  <c r="G246" i="2"/>
  <c r="H246" i="2"/>
  <c r="I246" i="2"/>
  <c r="J246" i="2"/>
  <c r="K246" i="2"/>
  <c r="L246" i="2"/>
  <c r="M246" i="2"/>
  <c r="N246" i="2"/>
  <c r="O246" i="2"/>
  <c r="P246" i="2"/>
  <c r="Q246" i="2"/>
  <c r="A247" i="2"/>
  <c r="B247" i="2"/>
  <c r="C247" i="2"/>
  <c r="D247" i="2"/>
  <c r="E247" i="2"/>
  <c r="F247" i="2"/>
  <c r="G247" i="2"/>
  <c r="H247" i="2"/>
  <c r="I247" i="2"/>
  <c r="J247" i="2"/>
  <c r="K247" i="2"/>
  <c r="L247" i="2"/>
  <c r="M247" i="2"/>
  <c r="N247" i="2"/>
  <c r="O247" i="2"/>
  <c r="P247" i="2"/>
  <c r="Q247" i="2"/>
  <c r="A248" i="2"/>
  <c r="B248" i="2"/>
  <c r="C248" i="2"/>
  <c r="D248" i="2"/>
  <c r="E248" i="2"/>
  <c r="F248" i="2"/>
  <c r="G248" i="2"/>
  <c r="H248" i="2"/>
  <c r="I248" i="2"/>
  <c r="J248" i="2"/>
  <c r="K248" i="2"/>
  <c r="L248" i="2"/>
  <c r="M248" i="2"/>
  <c r="N248" i="2"/>
  <c r="O248" i="2"/>
  <c r="P248" i="2"/>
  <c r="Q248" i="2"/>
  <c r="A249" i="2"/>
  <c r="B249" i="2"/>
  <c r="C249" i="2"/>
  <c r="D249" i="2"/>
  <c r="E249" i="2"/>
  <c r="F249" i="2"/>
  <c r="G249" i="2"/>
  <c r="H249" i="2"/>
  <c r="I249" i="2"/>
  <c r="J249" i="2"/>
  <c r="K249" i="2"/>
  <c r="L249" i="2"/>
  <c r="M249" i="2"/>
  <c r="N249" i="2"/>
  <c r="O249" i="2"/>
  <c r="P249" i="2"/>
  <c r="Q249" i="2"/>
  <c r="A250" i="2"/>
  <c r="B250" i="2"/>
  <c r="C250" i="2"/>
  <c r="D250" i="2"/>
  <c r="E250" i="2"/>
  <c r="F250" i="2"/>
  <c r="G250" i="2"/>
  <c r="H250" i="2"/>
  <c r="I250" i="2"/>
  <c r="J250" i="2"/>
  <c r="K250" i="2"/>
  <c r="L250" i="2"/>
  <c r="M250" i="2"/>
  <c r="N250" i="2"/>
  <c r="O250" i="2"/>
  <c r="P250" i="2"/>
  <c r="Q250" i="2"/>
  <c r="A251" i="2"/>
  <c r="B251" i="2"/>
  <c r="C251" i="2"/>
  <c r="D251" i="2"/>
  <c r="E251" i="2"/>
  <c r="F251" i="2"/>
  <c r="G251" i="2"/>
  <c r="H251" i="2"/>
  <c r="I251" i="2"/>
  <c r="J251" i="2"/>
  <c r="K251" i="2"/>
  <c r="L251" i="2"/>
  <c r="M251" i="2"/>
  <c r="N251" i="2"/>
  <c r="O251" i="2"/>
  <c r="P251" i="2"/>
  <c r="Q251" i="2"/>
  <c r="A252" i="2"/>
  <c r="B252" i="2"/>
  <c r="C252" i="2"/>
  <c r="D252" i="2"/>
  <c r="E252" i="2"/>
  <c r="F252" i="2"/>
  <c r="G252" i="2"/>
  <c r="H252" i="2"/>
  <c r="I252" i="2"/>
  <c r="J252" i="2"/>
  <c r="K252" i="2"/>
  <c r="L252" i="2"/>
  <c r="M252" i="2"/>
  <c r="N252" i="2"/>
  <c r="O252" i="2"/>
  <c r="P252" i="2"/>
  <c r="Q252" i="2"/>
  <c r="A253" i="2"/>
  <c r="B253" i="2"/>
  <c r="C253" i="2"/>
  <c r="D253" i="2"/>
  <c r="E253" i="2"/>
  <c r="F253" i="2"/>
  <c r="G253" i="2"/>
  <c r="H253" i="2"/>
  <c r="I253" i="2"/>
  <c r="J253" i="2"/>
  <c r="K253" i="2"/>
  <c r="L253" i="2"/>
  <c r="M253" i="2"/>
  <c r="N253" i="2"/>
  <c r="O253" i="2"/>
  <c r="P253" i="2"/>
  <c r="Q253" i="2"/>
  <c r="A254" i="2"/>
  <c r="B254" i="2"/>
  <c r="C254" i="2"/>
  <c r="D254" i="2"/>
  <c r="E254" i="2"/>
  <c r="F254" i="2"/>
  <c r="G254" i="2"/>
  <c r="H254" i="2"/>
  <c r="I254" i="2"/>
  <c r="J254" i="2"/>
  <c r="K254" i="2"/>
  <c r="L254" i="2"/>
  <c r="M254" i="2"/>
  <c r="N254" i="2"/>
  <c r="O254" i="2"/>
  <c r="P254" i="2"/>
  <c r="Q254" i="2"/>
  <c r="A255" i="2"/>
  <c r="B255" i="2"/>
  <c r="C255" i="2"/>
  <c r="D255" i="2"/>
  <c r="E255" i="2"/>
  <c r="F255" i="2"/>
  <c r="G255" i="2"/>
  <c r="H255" i="2"/>
  <c r="I255" i="2"/>
  <c r="J255" i="2"/>
  <c r="K255" i="2"/>
  <c r="L255" i="2"/>
  <c r="M255" i="2"/>
  <c r="N255" i="2"/>
  <c r="O255" i="2"/>
  <c r="P255" i="2"/>
  <c r="Q255" i="2"/>
  <c r="A256" i="2"/>
  <c r="B256" i="2"/>
  <c r="C256" i="2"/>
  <c r="D256" i="2"/>
  <c r="E256" i="2"/>
  <c r="F256" i="2"/>
  <c r="G256" i="2"/>
  <c r="H256" i="2"/>
  <c r="I256" i="2"/>
  <c r="J256" i="2"/>
  <c r="K256" i="2"/>
  <c r="L256" i="2"/>
  <c r="M256" i="2"/>
  <c r="N256" i="2"/>
  <c r="O256" i="2"/>
  <c r="P256" i="2"/>
  <c r="Q256" i="2"/>
  <c r="A257" i="2"/>
  <c r="B257" i="2"/>
  <c r="C257" i="2"/>
  <c r="D257" i="2"/>
  <c r="E257" i="2"/>
  <c r="F257" i="2"/>
  <c r="G257" i="2"/>
  <c r="H257" i="2"/>
  <c r="I257" i="2"/>
  <c r="J257" i="2"/>
  <c r="K257" i="2"/>
  <c r="L257" i="2"/>
  <c r="M257" i="2"/>
  <c r="N257" i="2"/>
  <c r="O257" i="2"/>
  <c r="P257" i="2"/>
  <c r="Q257" i="2"/>
  <c r="A258" i="2"/>
  <c r="B258" i="2"/>
  <c r="C258" i="2"/>
  <c r="D258" i="2"/>
  <c r="E258" i="2"/>
  <c r="F258" i="2"/>
  <c r="G258" i="2"/>
  <c r="H258" i="2"/>
  <c r="I258" i="2"/>
  <c r="J258" i="2"/>
  <c r="K258" i="2"/>
  <c r="L258" i="2"/>
  <c r="M258" i="2"/>
  <c r="N258" i="2"/>
  <c r="O258" i="2"/>
  <c r="P258" i="2"/>
  <c r="Q258" i="2"/>
  <c r="A259" i="2"/>
  <c r="B259" i="2"/>
  <c r="C259" i="2"/>
  <c r="D259" i="2"/>
  <c r="E259" i="2"/>
  <c r="F259" i="2"/>
  <c r="G259" i="2"/>
  <c r="H259" i="2"/>
  <c r="I259" i="2"/>
  <c r="J259" i="2"/>
  <c r="K259" i="2"/>
  <c r="L259" i="2"/>
  <c r="M259" i="2"/>
  <c r="N259" i="2"/>
  <c r="O259" i="2"/>
  <c r="P259" i="2"/>
  <c r="Q259" i="2"/>
  <c r="A260" i="2"/>
  <c r="B260" i="2"/>
  <c r="C260" i="2"/>
  <c r="D260" i="2"/>
  <c r="E260" i="2"/>
  <c r="F260" i="2"/>
  <c r="G260" i="2"/>
  <c r="H260" i="2"/>
  <c r="I260" i="2"/>
  <c r="J260" i="2"/>
  <c r="K260" i="2"/>
  <c r="L260" i="2"/>
  <c r="M260" i="2"/>
  <c r="N260" i="2"/>
  <c r="O260" i="2"/>
  <c r="P260" i="2"/>
  <c r="Q260" i="2"/>
  <c r="A261" i="2"/>
  <c r="B261" i="2"/>
  <c r="C261" i="2"/>
  <c r="D261" i="2"/>
  <c r="E261" i="2"/>
  <c r="F261" i="2"/>
  <c r="G261" i="2"/>
  <c r="H261" i="2"/>
  <c r="I261" i="2"/>
  <c r="J261" i="2"/>
  <c r="K261" i="2"/>
  <c r="L261" i="2"/>
  <c r="M261" i="2"/>
  <c r="N261" i="2"/>
  <c r="O261" i="2"/>
  <c r="P261" i="2"/>
  <c r="Q261" i="2"/>
  <c r="A262" i="2"/>
  <c r="B262" i="2"/>
  <c r="C262" i="2"/>
  <c r="D262" i="2"/>
  <c r="E262" i="2"/>
  <c r="F262" i="2"/>
  <c r="G262" i="2"/>
  <c r="H262" i="2"/>
  <c r="I262" i="2"/>
  <c r="J262" i="2"/>
  <c r="K262" i="2"/>
  <c r="L262" i="2"/>
  <c r="M262" i="2"/>
  <c r="N262" i="2"/>
  <c r="O262" i="2"/>
  <c r="P262" i="2"/>
  <c r="Q262" i="2"/>
  <c r="A263" i="2"/>
  <c r="B263" i="2"/>
  <c r="C263" i="2"/>
  <c r="D263" i="2"/>
  <c r="E263" i="2"/>
  <c r="F263" i="2"/>
  <c r="G263" i="2"/>
  <c r="H263" i="2"/>
  <c r="I263" i="2"/>
  <c r="J263" i="2"/>
  <c r="K263" i="2"/>
  <c r="L263" i="2"/>
  <c r="M263" i="2"/>
  <c r="N263" i="2"/>
  <c r="O263" i="2"/>
  <c r="P263" i="2"/>
  <c r="Q263" i="2"/>
  <c r="A264" i="2"/>
  <c r="B264" i="2"/>
  <c r="C264" i="2"/>
  <c r="D264" i="2"/>
  <c r="E264" i="2"/>
  <c r="F264" i="2"/>
  <c r="G264" i="2"/>
  <c r="H264" i="2"/>
  <c r="I264" i="2"/>
  <c r="J264" i="2"/>
  <c r="K264" i="2"/>
  <c r="L264" i="2"/>
  <c r="M264" i="2"/>
  <c r="N264" i="2"/>
  <c r="O264" i="2"/>
  <c r="P264" i="2"/>
  <c r="Q264" i="2"/>
  <c r="A265" i="2"/>
  <c r="B265" i="2"/>
  <c r="C265" i="2"/>
  <c r="D265" i="2"/>
  <c r="E265" i="2"/>
  <c r="F265" i="2"/>
  <c r="G265" i="2"/>
  <c r="H265" i="2"/>
  <c r="I265" i="2"/>
  <c r="J265" i="2"/>
  <c r="K265" i="2"/>
  <c r="L265" i="2"/>
  <c r="M265" i="2"/>
  <c r="N265" i="2"/>
  <c r="O265" i="2"/>
  <c r="P265" i="2"/>
  <c r="Q265" i="2"/>
  <c r="A266" i="2"/>
  <c r="B266" i="2"/>
  <c r="C266" i="2"/>
  <c r="D266" i="2"/>
  <c r="E266" i="2"/>
  <c r="F266" i="2"/>
  <c r="G266" i="2"/>
  <c r="H266" i="2"/>
  <c r="I266" i="2"/>
  <c r="J266" i="2"/>
  <c r="K266" i="2"/>
  <c r="L266" i="2"/>
  <c r="M266" i="2"/>
  <c r="N266" i="2"/>
  <c r="O266" i="2"/>
  <c r="P266" i="2"/>
  <c r="Q266" i="2"/>
  <c r="A267" i="2"/>
  <c r="B267" i="2"/>
  <c r="C267" i="2"/>
  <c r="D267" i="2"/>
  <c r="E267" i="2"/>
  <c r="F267" i="2"/>
  <c r="G267" i="2"/>
  <c r="H267" i="2"/>
  <c r="I267" i="2"/>
  <c r="J267" i="2"/>
  <c r="K267" i="2"/>
  <c r="L267" i="2"/>
  <c r="M267" i="2"/>
  <c r="N267" i="2"/>
  <c r="O267" i="2"/>
  <c r="P267" i="2"/>
  <c r="Q267" i="2"/>
  <c r="A268" i="2"/>
  <c r="B268" i="2"/>
  <c r="C268" i="2"/>
  <c r="D268" i="2"/>
  <c r="E268" i="2"/>
  <c r="F268" i="2"/>
  <c r="G268" i="2"/>
  <c r="H268" i="2"/>
  <c r="I268" i="2"/>
  <c r="J268" i="2"/>
  <c r="K268" i="2"/>
  <c r="L268" i="2"/>
  <c r="M268" i="2"/>
  <c r="N268" i="2"/>
  <c r="O268" i="2"/>
  <c r="P268" i="2"/>
  <c r="Q268" i="2"/>
  <c r="A269" i="2"/>
  <c r="B269" i="2"/>
  <c r="C269" i="2"/>
  <c r="D269" i="2"/>
  <c r="E269" i="2"/>
  <c r="F269" i="2"/>
  <c r="G269" i="2"/>
  <c r="H269" i="2"/>
  <c r="I269" i="2"/>
  <c r="J269" i="2"/>
  <c r="K269" i="2"/>
  <c r="L269" i="2"/>
  <c r="M269" i="2"/>
  <c r="N269" i="2"/>
  <c r="O269" i="2"/>
  <c r="P269" i="2"/>
  <c r="Q269" i="2"/>
  <c r="A270" i="2"/>
  <c r="B270" i="2"/>
  <c r="C270" i="2"/>
  <c r="D270" i="2"/>
  <c r="E270" i="2"/>
  <c r="F270" i="2"/>
  <c r="G270" i="2"/>
  <c r="H270" i="2"/>
  <c r="I270" i="2"/>
  <c r="J270" i="2"/>
  <c r="K270" i="2"/>
  <c r="L270" i="2"/>
  <c r="M270" i="2"/>
  <c r="N270" i="2"/>
  <c r="O270" i="2"/>
  <c r="P270" i="2"/>
  <c r="Q270" i="2"/>
  <c r="A271" i="2"/>
  <c r="B271" i="2"/>
  <c r="C271" i="2"/>
  <c r="D271" i="2"/>
  <c r="E271" i="2"/>
  <c r="F271" i="2"/>
  <c r="G271" i="2"/>
  <c r="H271" i="2"/>
  <c r="I271" i="2"/>
  <c r="J271" i="2"/>
  <c r="K271" i="2"/>
  <c r="L271" i="2"/>
  <c r="M271" i="2"/>
  <c r="N271" i="2"/>
  <c r="O271" i="2"/>
  <c r="P271" i="2"/>
  <c r="Q271" i="2"/>
  <c r="A272" i="2"/>
  <c r="B272" i="2"/>
  <c r="C272" i="2"/>
  <c r="D272" i="2"/>
  <c r="E272" i="2"/>
  <c r="F272" i="2"/>
  <c r="G272" i="2"/>
  <c r="H272" i="2"/>
  <c r="I272" i="2"/>
  <c r="J272" i="2"/>
  <c r="K272" i="2"/>
  <c r="L272" i="2"/>
  <c r="M272" i="2"/>
  <c r="N272" i="2"/>
  <c r="O272" i="2"/>
  <c r="P272" i="2"/>
  <c r="Q272" i="2"/>
  <c r="A273" i="2"/>
  <c r="B273" i="2"/>
  <c r="C273" i="2"/>
  <c r="D273" i="2"/>
  <c r="E273" i="2"/>
  <c r="F273" i="2"/>
  <c r="G273" i="2"/>
  <c r="H273" i="2"/>
  <c r="I273" i="2"/>
  <c r="J273" i="2"/>
  <c r="K273" i="2"/>
  <c r="L273" i="2"/>
  <c r="M273" i="2"/>
  <c r="N273" i="2"/>
  <c r="O273" i="2"/>
  <c r="P273" i="2"/>
  <c r="Q273" i="2"/>
  <c r="A274" i="2"/>
  <c r="B274" i="2"/>
  <c r="C274" i="2"/>
  <c r="D274" i="2"/>
  <c r="E274" i="2"/>
  <c r="F274" i="2"/>
  <c r="G274" i="2"/>
  <c r="H274" i="2"/>
  <c r="I274" i="2"/>
  <c r="J274" i="2"/>
  <c r="K274" i="2"/>
  <c r="L274" i="2"/>
  <c r="M274" i="2"/>
  <c r="N274" i="2"/>
  <c r="O274" i="2"/>
  <c r="P274" i="2"/>
  <c r="Q274" i="2"/>
  <c r="A275" i="2"/>
  <c r="B275" i="2"/>
  <c r="C275" i="2"/>
  <c r="D275" i="2"/>
  <c r="E275" i="2"/>
  <c r="F275" i="2"/>
  <c r="G275" i="2"/>
  <c r="H275" i="2"/>
  <c r="I275" i="2"/>
  <c r="J275" i="2"/>
  <c r="K275" i="2"/>
  <c r="L275" i="2"/>
  <c r="M275" i="2"/>
  <c r="N275" i="2"/>
  <c r="O275" i="2"/>
  <c r="P275" i="2"/>
  <c r="Q275" i="2"/>
  <c r="A276" i="2"/>
  <c r="B276" i="2"/>
  <c r="C276" i="2"/>
  <c r="D276" i="2"/>
  <c r="E276" i="2"/>
  <c r="F276" i="2"/>
  <c r="G276" i="2"/>
  <c r="H276" i="2"/>
  <c r="I276" i="2"/>
  <c r="J276" i="2"/>
  <c r="K276" i="2"/>
  <c r="L276" i="2"/>
  <c r="M276" i="2"/>
  <c r="N276" i="2"/>
  <c r="O276" i="2"/>
  <c r="P276" i="2"/>
  <c r="Q276" i="2"/>
  <c r="A277" i="2"/>
  <c r="B277" i="2"/>
  <c r="C277" i="2"/>
  <c r="D277" i="2"/>
  <c r="E277" i="2"/>
  <c r="F277" i="2"/>
  <c r="G277" i="2"/>
  <c r="H277" i="2"/>
  <c r="I277" i="2"/>
  <c r="J277" i="2"/>
  <c r="K277" i="2"/>
  <c r="L277" i="2"/>
  <c r="M277" i="2"/>
  <c r="N277" i="2"/>
  <c r="O277" i="2"/>
  <c r="P277" i="2"/>
  <c r="Q277" i="2"/>
  <c r="A278" i="2"/>
  <c r="B278" i="2"/>
  <c r="C278" i="2"/>
  <c r="D278" i="2"/>
  <c r="E278" i="2"/>
  <c r="F278" i="2"/>
  <c r="G278" i="2"/>
  <c r="H278" i="2"/>
  <c r="I278" i="2"/>
  <c r="J278" i="2"/>
  <c r="K278" i="2"/>
  <c r="L278" i="2"/>
  <c r="M278" i="2"/>
  <c r="N278" i="2"/>
  <c r="O278" i="2"/>
  <c r="P278" i="2"/>
  <c r="Q278" i="2"/>
  <c r="A279" i="2"/>
  <c r="B279" i="2"/>
  <c r="C279" i="2"/>
  <c r="D279" i="2"/>
  <c r="E279" i="2"/>
  <c r="F279" i="2"/>
  <c r="G279" i="2"/>
  <c r="H279" i="2"/>
  <c r="I279" i="2"/>
  <c r="J279" i="2"/>
  <c r="K279" i="2"/>
  <c r="L279" i="2"/>
  <c r="M279" i="2"/>
  <c r="N279" i="2"/>
  <c r="O279" i="2"/>
  <c r="P279" i="2"/>
  <c r="Q279" i="2"/>
  <c r="A280" i="2"/>
  <c r="B280" i="2"/>
  <c r="C280" i="2"/>
  <c r="D280" i="2"/>
  <c r="E280" i="2"/>
  <c r="F280" i="2"/>
  <c r="G280" i="2"/>
  <c r="H280" i="2"/>
  <c r="I280" i="2"/>
  <c r="J280" i="2"/>
  <c r="K280" i="2"/>
  <c r="L280" i="2"/>
  <c r="M280" i="2"/>
  <c r="N280" i="2"/>
  <c r="O280" i="2"/>
  <c r="P280" i="2"/>
  <c r="Q280" i="2"/>
  <c r="A281" i="2"/>
  <c r="B281" i="2"/>
  <c r="C281" i="2"/>
  <c r="D281" i="2"/>
  <c r="E281" i="2"/>
  <c r="F281" i="2"/>
  <c r="G281" i="2"/>
  <c r="H281" i="2"/>
  <c r="I281" i="2"/>
  <c r="J281" i="2"/>
  <c r="K281" i="2"/>
  <c r="L281" i="2"/>
  <c r="M281" i="2"/>
  <c r="N281" i="2"/>
  <c r="O281" i="2"/>
  <c r="P281" i="2"/>
  <c r="Q281" i="2"/>
  <c r="A282" i="2"/>
  <c r="B282" i="2"/>
  <c r="C282" i="2"/>
  <c r="D282" i="2"/>
  <c r="E282" i="2"/>
  <c r="F282" i="2"/>
  <c r="G282" i="2"/>
  <c r="H282" i="2"/>
  <c r="I282" i="2"/>
  <c r="J282" i="2"/>
  <c r="K282" i="2"/>
  <c r="L282" i="2"/>
  <c r="M282" i="2"/>
  <c r="N282" i="2"/>
  <c r="O282" i="2"/>
  <c r="P282" i="2"/>
  <c r="Q282" i="2"/>
  <c r="A283" i="2"/>
  <c r="B283" i="2"/>
  <c r="C283" i="2"/>
  <c r="D283" i="2"/>
  <c r="E283" i="2"/>
  <c r="F283" i="2"/>
  <c r="G283" i="2"/>
  <c r="H283" i="2"/>
  <c r="I283" i="2"/>
  <c r="J283" i="2"/>
  <c r="K283" i="2"/>
  <c r="L283" i="2"/>
  <c r="M283" i="2"/>
  <c r="N283" i="2"/>
  <c r="O283" i="2"/>
  <c r="P283" i="2"/>
  <c r="Q283" i="2"/>
  <c r="A284" i="2"/>
  <c r="B284" i="2"/>
  <c r="C284" i="2"/>
  <c r="D284" i="2"/>
  <c r="E284" i="2"/>
  <c r="F284" i="2"/>
  <c r="G284" i="2"/>
  <c r="H284" i="2"/>
  <c r="I284" i="2"/>
  <c r="J284" i="2"/>
  <c r="K284" i="2"/>
  <c r="L284" i="2"/>
  <c r="M284" i="2"/>
  <c r="N284" i="2"/>
  <c r="O284" i="2"/>
  <c r="P284" i="2"/>
  <c r="Q284" i="2"/>
  <c r="A285" i="2"/>
  <c r="B285" i="2"/>
  <c r="C285" i="2"/>
  <c r="D285" i="2"/>
  <c r="E285" i="2"/>
  <c r="F285" i="2"/>
  <c r="G285" i="2"/>
  <c r="H285" i="2"/>
  <c r="I285" i="2"/>
  <c r="J285" i="2"/>
  <c r="K285" i="2"/>
  <c r="L285" i="2"/>
  <c r="M285" i="2"/>
  <c r="N285" i="2"/>
  <c r="O285" i="2"/>
  <c r="P285" i="2"/>
  <c r="Q285" i="2"/>
  <c r="A286" i="2"/>
  <c r="B286" i="2"/>
  <c r="C286" i="2"/>
  <c r="D286" i="2"/>
  <c r="E286" i="2"/>
  <c r="F286" i="2"/>
  <c r="G286" i="2"/>
  <c r="H286" i="2"/>
  <c r="I286" i="2"/>
  <c r="J286" i="2"/>
  <c r="K286" i="2"/>
  <c r="L286" i="2"/>
  <c r="M286" i="2"/>
  <c r="N286" i="2"/>
  <c r="O286" i="2"/>
  <c r="P286" i="2"/>
  <c r="Q286" i="2"/>
  <c r="A287" i="2"/>
  <c r="B287" i="2"/>
  <c r="C287" i="2"/>
  <c r="D287" i="2"/>
  <c r="E287" i="2"/>
  <c r="F287" i="2"/>
  <c r="G287" i="2"/>
  <c r="H287" i="2"/>
  <c r="I287" i="2"/>
  <c r="J287" i="2"/>
  <c r="K287" i="2"/>
  <c r="L287" i="2"/>
  <c r="M287" i="2"/>
  <c r="N287" i="2"/>
  <c r="O287" i="2"/>
  <c r="P287" i="2"/>
  <c r="Q287" i="2"/>
  <c r="A288" i="2"/>
  <c r="B288" i="2"/>
  <c r="C288" i="2"/>
  <c r="D288" i="2"/>
  <c r="E288" i="2"/>
  <c r="F288" i="2"/>
  <c r="G288" i="2"/>
  <c r="H288" i="2"/>
  <c r="I288" i="2"/>
  <c r="J288" i="2"/>
  <c r="K288" i="2"/>
  <c r="L288" i="2"/>
  <c r="M288" i="2"/>
  <c r="N288" i="2"/>
  <c r="O288" i="2"/>
  <c r="P288" i="2"/>
  <c r="Q288" i="2"/>
  <c r="A289" i="2"/>
  <c r="B289" i="2"/>
  <c r="C289" i="2"/>
  <c r="D289" i="2"/>
  <c r="E289" i="2"/>
  <c r="F289" i="2"/>
  <c r="G289" i="2"/>
  <c r="H289" i="2"/>
  <c r="I289" i="2"/>
  <c r="J289" i="2"/>
  <c r="K289" i="2"/>
  <c r="L289" i="2"/>
  <c r="M289" i="2"/>
  <c r="N289" i="2"/>
  <c r="O289" i="2"/>
  <c r="P289" i="2"/>
  <c r="Q289" i="2"/>
  <c r="A290" i="2"/>
  <c r="B290" i="2"/>
  <c r="C290" i="2"/>
  <c r="D290" i="2"/>
  <c r="E290" i="2"/>
  <c r="F290" i="2"/>
  <c r="G290" i="2"/>
  <c r="H290" i="2"/>
  <c r="I290" i="2"/>
  <c r="J290" i="2"/>
  <c r="K290" i="2"/>
  <c r="L290" i="2"/>
  <c r="M290" i="2"/>
  <c r="N290" i="2"/>
  <c r="O290" i="2"/>
  <c r="P290" i="2"/>
  <c r="Q290" i="2"/>
  <c r="A291" i="2"/>
  <c r="B291" i="2"/>
  <c r="C291" i="2"/>
  <c r="D291" i="2"/>
  <c r="E291" i="2"/>
  <c r="F291" i="2"/>
  <c r="G291" i="2"/>
  <c r="H291" i="2"/>
  <c r="I291" i="2"/>
  <c r="J291" i="2"/>
  <c r="K291" i="2"/>
  <c r="L291" i="2"/>
  <c r="M291" i="2"/>
  <c r="N291" i="2"/>
  <c r="O291" i="2"/>
  <c r="P291" i="2"/>
  <c r="Q291" i="2"/>
  <c r="A292" i="2"/>
  <c r="B292" i="2"/>
  <c r="C292" i="2"/>
  <c r="D292" i="2"/>
  <c r="E292" i="2"/>
  <c r="F292" i="2"/>
  <c r="G292" i="2"/>
  <c r="H292" i="2"/>
  <c r="I292" i="2"/>
  <c r="J292" i="2"/>
  <c r="K292" i="2"/>
  <c r="L292" i="2"/>
  <c r="M292" i="2"/>
  <c r="N292" i="2"/>
  <c r="O292" i="2"/>
  <c r="P292" i="2"/>
  <c r="Q292" i="2"/>
  <c r="A293" i="2"/>
  <c r="B293" i="2"/>
  <c r="C293" i="2"/>
  <c r="D293" i="2"/>
  <c r="E293" i="2"/>
  <c r="F293" i="2"/>
  <c r="G293" i="2"/>
  <c r="H293" i="2"/>
  <c r="I293" i="2"/>
  <c r="J293" i="2"/>
  <c r="K293" i="2"/>
  <c r="L293" i="2"/>
  <c r="M293" i="2"/>
  <c r="N293" i="2"/>
  <c r="O293" i="2"/>
  <c r="P293" i="2"/>
  <c r="Q293" i="2"/>
  <c r="A294" i="2"/>
  <c r="B294" i="2"/>
  <c r="C294" i="2"/>
  <c r="D294" i="2"/>
  <c r="E294" i="2"/>
  <c r="F294" i="2"/>
  <c r="G294" i="2"/>
  <c r="H294" i="2"/>
  <c r="I294" i="2"/>
  <c r="J294" i="2"/>
  <c r="K294" i="2"/>
  <c r="L294" i="2"/>
  <c r="M294" i="2"/>
  <c r="N294" i="2"/>
  <c r="O294" i="2"/>
  <c r="P294" i="2"/>
  <c r="Q294" i="2"/>
  <c r="A295" i="2"/>
  <c r="B295" i="2"/>
  <c r="C295" i="2"/>
  <c r="D295" i="2"/>
  <c r="E295" i="2"/>
  <c r="F295" i="2"/>
  <c r="G295" i="2"/>
  <c r="H295" i="2"/>
  <c r="I295" i="2"/>
  <c r="J295" i="2"/>
  <c r="K295" i="2"/>
  <c r="L295" i="2"/>
  <c r="M295" i="2"/>
  <c r="N295" i="2"/>
  <c r="O295" i="2"/>
  <c r="P295" i="2"/>
  <c r="Q295" i="2"/>
  <c r="A296" i="2"/>
  <c r="B296" i="2"/>
  <c r="C296" i="2"/>
  <c r="D296" i="2"/>
  <c r="E296" i="2"/>
  <c r="F296" i="2"/>
  <c r="G296" i="2"/>
  <c r="H296" i="2"/>
  <c r="I296" i="2"/>
  <c r="J296" i="2"/>
  <c r="K296" i="2"/>
  <c r="L296" i="2"/>
  <c r="M296" i="2"/>
  <c r="N296" i="2"/>
  <c r="O296" i="2"/>
  <c r="P296" i="2"/>
  <c r="Q296" i="2"/>
  <c r="A297" i="2"/>
  <c r="B297" i="2"/>
  <c r="C297" i="2"/>
  <c r="D297" i="2"/>
  <c r="E297" i="2"/>
  <c r="F297" i="2"/>
  <c r="G297" i="2"/>
  <c r="H297" i="2"/>
  <c r="I297" i="2"/>
  <c r="J297" i="2"/>
  <c r="K297" i="2"/>
  <c r="L297" i="2"/>
  <c r="M297" i="2"/>
  <c r="N297" i="2"/>
  <c r="O297" i="2"/>
  <c r="P297" i="2"/>
  <c r="Q297" i="2"/>
  <c r="A298" i="2"/>
  <c r="B298" i="2"/>
  <c r="C298" i="2"/>
  <c r="D298" i="2"/>
  <c r="E298" i="2"/>
  <c r="F298" i="2"/>
  <c r="G298" i="2"/>
  <c r="H298" i="2"/>
  <c r="I298" i="2"/>
  <c r="J298" i="2"/>
  <c r="K298" i="2"/>
  <c r="L298" i="2"/>
  <c r="M298" i="2"/>
  <c r="N298" i="2"/>
  <c r="O298" i="2"/>
  <c r="P298" i="2"/>
  <c r="Q298" i="2"/>
  <c r="A299" i="2"/>
  <c r="B299" i="2"/>
  <c r="C299" i="2"/>
  <c r="D299" i="2"/>
  <c r="E299" i="2"/>
  <c r="F299" i="2"/>
  <c r="G299" i="2"/>
  <c r="H299" i="2"/>
  <c r="I299" i="2"/>
  <c r="J299" i="2"/>
  <c r="K299" i="2"/>
  <c r="L299" i="2"/>
  <c r="M299" i="2"/>
  <c r="N299" i="2"/>
  <c r="O299" i="2"/>
  <c r="P299" i="2"/>
  <c r="Q299" i="2"/>
  <c r="A300" i="2"/>
  <c r="B300" i="2"/>
  <c r="C300" i="2"/>
  <c r="D300" i="2"/>
  <c r="E300" i="2"/>
  <c r="F300" i="2"/>
  <c r="G300" i="2"/>
  <c r="H300" i="2"/>
  <c r="I300" i="2"/>
  <c r="J300" i="2"/>
  <c r="K300" i="2"/>
  <c r="L300" i="2"/>
  <c r="M300" i="2"/>
  <c r="N300" i="2"/>
  <c r="O300" i="2"/>
  <c r="P300" i="2"/>
  <c r="Q300" i="2"/>
  <c r="A301" i="2"/>
  <c r="B301" i="2"/>
  <c r="C301" i="2"/>
  <c r="D301" i="2"/>
  <c r="E301" i="2"/>
  <c r="F301" i="2"/>
  <c r="G301" i="2"/>
  <c r="H301" i="2"/>
  <c r="I301" i="2"/>
  <c r="J301" i="2"/>
  <c r="K301" i="2"/>
  <c r="L301" i="2"/>
  <c r="M301" i="2"/>
  <c r="N301" i="2"/>
  <c r="O301" i="2"/>
  <c r="P301" i="2"/>
  <c r="Q301" i="2"/>
  <c r="A302" i="2"/>
  <c r="B302" i="2"/>
  <c r="C302" i="2"/>
  <c r="D302" i="2"/>
  <c r="E302" i="2"/>
  <c r="F302" i="2"/>
  <c r="G302" i="2"/>
  <c r="H302" i="2"/>
  <c r="I302" i="2"/>
  <c r="J302" i="2"/>
  <c r="K302" i="2"/>
  <c r="L302" i="2"/>
  <c r="M302" i="2"/>
  <c r="N302" i="2"/>
  <c r="O302" i="2"/>
  <c r="P302" i="2"/>
  <c r="Q302" i="2"/>
  <c r="A303" i="2"/>
  <c r="B303" i="2"/>
  <c r="C303" i="2"/>
  <c r="D303" i="2"/>
  <c r="E303" i="2"/>
  <c r="F303" i="2"/>
  <c r="G303" i="2"/>
  <c r="H303" i="2"/>
  <c r="I303" i="2"/>
  <c r="J303" i="2"/>
  <c r="K303" i="2"/>
  <c r="L303" i="2"/>
  <c r="M303" i="2"/>
  <c r="N303" i="2"/>
  <c r="O303" i="2"/>
  <c r="P303" i="2"/>
  <c r="Q303" i="2"/>
  <c r="A304" i="2"/>
  <c r="B304" i="2"/>
  <c r="C304" i="2"/>
  <c r="D304" i="2"/>
  <c r="E304" i="2"/>
  <c r="F304" i="2"/>
  <c r="G304" i="2"/>
  <c r="H304" i="2"/>
  <c r="I304" i="2"/>
  <c r="J304" i="2"/>
  <c r="K304" i="2"/>
  <c r="L304" i="2"/>
  <c r="M304" i="2"/>
  <c r="N304" i="2"/>
  <c r="O304" i="2"/>
  <c r="P304" i="2"/>
  <c r="Q304" i="2"/>
  <c r="A305" i="2"/>
  <c r="B305" i="2"/>
  <c r="C305" i="2"/>
  <c r="D305" i="2"/>
  <c r="E305" i="2"/>
  <c r="F305" i="2"/>
  <c r="G305" i="2"/>
  <c r="H305" i="2"/>
  <c r="I305" i="2"/>
  <c r="J305" i="2"/>
  <c r="K305" i="2"/>
  <c r="L305" i="2"/>
  <c r="M305" i="2"/>
  <c r="N305" i="2"/>
  <c r="O305" i="2"/>
  <c r="P305" i="2"/>
  <c r="Q305" i="2"/>
  <c r="A306" i="2"/>
  <c r="B306" i="2"/>
  <c r="C306" i="2"/>
  <c r="D306" i="2"/>
  <c r="E306" i="2"/>
  <c r="F306" i="2"/>
  <c r="G306" i="2"/>
  <c r="H306" i="2"/>
  <c r="I306" i="2"/>
  <c r="J306" i="2"/>
  <c r="K306" i="2"/>
  <c r="L306" i="2"/>
  <c r="M306" i="2"/>
  <c r="N306" i="2"/>
  <c r="O306" i="2"/>
  <c r="P306" i="2"/>
  <c r="Q306" i="2"/>
  <c r="A307" i="2"/>
  <c r="B307" i="2"/>
  <c r="C307" i="2"/>
  <c r="D307" i="2"/>
  <c r="E307" i="2"/>
  <c r="F307" i="2"/>
  <c r="G307" i="2"/>
  <c r="H307" i="2"/>
  <c r="I307" i="2"/>
  <c r="J307" i="2"/>
  <c r="K307" i="2"/>
  <c r="L307" i="2"/>
  <c r="M307" i="2"/>
  <c r="N307" i="2"/>
  <c r="O307" i="2"/>
  <c r="P307" i="2"/>
  <c r="Q307" i="2"/>
  <c r="A308" i="2"/>
  <c r="B308" i="2"/>
  <c r="C308" i="2"/>
  <c r="D308" i="2"/>
  <c r="E308" i="2"/>
  <c r="F308" i="2"/>
  <c r="G308" i="2"/>
  <c r="H308" i="2"/>
  <c r="I308" i="2"/>
  <c r="J308" i="2"/>
  <c r="K308" i="2"/>
  <c r="L308" i="2"/>
  <c r="M308" i="2"/>
  <c r="N308" i="2"/>
  <c r="O308" i="2"/>
  <c r="P308" i="2"/>
  <c r="Q308" i="2"/>
  <c r="A309" i="2"/>
  <c r="B309" i="2"/>
  <c r="C309" i="2"/>
  <c r="D309" i="2"/>
  <c r="E309" i="2"/>
  <c r="F309" i="2"/>
  <c r="G309" i="2"/>
  <c r="H309" i="2"/>
  <c r="I309" i="2"/>
  <c r="J309" i="2"/>
  <c r="K309" i="2"/>
  <c r="L309" i="2"/>
  <c r="M309" i="2"/>
  <c r="N309" i="2"/>
  <c r="O309" i="2"/>
  <c r="P309" i="2"/>
  <c r="Q309" i="2"/>
  <c r="A310" i="2"/>
  <c r="B310" i="2"/>
  <c r="C310" i="2"/>
  <c r="D310" i="2"/>
  <c r="E310" i="2"/>
  <c r="F310" i="2"/>
  <c r="G310" i="2"/>
  <c r="H310" i="2"/>
  <c r="I310" i="2"/>
  <c r="J310" i="2"/>
  <c r="K310" i="2"/>
  <c r="L310" i="2"/>
  <c r="M310" i="2"/>
  <c r="N310" i="2"/>
  <c r="O310" i="2"/>
  <c r="P310" i="2"/>
  <c r="Q310" i="2"/>
  <c r="A311" i="2"/>
  <c r="B311" i="2"/>
  <c r="C311" i="2"/>
  <c r="D311" i="2"/>
  <c r="E311" i="2"/>
  <c r="F311" i="2"/>
  <c r="G311" i="2"/>
  <c r="H311" i="2"/>
  <c r="I311" i="2"/>
  <c r="J311" i="2"/>
  <c r="K311" i="2"/>
  <c r="L311" i="2"/>
  <c r="M311" i="2"/>
  <c r="N311" i="2"/>
  <c r="O311" i="2"/>
  <c r="P311" i="2"/>
  <c r="Q311" i="2"/>
  <c r="A312" i="2"/>
  <c r="B312" i="2"/>
  <c r="C312" i="2"/>
  <c r="D312" i="2"/>
  <c r="E312" i="2"/>
  <c r="F312" i="2"/>
  <c r="G312" i="2"/>
  <c r="H312" i="2"/>
  <c r="I312" i="2"/>
  <c r="J312" i="2"/>
  <c r="K312" i="2"/>
  <c r="L312" i="2"/>
  <c r="M312" i="2"/>
  <c r="N312" i="2"/>
  <c r="O312" i="2"/>
  <c r="P312" i="2"/>
  <c r="Q312" i="2"/>
  <c r="A313" i="2"/>
  <c r="B313" i="2"/>
  <c r="C313" i="2"/>
  <c r="D313" i="2"/>
  <c r="E313" i="2"/>
  <c r="F313" i="2"/>
  <c r="G313" i="2"/>
  <c r="H313" i="2"/>
  <c r="I313" i="2"/>
  <c r="J313" i="2"/>
  <c r="K313" i="2"/>
  <c r="L313" i="2"/>
  <c r="M313" i="2"/>
  <c r="N313" i="2"/>
  <c r="O313" i="2"/>
  <c r="P313" i="2"/>
  <c r="Q313" i="2"/>
  <c r="A314" i="2"/>
  <c r="B314" i="2"/>
  <c r="C314" i="2"/>
  <c r="D314" i="2"/>
  <c r="E314" i="2"/>
  <c r="F314" i="2"/>
  <c r="G314" i="2"/>
  <c r="H314" i="2"/>
  <c r="I314" i="2"/>
  <c r="J314" i="2"/>
  <c r="K314" i="2"/>
  <c r="L314" i="2"/>
  <c r="M314" i="2"/>
  <c r="N314" i="2"/>
  <c r="O314" i="2"/>
  <c r="P314" i="2"/>
  <c r="Q314" i="2"/>
  <c r="A315" i="2"/>
  <c r="B315" i="2"/>
  <c r="C315" i="2"/>
  <c r="D315" i="2"/>
  <c r="E315" i="2"/>
  <c r="F315" i="2"/>
  <c r="G315" i="2"/>
  <c r="H315" i="2"/>
  <c r="I315" i="2"/>
  <c r="J315" i="2"/>
  <c r="K315" i="2"/>
  <c r="L315" i="2"/>
  <c r="M315" i="2"/>
  <c r="N315" i="2"/>
  <c r="O315" i="2"/>
  <c r="P315" i="2"/>
  <c r="Q315" i="2"/>
  <c r="A316" i="2"/>
  <c r="B316" i="2"/>
  <c r="C316" i="2"/>
  <c r="D316" i="2"/>
  <c r="E316" i="2"/>
  <c r="F316" i="2"/>
  <c r="G316" i="2"/>
  <c r="H316" i="2"/>
  <c r="I316" i="2"/>
  <c r="J316" i="2"/>
  <c r="K316" i="2"/>
  <c r="L316" i="2"/>
  <c r="M316" i="2"/>
  <c r="N316" i="2"/>
  <c r="O316" i="2"/>
  <c r="P316" i="2"/>
  <c r="Q316" i="2"/>
  <c r="A317" i="2"/>
  <c r="B317" i="2"/>
  <c r="C317" i="2"/>
  <c r="D317" i="2"/>
  <c r="E317" i="2"/>
  <c r="F317" i="2"/>
  <c r="G317" i="2"/>
  <c r="H317" i="2"/>
  <c r="I317" i="2"/>
  <c r="J317" i="2"/>
  <c r="K317" i="2"/>
  <c r="L317" i="2"/>
  <c r="M317" i="2"/>
  <c r="N317" i="2"/>
  <c r="O317" i="2"/>
  <c r="P317" i="2"/>
  <c r="Q317" i="2"/>
  <c r="A318" i="2"/>
  <c r="B318" i="2"/>
  <c r="C318" i="2"/>
  <c r="D318" i="2"/>
  <c r="E318" i="2"/>
  <c r="F318" i="2"/>
  <c r="G318" i="2"/>
  <c r="H318" i="2"/>
  <c r="I318" i="2"/>
  <c r="J318" i="2"/>
  <c r="K318" i="2"/>
  <c r="L318" i="2"/>
  <c r="M318" i="2"/>
  <c r="N318" i="2"/>
  <c r="O318" i="2"/>
  <c r="P318" i="2"/>
  <c r="Q318" i="2"/>
  <c r="A319" i="2"/>
  <c r="B319" i="2"/>
  <c r="C319" i="2"/>
  <c r="D319" i="2"/>
  <c r="E319" i="2"/>
  <c r="F319" i="2"/>
  <c r="G319" i="2"/>
  <c r="H319" i="2"/>
  <c r="I319" i="2"/>
  <c r="J319" i="2"/>
  <c r="K319" i="2"/>
  <c r="L319" i="2"/>
  <c r="M319" i="2"/>
  <c r="N319" i="2"/>
  <c r="O319" i="2"/>
  <c r="P319" i="2"/>
  <c r="Q319" i="2"/>
  <c r="A320" i="2"/>
  <c r="B320" i="2"/>
  <c r="C320" i="2"/>
  <c r="D320" i="2"/>
  <c r="E320" i="2"/>
  <c r="F320" i="2"/>
  <c r="G320" i="2"/>
  <c r="H320" i="2"/>
  <c r="I320" i="2"/>
  <c r="J320" i="2"/>
  <c r="K320" i="2"/>
  <c r="L320" i="2"/>
  <c r="M320" i="2"/>
  <c r="N320" i="2"/>
  <c r="O320" i="2"/>
  <c r="P320" i="2"/>
  <c r="Q320" i="2"/>
  <c r="A321" i="2"/>
  <c r="B321" i="2"/>
  <c r="C321" i="2"/>
  <c r="D321" i="2"/>
  <c r="E321" i="2"/>
  <c r="F321" i="2"/>
  <c r="G321" i="2"/>
  <c r="H321" i="2"/>
  <c r="I321" i="2"/>
  <c r="J321" i="2"/>
  <c r="K321" i="2"/>
  <c r="L321" i="2"/>
  <c r="M321" i="2"/>
  <c r="N321" i="2"/>
  <c r="O321" i="2"/>
  <c r="P321" i="2"/>
  <c r="Q321" i="2"/>
  <c r="A322" i="2"/>
  <c r="B322" i="2"/>
  <c r="C322" i="2"/>
  <c r="D322" i="2"/>
  <c r="E322" i="2"/>
  <c r="F322" i="2"/>
  <c r="G322" i="2"/>
  <c r="H322" i="2"/>
  <c r="I322" i="2"/>
  <c r="J322" i="2"/>
  <c r="K322" i="2"/>
  <c r="L322" i="2"/>
  <c r="M322" i="2"/>
  <c r="N322" i="2"/>
  <c r="O322" i="2"/>
  <c r="P322" i="2"/>
  <c r="Q322" i="2"/>
  <c r="A323" i="2"/>
  <c r="B323" i="2"/>
  <c r="C323" i="2"/>
  <c r="D323" i="2"/>
  <c r="E323" i="2"/>
  <c r="F323" i="2"/>
  <c r="G323" i="2"/>
  <c r="H323" i="2"/>
  <c r="I323" i="2"/>
  <c r="J323" i="2"/>
  <c r="K323" i="2"/>
  <c r="L323" i="2"/>
  <c r="M323" i="2"/>
  <c r="N323" i="2"/>
  <c r="O323" i="2"/>
  <c r="P323" i="2"/>
  <c r="Q323" i="2"/>
  <c r="A324" i="2"/>
  <c r="B324" i="2"/>
  <c r="C324" i="2"/>
  <c r="D324" i="2"/>
  <c r="E324" i="2"/>
  <c r="F324" i="2"/>
  <c r="G324" i="2"/>
  <c r="H324" i="2"/>
  <c r="I324" i="2"/>
  <c r="J324" i="2"/>
  <c r="K324" i="2"/>
  <c r="L324" i="2"/>
  <c r="M324" i="2"/>
  <c r="N324" i="2"/>
  <c r="O324" i="2"/>
  <c r="P324" i="2"/>
  <c r="Q324" i="2"/>
  <c r="A325" i="2"/>
  <c r="B325" i="2"/>
  <c r="C325" i="2"/>
  <c r="D325" i="2"/>
  <c r="E325" i="2"/>
  <c r="F325" i="2"/>
  <c r="G325" i="2"/>
  <c r="H325" i="2"/>
  <c r="I325" i="2"/>
  <c r="J325" i="2"/>
  <c r="K325" i="2"/>
  <c r="L325" i="2"/>
  <c r="M325" i="2"/>
  <c r="N325" i="2"/>
  <c r="O325" i="2"/>
  <c r="P325" i="2"/>
  <c r="Q325" i="2"/>
  <c r="A326" i="2"/>
  <c r="B326" i="2"/>
  <c r="C326" i="2"/>
  <c r="D326" i="2"/>
  <c r="E326" i="2"/>
  <c r="F326" i="2"/>
  <c r="G326" i="2"/>
  <c r="H326" i="2"/>
  <c r="I326" i="2"/>
  <c r="J326" i="2"/>
  <c r="K326" i="2"/>
  <c r="L326" i="2"/>
  <c r="M326" i="2"/>
  <c r="N326" i="2"/>
  <c r="O326" i="2"/>
  <c r="P326" i="2"/>
  <c r="Q326" i="2"/>
  <c r="A327" i="2"/>
  <c r="B327" i="2"/>
  <c r="C327" i="2"/>
  <c r="D327" i="2"/>
  <c r="E327" i="2"/>
  <c r="F327" i="2"/>
  <c r="G327" i="2"/>
  <c r="H327" i="2"/>
  <c r="I327" i="2"/>
  <c r="J327" i="2"/>
  <c r="K327" i="2"/>
  <c r="L327" i="2"/>
  <c r="M327" i="2"/>
  <c r="N327" i="2"/>
  <c r="O327" i="2"/>
  <c r="P327" i="2"/>
  <c r="Q327" i="2"/>
  <c r="A328" i="2"/>
  <c r="B328" i="2"/>
  <c r="C328" i="2"/>
  <c r="D328" i="2"/>
  <c r="E328" i="2"/>
  <c r="F328" i="2"/>
  <c r="G328" i="2"/>
  <c r="H328" i="2"/>
  <c r="I328" i="2"/>
  <c r="J328" i="2"/>
  <c r="K328" i="2"/>
  <c r="L328" i="2"/>
  <c r="M328" i="2"/>
  <c r="N328" i="2"/>
  <c r="O328" i="2"/>
  <c r="P328" i="2"/>
  <c r="Q328" i="2"/>
  <c r="A329" i="2"/>
  <c r="B329" i="2"/>
  <c r="C329" i="2"/>
  <c r="D329" i="2"/>
  <c r="E329" i="2"/>
  <c r="F329" i="2"/>
  <c r="G329" i="2"/>
  <c r="H329" i="2"/>
  <c r="I329" i="2"/>
  <c r="J329" i="2"/>
  <c r="K329" i="2"/>
  <c r="L329" i="2"/>
  <c r="M329" i="2"/>
  <c r="N329" i="2"/>
  <c r="O329" i="2"/>
  <c r="P329" i="2"/>
  <c r="Q329" i="2"/>
  <c r="A330" i="2"/>
  <c r="B330" i="2"/>
  <c r="C330" i="2"/>
  <c r="D330" i="2"/>
  <c r="E330" i="2"/>
  <c r="F330" i="2"/>
  <c r="G330" i="2"/>
  <c r="H330" i="2"/>
  <c r="I330" i="2"/>
  <c r="J330" i="2"/>
  <c r="K330" i="2"/>
  <c r="L330" i="2"/>
  <c r="M330" i="2"/>
  <c r="N330" i="2"/>
  <c r="O330" i="2"/>
  <c r="P330" i="2"/>
  <c r="Q330" i="2"/>
  <c r="A331" i="2"/>
  <c r="B331" i="2"/>
  <c r="C331" i="2"/>
  <c r="D331" i="2"/>
  <c r="E331" i="2"/>
  <c r="F331" i="2"/>
  <c r="G331" i="2"/>
  <c r="H331" i="2"/>
  <c r="I331" i="2"/>
  <c r="J331" i="2"/>
  <c r="K331" i="2"/>
  <c r="L331" i="2"/>
  <c r="M331" i="2"/>
  <c r="N331" i="2"/>
  <c r="O331" i="2"/>
  <c r="P331" i="2"/>
  <c r="Q331" i="2"/>
  <c r="A332" i="2"/>
  <c r="B332" i="2"/>
  <c r="C332" i="2"/>
  <c r="D332" i="2"/>
  <c r="E332" i="2"/>
  <c r="F332" i="2"/>
  <c r="G332" i="2"/>
  <c r="H332" i="2"/>
  <c r="I332" i="2"/>
  <c r="J332" i="2"/>
  <c r="K332" i="2"/>
  <c r="L332" i="2"/>
  <c r="M332" i="2"/>
  <c r="N332" i="2"/>
  <c r="O332" i="2"/>
  <c r="P332" i="2"/>
  <c r="Q332" i="2"/>
  <c r="A333" i="2"/>
  <c r="B333" i="2"/>
  <c r="C333" i="2"/>
  <c r="D333" i="2"/>
  <c r="E333" i="2"/>
  <c r="F333" i="2"/>
  <c r="G333" i="2"/>
  <c r="H333" i="2"/>
  <c r="I333" i="2"/>
  <c r="J333" i="2"/>
  <c r="K333" i="2"/>
  <c r="L333" i="2"/>
  <c r="M333" i="2"/>
  <c r="N333" i="2"/>
  <c r="O333" i="2"/>
  <c r="P333" i="2"/>
  <c r="Q333" i="2"/>
  <c r="A334" i="2"/>
  <c r="B334" i="2"/>
  <c r="C334" i="2"/>
  <c r="D334" i="2"/>
  <c r="E334" i="2"/>
  <c r="F334" i="2"/>
  <c r="G334" i="2"/>
  <c r="H334" i="2"/>
  <c r="I334" i="2"/>
  <c r="J334" i="2"/>
  <c r="K334" i="2"/>
  <c r="L334" i="2"/>
  <c r="M334" i="2"/>
  <c r="N334" i="2"/>
  <c r="O334" i="2"/>
  <c r="P334" i="2"/>
  <c r="Q334" i="2"/>
  <c r="A335" i="2"/>
  <c r="B335" i="2"/>
  <c r="C335" i="2"/>
  <c r="D335" i="2"/>
  <c r="E335" i="2"/>
  <c r="F335" i="2"/>
  <c r="G335" i="2"/>
  <c r="H335" i="2"/>
  <c r="I335" i="2"/>
  <c r="J335" i="2"/>
  <c r="K335" i="2"/>
  <c r="L335" i="2"/>
  <c r="M335" i="2"/>
  <c r="N335" i="2"/>
  <c r="O335" i="2"/>
  <c r="P335" i="2"/>
  <c r="Q335" i="2"/>
  <c r="A336" i="2"/>
  <c r="B336" i="2"/>
  <c r="C336" i="2"/>
  <c r="D336" i="2"/>
  <c r="E336" i="2"/>
  <c r="F336" i="2"/>
  <c r="G336" i="2"/>
  <c r="H336" i="2"/>
  <c r="I336" i="2"/>
  <c r="J336" i="2"/>
  <c r="K336" i="2"/>
  <c r="L336" i="2"/>
  <c r="M336" i="2"/>
  <c r="N336" i="2"/>
  <c r="O336" i="2"/>
  <c r="P336" i="2"/>
  <c r="Q336" i="2"/>
  <c r="A337" i="2"/>
  <c r="B337" i="2"/>
  <c r="C337" i="2"/>
  <c r="D337" i="2"/>
  <c r="E337" i="2"/>
  <c r="F337" i="2"/>
  <c r="G337" i="2"/>
  <c r="H337" i="2"/>
  <c r="I337" i="2"/>
  <c r="J337" i="2"/>
  <c r="K337" i="2"/>
  <c r="L337" i="2"/>
  <c r="M337" i="2"/>
  <c r="N337" i="2"/>
  <c r="O337" i="2"/>
  <c r="P337" i="2"/>
  <c r="Q337" i="2"/>
  <c r="A338" i="2"/>
  <c r="B338" i="2"/>
  <c r="C338" i="2"/>
  <c r="D338" i="2"/>
  <c r="E338" i="2"/>
  <c r="F338" i="2"/>
  <c r="G338" i="2"/>
  <c r="H338" i="2"/>
  <c r="I338" i="2"/>
  <c r="J338" i="2"/>
  <c r="K338" i="2"/>
  <c r="L338" i="2"/>
  <c r="M338" i="2"/>
  <c r="N338" i="2"/>
  <c r="O338" i="2"/>
  <c r="P338" i="2"/>
  <c r="Q338" i="2"/>
  <c r="A339" i="2"/>
  <c r="B339" i="2"/>
  <c r="C339" i="2"/>
  <c r="D339" i="2"/>
  <c r="E339" i="2"/>
  <c r="F339" i="2"/>
  <c r="G339" i="2"/>
  <c r="H339" i="2"/>
  <c r="I339" i="2"/>
  <c r="J339" i="2"/>
  <c r="K339" i="2"/>
  <c r="L339" i="2"/>
  <c r="M339" i="2"/>
  <c r="N339" i="2"/>
  <c r="O339" i="2"/>
  <c r="P339" i="2"/>
  <c r="Q339" i="2"/>
  <c r="A340" i="2"/>
  <c r="B340" i="2"/>
  <c r="C340" i="2"/>
  <c r="D340" i="2"/>
  <c r="E340" i="2"/>
  <c r="F340" i="2"/>
  <c r="G340" i="2"/>
  <c r="H340" i="2"/>
  <c r="I340" i="2"/>
  <c r="J340" i="2"/>
  <c r="K340" i="2"/>
  <c r="L340" i="2"/>
  <c r="M340" i="2"/>
  <c r="N340" i="2"/>
  <c r="O340" i="2"/>
  <c r="P340" i="2"/>
  <c r="Q340" i="2"/>
  <c r="A341" i="2"/>
  <c r="B341" i="2"/>
  <c r="C341" i="2"/>
  <c r="D341" i="2"/>
  <c r="E341" i="2"/>
  <c r="F341" i="2"/>
  <c r="G341" i="2"/>
  <c r="H341" i="2"/>
  <c r="I341" i="2"/>
  <c r="J341" i="2"/>
  <c r="K341" i="2"/>
  <c r="L341" i="2"/>
  <c r="M341" i="2"/>
  <c r="N341" i="2"/>
  <c r="O341" i="2"/>
  <c r="P341" i="2"/>
  <c r="Q341" i="2"/>
  <c r="A342" i="2"/>
  <c r="B342" i="2"/>
  <c r="C342" i="2"/>
  <c r="D342" i="2"/>
  <c r="E342" i="2"/>
  <c r="F342" i="2"/>
  <c r="G342" i="2"/>
  <c r="H342" i="2"/>
  <c r="I342" i="2"/>
  <c r="J342" i="2"/>
  <c r="K342" i="2"/>
  <c r="L342" i="2"/>
  <c r="M342" i="2"/>
  <c r="N342" i="2"/>
  <c r="O342" i="2"/>
  <c r="P342" i="2"/>
  <c r="Q342" i="2"/>
  <c r="A343" i="2"/>
  <c r="B343" i="2"/>
  <c r="C343" i="2"/>
  <c r="D343" i="2"/>
  <c r="E343" i="2"/>
  <c r="F343" i="2"/>
  <c r="G343" i="2"/>
  <c r="H343" i="2"/>
  <c r="I343" i="2"/>
  <c r="J343" i="2"/>
  <c r="K343" i="2"/>
  <c r="L343" i="2"/>
  <c r="M343" i="2"/>
  <c r="N343" i="2"/>
  <c r="O343" i="2"/>
  <c r="P343" i="2"/>
  <c r="Q343" i="2"/>
  <c r="A344" i="2"/>
  <c r="B344" i="2"/>
  <c r="C344" i="2"/>
  <c r="D344" i="2"/>
  <c r="E344" i="2"/>
  <c r="F344" i="2"/>
  <c r="G344" i="2"/>
  <c r="H344" i="2"/>
  <c r="I344" i="2"/>
  <c r="J344" i="2"/>
  <c r="K344" i="2"/>
  <c r="L344" i="2"/>
  <c r="M344" i="2"/>
  <c r="N344" i="2"/>
  <c r="O344" i="2"/>
  <c r="P344" i="2"/>
  <c r="Q344" i="2"/>
  <c r="A345" i="2"/>
  <c r="B345" i="2"/>
  <c r="C345" i="2"/>
  <c r="D345" i="2"/>
  <c r="E345" i="2"/>
  <c r="F345" i="2"/>
  <c r="G345" i="2"/>
  <c r="H345" i="2"/>
  <c r="I345" i="2"/>
  <c r="J345" i="2"/>
  <c r="K345" i="2"/>
  <c r="L345" i="2"/>
  <c r="M345" i="2"/>
  <c r="N345" i="2"/>
  <c r="O345" i="2"/>
  <c r="P345" i="2"/>
  <c r="Q345" i="2"/>
  <c r="A346" i="2"/>
  <c r="B346" i="2"/>
  <c r="C346" i="2"/>
  <c r="D346" i="2"/>
  <c r="E346" i="2"/>
  <c r="F346" i="2"/>
  <c r="G346" i="2"/>
  <c r="H346" i="2"/>
  <c r="I346" i="2"/>
  <c r="J346" i="2"/>
  <c r="K346" i="2"/>
  <c r="L346" i="2"/>
  <c r="M346" i="2"/>
  <c r="N346" i="2"/>
  <c r="O346" i="2"/>
  <c r="P346" i="2"/>
  <c r="Q346" i="2"/>
  <c r="A347" i="2"/>
  <c r="B347" i="2"/>
  <c r="C347" i="2"/>
  <c r="D347" i="2"/>
  <c r="E347" i="2"/>
  <c r="F347" i="2"/>
  <c r="G347" i="2"/>
  <c r="H347" i="2"/>
  <c r="I347" i="2"/>
  <c r="J347" i="2"/>
  <c r="K347" i="2"/>
  <c r="L347" i="2"/>
  <c r="M347" i="2"/>
  <c r="N347" i="2"/>
  <c r="O347" i="2"/>
  <c r="P347" i="2"/>
  <c r="Q347" i="2"/>
  <c r="A348" i="2"/>
  <c r="B348" i="2"/>
  <c r="C348" i="2"/>
  <c r="D348" i="2"/>
  <c r="E348" i="2"/>
  <c r="F348" i="2"/>
  <c r="G348" i="2"/>
  <c r="H348" i="2"/>
  <c r="I348" i="2"/>
  <c r="J348" i="2"/>
  <c r="K348" i="2"/>
  <c r="L348" i="2"/>
  <c r="M348" i="2"/>
  <c r="N348" i="2"/>
  <c r="O348" i="2"/>
  <c r="P348" i="2"/>
  <c r="Q348" i="2"/>
  <c r="A349" i="2"/>
  <c r="B349" i="2"/>
  <c r="C349" i="2"/>
  <c r="D349" i="2"/>
  <c r="E349" i="2"/>
  <c r="F349" i="2"/>
  <c r="G349" i="2"/>
  <c r="H349" i="2"/>
  <c r="I349" i="2"/>
  <c r="J349" i="2"/>
  <c r="K349" i="2"/>
  <c r="L349" i="2"/>
  <c r="M349" i="2"/>
  <c r="N349" i="2"/>
  <c r="O349" i="2"/>
  <c r="P349" i="2"/>
  <c r="Q349" i="2"/>
  <c r="A350" i="2"/>
  <c r="B350" i="2"/>
  <c r="C350" i="2"/>
  <c r="D350" i="2"/>
  <c r="E350" i="2"/>
  <c r="F350" i="2"/>
  <c r="G350" i="2"/>
  <c r="H350" i="2"/>
  <c r="I350" i="2"/>
  <c r="J350" i="2"/>
  <c r="K350" i="2"/>
  <c r="L350" i="2"/>
  <c r="M350" i="2"/>
  <c r="N350" i="2"/>
  <c r="O350" i="2"/>
  <c r="P350" i="2"/>
  <c r="Q350" i="2"/>
  <c r="A351" i="2"/>
  <c r="B351" i="2"/>
  <c r="C351" i="2"/>
  <c r="D351" i="2"/>
  <c r="E351" i="2"/>
  <c r="F351" i="2"/>
  <c r="G351" i="2"/>
  <c r="H351" i="2"/>
  <c r="I351" i="2"/>
  <c r="J351" i="2"/>
  <c r="K351" i="2"/>
  <c r="L351" i="2"/>
  <c r="M351" i="2"/>
  <c r="N351" i="2"/>
  <c r="O351" i="2"/>
  <c r="P351" i="2"/>
  <c r="Q351" i="2"/>
  <c r="A352" i="2"/>
  <c r="B352" i="2"/>
  <c r="C352" i="2"/>
  <c r="D352" i="2"/>
  <c r="E352" i="2"/>
  <c r="F352" i="2"/>
  <c r="G352" i="2"/>
  <c r="H352" i="2"/>
  <c r="I352" i="2"/>
  <c r="J352" i="2"/>
  <c r="K352" i="2"/>
  <c r="L352" i="2"/>
  <c r="M352" i="2"/>
  <c r="N352" i="2"/>
  <c r="O352" i="2"/>
  <c r="P352" i="2"/>
  <c r="Q352" i="2"/>
  <c r="A353" i="2"/>
  <c r="B353" i="2"/>
  <c r="C353" i="2"/>
  <c r="D353" i="2"/>
  <c r="E353" i="2"/>
  <c r="F353" i="2"/>
  <c r="G353" i="2"/>
  <c r="H353" i="2"/>
  <c r="I353" i="2"/>
  <c r="J353" i="2"/>
  <c r="K353" i="2"/>
  <c r="L353" i="2"/>
  <c r="M353" i="2"/>
  <c r="N353" i="2"/>
  <c r="O353" i="2"/>
  <c r="P353" i="2"/>
  <c r="Q353" i="2"/>
  <c r="A354" i="2"/>
  <c r="B354" i="2"/>
  <c r="C354" i="2"/>
  <c r="D354" i="2"/>
  <c r="E354" i="2"/>
  <c r="F354" i="2"/>
  <c r="G354" i="2"/>
  <c r="H354" i="2"/>
  <c r="I354" i="2"/>
  <c r="J354" i="2"/>
  <c r="K354" i="2"/>
  <c r="L354" i="2"/>
  <c r="M354" i="2"/>
  <c r="N354" i="2"/>
  <c r="O354" i="2"/>
  <c r="P354" i="2"/>
  <c r="Q354" i="2"/>
  <c r="A355" i="2"/>
  <c r="B355" i="2"/>
  <c r="C355" i="2"/>
  <c r="D355" i="2"/>
  <c r="E355" i="2"/>
  <c r="F355" i="2"/>
  <c r="G355" i="2"/>
  <c r="H355" i="2"/>
  <c r="I355" i="2"/>
  <c r="J355" i="2"/>
  <c r="K355" i="2"/>
  <c r="L355" i="2"/>
  <c r="M355" i="2"/>
  <c r="N355" i="2"/>
  <c r="O355" i="2"/>
  <c r="P355" i="2"/>
  <c r="Q355" i="2"/>
  <c r="A356" i="2"/>
  <c r="B356" i="2"/>
  <c r="C356" i="2"/>
  <c r="D356" i="2"/>
  <c r="E356" i="2"/>
  <c r="F356" i="2"/>
  <c r="G356" i="2"/>
  <c r="H356" i="2"/>
  <c r="I356" i="2"/>
  <c r="J356" i="2"/>
  <c r="K356" i="2"/>
  <c r="L356" i="2"/>
  <c r="M356" i="2"/>
  <c r="N356" i="2"/>
  <c r="O356" i="2"/>
  <c r="P356" i="2"/>
  <c r="Q356" i="2"/>
  <c r="A357" i="2"/>
  <c r="B357" i="2"/>
  <c r="C357" i="2"/>
  <c r="D357" i="2"/>
  <c r="E357" i="2"/>
  <c r="F357" i="2"/>
  <c r="G357" i="2"/>
  <c r="H357" i="2"/>
  <c r="I357" i="2"/>
  <c r="J357" i="2"/>
  <c r="K357" i="2"/>
  <c r="L357" i="2"/>
  <c r="M357" i="2"/>
  <c r="N357" i="2"/>
  <c r="O357" i="2"/>
  <c r="P357" i="2"/>
  <c r="Q357" i="2"/>
  <c r="A358" i="2"/>
  <c r="B358" i="2"/>
  <c r="C358" i="2"/>
  <c r="D358" i="2"/>
  <c r="E358" i="2"/>
  <c r="F358" i="2"/>
  <c r="G358" i="2"/>
  <c r="H358" i="2"/>
  <c r="I358" i="2"/>
  <c r="J358" i="2"/>
  <c r="K358" i="2"/>
  <c r="L358" i="2"/>
  <c r="M358" i="2"/>
  <c r="N358" i="2"/>
  <c r="O358" i="2"/>
  <c r="P358" i="2"/>
  <c r="Q358" i="2"/>
  <c r="A359" i="2"/>
  <c r="B359" i="2"/>
  <c r="C359" i="2"/>
  <c r="D359" i="2"/>
  <c r="E359" i="2"/>
  <c r="F359" i="2"/>
  <c r="G359" i="2"/>
  <c r="H359" i="2"/>
  <c r="I359" i="2"/>
  <c r="J359" i="2"/>
  <c r="K359" i="2"/>
  <c r="L359" i="2"/>
  <c r="M359" i="2"/>
  <c r="N359" i="2"/>
  <c r="O359" i="2"/>
  <c r="P359" i="2"/>
  <c r="Q359" i="2"/>
  <c r="A360" i="2"/>
  <c r="B360" i="2"/>
  <c r="C360" i="2"/>
  <c r="D360" i="2"/>
  <c r="E360" i="2"/>
  <c r="F360" i="2"/>
  <c r="G360" i="2"/>
  <c r="H360" i="2"/>
  <c r="I360" i="2"/>
  <c r="J360" i="2"/>
  <c r="K360" i="2"/>
  <c r="L360" i="2"/>
  <c r="M360" i="2"/>
  <c r="N360" i="2"/>
  <c r="O360" i="2"/>
  <c r="P360" i="2"/>
  <c r="Q360" i="2"/>
  <c r="A361" i="2"/>
  <c r="B361" i="2"/>
  <c r="C361" i="2"/>
  <c r="D361" i="2"/>
  <c r="E361" i="2"/>
  <c r="F361" i="2"/>
  <c r="G361" i="2"/>
  <c r="H361" i="2"/>
  <c r="I361" i="2"/>
  <c r="J361" i="2"/>
  <c r="K361" i="2"/>
  <c r="L361" i="2"/>
  <c r="M361" i="2"/>
  <c r="N361" i="2"/>
  <c r="O361" i="2"/>
  <c r="P361" i="2"/>
  <c r="Q361" i="2"/>
  <c r="A362" i="2"/>
  <c r="B362" i="2"/>
  <c r="C362" i="2"/>
  <c r="D362" i="2"/>
  <c r="E362" i="2"/>
  <c r="F362" i="2"/>
  <c r="G362" i="2"/>
  <c r="H362" i="2"/>
  <c r="I362" i="2"/>
  <c r="J362" i="2"/>
  <c r="K362" i="2"/>
  <c r="L362" i="2"/>
  <c r="M362" i="2"/>
  <c r="N362" i="2"/>
  <c r="O362" i="2"/>
  <c r="P362" i="2"/>
  <c r="Q362" i="2"/>
  <c r="A363" i="2"/>
  <c r="B363" i="2"/>
  <c r="C363" i="2"/>
  <c r="D363" i="2"/>
  <c r="E363" i="2"/>
  <c r="F363" i="2"/>
  <c r="G363" i="2"/>
  <c r="H363" i="2"/>
  <c r="I363" i="2"/>
  <c r="J363" i="2"/>
  <c r="K363" i="2"/>
  <c r="L363" i="2"/>
  <c r="M363" i="2"/>
  <c r="N363" i="2"/>
  <c r="O363" i="2"/>
  <c r="P363" i="2"/>
  <c r="Q363" i="2"/>
  <c r="A364" i="2"/>
  <c r="B364" i="2"/>
  <c r="C364" i="2"/>
  <c r="D364" i="2"/>
  <c r="E364" i="2"/>
  <c r="F364" i="2"/>
  <c r="G364" i="2"/>
  <c r="H364" i="2"/>
  <c r="I364" i="2"/>
  <c r="J364" i="2"/>
  <c r="K364" i="2"/>
  <c r="L364" i="2"/>
  <c r="M364" i="2"/>
  <c r="N364" i="2"/>
  <c r="O364" i="2"/>
  <c r="P364" i="2"/>
  <c r="Q364" i="2"/>
  <c r="A365" i="2"/>
  <c r="B365" i="2"/>
  <c r="C365" i="2"/>
  <c r="D365" i="2"/>
  <c r="E365" i="2"/>
  <c r="F365" i="2"/>
  <c r="G365" i="2"/>
  <c r="H365" i="2"/>
  <c r="I365" i="2"/>
  <c r="J365" i="2"/>
  <c r="K365" i="2"/>
  <c r="L365" i="2"/>
  <c r="M365" i="2"/>
  <c r="N365" i="2"/>
  <c r="O365" i="2"/>
  <c r="P365" i="2"/>
  <c r="Q365" i="2"/>
  <c r="A366" i="2"/>
  <c r="B366" i="2"/>
  <c r="C366" i="2"/>
  <c r="D366" i="2"/>
  <c r="E366" i="2"/>
  <c r="F366" i="2"/>
  <c r="G366" i="2"/>
  <c r="H366" i="2"/>
  <c r="I366" i="2"/>
  <c r="J366" i="2"/>
  <c r="K366" i="2"/>
  <c r="L366" i="2"/>
  <c r="M366" i="2"/>
  <c r="N366" i="2"/>
  <c r="O366" i="2"/>
  <c r="P366" i="2"/>
  <c r="Q366" i="2"/>
  <c r="A367" i="2"/>
  <c r="B367" i="2"/>
  <c r="C367" i="2"/>
  <c r="D367" i="2"/>
  <c r="E367" i="2"/>
  <c r="F367" i="2"/>
  <c r="G367" i="2"/>
  <c r="H367" i="2"/>
  <c r="I367" i="2"/>
  <c r="J367" i="2"/>
  <c r="K367" i="2"/>
  <c r="L367" i="2"/>
  <c r="M367" i="2"/>
  <c r="N367" i="2"/>
  <c r="O367" i="2"/>
  <c r="P367" i="2"/>
  <c r="Q367" i="2"/>
  <c r="A368" i="2"/>
  <c r="B368" i="2"/>
  <c r="C368" i="2"/>
  <c r="D368" i="2"/>
  <c r="E368" i="2"/>
  <c r="F368" i="2"/>
  <c r="G368" i="2"/>
  <c r="H368" i="2"/>
  <c r="I368" i="2"/>
  <c r="J368" i="2"/>
  <c r="K368" i="2"/>
  <c r="L368" i="2"/>
  <c r="M368" i="2"/>
  <c r="N368" i="2"/>
  <c r="O368" i="2"/>
  <c r="P368" i="2"/>
  <c r="Q368" i="2"/>
  <c r="A369" i="2"/>
  <c r="B369" i="2"/>
  <c r="C369" i="2"/>
  <c r="D369" i="2"/>
  <c r="E369" i="2"/>
  <c r="F369" i="2"/>
  <c r="G369" i="2"/>
  <c r="H369" i="2"/>
  <c r="I369" i="2"/>
  <c r="J369" i="2"/>
  <c r="K369" i="2"/>
  <c r="L369" i="2"/>
  <c r="M369" i="2"/>
  <c r="N369" i="2"/>
  <c r="O369" i="2"/>
  <c r="P369" i="2"/>
  <c r="Q369" i="2"/>
  <c r="A370" i="2"/>
  <c r="B370" i="2"/>
  <c r="C370" i="2"/>
  <c r="D370" i="2"/>
  <c r="E370" i="2"/>
  <c r="F370" i="2"/>
  <c r="G370" i="2"/>
  <c r="H370" i="2"/>
  <c r="I370" i="2"/>
  <c r="J370" i="2"/>
  <c r="K370" i="2"/>
  <c r="L370" i="2"/>
  <c r="M370" i="2"/>
  <c r="N370" i="2"/>
  <c r="O370" i="2"/>
  <c r="P370" i="2"/>
  <c r="Q370" i="2"/>
  <c r="A371" i="2"/>
  <c r="B371" i="2"/>
  <c r="C371" i="2"/>
  <c r="D371" i="2"/>
  <c r="E371" i="2"/>
  <c r="F371" i="2"/>
  <c r="G371" i="2"/>
  <c r="H371" i="2"/>
  <c r="I371" i="2"/>
  <c r="J371" i="2"/>
  <c r="K371" i="2"/>
  <c r="L371" i="2"/>
  <c r="M371" i="2"/>
  <c r="N371" i="2"/>
  <c r="O371" i="2"/>
  <c r="P371" i="2"/>
  <c r="Q371" i="2"/>
  <c r="A372" i="2"/>
  <c r="B372" i="2"/>
  <c r="C372" i="2"/>
  <c r="D372" i="2"/>
  <c r="E372" i="2"/>
  <c r="F372" i="2"/>
  <c r="G372" i="2"/>
  <c r="H372" i="2"/>
  <c r="I372" i="2"/>
  <c r="J372" i="2"/>
  <c r="K372" i="2"/>
  <c r="L372" i="2"/>
  <c r="M372" i="2"/>
  <c r="N372" i="2"/>
  <c r="O372" i="2"/>
  <c r="P372" i="2"/>
  <c r="Q372" i="2"/>
  <c r="A373" i="2"/>
  <c r="B373" i="2"/>
  <c r="C373" i="2"/>
  <c r="D373" i="2"/>
  <c r="E373" i="2"/>
  <c r="F373" i="2"/>
  <c r="G373" i="2"/>
  <c r="H373" i="2"/>
  <c r="I373" i="2"/>
  <c r="J373" i="2"/>
  <c r="K373" i="2"/>
  <c r="L373" i="2"/>
  <c r="M373" i="2"/>
  <c r="N373" i="2"/>
  <c r="O373" i="2"/>
  <c r="P373" i="2"/>
  <c r="Q373" i="2"/>
  <c r="A374" i="2"/>
  <c r="B374" i="2"/>
  <c r="C374" i="2"/>
  <c r="D374" i="2"/>
  <c r="E374" i="2"/>
  <c r="F374" i="2"/>
  <c r="G374" i="2"/>
  <c r="H374" i="2"/>
  <c r="I374" i="2"/>
  <c r="J374" i="2"/>
  <c r="K374" i="2"/>
  <c r="L374" i="2"/>
  <c r="M374" i="2"/>
  <c r="N374" i="2"/>
  <c r="O374" i="2"/>
  <c r="P374" i="2"/>
  <c r="Q374" i="2"/>
  <c r="A375" i="2"/>
  <c r="B375" i="2"/>
  <c r="C375" i="2"/>
  <c r="D375" i="2"/>
  <c r="E375" i="2"/>
  <c r="F375" i="2"/>
  <c r="G375" i="2"/>
  <c r="H375" i="2"/>
  <c r="I375" i="2"/>
  <c r="J375" i="2"/>
  <c r="K375" i="2"/>
  <c r="L375" i="2"/>
  <c r="M375" i="2"/>
  <c r="N375" i="2"/>
  <c r="O375" i="2"/>
  <c r="P375" i="2"/>
  <c r="Q375" i="2"/>
  <c r="A376" i="2"/>
  <c r="B376" i="2"/>
  <c r="C376" i="2"/>
  <c r="D376" i="2"/>
  <c r="E376" i="2"/>
  <c r="F376" i="2"/>
  <c r="G376" i="2"/>
  <c r="H376" i="2"/>
  <c r="I376" i="2"/>
  <c r="J376" i="2"/>
  <c r="K376" i="2"/>
  <c r="L376" i="2"/>
  <c r="M376" i="2"/>
  <c r="N376" i="2"/>
  <c r="O376" i="2"/>
  <c r="P376" i="2"/>
  <c r="Q376" i="2"/>
  <c r="A377" i="2"/>
  <c r="B377" i="2"/>
  <c r="C377" i="2"/>
  <c r="D377" i="2"/>
  <c r="E377" i="2"/>
  <c r="F377" i="2"/>
  <c r="G377" i="2"/>
  <c r="H377" i="2"/>
  <c r="I377" i="2"/>
  <c r="J377" i="2"/>
  <c r="K377" i="2"/>
  <c r="L377" i="2"/>
  <c r="M377" i="2"/>
  <c r="N377" i="2"/>
  <c r="O377" i="2"/>
  <c r="P377" i="2"/>
  <c r="Q377" i="2"/>
  <c r="A378" i="2"/>
  <c r="B378" i="2"/>
  <c r="C378" i="2"/>
  <c r="D378" i="2"/>
  <c r="E378" i="2"/>
  <c r="F378" i="2"/>
  <c r="G378" i="2"/>
  <c r="H378" i="2"/>
  <c r="I378" i="2"/>
  <c r="J378" i="2"/>
  <c r="K378" i="2"/>
  <c r="L378" i="2"/>
  <c r="M378" i="2"/>
  <c r="N378" i="2"/>
  <c r="O378" i="2"/>
  <c r="P378" i="2"/>
  <c r="Q378" i="2"/>
  <c r="A379" i="2"/>
  <c r="B379" i="2"/>
  <c r="C379" i="2"/>
  <c r="D379" i="2"/>
  <c r="E379" i="2"/>
  <c r="F379" i="2"/>
  <c r="G379" i="2"/>
  <c r="H379" i="2"/>
  <c r="I379" i="2"/>
  <c r="J379" i="2"/>
  <c r="K379" i="2"/>
  <c r="L379" i="2"/>
  <c r="M379" i="2"/>
  <c r="N379" i="2"/>
  <c r="O379" i="2"/>
  <c r="P379" i="2"/>
  <c r="Q379" i="2"/>
  <c r="A380" i="2"/>
  <c r="B380" i="2"/>
  <c r="C380" i="2"/>
  <c r="D380" i="2"/>
  <c r="E380" i="2"/>
  <c r="F380" i="2"/>
  <c r="G380" i="2"/>
  <c r="H380" i="2"/>
  <c r="I380" i="2"/>
  <c r="J380" i="2"/>
  <c r="K380" i="2"/>
  <c r="L380" i="2"/>
  <c r="M380" i="2"/>
  <c r="N380" i="2"/>
  <c r="O380" i="2"/>
  <c r="P380" i="2"/>
  <c r="Q380" i="2"/>
  <c r="A381" i="2"/>
  <c r="B381" i="2"/>
  <c r="C381" i="2"/>
  <c r="D381" i="2"/>
  <c r="E381" i="2"/>
  <c r="F381" i="2"/>
  <c r="G381" i="2"/>
  <c r="H381" i="2"/>
  <c r="I381" i="2"/>
  <c r="J381" i="2"/>
  <c r="K381" i="2"/>
  <c r="L381" i="2"/>
  <c r="M381" i="2"/>
  <c r="N381" i="2"/>
  <c r="O381" i="2"/>
  <c r="P381" i="2"/>
  <c r="Q381" i="2"/>
  <c r="A382" i="2"/>
  <c r="B382" i="2"/>
  <c r="C382" i="2"/>
  <c r="D382" i="2"/>
  <c r="E382" i="2"/>
  <c r="F382" i="2"/>
  <c r="G382" i="2"/>
  <c r="H382" i="2"/>
  <c r="I382" i="2"/>
  <c r="J382" i="2"/>
  <c r="K382" i="2"/>
  <c r="L382" i="2"/>
  <c r="M382" i="2"/>
  <c r="N382" i="2"/>
  <c r="O382" i="2"/>
  <c r="P382" i="2"/>
  <c r="Q382" i="2"/>
  <c r="A383" i="2"/>
  <c r="B383" i="2"/>
  <c r="C383" i="2"/>
  <c r="D383" i="2"/>
  <c r="E383" i="2"/>
  <c r="F383" i="2"/>
  <c r="G383" i="2"/>
  <c r="H383" i="2"/>
  <c r="I383" i="2"/>
  <c r="J383" i="2"/>
  <c r="K383" i="2"/>
  <c r="L383" i="2"/>
  <c r="M383" i="2"/>
  <c r="N383" i="2"/>
  <c r="O383" i="2"/>
  <c r="P383" i="2"/>
  <c r="Q383" i="2"/>
  <c r="A384" i="2"/>
  <c r="B384" i="2"/>
  <c r="C384" i="2"/>
  <c r="D384" i="2"/>
  <c r="E384" i="2"/>
  <c r="F384" i="2"/>
  <c r="G384" i="2"/>
  <c r="H384" i="2"/>
  <c r="I384" i="2"/>
  <c r="J384" i="2"/>
  <c r="K384" i="2"/>
  <c r="L384" i="2"/>
  <c r="M384" i="2"/>
  <c r="N384" i="2"/>
  <c r="O384" i="2"/>
  <c r="P384" i="2"/>
  <c r="Q384" i="2"/>
  <c r="A385" i="2"/>
  <c r="B385" i="2"/>
  <c r="C385" i="2"/>
  <c r="D385" i="2"/>
  <c r="E385" i="2"/>
  <c r="F385" i="2"/>
  <c r="G385" i="2"/>
  <c r="H385" i="2"/>
  <c r="I385" i="2"/>
  <c r="J385" i="2"/>
  <c r="K385" i="2"/>
  <c r="L385" i="2"/>
  <c r="M385" i="2"/>
  <c r="N385" i="2"/>
  <c r="O385" i="2"/>
  <c r="P385" i="2"/>
  <c r="Q385" i="2"/>
  <c r="A386" i="2"/>
  <c r="B386" i="2"/>
  <c r="C386" i="2"/>
  <c r="D386" i="2"/>
  <c r="E386" i="2"/>
  <c r="F386" i="2"/>
  <c r="G386" i="2"/>
  <c r="H386" i="2"/>
  <c r="I386" i="2"/>
  <c r="J386" i="2"/>
  <c r="K386" i="2"/>
  <c r="L386" i="2"/>
  <c r="M386" i="2"/>
  <c r="N386" i="2"/>
  <c r="O386" i="2"/>
  <c r="P386" i="2"/>
  <c r="Q386" i="2"/>
  <c r="A387" i="2"/>
  <c r="B387" i="2"/>
  <c r="C387" i="2"/>
  <c r="D387" i="2"/>
  <c r="E387" i="2"/>
  <c r="F387" i="2"/>
  <c r="G387" i="2"/>
  <c r="H387" i="2"/>
  <c r="I387" i="2"/>
  <c r="J387" i="2"/>
  <c r="K387" i="2"/>
  <c r="L387" i="2"/>
  <c r="M387" i="2"/>
  <c r="N387" i="2"/>
  <c r="O387" i="2"/>
  <c r="P387" i="2"/>
  <c r="Q387" i="2"/>
  <c r="A388" i="2"/>
  <c r="B388" i="2"/>
  <c r="C388" i="2"/>
  <c r="D388" i="2"/>
  <c r="E388" i="2"/>
  <c r="F388" i="2"/>
  <c r="G388" i="2"/>
  <c r="H388" i="2"/>
  <c r="I388" i="2"/>
  <c r="J388" i="2"/>
  <c r="K388" i="2"/>
  <c r="L388" i="2"/>
  <c r="M388" i="2"/>
  <c r="N388" i="2"/>
  <c r="O388" i="2"/>
  <c r="P388" i="2"/>
  <c r="Q388" i="2"/>
  <c r="A389" i="2"/>
  <c r="B389" i="2"/>
  <c r="C389" i="2"/>
  <c r="D389" i="2"/>
  <c r="E389" i="2"/>
  <c r="F389" i="2"/>
  <c r="G389" i="2"/>
  <c r="H389" i="2"/>
  <c r="I389" i="2"/>
  <c r="J389" i="2"/>
  <c r="K389" i="2"/>
  <c r="L389" i="2"/>
  <c r="M389" i="2"/>
  <c r="N389" i="2"/>
  <c r="O389" i="2"/>
  <c r="P389" i="2"/>
  <c r="Q389" i="2"/>
  <c r="A390" i="2"/>
  <c r="B390" i="2"/>
  <c r="C390" i="2"/>
  <c r="D390" i="2"/>
  <c r="E390" i="2"/>
  <c r="F390" i="2"/>
  <c r="G390" i="2"/>
  <c r="H390" i="2"/>
  <c r="I390" i="2"/>
  <c r="J390" i="2"/>
  <c r="K390" i="2"/>
  <c r="L390" i="2"/>
  <c r="M390" i="2"/>
  <c r="N390" i="2"/>
  <c r="O390" i="2"/>
  <c r="P390" i="2"/>
  <c r="Q390" i="2"/>
  <c r="A391" i="2"/>
  <c r="B391" i="2"/>
  <c r="C391" i="2"/>
  <c r="D391" i="2"/>
  <c r="E391" i="2"/>
  <c r="F391" i="2"/>
  <c r="G391" i="2"/>
  <c r="H391" i="2"/>
  <c r="I391" i="2"/>
  <c r="J391" i="2"/>
  <c r="K391" i="2"/>
  <c r="L391" i="2"/>
  <c r="M391" i="2"/>
  <c r="N391" i="2"/>
  <c r="O391" i="2"/>
  <c r="P391" i="2"/>
  <c r="Q391" i="2"/>
  <c r="A392" i="2"/>
  <c r="B392" i="2"/>
  <c r="C392" i="2"/>
  <c r="D392" i="2"/>
  <c r="E392" i="2"/>
  <c r="F392" i="2"/>
  <c r="G392" i="2"/>
  <c r="H392" i="2"/>
  <c r="I392" i="2"/>
  <c r="J392" i="2"/>
  <c r="K392" i="2"/>
  <c r="L392" i="2"/>
  <c r="M392" i="2"/>
  <c r="N392" i="2"/>
  <c r="O392" i="2"/>
  <c r="P392" i="2"/>
  <c r="Q392" i="2"/>
  <c r="A393" i="2"/>
  <c r="B393" i="2"/>
  <c r="C393" i="2"/>
  <c r="D393" i="2"/>
  <c r="E393" i="2"/>
  <c r="F393" i="2"/>
  <c r="G393" i="2"/>
  <c r="H393" i="2"/>
  <c r="I393" i="2"/>
  <c r="J393" i="2"/>
  <c r="K393" i="2"/>
  <c r="L393" i="2"/>
  <c r="M393" i="2"/>
  <c r="N393" i="2"/>
  <c r="O393" i="2"/>
  <c r="P393" i="2"/>
  <c r="Q393" i="2"/>
  <c r="A394" i="2"/>
  <c r="B394" i="2"/>
  <c r="C394" i="2"/>
  <c r="D394" i="2"/>
  <c r="E394" i="2"/>
  <c r="F394" i="2"/>
  <c r="G394" i="2"/>
  <c r="H394" i="2"/>
  <c r="I394" i="2"/>
  <c r="J394" i="2"/>
  <c r="K394" i="2"/>
  <c r="L394" i="2"/>
  <c r="M394" i="2"/>
  <c r="N394" i="2"/>
  <c r="O394" i="2"/>
  <c r="P394" i="2"/>
  <c r="Q394" i="2"/>
  <c r="A395" i="2"/>
  <c r="B395" i="2"/>
  <c r="C395" i="2"/>
  <c r="D395" i="2"/>
  <c r="E395" i="2"/>
  <c r="F395" i="2"/>
  <c r="G395" i="2"/>
  <c r="H395" i="2"/>
  <c r="I395" i="2"/>
  <c r="J395" i="2"/>
  <c r="K395" i="2"/>
  <c r="L395" i="2"/>
  <c r="M395" i="2"/>
  <c r="N395" i="2"/>
  <c r="O395" i="2"/>
  <c r="P395" i="2"/>
  <c r="Q395" i="2"/>
  <c r="A396" i="2"/>
  <c r="B396" i="2"/>
  <c r="C396" i="2"/>
  <c r="D396" i="2"/>
  <c r="E396" i="2"/>
  <c r="F396" i="2"/>
  <c r="G396" i="2"/>
  <c r="H396" i="2"/>
  <c r="I396" i="2"/>
  <c r="J396" i="2"/>
  <c r="K396" i="2"/>
  <c r="L396" i="2"/>
  <c r="M396" i="2"/>
  <c r="N396" i="2"/>
  <c r="O396" i="2"/>
  <c r="P396" i="2"/>
  <c r="Q396" i="2"/>
  <c r="A397" i="2"/>
  <c r="B397" i="2"/>
  <c r="C397" i="2"/>
  <c r="D397" i="2"/>
  <c r="E397" i="2"/>
  <c r="F397" i="2"/>
  <c r="G397" i="2"/>
  <c r="H397" i="2"/>
  <c r="I397" i="2"/>
  <c r="J397" i="2"/>
  <c r="K397" i="2"/>
  <c r="L397" i="2"/>
  <c r="M397" i="2"/>
  <c r="N397" i="2"/>
  <c r="O397" i="2"/>
  <c r="P397" i="2"/>
  <c r="Q397" i="2"/>
  <c r="A398" i="2"/>
  <c r="B398" i="2"/>
  <c r="C398" i="2"/>
  <c r="D398" i="2"/>
  <c r="E398" i="2"/>
  <c r="F398" i="2"/>
  <c r="G398" i="2"/>
  <c r="H398" i="2"/>
  <c r="I398" i="2"/>
  <c r="J398" i="2"/>
  <c r="K398" i="2"/>
  <c r="L398" i="2"/>
  <c r="M398" i="2"/>
  <c r="N398" i="2"/>
  <c r="O398" i="2"/>
  <c r="P398" i="2"/>
  <c r="Q398" i="2"/>
  <c r="A399" i="2"/>
  <c r="B399" i="2"/>
  <c r="C399" i="2"/>
  <c r="D399" i="2"/>
  <c r="E399" i="2"/>
  <c r="F399" i="2"/>
  <c r="G399" i="2"/>
  <c r="H399" i="2"/>
  <c r="I399" i="2"/>
  <c r="J399" i="2"/>
  <c r="K399" i="2"/>
  <c r="L399" i="2"/>
  <c r="M399" i="2"/>
  <c r="N399" i="2"/>
  <c r="O399" i="2"/>
  <c r="P399" i="2"/>
  <c r="Q399" i="2"/>
  <c r="A400" i="2"/>
  <c r="B400" i="2"/>
  <c r="C400" i="2"/>
  <c r="D400" i="2"/>
  <c r="E400" i="2"/>
  <c r="F400" i="2"/>
  <c r="G400" i="2"/>
  <c r="H400" i="2"/>
  <c r="I400" i="2"/>
  <c r="J400" i="2"/>
  <c r="K400" i="2"/>
  <c r="L400" i="2"/>
  <c r="M400" i="2"/>
  <c r="N400" i="2"/>
  <c r="O400" i="2"/>
  <c r="P400" i="2"/>
  <c r="Q400" i="2"/>
  <c r="A401" i="2"/>
  <c r="B401" i="2"/>
  <c r="C401" i="2"/>
  <c r="D401" i="2"/>
  <c r="E401" i="2"/>
  <c r="F401" i="2"/>
  <c r="G401" i="2"/>
  <c r="H401" i="2"/>
  <c r="I401" i="2"/>
  <c r="J401" i="2"/>
  <c r="K401" i="2"/>
  <c r="L401" i="2"/>
  <c r="M401" i="2"/>
  <c r="N401" i="2"/>
  <c r="O401" i="2"/>
  <c r="P401" i="2"/>
  <c r="Q401" i="2"/>
  <c r="A402" i="2"/>
  <c r="B402" i="2"/>
  <c r="C402" i="2"/>
  <c r="D402" i="2"/>
  <c r="E402" i="2"/>
  <c r="F402" i="2"/>
  <c r="G402" i="2"/>
  <c r="H402" i="2"/>
  <c r="I402" i="2"/>
  <c r="J402" i="2"/>
  <c r="K402" i="2"/>
  <c r="L402" i="2"/>
  <c r="M402" i="2"/>
  <c r="N402" i="2"/>
  <c r="O402" i="2"/>
  <c r="P402" i="2"/>
  <c r="Q402" i="2"/>
  <c r="A403" i="2"/>
  <c r="B403" i="2"/>
  <c r="C403" i="2"/>
  <c r="D403" i="2"/>
  <c r="E403" i="2"/>
  <c r="F403" i="2"/>
  <c r="G403" i="2"/>
  <c r="H403" i="2"/>
  <c r="I403" i="2"/>
  <c r="J403" i="2"/>
  <c r="K403" i="2"/>
  <c r="L403" i="2"/>
  <c r="M403" i="2"/>
  <c r="N403" i="2"/>
  <c r="O403" i="2"/>
  <c r="P403" i="2"/>
  <c r="Q403" i="2"/>
  <c r="A404" i="2"/>
  <c r="B404" i="2"/>
  <c r="C404" i="2"/>
  <c r="D404" i="2"/>
  <c r="E404" i="2"/>
  <c r="F404" i="2"/>
  <c r="G404" i="2"/>
  <c r="H404" i="2"/>
  <c r="I404" i="2"/>
  <c r="J404" i="2"/>
  <c r="K404" i="2"/>
  <c r="L404" i="2"/>
  <c r="M404" i="2"/>
  <c r="N404" i="2"/>
  <c r="O404" i="2"/>
  <c r="P404" i="2"/>
  <c r="Q404" i="2"/>
  <c r="A405" i="2"/>
  <c r="B405" i="2"/>
  <c r="C405" i="2"/>
  <c r="D405" i="2"/>
  <c r="E405" i="2"/>
  <c r="F405" i="2"/>
  <c r="G405" i="2"/>
  <c r="H405" i="2"/>
  <c r="I405" i="2"/>
  <c r="J405" i="2"/>
  <c r="K405" i="2"/>
  <c r="L405" i="2"/>
  <c r="M405" i="2"/>
  <c r="N405" i="2"/>
  <c r="O405" i="2"/>
  <c r="P405" i="2"/>
  <c r="Q405" i="2"/>
  <c r="A406" i="2"/>
  <c r="B406" i="2"/>
  <c r="C406" i="2"/>
  <c r="D406" i="2"/>
  <c r="E406" i="2"/>
  <c r="F406" i="2"/>
  <c r="G406" i="2"/>
  <c r="H406" i="2"/>
  <c r="I406" i="2"/>
  <c r="J406" i="2"/>
  <c r="K406" i="2"/>
  <c r="L406" i="2"/>
  <c r="M406" i="2"/>
  <c r="N406" i="2"/>
  <c r="O406" i="2"/>
  <c r="P406" i="2"/>
  <c r="Q406" i="2"/>
  <c r="A407" i="2"/>
  <c r="B407" i="2"/>
  <c r="C407" i="2"/>
  <c r="D407" i="2"/>
  <c r="E407" i="2"/>
  <c r="F407" i="2"/>
  <c r="G407" i="2"/>
  <c r="H407" i="2"/>
  <c r="I407" i="2"/>
  <c r="J407" i="2"/>
  <c r="K407" i="2"/>
  <c r="L407" i="2"/>
  <c r="M407" i="2"/>
  <c r="N407" i="2"/>
  <c r="O407" i="2"/>
  <c r="P407" i="2"/>
  <c r="Q407" i="2"/>
  <c r="A408" i="2"/>
  <c r="B408" i="2"/>
  <c r="C408" i="2"/>
  <c r="D408" i="2"/>
  <c r="E408" i="2"/>
  <c r="F408" i="2"/>
  <c r="G408" i="2"/>
  <c r="H408" i="2"/>
  <c r="I408" i="2"/>
  <c r="J408" i="2"/>
  <c r="K408" i="2"/>
  <c r="L408" i="2"/>
  <c r="M408" i="2"/>
  <c r="N408" i="2"/>
  <c r="O408" i="2"/>
  <c r="P408" i="2"/>
  <c r="Q408" i="2"/>
  <c r="A409" i="2"/>
  <c r="B409" i="2"/>
  <c r="C409" i="2"/>
  <c r="D409" i="2"/>
  <c r="E409" i="2"/>
  <c r="F409" i="2"/>
  <c r="G409" i="2"/>
  <c r="H409" i="2"/>
  <c r="I409" i="2"/>
  <c r="J409" i="2"/>
  <c r="K409" i="2"/>
  <c r="L409" i="2"/>
  <c r="M409" i="2"/>
  <c r="N409" i="2"/>
  <c r="O409" i="2"/>
  <c r="P409" i="2"/>
  <c r="Q409" i="2"/>
  <c r="A410" i="2"/>
  <c r="B410" i="2"/>
  <c r="C410" i="2"/>
  <c r="D410" i="2"/>
  <c r="E410" i="2"/>
  <c r="F410" i="2"/>
  <c r="G410" i="2"/>
  <c r="H410" i="2"/>
  <c r="I410" i="2"/>
  <c r="J410" i="2"/>
  <c r="K410" i="2"/>
  <c r="L410" i="2"/>
  <c r="M410" i="2"/>
  <c r="N410" i="2"/>
  <c r="O410" i="2"/>
  <c r="P410" i="2"/>
  <c r="Q410" i="2"/>
  <c r="A411" i="2"/>
  <c r="B411" i="2"/>
  <c r="C411" i="2"/>
  <c r="D411" i="2"/>
  <c r="E411" i="2"/>
  <c r="F411" i="2"/>
  <c r="G411" i="2"/>
  <c r="H411" i="2"/>
  <c r="I411" i="2"/>
  <c r="J411" i="2"/>
  <c r="K411" i="2"/>
  <c r="L411" i="2"/>
  <c r="M411" i="2"/>
  <c r="N411" i="2"/>
  <c r="O411" i="2"/>
  <c r="P411" i="2"/>
  <c r="Q411" i="2"/>
  <c r="A412" i="2"/>
  <c r="B412" i="2"/>
  <c r="C412" i="2"/>
  <c r="D412" i="2"/>
  <c r="E412" i="2"/>
  <c r="F412" i="2"/>
  <c r="G412" i="2"/>
  <c r="H412" i="2"/>
  <c r="I412" i="2"/>
  <c r="J412" i="2"/>
  <c r="K412" i="2"/>
  <c r="L412" i="2"/>
  <c r="M412" i="2"/>
  <c r="N412" i="2"/>
  <c r="O412" i="2"/>
  <c r="P412" i="2"/>
  <c r="Q412" i="2"/>
  <c r="A413" i="2"/>
  <c r="B413" i="2"/>
  <c r="C413" i="2"/>
  <c r="D413" i="2"/>
  <c r="E413" i="2"/>
  <c r="F413" i="2"/>
  <c r="G413" i="2"/>
  <c r="H413" i="2"/>
  <c r="I413" i="2"/>
  <c r="J413" i="2"/>
  <c r="K413" i="2"/>
  <c r="L413" i="2"/>
  <c r="M413" i="2"/>
  <c r="N413" i="2"/>
  <c r="O413" i="2"/>
  <c r="P413" i="2"/>
  <c r="Q413" i="2"/>
  <c r="A414" i="2"/>
  <c r="B414" i="2"/>
  <c r="C414" i="2"/>
  <c r="D414" i="2"/>
  <c r="E414" i="2"/>
  <c r="F414" i="2"/>
  <c r="G414" i="2"/>
  <c r="H414" i="2"/>
  <c r="I414" i="2"/>
  <c r="J414" i="2"/>
  <c r="K414" i="2"/>
  <c r="L414" i="2"/>
  <c r="M414" i="2"/>
  <c r="N414" i="2"/>
  <c r="O414" i="2"/>
  <c r="P414" i="2"/>
  <c r="Q414" i="2"/>
  <c r="A415" i="2"/>
  <c r="B415" i="2"/>
  <c r="C415" i="2"/>
  <c r="D415" i="2"/>
  <c r="E415" i="2"/>
  <c r="F415" i="2"/>
  <c r="G415" i="2"/>
  <c r="H415" i="2"/>
  <c r="I415" i="2"/>
  <c r="J415" i="2"/>
  <c r="K415" i="2"/>
  <c r="L415" i="2"/>
  <c r="M415" i="2"/>
  <c r="N415" i="2"/>
  <c r="O415" i="2"/>
  <c r="P415" i="2"/>
  <c r="Q415" i="2"/>
  <c r="A416" i="2"/>
  <c r="B416" i="2"/>
  <c r="C416" i="2"/>
  <c r="D416" i="2"/>
  <c r="E416" i="2"/>
  <c r="F416" i="2"/>
  <c r="G416" i="2"/>
  <c r="H416" i="2"/>
  <c r="I416" i="2"/>
  <c r="J416" i="2"/>
  <c r="K416" i="2"/>
  <c r="L416" i="2"/>
  <c r="M416" i="2"/>
  <c r="N416" i="2"/>
  <c r="O416" i="2"/>
  <c r="P416" i="2"/>
  <c r="Q416" i="2"/>
  <c r="A417" i="2"/>
  <c r="B417" i="2"/>
  <c r="C417" i="2"/>
  <c r="D417" i="2"/>
  <c r="E417" i="2"/>
  <c r="F417" i="2"/>
  <c r="G417" i="2"/>
  <c r="H417" i="2"/>
  <c r="I417" i="2"/>
  <c r="J417" i="2"/>
  <c r="K417" i="2"/>
  <c r="L417" i="2"/>
  <c r="M417" i="2"/>
  <c r="N417" i="2"/>
  <c r="O417" i="2"/>
  <c r="P417" i="2"/>
  <c r="Q417" i="2"/>
  <c r="A418" i="2"/>
  <c r="B418" i="2"/>
  <c r="C418" i="2"/>
  <c r="D418" i="2"/>
  <c r="E418" i="2"/>
  <c r="F418" i="2"/>
  <c r="G418" i="2"/>
  <c r="H418" i="2"/>
  <c r="I418" i="2"/>
  <c r="J418" i="2"/>
  <c r="K418" i="2"/>
  <c r="L418" i="2"/>
  <c r="M418" i="2"/>
  <c r="N418" i="2"/>
  <c r="O418" i="2"/>
  <c r="P418" i="2"/>
  <c r="Q418" i="2"/>
  <c r="A419" i="2"/>
  <c r="B419" i="2"/>
  <c r="C419" i="2"/>
  <c r="D419" i="2"/>
  <c r="E419" i="2"/>
  <c r="F419" i="2"/>
  <c r="G419" i="2"/>
  <c r="H419" i="2"/>
  <c r="I419" i="2"/>
  <c r="J419" i="2"/>
  <c r="K419" i="2"/>
  <c r="L419" i="2"/>
  <c r="M419" i="2"/>
  <c r="N419" i="2"/>
  <c r="O419" i="2"/>
  <c r="P419" i="2"/>
  <c r="Q419" i="2"/>
  <c r="A420" i="2"/>
  <c r="B420" i="2"/>
  <c r="C420" i="2"/>
  <c r="D420" i="2"/>
  <c r="E420" i="2"/>
  <c r="F420" i="2"/>
  <c r="G420" i="2"/>
  <c r="H420" i="2"/>
  <c r="I420" i="2"/>
  <c r="J420" i="2"/>
  <c r="K420" i="2"/>
  <c r="L420" i="2"/>
  <c r="M420" i="2"/>
  <c r="N420" i="2"/>
  <c r="O420" i="2"/>
  <c r="P420" i="2"/>
  <c r="Q420" i="2"/>
  <c r="A421" i="2"/>
  <c r="B421" i="2"/>
  <c r="C421" i="2"/>
  <c r="D421" i="2"/>
  <c r="E421" i="2"/>
  <c r="F421" i="2"/>
  <c r="G421" i="2"/>
  <c r="H421" i="2"/>
  <c r="I421" i="2"/>
  <c r="J421" i="2"/>
  <c r="K421" i="2"/>
  <c r="L421" i="2"/>
  <c r="M421" i="2"/>
  <c r="N421" i="2"/>
  <c r="O421" i="2"/>
  <c r="P421" i="2"/>
  <c r="Q421" i="2"/>
  <c r="A422" i="2"/>
  <c r="B422" i="2"/>
  <c r="C422" i="2"/>
  <c r="D422" i="2"/>
  <c r="E422" i="2"/>
  <c r="F422" i="2"/>
  <c r="G422" i="2"/>
  <c r="H422" i="2"/>
  <c r="I422" i="2"/>
  <c r="J422" i="2"/>
  <c r="K422" i="2"/>
  <c r="L422" i="2"/>
  <c r="M422" i="2"/>
  <c r="N422" i="2"/>
  <c r="O422" i="2"/>
  <c r="P422" i="2"/>
  <c r="Q422" i="2"/>
  <c r="A423" i="2"/>
  <c r="B423" i="2"/>
  <c r="C423" i="2"/>
  <c r="D423" i="2"/>
  <c r="E423" i="2"/>
  <c r="F423" i="2"/>
  <c r="G423" i="2"/>
  <c r="H423" i="2"/>
  <c r="I423" i="2"/>
  <c r="J423" i="2"/>
  <c r="K423" i="2"/>
  <c r="L423" i="2"/>
  <c r="M423" i="2"/>
  <c r="N423" i="2"/>
  <c r="O423" i="2"/>
  <c r="P423" i="2"/>
  <c r="Q423" i="2"/>
  <c r="A424" i="2"/>
  <c r="B424" i="2"/>
  <c r="C424" i="2"/>
  <c r="D424" i="2"/>
  <c r="E424" i="2"/>
  <c r="F424" i="2"/>
  <c r="G424" i="2"/>
  <c r="H424" i="2"/>
  <c r="I424" i="2"/>
  <c r="J424" i="2"/>
  <c r="K424" i="2"/>
  <c r="L424" i="2"/>
  <c r="M424" i="2"/>
  <c r="N424" i="2"/>
  <c r="O424" i="2"/>
  <c r="P424" i="2"/>
  <c r="Q424" i="2"/>
  <c r="A425" i="2"/>
  <c r="B425" i="2"/>
  <c r="C425" i="2"/>
  <c r="D425" i="2"/>
  <c r="E425" i="2"/>
  <c r="F425" i="2"/>
  <c r="G425" i="2"/>
  <c r="H425" i="2"/>
  <c r="I425" i="2"/>
  <c r="J425" i="2"/>
  <c r="K425" i="2"/>
  <c r="L425" i="2"/>
  <c r="M425" i="2"/>
  <c r="N425" i="2"/>
  <c r="O425" i="2"/>
  <c r="P425" i="2"/>
  <c r="Q425" i="2"/>
  <c r="A426" i="2"/>
  <c r="B426" i="2"/>
  <c r="C426" i="2"/>
  <c r="D426" i="2"/>
  <c r="E426" i="2"/>
  <c r="F426" i="2"/>
  <c r="G426" i="2"/>
  <c r="H426" i="2"/>
  <c r="I426" i="2"/>
  <c r="J426" i="2"/>
  <c r="K426" i="2"/>
  <c r="L426" i="2"/>
  <c r="M426" i="2"/>
  <c r="N426" i="2"/>
  <c r="O426" i="2"/>
  <c r="P426" i="2"/>
  <c r="Q426" i="2"/>
  <c r="A427" i="2"/>
  <c r="B427" i="2"/>
  <c r="C427" i="2"/>
  <c r="D427" i="2"/>
  <c r="E427" i="2"/>
  <c r="F427" i="2"/>
  <c r="G427" i="2"/>
  <c r="H427" i="2"/>
  <c r="I427" i="2"/>
  <c r="J427" i="2"/>
  <c r="K427" i="2"/>
  <c r="L427" i="2"/>
  <c r="M427" i="2"/>
  <c r="N427" i="2"/>
  <c r="O427" i="2"/>
  <c r="P427" i="2"/>
  <c r="Q427" i="2"/>
  <c r="A428" i="2"/>
  <c r="B428" i="2"/>
  <c r="C428" i="2"/>
  <c r="D428" i="2"/>
  <c r="E428" i="2"/>
  <c r="F428" i="2"/>
  <c r="G428" i="2"/>
  <c r="H428" i="2"/>
  <c r="I428" i="2"/>
  <c r="J428" i="2"/>
  <c r="K428" i="2"/>
  <c r="L428" i="2"/>
  <c r="M428" i="2"/>
  <c r="N428" i="2"/>
  <c r="O428" i="2"/>
  <c r="P428" i="2"/>
  <c r="Q428" i="2"/>
  <c r="A429" i="2"/>
  <c r="B429" i="2"/>
  <c r="C429" i="2"/>
  <c r="D429" i="2"/>
  <c r="E429" i="2"/>
  <c r="F429" i="2"/>
  <c r="G429" i="2"/>
  <c r="H429" i="2"/>
  <c r="I429" i="2"/>
  <c r="J429" i="2"/>
  <c r="K429" i="2"/>
  <c r="L429" i="2"/>
  <c r="M429" i="2"/>
  <c r="N429" i="2"/>
  <c r="O429" i="2"/>
  <c r="P429" i="2"/>
  <c r="Q429" i="2"/>
  <c r="A430" i="2"/>
  <c r="B430" i="2"/>
  <c r="C430" i="2"/>
  <c r="D430" i="2"/>
  <c r="E430" i="2"/>
  <c r="F430" i="2"/>
  <c r="G430" i="2"/>
  <c r="H430" i="2"/>
  <c r="I430" i="2"/>
  <c r="J430" i="2"/>
  <c r="K430" i="2"/>
  <c r="L430" i="2"/>
  <c r="M430" i="2"/>
  <c r="N430" i="2"/>
  <c r="O430" i="2"/>
  <c r="P430" i="2"/>
  <c r="Q430" i="2"/>
  <c r="A431" i="2"/>
  <c r="B431" i="2"/>
  <c r="C431" i="2"/>
  <c r="D431" i="2"/>
  <c r="E431" i="2"/>
  <c r="F431" i="2"/>
  <c r="G431" i="2"/>
  <c r="H431" i="2"/>
  <c r="I431" i="2"/>
  <c r="J431" i="2"/>
  <c r="K431" i="2"/>
  <c r="L431" i="2"/>
  <c r="M431" i="2"/>
  <c r="N431" i="2"/>
  <c r="O431" i="2"/>
  <c r="P431" i="2"/>
  <c r="Q431" i="2"/>
  <c r="A432" i="2"/>
  <c r="B432" i="2"/>
  <c r="C432" i="2"/>
  <c r="D432" i="2"/>
  <c r="E432" i="2"/>
  <c r="F432" i="2"/>
  <c r="G432" i="2"/>
  <c r="H432" i="2"/>
  <c r="I432" i="2"/>
  <c r="J432" i="2"/>
  <c r="K432" i="2"/>
  <c r="L432" i="2"/>
  <c r="M432" i="2"/>
  <c r="N432" i="2"/>
  <c r="O432" i="2"/>
  <c r="P432" i="2"/>
  <c r="Q432" i="2"/>
  <c r="A433" i="2"/>
  <c r="B433" i="2"/>
  <c r="C433" i="2"/>
  <c r="D433" i="2"/>
  <c r="E433" i="2"/>
  <c r="F433" i="2"/>
  <c r="G433" i="2"/>
  <c r="H433" i="2"/>
  <c r="I433" i="2"/>
  <c r="J433" i="2"/>
  <c r="K433" i="2"/>
  <c r="L433" i="2"/>
  <c r="M433" i="2"/>
  <c r="N433" i="2"/>
  <c r="O433" i="2"/>
  <c r="P433" i="2"/>
  <c r="Q433" i="2"/>
  <c r="A434" i="2"/>
  <c r="B434" i="2"/>
  <c r="C434" i="2"/>
  <c r="D434" i="2"/>
  <c r="E434" i="2"/>
  <c r="F434" i="2"/>
  <c r="G434" i="2"/>
  <c r="H434" i="2"/>
  <c r="I434" i="2"/>
  <c r="J434" i="2"/>
  <c r="K434" i="2"/>
  <c r="L434" i="2"/>
  <c r="M434" i="2"/>
  <c r="N434" i="2"/>
  <c r="O434" i="2"/>
  <c r="P434" i="2"/>
  <c r="Q434" i="2"/>
  <c r="A435" i="2"/>
  <c r="B435" i="2"/>
  <c r="C435" i="2"/>
  <c r="D435" i="2"/>
  <c r="E435" i="2"/>
  <c r="F435" i="2"/>
  <c r="G435" i="2"/>
  <c r="H435" i="2"/>
  <c r="I435" i="2"/>
  <c r="J435" i="2"/>
  <c r="K435" i="2"/>
  <c r="L435" i="2"/>
  <c r="M435" i="2"/>
  <c r="N435" i="2"/>
  <c r="O435" i="2"/>
  <c r="P435" i="2"/>
  <c r="Q435" i="2"/>
  <c r="A436" i="2"/>
  <c r="B436" i="2"/>
  <c r="C436" i="2"/>
  <c r="D436" i="2"/>
  <c r="E436" i="2"/>
  <c r="F436" i="2"/>
  <c r="G436" i="2"/>
  <c r="H436" i="2"/>
  <c r="I436" i="2"/>
  <c r="J436" i="2"/>
  <c r="K436" i="2"/>
  <c r="L436" i="2"/>
  <c r="M436" i="2"/>
  <c r="N436" i="2"/>
  <c r="O436" i="2"/>
  <c r="P436" i="2"/>
  <c r="Q436" i="2"/>
  <c r="A437" i="2"/>
  <c r="B437" i="2"/>
  <c r="C437" i="2"/>
  <c r="D437" i="2"/>
  <c r="E437" i="2"/>
  <c r="F437" i="2"/>
  <c r="G437" i="2"/>
  <c r="H437" i="2"/>
  <c r="I437" i="2"/>
  <c r="J437" i="2"/>
  <c r="K437" i="2"/>
  <c r="L437" i="2"/>
  <c r="M437" i="2"/>
  <c r="N437" i="2"/>
  <c r="O437" i="2"/>
  <c r="P437" i="2"/>
  <c r="Q437" i="2"/>
  <c r="A438" i="2"/>
  <c r="B438" i="2"/>
  <c r="C438" i="2"/>
  <c r="D438" i="2"/>
  <c r="E438" i="2"/>
  <c r="F438" i="2"/>
  <c r="G438" i="2"/>
  <c r="H438" i="2"/>
  <c r="I438" i="2"/>
  <c r="J438" i="2"/>
  <c r="K438" i="2"/>
  <c r="L438" i="2"/>
  <c r="M438" i="2"/>
  <c r="N438" i="2"/>
  <c r="O438" i="2"/>
  <c r="P438" i="2"/>
  <c r="Q438" i="2"/>
  <c r="A439" i="2"/>
  <c r="B439" i="2"/>
  <c r="C439" i="2"/>
  <c r="D439" i="2"/>
  <c r="E439" i="2"/>
  <c r="F439" i="2"/>
  <c r="G439" i="2"/>
  <c r="H439" i="2"/>
  <c r="I439" i="2"/>
  <c r="J439" i="2"/>
  <c r="K439" i="2"/>
  <c r="L439" i="2"/>
  <c r="M439" i="2"/>
  <c r="N439" i="2"/>
  <c r="O439" i="2"/>
  <c r="P439" i="2"/>
  <c r="Q439" i="2"/>
  <c r="A440" i="2"/>
  <c r="B440" i="2"/>
  <c r="C440" i="2"/>
  <c r="D440" i="2"/>
  <c r="E440" i="2"/>
  <c r="F440" i="2"/>
  <c r="G440" i="2"/>
  <c r="H440" i="2"/>
  <c r="I440" i="2"/>
  <c r="J440" i="2"/>
  <c r="K440" i="2"/>
  <c r="L440" i="2"/>
  <c r="M440" i="2"/>
  <c r="N440" i="2"/>
  <c r="O440" i="2"/>
  <c r="P440" i="2"/>
  <c r="Q440" i="2"/>
  <c r="A441" i="2"/>
  <c r="B441" i="2"/>
  <c r="C441" i="2"/>
  <c r="D441" i="2"/>
  <c r="E441" i="2"/>
  <c r="F441" i="2"/>
  <c r="G441" i="2"/>
  <c r="H441" i="2"/>
  <c r="I441" i="2"/>
  <c r="J441" i="2"/>
  <c r="K441" i="2"/>
  <c r="L441" i="2"/>
  <c r="M441" i="2"/>
  <c r="N441" i="2"/>
  <c r="O441" i="2"/>
  <c r="P441" i="2"/>
  <c r="Q441" i="2"/>
  <c r="A442" i="2"/>
  <c r="B442" i="2"/>
  <c r="C442" i="2"/>
  <c r="D442" i="2"/>
  <c r="E442" i="2"/>
  <c r="F442" i="2"/>
  <c r="G442" i="2"/>
  <c r="H442" i="2"/>
  <c r="I442" i="2"/>
  <c r="J442" i="2"/>
  <c r="K442" i="2"/>
  <c r="L442" i="2"/>
  <c r="M442" i="2"/>
  <c r="N442" i="2"/>
  <c r="O442" i="2"/>
  <c r="P442" i="2"/>
  <c r="Q442" i="2"/>
  <c r="A443" i="2"/>
  <c r="B443" i="2"/>
  <c r="C443" i="2"/>
  <c r="D443" i="2"/>
  <c r="E443" i="2"/>
  <c r="F443" i="2"/>
  <c r="G443" i="2"/>
  <c r="H443" i="2"/>
  <c r="I443" i="2"/>
  <c r="J443" i="2"/>
  <c r="K443" i="2"/>
  <c r="L443" i="2"/>
  <c r="M443" i="2"/>
  <c r="N443" i="2"/>
  <c r="O443" i="2"/>
  <c r="P443" i="2"/>
  <c r="Q443" i="2"/>
  <c r="A444" i="2"/>
  <c r="B444" i="2"/>
  <c r="C444" i="2"/>
  <c r="D444" i="2"/>
  <c r="E444" i="2"/>
  <c r="F444" i="2"/>
  <c r="G444" i="2"/>
  <c r="H444" i="2"/>
  <c r="I444" i="2"/>
  <c r="J444" i="2"/>
  <c r="K444" i="2"/>
  <c r="L444" i="2"/>
  <c r="M444" i="2"/>
  <c r="N444" i="2"/>
  <c r="O444" i="2"/>
  <c r="P444" i="2"/>
  <c r="Q444" i="2"/>
  <c r="A445" i="2"/>
  <c r="B445" i="2"/>
  <c r="C445" i="2"/>
  <c r="D445" i="2"/>
  <c r="E445" i="2"/>
  <c r="F445" i="2"/>
  <c r="G445" i="2"/>
  <c r="H445" i="2"/>
  <c r="I445" i="2"/>
  <c r="J445" i="2"/>
  <c r="K445" i="2"/>
  <c r="L445" i="2"/>
  <c r="M445" i="2"/>
  <c r="N445" i="2"/>
  <c r="O445" i="2"/>
  <c r="P445" i="2"/>
  <c r="Q445" i="2"/>
  <c r="A446" i="2"/>
  <c r="B446" i="2"/>
  <c r="C446" i="2"/>
  <c r="D446" i="2"/>
  <c r="E446" i="2"/>
  <c r="F446" i="2"/>
  <c r="G446" i="2"/>
  <c r="H446" i="2"/>
  <c r="I446" i="2"/>
  <c r="J446" i="2"/>
  <c r="K446" i="2"/>
  <c r="L446" i="2"/>
  <c r="M446" i="2"/>
  <c r="N446" i="2"/>
  <c r="O446" i="2"/>
  <c r="P446" i="2"/>
  <c r="Q446" i="2"/>
  <c r="A447" i="2"/>
  <c r="B447" i="2"/>
  <c r="C447" i="2"/>
  <c r="D447" i="2"/>
  <c r="E447" i="2"/>
  <c r="F447" i="2"/>
  <c r="G447" i="2"/>
  <c r="H447" i="2"/>
  <c r="I447" i="2"/>
  <c r="J447" i="2"/>
  <c r="K447" i="2"/>
  <c r="L447" i="2"/>
  <c r="M447" i="2"/>
  <c r="N447" i="2"/>
  <c r="O447" i="2"/>
  <c r="P447" i="2"/>
  <c r="Q447" i="2"/>
  <c r="A448" i="2"/>
  <c r="B448" i="2"/>
  <c r="C448" i="2"/>
  <c r="D448" i="2"/>
  <c r="E448" i="2"/>
  <c r="F448" i="2"/>
  <c r="G448" i="2"/>
  <c r="H448" i="2"/>
  <c r="I448" i="2"/>
  <c r="J448" i="2"/>
  <c r="K448" i="2"/>
  <c r="L448" i="2"/>
  <c r="M448" i="2"/>
  <c r="N448" i="2"/>
  <c r="O448" i="2"/>
  <c r="P448" i="2"/>
  <c r="Q448" i="2"/>
  <c r="A449" i="2"/>
  <c r="B449" i="2"/>
  <c r="C449" i="2"/>
  <c r="D449" i="2"/>
  <c r="E449" i="2"/>
  <c r="F449" i="2"/>
  <c r="G449" i="2"/>
  <c r="H449" i="2"/>
  <c r="I449" i="2"/>
  <c r="J449" i="2"/>
  <c r="K449" i="2"/>
  <c r="L449" i="2"/>
  <c r="M449" i="2"/>
  <c r="N449" i="2"/>
  <c r="O449" i="2"/>
  <c r="P449" i="2"/>
  <c r="Q449" i="2"/>
  <c r="A450" i="2"/>
  <c r="B450" i="2"/>
  <c r="C450" i="2"/>
  <c r="D450" i="2"/>
  <c r="E450" i="2"/>
  <c r="F450" i="2"/>
  <c r="G450" i="2"/>
  <c r="H450" i="2"/>
  <c r="I450" i="2"/>
  <c r="J450" i="2"/>
  <c r="K450" i="2"/>
  <c r="L450" i="2"/>
  <c r="M450" i="2"/>
  <c r="N450" i="2"/>
  <c r="O450" i="2"/>
  <c r="P450" i="2"/>
  <c r="Q450" i="2"/>
  <c r="A451" i="2"/>
  <c r="B451" i="2"/>
  <c r="C451" i="2"/>
  <c r="D451" i="2"/>
  <c r="E451" i="2"/>
  <c r="F451" i="2"/>
  <c r="G451" i="2"/>
  <c r="H451" i="2"/>
  <c r="I451" i="2"/>
  <c r="J451" i="2"/>
  <c r="K451" i="2"/>
  <c r="L451" i="2"/>
  <c r="M451" i="2"/>
  <c r="N451" i="2"/>
  <c r="O451" i="2"/>
  <c r="P451" i="2"/>
  <c r="Q451" i="2"/>
  <c r="A452" i="2"/>
  <c r="B452" i="2"/>
  <c r="C452" i="2"/>
  <c r="D452" i="2"/>
  <c r="E452" i="2"/>
  <c r="F452" i="2"/>
  <c r="G452" i="2"/>
  <c r="H452" i="2"/>
  <c r="I452" i="2"/>
  <c r="J452" i="2"/>
  <c r="K452" i="2"/>
  <c r="L452" i="2"/>
  <c r="M452" i="2"/>
  <c r="N452" i="2"/>
  <c r="O452" i="2"/>
  <c r="P452" i="2"/>
  <c r="Q452" i="2"/>
  <c r="A453" i="2"/>
  <c r="B453" i="2"/>
  <c r="C453" i="2"/>
  <c r="D453" i="2"/>
  <c r="E453" i="2"/>
  <c r="F453" i="2"/>
  <c r="G453" i="2"/>
  <c r="H453" i="2"/>
  <c r="I453" i="2"/>
  <c r="J453" i="2"/>
  <c r="K453" i="2"/>
  <c r="L453" i="2"/>
  <c r="M453" i="2"/>
  <c r="N453" i="2"/>
  <c r="O453" i="2"/>
  <c r="P453" i="2"/>
  <c r="Q453" i="2"/>
  <c r="A454" i="2"/>
  <c r="B454" i="2"/>
  <c r="C454" i="2"/>
  <c r="D454" i="2"/>
  <c r="E454" i="2"/>
  <c r="F454" i="2"/>
  <c r="G454" i="2"/>
  <c r="H454" i="2"/>
  <c r="I454" i="2"/>
  <c r="J454" i="2"/>
  <c r="K454" i="2"/>
  <c r="L454" i="2"/>
  <c r="M454" i="2"/>
  <c r="N454" i="2"/>
  <c r="O454" i="2"/>
  <c r="P454" i="2"/>
  <c r="Q454" i="2"/>
  <c r="A455" i="2"/>
  <c r="B455" i="2"/>
  <c r="C455" i="2"/>
  <c r="D455" i="2"/>
  <c r="E455" i="2"/>
  <c r="F455" i="2"/>
  <c r="G455" i="2"/>
  <c r="H455" i="2"/>
  <c r="I455" i="2"/>
  <c r="J455" i="2"/>
  <c r="K455" i="2"/>
  <c r="L455" i="2"/>
  <c r="M455" i="2"/>
  <c r="N455" i="2"/>
  <c r="O455" i="2"/>
  <c r="P455" i="2"/>
  <c r="Q455" i="2"/>
  <c r="A456" i="2"/>
  <c r="B456" i="2"/>
  <c r="C456" i="2"/>
  <c r="D456" i="2"/>
  <c r="E456" i="2"/>
  <c r="F456" i="2"/>
  <c r="G456" i="2"/>
  <c r="H456" i="2"/>
  <c r="I456" i="2"/>
  <c r="J456" i="2"/>
  <c r="K456" i="2"/>
  <c r="L456" i="2"/>
  <c r="M456" i="2"/>
  <c r="N456" i="2"/>
  <c r="O456" i="2"/>
  <c r="P456" i="2"/>
  <c r="Q456" i="2"/>
  <c r="A457" i="2"/>
  <c r="B457" i="2"/>
  <c r="C457" i="2"/>
  <c r="D457" i="2"/>
  <c r="E457" i="2"/>
  <c r="F457" i="2"/>
  <c r="G457" i="2"/>
  <c r="H457" i="2"/>
  <c r="I457" i="2"/>
  <c r="J457" i="2"/>
  <c r="K457" i="2"/>
  <c r="L457" i="2"/>
  <c r="M457" i="2"/>
  <c r="N457" i="2"/>
  <c r="O457" i="2"/>
  <c r="P457" i="2"/>
  <c r="Q457" i="2"/>
  <c r="A458" i="2"/>
  <c r="B458" i="2"/>
  <c r="C458" i="2"/>
  <c r="D458" i="2"/>
  <c r="E458" i="2"/>
  <c r="F458" i="2"/>
  <c r="G458" i="2"/>
  <c r="H458" i="2"/>
  <c r="I458" i="2"/>
  <c r="J458" i="2"/>
  <c r="K458" i="2"/>
  <c r="L458" i="2"/>
  <c r="M458" i="2"/>
  <c r="N458" i="2"/>
  <c r="O458" i="2"/>
  <c r="P458" i="2"/>
  <c r="Q458" i="2"/>
  <c r="A459" i="2"/>
  <c r="B459" i="2"/>
  <c r="C459" i="2"/>
  <c r="D459" i="2"/>
  <c r="E459" i="2"/>
  <c r="F459" i="2"/>
  <c r="G459" i="2"/>
  <c r="H459" i="2"/>
  <c r="I459" i="2"/>
  <c r="J459" i="2"/>
  <c r="K459" i="2"/>
  <c r="L459" i="2"/>
  <c r="M459" i="2"/>
  <c r="N459" i="2"/>
  <c r="O459" i="2"/>
  <c r="P459" i="2"/>
  <c r="Q459" i="2"/>
  <c r="A460" i="2"/>
  <c r="B460" i="2"/>
  <c r="C460" i="2"/>
  <c r="D460" i="2"/>
  <c r="E460" i="2"/>
  <c r="F460" i="2"/>
  <c r="G460" i="2"/>
  <c r="H460" i="2"/>
  <c r="I460" i="2"/>
  <c r="J460" i="2"/>
  <c r="K460" i="2"/>
  <c r="L460" i="2"/>
  <c r="M460" i="2"/>
  <c r="N460" i="2"/>
  <c r="O460" i="2"/>
  <c r="P460" i="2"/>
  <c r="Q460" i="2"/>
  <c r="A461" i="2"/>
  <c r="B461" i="2"/>
  <c r="C461" i="2"/>
  <c r="D461" i="2"/>
  <c r="E461" i="2"/>
  <c r="F461" i="2"/>
  <c r="G461" i="2"/>
  <c r="H461" i="2"/>
  <c r="I461" i="2"/>
  <c r="J461" i="2"/>
  <c r="K461" i="2"/>
  <c r="L461" i="2"/>
  <c r="M461" i="2"/>
  <c r="N461" i="2"/>
  <c r="O461" i="2"/>
  <c r="P461" i="2"/>
  <c r="Q461" i="2"/>
  <c r="A462" i="2"/>
  <c r="B462" i="2"/>
  <c r="C462" i="2"/>
  <c r="D462" i="2"/>
  <c r="E462" i="2"/>
  <c r="F462" i="2"/>
  <c r="G462" i="2"/>
  <c r="H462" i="2"/>
  <c r="I462" i="2"/>
  <c r="J462" i="2"/>
  <c r="K462" i="2"/>
  <c r="L462" i="2"/>
  <c r="M462" i="2"/>
  <c r="N462" i="2"/>
  <c r="O462" i="2"/>
  <c r="P462" i="2"/>
  <c r="Q462" i="2"/>
  <c r="A463" i="2"/>
  <c r="B463" i="2"/>
  <c r="C463" i="2"/>
  <c r="D463" i="2"/>
  <c r="E463" i="2"/>
  <c r="F463" i="2"/>
  <c r="G463" i="2"/>
  <c r="H463" i="2"/>
  <c r="I463" i="2"/>
  <c r="J463" i="2"/>
  <c r="K463" i="2"/>
  <c r="L463" i="2"/>
  <c r="M463" i="2"/>
  <c r="N463" i="2"/>
  <c r="O463" i="2"/>
  <c r="P463" i="2"/>
  <c r="Q463" i="2"/>
  <c r="A464" i="2"/>
  <c r="B464" i="2"/>
  <c r="C464" i="2"/>
  <c r="D464" i="2"/>
  <c r="E464" i="2"/>
  <c r="F464" i="2"/>
  <c r="G464" i="2"/>
  <c r="H464" i="2"/>
  <c r="I464" i="2"/>
  <c r="J464" i="2"/>
  <c r="K464" i="2"/>
  <c r="L464" i="2"/>
  <c r="M464" i="2"/>
  <c r="N464" i="2"/>
  <c r="O464" i="2"/>
  <c r="P464" i="2"/>
  <c r="Q464" i="2"/>
  <c r="A465" i="2"/>
  <c r="B465" i="2"/>
  <c r="C465" i="2"/>
  <c r="D465" i="2"/>
  <c r="E465" i="2"/>
  <c r="F465" i="2"/>
  <c r="G465" i="2"/>
  <c r="H465" i="2"/>
  <c r="I465" i="2"/>
  <c r="J465" i="2"/>
  <c r="K465" i="2"/>
  <c r="L465" i="2"/>
  <c r="M465" i="2"/>
  <c r="N465" i="2"/>
  <c r="O465" i="2"/>
  <c r="P465" i="2"/>
  <c r="Q465" i="2"/>
  <c r="A466" i="2"/>
  <c r="B466" i="2"/>
  <c r="C466" i="2"/>
  <c r="D466" i="2"/>
  <c r="E466" i="2"/>
  <c r="F466" i="2"/>
  <c r="G466" i="2"/>
  <c r="H466" i="2"/>
  <c r="I466" i="2"/>
  <c r="J466" i="2"/>
  <c r="K466" i="2"/>
  <c r="L466" i="2"/>
  <c r="M466" i="2"/>
  <c r="N466" i="2"/>
  <c r="O466" i="2"/>
  <c r="P466" i="2"/>
  <c r="Q466" i="2"/>
  <c r="A467" i="2"/>
  <c r="B467" i="2"/>
  <c r="C467" i="2"/>
  <c r="D467" i="2"/>
  <c r="E467" i="2"/>
  <c r="F467" i="2"/>
  <c r="G467" i="2"/>
  <c r="H467" i="2"/>
  <c r="I467" i="2"/>
  <c r="J467" i="2"/>
  <c r="K467" i="2"/>
  <c r="L467" i="2"/>
  <c r="M467" i="2"/>
  <c r="N467" i="2"/>
  <c r="O467" i="2"/>
  <c r="P467" i="2"/>
  <c r="Q467" i="2"/>
  <c r="A468" i="2"/>
  <c r="B468" i="2"/>
  <c r="C468" i="2"/>
  <c r="D468" i="2"/>
  <c r="E468" i="2"/>
  <c r="F468" i="2"/>
  <c r="G468" i="2"/>
  <c r="H468" i="2"/>
  <c r="I468" i="2"/>
  <c r="J468" i="2"/>
  <c r="K468" i="2"/>
  <c r="L468" i="2"/>
  <c r="M468" i="2"/>
  <c r="N468" i="2"/>
  <c r="O468" i="2"/>
  <c r="P468" i="2"/>
  <c r="Q468" i="2"/>
  <c r="A469" i="2"/>
  <c r="B469" i="2"/>
  <c r="C469" i="2"/>
  <c r="D469" i="2"/>
  <c r="E469" i="2"/>
  <c r="F469" i="2"/>
  <c r="G469" i="2"/>
  <c r="H469" i="2"/>
  <c r="I469" i="2"/>
  <c r="J469" i="2"/>
  <c r="K469" i="2"/>
  <c r="L469" i="2"/>
  <c r="M469" i="2"/>
  <c r="N469" i="2"/>
  <c r="O469" i="2"/>
  <c r="P469" i="2"/>
  <c r="Q469" i="2"/>
  <c r="A470" i="2"/>
  <c r="B470" i="2"/>
  <c r="C470" i="2"/>
  <c r="D470" i="2"/>
  <c r="E470" i="2"/>
  <c r="F470" i="2"/>
  <c r="G470" i="2"/>
  <c r="H470" i="2"/>
  <c r="I470" i="2"/>
  <c r="J470" i="2"/>
  <c r="K470" i="2"/>
  <c r="L470" i="2"/>
  <c r="M470" i="2"/>
  <c r="N470" i="2"/>
  <c r="O470" i="2"/>
  <c r="P470" i="2"/>
  <c r="Q470" i="2"/>
  <c r="A471" i="2"/>
  <c r="B471" i="2"/>
  <c r="C471" i="2"/>
  <c r="D471" i="2"/>
  <c r="E471" i="2"/>
  <c r="F471" i="2"/>
  <c r="G471" i="2"/>
  <c r="H471" i="2"/>
  <c r="I471" i="2"/>
  <c r="J471" i="2"/>
  <c r="K471" i="2"/>
  <c r="L471" i="2"/>
  <c r="M471" i="2"/>
  <c r="N471" i="2"/>
  <c r="O471" i="2"/>
  <c r="P471" i="2"/>
  <c r="Q471" i="2"/>
  <c r="A472" i="2"/>
  <c r="B472" i="2"/>
  <c r="C472" i="2"/>
  <c r="D472" i="2"/>
  <c r="E472" i="2"/>
  <c r="F472" i="2"/>
  <c r="G472" i="2"/>
  <c r="H472" i="2"/>
  <c r="I472" i="2"/>
  <c r="J472" i="2"/>
  <c r="K472" i="2"/>
  <c r="L472" i="2"/>
  <c r="M472" i="2"/>
  <c r="N472" i="2"/>
  <c r="O472" i="2"/>
  <c r="P472" i="2"/>
  <c r="Q472" i="2"/>
  <c r="A473" i="2"/>
  <c r="B473" i="2"/>
  <c r="C473" i="2"/>
  <c r="D473" i="2"/>
  <c r="E473" i="2"/>
  <c r="F473" i="2"/>
  <c r="G473" i="2"/>
  <c r="H473" i="2"/>
  <c r="I473" i="2"/>
  <c r="J473" i="2"/>
  <c r="K473" i="2"/>
  <c r="L473" i="2"/>
  <c r="M473" i="2"/>
  <c r="N473" i="2"/>
  <c r="O473" i="2"/>
  <c r="P473" i="2"/>
  <c r="Q473" i="2"/>
  <c r="A474" i="2"/>
  <c r="B474" i="2"/>
  <c r="C474" i="2"/>
  <c r="D474" i="2"/>
  <c r="E474" i="2"/>
  <c r="F474" i="2"/>
  <c r="G474" i="2"/>
  <c r="H474" i="2"/>
  <c r="I474" i="2"/>
  <c r="J474" i="2"/>
  <c r="K474" i="2"/>
  <c r="L474" i="2"/>
  <c r="M474" i="2"/>
  <c r="N474" i="2"/>
  <c r="O474" i="2"/>
  <c r="P474" i="2"/>
  <c r="Q474" i="2"/>
  <c r="A475" i="2"/>
  <c r="B475" i="2"/>
  <c r="C475" i="2"/>
  <c r="D475" i="2"/>
  <c r="E475" i="2"/>
  <c r="F475" i="2"/>
  <c r="G475" i="2"/>
  <c r="H475" i="2"/>
  <c r="I475" i="2"/>
  <c r="J475" i="2"/>
  <c r="K475" i="2"/>
  <c r="L475" i="2"/>
  <c r="M475" i="2"/>
  <c r="N475" i="2"/>
  <c r="O475" i="2"/>
  <c r="P475" i="2"/>
  <c r="Q475" i="2"/>
  <c r="A476" i="2"/>
  <c r="B476" i="2"/>
  <c r="C476" i="2"/>
  <c r="D476" i="2"/>
  <c r="E476" i="2"/>
  <c r="F476" i="2"/>
  <c r="G476" i="2"/>
  <c r="H476" i="2"/>
  <c r="I476" i="2"/>
  <c r="J476" i="2"/>
  <c r="K476" i="2"/>
  <c r="L476" i="2"/>
  <c r="M476" i="2"/>
  <c r="N476" i="2"/>
  <c r="O476" i="2"/>
  <c r="P476" i="2"/>
  <c r="Q476" i="2"/>
  <c r="A477" i="2"/>
  <c r="B477" i="2"/>
  <c r="C477" i="2"/>
  <c r="D477" i="2"/>
  <c r="E477" i="2"/>
  <c r="F477" i="2"/>
  <c r="G477" i="2"/>
  <c r="H477" i="2"/>
  <c r="I477" i="2"/>
  <c r="J477" i="2"/>
  <c r="K477" i="2"/>
  <c r="L477" i="2"/>
  <c r="M477" i="2"/>
  <c r="N477" i="2"/>
  <c r="O477" i="2"/>
  <c r="P477" i="2"/>
  <c r="Q477" i="2"/>
  <c r="A478" i="2"/>
  <c r="B478" i="2"/>
  <c r="C478" i="2"/>
  <c r="D478" i="2"/>
  <c r="E478" i="2"/>
  <c r="F478" i="2"/>
  <c r="G478" i="2"/>
  <c r="H478" i="2"/>
  <c r="I478" i="2"/>
  <c r="J478" i="2"/>
  <c r="K478" i="2"/>
  <c r="L478" i="2"/>
  <c r="M478" i="2"/>
  <c r="N478" i="2"/>
  <c r="O478" i="2"/>
  <c r="P478" i="2"/>
  <c r="Q478" i="2"/>
  <c r="A479" i="2"/>
  <c r="B479" i="2"/>
  <c r="C479" i="2"/>
  <c r="D479" i="2"/>
  <c r="E479" i="2"/>
  <c r="F479" i="2"/>
  <c r="G479" i="2"/>
  <c r="H479" i="2"/>
  <c r="I479" i="2"/>
  <c r="J479" i="2"/>
  <c r="K479" i="2"/>
  <c r="L479" i="2"/>
  <c r="M479" i="2"/>
  <c r="N479" i="2"/>
  <c r="O479" i="2"/>
  <c r="P479" i="2"/>
  <c r="Q479" i="2"/>
  <c r="A480" i="2"/>
  <c r="B480" i="2"/>
  <c r="C480" i="2"/>
  <c r="D480" i="2"/>
  <c r="E480" i="2"/>
  <c r="F480" i="2"/>
  <c r="G480" i="2"/>
  <c r="H480" i="2"/>
  <c r="I480" i="2"/>
  <c r="J480" i="2"/>
  <c r="K480" i="2"/>
  <c r="L480" i="2"/>
  <c r="M480" i="2"/>
  <c r="N480" i="2"/>
  <c r="O480" i="2"/>
  <c r="P480" i="2"/>
  <c r="Q480" i="2"/>
  <c r="A481" i="2"/>
  <c r="B481" i="2"/>
  <c r="C481" i="2"/>
  <c r="D481" i="2"/>
  <c r="E481" i="2"/>
  <c r="F481" i="2"/>
  <c r="G481" i="2"/>
  <c r="H481" i="2"/>
  <c r="I481" i="2"/>
  <c r="J481" i="2"/>
  <c r="K481" i="2"/>
  <c r="L481" i="2"/>
  <c r="M481" i="2"/>
  <c r="N481" i="2"/>
  <c r="O481" i="2"/>
  <c r="P481" i="2"/>
  <c r="Q481" i="2"/>
  <c r="A482" i="2"/>
  <c r="B482" i="2"/>
  <c r="C482" i="2"/>
  <c r="D482" i="2"/>
  <c r="E482" i="2"/>
  <c r="F482" i="2"/>
  <c r="G482" i="2"/>
  <c r="H482" i="2"/>
  <c r="I482" i="2"/>
  <c r="J482" i="2"/>
  <c r="K482" i="2"/>
  <c r="L482" i="2"/>
  <c r="M482" i="2"/>
  <c r="N482" i="2"/>
  <c r="O482" i="2"/>
  <c r="P482" i="2"/>
  <c r="Q482" i="2"/>
  <c r="A483" i="2"/>
  <c r="B483" i="2"/>
  <c r="C483" i="2"/>
  <c r="D483" i="2"/>
  <c r="E483" i="2"/>
  <c r="F483" i="2"/>
  <c r="G483" i="2"/>
  <c r="H483" i="2"/>
  <c r="I483" i="2"/>
  <c r="J483" i="2"/>
  <c r="K483" i="2"/>
  <c r="L483" i="2"/>
  <c r="M483" i="2"/>
  <c r="N483" i="2"/>
  <c r="O483" i="2"/>
  <c r="P483" i="2"/>
  <c r="Q483" i="2"/>
  <c r="A484" i="2"/>
  <c r="B484" i="2"/>
  <c r="C484" i="2"/>
  <c r="D484" i="2"/>
  <c r="E484" i="2"/>
  <c r="F484" i="2"/>
  <c r="G484" i="2"/>
  <c r="H484" i="2"/>
  <c r="I484" i="2"/>
  <c r="J484" i="2"/>
  <c r="K484" i="2"/>
  <c r="L484" i="2"/>
  <c r="M484" i="2"/>
  <c r="N484" i="2"/>
  <c r="O484" i="2"/>
  <c r="P484" i="2"/>
  <c r="Q484" i="2"/>
  <c r="A485" i="2"/>
  <c r="B485" i="2"/>
  <c r="C485" i="2"/>
  <c r="D485" i="2"/>
  <c r="E485" i="2"/>
  <c r="F485" i="2"/>
  <c r="G485" i="2"/>
  <c r="H485" i="2"/>
  <c r="I485" i="2"/>
  <c r="J485" i="2"/>
  <c r="K485" i="2"/>
  <c r="L485" i="2"/>
  <c r="M485" i="2"/>
  <c r="N485" i="2"/>
  <c r="O485" i="2"/>
  <c r="P485" i="2"/>
  <c r="Q485" i="2"/>
  <c r="A486" i="2"/>
  <c r="B486" i="2"/>
  <c r="C486" i="2"/>
  <c r="D486" i="2"/>
  <c r="E486" i="2"/>
  <c r="F486" i="2"/>
  <c r="G486" i="2"/>
  <c r="H486" i="2"/>
  <c r="I486" i="2"/>
  <c r="J486" i="2"/>
  <c r="K486" i="2"/>
  <c r="L486" i="2"/>
  <c r="M486" i="2"/>
  <c r="N486" i="2"/>
  <c r="O486" i="2"/>
  <c r="P486" i="2"/>
  <c r="Q486" i="2"/>
  <c r="A487" i="2"/>
  <c r="B487" i="2"/>
  <c r="C487" i="2"/>
  <c r="D487" i="2"/>
  <c r="E487" i="2"/>
  <c r="F487" i="2"/>
  <c r="G487" i="2"/>
  <c r="H487" i="2"/>
  <c r="I487" i="2"/>
  <c r="J487" i="2"/>
  <c r="K487" i="2"/>
  <c r="L487" i="2"/>
  <c r="M487" i="2"/>
  <c r="N487" i="2"/>
  <c r="O487" i="2"/>
  <c r="P487" i="2"/>
  <c r="Q487" i="2"/>
  <c r="A488" i="2"/>
  <c r="B488" i="2"/>
  <c r="C488" i="2"/>
  <c r="D488" i="2"/>
  <c r="E488" i="2"/>
  <c r="F488" i="2"/>
  <c r="G488" i="2"/>
  <c r="H488" i="2"/>
  <c r="I488" i="2"/>
  <c r="J488" i="2"/>
  <c r="K488" i="2"/>
  <c r="L488" i="2"/>
  <c r="M488" i="2"/>
  <c r="N488" i="2"/>
  <c r="O488" i="2"/>
  <c r="P488" i="2"/>
  <c r="Q488" i="2"/>
  <c r="A489" i="2"/>
  <c r="B489" i="2"/>
  <c r="C489" i="2"/>
  <c r="D489" i="2"/>
  <c r="E489" i="2"/>
  <c r="F489" i="2"/>
  <c r="G489" i="2"/>
  <c r="H489" i="2"/>
  <c r="I489" i="2"/>
  <c r="J489" i="2"/>
  <c r="K489" i="2"/>
  <c r="L489" i="2"/>
  <c r="M489" i="2"/>
  <c r="N489" i="2"/>
  <c r="O489" i="2"/>
  <c r="P489" i="2"/>
  <c r="Q489" i="2"/>
  <c r="A490" i="2"/>
  <c r="B490" i="2"/>
  <c r="C490" i="2"/>
  <c r="D490" i="2"/>
  <c r="E490" i="2"/>
  <c r="F490" i="2"/>
  <c r="G490" i="2"/>
  <c r="H490" i="2"/>
  <c r="I490" i="2"/>
  <c r="J490" i="2"/>
  <c r="K490" i="2"/>
  <c r="L490" i="2"/>
  <c r="M490" i="2"/>
  <c r="N490" i="2"/>
  <c r="O490" i="2"/>
  <c r="P490" i="2"/>
  <c r="Q490" i="2"/>
  <c r="A491" i="2"/>
  <c r="B491" i="2"/>
  <c r="C491" i="2"/>
  <c r="D491" i="2"/>
  <c r="E491" i="2"/>
  <c r="F491" i="2"/>
  <c r="G491" i="2"/>
  <c r="H491" i="2"/>
  <c r="I491" i="2"/>
  <c r="J491" i="2"/>
  <c r="K491" i="2"/>
  <c r="L491" i="2"/>
  <c r="M491" i="2"/>
  <c r="N491" i="2"/>
  <c r="O491" i="2"/>
  <c r="P491" i="2"/>
  <c r="Q491" i="2"/>
  <c r="A492" i="2"/>
  <c r="B492" i="2"/>
  <c r="C492" i="2"/>
  <c r="D492" i="2"/>
  <c r="E492" i="2"/>
  <c r="F492" i="2"/>
  <c r="G492" i="2"/>
  <c r="H492" i="2"/>
  <c r="I492" i="2"/>
  <c r="J492" i="2"/>
  <c r="K492" i="2"/>
  <c r="L492" i="2"/>
  <c r="M492" i="2"/>
  <c r="N492" i="2"/>
  <c r="O492" i="2"/>
  <c r="P492" i="2"/>
  <c r="Q492" i="2"/>
  <c r="A493" i="2"/>
  <c r="B493" i="2"/>
  <c r="C493" i="2"/>
  <c r="D493" i="2"/>
  <c r="E493" i="2"/>
  <c r="F493" i="2"/>
  <c r="G493" i="2"/>
  <c r="H493" i="2"/>
  <c r="I493" i="2"/>
  <c r="J493" i="2"/>
  <c r="K493" i="2"/>
  <c r="L493" i="2"/>
  <c r="M493" i="2"/>
  <c r="N493" i="2"/>
  <c r="O493" i="2"/>
  <c r="P493" i="2"/>
  <c r="Q493" i="2"/>
  <c r="A494" i="2"/>
  <c r="B494" i="2"/>
  <c r="C494" i="2"/>
  <c r="D494" i="2"/>
  <c r="E494" i="2"/>
  <c r="F494" i="2"/>
  <c r="G494" i="2"/>
  <c r="H494" i="2"/>
  <c r="I494" i="2"/>
  <c r="J494" i="2"/>
  <c r="K494" i="2"/>
  <c r="L494" i="2"/>
  <c r="M494" i="2"/>
  <c r="N494" i="2"/>
  <c r="O494" i="2"/>
  <c r="P494" i="2"/>
  <c r="Q494" i="2"/>
  <c r="A495" i="2"/>
  <c r="B495" i="2"/>
  <c r="C495" i="2"/>
  <c r="D495" i="2"/>
  <c r="E495" i="2"/>
  <c r="F495" i="2"/>
  <c r="G495" i="2"/>
  <c r="H495" i="2"/>
  <c r="I495" i="2"/>
  <c r="J495" i="2"/>
  <c r="K495" i="2"/>
  <c r="L495" i="2"/>
  <c r="M495" i="2"/>
  <c r="N495" i="2"/>
  <c r="O495" i="2"/>
  <c r="P495" i="2"/>
  <c r="Q495" i="2"/>
  <c r="A496" i="2"/>
  <c r="B496" i="2"/>
  <c r="C496" i="2"/>
  <c r="D496" i="2"/>
  <c r="E496" i="2"/>
  <c r="F496" i="2"/>
  <c r="G496" i="2"/>
  <c r="H496" i="2"/>
  <c r="I496" i="2"/>
  <c r="J496" i="2"/>
  <c r="K496" i="2"/>
  <c r="L496" i="2"/>
  <c r="M496" i="2"/>
  <c r="N496" i="2"/>
  <c r="O496" i="2"/>
  <c r="P496" i="2"/>
  <c r="Q496" i="2"/>
  <c r="A497" i="2"/>
  <c r="B497" i="2"/>
  <c r="C497" i="2"/>
  <c r="D497" i="2"/>
  <c r="E497" i="2"/>
  <c r="F497" i="2"/>
  <c r="G497" i="2"/>
  <c r="H497" i="2"/>
  <c r="I497" i="2"/>
  <c r="J497" i="2"/>
  <c r="K497" i="2"/>
  <c r="L497" i="2"/>
  <c r="M497" i="2"/>
  <c r="N497" i="2"/>
  <c r="O497" i="2"/>
  <c r="P497" i="2"/>
  <c r="Q497" i="2"/>
  <c r="A498" i="2"/>
  <c r="B498" i="2"/>
  <c r="C498" i="2"/>
  <c r="D498" i="2"/>
  <c r="E498" i="2"/>
  <c r="F498" i="2"/>
  <c r="G498" i="2"/>
  <c r="H498" i="2"/>
  <c r="I498" i="2"/>
  <c r="J498" i="2"/>
  <c r="K498" i="2"/>
  <c r="L498" i="2"/>
  <c r="M498" i="2"/>
  <c r="N498" i="2"/>
  <c r="O498" i="2"/>
  <c r="P498" i="2"/>
  <c r="Q498" i="2"/>
  <c r="A499" i="2"/>
  <c r="B499" i="2"/>
  <c r="C499" i="2"/>
  <c r="D499" i="2"/>
  <c r="E499" i="2"/>
  <c r="F499" i="2"/>
  <c r="G499" i="2"/>
  <c r="H499" i="2"/>
  <c r="I499" i="2"/>
  <c r="J499" i="2"/>
  <c r="K499" i="2"/>
  <c r="L499" i="2"/>
  <c r="M499" i="2"/>
  <c r="N499" i="2"/>
  <c r="O499" i="2"/>
  <c r="P499" i="2"/>
  <c r="Q499" i="2"/>
  <c r="A500" i="2"/>
  <c r="B500" i="2"/>
  <c r="C500" i="2"/>
  <c r="D500" i="2"/>
  <c r="E500" i="2"/>
  <c r="F500" i="2"/>
  <c r="G500" i="2"/>
  <c r="H500" i="2"/>
  <c r="I500" i="2"/>
  <c r="J500" i="2"/>
  <c r="K500" i="2"/>
  <c r="L500" i="2"/>
  <c r="M500" i="2"/>
  <c r="N500" i="2"/>
  <c r="O500" i="2"/>
  <c r="P500" i="2"/>
  <c r="Q500" i="2"/>
  <c r="A501" i="2"/>
  <c r="B501" i="2"/>
  <c r="C501" i="2"/>
  <c r="D501" i="2"/>
  <c r="E501" i="2"/>
  <c r="F501" i="2"/>
  <c r="G501" i="2"/>
  <c r="H501" i="2"/>
  <c r="I501" i="2"/>
  <c r="J501" i="2"/>
  <c r="K501" i="2"/>
  <c r="L501" i="2"/>
  <c r="M501" i="2"/>
  <c r="N501" i="2"/>
  <c r="O501" i="2"/>
  <c r="P501" i="2"/>
  <c r="Q501" i="2"/>
  <c r="A502" i="2"/>
  <c r="B502" i="2"/>
  <c r="C502" i="2"/>
  <c r="D502" i="2"/>
  <c r="E502" i="2"/>
  <c r="F502" i="2"/>
  <c r="G502" i="2"/>
  <c r="H502" i="2"/>
  <c r="I502" i="2"/>
  <c r="J502" i="2"/>
  <c r="K502" i="2"/>
  <c r="L502" i="2"/>
  <c r="M502" i="2"/>
  <c r="N502" i="2"/>
  <c r="O502" i="2"/>
  <c r="P502" i="2"/>
  <c r="Q502" i="2"/>
  <c r="A503" i="2"/>
  <c r="B503" i="2"/>
  <c r="C503" i="2"/>
  <c r="D503" i="2"/>
  <c r="E503" i="2"/>
  <c r="F503" i="2"/>
  <c r="G503" i="2"/>
  <c r="H503" i="2"/>
  <c r="I503" i="2"/>
  <c r="J503" i="2"/>
  <c r="K503" i="2"/>
  <c r="L503" i="2"/>
  <c r="M503" i="2"/>
  <c r="N503" i="2"/>
  <c r="O503" i="2"/>
  <c r="P503" i="2"/>
  <c r="Q503" i="2"/>
  <c r="A504" i="2"/>
  <c r="B504" i="2"/>
  <c r="C504" i="2"/>
  <c r="D504" i="2"/>
  <c r="E504" i="2"/>
  <c r="F504" i="2"/>
  <c r="G504" i="2"/>
  <c r="H504" i="2"/>
  <c r="I504" i="2"/>
  <c r="J504" i="2"/>
  <c r="K504" i="2"/>
  <c r="L504" i="2"/>
  <c r="M504" i="2"/>
  <c r="N504" i="2"/>
  <c r="O504" i="2"/>
  <c r="P504" i="2"/>
  <c r="Q504" i="2"/>
  <c r="A505" i="2"/>
  <c r="B505" i="2"/>
  <c r="C505" i="2"/>
  <c r="D505" i="2"/>
  <c r="E505" i="2"/>
  <c r="F505" i="2"/>
  <c r="G505" i="2"/>
  <c r="H505" i="2"/>
  <c r="I505" i="2"/>
  <c r="J505" i="2"/>
  <c r="K505" i="2"/>
  <c r="L505" i="2"/>
  <c r="M505" i="2"/>
  <c r="N505" i="2"/>
  <c r="O505" i="2"/>
  <c r="P505" i="2"/>
  <c r="Q505" i="2"/>
  <c r="A506" i="2"/>
  <c r="B506" i="2"/>
  <c r="C506" i="2"/>
  <c r="D506" i="2"/>
  <c r="E506" i="2"/>
  <c r="F506" i="2"/>
  <c r="G506" i="2"/>
  <c r="H506" i="2"/>
  <c r="I506" i="2"/>
  <c r="J506" i="2"/>
  <c r="K506" i="2"/>
  <c r="L506" i="2"/>
  <c r="M506" i="2"/>
  <c r="N506" i="2"/>
  <c r="O506" i="2"/>
  <c r="P506" i="2"/>
  <c r="Q506" i="2"/>
  <c r="A507" i="2"/>
  <c r="B507" i="2"/>
  <c r="C507" i="2"/>
  <c r="D507" i="2"/>
  <c r="E507" i="2"/>
  <c r="F507" i="2"/>
  <c r="G507" i="2"/>
  <c r="H507" i="2"/>
  <c r="I507" i="2"/>
  <c r="J507" i="2"/>
  <c r="K507" i="2"/>
  <c r="L507" i="2"/>
  <c r="M507" i="2"/>
  <c r="N507" i="2"/>
  <c r="O507" i="2"/>
  <c r="P507" i="2"/>
  <c r="Q507" i="2"/>
  <c r="A508" i="2"/>
  <c r="B508" i="2"/>
  <c r="C508" i="2"/>
  <c r="D508" i="2"/>
  <c r="E508" i="2"/>
  <c r="F508" i="2"/>
  <c r="G508" i="2"/>
  <c r="H508" i="2"/>
  <c r="I508" i="2"/>
  <c r="J508" i="2"/>
  <c r="K508" i="2"/>
  <c r="L508" i="2"/>
  <c r="M508" i="2"/>
  <c r="N508" i="2"/>
  <c r="O508" i="2"/>
  <c r="P508" i="2"/>
  <c r="Q508" i="2"/>
  <c r="A509" i="2"/>
  <c r="B509" i="2"/>
  <c r="C509" i="2"/>
  <c r="D509" i="2"/>
  <c r="E509" i="2"/>
  <c r="F509" i="2"/>
  <c r="G509" i="2"/>
  <c r="H509" i="2"/>
  <c r="I509" i="2"/>
  <c r="J509" i="2"/>
  <c r="K509" i="2"/>
  <c r="L509" i="2"/>
  <c r="M509" i="2"/>
  <c r="N509" i="2"/>
  <c r="O509" i="2"/>
  <c r="P509" i="2"/>
  <c r="Q509" i="2"/>
  <c r="A510" i="2"/>
  <c r="B510" i="2"/>
  <c r="C510" i="2"/>
  <c r="D510" i="2"/>
  <c r="E510" i="2"/>
  <c r="F510" i="2"/>
  <c r="G510" i="2"/>
  <c r="H510" i="2"/>
  <c r="I510" i="2"/>
  <c r="J510" i="2"/>
  <c r="K510" i="2"/>
  <c r="L510" i="2"/>
  <c r="M510" i="2"/>
  <c r="N510" i="2"/>
  <c r="O510" i="2"/>
  <c r="P510" i="2"/>
  <c r="Q510" i="2"/>
  <c r="A511" i="2"/>
  <c r="B511" i="2"/>
  <c r="C511" i="2"/>
  <c r="D511" i="2"/>
  <c r="E511" i="2"/>
  <c r="F511" i="2"/>
  <c r="G511" i="2"/>
  <c r="H511" i="2"/>
  <c r="I511" i="2"/>
  <c r="J511" i="2"/>
  <c r="K511" i="2"/>
  <c r="L511" i="2"/>
  <c r="M511" i="2"/>
  <c r="N511" i="2"/>
  <c r="O511" i="2"/>
  <c r="P511" i="2"/>
  <c r="Q511" i="2"/>
  <c r="A512" i="2"/>
  <c r="B512" i="2"/>
  <c r="C512" i="2"/>
  <c r="D512" i="2"/>
  <c r="E512" i="2"/>
  <c r="F512" i="2"/>
  <c r="G512" i="2"/>
  <c r="H512" i="2"/>
  <c r="I512" i="2"/>
  <c r="J512" i="2"/>
  <c r="K512" i="2"/>
  <c r="L512" i="2"/>
  <c r="M512" i="2"/>
  <c r="N512" i="2"/>
  <c r="O512" i="2"/>
  <c r="P512" i="2"/>
  <c r="Q512" i="2"/>
  <c r="A513" i="2"/>
  <c r="B513" i="2"/>
  <c r="C513" i="2"/>
  <c r="D513" i="2"/>
  <c r="E513" i="2"/>
  <c r="F513" i="2"/>
  <c r="G513" i="2"/>
  <c r="H513" i="2"/>
  <c r="I513" i="2"/>
  <c r="J513" i="2"/>
  <c r="K513" i="2"/>
  <c r="L513" i="2"/>
  <c r="M513" i="2"/>
  <c r="N513" i="2"/>
  <c r="O513" i="2"/>
  <c r="P513" i="2"/>
  <c r="Q513" i="2"/>
  <c r="A514" i="2"/>
  <c r="B514" i="2"/>
  <c r="C514" i="2"/>
  <c r="D514" i="2"/>
  <c r="E514" i="2"/>
  <c r="F514" i="2"/>
  <c r="G514" i="2"/>
  <c r="H514" i="2"/>
  <c r="I514" i="2"/>
  <c r="J514" i="2"/>
  <c r="K514" i="2"/>
  <c r="L514" i="2"/>
  <c r="M514" i="2"/>
  <c r="N514" i="2"/>
  <c r="O514" i="2"/>
  <c r="P514" i="2"/>
  <c r="Q514" i="2"/>
  <c r="A515" i="2"/>
  <c r="B515" i="2"/>
  <c r="C515" i="2"/>
  <c r="D515" i="2"/>
  <c r="E515" i="2"/>
  <c r="F515" i="2"/>
  <c r="G515" i="2"/>
  <c r="H515" i="2"/>
  <c r="I515" i="2"/>
  <c r="J515" i="2"/>
  <c r="K515" i="2"/>
  <c r="L515" i="2"/>
  <c r="M515" i="2"/>
  <c r="N515" i="2"/>
  <c r="O515" i="2"/>
  <c r="P515" i="2"/>
  <c r="Q515" i="2"/>
  <c r="A516" i="2"/>
  <c r="B516" i="2"/>
  <c r="C516" i="2"/>
  <c r="D516" i="2"/>
  <c r="E516" i="2"/>
  <c r="F516" i="2"/>
  <c r="G516" i="2"/>
  <c r="H516" i="2"/>
  <c r="I516" i="2"/>
  <c r="J516" i="2"/>
  <c r="K516" i="2"/>
  <c r="L516" i="2"/>
  <c r="M516" i="2"/>
  <c r="N516" i="2"/>
  <c r="O516" i="2"/>
  <c r="P516" i="2"/>
  <c r="Q516" i="2"/>
  <c r="A517" i="2"/>
  <c r="B517" i="2"/>
  <c r="C517" i="2"/>
  <c r="D517" i="2"/>
  <c r="E517" i="2"/>
  <c r="F517" i="2"/>
  <c r="G517" i="2"/>
  <c r="H517" i="2"/>
  <c r="I517" i="2"/>
  <c r="J517" i="2"/>
  <c r="K517" i="2"/>
  <c r="L517" i="2"/>
  <c r="M517" i="2"/>
  <c r="N517" i="2"/>
  <c r="O517" i="2"/>
  <c r="P517" i="2"/>
  <c r="Q517" i="2"/>
  <c r="A518" i="2"/>
  <c r="B518" i="2"/>
  <c r="C518" i="2"/>
  <c r="D518" i="2"/>
  <c r="E518" i="2"/>
  <c r="F518" i="2"/>
  <c r="G518" i="2"/>
  <c r="H518" i="2"/>
  <c r="I518" i="2"/>
  <c r="J518" i="2"/>
  <c r="K518" i="2"/>
  <c r="L518" i="2"/>
  <c r="M518" i="2"/>
  <c r="N518" i="2"/>
  <c r="O518" i="2"/>
  <c r="P518" i="2"/>
  <c r="Q518" i="2"/>
  <c r="A519" i="2"/>
  <c r="B519" i="2"/>
  <c r="C519" i="2"/>
  <c r="D519" i="2"/>
  <c r="E519" i="2"/>
  <c r="F519" i="2"/>
  <c r="G519" i="2"/>
  <c r="H519" i="2"/>
  <c r="I519" i="2"/>
  <c r="J519" i="2"/>
  <c r="K519" i="2"/>
  <c r="L519" i="2"/>
  <c r="M519" i="2"/>
  <c r="N519" i="2"/>
  <c r="O519" i="2"/>
  <c r="P519" i="2"/>
  <c r="Q519" i="2"/>
  <c r="A520" i="2"/>
  <c r="B520" i="2"/>
  <c r="C520" i="2"/>
  <c r="D520" i="2"/>
  <c r="E520" i="2"/>
  <c r="F520" i="2"/>
  <c r="G520" i="2"/>
  <c r="H520" i="2"/>
  <c r="I520" i="2"/>
  <c r="J520" i="2"/>
  <c r="K520" i="2"/>
  <c r="L520" i="2"/>
  <c r="M520" i="2"/>
  <c r="N520" i="2"/>
  <c r="O520" i="2"/>
  <c r="P520" i="2"/>
  <c r="Q520" i="2"/>
  <c r="A521" i="2"/>
  <c r="B521" i="2"/>
  <c r="C521" i="2"/>
  <c r="D521" i="2"/>
  <c r="E521" i="2"/>
  <c r="F521" i="2"/>
  <c r="G521" i="2"/>
  <c r="H521" i="2"/>
  <c r="I521" i="2"/>
  <c r="J521" i="2"/>
  <c r="K521" i="2"/>
  <c r="L521" i="2"/>
  <c r="M521" i="2"/>
  <c r="N521" i="2"/>
  <c r="O521" i="2"/>
  <c r="P521" i="2"/>
  <c r="Q521" i="2"/>
  <c r="A522" i="2"/>
  <c r="B522" i="2"/>
  <c r="C522" i="2"/>
  <c r="D522" i="2"/>
  <c r="E522" i="2"/>
  <c r="F522" i="2"/>
  <c r="G522" i="2"/>
  <c r="H522" i="2"/>
  <c r="I522" i="2"/>
  <c r="J522" i="2"/>
  <c r="K522" i="2"/>
  <c r="L522" i="2"/>
  <c r="M522" i="2"/>
  <c r="N522" i="2"/>
  <c r="O522" i="2"/>
  <c r="P522" i="2"/>
  <c r="Q522" i="2"/>
  <c r="A523" i="2"/>
  <c r="B523" i="2"/>
  <c r="C523" i="2"/>
  <c r="D523" i="2"/>
  <c r="E523" i="2"/>
  <c r="F523" i="2"/>
  <c r="G523" i="2"/>
  <c r="H523" i="2"/>
  <c r="I523" i="2"/>
  <c r="J523" i="2"/>
  <c r="K523" i="2"/>
  <c r="L523" i="2"/>
  <c r="M523" i="2"/>
  <c r="N523" i="2"/>
  <c r="O523" i="2"/>
  <c r="P523" i="2"/>
  <c r="Q523" i="2"/>
  <c r="A524" i="2"/>
  <c r="B524" i="2"/>
  <c r="C524" i="2"/>
  <c r="D524" i="2"/>
  <c r="E524" i="2"/>
  <c r="F524" i="2"/>
  <c r="G524" i="2"/>
  <c r="H524" i="2"/>
  <c r="I524" i="2"/>
  <c r="J524" i="2"/>
  <c r="K524" i="2"/>
  <c r="L524" i="2"/>
  <c r="M524" i="2"/>
  <c r="N524" i="2"/>
  <c r="O524" i="2"/>
  <c r="P524" i="2"/>
  <c r="Q524" i="2"/>
  <c r="A525" i="2"/>
  <c r="B525" i="2"/>
  <c r="C525" i="2"/>
  <c r="D525" i="2"/>
  <c r="E525" i="2"/>
  <c r="F525" i="2"/>
  <c r="G525" i="2"/>
  <c r="H525" i="2"/>
  <c r="I525" i="2"/>
  <c r="J525" i="2"/>
  <c r="K525" i="2"/>
  <c r="L525" i="2"/>
  <c r="M525" i="2"/>
  <c r="N525" i="2"/>
  <c r="O525" i="2"/>
  <c r="P525" i="2"/>
  <c r="Q525" i="2"/>
  <c r="A526" i="2"/>
  <c r="B526" i="2"/>
  <c r="C526" i="2"/>
  <c r="D526" i="2"/>
  <c r="E526" i="2"/>
  <c r="F526" i="2"/>
  <c r="G526" i="2"/>
  <c r="H526" i="2"/>
  <c r="I526" i="2"/>
  <c r="J526" i="2"/>
  <c r="K526" i="2"/>
  <c r="L526" i="2"/>
  <c r="M526" i="2"/>
  <c r="N526" i="2"/>
  <c r="O526" i="2"/>
  <c r="P526" i="2"/>
  <c r="Q526" i="2"/>
  <c r="A527" i="2"/>
  <c r="B527" i="2"/>
  <c r="C527" i="2"/>
  <c r="D527" i="2"/>
  <c r="E527" i="2"/>
  <c r="F527" i="2"/>
  <c r="G527" i="2"/>
  <c r="H527" i="2"/>
  <c r="I527" i="2"/>
  <c r="J527" i="2"/>
  <c r="K527" i="2"/>
  <c r="L527" i="2"/>
  <c r="M527" i="2"/>
  <c r="N527" i="2"/>
  <c r="O527" i="2"/>
  <c r="P527" i="2"/>
  <c r="Q527" i="2"/>
  <c r="A528" i="2"/>
  <c r="B528" i="2"/>
  <c r="C528" i="2"/>
  <c r="D528" i="2"/>
  <c r="E528" i="2"/>
  <c r="F528" i="2"/>
  <c r="G528" i="2"/>
  <c r="H528" i="2"/>
  <c r="I528" i="2"/>
  <c r="J528" i="2"/>
  <c r="K528" i="2"/>
  <c r="L528" i="2"/>
  <c r="M528" i="2"/>
  <c r="N528" i="2"/>
  <c r="O528" i="2"/>
  <c r="P528" i="2"/>
  <c r="Q528" i="2"/>
  <c r="A529" i="2"/>
  <c r="B529" i="2"/>
  <c r="C529" i="2"/>
  <c r="D529" i="2"/>
  <c r="E529" i="2"/>
  <c r="F529" i="2"/>
  <c r="G529" i="2"/>
  <c r="H529" i="2"/>
  <c r="I529" i="2"/>
  <c r="J529" i="2"/>
  <c r="K529" i="2"/>
  <c r="L529" i="2"/>
  <c r="M529" i="2"/>
  <c r="N529" i="2"/>
  <c r="O529" i="2"/>
  <c r="P529" i="2"/>
  <c r="Q529" i="2"/>
  <c r="A530" i="2"/>
  <c r="B530" i="2"/>
  <c r="C530" i="2"/>
  <c r="D530" i="2"/>
  <c r="E530" i="2"/>
  <c r="F530" i="2"/>
  <c r="G530" i="2"/>
  <c r="H530" i="2"/>
  <c r="I530" i="2"/>
  <c r="J530" i="2"/>
  <c r="K530" i="2"/>
  <c r="L530" i="2"/>
  <c r="M530" i="2"/>
  <c r="N530" i="2"/>
  <c r="O530" i="2"/>
  <c r="P530" i="2"/>
  <c r="Q530" i="2"/>
  <c r="A531" i="2"/>
  <c r="B531" i="2"/>
  <c r="C531" i="2"/>
  <c r="D531" i="2"/>
  <c r="E531" i="2"/>
  <c r="F531" i="2"/>
  <c r="G531" i="2"/>
  <c r="H531" i="2"/>
  <c r="I531" i="2"/>
  <c r="J531" i="2"/>
  <c r="K531" i="2"/>
  <c r="L531" i="2"/>
  <c r="M531" i="2"/>
  <c r="N531" i="2"/>
  <c r="O531" i="2"/>
  <c r="P531" i="2"/>
  <c r="Q531" i="2"/>
  <c r="A532" i="2"/>
  <c r="B532" i="2"/>
  <c r="C532" i="2"/>
  <c r="D532" i="2"/>
  <c r="E532" i="2"/>
  <c r="F532" i="2"/>
  <c r="G532" i="2"/>
  <c r="H532" i="2"/>
  <c r="I532" i="2"/>
  <c r="J532" i="2"/>
  <c r="K532" i="2"/>
  <c r="L532" i="2"/>
  <c r="M532" i="2"/>
  <c r="N532" i="2"/>
  <c r="O532" i="2"/>
  <c r="P532" i="2"/>
  <c r="Q532" i="2"/>
  <c r="A533" i="2"/>
  <c r="B533" i="2"/>
  <c r="C533" i="2"/>
  <c r="D533" i="2"/>
  <c r="E533" i="2"/>
  <c r="F533" i="2"/>
  <c r="G533" i="2"/>
  <c r="H533" i="2"/>
  <c r="I533" i="2"/>
  <c r="J533" i="2"/>
  <c r="K533" i="2"/>
  <c r="L533" i="2"/>
  <c r="M533" i="2"/>
  <c r="N533" i="2"/>
  <c r="O533" i="2"/>
  <c r="P533" i="2"/>
  <c r="Q533" i="2"/>
  <c r="A534" i="2"/>
  <c r="B534" i="2"/>
  <c r="C534" i="2"/>
  <c r="D534" i="2"/>
  <c r="E534" i="2"/>
  <c r="F534" i="2"/>
  <c r="G534" i="2"/>
  <c r="H534" i="2"/>
  <c r="I534" i="2"/>
  <c r="J534" i="2"/>
  <c r="K534" i="2"/>
  <c r="L534" i="2"/>
  <c r="M534" i="2"/>
  <c r="N534" i="2"/>
  <c r="O534" i="2"/>
  <c r="P534" i="2"/>
  <c r="Q534" i="2"/>
  <c r="A535" i="2"/>
  <c r="B535" i="2"/>
  <c r="C535" i="2"/>
  <c r="D535" i="2"/>
  <c r="E535" i="2"/>
  <c r="F535" i="2"/>
  <c r="G535" i="2"/>
  <c r="H535" i="2"/>
  <c r="I535" i="2"/>
  <c r="J535" i="2"/>
  <c r="K535" i="2"/>
  <c r="L535" i="2"/>
  <c r="M535" i="2"/>
  <c r="N535" i="2"/>
  <c r="O535" i="2"/>
  <c r="P535" i="2"/>
  <c r="Q535" i="2"/>
  <c r="A536" i="2"/>
  <c r="B536" i="2"/>
  <c r="C536" i="2"/>
  <c r="D536" i="2"/>
  <c r="E536" i="2"/>
  <c r="F536" i="2"/>
  <c r="G536" i="2"/>
  <c r="H536" i="2"/>
  <c r="I536" i="2"/>
  <c r="J536" i="2"/>
  <c r="K536" i="2"/>
  <c r="L536" i="2"/>
  <c r="M536" i="2"/>
  <c r="N536" i="2"/>
  <c r="O536" i="2"/>
  <c r="P536" i="2"/>
  <c r="Q536" i="2"/>
  <c r="A537" i="2"/>
  <c r="B537" i="2"/>
  <c r="C537" i="2"/>
  <c r="D537" i="2"/>
  <c r="E537" i="2"/>
  <c r="F537" i="2"/>
  <c r="G537" i="2"/>
  <c r="H537" i="2"/>
  <c r="I537" i="2"/>
  <c r="J537" i="2"/>
  <c r="K537" i="2"/>
  <c r="L537" i="2"/>
  <c r="M537" i="2"/>
  <c r="N537" i="2"/>
  <c r="O537" i="2"/>
  <c r="P537" i="2"/>
  <c r="Q537" i="2"/>
  <c r="A538" i="2"/>
  <c r="B538" i="2"/>
  <c r="C538" i="2"/>
  <c r="D538" i="2"/>
  <c r="E538" i="2"/>
  <c r="F538" i="2"/>
  <c r="G538" i="2"/>
  <c r="H538" i="2"/>
  <c r="I538" i="2"/>
  <c r="J538" i="2"/>
  <c r="K538" i="2"/>
  <c r="L538" i="2"/>
  <c r="M538" i="2"/>
  <c r="N538" i="2"/>
  <c r="O538" i="2"/>
  <c r="P538" i="2"/>
  <c r="Q538" i="2"/>
  <c r="A539" i="2"/>
  <c r="B539" i="2"/>
  <c r="C539" i="2"/>
  <c r="D539" i="2"/>
  <c r="E539" i="2"/>
  <c r="F539" i="2"/>
  <c r="G539" i="2"/>
  <c r="H539" i="2"/>
  <c r="I539" i="2"/>
  <c r="J539" i="2"/>
  <c r="K539" i="2"/>
  <c r="L539" i="2"/>
  <c r="M539" i="2"/>
  <c r="N539" i="2"/>
  <c r="O539" i="2"/>
  <c r="P539" i="2"/>
  <c r="Q539" i="2"/>
  <c r="A540" i="2"/>
  <c r="B540" i="2"/>
  <c r="C540" i="2"/>
  <c r="D540" i="2"/>
  <c r="E540" i="2"/>
  <c r="F540" i="2"/>
  <c r="G540" i="2"/>
  <c r="H540" i="2"/>
  <c r="I540" i="2"/>
  <c r="J540" i="2"/>
  <c r="K540" i="2"/>
  <c r="L540" i="2"/>
  <c r="M540" i="2"/>
  <c r="N540" i="2"/>
  <c r="O540" i="2"/>
  <c r="P540" i="2"/>
  <c r="Q540" i="2"/>
  <c r="A541" i="2"/>
  <c r="B541" i="2"/>
  <c r="C541" i="2"/>
  <c r="D541" i="2"/>
  <c r="E541" i="2"/>
  <c r="F541" i="2"/>
  <c r="G541" i="2"/>
  <c r="H541" i="2"/>
  <c r="I541" i="2"/>
  <c r="J541" i="2"/>
  <c r="K541" i="2"/>
  <c r="L541" i="2"/>
  <c r="M541" i="2"/>
  <c r="N541" i="2"/>
  <c r="O541" i="2"/>
  <c r="P541" i="2"/>
  <c r="Q541" i="2"/>
  <c r="A542" i="2"/>
  <c r="B542" i="2"/>
  <c r="C542" i="2"/>
  <c r="D542" i="2"/>
  <c r="E542" i="2"/>
  <c r="F542" i="2"/>
  <c r="G542" i="2"/>
  <c r="H542" i="2"/>
  <c r="I542" i="2"/>
  <c r="J542" i="2"/>
  <c r="K542" i="2"/>
  <c r="L542" i="2"/>
  <c r="M542" i="2"/>
  <c r="N542" i="2"/>
  <c r="O542" i="2"/>
  <c r="P542" i="2"/>
  <c r="Q542" i="2"/>
  <c r="A543" i="2"/>
  <c r="B543" i="2"/>
  <c r="C543" i="2"/>
  <c r="D543" i="2"/>
  <c r="E543" i="2"/>
  <c r="F543" i="2"/>
  <c r="G543" i="2"/>
  <c r="H543" i="2"/>
  <c r="I543" i="2"/>
  <c r="J543" i="2"/>
  <c r="K543" i="2"/>
  <c r="L543" i="2"/>
  <c r="M543" i="2"/>
  <c r="N543" i="2"/>
  <c r="O543" i="2"/>
  <c r="P543" i="2"/>
  <c r="Q543" i="2"/>
  <c r="A544" i="2"/>
  <c r="B544" i="2"/>
  <c r="C544" i="2"/>
  <c r="D544" i="2"/>
  <c r="E544" i="2"/>
  <c r="F544" i="2"/>
  <c r="G544" i="2"/>
  <c r="H544" i="2"/>
  <c r="I544" i="2"/>
  <c r="J544" i="2"/>
  <c r="K544" i="2"/>
  <c r="L544" i="2"/>
  <c r="M544" i="2"/>
  <c r="N544" i="2"/>
  <c r="O544" i="2"/>
  <c r="P544" i="2"/>
  <c r="Q544" i="2"/>
  <c r="A545" i="2"/>
  <c r="B545" i="2"/>
  <c r="C545" i="2"/>
  <c r="D545" i="2"/>
  <c r="E545" i="2"/>
  <c r="F545" i="2"/>
  <c r="G545" i="2"/>
  <c r="H545" i="2"/>
  <c r="I545" i="2"/>
  <c r="J545" i="2"/>
  <c r="K545" i="2"/>
  <c r="L545" i="2"/>
  <c r="M545" i="2"/>
  <c r="N545" i="2"/>
  <c r="O545" i="2"/>
  <c r="P545" i="2"/>
  <c r="Q545" i="2"/>
  <c r="A546" i="2"/>
  <c r="B546" i="2"/>
  <c r="C546" i="2"/>
  <c r="D546" i="2"/>
  <c r="E546" i="2"/>
  <c r="F546" i="2"/>
  <c r="G546" i="2"/>
  <c r="H546" i="2"/>
  <c r="I546" i="2"/>
  <c r="J546" i="2"/>
  <c r="K546" i="2"/>
  <c r="L546" i="2"/>
  <c r="M546" i="2"/>
  <c r="N546" i="2"/>
  <c r="O546" i="2"/>
  <c r="P546" i="2"/>
  <c r="Q546" i="2"/>
  <c r="A547" i="2"/>
  <c r="B547" i="2"/>
  <c r="C547" i="2"/>
  <c r="D547" i="2"/>
  <c r="E547" i="2"/>
  <c r="F547" i="2"/>
  <c r="G547" i="2"/>
  <c r="H547" i="2"/>
  <c r="I547" i="2"/>
  <c r="J547" i="2"/>
  <c r="K547" i="2"/>
  <c r="L547" i="2"/>
  <c r="M547" i="2"/>
  <c r="N547" i="2"/>
  <c r="O547" i="2"/>
  <c r="P547" i="2"/>
  <c r="Q547" i="2"/>
  <c r="A548" i="2"/>
  <c r="B548" i="2"/>
  <c r="C548" i="2"/>
  <c r="D548" i="2"/>
  <c r="E548" i="2"/>
  <c r="F548" i="2"/>
  <c r="G548" i="2"/>
  <c r="H548" i="2"/>
  <c r="I548" i="2"/>
  <c r="J548" i="2"/>
  <c r="K548" i="2"/>
  <c r="L548" i="2"/>
  <c r="M548" i="2"/>
  <c r="N548" i="2"/>
  <c r="O548" i="2"/>
  <c r="P548" i="2"/>
  <c r="Q548" i="2"/>
  <c r="A549" i="2"/>
  <c r="B549" i="2"/>
  <c r="C549" i="2"/>
  <c r="D549" i="2"/>
  <c r="E549" i="2"/>
  <c r="F549" i="2"/>
  <c r="G549" i="2"/>
  <c r="H549" i="2"/>
  <c r="I549" i="2"/>
  <c r="J549" i="2"/>
  <c r="K549" i="2"/>
  <c r="L549" i="2"/>
  <c r="M549" i="2"/>
  <c r="N549" i="2"/>
  <c r="O549" i="2"/>
  <c r="P549" i="2"/>
  <c r="Q549" i="2"/>
  <c r="A550" i="2"/>
  <c r="B550" i="2"/>
  <c r="C550" i="2"/>
  <c r="D550" i="2"/>
  <c r="E550" i="2"/>
  <c r="F550" i="2"/>
  <c r="G550" i="2"/>
  <c r="H550" i="2"/>
  <c r="I550" i="2"/>
  <c r="J550" i="2"/>
  <c r="K550" i="2"/>
  <c r="L550" i="2"/>
  <c r="M550" i="2"/>
  <c r="N550" i="2"/>
  <c r="O550" i="2"/>
  <c r="P550" i="2"/>
  <c r="Q550" i="2"/>
  <c r="A551" i="2"/>
  <c r="B551" i="2"/>
  <c r="C551" i="2"/>
  <c r="D551" i="2"/>
  <c r="E551" i="2"/>
  <c r="F551" i="2"/>
  <c r="G551" i="2"/>
  <c r="H551" i="2"/>
  <c r="I551" i="2"/>
  <c r="J551" i="2"/>
  <c r="K551" i="2"/>
  <c r="L551" i="2"/>
  <c r="M551" i="2"/>
  <c r="N551" i="2"/>
  <c r="O551" i="2"/>
  <c r="P551" i="2"/>
  <c r="Q551" i="2"/>
  <c r="A552" i="2"/>
  <c r="B552" i="2"/>
  <c r="C552" i="2"/>
  <c r="D552" i="2"/>
  <c r="E552" i="2"/>
  <c r="F552" i="2"/>
  <c r="G552" i="2"/>
  <c r="H552" i="2"/>
  <c r="I552" i="2"/>
  <c r="J552" i="2"/>
  <c r="K552" i="2"/>
  <c r="L552" i="2"/>
  <c r="M552" i="2"/>
  <c r="N552" i="2"/>
  <c r="O552" i="2"/>
  <c r="P552" i="2"/>
  <c r="Q552" i="2"/>
  <c r="A553" i="2"/>
  <c r="B553" i="2"/>
  <c r="C553" i="2"/>
  <c r="D553" i="2"/>
  <c r="E553" i="2"/>
  <c r="F553" i="2"/>
  <c r="G553" i="2"/>
  <c r="H553" i="2"/>
  <c r="I553" i="2"/>
  <c r="J553" i="2"/>
  <c r="K553" i="2"/>
  <c r="L553" i="2"/>
  <c r="M553" i="2"/>
  <c r="N553" i="2"/>
  <c r="O553" i="2"/>
  <c r="P553" i="2"/>
  <c r="Q553" i="2"/>
  <c r="A554" i="2"/>
  <c r="B554" i="2"/>
  <c r="C554" i="2"/>
  <c r="D554" i="2"/>
  <c r="E554" i="2"/>
  <c r="F554" i="2"/>
  <c r="G554" i="2"/>
  <c r="H554" i="2"/>
  <c r="I554" i="2"/>
  <c r="J554" i="2"/>
  <c r="K554" i="2"/>
  <c r="L554" i="2"/>
  <c r="M554" i="2"/>
  <c r="N554" i="2"/>
  <c r="O554" i="2"/>
  <c r="P554" i="2"/>
  <c r="Q554" i="2"/>
  <c r="A555" i="2"/>
  <c r="B555" i="2"/>
  <c r="C555" i="2"/>
  <c r="D555" i="2"/>
  <c r="E555" i="2"/>
  <c r="F555" i="2"/>
  <c r="G555" i="2"/>
  <c r="H555" i="2"/>
  <c r="I555" i="2"/>
  <c r="J555" i="2"/>
  <c r="K555" i="2"/>
  <c r="L555" i="2"/>
  <c r="M555" i="2"/>
  <c r="N555" i="2"/>
  <c r="O555" i="2"/>
  <c r="P555" i="2"/>
  <c r="Q555" i="2"/>
  <c r="A556" i="2"/>
  <c r="B556" i="2"/>
  <c r="C556" i="2"/>
  <c r="D556" i="2"/>
  <c r="E556" i="2"/>
  <c r="F556" i="2"/>
  <c r="G556" i="2"/>
  <c r="H556" i="2"/>
  <c r="I556" i="2"/>
  <c r="J556" i="2"/>
  <c r="K556" i="2"/>
  <c r="L556" i="2"/>
  <c r="M556" i="2"/>
  <c r="N556" i="2"/>
  <c r="O556" i="2"/>
  <c r="P556" i="2"/>
  <c r="Q556" i="2"/>
  <c r="A557" i="2"/>
  <c r="B557" i="2"/>
  <c r="C557" i="2"/>
  <c r="D557" i="2"/>
  <c r="E557" i="2"/>
  <c r="F557" i="2"/>
  <c r="G557" i="2"/>
  <c r="H557" i="2"/>
  <c r="I557" i="2"/>
  <c r="J557" i="2"/>
  <c r="K557" i="2"/>
  <c r="L557" i="2"/>
  <c r="M557" i="2"/>
  <c r="N557" i="2"/>
  <c r="O557" i="2"/>
  <c r="P557" i="2"/>
  <c r="Q557" i="2"/>
  <c r="A558" i="2"/>
  <c r="B558" i="2"/>
  <c r="C558" i="2"/>
  <c r="D558" i="2"/>
  <c r="E558" i="2"/>
  <c r="F558" i="2"/>
  <c r="G558" i="2"/>
  <c r="H558" i="2"/>
  <c r="I558" i="2"/>
  <c r="J558" i="2"/>
  <c r="K558" i="2"/>
  <c r="L558" i="2"/>
  <c r="M558" i="2"/>
  <c r="N558" i="2"/>
  <c r="O558" i="2"/>
  <c r="P558" i="2"/>
  <c r="Q558" i="2"/>
  <c r="A559" i="2"/>
  <c r="B559" i="2"/>
  <c r="C559" i="2"/>
  <c r="D559" i="2"/>
  <c r="E559" i="2"/>
  <c r="F559" i="2"/>
  <c r="G559" i="2"/>
  <c r="H559" i="2"/>
  <c r="I559" i="2"/>
  <c r="J559" i="2"/>
  <c r="K559" i="2"/>
  <c r="L559" i="2"/>
  <c r="M559" i="2"/>
  <c r="N559" i="2"/>
  <c r="O559" i="2"/>
  <c r="P559" i="2"/>
  <c r="Q559" i="2"/>
  <c r="A560" i="2"/>
  <c r="B560" i="2"/>
  <c r="C560" i="2"/>
  <c r="D560" i="2"/>
  <c r="E560" i="2"/>
  <c r="F560" i="2"/>
  <c r="G560" i="2"/>
  <c r="H560" i="2"/>
  <c r="I560" i="2"/>
  <c r="J560" i="2"/>
  <c r="K560" i="2"/>
  <c r="L560" i="2"/>
  <c r="M560" i="2"/>
  <c r="N560" i="2"/>
  <c r="O560" i="2"/>
  <c r="P560" i="2"/>
  <c r="Q560" i="2"/>
  <c r="A561" i="2"/>
  <c r="B561" i="2"/>
  <c r="C561" i="2"/>
  <c r="D561" i="2"/>
  <c r="E561" i="2"/>
  <c r="F561" i="2"/>
  <c r="G561" i="2"/>
  <c r="H561" i="2"/>
  <c r="I561" i="2"/>
  <c r="J561" i="2"/>
  <c r="K561" i="2"/>
  <c r="L561" i="2"/>
  <c r="M561" i="2"/>
  <c r="N561" i="2"/>
  <c r="O561" i="2"/>
  <c r="P561" i="2"/>
  <c r="Q561" i="2"/>
  <c r="A562" i="2"/>
  <c r="B562" i="2"/>
  <c r="C562" i="2"/>
  <c r="D562" i="2"/>
  <c r="E562" i="2"/>
  <c r="F562" i="2"/>
  <c r="G562" i="2"/>
  <c r="H562" i="2"/>
  <c r="I562" i="2"/>
  <c r="J562" i="2"/>
  <c r="K562" i="2"/>
  <c r="L562" i="2"/>
  <c r="M562" i="2"/>
  <c r="N562" i="2"/>
  <c r="O562" i="2"/>
  <c r="P562" i="2"/>
  <c r="Q562" i="2"/>
  <c r="A563" i="2"/>
  <c r="B563" i="2"/>
  <c r="C563" i="2"/>
  <c r="D563" i="2"/>
  <c r="E563" i="2"/>
  <c r="F563" i="2"/>
  <c r="G563" i="2"/>
  <c r="H563" i="2"/>
  <c r="I563" i="2"/>
  <c r="J563" i="2"/>
  <c r="K563" i="2"/>
  <c r="L563" i="2"/>
  <c r="M563" i="2"/>
  <c r="N563" i="2"/>
  <c r="O563" i="2"/>
  <c r="P563" i="2"/>
  <c r="Q563" i="2"/>
  <c r="A564" i="2"/>
  <c r="B564" i="2"/>
  <c r="C564" i="2"/>
  <c r="D564" i="2"/>
  <c r="E564" i="2"/>
  <c r="F564" i="2"/>
  <c r="G564" i="2"/>
  <c r="H564" i="2"/>
  <c r="I564" i="2"/>
  <c r="J564" i="2"/>
  <c r="K564" i="2"/>
  <c r="L564" i="2"/>
  <c r="M564" i="2"/>
  <c r="N564" i="2"/>
  <c r="O564" i="2"/>
  <c r="P564" i="2"/>
  <c r="Q564" i="2"/>
  <c r="A565" i="2"/>
  <c r="B565" i="2"/>
  <c r="C565" i="2"/>
  <c r="D565" i="2"/>
  <c r="E565" i="2"/>
  <c r="F565" i="2"/>
  <c r="G565" i="2"/>
  <c r="H565" i="2"/>
  <c r="I565" i="2"/>
  <c r="J565" i="2"/>
  <c r="K565" i="2"/>
  <c r="L565" i="2"/>
  <c r="M565" i="2"/>
  <c r="N565" i="2"/>
  <c r="O565" i="2"/>
  <c r="P565" i="2"/>
  <c r="Q565" i="2"/>
  <c r="A566" i="2"/>
  <c r="B566" i="2"/>
  <c r="C566" i="2"/>
  <c r="D566" i="2"/>
  <c r="E566" i="2"/>
  <c r="F566" i="2"/>
  <c r="G566" i="2"/>
  <c r="H566" i="2"/>
  <c r="I566" i="2"/>
  <c r="J566" i="2"/>
  <c r="K566" i="2"/>
  <c r="L566" i="2"/>
  <c r="M566" i="2"/>
  <c r="N566" i="2"/>
  <c r="O566" i="2"/>
  <c r="P566" i="2"/>
  <c r="Q566" i="2"/>
  <c r="A567" i="2"/>
  <c r="B567" i="2"/>
  <c r="C567" i="2"/>
  <c r="D567" i="2"/>
  <c r="E567" i="2"/>
  <c r="F567" i="2"/>
  <c r="G567" i="2"/>
  <c r="H567" i="2"/>
  <c r="I567" i="2"/>
  <c r="J567" i="2"/>
  <c r="K567" i="2"/>
  <c r="L567" i="2"/>
  <c r="M567" i="2"/>
  <c r="N567" i="2"/>
  <c r="O567" i="2"/>
  <c r="P567" i="2"/>
  <c r="Q567" i="2"/>
  <c r="A568" i="2"/>
  <c r="B568" i="2"/>
  <c r="C568" i="2"/>
  <c r="D568" i="2"/>
  <c r="E568" i="2"/>
  <c r="F568" i="2"/>
  <c r="G568" i="2"/>
  <c r="H568" i="2"/>
  <c r="I568" i="2"/>
  <c r="J568" i="2"/>
  <c r="K568" i="2"/>
  <c r="L568" i="2"/>
  <c r="M568" i="2"/>
  <c r="N568" i="2"/>
  <c r="O568" i="2"/>
  <c r="P568" i="2"/>
  <c r="Q568" i="2"/>
  <c r="A569" i="2"/>
  <c r="B569" i="2"/>
  <c r="C569" i="2"/>
  <c r="D569" i="2"/>
  <c r="E569" i="2"/>
  <c r="F569" i="2"/>
  <c r="G569" i="2"/>
  <c r="H569" i="2"/>
  <c r="I569" i="2"/>
  <c r="J569" i="2"/>
  <c r="K569" i="2"/>
  <c r="L569" i="2"/>
  <c r="M569" i="2"/>
  <c r="N569" i="2"/>
  <c r="O569" i="2"/>
  <c r="P569" i="2"/>
  <c r="Q569" i="2"/>
  <c r="A570" i="2"/>
  <c r="B570" i="2"/>
  <c r="C570" i="2"/>
  <c r="D570" i="2"/>
  <c r="E570" i="2"/>
  <c r="F570" i="2"/>
  <c r="G570" i="2"/>
  <c r="H570" i="2"/>
  <c r="I570" i="2"/>
  <c r="J570" i="2"/>
  <c r="K570" i="2"/>
  <c r="L570" i="2"/>
  <c r="M570" i="2"/>
  <c r="N570" i="2"/>
  <c r="O570" i="2"/>
  <c r="P570" i="2"/>
  <c r="Q570" i="2"/>
  <c r="A571" i="2"/>
  <c r="B571" i="2"/>
  <c r="C571" i="2"/>
  <c r="D571" i="2"/>
  <c r="E571" i="2"/>
  <c r="F571" i="2"/>
  <c r="G571" i="2"/>
  <c r="H571" i="2"/>
  <c r="I571" i="2"/>
  <c r="J571" i="2"/>
  <c r="K571" i="2"/>
  <c r="L571" i="2"/>
  <c r="M571" i="2"/>
  <c r="N571" i="2"/>
  <c r="O571" i="2"/>
  <c r="P571" i="2"/>
  <c r="Q571" i="2"/>
  <c r="A572" i="2"/>
  <c r="B572" i="2"/>
  <c r="C572" i="2"/>
  <c r="D572" i="2"/>
  <c r="E572" i="2"/>
  <c r="F572" i="2"/>
  <c r="G572" i="2"/>
  <c r="H572" i="2"/>
  <c r="I572" i="2"/>
  <c r="J572" i="2"/>
  <c r="K572" i="2"/>
  <c r="L572" i="2"/>
  <c r="M572" i="2"/>
  <c r="N572" i="2"/>
  <c r="O572" i="2"/>
  <c r="P572" i="2"/>
  <c r="Q572" i="2"/>
  <c r="A573" i="2"/>
  <c r="B573" i="2"/>
  <c r="C573" i="2"/>
  <c r="D573" i="2"/>
  <c r="E573" i="2"/>
  <c r="F573" i="2"/>
  <c r="G573" i="2"/>
  <c r="H573" i="2"/>
  <c r="I573" i="2"/>
  <c r="J573" i="2"/>
  <c r="K573" i="2"/>
  <c r="L573" i="2"/>
  <c r="M573" i="2"/>
  <c r="N573" i="2"/>
  <c r="O573" i="2"/>
  <c r="P573" i="2"/>
  <c r="Q573" i="2"/>
  <c r="A574" i="2"/>
  <c r="B574" i="2"/>
  <c r="C574" i="2"/>
  <c r="D574" i="2"/>
  <c r="E574" i="2"/>
  <c r="F574" i="2"/>
  <c r="G574" i="2"/>
  <c r="H574" i="2"/>
  <c r="I574" i="2"/>
  <c r="J574" i="2"/>
  <c r="K574" i="2"/>
  <c r="L574" i="2"/>
  <c r="M574" i="2"/>
  <c r="N574" i="2"/>
  <c r="O574" i="2"/>
  <c r="P574" i="2"/>
  <c r="Q574" i="2"/>
  <c r="A575" i="2"/>
  <c r="B575" i="2"/>
  <c r="C575" i="2"/>
  <c r="D575" i="2"/>
  <c r="E575" i="2"/>
  <c r="F575" i="2"/>
  <c r="G575" i="2"/>
  <c r="H575" i="2"/>
  <c r="I575" i="2"/>
  <c r="J575" i="2"/>
  <c r="K575" i="2"/>
  <c r="L575" i="2"/>
  <c r="M575" i="2"/>
  <c r="N575" i="2"/>
  <c r="O575" i="2"/>
  <c r="P575" i="2"/>
  <c r="Q575" i="2"/>
  <c r="A576" i="2"/>
  <c r="B576" i="2"/>
  <c r="C576" i="2"/>
  <c r="D576" i="2"/>
  <c r="E576" i="2"/>
  <c r="F576" i="2"/>
  <c r="G576" i="2"/>
  <c r="H576" i="2"/>
  <c r="I576" i="2"/>
  <c r="J576" i="2"/>
  <c r="K576" i="2"/>
  <c r="L576" i="2"/>
  <c r="M576" i="2"/>
  <c r="N576" i="2"/>
  <c r="O576" i="2"/>
  <c r="P576" i="2"/>
  <c r="Q576" i="2"/>
  <c r="A577" i="2"/>
  <c r="B577" i="2"/>
  <c r="C577" i="2"/>
  <c r="D577" i="2"/>
  <c r="E577" i="2"/>
  <c r="F577" i="2"/>
  <c r="G577" i="2"/>
  <c r="H577" i="2"/>
  <c r="I577" i="2"/>
  <c r="J577" i="2"/>
  <c r="K577" i="2"/>
  <c r="L577" i="2"/>
  <c r="M577" i="2"/>
  <c r="N577" i="2"/>
  <c r="O577" i="2"/>
  <c r="P577" i="2"/>
  <c r="Q577" i="2"/>
  <c r="A578" i="2"/>
  <c r="B578" i="2"/>
  <c r="C578" i="2"/>
  <c r="D578" i="2"/>
  <c r="E578" i="2"/>
  <c r="F578" i="2"/>
  <c r="G578" i="2"/>
  <c r="H578" i="2"/>
  <c r="I578" i="2"/>
  <c r="J578" i="2"/>
  <c r="K578" i="2"/>
  <c r="L578" i="2"/>
  <c r="M578" i="2"/>
  <c r="N578" i="2"/>
  <c r="O578" i="2"/>
  <c r="P578" i="2"/>
  <c r="Q578" i="2"/>
  <c r="A579" i="2"/>
  <c r="B579" i="2"/>
  <c r="C579" i="2"/>
  <c r="D579" i="2"/>
  <c r="E579" i="2"/>
  <c r="F579" i="2"/>
  <c r="G579" i="2"/>
  <c r="H579" i="2"/>
  <c r="I579" i="2"/>
  <c r="J579" i="2"/>
  <c r="K579" i="2"/>
  <c r="L579" i="2"/>
  <c r="M579" i="2"/>
  <c r="N579" i="2"/>
  <c r="O579" i="2"/>
  <c r="P579" i="2"/>
  <c r="Q579" i="2"/>
  <c r="A580" i="2"/>
  <c r="B580" i="2"/>
  <c r="C580" i="2"/>
  <c r="D580" i="2"/>
  <c r="E580" i="2"/>
  <c r="F580" i="2"/>
  <c r="G580" i="2"/>
  <c r="H580" i="2"/>
  <c r="I580" i="2"/>
  <c r="J580" i="2"/>
  <c r="K580" i="2"/>
  <c r="L580" i="2"/>
  <c r="M580" i="2"/>
  <c r="N580" i="2"/>
  <c r="O580" i="2"/>
  <c r="P580" i="2"/>
  <c r="Q580" i="2"/>
  <c r="A581" i="2"/>
  <c r="B581" i="2"/>
  <c r="C581" i="2"/>
  <c r="D581" i="2"/>
  <c r="E581" i="2"/>
  <c r="F581" i="2"/>
  <c r="G581" i="2"/>
  <c r="H581" i="2"/>
  <c r="I581" i="2"/>
  <c r="J581" i="2"/>
  <c r="K581" i="2"/>
  <c r="L581" i="2"/>
  <c r="M581" i="2"/>
  <c r="N581" i="2"/>
  <c r="O581" i="2"/>
  <c r="P581" i="2"/>
  <c r="Q581" i="2"/>
  <c r="A582" i="2"/>
  <c r="B582" i="2"/>
  <c r="C582" i="2"/>
  <c r="D582" i="2"/>
  <c r="E582" i="2"/>
  <c r="F582" i="2"/>
  <c r="G582" i="2"/>
  <c r="H582" i="2"/>
  <c r="I582" i="2"/>
  <c r="J582" i="2"/>
  <c r="K582" i="2"/>
  <c r="L582" i="2"/>
  <c r="M582" i="2"/>
  <c r="N582" i="2"/>
  <c r="O582" i="2"/>
  <c r="P582" i="2"/>
  <c r="Q582" i="2"/>
  <c r="A583" i="2"/>
  <c r="B583" i="2"/>
  <c r="C583" i="2"/>
  <c r="D583" i="2"/>
  <c r="E583" i="2"/>
  <c r="F583" i="2"/>
  <c r="G583" i="2"/>
  <c r="H583" i="2"/>
  <c r="I583" i="2"/>
  <c r="J583" i="2"/>
  <c r="K583" i="2"/>
  <c r="L583" i="2"/>
  <c r="M583" i="2"/>
  <c r="N583" i="2"/>
  <c r="O583" i="2"/>
  <c r="P583" i="2"/>
  <c r="Q583" i="2"/>
  <c r="A584" i="2"/>
  <c r="B584" i="2"/>
  <c r="C584" i="2"/>
  <c r="D584" i="2"/>
  <c r="E584" i="2"/>
  <c r="F584" i="2"/>
  <c r="G584" i="2"/>
  <c r="H584" i="2"/>
  <c r="I584" i="2"/>
  <c r="J584" i="2"/>
  <c r="K584" i="2"/>
  <c r="L584" i="2"/>
  <c r="M584" i="2"/>
  <c r="N584" i="2"/>
  <c r="O584" i="2"/>
  <c r="P584" i="2"/>
  <c r="Q584" i="2"/>
  <c r="A585" i="2"/>
  <c r="B585" i="2"/>
  <c r="C585" i="2"/>
  <c r="D585" i="2"/>
  <c r="E585" i="2"/>
  <c r="F585" i="2"/>
  <c r="G585" i="2"/>
  <c r="H585" i="2"/>
  <c r="I585" i="2"/>
  <c r="J585" i="2"/>
  <c r="K585" i="2"/>
  <c r="L585" i="2"/>
  <c r="M585" i="2"/>
  <c r="N585" i="2"/>
  <c r="O585" i="2"/>
  <c r="P585" i="2"/>
  <c r="Q585" i="2"/>
  <c r="A586" i="2"/>
  <c r="B586" i="2"/>
  <c r="C586" i="2"/>
  <c r="D586" i="2"/>
  <c r="E586" i="2"/>
  <c r="F586" i="2"/>
  <c r="G586" i="2"/>
  <c r="H586" i="2"/>
  <c r="I586" i="2"/>
  <c r="J586" i="2"/>
  <c r="K586" i="2"/>
  <c r="L586" i="2"/>
  <c r="M586" i="2"/>
  <c r="N586" i="2"/>
  <c r="O586" i="2"/>
  <c r="P586" i="2"/>
  <c r="Q586" i="2"/>
  <c r="A587" i="2"/>
  <c r="B587" i="2"/>
  <c r="C587" i="2"/>
  <c r="D587" i="2"/>
  <c r="E587" i="2"/>
  <c r="F587" i="2"/>
  <c r="G587" i="2"/>
  <c r="H587" i="2"/>
  <c r="I587" i="2"/>
  <c r="J587" i="2"/>
  <c r="K587" i="2"/>
  <c r="L587" i="2"/>
  <c r="M587" i="2"/>
  <c r="N587" i="2"/>
  <c r="O587" i="2"/>
  <c r="P587" i="2"/>
  <c r="Q587" i="2"/>
  <c r="A588" i="2"/>
  <c r="B588" i="2"/>
  <c r="C588" i="2"/>
  <c r="D588" i="2"/>
  <c r="E588" i="2"/>
  <c r="F588" i="2"/>
  <c r="G588" i="2"/>
  <c r="H588" i="2"/>
  <c r="I588" i="2"/>
  <c r="J588" i="2"/>
  <c r="K588" i="2"/>
  <c r="L588" i="2"/>
  <c r="M588" i="2"/>
  <c r="N588" i="2"/>
  <c r="O588" i="2"/>
  <c r="P588" i="2"/>
  <c r="Q588" i="2"/>
  <c r="A589" i="2"/>
  <c r="B589" i="2"/>
  <c r="C589" i="2"/>
  <c r="D589" i="2"/>
  <c r="E589" i="2"/>
  <c r="F589" i="2"/>
  <c r="G589" i="2"/>
  <c r="H589" i="2"/>
  <c r="I589" i="2"/>
  <c r="J589" i="2"/>
  <c r="K589" i="2"/>
  <c r="L589" i="2"/>
  <c r="M589" i="2"/>
  <c r="N589" i="2"/>
  <c r="O589" i="2"/>
  <c r="P589" i="2"/>
  <c r="Q589" i="2"/>
  <c r="A590" i="2"/>
  <c r="B590" i="2"/>
  <c r="C590" i="2"/>
  <c r="D590" i="2"/>
  <c r="E590" i="2"/>
  <c r="F590" i="2"/>
  <c r="G590" i="2"/>
  <c r="H590" i="2"/>
  <c r="I590" i="2"/>
  <c r="J590" i="2"/>
  <c r="K590" i="2"/>
  <c r="L590" i="2"/>
  <c r="M590" i="2"/>
  <c r="N590" i="2"/>
  <c r="O590" i="2"/>
  <c r="P590" i="2"/>
  <c r="Q590" i="2"/>
  <c r="A591" i="2"/>
  <c r="B591" i="2"/>
  <c r="C591" i="2"/>
  <c r="D591" i="2"/>
  <c r="E591" i="2"/>
  <c r="F591" i="2"/>
  <c r="G591" i="2"/>
  <c r="H591" i="2"/>
  <c r="I591" i="2"/>
  <c r="J591" i="2"/>
  <c r="K591" i="2"/>
  <c r="L591" i="2"/>
  <c r="M591" i="2"/>
  <c r="N591" i="2"/>
  <c r="O591" i="2"/>
  <c r="P591" i="2"/>
  <c r="Q591" i="2"/>
  <c r="A592" i="2"/>
  <c r="B592" i="2"/>
  <c r="C592" i="2"/>
  <c r="D592" i="2"/>
  <c r="E592" i="2"/>
  <c r="F592" i="2"/>
  <c r="G592" i="2"/>
  <c r="H592" i="2"/>
  <c r="I592" i="2"/>
  <c r="J592" i="2"/>
  <c r="K592" i="2"/>
  <c r="L592" i="2"/>
  <c r="M592" i="2"/>
  <c r="N592" i="2"/>
  <c r="O592" i="2"/>
  <c r="P592" i="2"/>
  <c r="Q592" i="2"/>
  <c r="A593" i="2"/>
  <c r="B593" i="2"/>
  <c r="C593" i="2"/>
  <c r="D593" i="2"/>
  <c r="E593" i="2"/>
  <c r="F593" i="2"/>
  <c r="G593" i="2"/>
  <c r="H593" i="2"/>
  <c r="I593" i="2"/>
  <c r="J593" i="2"/>
  <c r="K593" i="2"/>
  <c r="L593" i="2"/>
  <c r="M593" i="2"/>
  <c r="N593" i="2"/>
  <c r="O593" i="2"/>
  <c r="P593" i="2"/>
  <c r="Q593" i="2"/>
  <c r="A594" i="2"/>
  <c r="B594" i="2"/>
  <c r="C594" i="2"/>
  <c r="D594" i="2"/>
  <c r="E594" i="2"/>
  <c r="F594" i="2"/>
  <c r="G594" i="2"/>
  <c r="H594" i="2"/>
  <c r="I594" i="2"/>
  <c r="J594" i="2"/>
  <c r="K594" i="2"/>
  <c r="L594" i="2"/>
  <c r="M594" i="2"/>
  <c r="N594" i="2"/>
  <c r="O594" i="2"/>
  <c r="P594" i="2"/>
  <c r="Q594" i="2"/>
  <c r="A595" i="2"/>
  <c r="B595" i="2"/>
  <c r="C595" i="2"/>
  <c r="D595" i="2"/>
  <c r="E595" i="2"/>
  <c r="F595" i="2"/>
  <c r="G595" i="2"/>
  <c r="H595" i="2"/>
  <c r="I595" i="2"/>
  <c r="J595" i="2"/>
  <c r="K595" i="2"/>
  <c r="L595" i="2"/>
  <c r="M595" i="2"/>
  <c r="N595" i="2"/>
  <c r="O595" i="2"/>
  <c r="P595" i="2"/>
  <c r="Q595" i="2"/>
  <c r="A596" i="2"/>
  <c r="B596" i="2"/>
  <c r="C596" i="2"/>
  <c r="D596" i="2"/>
  <c r="E596" i="2"/>
  <c r="F596" i="2"/>
  <c r="G596" i="2"/>
  <c r="H596" i="2"/>
  <c r="I596" i="2"/>
  <c r="J596" i="2"/>
  <c r="K596" i="2"/>
  <c r="L596" i="2"/>
  <c r="M596" i="2"/>
  <c r="N596" i="2"/>
  <c r="O596" i="2"/>
  <c r="P596" i="2"/>
  <c r="Q596" i="2"/>
  <c r="A597" i="2"/>
  <c r="B597" i="2"/>
  <c r="C597" i="2"/>
  <c r="D597" i="2"/>
  <c r="E597" i="2"/>
  <c r="F597" i="2"/>
  <c r="G597" i="2"/>
  <c r="H597" i="2"/>
  <c r="I597" i="2"/>
  <c r="J597" i="2"/>
  <c r="K597" i="2"/>
  <c r="L597" i="2"/>
  <c r="M597" i="2"/>
  <c r="N597" i="2"/>
  <c r="O597" i="2"/>
  <c r="P597" i="2"/>
  <c r="Q597" i="2"/>
  <c r="A598" i="2"/>
  <c r="B598" i="2"/>
  <c r="C598" i="2"/>
  <c r="D598" i="2"/>
  <c r="E598" i="2"/>
  <c r="F598" i="2"/>
  <c r="G598" i="2"/>
  <c r="H598" i="2"/>
  <c r="I598" i="2"/>
  <c r="J598" i="2"/>
  <c r="K598" i="2"/>
  <c r="L598" i="2"/>
  <c r="M598" i="2"/>
  <c r="N598" i="2"/>
  <c r="O598" i="2"/>
  <c r="P598" i="2"/>
  <c r="Q598" i="2"/>
  <c r="A599" i="2"/>
  <c r="B599" i="2"/>
  <c r="C599" i="2"/>
  <c r="D599" i="2"/>
  <c r="E599" i="2"/>
  <c r="F599" i="2"/>
  <c r="G599" i="2"/>
  <c r="H599" i="2"/>
  <c r="I599" i="2"/>
  <c r="J599" i="2"/>
  <c r="K599" i="2"/>
  <c r="L599" i="2"/>
  <c r="M599" i="2"/>
  <c r="N599" i="2"/>
  <c r="O599" i="2"/>
  <c r="P599" i="2"/>
  <c r="Q599" i="2"/>
  <c r="A600" i="2"/>
  <c r="B600" i="2"/>
  <c r="C600" i="2"/>
  <c r="D600" i="2"/>
  <c r="E600" i="2"/>
  <c r="F600" i="2"/>
  <c r="G600" i="2"/>
  <c r="H600" i="2"/>
  <c r="I600" i="2"/>
  <c r="J600" i="2"/>
  <c r="K600" i="2"/>
  <c r="L600" i="2"/>
  <c r="M600" i="2"/>
  <c r="N600" i="2"/>
  <c r="O600" i="2"/>
  <c r="P600" i="2"/>
  <c r="Q600" i="2"/>
  <c r="A601" i="2"/>
  <c r="B601" i="2"/>
  <c r="C601" i="2"/>
  <c r="D601" i="2"/>
  <c r="E601" i="2"/>
  <c r="F601" i="2"/>
  <c r="G601" i="2"/>
  <c r="H601" i="2"/>
  <c r="I601" i="2"/>
  <c r="J601" i="2"/>
  <c r="K601" i="2"/>
  <c r="L601" i="2"/>
  <c r="M601" i="2"/>
  <c r="N601" i="2"/>
  <c r="O601" i="2"/>
  <c r="P601" i="2"/>
  <c r="Q601" i="2"/>
  <c r="A602" i="2"/>
  <c r="B602" i="2"/>
  <c r="C602" i="2"/>
  <c r="D602" i="2"/>
  <c r="E602" i="2"/>
  <c r="F602" i="2"/>
  <c r="G602" i="2"/>
  <c r="H602" i="2"/>
  <c r="I602" i="2"/>
  <c r="J602" i="2"/>
  <c r="K602" i="2"/>
  <c r="L602" i="2"/>
  <c r="M602" i="2"/>
  <c r="N602" i="2"/>
  <c r="O602" i="2"/>
  <c r="P602" i="2"/>
  <c r="Q602" i="2"/>
  <c r="A603" i="2"/>
  <c r="B603" i="2"/>
  <c r="C603" i="2"/>
  <c r="D603" i="2"/>
  <c r="E603" i="2"/>
  <c r="F603" i="2"/>
  <c r="G603" i="2"/>
  <c r="H603" i="2"/>
  <c r="I603" i="2"/>
  <c r="J603" i="2"/>
  <c r="K603" i="2"/>
  <c r="L603" i="2"/>
  <c r="M603" i="2"/>
  <c r="N603" i="2"/>
  <c r="O603" i="2"/>
  <c r="P603" i="2"/>
  <c r="Q603" i="2"/>
  <c r="A604" i="2"/>
  <c r="B604" i="2"/>
  <c r="C604" i="2"/>
  <c r="D604" i="2"/>
  <c r="E604" i="2"/>
  <c r="F604" i="2"/>
  <c r="G604" i="2"/>
  <c r="H604" i="2"/>
  <c r="I604" i="2"/>
  <c r="J604" i="2"/>
  <c r="K604" i="2"/>
  <c r="L604" i="2"/>
  <c r="M604" i="2"/>
  <c r="N604" i="2"/>
  <c r="O604" i="2"/>
  <c r="P604" i="2"/>
  <c r="Q604" i="2"/>
  <c r="A605" i="2"/>
  <c r="B605" i="2"/>
  <c r="C605" i="2"/>
  <c r="D605" i="2"/>
  <c r="E605" i="2"/>
  <c r="F605" i="2"/>
  <c r="G605" i="2"/>
  <c r="H605" i="2"/>
  <c r="I605" i="2"/>
  <c r="J605" i="2"/>
  <c r="K605" i="2"/>
  <c r="L605" i="2"/>
  <c r="M605" i="2"/>
  <c r="N605" i="2"/>
  <c r="O605" i="2"/>
  <c r="P605" i="2"/>
  <c r="Q605" i="2"/>
  <c r="A606" i="2"/>
  <c r="B606" i="2"/>
  <c r="C606" i="2"/>
  <c r="D606" i="2"/>
  <c r="E606" i="2"/>
  <c r="F606" i="2"/>
  <c r="G606" i="2"/>
  <c r="H606" i="2"/>
  <c r="I606" i="2"/>
  <c r="J606" i="2"/>
  <c r="K606" i="2"/>
  <c r="L606" i="2"/>
  <c r="M606" i="2"/>
  <c r="N606" i="2"/>
  <c r="O606" i="2"/>
  <c r="P606" i="2"/>
  <c r="Q606" i="2"/>
  <c r="A607" i="2"/>
  <c r="B607" i="2"/>
  <c r="C607" i="2"/>
  <c r="D607" i="2"/>
  <c r="E607" i="2"/>
  <c r="F607" i="2"/>
  <c r="G607" i="2"/>
  <c r="H607" i="2"/>
  <c r="I607" i="2"/>
  <c r="J607" i="2"/>
  <c r="K607" i="2"/>
  <c r="L607" i="2"/>
  <c r="M607" i="2"/>
  <c r="N607" i="2"/>
  <c r="O607" i="2"/>
  <c r="P607" i="2"/>
  <c r="Q607" i="2"/>
  <c r="A608" i="2"/>
  <c r="B608" i="2"/>
  <c r="C608" i="2"/>
  <c r="D608" i="2"/>
  <c r="E608" i="2"/>
  <c r="F608" i="2"/>
  <c r="G608" i="2"/>
  <c r="H608" i="2"/>
  <c r="I608" i="2"/>
  <c r="J608" i="2"/>
  <c r="K608" i="2"/>
  <c r="L608" i="2"/>
  <c r="M608" i="2"/>
  <c r="N608" i="2"/>
  <c r="O608" i="2"/>
  <c r="P608" i="2"/>
  <c r="Q608" i="2"/>
  <c r="A609" i="2"/>
  <c r="B609" i="2"/>
  <c r="C609" i="2"/>
  <c r="D609" i="2"/>
  <c r="E609" i="2"/>
  <c r="F609" i="2"/>
  <c r="G609" i="2"/>
  <c r="H609" i="2"/>
  <c r="I609" i="2"/>
  <c r="J609" i="2"/>
  <c r="K609" i="2"/>
  <c r="L609" i="2"/>
  <c r="M609" i="2"/>
  <c r="N609" i="2"/>
  <c r="O609" i="2"/>
  <c r="P609" i="2"/>
  <c r="Q609" i="2"/>
  <c r="A610" i="2"/>
  <c r="B610" i="2"/>
  <c r="C610" i="2"/>
  <c r="D610" i="2"/>
  <c r="E610" i="2"/>
  <c r="F610" i="2"/>
  <c r="G610" i="2"/>
  <c r="H610" i="2"/>
  <c r="I610" i="2"/>
  <c r="J610" i="2"/>
  <c r="K610" i="2"/>
  <c r="L610" i="2"/>
  <c r="M610" i="2"/>
  <c r="N610" i="2"/>
  <c r="O610" i="2"/>
  <c r="P610" i="2"/>
  <c r="Q610" i="2"/>
  <c r="A611" i="2"/>
  <c r="B611" i="2"/>
  <c r="C611" i="2"/>
  <c r="D611" i="2"/>
  <c r="E611" i="2"/>
  <c r="F611" i="2"/>
  <c r="G611" i="2"/>
  <c r="H611" i="2"/>
  <c r="I611" i="2"/>
  <c r="J611" i="2"/>
  <c r="K611" i="2"/>
  <c r="L611" i="2"/>
  <c r="M611" i="2"/>
  <c r="N611" i="2"/>
  <c r="O611" i="2"/>
  <c r="P611" i="2"/>
  <c r="Q611" i="2"/>
  <c r="A612" i="2"/>
  <c r="B612" i="2"/>
  <c r="C612" i="2"/>
  <c r="D612" i="2"/>
  <c r="E612" i="2"/>
  <c r="F612" i="2"/>
  <c r="G612" i="2"/>
  <c r="H612" i="2"/>
  <c r="I612" i="2"/>
  <c r="J612" i="2"/>
  <c r="K612" i="2"/>
  <c r="L612" i="2"/>
  <c r="M612" i="2"/>
  <c r="N612" i="2"/>
  <c r="O612" i="2"/>
  <c r="P612" i="2"/>
  <c r="Q612" i="2"/>
  <c r="A613" i="2"/>
  <c r="B613" i="2"/>
  <c r="C613" i="2"/>
  <c r="D613" i="2"/>
  <c r="E613" i="2"/>
  <c r="F613" i="2"/>
  <c r="G613" i="2"/>
  <c r="H613" i="2"/>
  <c r="I613" i="2"/>
  <c r="J613" i="2"/>
  <c r="K613" i="2"/>
  <c r="L613" i="2"/>
  <c r="M613" i="2"/>
  <c r="N613" i="2"/>
  <c r="O613" i="2"/>
  <c r="P613" i="2"/>
  <c r="Q613" i="2"/>
  <c r="A614" i="2"/>
  <c r="B614" i="2"/>
  <c r="C614" i="2"/>
  <c r="D614" i="2"/>
  <c r="E614" i="2"/>
  <c r="F614" i="2"/>
  <c r="G614" i="2"/>
  <c r="H614" i="2"/>
  <c r="I614" i="2"/>
  <c r="J614" i="2"/>
  <c r="K614" i="2"/>
  <c r="L614" i="2"/>
  <c r="M614" i="2"/>
  <c r="N614" i="2"/>
  <c r="O614" i="2"/>
  <c r="P614" i="2"/>
  <c r="Q614" i="2"/>
  <c r="A615" i="2"/>
  <c r="B615" i="2"/>
  <c r="C615" i="2"/>
  <c r="D615" i="2"/>
  <c r="E615" i="2"/>
  <c r="F615" i="2"/>
  <c r="G615" i="2"/>
  <c r="H615" i="2"/>
  <c r="I615" i="2"/>
  <c r="J615" i="2"/>
  <c r="K615" i="2"/>
  <c r="L615" i="2"/>
  <c r="M615" i="2"/>
  <c r="N615" i="2"/>
  <c r="O615" i="2"/>
  <c r="P615" i="2"/>
  <c r="Q615" i="2"/>
  <c r="A616" i="2"/>
  <c r="B616" i="2"/>
  <c r="C616" i="2"/>
  <c r="D616" i="2"/>
  <c r="E616" i="2"/>
  <c r="F616" i="2"/>
  <c r="G616" i="2"/>
  <c r="H616" i="2"/>
  <c r="I616" i="2"/>
  <c r="J616" i="2"/>
  <c r="K616" i="2"/>
  <c r="L616" i="2"/>
  <c r="M616" i="2"/>
  <c r="N616" i="2"/>
  <c r="O616" i="2"/>
  <c r="P616" i="2"/>
  <c r="Q616" i="2"/>
  <c r="A617" i="2"/>
  <c r="B617" i="2"/>
  <c r="C617" i="2"/>
  <c r="D617" i="2"/>
  <c r="E617" i="2"/>
  <c r="F617" i="2"/>
  <c r="G617" i="2"/>
  <c r="H617" i="2"/>
  <c r="I617" i="2"/>
  <c r="J617" i="2"/>
  <c r="K617" i="2"/>
  <c r="L617" i="2"/>
  <c r="M617" i="2"/>
  <c r="N617" i="2"/>
  <c r="O617" i="2"/>
  <c r="P617" i="2"/>
  <c r="Q617" i="2"/>
  <c r="A618" i="2"/>
  <c r="B618" i="2"/>
  <c r="C618" i="2"/>
  <c r="D618" i="2"/>
  <c r="E618" i="2"/>
  <c r="F618" i="2"/>
  <c r="G618" i="2"/>
  <c r="H618" i="2"/>
  <c r="I618" i="2"/>
  <c r="J618" i="2"/>
  <c r="K618" i="2"/>
  <c r="L618" i="2"/>
  <c r="M618" i="2"/>
  <c r="N618" i="2"/>
  <c r="O618" i="2"/>
  <c r="P618" i="2"/>
  <c r="Q618" i="2"/>
  <c r="A619" i="2"/>
  <c r="B619" i="2"/>
  <c r="C619" i="2"/>
  <c r="D619" i="2"/>
  <c r="E619" i="2"/>
  <c r="F619" i="2"/>
  <c r="G619" i="2"/>
  <c r="H619" i="2"/>
  <c r="I619" i="2"/>
  <c r="J619" i="2"/>
  <c r="K619" i="2"/>
  <c r="L619" i="2"/>
  <c r="M619" i="2"/>
  <c r="N619" i="2"/>
  <c r="O619" i="2"/>
  <c r="P619" i="2"/>
  <c r="Q619" i="2"/>
  <c r="A620" i="2"/>
  <c r="B620" i="2"/>
  <c r="C620" i="2"/>
  <c r="D620" i="2"/>
  <c r="E620" i="2"/>
  <c r="F620" i="2"/>
  <c r="G620" i="2"/>
  <c r="H620" i="2"/>
  <c r="I620" i="2"/>
  <c r="J620" i="2"/>
  <c r="K620" i="2"/>
  <c r="L620" i="2"/>
  <c r="M620" i="2"/>
  <c r="N620" i="2"/>
  <c r="O620" i="2"/>
  <c r="P620" i="2"/>
  <c r="Q620" i="2"/>
  <c r="A621" i="2"/>
  <c r="B621" i="2"/>
  <c r="C621" i="2"/>
  <c r="D621" i="2"/>
  <c r="E621" i="2"/>
  <c r="F621" i="2"/>
  <c r="G621" i="2"/>
  <c r="H621" i="2"/>
  <c r="I621" i="2"/>
  <c r="J621" i="2"/>
  <c r="K621" i="2"/>
  <c r="L621" i="2"/>
  <c r="M621" i="2"/>
  <c r="N621" i="2"/>
  <c r="O621" i="2"/>
  <c r="P621" i="2"/>
  <c r="Q621" i="2"/>
  <c r="A622" i="2"/>
  <c r="B622" i="2"/>
  <c r="C622" i="2"/>
  <c r="D622" i="2"/>
  <c r="E622" i="2"/>
  <c r="F622" i="2"/>
  <c r="G622" i="2"/>
  <c r="H622" i="2"/>
  <c r="I622" i="2"/>
  <c r="J622" i="2"/>
  <c r="K622" i="2"/>
  <c r="L622" i="2"/>
  <c r="M622" i="2"/>
  <c r="N622" i="2"/>
  <c r="O622" i="2"/>
  <c r="P622" i="2"/>
  <c r="Q622" i="2"/>
  <c r="A623" i="2"/>
  <c r="B623" i="2"/>
  <c r="C623" i="2"/>
  <c r="D623" i="2"/>
  <c r="E623" i="2"/>
  <c r="F623" i="2"/>
  <c r="G623" i="2"/>
  <c r="H623" i="2"/>
  <c r="I623" i="2"/>
  <c r="J623" i="2"/>
  <c r="K623" i="2"/>
  <c r="L623" i="2"/>
  <c r="M623" i="2"/>
  <c r="N623" i="2"/>
  <c r="O623" i="2"/>
  <c r="P623" i="2"/>
  <c r="Q623" i="2"/>
  <c r="A624" i="2"/>
  <c r="B624" i="2"/>
  <c r="C624" i="2"/>
  <c r="D624" i="2"/>
  <c r="E624" i="2"/>
  <c r="F624" i="2"/>
  <c r="G624" i="2"/>
  <c r="H624" i="2"/>
  <c r="I624" i="2"/>
  <c r="J624" i="2"/>
  <c r="K624" i="2"/>
  <c r="L624" i="2"/>
  <c r="M624" i="2"/>
  <c r="N624" i="2"/>
  <c r="O624" i="2"/>
  <c r="P624" i="2"/>
  <c r="Q624" i="2"/>
  <c r="A625" i="2"/>
  <c r="B625" i="2"/>
  <c r="C625" i="2"/>
  <c r="D625" i="2"/>
  <c r="E625" i="2"/>
  <c r="F625" i="2"/>
  <c r="G625" i="2"/>
  <c r="H625" i="2"/>
  <c r="I625" i="2"/>
  <c r="J625" i="2"/>
  <c r="K625" i="2"/>
  <c r="L625" i="2"/>
  <c r="M625" i="2"/>
  <c r="N625" i="2"/>
  <c r="O625" i="2"/>
  <c r="P625" i="2"/>
  <c r="Q625" i="2"/>
  <c r="A626" i="2"/>
  <c r="B626" i="2"/>
  <c r="C626" i="2"/>
  <c r="D626" i="2"/>
  <c r="E626" i="2"/>
  <c r="F626" i="2"/>
  <c r="G626" i="2"/>
  <c r="H626" i="2"/>
  <c r="I626" i="2"/>
  <c r="J626" i="2"/>
  <c r="K626" i="2"/>
  <c r="L626" i="2"/>
  <c r="M626" i="2"/>
  <c r="N626" i="2"/>
  <c r="O626" i="2"/>
  <c r="P626" i="2"/>
  <c r="Q626" i="2"/>
  <c r="A627" i="2"/>
  <c r="B627" i="2"/>
  <c r="C627" i="2"/>
  <c r="D627" i="2"/>
  <c r="E627" i="2"/>
  <c r="F627" i="2"/>
  <c r="G627" i="2"/>
  <c r="H627" i="2"/>
  <c r="I627" i="2"/>
  <c r="J627" i="2"/>
  <c r="K627" i="2"/>
  <c r="L627" i="2"/>
  <c r="M627" i="2"/>
  <c r="N627" i="2"/>
  <c r="O627" i="2"/>
  <c r="P627" i="2"/>
  <c r="Q627" i="2"/>
  <c r="A628" i="2"/>
  <c r="B628" i="2"/>
  <c r="C628" i="2"/>
  <c r="D628" i="2"/>
  <c r="E628" i="2"/>
  <c r="F628" i="2"/>
  <c r="G628" i="2"/>
  <c r="H628" i="2"/>
  <c r="I628" i="2"/>
  <c r="J628" i="2"/>
  <c r="K628" i="2"/>
  <c r="L628" i="2"/>
  <c r="M628" i="2"/>
  <c r="N628" i="2"/>
  <c r="O628" i="2"/>
  <c r="P628" i="2"/>
  <c r="Q628" i="2"/>
  <c r="A629" i="2"/>
  <c r="B629" i="2"/>
  <c r="C629" i="2"/>
  <c r="D629" i="2"/>
  <c r="E629" i="2"/>
  <c r="F629" i="2"/>
  <c r="G629" i="2"/>
  <c r="H629" i="2"/>
  <c r="I629" i="2"/>
  <c r="J629" i="2"/>
  <c r="K629" i="2"/>
  <c r="L629" i="2"/>
  <c r="M629" i="2"/>
  <c r="N629" i="2"/>
  <c r="O629" i="2"/>
  <c r="P629" i="2"/>
  <c r="Q629" i="2"/>
  <c r="A630" i="2"/>
  <c r="B630" i="2"/>
  <c r="C630" i="2"/>
  <c r="D630" i="2"/>
  <c r="E630" i="2"/>
  <c r="F630" i="2"/>
  <c r="G630" i="2"/>
  <c r="H630" i="2"/>
  <c r="I630" i="2"/>
  <c r="J630" i="2"/>
  <c r="K630" i="2"/>
  <c r="L630" i="2"/>
  <c r="M630" i="2"/>
  <c r="N630" i="2"/>
  <c r="O630" i="2"/>
  <c r="P630" i="2"/>
  <c r="Q630" i="2"/>
  <c r="A631" i="2"/>
  <c r="B631" i="2"/>
  <c r="C631" i="2"/>
  <c r="D631" i="2"/>
  <c r="E631" i="2"/>
  <c r="F631" i="2"/>
  <c r="G631" i="2"/>
  <c r="H631" i="2"/>
  <c r="I631" i="2"/>
  <c r="J631" i="2"/>
  <c r="K631" i="2"/>
  <c r="L631" i="2"/>
  <c r="M631" i="2"/>
  <c r="N631" i="2"/>
  <c r="O631" i="2"/>
  <c r="P631" i="2"/>
  <c r="Q631" i="2"/>
  <c r="A632" i="2"/>
  <c r="B632" i="2"/>
  <c r="C632" i="2"/>
  <c r="D632" i="2"/>
  <c r="E632" i="2"/>
  <c r="F632" i="2"/>
  <c r="G632" i="2"/>
  <c r="H632" i="2"/>
  <c r="I632" i="2"/>
  <c r="J632" i="2"/>
  <c r="K632" i="2"/>
  <c r="L632" i="2"/>
  <c r="M632" i="2"/>
  <c r="N632" i="2"/>
  <c r="O632" i="2"/>
  <c r="P632" i="2"/>
  <c r="Q632" i="2"/>
  <c r="A633" i="2"/>
  <c r="B633" i="2"/>
  <c r="C633" i="2"/>
  <c r="D633" i="2"/>
  <c r="E633" i="2"/>
  <c r="F633" i="2"/>
  <c r="G633" i="2"/>
  <c r="H633" i="2"/>
  <c r="I633" i="2"/>
  <c r="J633" i="2"/>
  <c r="K633" i="2"/>
  <c r="L633" i="2"/>
  <c r="M633" i="2"/>
  <c r="N633" i="2"/>
  <c r="O633" i="2"/>
  <c r="P633" i="2"/>
  <c r="Q633" i="2"/>
  <c r="A634" i="2"/>
  <c r="B634" i="2"/>
  <c r="C634" i="2"/>
  <c r="D634" i="2"/>
  <c r="E634" i="2"/>
  <c r="F634" i="2"/>
  <c r="G634" i="2"/>
  <c r="H634" i="2"/>
  <c r="I634" i="2"/>
  <c r="J634" i="2"/>
  <c r="K634" i="2"/>
  <c r="L634" i="2"/>
  <c r="M634" i="2"/>
  <c r="N634" i="2"/>
  <c r="O634" i="2"/>
  <c r="P634" i="2"/>
  <c r="Q634" i="2"/>
  <c r="A635" i="2"/>
  <c r="B635" i="2"/>
  <c r="C635" i="2"/>
  <c r="D635" i="2"/>
  <c r="E635" i="2"/>
  <c r="F635" i="2"/>
  <c r="G635" i="2"/>
  <c r="H635" i="2"/>
  <c r="I635" i="2"/>
  <c r="J635" i="2"/>
  <c r="K635" i="2"/>
  <c r="L635" i="2"/>
  <c r="M635" i="2"/>
  <c r="N635" i="2"/>
  <c r="O635" i="2"/>
  <c r="P635" i="2"/>
  <c r="Q635" i="2"/>
  <c r="A636" i="2"/>
  <c r="B636" i="2"/>
  <c r="C636" i="2"/>
  <c r="D636" i="2"/>
  <c r="E636" i="2"/>
  <c r="F636" i="2"/>
  <c r="G636" i="2"/>
  <c r="H636" i="2"/>
  <c r="I636" i="2"/>
  <c r="J636" i="2"/>
  <c r="K636" i="2"/>
  <c r="L636" i="2"/>
  <c r="M636" i="2"/>
  <c r="N636" i="2"/>
  <c r="O636" i="2"/>
  <c r="P636" i="2"/>
  <c r="Q636" i="2"/>
  <c r="A637" i="2"/>
  <c r="B637" i="2"/>
  <c r="C637" i="2"/>
  <c r="D637" i="2"/>
  <c r="E637" i="2"/>
  <c r="F637" i="2"/>
  <c r="G637" i="2"/>
  <c r="H637" i="2"/>
  <c r="I637" i="2"/>
  <c r="J637" i="2"/>
  <c r="K637" i="2"/>
  <c r="L637" i="2"/>
  <c r="M637" i="2"/>
  <c r="N637" i="2"/>
  <c r="O637" i="2"/>
  <c r="P637" i="2"/>
  <c r="Q637" i="2"/>
  <c r="A638" i="2"/>
  <c r="B638" i="2"/>
  <c r="C638" i="2"/>
  <c r="D638" i="2"/>
  <c r="E638" i="2"/>
  <c r="F638" i="2"/>
  <c r="G638" i="2"/>
  <c r="H638" i="2"/>
  <c r="I638" i="2"/>
  <c r="J638" i="2"/>
  <c r="K638" i="2"/>
  <c r="L638" i="2"/>
  <c r="M638" i="2"/>
  <c r="N638" i="2"/>
  <c r="O638" i="2"/>
  <c r="P638" i="2"/>
  <c r="Q638" i="2"/>
  <c r="A639" i="2"/>
  <c r="B639" i="2"/>
  <c r="C639" i="2"/>
  <c r="D639" i="2"/>
  <c r="E639" i="2"/>
  <c r="F639" i="2"/>
  <c r="G639" i="2"/>
  <c r="H639" i="2"/>
  <c r="I639" i="2"/>
  <c r="J639" i="2"/>
  <c r="K639" i="2"/>
  <c r="L639" i="2"/>
  <c r="M639" i="2"/>
  <c r="N639" i="2"/>
  <c r="O639" i="2"/>
  <c r="P639" i="2"/>
  <c r="Q639" i="2"/>
  <c r="A640" i="2"/>
  <c r="B640" i="2"/>
  <c r="C640" i="2"/>
  <c r="D640" i="2"/>
  <c r="E640" i="2"/>
  <c r="F640" i="2"/>
  <c r="G640" i="2"/>
  <c r="H640" i="2"/>
  <c r="I640" i="2"/>
  <c r="J640" i="2"/>
  <c r="K640" i="2"/>
  <c r="L640" i="2"/>
  <c r="M640" i="2"/>
  <c r="N640" i="2"/>
  <c r="O640" i="2"/>
  <c r="P640" i="2"/>
  <c r="Q640" i="2"/>
  <c r="A641" i="2"/>
  <c r="B641" i="2"/>
  <c r="C641" i="2"/>
  <c r="D641" i="2"/>
  <c r="E641" i="2"/>
  <c r="F641" i="2"/>
  <c r="G641" i="2"/>
  <c r="H641" i="2"/>
  <c r="I641" i="2"/>
  <c r="J641" i="2"/>
  <c r="K641" i="2"/>
  <c r="L641" i="2"/>
  <c r="M641" i="2"/>
  <c r="N641" i="2"/>
  <c r="O641" i="2"/>
  <c r="P641" i="2"/>
  <c r="Q641" i="2"/>
  <c r="A642" i="2"/>
  <c r="B642" i="2"/>
  <c r="C642" i="2"/>
  <c r="D642" i="2"/>
  <c r="E642" i="2"/>
  <c r="F642" i="2"/>
  <c r="G642" i="2"/>
  <c r="H642" i="2"/>
  <c r="I642" i="2"/>
  <c r="J642" i="2"/>
  <c r="K642" i="2"/>
  <c r="L642" i="2"/>
  <c r="M642" i="2"/>
  <c r="N642" i="2"/>
  <c r="O642" i="2"/>
  <c r="P642" i="2"/>
  <c r="Q642" i="2"/>
  <c r="A643" i="2"/>
  <c r="B643" i="2"/>
  <c r="C643" i="2"/>
  <c r="D643" i="2"/>
  <c r="E643" i="2"/>
  <c r="F643" i="2"/>
  <c r="G643" i="2"/>
  <c r="H643" i="2"/>
  <c r="I643" i="2"/>
  <c r="J643" i="2"/>
  <c r="K643" i="2"/>
  <c r="L643" i="2"/>
  <c r="M643" i="2"/>
  <c r="N643" i="2"/>
  <c r="O643" i="2"/>
  <c r="P643" i="2"/>
  <c r="Q643" i="2"/>
  <c r="A644" i="2"/>
  <c r="B644" i="2"/>
  <c r="C644" i="2"/>
  <c r="D644" i="2"/>
  <c r="E644" i="2"/>
  <c r="F644" i="2"/>
  <c r="G644" i="2"/>
  <c r="H644" i="2"/>
  <c r="I644" i="2"/>
  <c r="J644" i="2"/>
  <c r="K644" i="2"/>
  <c r="L644" i="2"/>
  <c r="M644" i="2"/>
  <c r="N644" i="2"/>
  <c r="O644" i="2"/>
  <c r="P644" i="2"/>
  <c r="Q644" i="2"/>
  <c r="A645" i="2"/>
  <c r="B645" i="2"/>
  <c r="C645" i="2"/>
  <c r="D645" i="2"/>
  <c r="E645" i="2"/>
  <c r="F645" i="2"/>
  <c r="G645" i="2"/>
  <c r="H645" i="2"/>
  <c r="I645" i="2"/>
  <c r="J645" i="2"/>
  <c r="K645" i="2"/>
  <c r="L645" i="2"/>
  <c r="M645" i="2"/>
  <c r="N645" i="2"/>
  <c r="O645" i="2"/>
  <c r="P645" i="2"/>
  <c r="Q645" i="2"/>
  <c r="A646" i="2"/>
  <c r="B646" i="2"/>
  <c r="C646" i="2"/>
  <c r="D646" i="2"/>
  <c r="E646" i="2"/>
  <c r="F646" i="2"/>
  <c r="G646" i="2"/>
  <c r="H646" i="2"/>
  <c r="I646" i="2"/>
  <c r="J646" i="2"/>
  <c r="K646" i="2"/>
  <c r="L646" i="2"/>
  <c r="M646" i="2"/>
  <c r="N646" i="2"/>
  <c r="O646" i="2"/>
  <c r="P646" i="2"/>
  <c r="Q646" i="2"/>
  <c r="A647" i="2"/>
  <c r="B647" i="2"/>
  <c r="C647" i="2"/>
  <c r="D647" i="2"/>
  <c r="E647" i="2"/>
  <c r="F647" i="2"/>
  <c r="G647" i="2"/>
  <c r="H647" i="2"/>
  <c r="I647" i="2"/>
  <c r="J647" i="2"/>
  <c r="K647" i="2"/>
  <c r="L647" i="2"/>
  <c r="M647" i="2"/>
  <c r="N647" i="2"/>
  <c r="O647" i="2"/>
  <c r="P647" i="2"/>
  <c r="Q647" i="2"/>
  <c r="A648" i="2"/>
  <c r="B648" i="2"/>
  <c r="C648" i="2"/>
  <c r="D648" i="2"/>
  <c r="E648" i="2"/>
  <c r="F648" i="2"/>
  <c r="G648" i="2"/>
  <c r="H648" i="2"/>
  <c r="I648" i="2"/>
  <c r="J648" i="2"/>
  <c r="K648" i="2"/>
  <c r="L648" i="2"/>
  <c r="M648" i="2"/>
  <c r="N648" i="2"/>
  <c r="O648" i="2"/>
  <c r="P648" i="2"/>
  <c r="Q648" i="2"/>
  <c r="A649" i="2"/>
  <c r="B649" i="2"/>
  <c r="C649" i="2"/>
  <c r="D649" i="2"/>
  <c r="E649" i="2"/>
  <c r="F649" i="2"/>
  <c r="G649" i="2"/>
  <c r="H649" i="2"/>
  <c r="I649" i="2"/>
  <c r="J649" i="2"/>
  <c r="K649" i="2"/>
  <c r="L649" i="2"/>
  <c r="M649" i="2"/>
  <c r="N649" i="2"/>
  <c r="O649" i="2"/>
  <c r="P649" i="2"/>
  <c r="Q649" i="2"/>
  <c r="A650" i="2"/>
  <c r="B650" i="2"/>
  <c r="C650" i="2"/>
  <c r="D650" i="2"/>
  <c r="E650" i="2"/>
  <c r="F650" i="2"/>
  <c r="G650" i="2"/>
  <c r="H650" i="2"/>
  <c r="I650" i="2"/>
  <c r="J650" i="2"/>
  <c r="K650" i="2"/>
  <c r="L650" i="2"/>
  <c r="M650" i="2"/>
  <c r="N650" i="2"/>
  <c r="O650" i="2"/>
  <c r="P650" i="2"/>
  <c r="Q650" i="2"/>
  <c r="A651" i="2"/>
  <c r="B651" i="2"/>
  <c r="C651" i="2"/>
  <c r="D651" i="2"/>
  <c r="E651" i="2"/>
  <c r="F651" i="2"/>
  <c r="G651" i="2"/>
  <c r="H651" i="2"/>
  <c r="I651" i="2"/>
  <c r="J651" i="2"/>
  <c r="K651" i="2"/>
  <c r="L651" i="2"/>
  <c r="M651" i="2"/>
  <c r="N651" i="2"/>
  <c r="O651" i="2"/>
  <c r="P651" i="2"/>
  <c r="Q651" i="2"/>
  <c r="A652" i="2"/>
  <c r="B652" i="2"/>
  <c r="C652" i="2"/>
  <c r="D652" i="2"/>
  <c r="E652" i="2"/>
  <c r="F652" i="2"/>
  <c r="G652" i="2"/>
  <c r="H652" i="2"/>
  <c r="I652" i="2"/>
  <c r="J652" i="2"/>
  <c r="K652" i="2"/>
  <c r="L652" i="2"/>
  <c r="M652" i="2"/>
  <c r="N652" i="2"/>
  <c r="O652" i="2"/>
  <c r="P652" i="2"/>
  <c r="Q652" i="2"/>
  <c r="A653" i="2"/>
  <c r="B653" i="2"/>
  <c r="C653" i="2"/>
  <c r="D653" i="2"/>
  <c r="E653" i="2"/>
  <c r="F653" i="2"/>
  <c r="G653" i="2"/>
  <c r="H653" i="2"/>
  <c r="I653" i="2"/>
  <c r="J653" i="2"/>
  <c r="K653" i="2"/>
  <c r="L653" i="2"/>
  <c r="M653" i="2"/>
  <c r="N653" i="2"/>
  <c r="O653" i="2"/>
  <c r="P653" i="2"/>
  <c r="Q653" i="2"/>
  <c r="A654" i="2"/>
  <c r="B654" i="2"/>
  <c r="C654" i="2"/>
  <c r="D654" i="2"/>
  <c r="E654" i="2"/>
  <c r="F654" i="2"/>
  <c r="G654" i="2"/>
  <c r="H654" i="2"/>
  <c r="I654" i="2"/>
  <c r="J654" i="2"/>
  <c r="K654" i="2"/>
  <c r="L654" i="2"/>
  <c r="M654" i="2"/>
  <c r="N654" i="2"/>
  <c r="O654" i="2"/>
  <c r="P654" i="2"/>
  <c r="Q654" i="2"/>
  <c r="A655" i="2"/>
  <c r="B655" i="2"/>
  <c r="C655" i="2"/>
  <c r="D655" i="2"/>
  <c r="E655" i="2"/>
  <c r="F655" i="2"/>
  <c r="G655" i="2"/>
  <c r="H655" i="2"/>
  <c r="I655" i="2"/>
  <c r="J655" i="2"/>
  <c r="K655" i="2"/>
  <c r="L655" i="2"/>
  <c r="M655" i="2"/>
  <c r="N655" i="2"/>
  <c r="O655" i="2"/>
  <c r="P655" i="2"/>
  <c r="Q655" i="2"/>
  <c r="A656" i="2"/>
  <c r="B656" i="2"/>
  <c r="C656" i="2"/>
  <c r="D656" i="2"/>
  <c r="E656" i="2"/>
  <c r="F656" i="2"/>
  <c r="G656" i="2"/>
  <c r="H656" i="2"/>
  <c r="I656" i="2"/>
  <c r="J656" i="2"/>
  <c r="K656" i="2"/>
  <c r="L656" i="2"/>
  <c r="M656" i="2"/>
  <c r="N656" i="2"/>
  <c r="O656" i="2"/>
  <c r="P656" i="2"/>
  <c r="Q656" i="2"/>
  <c r="A657" i="2"/>
  <c r="B657" i="2"/>
  <c r="C657" i="2"/>
  <c r="D657" i="2"/>
  <c r="E657" i="2"/>
  <c r="F657" i="2"/>
  <c r="G657" i="2"/>
  <c r="H657" i="2"/>
  <c r="I657" i="2"/>
  <c r="J657" i="2"/>
  <c r="K657" i="2"/>
  <c r="L657" i="2"/>
  <c r="M657" i="2"/>
  <c r="N657" i="2"/>
  <c r="O657" i="2"/>
  <c r="P657" i="2"/>
  <c r="Q657" i="2"/>
  <c r="A658" i="2"/>
  <c r="B658" i="2"/>
  <c r="C658" i="2"/>
  <c r="D658" i="2"/>
  <c r="E658" i="2"/>
  <c r="F658" i="2"/>
  <c r="G658" i="2"/>
  <c r="H658" i="2"/>
  <c r="I658" i="2"/>
  <c r="J658" i="2"/>
  <c r="K658" i="2"/>
  <c r="L658" i="2"/>
  <c r="M658" i="2"/>
  <c r="N658" i="2"/>
  <c r="O658" i="2"/>
  <c r="P658" i="2"/>
  <c r="Q658" i="2"/>
  <c r="A659" i="2"/>
  <c r="B659" i="2"/>
  <c r="C659" i="2"/>
  <c r="D659" i="2"/>
  <c r="E659" i="2"/>
  <c r="F659" i="2"/>
  <c r="G659" i="2"/>
  <c r="H659" i="2"/>
  <c r="I659" i="2"/>
  <c r="J659" i="2"/>
  <c r="K659" i="2"/>
  <c r="L659" i="2"/>
  <c r="M659" i="2"/>
  <c r="N659" i="2"/>
  <c r="O659" i="2"/>
  <c r="P659" i="2"/>
  <c r="Q659" i="2"/>
  <c r="A660" i="2"/>
  <c r="B660" i="2"/>
  <c r="C660" i="2"/>
  <c r="D660" i="2"/>
  <c r="E660" i="2"/>
  <c r="F660" i="2"/>
  <c r="G660" i="2"/>
  <c r="H660" i="2"/>
  <c r="I660" i="2"/>
  <c r="J660" i="2"/>
  <c r="K660" i="2"/>
  <c r="L660" i="2"/>
  <c r="M660" i="2"/>
  <c r="N660" i="2"/>
  <c r="O660" i="2"/>
  <c r="P660" i="2"/>
  <c r="Q660" i="2"/>
  <c r="A661" i="2"/>
  <c r="B661" i="2"/>
  <c r="C661" i="2"/>
  <c r="D661" i="2"/>
  <c r="E661" i="2"/>
  <c r="F661" i="2"/>
  <c r="G661" i="2"/>
  <c r="H661" i="2"/>
  <c r="I661" i="2"/>
  <c r="J661" i="2"/>
  <c r="K661" i="2"/>
  <c r="L661" i="2"/>
  <c r="M661" i="2"/>
  <c r="N661" i="2"/>
  <c r="O661" i="2"/>
  <c r="P661" i="2"/>
  <c r="Q661" i="2"/>
  <c r="A662" i="2"/>
  <c r="B662" i="2"/>
  <c r="C662" i="2"/>
  <c r="D662" i="2"/>
  <c r="E662" i="2"/>
  <c r="F662" i="2"/>
  <c r="G662" i="2"/>
  <c r="H662" i="2"/>
  <c r="I662" i="2"/>
  <c r="J662" i="2"/>
  <c r="K662" i="2"/>
  <c r="L662" i="2"/>
  <c r="M662" i="2"/>
  <c r="N662" i="2"/>
  <c r="O662" i="2"/>
  <c r="P662" i="2"/>
  <c r="Q662" i="2"/>
  <c r="A663" i="2"/>
  <c r="B663" i="2"/>
  <c r="C663" i="2"/>
  <c r="D663" i="2"/>
  <c r="E663" i="2"/>
  <c r="F663" i="2"/>
  <c r="G663" i="2"/>
  <c r="H663" i="2"/>
  <c r="I663" i="2"/>
  <c r="J663" i="2"/>
  <c r="K663" i="2"/>
  <c r="L663" i="2"/>
  <c r="M663" i="2"/>
  <c r="N663" i="2"/>
  <c r="O663" i="2"/>
  <c r="P663" i="2"/>
  <c r="Q663" i="2"/>
  <c r="A664" i="2"/>
  <c r="B664" i="2"/>
  <c r="C664" i="2"/>
  <c r="D664" i="2"/>
  <c r="E664" i="2"/>
  <c r="F664" i="2"/>
  <c r="G664" i="2"/>
  <c r="H664" i="2"/>
  <c r="I664" i="2"/>
  <c r="J664" i="2"/>
  <c r="K664" i="2"/>
  <c r="L664" i="2"/>
  <c r="M664" i="2"/>
  <c r="N664" i="2"/>
  <c r="O664" i="2"/>
  <c r="P664" i="2"/>
  <c r="Q664" i="2"/>
  <c r="A665" i="2"/>
  <c r="B665" i="2"/>
  <c r="C665" i="2"/>
  <c r="D665" i="2"/>
  <c r="E665" i="2"/>
  <c r="F665" i="2"/>
  <c r="G665" i="2"/>
  <c r="H665" i="2"/>
  <c r="I665" i="2"/>
  <c r="J665" i="2"/>
  <c r="K665" i="2"/>
  <c r="L665" i="2"/>
  <c r="M665" i="2"/>
  <c r="N665" i="2"/>
  <c r="O665" i="2"/>
  <c r="P665" i="2"/>
  <c r="Q665" i="2"/>
  <c r="A666" i="2"/>
  <c r="B666" i="2"/>
  <c r="C666" i="2"/>
  <c r="D666" i="2"/>
  <c r="E666" i="2"/>
  <c r="F666" i="2"/>
  <c r="G666" i="2"/>
  <c r="H666" i="2"/>
  <c r="I666" i="2"/>
  <c r="J666" i="2"/>
  <c r="K666" i="2"/>
  <c r="L666" i="2"/>
  <c r="M666" i="2"/>
  <c r="N666" i="2"/>
  <c r="O666" i="2"/>
  <c r="P666" i="2"/>
  <c r="Q666" i="2"/>
  <c r="A667" i="2"/>
  <c r="B667" i="2"/>
  <c r="C667" i="2"/>
  <c r="D667" i="2"/>
  <c r="E667" i="2"/>
  <c r="F667" i="2"/>
  <c r="G667" i="2"/>
  <c r="H667" i="2"/>
  <c r="I667" i="2"/>
  <c r="J667" i="2"/>
  <c r="K667" i="2"/>
  <c r="L667" i="2"/>
  <c r="M667" i="2"/>
  <c r="N667" i="2"/>
  <c r="O667" i="2"/>
  <c r="P667" i="2"/>
  <c r="Q667" i="2"/>
  <c r="A668" i="2"/>
  <c r="B668" i="2"/>
  <c r="C668" i="2"/>
  <c r="D668" i="2"/>
  <c r="E668" i="2"/>
  <c r="F668" i="2"/>
  <c r="G668" i="2"/>
  <c r="H668" i="2"/>
  <c r="I668" i="2"/>
  <c r="J668" i="2"/>
  <c r="K668" i="2"/>
  <c r="L668" i="2"/>
  <c r="M668" i="2"/>
  <c r="N668" i="2"/>
  <c r="O668" i="2"/>
  <c r="P668" i="2"/>
  <c r="Q668" i="2"/>
  <c r="A669" i="2"/>
  <c r="B669" i="2"/>
  <c r="C669" i="2"/>
  <c r="D669" i="2"/>
  <c r="E669" i="2"/>
  <c r="F669" i="2"/>
  <c r="G669" i="2"/>
  <c r="H669" i="2"/>
  <c r="I669" i="2"/>
  <c r="J669" i="2"/>
  <c r="K669" i="2"/>
  <c r="L669" i="2"/>
  <c r="M669" i="2"/>
  <c r="N669" i="2"/>
  <c r="O669" i="2"/>
  <c r="P669" i="2"/>
  <c r="Q669" i="2"/>
  <c r="A670" i="2"/>
  <c r="B670" i="2"/>
  <c r="C670" i="2"/>
  <c r="D670" i="2"/>
  <c r="E670" i="2"/>
  <c r="F670" i="2"/>
  <c r="G670" i="2"/>
  <c r="H670" i="2"/>
  <c r="I670" i="2"/>
  <c r="J670" i="2"/>
  <c r="K670" i="2"/>
  <c r="L670" i="2"/>
  <c r="M670" i="2"/>
  <c r="N670" i="2"/>
  <c r="O670" i="2"/>
  <c r="P670" i="2"/>
  <c r="Q670" i="2"/>
  <c r="A671" i="2"/>
  <c r="B671" i="2"/>
  <c r="C671" i="2"/>
  <c r="D671" i="2"/>
  <c r="E671" i="2"/>
  <c r="F671" i="2"/>
  <c r="G671" i="2"/>
  <c r="H671" i="2"/>
  <c r="I671" i="2"/>
  <c r="J671" i="2"/>
  <c r="K671" i="2"/>
  <c r="L671" i="2"/>
  <c r="M671" i="2"/>
  <c r="N671" i="2"/>
  <c r="O671" i="2"/>
  <c r="P671" i="2"/>
  <c r="Q671" i="2"/>
  <c r="A672" i="2"/>
  <c r="B672" i="2"/>
  <c r="C672" i="2"/>
  <c r="D672" i="2"/>
  <c r="E672" i="2"/>
  <c r="F672" i="2"/>
  <c r="G672" i="2"/>
  <c r="H672" i="2"/>
  <c r="I672" i="2"/>
  <c r="J672" i="2"/>
  <c r="K672" i="2"/>
  <c r="L672" i="2"/>
  <c r="M672" i="2"/>
  <c r="N672" i="2"/>
  <c r="O672" i="2"/>
  <c r="P672" i="2"/>
  <c r="Q672" i="2"/>
  <c r="A673" i="2"/>
  <c r="B673" i="2"/>
  <c r="C673" i="2"/>
  <c r="D673" i="2"/>
  <c r="E673" i="2"/>
  <c r="F673" i="2"/>
  <c r="G673" i="2"/>
  <c r="H673" i="2"/>
  <c r="I673" i="2"/>
  <c r="J673" i="2"/>
  <c r="K673" i="2"/>
  <c r="L673" i="2"/>
  <c r="M673" i="2"/>
  <c r="N673" i="2"/>
  <c r="O673" i="2"/>
  <c r="P673" i="2"/>
  <c r="Q673" i="2"/>
  <c r="A674" i="2"/>
  <c r="B674" i="2"/>
  <c r="C674" i="2"/>
  <c r="D674" i="2"/>
  <c r="E674" i="2"/>
  <c r="F674" i="2"/>
  <c r="G674" i="2"/>
  <c r="H674" i="2"/>
  <c r="I674" i="2"/>
  <c r="J674" i="2"/>
  <c r="K674" i="2"/>
  <c r="L674" i="2"/>
  <c r="M674" i="2"/>
  <c r="N674" i="2"/>
  <c r="O674" i="2"/>
  <c r="P674" i="2"/>
  <c r="Q674" i="2"/>
  <c r="A675" i="2"/>
  <c r="B675" i="2"/>
  <c r="C675" i="2"/>
  <c r="D675" i="2"/>
  <c r="E675" i="2"/>
  <c r="F675" i="2"/>
  <c r="G675" i="2"/>
  <c r="H675" i="2"/>
  <c r="I675" i="2"/>
  <c r="J675" i="2"/>
  <c r="K675" i="2"/>
  <c r="L675" i="2"/>
  <c r="M675" i="2"/>
  <c r="N675" i="2"/>
  <c r="O675" i="2"/>
  <c r="P675" i="2"/>
  <c r="Q675" i="2"/>
  <c r="A676" i="2"/>
  <c r="B676" i="2"/>
  <c r="C676" i="2"/>
  <c r="D676" i="2"/>
  <c r="E676" i="2"/>
  <c r="F676" i="2"/>
  <c r="G676" i="2"/>
  <c r="H676" i="2"/>
  <c r="I676" i="2"/>
  <c r="J676" i="2"/>
  <c r="K676" i="2"/>
  <c r="L676" i="2"/>
  <c r="M676" i="2"/>
  <c r="N676" i="2"/>
  <c r="O676" i="2"/>
  <c r="P676" i="2"/>
  <c r="Q676" i="2"/>
  <c r="A677" i="2"/>
  <c r="B677" i="2"/>
  <c r="C677" i="2"/>
  <c r="D677" i="2"/>
  <c r="E677" i="2"/>
  <c r="F677" i="2"/>
  <c r="G677" i="2"/>
  <c r="H677" i="2"/>
  <c r="I677" i="2"/>
  <c r="J677" i="2"/>
  <c r="K677" i="2"/>
  <c r="L677" i="2"/>
  <c r="M677" i="2"/>
  <c r="N677" i="2"/>
  <c r="O677" i="2"/>
  <c r="P677" i="2"/>
  <c r="Q677" i="2"/>
  <c r="A678" i="2"/>
  <c r="B678" i="2"/>
  <c r="C678" i="2"/>
  <c r="D678" i="2"/>
  <c r="E678" i="2"/>
  <c r="F678" i="2"/>
  <c r="G678" i="2"/>
  <c r="H678" i="2"/>
  <c r="I678" i="2"/>
  <c r="J678" i="2"/>
  <c r="K678" i="2"/>
  <c r="L678" i="2"/>
  <c r="M678" i="2"/>
  <c r="N678" i="2"/>
  <c r="O678" i="2"/>
  <c r="P678" i="2"/>
  <c r="Q678" i="2"/>
  <c r="A679" i="2"/>
  <c r="B679" i="2"/>
  <c r="C679" i="2"/>
  <c r="D679" i="2"/>
  <c r="E679" i="2"/>
  <c r="F679" i="2"/>
  <c r="G679" i="2"/>
  <c r="H679" i="2"/>
  <c r="I679" i="2"/>
  <c r="J679" i="2"/>
  <c r="K679" i="2"/>
  <c r="L679" i="2"/>
  <c r="M679" i="2"/>
  <c r="N679" i="2"/>
  <c r="O679" i="2"/>
  <c r="P679" i="2"/>
  <c r="Q679" i="2"/>
  <c r="A680" i="2"/>
  <c r="B680" i="2"/>
  <c r="C680" i="2"/>
  <c r="D680" i="2"/>
  <c r="E680" i="2"/>
  <c r="F680" i="2"/>
  <c r="G680" i="2"/>
  <c r="H680" i="2"/>
  <c r="I680" i="2"/>
  <c r="J680" i="2"/>
  <c r="K680" i="2"/>
  <c r="L680" i="2"/>
  <c r="M680" i="2"/>
  <c r="N680" i="2"/>
  <c r="O680" i="2"/>
  <c r="P680" i="2"/>
  <c r="Q680" i="2"/>
  <c r="A681" i="2"/>
  <c r="B681" i="2"/>
  <c r="C681" i="2"/>
  <c r="D681" i="2"/>
  <c r="E681" i="2"/>
  <c r="F681" i="2"/>
  <c r="G681" i="2"/>
  <c r="H681" i="2"/>
  <c r="I681" i="2"/>
  <c r="J681" i="2"/>
  <c r="K681" i="2"/>
  <c r="L681" i="2"/>
  <c r="M681" i="2"/>
  <c r="N681" i="2"/>
  <c r="O681" i="2"/>
  <c r="P681" i="2"/>
  <c r="Q681" i="2"/>
  <c r="A682" i="2"/>
  <c r="B682" i="2"/>
  <c r="C682" i="2"/>
  <c r="D682" i="2"/>
  <c r="E682" i="2"/>
  <c r="F682" i="2"/>
  <c r="G682" i="2"/>
  <c r="H682" i="2"/>
  <c r="I682" i="2"/>
  <c r="J682" i="2"/>
  <c r="K682" i="2"/>
  <c r="L682" i="2"/>
  <c r="M682" i="2"/>
  <c r="N682" i="2"/>
  <c r="O682" i="2"/>
  <c r="P682" i="2"/>
  <c r="Q682" i="2"/>
  <c r="A683" i="2"/>
  <c r="B683" i="2"/>
  <c r="C683" i="2"/>
  <c r="D683" i="2"/>
  <c r="E683" i="2"/>
  <c r="F683" i="2"/>
  <c r="G683" i="2"/>
  <c r="H683" i="2"/>
  <c r="I683" i="2"/>
  <c r="J683" i="2"/>
  <c r="K683" i="2"/>
  <c r="L683" i="2"/>
  <c r="M683" i="2"/>
  <c r="N683" i="2"/>
  <c r="O683" i="2"/>
  <c r="P683" i="2"/>
  <c r="Q683" i="2"/>
  <c r="A684" i="2"/>
  <c r="B684" i="2"/>
  <c r="C684" i="2"/>
  <c r="D684" i="2"/>
  <c r="E684" i="2"/>
  <c r="F684" i="2"/>
  <c r="G684" i="2"/>
  <c r="H684" i="2"/>
  <c r="I684" i="2"/>
  <c r="J684" i="2"/>
  <c r="K684" i="2"/>
  <c r="L684" i="2"/>
  <c r="M684" i="2"/>
  <c r="N684" i="2"/>
  <c r="O684" i="2"/>
  <c r="P684" i="2"/>
  <c r="Q684" i="2"/>
  <c r="A685" i="2"/>
  <c r="B685" i="2"/>
  <c r="C685" i="2"/>
  <c r="D685" i="2"/>
  <c r="E685" i="2"/>
  <c r="F685" i="2"/>
  <c r="G685" i="2"/>
  <c r="H685" i="2"/>
  <c r="I685" i="2"/>
  <c r="J685" i="2"/>
  <c r="K685" i="2"/>
  <c r="L685" i="2"/>
  <c r="M685" i="2"/>
  <c r="N685" i="2"/>
  <c r="O685" i="2"/>
  <c r="P685" i="2"/>
  <c r="Q685" i="2"/>
  <c r="A686" i="2"/>
  <c r="B686" i="2"/>
  <c r="C686" i="2"/>
  <c r="D686" i="2"/>
  <c r="E686" i="2"/>
  <c r="F686" i="2"/>
  <c r="G686" i="2"/>
  <c r="H686" i="2"/>
  <c r="I686" i="2"/>
  <c r="J686" i="2"/>
  <c r="K686" i="2"/>
  <c r="L686" i="2"/>
  <c r="M686" i="2"/>
  <c r="N686" i="2"/>
  <c r="O686" i="2"/>
  <c r="P686" i="2"/>
  <c r="Q686" i="2"/>
  <c r="A687" i="2"/>
  <c r="B687" i="2"/>
  <c r="C687" i="2"/>
  <c r="D687" i="2"/>
  <c r="E687" i="2"/>
  <c r="F687" i="2"/>
  <c r="G687" i="2"/>
  <c r="H687" i="2"/>
  <c r="I687" i="2"/>
  <c r="J687" i="2"/>
  <c r="K687" i="2"/>
  <c r="L687" i="2"/>
  <c r="M687" i="2"/>
  <c r="N687" i="2"/>
  <c r="O687" i="2"/>
  <c r="P687" i="2"/>
  <c r="Q687" i="2"/>
  <c r="A688" i="2"/>
  <c r="B688" i="2"/>
  <c r="C688" i="2"/>
  <c r="D688" i="2"/>
  <c r="E688" i="2"/>
  <c r="F688" i="2"/>
  <c r="G688" i="2"/>
  <c r="H688" i="2"/>
  <c r="I688" i="2"/>
  <c r="J688" i="2"/>
  <c r="K688" i="2"/>
  <c r="L688" i="2"/>
  <c r="M688" i="2"/>
  <c r="N688" i="2"/>
  <c r="O688" i="2"/>
  <c r="P688" i="2"/>
  <c r="Q688" i="2"/>
  <c r="A689" i="2"/>
  <c r="B689" i="2"/>
  <c r="C689" i="2"/>
  <c r="D689" i="2"/>
  <c r="E689" i="2"/>
  <c r="F689" i="2"/>
  <c r="G689" i="2"/>
  <c r="H689" i="2"/>
  <c r="I689" i="2"/>
  <c r="J689" i="2"/>
  <c r="K689" i="2"/>
  <c r="L689" i="2"/>
  <c r="M689" i="2"/>
  <c r="N689" i="2"/>
  <c r="O689" i="2"/>
  <c r="P689" i="2"/>
  <c r="Q689" i="2"/>
  <c r="A690" i="2"/>
  <c r="B690" i="2"/>
  <c r="C690" i="2"/>
  <c r="D690" i="2"/>
  <c r="E690" i="2"/>
  <c r="F690" i="2"/>
  <c r="G690" i="2"/>
  <c r="H690" i="2"/>
  <c r="I690" i="2"/>
  <c r="J690" i="2"/>
  <c r="K690" i="2"/>
  <c r="L690" i="2"/>
  <c r="M690" i="2"/>
  <c r="N690" i="2"/>
  <c r="O690" i="2"/>
  <c r="P690" i="2"/>
  <c r="Q690" i="2"/>
  <c r="A691" i="2"/>
  <c r="B691" i="2"/>
  <c r="C691" i="2"/>
  <c r="D691" i="2"/>
  <c r="E691" i="2"/>
  <c r="F691" i="2"/>
  <c r="G691" i="2"/>
  <c r="H691" i="2"/>
  <c r="I691" i="2"/>
  <c r="J691" i="2"/>
  <c r="K691" i="2"/>
  <c r="L691" i="2"/>
  <c r="M691" i="2"/>
  <c r="N691" i="2"/>
  <c r="O691" i="2"/>
  <c r="P691" i="2"/>
  <c r="Q691" i="2"/>
  <c r="A692" i="2"/>
  <c r="B692" i="2"/>
  <c r="C692" i="2"/>
  <c r="D692" i="2"/>
  <c r="E692" i="2"/>
  <c r="F692" i="2"/>
  <c r="G692" i="2"/>
  <c r="H692" i="2"/>
  <c r="I692" i="2"/>
  <c r="J692" i="2"/>
  <c r="K692" i="2"/>
  <c r="L692" i="2"/>
  <c r="M692" i="2"/>
  <c r="N692" i="2"/>
  <c r="O692" i="2"/>
  <c r="P692" i="2"/>
  <c r="Q692" i="2"/>
  <c r="A693" i="2"/>
  <c r="B693" i="2"/>
  <c r="C693" i="2"/>
  <c r="D693" i="2"/>
  <c r="E693" i="2"/>
  <c r="F693" i="2"/>
  <c r="G693" i="2"/>
  <c r="H693" i="2"/>
  <c r="I693" i="2"/>
  <c r="J693" i="2"/>
  <c r="K693" i="2"/>
  <c r="L693" i="2"/>
  <c r="M693" i="2"/>
  <c r="N693" i="2"/>
  <c r="O693" i="2"/>
  <c r="P693" i="2"/>
  <c r="Q693" i="2"/>
  <c r="A694" i="2"/>
  <c r="B694" i="2"/>
  <c r="C694" i="2"/>
  <c r="D694" i="2"/>
  <c r="E694" i="2"/>
  <c r="F694" i="2"/>
  <c r="G694" i="2"/>
  <c r="H694" i="2"/>
  <c r="I694" i="2"/>
  <c r="J694" i="2"/>
  <c r="K694" i="2"/>
  <c r="L694" i="2"/>
  <c r="M694" i="2"/>
  <c r="N694" i="2"/>
  <c r="O694" i="2"/>
  <c r="P694" i="2"/>
  <c r="Q694" i="2"/>
  <c r="A695" i="2"/>
  <c r="B695" i="2"/>
  <c r="C695" i="2"/>
  <c r="D695" i="2"/>
  <c r="E695" i="2"/>
  <c r="F695" i="2"/>
  <c r="G695" i="2"/>
  <c r="H695" i="2"/>
  <c r="I695" i="2"/>
  <c r="J695" i="2"/>
  <c r="K695" i="2"/>
  <c r="L695" i="2"/>
  <c r="M695" i="2"/>
  <c r="N695" i="2"/>
  <c r="O695" i="2"/>
  <c r="P695" i="2"/>
  <c r="Q695" i="2"/>
  <c r="A696" i="2"/>
  <c r="B696" i="2"/>
  <c r="C696" i="2"/>
  <c r="D696" i="2"/>
  <c r="E696" i="2"/>
  <c r="F696" i="2"/>
  <c r="G696" i="2"/>
  <c r="H696" i="2"/>
  <c r="I696" i="2"/>
  <c r="J696" i="2"/>
  <c r="K696" i="2"/>
  <c r="L696" i="2"/>
  <c r="M696" i="2"/>
  <c r="N696" i="2"/>
  <c r="O696" i="2"/>
  <c r="P696" i="2"/>
  <c r="Q696" i="2"/>
  <c r="A697" i="2"/>
  <c r="B697" i="2"/>
  <c r="C697" i="2"/>
  <c r="D697" i="2"/>
  <c r="E697" i="2"/>
  <c r="F697" i="2"/>
  <c r="G697" i="2"/>
  <c r="H697" i="2"/>
  <c r="I697" i="2"/>
  <c r="J697" i="2"/>
  <c r="K697" i="2"/>
  <c r="L697" i="2"/>
  <c r="M697" i="2"/>
  <c r="N697" i="2"/>
  <c r="O697" i="2"/>
  <c r="P697" i="2"/>
  <c r="Q697" i="2"/>
  <c r="A698" i="2"/>
  <c r="B698" i="2"/>
  <c r="C698" i="2"/>
  <c r="D698" i="2"/>
  <c r="E698" i="2"/>
  <c r="F698" i="2"/>
  <c r="G698" i="2"/>
  <c r="H698" i="2"/>
  <c r="I698" i="2"/>
  <c r="J698" i="2"/>
  <c r="K698" i="2"/>
  <c r="L698" i="2"/>
  <c r="M698" i="2"/>
  <c r="N698" i="2"/>
  <c r="O698" i="2"/>
  <c r="P698" i="2"/>
  <c r="Q698" i="2"/>
  <c r="A699" i="2"/>
  <c r="B699" i="2"/>
  <c r="C699" i="2"/>
  <c r="D699" i="2"/>
  <c r="E699" i="2"/>
  <c r="F699" i="2"/>
  <c r="G699" i="2"/>
  <c r="H699" i="2"/>
  <c r="I699" i="2"/>
  <c r="J699" i="2"/>
  <c r="K699" i="2"/>
  <c r="L699" i="2"/>
  <c r="M699" i="2"/>
  <c r="N699" i="2"/>
  <c r="O699" i="2"/>
  <c r="P699" i="2"/>
  <c r="Q699" i="2"/>
  <c r="A700" i="2"/>
  <c r="B700" i="2"/>
  <c r="C700" i="2"/>
  <c r="D700" i="2"/>
  <c r="E700" i="2"/>
  <c r="F700" i="2"/>
  <c r="G700" i="2"/>
  <c r="H700" i="2"/>
  <c r="I700" i="2"/>
  <c r="J700" i="2"/>
  <c r="K700" i="2"/>
  <c r="L700" i="2"/>
  <c r="M700" i="2"/>
  <c r="N700" i="2"/>
  <c r="O700" i="2"/>
  <c r="P700" i="2"/>
  <c r="Q700" i="2"/>
  <c r="A701" i="2"/>
  <c r="B701" i="2"/>
  <c r="C701" i="2"/>
  <c r="D701" i="2"/>
  <c r="E701" i="2"/>
  <c r="F701" i="2"/>
  <c r="G701" i="2"/>
  <c r="H701" i="2"/>
  <c r="I701" i="2"/>
  <c r="J701" i="2"/>
  <c r="K701" i="2"/>
  <c r="L701" i="2"/>
  <c r="M701" i="2"/>
  <c r="N701" i="2"/>
  <c r="O701" i="2"/>
  <c r="P701" i="2"/>
  <c r="Q701" i="2"/>
  <c r="A702" i="2"/>
  <c r="B702" i="2"/>
  <c r="C702" i="2"/>
  <c r="D702" i="2"/>
  <c r="E702" i="2"/>
  <c r="F702" i="2"/>
  <c r="G702" i="2"/>
  <c r="H702" i="2"/>
  <c r="I702" i="2"/>
  <c r="J702" i="2"/>
  <c r="K702" i="2"/>
  <c r="L702" i="2"/>
  <c r="M702" i="2"/>
  <c r="N702" i="2"/>
  <c r="O702" i="2"/>
  <c r="P702" i="2"/>
  <c r="Q702" i="2"/>
  <c r="A703" i="2"/>
  <c r="B703" i="2"/>
  <c r="C703" i="2"/>
  <c r="D703" i="2"/>
  <c r="E703" i="2"/>
  <c r="F703" i="2"/>
  <c r="G703" i="2"/>
  <c r="H703" i="2"/>
  <c r="I703" i="2"/>
  <c r="J703" i="2"/>
  <c r="K703" i="2"/>
  <c r="L703" i="2"/>
  <c r="M703" i="2"/>
  <c r="N703" i="2"/>
  <c r="O703" i="2"/>
  <c r="P703" i="2"/>
  <c r="Q703" i="2"/>
  <c r="A704" i="2"/>
  <c r="B704" i="2"/>
  <c r="C704" i="2"/>
  <c r="D704" i="2"/>
  <c r="E704" i="2"/>
  <c r="F704" i="2"/>
  <c r="G704" i="2"/>
  <c r="H704" i="2"/>
  <c r="I704" i="2"/>
  <c r="J704" i="2"/>
  <c r="K704" i="2"/>
  <c r="L704" i="2"/>
  <c r="M704" i="2"/>
  <c r="N704" i="2"/>
  <c r="O704" i="2"/>
  <c r="P704" i="2"/>
  <c r="Q704" i="2"/>
  <c r="A705" i="2"/>
  <c r="B705" i="2"/>
  <c r="C705" i="2"/>
  <c r="D705" i="2"/>
  <c r="E705" i="2"/>
  <c r="F705" i="2"/>
  <c r="G705" i="2"/>
  <c r="H705" i="2"/>
  <c r="I705" i="2"/>
  <c r="J705" i="2"/>
  <c r="K705" i="2"/>
  <c r="L705" i="2"/>
  <c r="M705" i="2"/>
  <c r="N705" i="2"/>
  <c r="O705" i="2"/>
  <c r="P705" i="2"/>
  <c r="Q705" i="2"/>
  <c r="A706" i="2"/>
  <c r="B706" i="2"/>
  <c r="C706" i="2"/>
  <c r="D706" i="2"/>
  <c r="E706" i="2"/>
  <c r="F706" i="2"/>
  <c r="G706" i="2"/>
  <c r="H706" i="2"/>
  <c r="I706" i="2"/>
  <c r="J706" i="2"/>
  <c r="K706" i="2"/>
  <c r="L706" i="2"/>
  <c r="M706" i="2"/>
  <c r="N706" i="2"/>
  <c r="O706" i="2"/>
  <c r="P706" i="2"/>
  <c r="Q706" i="2"/>
  <c r="A707" i="2"/>
  <c r="B707" i="2"/>
  <c r="C707" i="2"/>
  <c r="D707" i="2"/>
  <c r="E707" i="2"/>
  <c r="F707" i="2"/>
  <c r="G707" i="2"/>
  <c r="H707" i="2"/>
  <c r="I707" i="2"/>
  <c r="J707" i="2"/>
  <c r="K707" i="2"/>
  <c r="L707" i="2"/>
  <c r="M707" i="2"/>
  <c r="N707" i="2"/>
  <c r="O707" i="2"/>
  <c r="P707" i="2"/>
  <c r="Q707" i="2"/>
  <c r="A708" i="2"/>
  <c r="B708" i="2"/>
  <c r="C708" i="2"/>
  <c r="D708" i="2"/>
  <c r="E708" i="2"/>
  <c r="F708" i="2"/>
  <c r="G708" i="2"/>
  <c r="H708" i="2"/>
  <c r="I708" i="2"/>
  <c r="J708" i="2"/>
  <c r="K708" i="2"/>
  <c r="L708" i="2"/>
  <c r="M708" i="2"/>
  <c r="N708" i="2"/>
  <c r="O708" i="2"/>
  <c r="P708" i="2"/>
  <c r="Q708" i="2"/>
  <c r="A709" i="2"/>
  <c r="B709" i="2"/>
  <c r="C709" i="2"/>
  <c r="D709" i="2"/>
  <c r="E709" i="2"/>
  <c r="F709" i="2"/>
  <c r="G709" i="2"/>
  <c r="H709" i="2"/>
  <c r="I709" i="2"/>
  <c r="J709" i="2"/>
  <c r="K709" i="2"/>
  <c r="L709" i="2"/>
  <c r="M709" i="2"/>
  <c r="N709" i="2"/>
  <c r="O709" i="2"/>
  <c r="P709" i="2"/>
  <c r="Q709" i="2"/>
  <c r="A710" i="2"/>
  <c r="B710" i="2"/>
  <c r="C710" i="2"/>
  <c r="D710" i="2"/>
  <c r="E710" i="2"/>
  <c r="F710" i="2"/>
  <c r="G710" i="2"/>
  <c r="H710" i="2"/>
  <c r="I710" i="2"/>
  <c r="J710" i="2"/>
  <c r="K710" i="2"/>
  <c r="L710" i="2"/>
  <c r="M710" i="2"/>
  <c r="N710" i="2"/>
  <c r="O710" i="2"/>
  <c r="P710" i="2"/>
  <c r="Q710" i="2"/>
  <c r="A711" i="2"/>
  <c r="B711" i="2"/>
  <c r="C711" i="2"/>
  <c r="D711" i="2"/>
  <c r="E711" i="2"/>
  <c r="F711" i="2"/>
  <c r="G711" i="2"/>
  <c r="H711" i="2"/>
  <c r="I711" i="2"/>
  <c r="J711" i="2"/>
  <c r="K711" i="2"/>
  <c r="L711" i="2"/>
  <c r="M711" i="2"/>
  <c r="N711" i="2"/>
  <c r="O711" i="2"/>
  <c r="P711" i="2"/>
  <c r="Q711" i="2"/>
  <c r="A712" i="2"/>
  <c r="B712" i="2"/>
  <c r="C712" i="2"/>
  <c r="D712" i="2"/>
  <c r="E712" i="2"/>
  <c r="F712" i="2"/>
  <c r="G712" i="2"/>
  <c r="H712" i="2"/>
  <c r="I712" i="2"/>
  <c r="J712" i="2"/>
  <c r="K712" i="2"/>
  <c r="L712" i="2"/>
  <c r="M712" i="2"/>
  <c r="N712" i="2"/>
  <c r="O712" i="2"/>
  <c r="P712" i="2"/>
  <c r="Q712" i="2"/>
  <c r="A713" i="2"/>
  <c r="B713" i="2"/>
  <c r="C713" i="2"/>
  <c r="D713" i="2"/>
  <c r="E713" i="2"/>
  <c r="F713" i="2"/>
  <c r="G713" i="2"/>
  <c r="H713" i="2"/>
  <c r="I713" i="2"/>
  <c r="J713" i="2"/>
  <c r="K713" i="2"/>
  <c r="L713" i="2"/>
  <c r="M713" i="2"/>
  <c r="N713" i="2"/>
  <c r="O713" i="2"/>
  <c r="P713" i="2"/>
  <c r="Q713" i="2"/>
  <c r="A714" i="2"/>
  <c r="B714" i="2"/>
  <c r="C714" i="2"/>
  <c r="D714" i="2"/>
  <c r="E714" i="2"/>
  <c r="F714" i="2"/>
  <c r="G714" i="2"/>
  <c r="H714" i="2"/>
  <c r="I714" i="2"/>
  <c r="J714" i="2"/>
  <c r="K714" i="2"/>
  <c r="L714" i="2"/>
  <c r="M714" i="2"/>
  <c r="N714" i="2"/>
  <c r="O714" i="2"/>
  <c r="P714" i="2"/>
  <c r="Q714" i="2"/>
  <c r="A715" i="2"/>
  <c r="B715" i="2"/>
  <c r="C715" i="2"/>
  <c r="D715" i="2"/>
  <c r="E715" i="2"/>
  <c r="F715" i="2"/>
  <c r="G715" i="2"/>
  <c r="H715" i="2"/>
  <c r="I715" i="2"/>
  <c r="J715" i="2"/>
  <c r="K715" i="2"/>
  <c r="L715" i="2"/>
  <c r="M715" i="2"/>
  <c r="N715" i="2"/>
  <c r="O715" i="2"/>
  <c r="P715" i="2"/>
  <c r="Q715" i="2"/>
  <c r="A716" i="2"/>
  <c r="B716" i="2"/>
  <c r="C716" i="2"/>
  <c r="D716" i="2"/>
  <c r="E716" i="2"/>
  <c r="F716" i="2"/>
  <c r="G716" i="2"/>
  <c r="H716" i="2"/>
  <c r="I716" i="2"/>
  <c r="J716" i="2"/>
  <c r="K716" i="2"/>
  <c r="L716" i="2"/>
  <c r="M716" i="2"/>
  <c r="N716" i="2"/>
  <c r="O716" i="2"/>
  <c r="P716" i="2"/>
  <c r="Q716" i="2"/>
  <c r="A717" i="2"/>
  <c r="B717" i="2"/>
  <c r="C717" i="2"/>
  <c r="D717" i="2"/>
  <c r="E717" i="2"/>
  <c r="F717" i="2"/>
  <c r="G717" i="2"/>
  <c r="H717" i="2"/>
  <c r="I717" i="2"/>
  <c r="J717" i="2"/>
  <c r="K717" i="2"/>
  <c r="L717" i="2"/>
  <c r="M717" i="2"/>
  <c r="N717" i="2"/>
  <c r="O717" i="2"/>
  <c r="P717" i="2"/>
  <c r="Q717" i="2"/>
  <c r="A718" i="2"/>
  <c r="B718" i="2"/>
  <c r="C718" i="2"/>
  <c r="D718" i="2"/>
  <c r="E718" i="2"/>
  <c r="F718" i="2"/>
  <c r="G718" i="2"/>
  <c r="H718" i="2"/>
  <c r="I718" i="2"/>
  <c r="J718" i="2"/>
  <c r="K718" i="2"/>
  <c r="L718" i="2"/>
  <c r="M718" i="2"/>
  <c r="N718" i="2"/>
  <c r="O718" i="2"/>
  <c r="P718" i="2"/>
  <c r="Q718" i="2"/>
  <c r="A719" i="2"/>
  <c r="B719" i="2"/>
  <c r="C719" i="2"/>
  <c r="D719" i="2"/>
  <c r="E719" i="2"/>
  <c r="F719" i="2"/>
  <c r="G719" i="2"/>
  <c r="H719" i="2"/>
  <c r="I719" i="2"/>
  <c r="J719" i="2"/>
  <c r="K719" i="2"/>
  <c r="L719" i="2"/>
  <c r="M719" i="2"/>
  <c r="N719" i="2"/>
  <c r="O719" i="2"/>
  <c r="P719" i="2"/>
  <c r="Q719" i="2"/>
  <c r="A720" i="2"/>
  <c r="B720" i="2"/>
  <c r="C720" i="2"/>
  <c r="D720" i="2"/>
  <c r="E720" i="2"/>
  <c r="F720" i="2"/>
  <c r="G720" i="2"/>
  <c r="H720" i="2"/>
  <c r="I720" i="2"/>
  <c r="J720" i="2"/>
  <c r="K720" i="2"/>
  <c r="L720" i="2"/>
  <c r="M720" i="2"/>
  <c r="N720" i="2"/>
  <c r="O720" i="2"/>
  <c r="P720" i="2"/>
  <c r="Q720" i="2"/>
  <c r="A721" i="2"/>
  <c r="B721" i="2"/>
  <c r="C721" i="2"/>
  <c r="D721" i="2"/>
  <c r="E721" i="2"/>
  <c r="F721" i="2"/>
  <c r="G721" i="2"/>
  <c r="H721" i="2"/>
  <c r="I721" i="2"/>
  <c r="J721" i="2"/>
  <c r="K721" i="2"/>
  <c r="L721" i="2"/>
  <c r="M721" i="2"/>
  <c r="N721" i="2"/>
  <c r="O721" i="2"/>
  <c r="P721" i="2"/>
  <c r="Q721" i="2"/>
  <c r="A722" i="2"/>
  <c r="B722" i="2"/>
  <c r="C722" i="2"/>
  <c r="D722" i="2"/>
  <c r="E722" i="2"/>
  <c r="F722" i="2"/>
  <c r="G722" i="2"/>
  <c r="H722" i="2"/>
  <c r="I722" i="2"/>
  <c r="J722" i="2"/>
  <c r="K722" i="2"/>
  <c r="L722" i="2"/>
  <c r="M722" i="2"/>
  <c r="N722" i="2"/>
  <c r="O722" i="2"/>
  <c r="P722" i="2"/>
  <c r="Q722" i="2"/>
  <c r="A723" i="2"/>
  <c r="B723" i="2"/>
  <c r="C723" i="2"/>
  <c r="D723" i="2"/>
  <c r="E723" i="2"/>
  <c r="F723" i="2"/>
  <c r="G723" i="2"/>
  <c r="H723" i="2"/>
  <c r="I723" i="2"/>
  <c r="J723" i="2"/>
  <c r="K723" i="2"/>
  <c r="L723" i="2"/>
  <c r="M723" i="2"/>
  <c r="N723" i="2"/>
  <c r="O723" i="2"/>
  <c r="P723" i="2"/>
  <c r="Q723" i="2"/>
  <c r="A724" i="2"/>
  <c r="B724" i="2"/>
  <c r="C724" i="2"/>
  <c r="D724" i="2"/>
  <c r="E724" i="2"/>
  <c r="F724" i="2"/>
  <c r="G724" i="2"/>
  <c r="H724" i="2"/>
  <c r="I724" i="2"/>
  <c r="J724" i="2"/>
  <c r="K724" i="2"/>
  <c r="L724" i="2"/>
  <c r="M724" i="2"/>
  <c r="N724" i="2"/>
  <c r="O724" i="2"/>
  <c r="P724" i="2"/>
  <c r="Q724" i="2"/>
  <c r="A725" i="2"/>
  <c r="B725" i="2"/>
  <c r="C725" i="2"/>
  <c r="D725" i="2"/>
  <c r="E725" i="2"/>
  <c r="F725" i="2"/>
  <c r="G725" i="2"/>
  <c r="H725" i="2"/>
  <c r="I725" i="2"/>
  <c r="J725" i="2"/>
  <c r="K725" i="2"/>
  <c r="L725" i="2"/>
  <c r="M725" i="2"/>
  <c r="N725" i="2"/>
  <c r="O725" i="2"/>
  <c r="P725" i="2"/>
  <c r="Q725" i="2"/>
  <c r="A726" i="2"/>
  <c r="B726" i="2"/>
  <c r="C726" i="2"/>
  <c r="D726" i="2"/>
  <c r="E726" i="2"/>
  <c r="F726" i="2"/>
  <c r="G726" i="2"/>
  <c r="H726" i="2"/>
  <c r="I726" i="2"/>
  <c r="J726" i="2"/>
  <c r="K726" i="2"/>
  <c r="L726" i="2"/>
  <c r="M726" i="2"/>
  <c r="N726" i="2"/>
  <c r="O726" i="2"/>
  <c r="P726" i="2"/>
  <c r="Q726" i="2"/>
  <c r="A727" i="2"/>
  <c r="B727" i="2"/>
  <c r="C727" i="2"/>
  <c r="D727" i="2"/>
  <c r="E727" i="2"/>
  <c r="F727" i="2"/>
  <c r="G727" i="2"/>
  <c r="H727" i="2"/>
  <c r="I727" i="2"/>
  <c r="J727" i="2"/>
  <c r="K727" i="2"/>
  <c r="L727" i="2"/>
  <c r="M727" i="2"/>
  <c r="N727" i="2"/>
  <c r="O727" i="2"/>
  <c r="P727" i="2"/>
  <c r="Q727" i="2"/>
  <c r="A728" i="2"/>
  <c r="B728" i="2"/>
  <c r="C728" i="2"/>
  <c r="D728" i="2"/>
  <c r="E728" i="2"/>
  <c r="F728" i="2"/>
  <c r="G728" i="2"/>
  <c r="H728" i="2"/>
  <c r="I728" i="2"/>
  <c r="J728" i="2"/>
  <c r="K728" i="2"/>
  <c r="L728" i="2"/>
  <c r="M728" i="2"/>
  <c r="N728" i="2"/>
  <c r="O728" i="2"/>
  <c r="P728" i="2"/>
  <c r="Q728" i="2"/>
  <c r="A729" i="2"/>
  <c r="B729" i="2"/>
  <c r="C729" i="2"/>
  <c r="D729" i="2"/>
  <c r="E729" i="2"/>
  <c r="F729" i="2"/>
  <c r="G729" i="2"/>
  <c r="H729" i="2"/>
  <c r="I729" i="2"/>
  <c r="J729" i="2"/>
  <c r="K729" i="2"/>
  <c r="L729" i="2"/>
  <c r="M729" i="2"/>
  <c r="N729" i="2"/>
  <c r="O729" i="2"/>
  <c r="P729" i="2"/>
  <c r="Q729" i="2"/>
  <c r="A730" i="2"/>
  <c r="B730" i="2"/>
  <c r="C730" i="2"/>
  <c r="D730" i="2"/>
  <c r="E730" i="2"/>
  <c r="F730" i="2"/>
  <c r="G730" i="2"/>
  <c r="H730" i="2"/>
  <c r="I730" i="2"/>
  <c r="J730" i="2"/>
  <c r="K730" i="2"/>
  <c r="L730" i="2"/>
  <c r="M730" i="2"/>
  <c r="N730" i="2"/>
  <c r="O730" i="2"/>
  <c r="P730" i="2"/>
  <c r="Q730" i="2"/>
  <c r="A731" i="2"/>
  <c r="B731" i="2"/>
  <c r="C731" i="2"/>
  <c r="D731" i="2"/>
  <c r="E731" i="2"/>
  <c r="F731" i="2"/>
  <c r="G731" i="2"/>
  <c r="H731" i="2"/>
  <c r="I731" i="2"/>
  <c r="J731" i="2"/>
  <c r="K731" i="2"/>
  <c r="L731" i="2"/>
  <c r="M731" i="2"/>
  <c r="N731" i="2"/>
  <c r="O731" i="2"/>
  <c r="P731" i="2"/>
  <c r="Q731" i="2"/>
  <c r="A732" i="2"/>
  <c r="B732" i="2"/>
  <c r="C732" i="2"/>
  <c r="D732" i="2"/>
  <c r="E732" i="2"/>
  <c r="F732" i="2"/>
  <c r="G732" i="2"/>
  <c r="H732" i="2"/>
  <c r="I732" i="2"/>
  <c r="J732" i="2"/>
  <c r="K732" i="2"/>
  <c r="L732" i="2"/>
  <c r="M732" i="2"/>
  <c r="N732" i="2"/>
  <c r="O732" i="2"/>
  <c r="P732" i="2"/>
  <c r="Q732" i="2"/>
  <c r="A733" i="2"/>
  <c r="B733" i="2"/>
  <c r="C733" i="2"/>
  <c r="D733" i="2"/>
  <c r="E733" i="2"/>
  <c r="F733" i="2"/>
  <c r="G733" i="2"/>
  <c r="H733" i="2"/>
  <c r="I733" i="2"/>
  <c r="J733" i="2"/>
  <c r="K733" i="2"/>
  <c r="L733" i="2"/>
  <c r="M733" i="2"/>
  <c r="N733" i="2"/>
  <c r="O733" i="2"/>
  <c r="P733" i="2"/>
  <c r="Q733" i="2"/>
  <c r="A734" i="2"/>
  <c r="B734" i="2"/>
  <c r="C734" i="2"/>
  <c r="D734" i="2"/>
  <c r="E734" i="2"/>
  <c r="F734" i="2"/>
  <c r="G734" i="2"/>
  <c r="H734" i="2"/>
  <c r="I734" i="2"/>
  <c r="J734" i="2"/>
  <c r="K734" i="2"/>
  <c r="L734" i="2"/>
  <c r="M734" i="2"/>
  <c r="N734" i="2"/>
  <c r="O734" i="2"/>
  <c r="P734" i="2"/>
  <c r="Q734" i="2"/>
  <c r="A735" i="2"/>
  <c r="B735" i="2"/>
  <c r="C735" i="2"/>
  <c r="D735" i="2"/>
  <c r="E735" i="2"/>
  <c r="F735" i="2"/>
  <c r="G735" i="2"/>
  <c r="H735" i="2"/>
  <c r="I735" i="2"/>
  <c r="J735" i="2"/>
  <c r="K735" i="2"/>
  <c r="L735" i="2"/>
  <c r="M735" i="2"/>
  <c r="N735" i="2"/>
  <c r="O735" i="2"/>
  <c r="P735" i="2"/>
  <c r="Q735" i="2"/>
  <c r="A736" i="2"/>
  <c r="B736" i="2"/>
  <c r="C736" i="2"/>
  <c r="D736" i="2"/>
  <c r="E736" i="2"/>
  <c r="F736" i="2"/>
  <c r="G736" i="2"/>
  <c r="H736" i="2"/>
  <c r="I736" i="2"/>
  <c r="J736" i="2"/>
  <c r="K736" i="2"/>
  <c r="L736" i="2"/>
  <c r="M736" i="2"/>
  <c r="N736" i="2"/>
  <c r="O736" i="2"/>
  <c r="P736" i="2"/>
  <c r="Q736" i="2"/>
  <c r="B6" i="2"/>
  <c r="C6" i="2"/>
  <c r="D6" i="2"/>
  <c r="E6" i="2"/>
  <c r="F6" i="2"/>
  <c r="G6" i="2"/>
  <c r="H6" i="2"/>
  <c r="I6" i="2"/>
  <c r="K6" i="2"/>
  <c r="L6" i="2"/>
  <c r="M6" i="2"/>
  <c r="N6" i="2"/>
  <c r="O6" i="2"/>
  <c r="P6" i="2"/>
  <c r="Q6" i="2"/>
  <c r="A6" i="2"/>
  <c r="A32" i="1"/>
  <c r="A33" i="1"/>
  <c r="A34" i="1"/>
  <c r="A35" i="1"/>
  <c r="A36" i="1"/>
  <c r="A37" i="1"/>
  <c r="A38" i="1"/>
  <c r="A39" i="1"/>
  <c r="A40" i="1"/>
  <c r="A41" i="1"/>
  <c r="A42" i="1"/>
  <c r="A43" i="1"/>
  <c r="A44" i="1"/>
  <c r="A45" i="1"/>
  <c r="A46" i="1"/>
  <c r="A47" i="1"/>
  <c r="A48" i="1"/>
  <c r="A49" i="1"/>
  <c r="A50" i="1"/>
  <c r="A51" i="1"/>
  <c r="A52" i="1"/>
  <c r="A53" i="1"/>
  <c r="A54" i="1"/>
  <c r="A55" i="1"/>
  <c r="A56" i="1"/>
  <c r="A57" i="1"/>
  <c r="A58" i="1"/>
  <c r="A59" i="1"/>
  <c r="A60" i="1"/>
  <c r="A61" i="1"/>
  <c r="A62" i="1"/>
  <c r="A63" i="1"/>
  <c r="A64" i="1"/>
  <c r="A65" i="1"/>
  <c r="A66" i="1"/>
  <c r="A67" i="1"/>
  <c r="A68" i="1"/>
  <c r="A69" i="1"/>
  <c r="A70" i="1"/>
  <c r="A71" i="1"/>
  <c r="A72" i="1"/>
  <c r="A73" i="1"/>
  <c r="A74" i="1"/>
  <c r="A75" i="1"/>
  <c r="A76" i="1"/>
  <c r="A77" i="1"/>
  <c r="A78" i="1"/>
  <c r="A79" i="1"/>
  <c r="A80" i="1"/>
  <c r="A81" i="1"/>
  <c r="A82" i="1"/>
  <c r="A83" i="1"/>
  <c r="A84" i="1"/>
  <c r="A85" i="1"/>
  <c r="A86" i="1"/>
  <c r="A87" i="1"/>
  <c r="A88" i="1"/>
  <c r="A89" i="1"/>
  <c r="A90" i="1"/>
  <c r="A91" i="1"/>
  <c r="A92" i="1"/>
  <c r="A93" i="1"/>
  <c r="A94" i="1"/>
  <c r="A95" i="1"/>
  <c r="A96" i="1"/>
  <c r="A97" i="1"/>
  <c r="A98" i="1"/>
  <c r="A99" i="1"/>
  <c r="A100" i="1"/>
  <c r="A101" i="1"/>
  <c r="A102" i="1"/>
  <c r="A103" i="1"/>
  <c r="A104" i="1"/>
  <c r="A105" i="1"/>
  <c r="A106" i="1"/>
  <c r="A107" i="1"/>
  <c r="A108" i="1"/>
  <c r="A109" i="1"/>
  <c r="A110" i="1"/>
  <c r="A111" i="1"/>
  <c r="A112" i="1"/>
  <c r="A113" i="1"/>
  <c r="A114" i="1"/>
  <c r="A115" i="1"/>
  <c r="A116" i="1"/>
  <c r="A117" i="1"/>
  <c r="A118" i="1"/>
  <c r="A119" i="1"/>
  <c r="A120" i="1"/>
  <c r="A121" i="1"/>
  <c r="A122" i="1"/>
  <c r="A123" i="1"/>
  <c r="A124" i="1"/>
  <c r="A125" i="1"/>
  <c r="A126" i="1"/>
  <c r="A127" i="1"/>
  <c r="A128" i="1"/>
  <c r="A129" i="1"/>
  <c r="A130" i="1"/>
  <c r="A131" i="1"/>
  <c r="A132" i="1"/>
  <c r="A133" i="1"/>
  <c r="A134" i="1"/>
  <c r="A135" i="1"/>
  <c r="A136" i="1"/>
  <c r="A137" i="1"/>
  <c r="A138" i="1"/>
  <c r="A139" i="1"/>
  <c r="A140" i="1"/>
  <c r="A141" i="1"/>
  <c r="A142" i="1"/>
  <c r="A143" i="1"/>
  <c r="A144" i="1"/>
  <c r="A145" i="1"/>
  <c r="A146" i="1"/>
  <c r="A147" i="1"/>
  <c r="A148" i="1"/>
  <c r="A149" i="1"/>
  <c r="A150" i="1"/>
  <c r="A151" i="1"/>
  <c r="A152" i="1"/>
  <c r="A153" i="1"/>
  <c r="A154" i="1"/>
  <c r="A155" i="1"/>
  <c r="A156" i="1"/>
  <c r="A157" i="1"/>
  <c r="A158" i="1"/>
  <c r="A159" i="1"/>
  <c r="A160" i="1"/>
  <c r="A161" i="1"/>
  <c r="A162" i="1"/>
  <c r="A163" i="1"/>
  <c r="A164" i="1"/>
  <c r="A165" i="1"/>
  <c r="A166" i="1"/>
  <c r="A167" i="1"/>
  <c r="A168" i="1"/>
  <c r="A169" i="1"/>
  <c r="A170" i="1"/>
  <c r="A171" i="1"/>
  <c r="A172" i="1"/>
  <c r="A173" i="1"/>
  <c r="A174" i="1"/>
  <c r="A175" i="1"/>
  <c r="A176" i="1"/>
  <c r="A177" i="1"/>
  <c r="A178" i="1"/>
  <c r="A179" i="1"/>
  <c r="A180" i="1"/>
  <c r="A181" i="1"/>
  <c r="A182" i="1"/>
  <c r="A183" i="1"/>
  <c r="A184" i="1"/>
  <c r="A185" i="1"/>
  <c r="A186" i="1"/>
  <c r="A187" i="1"/>
  <c r="A188" i="1"/>
  <c r="A189" i="1"/>
  <c r="A190" i="1"/>
  <c r="A191" i="1"/>
  <c r="A192" i="1"/>
  <c r="A193" i="1"/>
  <c r="A194" i="1"/>
  <c r="A195" i="1"/>
  <c r="A196" i="1"/>
  <c r="A197" i="1"/>
  <c r="A198" i="1"/>
  <c r="A199" i="1"/>
  <c r="A200" i="1"/>
  <c r="A201" i="1"/>
  <c r="A202" i="1"/>
  <c r="A203" i="1"/>
  <c r="A204" i="1"/>
  <c r="A205" i="1"/>
  <c r="A206" i="1"/>
  <c r="A207" i="1"/>
  <c r="A208" i="1"/>
  <c r="A209" i="1"/>
  <c r="A210" i="1"/>
  <c r="A211" i="1"/>
  <c r="A212" i="1"/>
  <c r="A213" i="1"/>
  <c r="A214" i="1"/>
  <c r="A215" i="1"/>
  <c r="A216" i="1"/>
  <c r="A217" i="1"/>
  <c r="A218" i="1"/>
  <c r="A219" i="1"/>
  <c r="A220" i="1"/>
  <c r="A221" i="1"/>
  <c r="A222" i="1"/>
  <c r="A223" i="1"/>
  <c r="A224" i="1"/>
  <c r="A225" i="1"/>
  <c r="A226" i="1"/>
  <c r="A227" i="1"/>
  <c r="A228" i="1"/>
  <c r="A229" i="1"/>
  <c r="A230" i="1"/>
  <c r="A231" i="1"/>
  <c r="A232" i="1"/>
  <c r="A233" i="1"/>
  <c r="A234" i="1"/>
  <c r="A235" i="1"/>
  <c r="A236" i="1"/>
  <c r="A237" i="1"/>
  <c r="A238" i="1"/>
  <c r="A239" i="1"/>
  <c r="A240" i="1"/>
  <c r="A241" i="1"/>
  <c r="A242" i="1"/>
  <c r="A243" i="1"/>
  <c r="A244" i="1"/>
  <c r="A245" i="1"/>
  <c r="A246" i="1"/>
  <c r="A247" i="1"/>
  <c r="A248" i="1"/>
  <c r="A249" i="1"/>
  <c r="A250" i="1"/>
  <c r="A251" i="1"/>
  <c r="A252" i="1"/>
  <c r="A253" i="1"/>
  <c r="A254" i="1"/>
  <c r="A255" i="1"/>
  <c r="A256" i="1"/>
  <c r="A257" i="1"/>
  <c r="A258" i="1"/>
  <c r="A259" i="1"/>
  <c r="A260" i="1"/>
  <c r="A261" i="1"/>
  <c r="A262" i="1"/>
  <c r="A263" i="1"/>
  <c r="A264" i="1"/>
  <c r="A265" i="1"/>
  <c r="A266" i="1"/>
  <c r="A267" i="1"/>
  <c r="A268" i="1"/>
  <c r="A269" i="1"/>
  <c r="A270" i="1"/>
  <c r="A271" i="1"/>
  <c r="A272" i="1"/>
  <c r="A273" i="1"/>
  <c r="A274" i="1"/>
  <c r="A275" i="1"/>
  <c r="A276" i="1"/>
  <c r="A277" i="1"/>
  <c r="A278" i="1"/>
  <c r="A279" i="1"/>
  <c r="A280" i="1"/>
  <c r="A281" i="1"/>
  <c r="A282" i="1"/>
  <c r="A283" i="1"/>
  <c r="A284" i="1"/>
  <c r="A285" i="1"/>
  <c r="A286" i="1"/>
  <c r="A287" i="1"/>
  <c r="A288" i="1"/>
  <c r="A289" i="1"/>
  <c r="A290" i="1"/>
  <c r="A291" i="1"/>
  <c r="A292" i="1"/>
  <c r="A293" i="1"/>
  <c r="A294" i="1"/>
  <c r="A295" i="1"/>
  <c r="A296" i="1"/>
  <c r="A297" i="1"/>
  <c r="A298" i="1"/>
  <c r="A299" i="1"/>
  <c r="A300" i="1"/>
  <c r="A301" i="1"/>
  <c r="A302" i="1"/>
  <c r="A303" i="1"/>
  <c r="A304" i="1"/>
  <c r="A305" i="1"/>
  <c r="A306" i="1"/>
  <c r="A307" i="1"/>
  <c r="A308" i="1"/>
  <c r="A309" i="1"/>
  <c r="A310" i="1"/>
  <c r="A311" i="1"/>
  <c r="A312" i="1"/>
  <c r="A313" i="1"/>
  <c r="A314" i="1"/>
  <c r="A315" i="1"/>
  <c r="A316" i="1"/>
  <c r="A317" i="1"/>
  <c r="A318" i="1"/>
  <c r="A319" i="1"/>
  <c r="A320" i="1"/>
  <c r="A321" i="1"/>
  <c r="A322" i="1"/>
  <c r="A323" i="1"/>
  <c r="A324" i="1"/>
  <c r="A325" i="1"/>
  <c r="A326" i="1"/>
  <c r="A327" i="1"/>
  <c r="A328" i="1"/>
  <c r="A329" i="1"/>
  <c r="A330" i="1"/>
  <c r="A331" i="1"/>
  <c r="A332" i="1"/>
  <c r="A333" i="1"/>
  <c r="A334" i="1"/>
  <c r="A335" i="1"/>
  <c r="A336" i="1"/>
  <c r="A337" i="1"/>
  <c r="A338" i="1"/>
  <c r="A339" i="1"/>
  <c r="A340" i="1"/>
  <c r="A341" i="1"/>
  <c r="A342" i="1"/>
  <c r="A343" i="1"/>
  <c r="A344" i="1"/>
  <c r="A345" i="1"/>
  <c r="A346" i="1"/>
  <c r="A347" i="1"/>
  <c r="A348" i="1"/>
  <c r="A349" i="1"/>
  <c r="A350" i="1"/>
  <c r="A351" i="1"/>
  <c r="A352" i="1"/>
  <c r="A353" i="1"/>
  <c r="A354" i="1"/>
  <c r="A355" i="1"/>
  <c r="A356" i="1"/>
  <c r="A357" i="1"/>
  <c r="A358" i="1"/>
  <c r="A359" i="1"/>
  <c r="A360" i="1"/>
  <c r="A361" i="1"/>
  <c r="A362" i="1"/>
  <c r="A363" i="1"/>
  <c r="A364" i="1"/>
  <c r="A365" i="1"/>
  <c r="A366" i="1"/>
  <c r="A367" i="1"/>
  <c r="A368" i="1"/>
  <c r="A369" i="1"/>
  <c r="A370" i="1"/>
  <c r="A371" i="1"/>
  <c r="A372" i="1"/>
  <c r="A373" i="1"/>
  <c r="A374" i="1"/>
  <c r="A375" i="1"/>
  <c r="A376" i="1"/>
  <c r="A377" i="1"/>
  <c r="A378" i="1"/>
  <c r="A379" i="1"/>
  <c r="A380" i="1"/>
  <c r="A381" i="1"/>
  <c r="A382" i="1"/>
  <c r="A383" i="1"/>
  <c r="A384" i="1"/>
  <c r="A385" i="1"/>
  <c r="A386" i="1"/>
  <c r="A387" i="1"/>
  <c r="A388" i="1"/>
  <c r="A389" i="1"/>
  <c r="A390" i="1"/>
  <c r="A391" i="1"/>
  <c r="A392" i="1"/>
  <c r="A393" i="1"/>
  <c r="A394" i="1"/>
  <c r="A395" i="1"/>
  <c r="A396" i="1"/>
  <c r="A397" i="1"/>
  <c r="A398" i="1"/>
  <c r="A399" i="1"/>
  <c r="A400" i="1"/>
  <c r="A401" i="1"/>
  <c r="A402" i="1"/>
  <c r="A403" i="1"/>
  <c r="A404" i="1"/>
  <c r="A405" i="1"/>
  <c r="A406" i="1"/>
  <c r="A407" i="1"/>
  <c r="A408" i="1"/>
  <c r="A409" i="1"/>
  <c r="A410" i="1"/>
  <c r="A411" i="1"/>
  <c r="A412" i="1"/>
  <c r="A413" i="1"/>
  <c r="A414" i="1"/>
  <c r="A415" i="1"/>
  <c r="A416" i="1"/>
  <c r="A417" i="1"/>
  <c r="A418" i="1"/>
  <c r="A419" i="1"/>
  <c r="A420" i="1"/>
  <c r="A421" i="1"/>
  <c r="A422" i="1"/>
  <c r="A423" i="1"/>
  <c r="A424" i="1"/>
  <c r="A425" i="1"/>
  <c r="A426" i="1"/>
  <c r="A427" i="1"/>
  <c r="A428" i="1"/>
  <c r="A429" i="1"/>
  <c r="A430" i="1"/>
  <c r="A431" i="1"/>
  <c r="A432" i="1"/>
  <c r="A433" i="1"/>
  <c r="A434" i="1"/>
  <c r="A435" i="1"/>
  <c r="A436" i="1"/>
  <c r="A437" i="1"/>
  <c r="A438" i="1"/>
  <c r="A439" i="1"/>
  <c r="A440" i="1"/>
  <c r="A441" i="1"/>
  <c r="A442" i="1"/>
  <c r="A443" i="1"/>
  <c r="A444" i="1"/>
  <c r="A445" i="1"/>
  <c r="A446" i="1"/>
  <c r="A447" i="1"/>
  <c r="A448" i="1"/>
  <c r="A449" i="1"/>
  <c r="A450" i="1"/>
  <c r="A451" i="1"/>
  <c r="A452" i="1"/>
  <c r="A453" i="1"/>
  <c r="A454" i="1"/>
  <c r="A455" i="1"/>
  <c r="A456" i="1"/>
  <c r="A457" i="1"/>
  <c r="A458" i="1"/>
  <c r="A459" i="1"/>
  <c r="A460" i="1"/>
  <c r="A461" i="1"/>
  <c r="A462" i="1"/>
  <c r="A463" i="1"/>
  <c r="A464" i="1"/>
  <c r="A465" i="1"/>
  <c r="A466" i="1"/>
  <c r="A467" i="1"/>
  <c r="A468" i="1"/>
  <c r="A469" i="1"/>
  <c r="A470" i="1"/>
  <c r="A471" i="1"/>
  <c r="A472" i="1"/>
  <c r="A473" i="1"/>
  <c r="A474" i="1"/>
  <c r="A475" i="1"/>
  <c r="A476" i="1"/>
  <c r="A477" i="1"/>
  <c r="A478" i="1"/>
  <c r="A479" i="1"/>
  <c r="A480" i="1"/>
  <c r="A481" i="1"/>
  <c r="A482" i="1"/>
  <c r="A483" i="1"/>
  <c r="A484" i="1"/>
  <c r="A485" i="1"/>
  <c r="A486" i="1"/>
  <c r="A487" i="1"/>
  <c r="A488" i="1"/>
  <c r="A489" i="1"/>
  <c r="A490" i="1"/>
  <c r="A491" i="1"/>
  <c r="A492" i="1"/>
  <c r="A493" i="1"/>
  <c r="A494" i="1"/>
  <c r="A495" i="1"/>
  <c r="A496" i="1"/>
  <c r="A497" i="1"/>
  <c r="A498" i="1"/>
  <c r="A499" i="1"/>
  <c r="A500" i="1"/>
  <c r="A501" i="1"/>
  <c r="A502" i="1"/>
  <c r="A503" i="1"/>
  <c r="A504" i="1"/>
  <c r="A505" i="1"/>
  <c r="A506" i="1"/>
  <c r="A507" i="1"/>
  <c r="A508" i="1"/>
  <c r="A509" i="1"/>
  <c r="A510" i="1"/>
  <c r="A511" i="1"/>
  <c r="A512" i="1"/>
  <c r="A513" i="1"/>
  <c r="A514" i="1"/>
  <c r="A515" i="1"/>
  <c r="A516" i="1"/>
  <c r="A517" i="1"/>
  <c r="A518" i="1"/>
  <c r="A519" i="1"/>
  <c r="A520" i="1"/>
  <c r="A521" i="1"/>
  <c r="A522" i="1"/>
  <c r="A523" i="1"/>
  <c r="A524" i="1"/>
  <c r="A525" i="1"/>
  <c r="A526" i="1"/>
  <c r="A527" i="1"/>
  <c r="A528" i="1"/>
  <c r="A529" i="1"/>
  <c r="A530" i="1"/>
  <c r="A531" i="1"/>
  <c r="A532" i="1"/>
  <c r="A533" i="1"/>
  <c r="A534" i="1"/>
  <c r="A535" i="1"/>
  <c r="A536" i="1"/>
  <c r="A537" i="1"/>
  <c r="A538" i="1"/>
  <c r="A539" i="1"/>
  <c r="A540" i="1"/>
  <c r="A541" i="1"/>
  <c r="A542" i="1"/>
  <c r="A543" i="1"/>
  <c r="A544" i="1"/>
  <c r="A545" i="1"/>
  <c r="A546" i="1"/>
  <c r="A547" i="1"/>
  <c r="A548" i="1"/>
  <c r="A549" i="1"/>
  <c r="A550" i="1"/>
  <c r="A551" i="1"/>
  <c r="A552" i="1"/>
  <c r="A553" i="1"/>
  <c r="A554" i="1"/>
  <c r="A555" i="1"/>
  <c r="A556" i="1"/>
  <c r="A557" i="1"/>
  <c r="A558" i="1"/>
  <c r="A559" i="1"/>
  <c r="A560" i="1"/>
  <c r="A561" i="1"/>
  <c r="A562" i="1"/>
  <c r="A563" i="1"/>
  <c r="A564" i="1"/>
  <c r="A565" i="1"/>
  <c r="A566" i="1"/>
  <c r="A567" i="1"/>
  <c r="A568" i="1"/>
  <c r="A569" i="1"/>
  <c r="A570" i="1"/>
  <c r="A571" i="1"/>
  <c r="A572" i="1"/>
  <c r="A573" i="1"/>
  <c r="A574" i="1"/>
  <c r="A575" i="1"/>
  <c r="A576" i="1"/>
  <c r="A577" i="1"/>
  <c r="A578" i="1"/>
  <c r="A579" i="1"/>
  <c r="A580" i="1"/>
  <c r="A581" i="1"/>
  <c r="A582" i="1"/>
  <c r="A583" i="1"/>
  <c r="A584" i="1"/>
  <c r="A585" i="1"/>
  <c r="A586" i="1"/>
  <c r="A587" i="1"/>
  <c r="A588" i="1"/>
  <c r="A589" i="1"/>
  <c r="A590" i="1"/>
  <c r="A591" i="1"/>
  <c r="A592" i="1"/>
  <c r="A593" i="1"/>
  <c r="A594" i="1"/>
  <c r="A595" i="1"/>
  <c r="A596" i="1"/>
  <c r="A597" i="1"/>
  <c r="A598" i="1"/>
  <c r="A599" i="1"/>
  <c r="A600" i="1"/>
  <c r="A601" i="1"/>
  <c r="A602" i="1"/>
  <c r="A603" i="1"/>
  <c r="A604" i="1"/>
  <c r="A605" i="1"/>
  <c r="A606" i="1"/>
  <c r="A607" i="1"/>
  <c r="A608" i="1"/>
  <c r="A609" i="1"/>
  <c r="A610" i="1"/>
  <c r="A611" i="1"/>
  <c r="A612" i="1"/>
  <c r="A613" i="1"/>
  <c r="A614" i="1"/>
  <c r="A615" i="1"/>
  <c r="A616" i="1"/>
  <c r="A617" i="1"/>
  <c r="A618" i="1"/>
  <c r="A619" i="1"/>
  <c r="A620" i="1"/>
  <c r="A621" i="1"/>
  <c r="A622" i="1"/>
  <c r="A623" i="1"/>
  <c r="A624" i="1"/>
  <c r="A625" i="1"/>
  <c r="A626" i="1"/>
  <c r="A627" i="1"/>
  <c r="A628" i="1"/>
  <c r="A629" i="1"/>
  <c r="A630" i="1"/>
  <c r="A631" i="1"/>
  <c r="A632" i="1"/>
  <c r="A633" i="1"/>
  <c r="A634" i="1"/>
  <c r="A635" i="1"/>
  <c r="A636" i="1"/>
  <c r="A637" i="1"/>
  <c r="A638" i="1"/>
  <c r="A639" i="1"/>
  <c r="A640" i="1"/>
  <c r="A641" i="1"/>
  <c r="A642" i="1"/>
  <c r="A643" i="1"/>
  <c r="A644" i="1"/>
  <c r="A645" i="1"/>
  <c r="A646" i="1"/>
  <c r="A647" i="1"/>
  <c r="A648" i="1"/>
  <c r="A649" i="1"/>
  <c r="A650" i="1"/>
  <c r="A651" i="1"/>
  <c r="A652" i="1"/>
  <c r="A653" i="1"/>
  <c r="A654" i="1"/>
  <c r="A655" i="1"/>
  <c r="A656" i="1"/>
  <c r="A657" i="1"/>
  <c r="A658" i="1"/>
  <c r="A659" i="1"/>
  <c r="A660" i="1"/>
  <c r="A661" i="1"/>
  <c r="A662" i="1"/>
  <c r="A663" i="1"/>
  <c r="A664" i="1"/>
  <c r="A665" i="1"/>
  <c r="A666" i="1"/>
  <c r="A667" i="1"/>
  <c r="A668" i="1"/>
  <c r="A669" i="1"/>
  <c r="A11" i="1"/>
  <c r="A12" i="1"/>
  <c r="A13" i="1"/>
  <c r="A14" i="1"/>
  <c r="A15" i="1"/>
  <c r="A16" i="1"/>
  <c r="A17" i="1"/>
  <c r="A18" i="1"/>
  <c r="A19" i="1"/>
  <c r="A20" i="1"/>
  <c r="A21" i="1"/>
  <c r="A22" i="1"/>
  <c r="A23" i="1"/>
  <c r="A24" i="1"/>
  <c r="A25" i="1"/>
  <c r="A26" i="1"/>
  <c r="A27" i="1"/>
  <c r="A28" i="1"/>
  <c r="A29" i="1"/>
  <c r="A30" i="1"/>
  <c r="A31" i="1"/>
  <c r="A10" i="1"/>
  <c r="R20" i="2"/>
  <c r="R17" i="2"/>
  <c r="R16" i="2"/>
  <c r="R15" i="2"/>
  <c r="R14" i="2"/>
  <c r="R13" i="2"/>
  <c r="R12" i="2"/>
  <c r="R8" i="2"/>
  <c r="R7" i="2"/>
  <c r="T239" i="8"/>
  <c r="W239" i="8"/>
  <c r="AH239" i="8" s="1"/>
  <c r="Z239" i="8"/>
  <c r="S240" i="8"/>
  <c r="T240" i="8"/>
  <c r="W240" i="8"/>
  <c r="AH240" i="8" s="1"/>
  <c r="Z240" i="8"/>
  <c r="T241" i="8"/>
  <c r="W241" i="8"/>
  <c r="AH241" i="8" s="1"/>
  <c r="Z241" i="8"/>
  <c r="T242" i="8"/>
  <c r="W242" i="8"/>
  <c r="AH242" i="8" s="1"/>
  <c r="Z242" i="8"/>
  <c r="T243" i="8"/>
  <c r="W243" i="8"/>
  <c r="AH243" i="8" s="1"/>
  <c r="Z243" i="8"/>
  <c r="T244" i="8"/>
  <c r="W244" i="8"/>
  <c r="AH244" i="8" s="1"/>
  <c r="Z244" i="8"/>
  <c r="T245" i="8"/>
  <c r="W245" i="8"/>
  <c r="AH245" i="8" s="1"/>
  <c r="Z245" i="8"/>
  <c r="T246" i="8"/>
  <c r="W246" i="8"/>
  <c r="AH246" i="8" s="1"/>
  <c r="Z246" i="8"/>
  <c r="T247" i="8"/>
  <c r="W247" i="8"/>
  <c r="AH247" i="8" s="1"/>
  <c r="Z247" i="8"/>
  <c r="T248" i="8"/>
  <c r="W248" i="8"/>
  <c r="AH248" i="8" s="1"/>
  <c r="Z248" i="8"/>
  <c r="T249" i="8"/>
  <c r="W249" i="8"/>
  <c r="AH249" i="8" s="1"/>
  <c r="Z249" i="8"/>
  <c r="T250" i="8"/>
  <c r="W250" i="8"/>
  <c r="AH250" i="8" s="1"/>
  <c r="Z250" i="8"/>
  <c r="T251" i="8"/>
  <c r="W251" i="8"/>
  <c r="AH251" i="8" s="1"/>
  <c r="Z251" i="8"/>
  <c r="T252" i="8"/>
  <c r="W252" i="8"/>
  <c r="AH252" i="8" s="1"/>
  <c r="Z252" i="8"/>
  <c r="T253" i="8"/>
  <c r="W253" i="8"/>
  <c r="AH253" i="8" s="1"/>
  <c r="Z253" i="8"/>
  <c r="T254" i="8"/>
  <c r="W254" i="8"/>
  <c r="AH254" i="8" s="1"/>
  <c r="Z254" i="8"/>
  <c r="T255" i="8"/>
  <c r="W255" i="8"/>
  <c r="AH255" i="8" s="1"/>
  <c r="Z255" i="8"/>
  <c r="T256" i="8"/>
  <c r="W256" i="8"/>
  <c r="AH256" i="8" s="1"/>
  <c r="Z256" i="8"/>
  <c r="T257" i="8"/>
  <c r="W257" i="8"/>
  <c r="AH257" i="8" s="1"/>
  <c r="Z257" i="8"/>
  <c r="S258" i="8"/>
  <c r="T258" i="8"/>
  <c r="W258" i="8"/>
  <c r="AH258" i="8" s="1"/>
  <c r="X258" i="8"/>
  <c r="AI258" i="8" s="1"/>
  <c r="Z258" i="8"/>
  <c r="S259" i="8"/>
  <c r="T259" i="8"/>
  <c r="W259" i="8"/>
  <c r="AH259" i="8" s="1"/>
  <c r="X259" i="8"/>
  <c r="AI259" i="8" s="1"/>
  <c r="Z259" i="8"/>
  <c r="T260" i="8"/>
  <c r="W260" i="8"/>
  <c r="AH260" i="8" s="1"/>
  <c r="X260" i="8"/>
  <c r="AI260" i="8" s="1"/>
  <c r="Z260" i="8"/>
  <c r="T261" i="8"/>
  <c r="W261" i="8"/>
  <c r="AH261" i="8" s="1"/>
  <c r="X261" i="8"/>
  <c r="AI261" i="8" s="1"/>
  <c r="Z261" i="8"/>
  <c r="S262" i="8"/>
  <c r="T262" i="8"/>
  <c r="W262" i="8"/>
  <c r="AH262" i="8" s="1"/>
  <c r="X262" i="8"/>
  <c r="AI262" i="8" s="1"/>
  <c r="Z262" i="8"/>
  <c r="S263" i="8"/>
  <c r="T263" i="8"/>
  <c r="W263" i="8"/>
  <c r="AH263" i="8" s="1"/>
  <c r="X263" i="8"/>
  <c r="AI263" i="8" s="1"/>
  <c r="Z263" i="8"/>
  <c r="S264" i="8"/>
  <c r="T264" i="8"/>
  <c r="W264" i="8"/>
  <c r="AH264" i="8" s="1"/>
  <c r="X264" i="8"/>
  <c r="AI264" i="8" s="1"/>
  <c r="Z264" i="8"/>
  <c r="S3" i="8"/>
  <c r="T3" i="8"/>
  <c r="W3" i="8"/>
  <c r="AH3" i="8" s="1"/>
  <c r="Z3" i="8"/>
  <c r="S4" i="8"/>
  <c r="T4" i="8"/>
  <c r="W4" i="8"/>
  <c r="AH4" i="8" s="1"/>
  <c r="Z4" i="8"/>
  <c r="S5" i="8"/>
  <c r="T5" i="8"/>
  <c r="W5" i="8"/>
  <c r="AH5" i="8" s="1"/>
  <c r="Z5" i="8"/>
  <c r="S6" i="8"/>
  <c r="T6" i="8"/>
  <c r="W6" i="8"/>
  <c r="AH6" i="8" s="1"/>
  <c r="Z6" i="8"/>
  <c r="S7" i="8"/>
  <c r="T7" i="8"/>
  <c r="W7" i="8"/>
  <c r="AH7" i="8" s="1"/>
  <c r="Z7" i="8"/>
  <c r="S8" i="8"/>
  <c r="T8" i="8"/>
  <c r="W8" i="8"/>
  <c r="AH8" i="8" s="1"/>
  <c r="Z8" i="8"/>
  <c r="S9" i="8"/>
  <c r="T9" i="8"/>
  <c r="W9" i="8"/>
  <c r="AH9" i="8" s="1"/>
  <c r="Z9" i="8"/>
  <c r="S10" i="8"/>
  <c r="T10" i="8"/>
  <c r="W10" i="8"/>
  <c r="AH10" i="8" s="1"/>
  <c r="Z10" i="8"/>
  <c r="S11" i="8"/>
  <c r="T11" i="8"/>
  <c r="W11" i="8"/>
  <c r="AH11" i="8" s="1"/>
  <c r="Z11" i="8"/>
  <c r="S12" i="8"/>
  <c r="T12" i="8"/>
  <c r="W12" i="8"/>
  <c r="AH12" i="8" s="1"/>
  <c r="Z12" i="8"/>
  <c r="S13" i="8"/>
  <c r="T13" i="8"/>
  <c r="W13" i="8"/>
  <c r="AH13" i="8" s="1"/>
  <c r="Z13" i="8"/>
  <c r="S14" i="8"/>
  <c r="T14" i="8"/>
  <c r="W14" i="8"/>
  <c r="AH14" i="8" s="1"/>
  <c r="Z14" i="8"/>
  <c r="S15" i="8"/>
  <c r="T15" i="8"/>
  <c r="W15" i="8"/>
  <c r="AH15" i="8" s="1"/>
  <c r="Z15" i="8"/>
  <c r="S16" i="8"/>
  <c r="T16" i="8"/>
  <c r="W16" i="8"/>
  <c r="AH16" i="8" s="1"/>
  <c r="Z16" i="8"/>
  <c r="S17" i="8"/>
  <c r="T17" i="8"/>
  <c r="W17" i="8"/>
  <c r="AH17" i="8" s="1"/>
  <c r="Z17" i="8"/>
  <c r="S18" i="8"/>
  <c r="T18" i="8"/>
  <c r="W18" i="8"/>
  <c r="AH18" i="8" s="1"/>
  <c r="Z18" i="8"/>
  <c r="S19" i="8"/>
  <c r="T19" i="8"/>
  <c r="W19" i="8"/>
  <c r="AH19" i="8" s="1"/>
  <c r="Z19" i="8"/>
  <c r="S20" i="8"/>
  <c r="T20" i="8"/>
  <c r="W20" i="8"/>
  <c r="AH20" i="8" s="1"/>
  <c r="Z20" i="8"/>
  <c r="S21" i="8"/>
  <c r="T21" i="8"/>
  <c r="W21" i="8"/>
  <c r="AH21" i="8" s="1"/>
  <c r="Z21" i="8"/>
  <c r="S22" i="8"/>
  <c r="T22" i="8"/>
  <c r="W22" i="8"/>
  <c r="AH22" i="8" s="1"/>
  <c r="Z22" i="8"/>
  <c r="S23" i="8"/>
  <c r="T23" i="8"/>
  <c r="W23" i="8"/>
  <c r="AH23" i="8" s="1"/>
  <c r="Z23" i="8"/>
  <c r="S24" i="8"/>
  <c r="T24" i="8"/>
  <c r="W24" i="8"/>
  <c r="AH24" i="8" s="1"/>
  <c r="Z24" i="8"/>
  <c r="S25" i="8"/>
  <c r="T25" i="8"/>
  <c r="W25" i="8"/>
  <c r="AH25" i="8" s="1"/>
  <c r="Z25" i="8"/>
  <c r="S26" i="8"/>
  <c r="T26" i="8"/>
  <c r="W26" i="8"/>
  <c r="AH26" i="8" s="1"/>
  <c r="Z26" i="8"/>
  <c r="S27" i="8"/>
  <c r="T27" i="8"/>
  <c r="W27" i="8"/>
  <c r="AH27" i="8" s="1"/>
  <c r="Z27" i="8"/>
  <c r="S28" i="8"/>
  <c r="T28" i="8"/>
  <c r="W28" i="8"/>
  <c r="AH28" i="8" s="1"/>
  <c r="Z28" i="8"/>
  <c r="S29" i="8"/>
  <c r="T29" i="8"/>
  <c r="W29" i="8"/>
  <c r="AH29" i="8" s="1"/>
  <c r="Z29" i="8"/>
  <c r="S30" i="8"/>
  <c r="T30" i="8"/>
  <c r="W30" i="8"/>
  <c r="AH30" i="8" s="1"/>
  <c r="Z30" i="8"/>
  <c r="S31" i="8"/>
  <c r="T31" i="8"/>
  <c r="W31" i="8"/>
  <c r="AH31" i="8" s="1"/>
  <c r="Z31" i="8"/>
  <c r="S32" i="8"/>
  <c r="T32" i="8"/>
  <c r="W32" i="8"/>
  <c r="AH32" i="8" s="1"/>
  <c r="Z32" i="8"/>
  <c r="S33" i="8"/>
  <c r="T33" i="8"/>
  <c r="W33" i="8"/>
  <c r="AH33" i="8" s="1"/>
  <c r="Z33" i="8"/>
  <c r="S34" i="8"/>
  <c r="T34" i="8"/>
  <c r="W34" i="8"/>
  <c r="AH34" i="8" s="1"/>
  <c r="Z34" i="8"/>
  <c r="S35" i="8"/>
  <c r="T35" i="8"/>
  <c r="W35" i="8"/>
  <c r="AH35" i="8" s="1"/>
  <c r="Z35" i="8"/>
  <c r="S36" i="8"/>
  <c r="T36" i="8"/>
  <c r="W36" i="8"/>
  <c r="AH36" i="8" s="1"/>
  <c r="Z36" i="8"/>
  <c r="S37" i="8"/>
  <c r="T37" i="8"/>
  <c r="W37" i="8"/>
  <c r="AH37" i="8" s="1"/>
  <c r="Z37" i="8"/>
  <c r="S38" i="8"/>
  <c r="T38" i="8"/>
  <c r="W38" i="8"/>
  <c r="AH38" i="8" s="1"/>
  <c r="Z38" i="8"/>
  <c r="S39" i="8"/>
  <c r="T39" i="8"/>
  <c r="W39" i="8"/>
  <c r="AH39" i="8" s="1"/>
  <c r="Z39" i="8"/>
  <c r="S40" i="8"/>
  <c r="T40" i="8"/>
  <c r="W40" i="8"/>
  <c r="AH40" i="8" s="1"/>
  <c r="Z40" i="8"/>
  <c r="S41" i="8"/>
  <c r="T41" i="8"/>
  <c r="W41" i="8"/>
  <c r="AH41" i="8" s="1"/>
  <c r="Z41" i="8"/>
  <c r="S42" i="8"/>
  <c r="T42" i="8"/>
  <c r="W42" i="8"/>
  <c r="AH42" i="8" s="1"/>
  <c r="Z42" i="8"/>
  <c r="S43" i="8"/>
  <c r="T43" i="8"/>
  <c r="W43" i="8"/>
  <c r="AH43" i="8" s="1"/>
  <c r="Z43" i="8"/>
  <c r="S44" i="8"/>
  <c r="T44" i="8"/>
  <c r="W44" i="8"/>
  <c r="AH44" i="8" s="1"/>
  <c r="Z44" i="8"/>
  <c r="S45" i="8"/>
  <c r="T45" i="8"/>
  <c r="W45" i="8"/>
  <c r="AH45" i="8" s="1"/>
  <c r="Z45" i="8"/>
  <c r="S46" i="8"/>
  <c r="T46" i="8"/>
  <c r="W46" i="8"/>
  <c r="AH46" i="8" s="1"/>
  <c r="Z46" i="8"/>
  <c r="S47" i="8"/>
  <c r="T47" i="8"/>
  <c r="W47" i="8"/>
  <c r="AH47" i="8" s="1"/>
  <c r="Z47" i="8"/>
  <c r="S48" i="8"/>
  <c r="T48" i="8"/>
  <c r="W48" i="8"/>
  <c r="AH48" i="8" s="1"/>
  <c r="Z48" i="8"/>
  <c r="S49" i="8"/>
  <c r="T49" i="8"/>
  <c r="W49" i="8"/>
  <c r="AH49" i="8" s="1"/>
  <c r="Z49" i="8"/>
  <c r="S50" i="8"/>
  <c r="T50" i="8"/>
  <c r="W50" i="8"/>
  <c r="AH50" i="8" s="1"/>
  <c r="Z50" i="8"/>
  <c r="S51" i="8"/>
  <c r="T51" i="8"/>
  <c r="W51" i="8"/>
  <c r="AH51" i="8" s="1"/>
  <c r="Z51" i="8"/>
  <c r="S52" i="8"/>
  <c r="T52" i="8"/>
  <c r="W52" i="8"/>
  <c r="AH52" i="8" s="1"/>
  <c r="Z52" i="8"/>
  <c r="S53" i="8"/>
  <c r="T53" i="8"/>
  <c r="W53" i="8"/>
  <c r="AH53" i="8" s="1"/>
  <c r="X53" i="8"/>
  <c r="AI53" i="8" s="1"/>
  <c r="Z53" i="8"/>
  <c r="S54" i="8"/>
  <c r="T54" i="8"/>
  <c r="W54" i="8"/>
  <c r="AH54" i="8" s="1"/>
  <c r="X54" i="8"/>
  <c r="AI54" i="8" s="1"/>
  <c r="Z54" i="8"/>
  <c r="S55" i="8"/>
  <c r="T55" i="8"/>
  <c r="W55" i="8"/>
  <c r="AH55" i="8" s="1"/>
  <c r="X55" i="8"/>
  <c r="AI55" i="8" s="1"/>
  <c r="Z55" i="8"/>
  <c r="S56" i="8"/>
  <c r="T56" i="8"/>
  <c r="W56" i="8"/>
  <c r="AH56" i="8" s="1"/>
  <c r="X56" i="8"/>
  <c r="AI56" i="8" s="1"/>
  <c r="Z56" i="8"/>
  <c r="S57" i="8"/>
  <c r="T57" i="8"/>
  <c r="W57" i="8"/>
  <c r="AH57" i="8" s="1"/>
  <c r="X57" i="8"/>
  <c r="AI57" i="8" s="1"/>
  <c r="Z57" i="8"/>
  <c r="S58" i="8"/>
  <c r="T58" i="8"/>
  <c r="W58" i="8"/>
  <c r="AH58" i="8" s="1"/>
  <c r="X58" i="8"/>
  <c r="AI58" i="8" s="1"/>
  <c r="Z58" i="8"/>
  <c r="S59" i="8"/>
  <c r="T59" i="8"/>
  <c r="W59" i="8"/>
  <c r="AH59" i="8" s="1"/>
  <c r="Z59" i="8"/>
  <c r="S60" i="8"/>
  <c r="T60" i="8"/>
  <c r="W60" i="8"/>
  <c r="AH60" i="8" s="1"/>
  <c r="Z60" i="8"/>
  <c r="S61" i="8"/>
  <c r="T61" i="8"/>
  <c r="W61" i="8"/>
  <c r="AH61" i="8" s="1"/>
  <c r="Z61" i="8"/>
  <c r="S62" i="8"/>
  <c r="T62" i="8"/>
  <c r="W62" i="8"/>
  <c r="AH62" i="8" s="1"/>
  <c r="Z62" i="8"/>
  <c r="S63" i="8"/>
  <c r="T63" i="8"/>
  <c r="W63" i="8"/>
  <c r="AH63" i="8" s="1"/>
  <c r="Z63" i="8"/>
  <c r="S64" i="8"/>
  <c r="T64" i="8"/>
  <c r="W64" i="8"/>
  <c r="AH64" i="8" s="1"/>
  <c r="Z64" i="8"/>
  <c r="S65" i="8"/>
  <c r="T65" i="8"/>
  <c r="W65" i="8"/>
  <c r="AH65" i="8" s="1"/>
  <c r="Z65" i="8"/>
  <c r="S66" i="8"/>
  <c r="T66" i="8"/>
  <c r="W66" i="8"/>
  <c r="AH66" i="8" s="1"/>
  <c r="Z66" i="8"/>
  <c r="S67" i="8"/>
  <c r="T67" i="8"/>
  <c r="W67" i="8"/>
  <c r="AH67" i="8" s="1"/>
  <c r="Z67" i="8"/>
  <c r="S68" i="8"/>
  <c r="T68" i="8"/>
  <c r="W68" i="8"/>
  <c r="AH68" i="8" s="1"/>
  <c r="Z68" i="8"/>
  <c r="S69" i="8"/>
  <c r="T69" i="8"/>
  <c r="W69" i="8"/>
  <c r="AH69" i="8" s="1"/>
  <c r="Z69" i="8"/>
  <c r="S70" i="8"/>
  <c r="T70" i="8"/>
  <c r="W70" i="8"/>
  <c r="AH70" i="8" s="1"/>
  <c r="Z70" i="8"/>
  <c r="S71" i="8"/>
  <c r="T71" i="8"/>
  <c r="W71" i="8"/>
  <c r="AH71" i="8" s="1"/>
  <c r="Z71" i="8"/>
  <c r="S72" i="8"/>
  <c r="T72" i="8"/>
  <c r="W72" i="8"/>
  <c r="AH72" i="8" s="1"/>
  <c r="Z72" i="8"/>
  <c r="S73" i="8"/>
  <c r="T73" i="8"/>
  <c r="W73" i="8"/>
  <c r="AH73" i="8" s="1"/>
  <c r="Z73" i="8"/>
  <c r="S74" i="8"/>
  <c r="T74" i="8"/>
  <c r="W74" i="8"/>
  <c r="AH74" i="8" s="1"/>
  <c r="Z74" i="8"/>
  <c r="S75" i="8"/>
  <c r="T75" i="8"/>
  <c r="W75" i="8"/>
  <c r="AH75" i="8" s="1"/>
  <c r="Z75" i="8"/>
  <c r="S76" i="8"/>
  <c r="T76" i="8"/>
  <c r="W76" i="8"/>
  <c r="AH76" i="8" s="1"/>
  <c r="Z76" i="8"/>
  <c r="S77" i="8"/>
  <c r="T77" i="8"/>
  <c r="W77" i="8"/>
  <c r="AH77" i="8" s="1"/>
  <c r="Z77" i="8"/>
  <c r="S78" i="8"/>
  <c r="T78" i="8"/>
  <c r="W78" i="8"/>
  <c r="AH78" i="8" s="1"/>
  <c r="Z78" i="8"/>
  <c r="S79" i="8"/>
  <c r="T79" i="8"/>
  <c r="W79" i="8"/>
  <c r="AH79" i="8" s="1"/>
  <c r="Z79" i="8"/>
  <c r="S80" i="8"/>
  <c r="T80" i="8"/>
  <c r="W80" i="8"/>
  <c r="AH80" i="8" s="1"/>
  <c r="Z80" i="8"/>
  <c r="S81" i="8"/>
  <c r="T81" i="8"/>
  <c r="W81" i="8"/>
  <c r="AH81" i="8" s="1"/>
  <c r="Z81" i="8"/>
  <c r="S82" i="8"/>
  <c r="T82" i="8"/>
  <c r="W82" i="8"/>
  <c r="AH82" i="8" s="1"/>
  <c r="Z82" i="8"/>
  <c r="S83" i="8"/>
  <c r="T83" i="8"/>
  <c r="W83" i="8"/>
  <c r="AH83" i="8" s="1"/>
  <c r="Z83" i="8"/>
  <c r="S84" i="8"/>
  <c r="T84" i="8"/>
  <c r="W84" i="8"/>
  <c r="AH84" i="8" s="1"/>
  <c r="Z84" i="8"/>
  <c r="S85" i="8"/>
  <c r="T85" i="8"/>
  <c r="W85" i="8"/>
  <c r="AH85" i="8" s="1"/>
  <c r="Z85" i="8"/>
  <c r="S86" i="8"/>
  <c r="T86" i="8"/>
  <c r="W86" i="8"/>
  <c r="AH86" i="8" s="1"/>
  <c r="Z86" i="8"/>
  <c r="S87" i="8"/>
  <c r="T87" i="8"/>
  <c r="W87" i="8"/>
  <c r="AH87" i="8" s="1"/>
  <c r="Z87" i="8"/>
  <c r="S88" i="8"/>
  <c r="T88" i="8"/>
  <c r="W88" i="8"/>
  <c r="AH88" i="8" s="1"/>
  <c r="Z88" i="8"/>
  <c r="S89" i="8"/>
  <c r="T89" i="8"/>
  <c r="W89" i="8"/>
  <c r="AH89" i="8" s="1"/>
  <c r="Z89" i="8"/>
  <c r="S90" i="8"/>
  <c r="T90" i="8"/>
  <c r="W90" i="8"/>
  <c r="AH90" i="8" s="1"/>
  <c r="Z90" i="8"/>
  <c r="S91" i="8"/>
  <c r="T91" i="8"/>
  <c r="W91" i="8"/>
  <c r="AH91" i="8" s="1"/>
  <c r="Z91" i="8"/>
  <c r="S92" i="8"/>
  <c r="T92" i="8"/>
  <c r="W92" i="8"/>
  <c r="AH92" i="8" s="1"/>
  <c r="Z92" i="8"/>
  <c r="S93" i="8"/>
  <c r="T93" i="8"/>
  <c r="W93" i="8"/>
  <c r="AH93" i="8" s="1"/>
  <c r="Z93" i="8"/>
  <c r="S94" i="8"/>
  <c r="T94" i="8"/>
  <c r="W94" i="8"/>
  <c r="AH94" i="8" s="1"/>
  <c r="Z94" i="8"/>
  <c r="S95" i="8"/>
  <c r="T95" i="8"/>
  <c r="W95" i="8"/>
  <c r="AH95" i="8" s="1"/>
  <c r="Z95" i="8"/>
  <c r="S96" i="8"/>
  <c r="T96" i="8"/>
  <c r="W96" i="8"/>
  <c r="AH96" i="8" s="1"/>
  <c r="Z96" i="8"/>
  <c r="S97" i="8"/>
  <c r="T97" i="8"/>
  <c r="W97" i="8"/>
  <c r="AH97" i="8" s="1"/>
  <c r="Z97" i="8"/>
  <c r="S98" i="8"/>
  <c r="T98" i="8"/>
  <c r="W98" i="8"/>
  <c r="AH98" i="8" s="1"/>
  <c r="Z98" i="8"/>
  <c r="S99" i="8"/>
  <c r="T99" i="8"/>
  <c r="W99" i="8"/>
  <c r="AH99" i="8" s="1"/>
  <c r="Z99" i="8"/>
  <c r="S100" i="8"/>
  <c r="T100" i="8"/>
  <c r="W100" i="8"/>
  <c r="AH100" i="8" s="1"/>
  <c r="Z100" i="8"/>
  <c r="S101" i="8"/>
  <c r="T101" i="8"/>
  <c r="W101" i="8"/>
  <c r="AH101" i="8" s="1"/>
  <c r="Z101" i="8"/>
  <c r="S102" i="8"/>
  <c r="T102" i="8"/>
  <c r="W102" i="8"/>
  <c r="AH102" i="8" s="1"/>
  <c r="Z102" i="8"/>
  <c r="S103" i="8"/>
  <c r="T103" i="8"/>
  <c r="W103" i="8"/>
  <c r="AH103" i="8" s="1"/>
  <c r="X103" i="8"/>
  <c r="AI103" i="8" s="1"/>
  <c r="Z103" i="8"/>
  <c r="S104" i="8"/>
  <c r="T104" i="8"/>
  <c r="W104" i="8"/>
  <c r="AH104" i="8" s="1"/>
  <c r="X104" i="8"/>
  <c r="AI104" i="8" s="1"/>
  <c r="Z104" i="8"/>
  <c r="S105" i="8"/>
  <c r="T105" i="8"/>
  <c r="W105" i="8"/>
  <c r="AH105" i="8" s="1"/>
  <c r="X105" i="8"/>
  <c r="AI105" i="8" s="1"/>
  <c r="Z105" i="8"/>
  <c r="S106" i="8"/>
  <c r="T106" i="8"/>
  <c r="W106" i="8"/>
  <c r="AH106" i="8" s="1"/>
  <c r="X106" i="8"/>
  <c r="AI106" i="8" s="1"/>
  <c r="Z106" i="8"/>
  <c r="S107" i="8"/>
  <c r="T107" i="8"/>
  <c r="W107" i="8"/>
  <c r="AH107" i="8" s="1"/>
  <c r="X107" i="8"/>
  <c r="AI107" i="8" s="1"/>
  <c r="Z107" i="8"/>
  <c r="S108" i="8"/>
  <c r="T108" i="8"/>
  <c r="W108" i="8"/>
  <c r="AH108" i="8" s="1"/>
  <c r="X108" i="8"/>
  <c r="AI108" i="8" s="1"/>
  <c r="Z108" i="8"/>
  <c r="S109" i="8"/>
  <c r="T109" i="8"/>
  <c r="W109" i="8"/>
  <c r="AH109" i="8" s="1"/>
  <c r="Z109" i="8"/>
  <c r="S110" i="8"/>
  <c r="T110" i="8"/>
  <c r="W110" i="8"/>
  <c r="AH110" i="8" s="1"/>
  <c r="Z110" i="8"/>
  <c r="S111" i="8"/>
  <c r="T111" i="8"/>
  <c r="W111" i="8"/>
  <c r="AH111" i="8" s="1"/>
  <c r="Z111" i="8"/>
  <c r="T112" i="8"/>
  <c r="W112" i="8"/>
  <c r="AH112" i="8" s="1"/>
  <c r="Z112" i="8"/>
  <c r="S113" i="8"/>
  <c r="T113" i="8"/>
  <c r="W113" i="8"/>
  <c r="AH113" i="8" s="1"/>
  <c r="Z113" i="8"/>
  <c r="S114" i="8"/>
  <c r="T114" i="8"/>
  <c r="W114" i="8"/>
  <c r="AH114" i="8" s="1"/>
  <c r="Z114" i="8"/>
  <c r="S115" i="8"/>
  <c r="T115" i="8"/>
  <c r="W115" i="8"/>
  <c r="AH115" i="8" s="1"/>
  <c r="Z115" i="8"/>
  <c r="S116" i="8"/>
  <c r="T116" i="8"/>
  <c r="W116" i="8"/>
  <c r="AH116" i="8" s="1"/>
  <c r="X116" i="8"/>
  <c r="AI116" i="8" s="1"/>
  <c r="Z116" i="8"/>
  <c r="S117" i="8"/>
  <c r="T117" i="8"/>
  <c r="W117" i="8"/>
  <c r="AH117" i="8" s="1"/>
  <c r="X117" i="8"/>
  <c r="AI117" i="8" s="1"/>
  <c r="Z117" i="8"/>
  <c r="S118" i="8"/>
  <c r="T118" i="8"/>
  <c r="W118" i="8"/>
  <c r="AH118" i="8" s="1"/>
  <c r="X118" i="8"/>
  <c r="AI118" i="8" s="1"/>
  <c r="Z118" i="8"/>
  <c r="S119" i="8"/>
  <c r="T119" i="8"/>
  <c r="W119" i="8"/>
  <c r="AH119" i="8" s="1"/>
  <c r="X119" i="8"/>
  <c r="AI119" i="8" s="1"/>
  <c r="Z119" i="8"/>
  <c r="S120" i="8"/>
  <c r="T120" i="8"/>
  <c r="W120" i="8"/>
  <c r="AH120" i="8" s="1"/>
  <c r="X120" i="8"/>
  <c r="AI120" i="8" s="1"/>
  <c r="Z120" i="8"/>
  <c r="S121" i="8"/>
  <c r="T121" i="8"/>
  <c r="W121" i="8"/>
  <c r="AH121" i="8" s="1"/>
  <c r="X121" i="8"/>
  <c r="AI121" i="8" s="1"/>
  <c r="Z121" i="8"/>
  <c r="S122" i="8"/>
  <c r="T122" i="8"/>
  <c r="W122" i="8"/>
  <c r="AH122" i="8" s="1"/>
  <c r="X122" i="8"/>
  <c r="AI122" i="8" s="1"/>
  <c r="Z122" i="8"/>
  <c r="S123" i="8"/>
  <c r="T123" i="8"/>
  <c r="W123" i="8"/>
  <c r="AH123" i="8" s="1"/>
  <c r="X123" i="8"/>
  <c r="AI123" i="8" s="1"/>
  <c r="Z123" i="8"/>
  <c r="S124" i="8"/>
  <c r="T124" i="8"/>
  <c r="W124" i="8"/>
  <c r="AH124" i="8" s="1"/>
  <c r="X124" i="8"/>
  <c r="AI124" i="8" s="1"/>
  <c r="Z124" i="8"/>
  <c r="T125" i="8"/>
  <c r="W125" i="8"/>
  <c r="AH125" i="8" s="1"/>
  <c r="X125" i="8"/>
  <c r="AI125" i="8" s="1"/>
  <c r="Z125" i="8"/>
  <c r="T126" i="8"/>
  <c r="W126" i="8"/>
  <c r="AH126" i="8" s="1"/>
  <c r="X126" i="8"/>
  <c r="AI126" i="8" s="1"/>
  <c r="Z126" i="8"/>
  <c r="T127" i="8"/>
  <c r="W127" i="8"/>
  <c r="AH127" i="8" s="1"/>
  <c r="X127" i="8"/>
  <c r="AI127" i="8" s="1"/>
  <c r="Z127" i="8"/>
  <c r="T128" i="8"/>
  <c r="W128" i="8"/>
  <c r="AH128" i="8" s="1"/>
  <c r="X128" i="8"/>
  <c r="AI128" i="8" s="1"/>
  <c r="Z128" i="8"/>
  <c r="T129" i="8"/>
  <c r="W129" i="8"/>
  <c r="AH129" i="8" s="1"/>
  <c r="X129" i="8"/>
  <c r="AI129" i="8" s="1"/>
  <c r="Z129" i="8"/>
  <c r="S130" i="8"/>
  <c r="T130" i="8"/>
  <c r="W130" i="8"/>
  <c r="AH130" i="8" s="1"/>
  <c r="X130" i="8"/>
  <c r="AI130" i="8" s="1"/>
  <c r="Z130" i="8"/>
  <c r="S131" i="8"/>
  <c r="T131" i="8"/>
  <c r="W131" i="8"/>
  <c r="AH131" i="8" s="1"/>
  <c r="X131" i="8"/>
  <c r="AI131" i="8" s="1"/>
  <c r="Z131" i="8"/>
  <c r="S132" i="8"/>
  <c r="T132" i="8"/>
  <c r="W132" i="8"/>
  <c r="AH132" i="8" s="1"/>
  <c r="X132" i="8"/>
  <c r="AI132" i="8" s="1"/>
  <c r="Z132" i="8"/>
  <c r="T133" i="8"/>
  <c r="X133" i="8"/>
  <c r="AI133" i="8" s="1"/>
  <c r="Z133" i="8"/>
  <c r="T134" i="8"/>
  <c r="X134" i="8"/>
  <c r="AI134" i="8" s="1"/>
  <c r="Z134" i="8"/>
  <c r="T135" i="8"/>
  <c r="X135" i="8"/>
  <c r="AI135" i="8" s="1"/>
  <c r="Z135" i="8"/>
  <c r="T136" i="8"/>
  <c r="X136" i="8"/>
  <c r="AI136" i="8" s="1"/>
  <c r="Z136" i="8"/>
  <c r="T137" i="8"/>
  <c r="X137" i="8"/>
  <c r="AI137" i="8" s="1"/>
  <c r="Z137" i="8"/>
  <c r="T138" i="8"/>
  <c r="X138" i="8"/>
  <c r="AI138" i="8" s="1"/>
  <c r="Z138" i="8"/>
  <c r="T139" i="8"/>
  <c r="X139" i="8"/>
  <c r="AI139" i="8" s="1"/>
  <c r="Z139" i="8"/>
  <c r="T140" i="8"/>
  <c r="X140" i="8"/>
  <c r="AI140" i="8" s="1"/>
  <c r="Z140" i="8"/>
  <c r="T141" i="8"/>
  <c r="X141" i="8"/>
  <c r="AI141" i="8" s="1"/>
  <c r="Z141" i="8"/>
  <c r="T142" i="8"/>
  <c r="X142" i="8"/>
  <c r="AI142" i="8" s="1"/>
  <c r="Z142" i="8"/>
  <c r="T143" i="8"/>
  <c r="X143" i="8"/>
  <c r="AI143" i="8" s="1"/>
  <c r="Z143" i="8"/>
  <c r="T144" i="8"/>
  <c r="X144" i="8"/>
  <c r="AI144" i="8" s="1"/>
  <c r="Z144" i="8"/>
  <c r="T145" i="8"/>
  <c r="X145" i="8"/>
  <c r="AI145" i="8" s="1"/>
  <c r="Z145" i="8"/>
  <c r="T146" i="8"/>
  <c r="X146" i="8"/>
  <c r="AI146" i="8" s="1"/>
  <c r="Z146" i="8"/>
  <c r="T147" i="8"/>
  <c r="X147" i="8"/>
  <c r="AI147" i="8" s="1"/>
  <c r="Z147" i="8"/>
  <c r="T148" i="8"/>
  <c r="X148" i="8"/>
  <c r="AI148" i="8" s="1"/>
  <c r="Z148" i="8"/>
  <c r="S149" i="8"/>
  <c r="T149" i="8"/>
  <c r="W149" i="8"/>
  <c r="AH149" i="8" s="1"/>
  <c r="X149" i="8"/>
  <c r="AI149" i="8" s="1"/>
  <c r="Z149" i="8"/>
  <c r="S150" i="8"/>
  <c r="T150" i="8"/>
  <c r="W150" i="8"/>
  <c r="AH150" i="8" s="1"/>
  <c r="X150" i="8"/>
  <c r="AI150" i="8" s="1"/>
  <c r="Z150" i="8"/>
  <c r="S151" i="8"/>
  <c r="T151" i="8"/>
  <c r="W151" i="8"/>
  <c r="AH151" i="8" s="1"/>
  <c r="X151" i="8"/>
  <c r="AI151" i="8" s="1"/>
  <c r="Z151" i="8"/>
  <c r="S152" i="8"/>
  <c r="T152" i="8"/>
  <c r="X152" i="8"/>
  <c r="AI152" i="8" s="1"/>
  <c r="Z152" i="8"/>
  <c r="S153" i="8"/>
  <c r="T153" i="8"/>
  <c r="W153" i="8"/>
  <c r="AH153" i="8" s="1"/>
  <c r="X153" i="8"/>
  <c r="AI153" i="8" s="1"/>
  <c r="Z153" i="8"/>
  <c r="S154" i="8"/>
  <c r="T154" i="8"/>
  <c r="W154" i="8"/>
  <c r="AH154" i="8" s="1"/>
  <c r="X154" i="8"/>
  <c r="AI154" i="8" s="1"/>
  <c r="Z154" i="8"/>
  <c r="S155" i="8"/>
  <c r="T155" i="8"/>
  <c r="W155" i="8"/>
  <c r="AH155" i="8" s="1"/>
  <c r="X155" i="8"/>
  <c r="AI155" i="8" s="1"/>
  <c r="Z155" i="8"/>
  <c r="S156" i="8"/>
  <c r="T156" i="8"/>
  <c r="W156" i="8"/>
  <c r="AH156" i="8" s="1"/>
  <c r="X156" i="8"/>
  <c r="AI156" i="8" s="1"/>
  <c r="Z156" i="8"/>
  <c r="S157" i="8"/>
  <c r="T157" i="8"/>
  <c r="W157" i="8"/>
  <c r="AH157" i="8" s="1"/>
  <c r="X157" i="8"/>
  <c r="AI157" i="8" s="1"/>
  <c r="Z157" i="8"/>
  <c r="S158" i="8"/>
  <c r="T158" i="8"/>
  <c r="W158" i="8"/>
  <c r="AH158" i="8" s="1"/>
  <c r="X158" i="8"/>
  <c r="AI158" i="8" s="1"/>
  <c r="Z158" i="8"/>
  <c r="S159" i="8"/>
  <c r="T159" i="8"/>
  <c r="W159" i="8"/>
  <c r="AH159" i="8" s="1"/>
  <c r="X159" i="8"/>
  <c r="AI159" i="8" s="1"/>
  <c r="Z159" i="8"/>
  <c r="T160" i="8"/>
  <c r="Z160" i="8"/>
  <c r="T161" i="8"/>
  <c r="Z161" i="8"/>
  <c r="T162" i="8"/>
  <c r="Z162" i="8"/>
  <c r="T163" i="8"/>
  <c r="W163" i="8"/>
  <c r="AH163" i="8" s="1"/>
  <c r="X163" i="8"/>
  <c r="AI163" i="8" s="1"/>
  <c r="Z163" i="8"/>
  <c r="T164" i="8"/>
  <c r="W164" i="8"/>
  <c r="AH164" i="8" s="1"/>
  <c r="X164" i="8"/>
  <c r="AI164" i="8" s="1"/>
  <c r="Z164" i="8"/>
  <c r="T165" i="8"/>
  <c r="W165" i="8"/>
  <c r="AH165" i="8" s="1"/>
  <c r="X165" i="8"/>
  <c r="AI165" i="8" s="1"/>
  <c r="Z165" i="8"/>
  <c r="T166" i="8"/>
  <c r="W166" i="8"/>
  <c r="AH166" i="8" s="1"/>
  <c r="X166" i="8"/>
  <c r="AI166" i="8" s="1"/>
  <c r="Z166" i="8"/>
  <c r="T167" i="8"/>
  <c r="W167" i="8"/>
  <c r="AH167" i="8" s="1"/>
  <c r="X167" i="8"/>
  <c r="AI167" i="8" s="1"/>
  <c r="Z167" i="8"/>
  <c r="T168" i="8"/>
  <c r="W168" i="8"/>
  <c r="AH168" i="8" s="1"/>
  <c r="X168" i="8"/>
  <c r="AI168" i="8" s="1"/>
  <c r="Z168" i="8"/>
  <c r="T169" i="8"/>
  <c r="W169" i="8"/>
  <c r="AH169" i="8" s="1"/>
  <c r="X169" i="8"/>
  <c r="AI169" i="8" s="1"/>
  <c r="Z169" i="8"/>
  <c r="S170" i="8"/>
  <c r="T170" i="8"/>
  <c r="W170" i="8"/>
  <c r="AH170" i="8" s="1"/>
  <c r="X170" i="8"/>
  <c r="AI170" i="8" s="1"/>
  <c r="Z170" i="8"/>
  <c r="S171" i="8"/>
  <c r="T171" i="8"/>
  <c r="W171" i="8"/>
  <c r="AH171" i="8" s="1"/>
  <c r="X171" i="8"/>
  <c r="AI171" i="8" s="1"/>
  <c r="Z171" i="8"/>
  <c r="S172" i="8"/>
  <c r="T172" i="8"/>
  <c r="W172" i="8"/>
  <c r="AH172" i="8" s="1"/>
  <c r="X172" i="8"/>
  <c r="AI172" i="8" s="1"/>
  <c r="Z172" i="8"/>
  <c r="S173" i="8"/>
  <c r="T173" i="8"/>
  <c r="X173" i="8"/>
  <c r="AI173" i="8" s="1"/>
  <c r="Z173" i="8"/>
  <c r="S174" i="8"/>
  <c r="T174" i="8"/>
  <c r="X174" i="8"/>
  <c r="AI174" i="8" s="1"/>
  <c r="Z174" i="8"/>
  <c r="T175" i="8"/>
  <c r="W175" i="8"/>
  <c r="AH175" i="8" s="1"/>
  <c r="X175" i="8"/>
  <c r="AI175" i="8" s="1"/>
  <c r="Z175" i="8"/>
  <c r="T176" i="8"/>
  <c r="W176" i="8"/>
  <c r="AH176" i="8" s="1"/>
  <c r="X176" i="8"/>
  <c r="AI176" i="8" s="1"/>
  <c r="Z176" i="8"/>
  <c r="T177" i="8"/>
  <c r="W177" i="8"/>
  <c r="AH177" i="8" s="1"/>
  <c r="X177" i="8"/>
  <c r="AI177" i="8" s="1"/>
  <c r="Z177" i="8"/>
  <c r="S178" i="8"/>
  <c r="T178" i="8"/>
  <c r="X178" i="8"/>
  <c r="AI178" i="8" s="1"/>
  <c r="Z178" i="8"/>
  <c r="S179" i="8"/>
  <c r="T179" i="8"/>
  <c r="X179" i="8"/>
  <c r="AI179" i="8" s="1"/>
  <c r="Z179" i="8"/>
  <c r="S180" i="8"/>
  <c r="T180" i="8"/>
  <c r="X180" i="8"/>
  <c r="AI180" i="8" s="1"/>
  <c r="Z180" i="8"/>
  <c r="T181" i="8"/>
  <c r="W181" i="8"/>
  <c r="AH181" i="8" s="1"/>
  <c r="X181" i="8"/>
  <c r="AI181" i="8" s="1"/>
  <c r="Z181" i="8"/>
  <c r="T182" i="8"/>
  <c r="W182" i="8"/>
  <c r="AH182" i="8" s="1"/>
  <c r="X182" i="8"/>
  <c r="AI182" i="8" s="1"/>
  <c r="Z182" i="8"/>
  <c r="T183" i="8"/>
  <c r="W183" i="8"/>
  <c r="AH183" i="8" s="1"/>
  <c r="X183" i="8"/>
  <c r="AI183" i="8" s="1"/>
  <c r="Z183" i="8"/>
  <c r="T184" i="8"/>
  <c r="W184" i="8"/>
  <c r="AH184" i="8" s="1"/>
  <c r="X184" i="8"/>
  <c r="AI184" i="8" s="1"/>
  <c r="Z184" i="8"/>
  <c r="S185" i="8"/>
  <c r="T185" i="8"/>
  <c r="W185" i="8"/>
  <c r="AH185" i="8" s="1"/>
  <c r="X185" i="8"/>
  <c r="AI185" i="8" s="1"/>
  <c r="Z185" i="8"/>
  <c r="S186" i="8"/>
  <c r="T186" i="8"/>
  <c r="W186" i="8"/>
  <c r="AH186" i="8" s="1"/>
  <c r="X186" i="8"/>
  <c r="AI186" i="8" s="1"/>
  <c r="Z186" i="8"/>
  <c r="S187" i="8"/>
  <c r="T187" i="8"/>
  <c r="X187" i="8"/>
  <c r="AI187" i="8" s="1"/>
  <c r="Z187" i="8"/>
  <c r="S188" i="8"/>
  <c r="T188" i="8"/>
  <c r="X188" i="8"/>
  <c r="AI188" i="8" s="1"/>
  <c r="Z188" i="8"/>
  <c r="S189" i="8"/>
  <c r="T189" i="8"/>
  <c r="X189" i="8"/>
  <c r="AI189" i="8" s="1"/>
  <c r="Z189" i="8"/>
  <c r="T190" i="8"/>
  <c r="X190" i="8"/>
  <c r="AI190" i="8" s="1"/>
  <c r="Z190" i="8"/>
  <c r="T191" i="8"/>
  <c r="X191" i="8"/>
  <c r="AI191" i="8" s="1"/>
  <c r="Z191" i="8"/>
  <c r="T192" i="8"/>
  <c r="X192" i="8"/>
  <c r="AI192" i="8" s="1"/>
  <c r="Z192" i="8"/>
  <c r="T193" i="8"/>
  <c r="X193" i="8"/>
  <c r="AI193" i="8" s="1"/>
  <c r="Z193" i="8"/>
  <c r="T194" i="8"/>
  <c r="X194" i="8"/>
  <c r="AI194" i="8" s="1"/>
  <c r="Z194" i="8"/>
  <c r="T195" i="8"/>
  <c r="X195" i="8"/>
  <c r="AI195" i="8" s="1"/>
  <c r="Z195" i="8"/>
  <c r="T196" i="8"/>
  <c r="W196" i="8"/>
  <c r="AH196" i="8" s="1"/>
  <c r="X196" i="8"/>
  <c r="AI196" i="8" s="1"/>
  <c r="Z196" i="8"/>
  <c r="T197" i="8"/>
  <c r="W197" i="8"/>
  <c r="AH197" i="8" s="1"/>
  <c r="X197" i="8"/>
  <c r="AI197" i="8" s="1"/>
  <c r="Z197" i="8"/>
  <c r="S198" i="8"/>
  <c r="T198" i="8"/>
  <c r="W198" i="8"/>
  <c r="AH198" i="8" s="1"/>
  <c r="X198" i="8"/>
  <c r="AI198" i="8" s="1"/>
  <c r="Z198" i="8"/>
  <c r="S199" i="8"/>
  <c r="T199" i="8"/>
  <c r="W199" i="8"/>
  <c r="AH199" i="8" s="1"/>
  <c r="X199" i="8"/>
  <c r="AI199" i="8" s="1"/>
  <c r="Z199" i="8"/>
  <c r="S200" i="8"/>
  <c r="T200" i="8"/>
  <c r="W200" i="8"/>
  <c r="AH200" i="8" s="1"/>
  <c r="X200" i="8"/>
  <c r="AI200" i="8" s="1"/>
  <c r="Z200" i="8"/>
  <c r="S201" i="8"/>
  <c r="T201" i="8"/>
  <c r="W201" i="8"/>
  <c r="AH201" i="8" s="1"/>
  <c r="X201" i="8"/>
  <c r="AI201" i="8" s="1"/>
  <c r="Z201" i="8"/>
  <c r="S202" i="8"/>
  <c r="T202" i="8"/>
  <c r="W202" i="8"/>
  <c r="AH202" i="8" s="1"/>
  <c r="X202" i="8"/>
  <c r="AI202" i="8" s="1"/>
  <c r="Z202" i="8"/>
  <c r="S203" i="8"/>
  <c r="T203" i="8"/>
  <c r="W203" i="8"/>
  <c r="AH203" i="8" s="1"/>
  <c r="X203" i="8"/>
  <c r="AI203" i="8" s="1"/>
  <c r="Z203" i="8"/>
  <c r="T204" i="8"/>
  <c r="Z204" i="8"/>
  <c r="T205" i="8"/>
  <c r="Z205" i="8"/>
  <c r="T206" i="8"/>
  <c r="Z206" i="8"/>
  <c r="T207" i="8"/>
  <c r="Z207" i="8"/>
  <c r="T208" i="8"/>
  <c r="Z208" i="8"/>
  <c r="T209" i="8"/>
  <c r="W209" i="8"/>
  <c r="AH209" i="8" s="1"/>
  <c r="Z209" i="8"/>
  <c r="S261" i="8"/>
  <c r="S260" i="8"/>
  <c r="S257" i="8"/>
  <c r="S256" i="8"/>
  <c r="S255" i="8"/>
  <c r="S254" i="8"/>
  <c r="S253" i="8"/>
  <c r="X252" i="8"/>
  <c r="AI252" i="8" s="1"/>
  <c r="S252" i="8"/>
  <c r="S251" i="8"/>
  <c r="X250" i="8"/>
  <c r="AI250" i="8" s="1"/>
  <c r="S250" i="8"/>
  <c r="X249" i="8"/>
  <c r="AI249" i="8" s="1"/>
  <c r="S249" i="8"/>
  <c r="S248" i="8"/>
  <c r="S247" i="8"/>
  <c r="S246" i="8"/>
  <c r="S245" i="8"/>
  <c r="S244" i="8"/>
  <c r="S243" i="8"/>
  <c r="X242" i="8"/>
  <c r="AI242" i="8" s="1"/>
  <c r="S242" i="8"/>
  <c r="S241" i="8"/>
  <c r="X240" i="8"/>
  <c r="AI240" i="8" s="1"/>
  <c r="S239" i="8"/>
  <c r="S209" i="8"/>
  <c r="W208" i="8"/>
  <c r="AH208" i="8" s="1"/>
  <c r="S208" i="8"/>
  <c r="W207" i="8"/>
  <c r="AH207" i="8" s="1"/>
  <c r="S207" i="8"/>
  <c r="S206" i="8"/>
  <c r="W205" i="8"/>
  <c r="AH205" i="8" s="1"/>
  <c r="S205" i="8"/>
  <c r="W204" i="8"/>
  <c r="AH204" i="8" s="1"/>
  <c r="S204" i="8"/>
  <c r="S197" i="8"/>
  <c r="W195" i="8"/>
  <c r="AH195" i="8" s="1"/>
  <c r="S195" i="8"/>
  <c r="W194" i="8"/>
  <c r="AH194" i="8" s="1"/>
  <c r="S194" i="8"/>
  <c r="S193" i="8"/>
  <c r="S192" i="8"/>
  <c r="S191" i="8"/>
  <c r="W190" i="8"/>
  <c r="AH190" i="8" s="1"/>
  <c r="S190" i="8"/>
  <c r="W187" i="8"/>
  <c r="AH187" i="8" s="1"/>
  <c r="S183" i="8"/>
  <c r="S181" i="8"/>
  <c r="W180" i="8"/>
  <c r="AH180" i="8" s="1"/>
  <c r="S177" i="8"/>
  <c r="S176" i="8"/>
  <c r="S175" i="8"/>
  <c r="S169" i="8"/>
  <c r="S168" i="8"/>
  <c r="S167" i="8"/>
  <c r="S166" i="8"/>
  <c r="S165" i="8"/>
  <c r="S164" i="8"/>
  <c r="S163" i="8"/>
  <c r="W162" i="8"/>
  <c r="AH162" i="8" s="1"/>
  <c r="S162" i="8"/>
  <c r="S161" i="8"/>
  <c r="S160" i="8"/>
  <c r="W152" i="8"/>
  <c r="AH152" i="8" s="1"/>
  <c r="S148" i="8"/>
  <c r="W147" i="8"/>
  <c r="AH147" i="8" s="1"/>
  <c r="S147" i="8"/>
  <c r="S146" i="8"/>
  <c r="S145" i="8"/>
  <c r="W144" i="8"/>
  <c r="AH144" i="8" s="1"/>
  <c r="S144" i="8"/>
  <c r="W143" i="8"/>
  <c r="AH143" i="8" s="1"/>
  <c r="S143" i="8"/>
  <c r="S142" i="8"/>
  <c r="S141" i="8"/>
  <c r="W140" i="8"/>
  <c r="AH140" i="8" s="1"/>
  <c r="S140" i="8"/>
  <c r="S139" i="8"/>
  <c r="S138" i="8"/>
  <c r="S137" i="8"/>
  <c r="S136" i="8"/>
  <c r="W135" i="8"/>
  <c r="AH135" i="8" s="1"/>
  <c r="S135" i="8"/>
  <c r="S134" i="8"/>
  <c r="W133" i="8"/>
  <c r="AH133" i="8" s="1"/>
  <c r="S133" i="8"/>
  <c r="S129" i="8"/>
  <c r="S128" i="8"/>
  <c r="S127" i="8"/>
  <c r="S126" i="8"/>
  <c r="S125" i="8"/>
  <c r="X115" i="8"/>
  <c r="AI115" i="8" s="1"/>
  <c r="X114" i="8"/>
  <c r="AI114" i="8" s="1"/>
  <c r="X113" i="8"/>
  <c r="AI113" i="8" s="1"/>
  <c r="X112" i="8"/>
  <c r="AI112" i="8" s="1"/>
  <c r="S112" i="8"/>
  <c r="X111" i="8"/>
  <c r="AI111" i="8" s="1"/>
  <c r="X110" i="8"/>
  <c r="AI110" i="8" s="1"/>
  <c r="X109" i="8"/>
  <c r="AI109" i="8" s="1"/>
  <c r="X102" i="8"/>
  <c r="AI102" i="8" s="1"/>
  <c r="X101" i="8"/>
  <c r="AI101" i="8" s="1"/>
  <c r="X100" i="8"/>
  <c r="AI100" i="8" s="1"/>
  <c r="X99" i="8"/>
  <c r="AI99" i="8" s="1"/>
  <c r="X98" i="8"/>
  <c r="AI98" i="8" s="1"/>
  <c r="X97" i="8"/>
  <c r="AI97" i="8" s="1"/>
  <c r="X96" i="8"/>
  <c r="AI96" i="8" s="1"/>
  <c r="X95" i="8"/>
  <c r="AI95" i="8" s="1"/>
  <c r="X94" i="8"/>
  <c r="AI94" i="8" s="1"/>
  <c r="X93" i="8"/>
  <c r="AI93" i="8" s="1"/>
  <c r="X92" i="8"/>
  <c r="AI92" i="8" s="1"/>
  <c r="X91" i="8"/>
  <c r="AI91" i="8" s="1"/>
  <c r="X90" i="8"/>
  <c r="AI90" i="8" s="1"/>
  <c r="X89" i="8"/>
  <c r="AI89" i="8" s="1"/>
  <c r="X88" i="8"/>
  <c r="AI88" i="8" s="1"/>
  <c r="X87" i="8"/>
  <c r="AI87" i="8" s="1"/>
  <c r="X86" i="8"/>
  <c r="AI86" i="8" s="1"/>
  <c r="X85" i="8"/>
  <c r="AI85" i="8" s="1"/>
  <c r="X84" i="8"/>
  <c r="AI84" i="8" s="1"/>
  <c r="X83" i="8"/>
  <c r="AI83" i="8" s="1"/>
  <c r="X82" i="8"/>
  <c r="AI82" i="8" s="1"/>
  <c r="X81" i="8"/>
  <c r="AI81" i="8" s="1"/>
  <c r="X80" i="8"/>
  <c r="AI80" i="8" s="1"/>
  <c r="X79" i="8"/>
  <c r="AI79" i="8" s="1"/>
  <c r="X78" i="8"/>
  <c r="AI78" i="8" s="1"/>
  <c r="X77" i="8"/>
  <c r="AI77" i="8" s="1"/>
  <c r="X76" i="8"/>
  <c r="AI76" i="8" s="1"/>
  <c r="X75" i="8"/>
  <c r="AI75" i="8" s="1"/>
  <c r="X74" i="8"/>
  <c r="AI74" i="8" s="1"/>
  <c r="X73" i="8"/>
  <c r="AI73" i="8" s="1"/>
  <c r="X72" i="8"/>
  <c r="AI72" i="8" s="1"/>
  <c r="X71" i="8"/>
  <c r="AI71" i="8" s="1"/>
  <c r="X70" i="8"/>
  <c r="AI70" i="8" s="1"/>
  <c r="X69" i="8"/>
  <c r="AI69" i="8" s="1"/>
  <c r="X68" i="8"/>
  <c r="AI68" i="8" s="1"/>
  <c r="X67" i="8"/>
  <c r="AI67" i="8" s="1"/>
  <c r="X66" i="8"/>
  <c r="AI66" i="8" s="1"/>
  <c r="X65" i="8"/>
  <c r="AI65" i="8" s="1"/>
  <c r="X64" i="8"/>
  <c r="AI64" i="8" s="1"/>
  <c r="X63" i="8"/>
  <c r="AI63" i="8" s="1"/>
  <c r="X62" i="8"/>
  <c r="AI62" i="8" s="1"/>
  <c r="X61" i="8"/>
  <c r="AI61" i="8" s="1"/>
  <c r="X60" i="8"/>
  <c r="AI60" i="8" s="1"/>
  <c r="X59" i="8"/>
  <c r="AI59" i="8" s="1"/>
  <c r="X52" i="8"/>
  <c r="AI52" i="8" s="1"/>
  <c r="X51" i="8"/>
  <c r="AI51" i="8" s="1"/>
  <c r="X50" i="8"/>
  <c r="AI50" i="8" s="1"/>
  <c r="X49" i="8"/>
  <c r="AI49" i="8" s="1"/>
  <c r="X48" i="8"/>
  <c r="AI48" i="8" s="1"/>
  <c r="X47" i="8"/>
  <c r="AI47" i="8" s="1"/>
  <c r="X46" i="8"/>
  <c r="AI46" i="8" s="1"/>
  <c r="X45" i="8"/>
  <c r="AI45" i="8" s="1"/>
  <c r="X44" i="8"/>
  <c r="AI44" i="8" s="1"/>
  <c r="X43" i="8"/>
  <c r="AI43" i="8" s="1"/>
  <c r="X42" i="8"/>
  <c r="AI42" i="8" s="1"/>
  <c r="X41" i="8"/>
  <c r="AI41" i="8" s="1"/>
  <c r="X40" i="8"/>
  <c r="AI40" i="8" s="1"/>
  <c r="X39" i="8"/>
  <c r="AI39" i="8" s="1"/>
  <c r="X38" i="8"/>
  <c r="AI38" i="8" s="1"/>
  <c r="X37" i="8"/>
  <c r="AI37" i="8" s="1"/>
  <c r="X36" i="8"/>
  <c r="AI36" i="8" s="1"/>
  <c r="X35" i="8"/>
  <c r="AI35" i="8" s="1"/>
  <c r="X34" i="8"/>
  <c r="AI34" i="8" s="1"/>
  <c r="X33" i="8"/>
  <c r="AI33" i="8" s="1"/>
  <c r="X32" i="8"/>
  <c r="AI32" i="8" s="1"/>
  <c r="X31" i="8"/>
  <c r="AI31" i="8" s="1"/>
  <c r="X30" i="8"/>
  <c r="AI30" i="8" s="1"/>
  <c r="X29" i="8"/>
  <c r="AI29" i="8" s="1"/>
  <c r="X28" i="8"/>
  <c r="AI28" i="8" s="1"/>
  <c r="X27" i="8"/>
  <c r="AI27" i="8" s="1"/>
  <c r="X26" i="8"/>
  <c r="AI26" i="8" s="1"/>
  <c r="X25" i="8"/>
  <c r="AI25" i="8" s="1"/>
  <c r="X24" i="8"/>
  <c r="AI24" i="8" s="1"/>
  <c r="X23" i="8"/>
  <c r="AI23" i="8" s="1"/>
  <c r="X22" i="8"/>
  <c r="AI22" i="8" s="1"/>
  <c r="X21" i="8"/>
  <c r="AI21" i="8" s="1"/>
  <c r="X20" i="8"/>
  <c r="AI20" i="8" s="1"/>
  <c r="X19" i="8"/>
  <c r="AI19" i="8" s="1"/>
  <c r="X18" i="8"/>
  <c r="AI18" i="8" s="1"/>
  <c r="X17" i="8"/>
  <c r="AI17" i="8" s="1"/>
  <c r="X16" i="8"/>
  <c r="AI16" i="8" s="1"/>
  <c r="X15" i="8"/>
  <c r="AI15" i="8" s="1"/>
  <c r="X14" i="8"/>
  <c r="AI14" i="8" s="1"/>
  <c r="X13" i="8"/>
  <c r="AI13" i="8" s="1"/>
  <c r="X12" i="8"/>
  <c r="AI12" i="8" s="1"/>
  <c r="X11" i="8"/>
  <c r="AI11" i="8" s="1"/>
  <c r="X10" i="8"/>
  <c r="AI10" i="8" s="1"/>
  <c r="X9" i="8"/>
  <c r="AI9" i="8" s="1"/>
  <c r="X8" i="8"/>
  <c r="AI8" i="8" s="1"/>
  <c r="X7" i="8"/>
  <c r="AI7" i="8" s="1"/>
  <c r="X6" i="8"/>
  <c r="AI6" i="8" s="1"/>
  <c r="X5" i="8"/>
  <c r="AI5" i="8" s="1"/>
  <c r="X4" i="8"/>
  <c r="AI4" i="8" s="1"/>
  <c r="X3" i="8"/>
  <c r="AI3" i="8" s="1"/>
  <c r="V177" i="8" l="1"/>
  <c r="AG177" i="8"/>
  <c r="AD177" i="8"/>
  <c r="V209" i="8"/>
  <c r="AG209" i="8"/>
  <c r="AD209" i="8"/>
  <c r="V136" i="8"/>
  <c r="AG136" i="8"/>
  <c r="AD136" i="8"/>
  <c r="V165" i="8"/>
  <c r="AG165" i="8"/>
  <c r="AD165" i="8"/>
  <c r="V239" i="8"/>
  <c r="AG239" i="8"/>
  <c r="AD239" i="8"/>
  <c r="V112" i="8"/>
  <c r="AG112" i="8"/>
  <c r="AD112" i="8"/>
  <c r="V128" i="8"/>
  <c r="AG128" i="8"/>
  <c r="AD128" i="8"/>
  <c r="V137" i="8"/>
  <c r="AG137" i="8"/>
  <c r="AD137" i="8"/>
  <c r="V181" i="8"/>
  <c r="AG181" i="8"/>
  <c r="AD181" i="8"/>
  <c r="V194" i="8"/>
  <c r="AG194" i="8"/>
  <c r="AD194" i="8"/>
  <c r="V247" i="8"/>
  <c r="AG247" i="8"/>
  <c r="AD247" i="8"/>
  <c r="V200" i="8"/>
  <c r="AG200" i="8"/>
  <c r="AD200" i="8"/>
  <c r="V189" i="8"/>
  <c r="AG189" i="8"/>
  <c r="AD189" i="8"/>
  <c r="V159" i="8"/>
  <c r="AG159" i="8"/>
  <c r="AD159" i="8"/>
  <c r="V130" i="8"/>
  <c r="AG130" i="8"/>
  <c r="AD130" i="8"/>
  <c r="V110" i="8"/>
  <c r="AG110" i="8"/>
  <c r="AD110" i="8"/>
  <c r="V105" i="8"/>
  <c r="AG105" i="8"/>
  <c r="AD105" i="8"/>
  <c r="V39" i="8"/>
  <c r="AG39" i="8"/>
  <c r="AD39" i="8"/>
  <c r="V129" i="8"/>
  <c r="AG129" i="8"/>
  <c r="AD129" i="8"/>
  <c r="V138" i="8"/>
  <c r="AG138" i="8"/>
  <c r="AD138" i="8"/>
  <c r="V144" i="8"/>
  <c r="AG144" i="8"/>
  <c r="AD144" i="8"/>
  <c r="V160" i="8"/>
  <c r="AG160" i="8"/>
  <c r="AD160" i="8"/>
  <c r="V167" i="8"/>
  <c r="AG167" i="8"/>
  <c r="AD167" i="8"/>
  <c r="V183" i="8"/>
  <c r="AG183" i="8"/>
  <c r="AD183" i="8"/>
  <c r="V206" i="8"/>
  <c r="AG206" i="8"/>
  <c r="AD206" i="8"/>
  <c r="V241" i="8"/>
  <c r="AG241" i="8"/>
  <c r="AD241" i="8"/>
  <c r="AG248" i="8"/>
  <c r="AD248" i="8"/>
  <c r="V253" i="8"/>
  <c r="AG253" i="8"/>
  <c r="AD253" i="8"/>
  <c r="V203" i="8"/>
  <c r="AG203" i="8"/>
  <c r="AD203" i="8"/>
  <c r="V170" i="8"/>
  <c r="AG170" i="8"/>
  <c r="AD170" i="8"/>
  <c r="V154" i="8"/>
  <c r="AG154" i="8"/>
  <c r="AD154" i="8"/>
  <c r="V149" i="8"/>
  <c r="AG149" i="8"/>
  <c r="AD149" i="8"/>
  <c r="V124" i="8"/>
  <c r="AG124" i="8"/>
  <c r="AD124" i="8"/>
  <c r="V116" i="8"/>
  <c r="AG116" i="8"/>
  <c r="AD116" i="8"/>
  <c r="V114" i="8"/>
  <c r="AG114" i="8"/>
  <c r="AD114" i="8"/>
  <c r="V108" i="8"/>
  <c r="AG108" i="8"/>
  <c r="AD108" i="8"/>
  <c r="V56" i="8"/>
  <c r="AG56" i="8"/>
  <c r="AD56" i="8"/>
  <c r="V258" i="8"/>
  <c r="AG258" i="8"/>
  <c r="AD258" i="8"/>
  <c r="V161" i="8"/>
  <c r="AG161" i="8"/>
  <c r="AD161" i="8"/>
  <c r="AG249" i="8"/>
  <c r="AD249" i="8"/>
  <c r="V254" i="8"/>
  <c r="AG254" i="8"/>
  <c r="AD254" i="8"/>
  <c r="V198" i="8"/>
  <c r="AG198" i="8"/>
  <c r="AD198" i="8"/>
  <c r="V185" i="8"/>
  <c r="AG185" i="8"/>
  <c r="AD185" i="8"/>
  <c r="V179" i="8"/>
  <c r="AG179" i="8"/>
  <c r="AD179" i="8"/>
  <c r="V173" i="8"/>
  <c r="AG173" i="8"/>
  <c r="AD173" i="8"/>
  <c r="V157" i="8"/>
  <c r="AG157" i="8"/>
  <c r="AD157" i="8"/>
  <c r="V152" i="8"/>
  <c r="AG152" i="8"/>
  <c r="AD152" i="8"/>
  <c r="V119" i="8"/>
  <c r="AG119" i="8"/>
  <c r="AD119" i="8"/>
  <c r="V103" i="8"/>
  <c r="AG103" i="8"/>
  <c r="AD103" i="8"/>
  <c r="V101" i="8"/>
  <c r="AG101" i="8"/>
  <c r="AD101" i="8"/>
  <c r="V99" i="8"/>
  <c r="AG99" i="8"/>
  <c r="AD99" i="8"/>
  <c r="V97" i="8"/>
  <c r="AG97" i="8"/>
  <c r="AD97" i="8"/>
  <c r="V95" i="8"/>
  <c r="AG95" i="8"/>
  <c r="AD95" i="8"/>
  <c r="V93" i="8"/>
  <c r="AG93" i="8"/>
  <c r="AD93" i="8"/>
  <c r="V91" i="8"/>
  <c r="AG91" i="8"/>
  <c r="AD91" i="8"/>
  <c r="V89" i="8"/>
  <c r="AG89" i="8"/>
  <c r="AD89" i="8"/>
  <c r="V87" i="8"/>
  <c r="AG87" i="8"/>
  <c r="AD87" i="8"/>
  <c r="V85" i="8"/>
  <c r="AG85" i="8"/>
  <c r="AD85" i="8"/>
  <c r="V83" i="8"/>
  <c r="AG83" i="8"/>
  <c r="AD83" i="8"/>
  <c r="V81" i="8"/>
  <c r="AG81" i="8"/>
  <c r="AD81" i="8"/>
  <c r="V79" i="8"/>
  <c r="AG79" i="8"/>
  <c r="AD79" i="8"/>
  <c r="V77" i="8"/>
  <c r="AG77" i="8"/>
  <c r="AD77" i="8"/>
  <c r="V75" i="8"/>
  <c r="AG75" i="8"/>
  <c r="AD75" i="8"/>
  <c r="V73" i="8"/>
  <c r="AG73" i="8"/>
  <c r="AD73" i="8"/>
  <c r="V71" i="8"/>
  <c r="AG71" i="8"/>
  <c r="AD71" i="8"/>
  <c r="V69" i="8"/>
  <c r="AG69" i="8"/>
  <c r="AD69" i="8"/>
  <c r="V67" i="8"/>
  <c r="AG67" i="8"/>
  <c r="AD67" i="8"/>
  <c r="V65" i="8"/>
  <c r="AG65" i="8"/>
  <c r="AD65" i="8"/>
  <c r="V63" i="8"/>
  <c r="AG63" i="8"/>
  <c r="AD63" i="8"/>
  <c r="V61" i="8"/>
  <c r="AG61" i="8"/>
  <c r="AD61" i="8"/>
  <c r="V59" i="8"/>
  <c r="AG59" i="8"/>
  <c r="AD59" i="8"/>
  <c r="V263" i="8"/>
  <c r="AG263" i="8"/>
  <c r="AD263" i="8"/>
  <c r="V242" i="8"/>
  <c r="AG242" i="8"/>
  <c r="AD242" i="8"/>
  <c r="V145" i="8"/>
  <c r="AG145" i="8"/>
  <c r="AD145" i="8"/>
  <c r="V162" i="8"/>
  <c r="AG162" i="8"/>
  <c r="AD162" i="8"/>
  <c r="V190" i="8"/>
  <c r="AG190" i="8"/>
  <c r="AD190" i="8"/>
  <c r="V255" i="8"/>
  <c r="AG255" i="8"/>
  <c r="AD255" i="8"/>
  <c r="V201" i="8"/>
  <c r="AG201" i="8"/>
  <c r="AD201" i="8"/>
  <c r="V131" i="8"/>
  <c r="AG131" i="8"/>
  <c r="AD131" i="8"/>
  <c r="V122" i="8"/>
  <c r="AG122" i="8"/>
  <c r="AD122" i="8"/>
  <c r="V106" i="8"/>
  <c r="AG106" i="8"/>
  <c r="AD106" i="8"/>
  <c r="V54" i="8"/>
  <c r="AG54" i="8"/>
  <c r="AD54" i="8"/>
  <c r="V139" i="8"/>
  <c r="AG139" i="8"/>
  <c r="AD139" i="8"/>
  <c r="V207" i="8"/>
  <c r="AG207" i="8"/>
  <c r="AD207" i="8"/>
  <c r="V140" i="8"/>
  <c r="AG140" i="8"/>
  <c r="AD140" i="8"/>
  <c r="V197" i="8"/>
  <c r="AG197" i="8"/>
  <c r="AD197" i="8"/>
  <c r="V243" i="8"/>
  <c r="AG243" i="8"/>
  <c r="AD243" i="8"/>
  <c r="V256" i="8"/>
  <c r="AG256" i="8"/>
  <c r="AD256" i="8"/>
  <c r="V171" i="8"/>
  <c r="AG171" i="8"/>
  <c r="AD171" i="8"/>
  <c r="V109" i="8"/>
  <c r="AG109" i="8"/>
  <c r="AD109" i="8"/>
  <c r="V57" i="8"/>
  <c r="AG57" i="8"/>
  <c r="AD57" i="8"/>
  <c r="V52" i="8"/>
  <c r="AG52" i="8"/>
  <c r="AD52" i="8"/>
  <c r="V50" i="8"/>
  <c r="AG50" i="8"/>
  <c r="AD50" i="8"/>
  <c r="V48" i="8"/>
  <c r="AG48" i="8"/>
  <c r="AD48" i="8"/>
  <c r="V46" i="8"/>
  <c r="AG46" i="8"/>
  <c r="AD46" i="8"/>
  <c r="V44" i="8"/>
  <c r="AG44" i="8"/>
  <c r="AD44" i="8"/>
  <c r="V42" i="8"/>
  <c r="AG42" i="8"/>
  <c r="AD42" i="8"/>
  <c r="V40" i="8"/>
  <c r="AG40" i="8"/>
  <c r="AD40" i="8"/>
  <c r="V38" i="8"/>
  <c r="AG38" i="8"/>
  <c r="AD38" i="8"/>
  <c r="V36" i="8"/>
  <c r="AG36" i="8"/>
  <c r="AD36" i="8"/>
  <c r="V34" i="8"/>
  <c r="AG34" i="8"/>
  <c r="AD34" i="8"/>
  <c r="V30" i="8"/>
  <c r="AG30" i="8"/>
  <c r="AD30" i="8"/>
  <c r="V28" i="8"/>
  <c r="AG28" i="8"/>
  <c r="AD28" i="8"/>
  <c r="V26" i="8"/>
  <c r="AG26" i="8"/>
  <c r="AD26" i="8"/>
  <c r="V24" i="8"/>
  <c r="AG24" i="8"/>
  <c r="AD24" i="8"/>
  <c r="V22" i="8"/>
  <c r="AG22" i="8"/>
  <c r="AD22" i="8"/>
  <c r="V20" i="8"/>
  <c r="AG20" i="8"/>
  <c r="AD20" i="8"/>
  <c r="V18" i="8"/>
  <c r="AG18" i="8"/>
  <c r="AD18" i="8"/>
  <c r="V16" i="8"/>
  <c r="AG16" i="8"/>
  <c r="AD16" i="8"/>
  <c r="V14" i="8"/>
  <c r="AG14" i="8"/>
  <c r="AD14" i="8"/>
  <c r="V12" i="8"/>
  <c r="AG12" i="8"/>
  <c r="AD12" i="8"/>
  <c r="V10" i="8"/>
  <c r="AG10" i="8"/>
  <c r="AD10" i="8"/>
  <c r="V8" i="8"/>
  <c r="AG8" i="8"/>
  <c r="AD8" i="8"/>
  <c r="V6" i="8"/>
  <c r="AG6" i="8"/>
  <c r="AD6" i="8"/>
  <c r="V4" i="8"/>
  <c r="AG4" i="8"/>
  <c r="AD4" i="8"/>
  <c r="V259" i="8"/>
  <c r="AG259" i="8"/>
  <c r="AD259" i="8"/>
  <c r="AC23" i="8"/>
  <c r="AF23" i="8" s="1"/>
  <c r="AK21" i="4" s="1"/>
  <c r="V133" i="8"/>
  <c r="AG133" i="8"/>
  <c r="AD133" i="8"/>
  <c r="V168" i="8"/>
  <c r="AG168" i="8"/>
  <c r="AD168" i="8"/>
  <c r="V195" i="8"/>
  <c r="AG195" i="8"/>
  <c r="AD195" i="8"/>
  <c r="V169" i="8"/>
  <c r="AG169" i="8"/>
  <c r="AD169" i="8"/>
  <c r="V134" i="8"/>
  <c r="AG134" i="8"/>
  <c r="AD134" i="8"/>
  <c r="V146" i="8"/>
  <c r="AG146" i="8"/>
  <c r="AD146" i="8"/>
  <c r="V175" i="8"/>
  <c r="AG175" i="8"/>
  <c r="AD175" i="8"/>
  <c r="V208" i="8"/>
  <c r="AG208" i="8"/>
  <c r="AD208" i="8"/>
  <c r="AG250" i="8"/>
  <c r="AD250" i="8"/>
  <c r="V188" i="8"/>
  <c r="AG188" i="8"/>
  <c r="AD188" i="8"/>
  <c r="V155" i="8"/>
  <c r="AG155" i="8"/>
  <c r="AD155" i="8"/>
  <c r="V150" i="8"/>
  <c r="AG150" i="8"/>
  <c r="AD150" i="8"/>
  <c r="V117" i="8"/>
  <c r="AG117" i="8"/>
  <c r="AD117" i="8"/>
  <c r="V111" i="8"/>
  <c r="AG111" i="8"/>
  <c r="AD111" i="8"/>
  <c r="V32" i="8"/>
  <c r="AG32" i="8"/>
  <c r="AD32" i="8"/>
  <c r="V125" i="8"/>
  <c r="AG125" i="8"/>
  <c r="AD125" i="8"/>
  <c r="V135" i="8"/>
  <c r="AG135" i="8"/>
  <c r="AD135" i="8"/>
  <c r="V141" i="8"/>
  <c r="AG141" i="8"/>
  <c r="AD141" i="8"/>
  <c r="V147" i="8"/>
  <c r="AG147" i="8"/>
  <c r="AD147" i="8"/>
  <c r="V163" i="8"/>
  <c r="AG163" i="8"/>
  <c r="AD163" i="8"/>
  <c r="V176" i="8"/>
  <c r="AG176" i="8"/>
  <c r="AD176" i="8"/>
  <c r="V191" i="8"/>
  <c r="AG191" i="8"/>
  <c r="AD191" i="8"/>
  <c r="V204" i="8"/>
  <c r="AG204" i="8"/>
  <c r="AD204" i="8"/>
  <c r="V244" i="8"/>
  <c r="AG244" i="8"/>
  <c r="AD244" i="8"/>
  <c r="V257" i="8"/>
  <c r="AG257" i="8"/>
  <c r="AD257" i="8"/>
  <c r="V199" i="8"/>
  <c r="AG199" i="8"/>
  <c r="AD199" i="8"/>
  <c r="V186" i="8"/>
  <c r="AG186" i="8"/>
  <c r="AD186" i="8"/>
  <c r="V158" i="8"/>
  <c r="AG158" i="8"/>
  <c r="AD158" i="8"/>
  <c r="V120" i="8"/>
  <c r="AG120" i="8"/>
  <c r="AD120" i="8"/>
  <c r="V115" i="8"/>
  <c r="AG115" i="8"/>
  <c r="AD115" i="8"/>
  <c r="V113" i="8"/>
  <c r="AG113" i="8"/>
  <c r="AD113" i="8"/>
  <c r="V104" i="8"/>
  <c r="AG104" i="8"/>
  <c r="AD104" i="8"/>
  <c r="V264" i="8"/>
  <c r="AG264" i="8"/>
  <c r="AD264" i="8"/>
  <c r="V192" i="8"/>
  <c r="AG192" i="8"/>
  <c r="AD192" i="8"/>
  <c r="V245" i="8"/>
  <c r="AG245" i="8"/>
  <c r="AD245" i="8"/>
  <c r="V260" i="8"/>
  <c r="AG260" i="8"/>
  <c r="AD260" i="8"/>
  <c r="V202" i="8"/>
  <c r="AG202" i="8"/>
  <c r="AD202" i="8"/>
  <c r="V180" i="8"/>
  <c r="AG180" i="8"/>
  <c r="AD180" i="8"/>
  <c r="V178" i="8"/>
  <c r="AG178" i="8"/>
  <c r="AD178" i="8"/>
  <c r="V174" i="8"/>
  <c r="AG174" i="8"/>
  <c r="AD174" i="8"/>
  <c r="V153" i="8"/>
  <c r="AG153" i="8"/>
  <c r="AD153" i="8"/>
  <c r="V132" i="8"/>
  <c r="AG132" i="8"/>
  <c r="AD132" i="8"/>
  <c r="V123" i="8"/>
  <c r="AG123" i="8"/>
  <c r="AD123" i="8"/>
  <c r="V107" i="8"/>
  <c r="AG107" i="8"/>
  <c r="AD107" i="8"/>
  <c r="V102" i="8"/>
  <c r="AG102" i="8"/>
  <c r="AD102" i="8"/>
  <c r="V100" i="8"/>
  <c r="AG100" i="8"/>
  <c r="AD100" i="8"/>
  <c r="V98" i="8"/>
  <c r="AG98" i="8"/>
  <c r="AD98" i="8"/>
  <c r="V96" i="8"/>
  <c r="AG96" i="8"/>
  <c r="AD96" i="8"/>
  <c r="V94" i="8"/>
  <c r="AG94" i="8"/>
  <c r="AD94" i="8"/>
  <c r="V92" i="8"/>
  <c r="AG92" i="8"/>
  <c r="AD92" i="8"/>
  <c r="V90" i="8"/>
  <c r="AG90" i="8"/>
  <c r="AD90" i="8"/>
  <c r="V88" i="8"/>
  <c r="AG88" i="8"/>
  <c r="AD88" i="8"/>
  <c r="V86" i="8"/>
  <c r="AG86" i="8"/>
  <c r="AD86" i="8"/>
  <c r="V84" i="8"/>
  <c r="AG84" i="8"/>
  <c r="AD84" i="8"/>
  <c r="V82" i="8"/>
  <c r="AG82" i="8"/>
  <c r="AD82" i="8"/>
  <c r="V80" i="8"/>
  <c r="AG80" i="8"/>
  <c r="AD80" i="8"/>
  <c r="V78" i="8"/>
  <c r="AG78" i="8"/>
  <c r="AD78" i="8"/>
  <c r="V76" i="8"/>
  <c r="AG76" i="8"/>
  <c r="AD76" i="8"/>
  <c r="V74" i="8"/>
  <c r="AG74" i="8"/>
  <c r="AD74" i="8"/>
  <c r="V72" i="8"/>
  <c r="AG72" i="8"/>
  <c r="AD72" i="8"/>
  <c r="V70" i="8"/>
  <c r="AG70" i="8"/>
  <c r="AD70" i="8"/>
  <c r="V68" i="8"/>
  <c r="AG68" i="8"/>
  <c r="AD68" i="8"/>
  <c r="V66" i="8"/>
  <c r="AG66" i="8"/>
  <c r="AD66" i="8"/>
  <c r="V64" i="8"/>
  <c r="AG64" i="8"/>
  <c r="AD64" i="8"/>
  <c r="V62" i="8"/>
  <c r="AG62" i="8"/>
  <c r="AD62" i="8"/>
  <c r="V60" i="8"/>
  <c r="AG60" i="8"/>
  <c r="AD60" i="8"/>
  <c r="V55" i="8"/>
  <c r="AG55" i="8"/>
  <c r="AD55" i="8"/>
  <c r="V142" i="8"/>
  <c r="AG142" i="8"/>
  <c r="AD142" i="8"/>
  <c r="V127" i="8"/>
  <c r="AG127" i="8"/>
  <c r="AD127" i="8"/>
  <c r="V148" i="8"/>
  <c r="AG148" i="8"/>
  <c r="AD148" i="8"/>
  <c r="V205" i="8"/>
  <c r="AG205" i="8"/>
  <c r="AD205" i="8"/>
  <c r="AG246" i="8"/>
  <c r="AD246" i="8"/>
  <c r="V252" i="8"/>
  <c r="AG252" i="8"/>
  <c r="AD252" i="8"/>
  <c r="V261" i="8"/>
  <c r="AG261" i="8"/>
  <c r="AD261" i="8"/>
  <c r="V172" i="8"/>
  <c r="AG172" i="8"/>
  <c r="AD172" i="8"/>
  <c r="V156" i="8"/>
  <c r="AG156" i="8"/>
  <c r="AD156" i="8"/>
  <c r="V151" i="8"/>
  <c r="AG151" i="8"/>
  <c r="AD151" i="8"/>
  <c r="V118" i="8"/>
  <c r="AG118" i="8"/>
  <c r="AD118" i="8"/>
  <c r="V58" i="8"/>
  <c r="AG58" i="8"/>
  <c r="AD58" i="8"/>
  <c r="V262" i="8"/>
  <c r="AG262" i="8"/>
  <c r="AD262" i="8"/>
  <c r="V126" i="8"/>
  <c r="AG126" i="8"/>
  <c r="AD126" i="8"/>
  <c r="V164" i="8"/>
  <c r="AG164" i="8"/>
  <c r="AD164" i="8"/>
  <c r="V251" i="8"/>
  <c r="AG251" i="8"/>
  <c r="AD251" i="8"/>
  <c r="V143" i="8"/>
  <c r="AG143" i="8"/>
  <c r="AD143" i="8"/>
  <c r="V193" i="8"/>
  <c r="AG193" i="8"/>
  <c r="AD193" i="8"/>
  <c r="V166" i="8"/>
  <c r="AG166" i="8"/>
  <c r="AD166" i="8"/>
  <c r="V187" i="8"/>
  <c r="AG187" i="8"/>
  <c r="AD187" i="8"/>
  <c r="V121" i="8"/>
  <c r="AG121" i="8"/>
  <c r="AD121" i="8"/>
  <c r="V53" i="8"/>
  <c r="AG53" i="8"/>
  <c r="AD53" i="8"/>
  <c r="V51" i="8"/>
  <c r="AG51" i="8"/>
  <c r="AD51" i="8"/>
  <c r="V49" i="8"/>
  <c r="AG49" i="8"/>
  <c r="AD49" i="8"/>
  <c r="V47" i="8"/>
  <c r="AG47" i="8"/>
  <c r="AD47" i="8"/>
  <c r="V45" i="8"/>
  <c r="AG45" i="8"/>
  <c r="AD45" i="8"/>
  <c r="V43" i="8"/>
  <c r="AG43" i="8"/>
  <c r="AD43" i="8"/>
  <c r="V41" i="8"/>
  <c r="AG41" i="8"/>
  <c r="AD41" i="8"/>
  <c r="V37" i="8"/>
  <c r="AG37" i="8"/>
  <c r="AD37" i="8"/>
  <c r="V35" i="8"/>
  <c r="AG35" i="8"/>
  <c r="AD35" i="8"/>
  <c r="V33" i="8"/>
  <c r="AG33" i="8"/>
  <c r="AD33" i="8"/>
  <c r="V31" i="8"/>
  <c r="AG31" i="8"/>
  <c r="AD31" i="8"/>
  <c r="V29" i="8"/>
  <c r="AG29" i="8"/>
  <c r="AD29" i="8"/>
  <c r="V27" i="8"/>
  <c r="AG27" i="8"/>
  <c r="AD27" i="8"/>
  <c r="V25" i="8"/>
  <c r="AG25" i="8"/>
  <c r="AD25" i="8"/>
  <c r="V23" i="8"/>
  <c r="AG23" i="8"/>
  <c r="AD23" i="8"/>
  <c r="AE23" i="8" s="1"/>
  <c r="V21" i="8"/>
  <c r="AG21" i="8"/>
  <c r="AD21" i="8"/>
  <c r="V19" i="8"/>
  <c r="AG19" i="8"/>
  <c r="AD19" i="8"/>
  <c r="V17" i="8"/>
  <c r="AG17" i="8"/>
  <c r="AD17" i="8"/>
  <c r="V15" i="8"/>
  <c r="AG15" i="8"/>
  <c r="AD15" i="8"/>
  <c r="V13" i="8"/>
  <c r="AG13" i="8"/>
  <c r="AD13" i="8"/>
  <c r="V11" i="8"/>
  <c r="AG11" i="8"/>
  <c r="AD11" i="8"/>
  <c r="V9" i="8"/>
  <c r="AG9" i="8"/>
  <c r="AD9" i="8"/>
  <c r="V7" i="8"/>
  <c r="AG7" i="8"/>
  <c r="AD7" i="8"/>
  <c r="V5" i="8"/>
  <c r="AG5" i="8"/>
  <c r="AD5" i="8"/>
  <c r="V3" i="8"/>
  <c r="AG3" i="8"/>
  <c r="AD3" i="8"/>
  <c r="V240" i="8"/>
  <c r="AG240" i="8"/>
  <c r="AD240" i="8"/>
  <c r="I15" i="13"/>
  <c r="B22" i="13" s="1"/>
  <c r="A13" i="17" s="1"/>
  <c r="A10" i="13"/>
  <c r="A15" i="17" s="1"/>
  <c r="A12" i="13"/>
  <c r="A11" i="13"/>
  <c r="A14" i="17" s="1"/>
  <c r="G257" i="15"/>
  <c r="P7" i="4"/>
  <c r="BC94" i="4" s="1"/>
  <c r="Y1458" i="8"/>
  <c r="Y1142" i="8"/>
  <c r="Y1716" i="8"/>
  <c r="Y203" i="8"/>
  <c r="Y64" i="8"/>
  <c r="Y733" i="8"/>
  <c r="Y1684" i="8"/>
  <c r="Y1421" i="8"/>
  <c r="Y1090" i="8"/>
  <c r="Y681" i="8"/>
  <c r="Y178" i="8"/>
  <c r="Y75" i="8"/>
  <c r="Y1908" i="8"/>
  <c r="Y1652" i="8"/>
  <c r="Y1385" i="8"/>
  <c r="Y1039" i="8"/>
  <c r="Y630" i="8"/>
  <c r="Y176" i="8"/>
  <c r="Y74" i="8"/>
  <c r="Y100" i="8"/>
  <c r="Y1876" i="8"/>
  <c r="Y1620" i="8"/>
  <c r="Y1348" i="8"/>
  <c r="Y989" i="8"/>
  <c r="Y559" i="8"/>
  <c r="Y140" i="8"/>
  <c r="Y1554" i="8"/>
  <c r="Y1844" i="8"/>
  <c r="Y1588" i="8"/>
  <c r="Y1311" i="8"/>
  <c r="Y937" i="8"/>
  <c r="Y477" i="8"/>
  <c r="Y139" i="8"/>
  <c r="Y39" i="8"/>
  <c r="Y1812" i="8"/>
  <c r="Y1556" i="8"/>
  <c r="Y1274" i="8"/>
  <c r="Y886" i="8"/>
  <c r="Y378" i="8"/>
  <c r="Y138" i="8"/>
  <c r="Y36" i="8"/>
  <c r="Y1780" i="8"/>
  <c r="Y1524" i="8"/>
  <c r="Y1231" i="8"/>
  <c r="Y834" i="8"/>
  <c r="Y112" i="8"/>
  <c r="Y35" i="8"/>
  <c r="Y1748" i="8"/>
  <c r="Y1492" i="8"/>
  <c r="Y1189" i="8"/>
  <c r="Y783" i="8"/>
  <c r="Y239" i="8"/>
  <c r="Y103" i="8"/>
  <c r="Y10" i="8"/>
  <c r="Y1907" i="8"/>
  <c r="Y1875" i="8"/>
  <c r="Y1843" i="8"/>
  <c r="Y1811" i="8"/>
  <c r="Y1779" i="8"/>
  <c r="Y1747" i="8"/>
  <c r="Y1715" i="8"/>
  <c r="Y1683" i="8"/>
  <c r="Y1651" i="8"/>
  <c r="Y1619" i="8"/>
  <c r="Y1587" i="8"/>
  <c r="Y1555" i="8"/>
  <c r="Y1523" i="8"/>
  <c r="Y1491" i="8"/>
  <c r="Y1457" i="8"/>
  <c r="Y1420" i="8"/>
  <c r="Y1383" i="8"/>
  <c r="Y1347" i="8"/>
  <c r="Y1310" i="8"/>
  <c r="Y1273" i="8"/>
  <c r="Y1230" i="8"/>
  <c r="Y1187" i="8"/>
  <c r="Y1141" i="8"/>
  <c r="Y1089" i="8"/>
  <c r="Y1038" i="8"/>
  <c r="Y986" i="8"/>
  <c r="Y935" i="8"/>
  <c r="Y885" i="8"/>
  <c r="Y833" i="8"/>
  <c r="Y782" i="8"/>
  <c r="Y730" i="8"/>
  <c r="Y679" i="8"/>
  <c r="Y629" i="8"/>
  <c r="Y558" i="8"/>
  <c r="Y471" i="8"/>
  <c r="Y375" i="8"/>
  <c r="Y242" i="8"/>
  <c r="Y1932" i="8"/>
  <c r="Y1900" i="8"/>
  <c r="Y1868" i="8"/>
  <c r="Y1836" i="8"/>
  <c r="Y1804" i="8"/>
  <c r="Y1772" i="8"/>
  <c r="Y1740" i="8"/>
  <c r="Y1708" i="8"/>
  <c r="Y1676" i="8"/>
  <c r="Y1644" i="8"/>
  <c r="Y1612" i="8"/>
  <c r="Y1580" i="8"/>
  <c r="Y1548" i="8"/>
  <c r="Y1516" i="8"/>
  <c r="Y1484" i="8"/>
  <c r="Y1449" i="8"/>
  <c r="Y1412" i="8"/>
  <c r="Y1375" i="8"/>
  <c r="Y1339" i="8"/>
  <c r="Y1302" i="8"/>
  <c r="Y1263" i="8"/>
  <c r="Y1221" i="8"/>
  <c r="Y1178" i="8"/>
  <c r="Y1129" i="8"/>
  <c r="Y1078" i="8"/>
  <c r="Y1026" i="8"/>
  <c r="Y975" i="8"/>
  <c r="Y925" i="8"/>
  <c r="Y873" i="8"/>
  <c r="Y822" i="8"/>
  <c r="Y770" i="8"/>
  <c r="Y719" i="8"/>
  <c r="Y669" i="8"/>
  <c r="Y617" i="8"/>
  <c r="Y541" i="8"/>
  <c r="Y454" i="8"/>
  <c r="Y341" i="8"/>
  <c r="Y241" i="8"/>
  <c r="Y1931" i="8"/>
  <c r="Y1899" i="8"/>
  <c r="Y1867" i="8"/>
  <c r="Y1835" i="8"/>
  <c r="Y1803" i="8"/>
  <c r="Y1771" i="8"/>
  <c r="Y1739" i="8"/>
  <c r="Y1707" i="8"/>
  <c r="Y1675" i="8"/>
  <c r="Y1643" i="8"/>
  <c r="Y1611" i="8"/>
  <c r="Y1579" i="8"/>
  <c r="Y1547" i="8"/>
  <c r="Y1515" i="8"/>
  <c r="Y1483" i="8"/>
  <c r="Y1447" i="8"/>
  <c r="Y1411" i="8"/>
  <c r="Y1374" i="8"/>
  <c r="Y1338" i="8"/>
  <c r="Y1301" i="8"/>
  <c r="Y1262" i="8"/>
  <c r="Y1219" i="8"/>
  <c r="Y1177" i="8"/>
  <c r="Y1127" i="8"/>
  <c r="Y1077" i="8"/>
  <c r="Y1025" i="8"/>
  <c r="Y974" i="8"/>
  <c r="Y922" i="8"/>
  <c r="Y871" i="8"/>
  <c r="Y821" i="8"/>
  <c r="Y769" i="8"/>
  <c r="Y718" i="8"/>
  <c r="Y666" i="8"/>
  <c r="Y615" i="8"/>
  <c r="Y535" i="8"/>
  <c r="Y453" i="8"/>
  <c r="Y339" i="8"/>
  <c r="Y1924" i="8"/>
  <c r="Y1892" i="8"/>
  <c r="Y1860" i="8"/>
  <c r="Y1828" i="8"/>
  <c r="Y1796" i="8"/>
  <c r="Y1764" i="8"/>
  <c r="Y1732" i="8"/>
  <c r="Y1700" i="8"/>
  <c r="Y1668" i="8"/>
  <c r="Y1636" i="8"/>
  <c r="Y1604" i="8"/>
  <c r="Y1572" i="8"/>
  <c r="Y1540" i="8"/>
  <c r="Y1508" i="8"/>
  <c r="Y1476" i="8"/>
  <c r="Y1439" i="8"/>
  <c r="Y1403" i="8"/>
  <c r="Y1366" i="8"/>
  <c r="Y1330" i="8"/>
  <c r="Y1293" i="8"/>
  <c r="Y1253" i="8"/>
  <c r="Y1210" i="8"/>
  <c r="Y1167" i="8"/>
  <c r="Y1117" i="8"/>
  <c r="Y1065" i="8"/>
  <c r="Y1014" i="8"/>
  <c r="Y962" i="8"/>
  <c r="Y911" i="8"/>
  <c r="Y861" i="8"/>
  <c r="Y809" i="8"/>
  <c r="Y758" i="8"/>
  <c r="Y706" i="8"/>
  <c r="Y655" i="8"/>
  <c r="Y605" i="8"/>
  <c r="Y518" i="8"/>
  <c r="Y430" i="8"/>
  <c r="Y311" i="8"/>
  <c r="Y215" i="8"/>
  <c r="Y402" i="8"/>
  <c r="Y1923" i="8"/>
  <c r="Y1891" i="8"/>
  <c r="Y1859" i="8"/>
  <c r="Y1827" i="8"/>
  <c r="Y1795" i="8"/>
  <c r="Y1763" i="8"/>
  <c r="Y1731" i="8"/>
  <c r="Y1699" i="8"/>
  <c r="Y1667" i="8"/>
  <c r="Y1635" i="8"/>
  <c r="Y1603" i="8"/>
  <c r="Y1571" i="8"/>
  <c r="Y1539" i="8"/>
  <c r="Y1507" i="8"/>
  <c r="Y1475" i="8"/>
  <c r="Y1438" i="8"/>
  <c r="Y1402" i="8"/>
  <c r="Y1365" i="8"/>
  <c r="Y1329" i="8"/>
  <c r="Y1292" i="8"/>
  <c r="Y1251" i="8"/>
  <c r="Y1209" i="8"/>
  <c r="Y1166" i="8"/>
  <c r="Y1114" i="8"/>
  <c r="Y1063" i="8"/>
  <c r="Y1013" i="8"/>
  <c r="Y961" i="8"/>
  <c r="Y910" i="8"/>
  <c r="Y858" i="8"/>
  <c r="Y807" i="8"/>
  <c r="Y757" i="8"/>
  <c r="Y705" i="8"/>
  <c r="Y654" i="8"/>
  <c r="Y599" i="8"/>
  <c r="Y517" i="8"/>
  <c r="Y429" i="8"/>
  <c r="Y302" i="8"/>
  <c r="Y204" i="8"/>
  <c r="Y1561" i="8"/>
  <c r="Y1916" i="8"/>
  <c r="Y1884" i="8"/>
  <c r="Y1852" i="8"/>
  <c r="Y1820" i="8"/>
  <c r="Y1788" i="8"/>
  <c r="Y1756" i="8"/>
  <c r="Y1724" i="8"/>
  <c r="Y1692" i="8"/>
  <c r="Y1660" i="8"/>
  <c r="Y1628" i="8"/>
  <c r="Y1596" i="8"/>
  <c r="Y1564" i="8"/>
  <c r="Y1532" i="8"/>
  <c r="Y1500" i="8"/>
  <c r="Y1467" i="8"/>
  <c r="Y1430" i="8"/>
  <c r="Y1394" i="8"/>
  <c r="Y1357" i="8"/>
  <c r="Y1321" i="8"/>
  <c r="Y1284" i="8"/>
  <c r="Y1242" i="8"/>
  <c r="Y1199" i="8"/>
  <c r="Y1154" i="8"/>
  <c r="Y1103" i="8"/>
  <c r="Y1053" i="8"/>
  <c r="Y1001" i="8"/>
  <c r="Y950" i="8"/>
  <c r="Y898" i="8"/>
  <c r="Y847" i="8"/>
  <c r="Y797" i="8"/>
  <c r="Y745" i="8"/>
  <c r="Y694" i="8"/>
  <c r="Y642" i="8"/>
  <c r="Y582" i="8"/>
  <c r="Y495" i="8"/>
  <c r="Y410" i="8"/>
  <c r="Y275" i="8"/>
  <c r="Y1915" i="8"/>
  <c r="Y1883" i="8"/>
  <c r="Y1851" i="8"/>
  <c r="Y1819" i="8"/>
  <c r="Y1787" i="8"/>
  <c r="Y1755" i="8"/>
  <c r="Y1723" i="8"/>
  <c r="Y1691" i="8"/>
  <c r="Y1659" i="8"/>
  <c r="Y1627" i="8"/>
  <c r="Y1595" i="8"/>
  <c r="Y1563" i="8"/>
  <c r="Y1531" i="8"/>
  <c r="Y1499" i="8"/>
  <c r="Y1466" i="8"/>
  <c r="Y1429" i="8"/>
  <c r="Y1393" i="8"/>
  <c r="Y1356" i="8"/>
  <c r="Y1319" i="8"/>
  <c r="Y1283" i="8"/>
  <c r="Y1241" i="8"/>
  <c r="Y1198" i="8"/>
  <c r="Y1153" i="8"/>
  <c r="Y1102" i="8"/>
  <c r="Y1050" i="8"/>
  <c r="Y999" i="8"/>
  <c r="Y949" i="8"/>
  <c r="Y897" i="8"/>
  <c r="Y846" i="8"/>
  <c r="Y794" i="8"/>
  <c r="Y743" i="8"/>
  <c r="Y693" i="8"/>
  <c r="Y641" i="8"/>
  <c r="Y581" i="8"/>
  <c r="Y494" i="8"/>
  <c r="Y403" i="8"/>
  <c r="Y274" i="8"/>
  <c r="Y1930" i="8"/>
  <c r="Y1922" i="8"/>
  <c r="Y1914" i="8"/>
  <c r="Y1906" i="8"/>
  <c r="Y1898" i="8"/>
  <c r="Y1890" i="8"/>
  <c r="Y1882" i="8"/>
  <c r="Y1874" i="8"/>
  <c r="Y1866" i="8"/>
  <c r="Y1858" i="8"/>
  <c r="Y1850" i="8"/>
  <c r="Y1842" i="8"/>
  <c r="Y1834" i="8"/>
  <c r="Y1826" i="8"/>
  <c r="Y1818" i="8"/>
  <c r="Y1810" i="8"/>
  <c r="Y1802" i="8"/>
  <c r="Y1794" i="8"/>
  <c r="Y1786" i="8"/>
  <c r="Y1778" i="8"/>
  <c r="Y1770" i="8"/>
  <c r="Y1762" i="8"/>
  <c r="Y1754" i="8"/>
  <c r="Y1746" i="8"/>
  <c r="Y1738" i="8"/>
  <c r="Y1730" i="8"/>
  <c r="Y1722" i="8"/>
  <c r="Y1714" i="8"/>
  <c r="Y1706" i="8"/>
  <c r="Y1698" i="8"/>
  <c r="Y1690" i="8"/>
  <c r="Y1682" i="8"/>
  <c r="Y1674" i="8"/>
  <c r="Y1666" i="8"/>
  <c r="Y1658" i="8"/>
  <c r="Y1650" i="8"/>
  <c r="Y1642" i="8"/>
  <c r="Y1634" i="8"/>
  <c r="Y1626" i="8"/>
  <c r="Y1618" i="8"/>
  <c r="Y1610" i="8"/>
  <c r="Y1602" i="8"/>
  <c r="Y1594" i="8"/>
  <c r="Y1586" i="8"/>
  <c r="Y1578" i="8"/>
  <c r="Y1570" i="8"/>
  <c r="Y1562" i="8"/>
  <c r="Y1546" i="8"/>
  <c r="Y1538" i="8"/>
  <c r="Y1530" i="8"/>
  <c r="Y1522" i="8"/>
  <c r="Y1514" i="8"/>
  <c r="Y1506" i="8"/>
  <c r="Y1498" i="8"/>
  <c r="Y1490" i="8"/>
  <c r="Y1482" i="8"/>
  <c r="Y1474" i="8"/>
  <c r="Y1465" i="8"/>
  <c r="Y1455" i="8"/>
  <c r="Y1446" i="8"/>
  <c r="Y1437" i="8"/>
  <c r="Y1428" i="8"/>
  <c r="Y1419" i="8"/>
  <c r="Y1410" i="8"/>
  <c r="Y1401" i="8"/>
  <c r="Y1391" i="8"/>
  <c r="Y1382" i="8"/>
  <c r="Y1373" i="8"/>
  <c r="Y1364" i="8"/>
  <c r="Y1355" i="8"/>
  <c r="Y1346" i="8"/>
  <c r="Y1337" i="8"/>
  <c r="Y1327" i="8"/>
  <c r="Y1318" i="8"/>
  <c r="Y1309" i="8"/>
  <c r="Y1300" i="8"/>
  <c r="Y1291" i="8"/>
  <c r="Y1282" i="8"/>
  <c r="Y1271" i="8"/>
  <c r="Y1261" i="8"/>
  <c r="Y1250" i="8"/>
  <c r="Y1239" i="8"/>
  <c r="Y1229" i="8"/>
  <c r="Y1218" i="8"/>
  <c r="Y1207" i="8"/>
  <c r="Y1197" i="8"/>
  <c r="Y1186" i="8"/>
  <c r="Y1175" i="8"/>
  <c r="Y1165" i="8"/>
  <c r="Y1151" i="8"/>
  <c r="Y1138" i="8"/>
  <c r="Y1126" i="8"/>
  <c r="Y1113" i="8"/>
  <c r="Y1101" i="8"/>
  <c r="Y1087" i="8"/>
  <c r="Y1074" i="8"/>
  <c r="Y1062" i="8"/>
  <c r="Y1049" i="8"/>
  <c r="Y1037" i="8"/>
  <c r="Y1023" i="8"/>
  <c r="Y1010" i="8"/>
  <c r="Y998" i="8"/>
  <c r="Y985" i="8"/>
  <c r="Y973" i="8"/>
  <c r="Y959" i="8"/>
  <c r="Y946" i="8"/>
  <c r="Y934" i="8"/>
  <c r="Y921" i="8"/>
  <c r="Y909" i="8"/>
  <c r="Y895" i="8"/>
  <c r="Y882" i="8"/>
  <c r="Y870" i="8"/>
  <c r="Y857" i="8"/>
  <c r="Y845" i="8"/>
  <c r="Y831" i="8"/>
  <c r="Y818" i="8"/>
  <c r="Y806" i="8"/>
  <c r="Y793" i="8"/>
  <c r="Y781" i="8"/>
  <c r="Y767" i="8"/>
  <c r="Y754" i="8"/>
  <c r="Y742" i="8"/>
  <c r="Y729" i="8"/>
  <c r="Y717" i="8"/>
  <c r="Y703" i="8"/>
  <c r="Y690" i="8"/>
  <c r="Y678" i="8"/>
  <c r="Y665" i="8"/>
  <c r="Y653" i="8"/>
  <c r="Y639" i="8"/>
  <c r="Y626" i="8"/>
  <c r="Y614" i="8"/>
  <c r="Y598" i="8"/>
  <c r="Y575" i="8"/>
  <c r="Y557" i="8"/>
  <c r="Y534" i="8"/>
  <c r="Y511" i="8"/>
  <c r="Y493" i="8"/>
  <c r="Y470" i="8"/>
  <c r="Y447" i="8"/>
  <c r="Y428" i="8"/>
  <c r="Y366" i="8"/>
  <c r="Y338" i="8"/>
  <c r="Y301" i="8"/>
  <c r="Y167" i="8"/>
  <c r="Y1929" i="8"/>
  <c r="Y1921" i="8"/>
  <c r="Y1913" i="8"/>
  <c r="Y1905" i="8"/>
  <c r="Y1897" i="8"/>
  <c r="Y1889" i="8"/>
  <c r="Y1881" i="8"/>
  <c r="Y1873" i="8"/>
  <c r="Y1865" i="8"/>
  <c r="Y1857" i="8"/>
  <c r="Y1849" i="8"/>
  <c r="Y1841" i="8"/>
  <c r="Y1833" i="8"/>
  <c r="Y1825" i="8"/>
  <c r="Y1817" i="8"/>
  <c r="Y1809" i="8"/>
  <c r="Y1801" i="8"/>
  <c r="Y1793" i="8"/>
  <c r="Y1785" i="8"/>
  <c r="Y1777" i="8"/>
  <c r="Y1769" i="8"/>
  <c r="Y1761" i="8"/>
  <c r="Y1753" i="8"/>
  <c r="Y1745" i="8"/>
  <c r="Y1737" i="8"/>
  <c r="Y1729" i="8"/>
  <c r="Y1721" i="8"/>
  <c r="Y1713" i="8"/>
  <c r="Y1705" i="8"/>
  <c r="Y1697" i="8"/>
  <c r="Y1689" i="8"/>
  <c r="Y1681" i="8"/>
  <c r="Y1673" i="8"/>
  <c r="Y1665" i="8"/>
  <c r="Y1657" i="8"/>
  <c r="Y1649" i="8"/>
  <c r="Y1641" i="8"/>
  <c r="Y1633" i="8"/>
  <c r="Y1625" i="8"/>
  <c r="Y1617" i="8"/>
  <c r="Y1609" i="8"/>
  <c r="Y1601" i="8"/>
  <c r="Y1593" i="8"/>
  <c r="Y1585" i="8"/>
  <c r="Y1577" i="8"/>
  <c r="Y1569" i="8"/>
  <c r="Y1553" i="8"/>
  <c r="Y1545" i="8"/>
  <c r="Y1537" i="8"/>
  <c r="Y1529" i="8"/>
  <c r="Y1521" i="8"/>
  <c r="Y1513" i="8"/>
  <c r="Y1505" i="8"/>
  <c r="Y1497" i="8"/>
  <c r="Y1489" i="8"/>
  <c r="Y1481" i="8"/>
  <c r="Y1473" i="8"/>
  <c r="Y1463" i="8"/>
  <c r="Y1454" i="8"/>
  <c r="Y1445" i="8"/>
  <c r="Y1436" i="8"/>
  <c r="Y1427" i="8"/>
  <c r="Y1418" i="8"/>
  <c r="Y1409" i="8"/>
  <c r="Y1399" i="8"/>
  <c r="Y1390" i="8"/>
  <c r="Y1381" i="8"/>
  <c r="Y1372" i="8"/>
  <c r="Y1363" i="8"/>
  <c r="Y1354" i="8"/>
  <c r="Y1345" i="8"/>
  <c r="Y1335" i="8"/>
  <c r="Y1326" i="8"/>
  <c r="Y1317" i="8"/>
  <c r="Y1308" i="8"/>
  <c r="Y1299" i="8"/>
  <c r="Y1290" i="8"/>
  <c r="Y1281" i="8"/>
  <c r="Y1270" i="8"/>
  <c r="Y1259" i="8"/>
  <c r="Y1249" i="8"/>
  <c r="Y1238" i="8"/>
  <c r="Y1227" i="8"/>
  <c r="Y1217" i="8"/>
  <c r="Y1206" i="8"/>
  <c r="Y1195" i="8"/>
  <c r="Y1185" i="8"/>
  <c r="Y1174" i="8"/>
  <c r="Y1162" i="8"/>
  <c r="Y1150" i="8"/>
  <c r="Y1137" i="8"/>
  <c r="Y1125" i="8"/>
  <c r="Y1111" i="8"/>
  <c r="Y1098" i="8"/>
  <c r="Y1086" i="8"/>
  <c r="Y1073" i="8"/>
  <c r="Y1061" i="8"/>
  <c r="Y1047" i="8"/>
  <c r="Y1034" i="8"/>
  <c r="Y1022" i="8"/>
  <c r="Y1009" i="8"/>
  <c r="Y997" i="8"/>
  <c r="Y983" i="8"/>
  <c r="Y970" i="8"/>
  <c r="Y958" i="8"/>
  <c r="Y945" i="8"/>
  <c r="Y933" i="8"/>
  <c r="Y919" i="8"/>
  <c r="Y906" i="8"/>
  <c r="Y894" i="8"/>
  <c r="Y881" i="8"/>
  <c r="Y869" i="8"/>
  <c r="Y855" i="8"/>
  <c r="Y842" i="8"/>
  <c r="Y830" i="8"/>
  <c r="Y817" i="8"/>
  <c r="Y805" i="8"/>
  <c r="Y791" i="8"/>
  <c r="Y778" i="8"/>
  <c r="Y766" i="8"/>
  <c r="Y753" i="8"/>
  <c r="Y741" i="8"/>
  <c r="Y727" i="8"/>
  <c r="Y714" i="8"/>
  <c r="Y702" i="8"/>
  <c r="Y689" i="8"/>
  <c r="Y677" i="8"/>
  <c r="Y663" i="8"/>
  <c r="Y650" i="8"/>
  <c r="Y638" i="8"/>
  <c r="Y625" i="8"/>
  <c r="Y613" i="8"/>
  <c r="Y597" i="8"/>
  <c r="Y574" i="8"/>
  <c r="Y551" i="8"/>
  <c r="Y533" i="8"/>
  <c r="Y510" i="8"/>
  <c r="Y487" i="8"/>
  <c r="Y469" i="8"/>
  <c r="Y446" i="8"/>
  <c r="Y421" i="8"/>
  <c r="Y399" i="8"/>
  <c r="Y365" i="8"/>
  <c r="Y327" i="8"/>
  <c r="Y299" i="8"/>
  <c r="Y264" i="8"/>
  <c r="Y230" i="8"/>
  <c r="Y202" i="8"/>
  <c r="Y164" i="8"/>
  <c r="Y128" i="8"/>
  <c r="Y99" i="8"/>
  <c r="Y63" i="8"/>
  <c r="Y26" i="8"/>
  <c r="Y1928" i="8"/>
  <c r="Y1920" i="8"/>
  <c r="Y1912" i="8"/>
  <c r="Y1904" i="8"/>
  <c r="Y1896" i="8"/>
  <c r="Y1888" i="8"/>
  <c r="Y1880" i="8"/>
  <c r="Y1872" i="8"/>
  <c r="Y1864" i="8"/>
  <c r="Y1856" i="8"/>
  <c r="Y1848" i="8"/>
  <c r="Y1840" i="8"/>
  <c r="Y1832" i="8"/>
  <c r="Y1824" i="8"/>
  <c r="Y1816" i="8"/>
  <c r="Y1808" i="8"/>
  <c r="Y1800" i="8"/>
  <c r="Y1792" i="8"/>
  <c r="Y1784" i="8"/>
  <c r="Y1776" i="8"/>
  <c r="Y1768" i="8"/>
  <c r="Y1760" i="8"/>
  <c r="Y1752" i="8"/>
  <c r="Y1744" i="8"/>
  <c r="Y1736" i="8"/>
  <c r="Y1728" i="8"/>
  <c r="Y1720" i="8"/>
  <c r="Y1712" i="8"/>
  <c r="Y1704" i="8"/>
  <c r="Y1696" i="8"/>
  <c r="Y1688" i="8"/>
  <c r="Y1680" i="8"/>
  <c r="Y1672" i="8"/>
  <c r="Y1664" i="8"/>
  <c r="Y1656" i="8"/>
  <c r="Y1648" i="8"/>
  <c r="Y1640" i="8"/>
  <c r="Y1632" i="8"/>
  <c r="Y1624" i="8"/>
  <c r="Y1616" i="8"/>
  <c r="Y1608" i="8"/>
  <c r="Y1600" i="8"/>
  <c r="Y1592" i="8"/>
  <c r="Y1584" i="8"/>
  <c r="Y1576" i="8"/>
  <c r="Y1568" i="8"/>
  <c r="Y1560" i="8"/>
  <c r="Y1552" i="8"/>
  <c r="Y1544" i="8"/>
  <c r="Y1536" i="8"/>
  <c r="Y1528" i="8"/>
  <c r="Y1520" i="8"/>
  <c r="Y1512" i="8"/>
  <c r="Y1504" i="8"/>
  <c r="Y1496" i="8"/>
  <c r="Y1488" i="8"/>
  <c r="Y1480" i="8"/>
  <c r="Y1471" i="8"/>
  <c r="Y1462" i="8"/>
  <c r="Y1453" i="8"/>
  <c r="Y1444" i="8"/>
  <c r="Y1435" i="8"/>
  <c r="Y1426" i="8"/>
  <c r="Y1417" i="8"/>
  <c r="Y1407" i="8"/>
  <c r="Y1398" i="8"/>
  <c r="Y1389" i="8"/>
  <c r="Y1380" i="8"/>
  <c r="Y1371" i="8"/>
  <c r="Y1362" i="8"/>
  <c r="Y1353" i="8"/>
  <c r="Y1343" i="8"/>
  <c r="Y1334" i="8"/>
  <c r="Y1325" i="8"/>
  <c r="Y1316" i="8"/>
  <c r="Y1307" i="8"/>
  <c r="Y1298" i="8"/>
  <c r="Y1289" i="8"/>
  <c r="Y1279" i="8"/>
  <c r="Y1269" i="8"/>
  <c r="Y1258" i="8"/>
  <c r="Y1247" i="8"/>
  <c r="Y1237" i="8"/>
  <c r="Y1226" i="8"/>
  <c r="Y1215" i="8"/>
  <c r="Y1205" i="8"/>
  <c r="Y1194" i="8"/>
  <c r="Y1183" i="8"/>
  <c r="Y1173" i="8"/>
  <c r="Y1161" i="8"/>
  <c r="Y1149" i="8"/>
  <c r="Y1135" i="8"/>
  <c r="Y1122" i="8"/>
  <c r="Y1110" i="8"/>
  <c r="Y1097" i="8"/>
  <c r="Y1085" i="8"/>
  <c r="Y1071" i="8"/>
  <c r="Y1058" i="8"/>
  <c r="Y1046" i="8"/>
  <c r="Y1033" i="8"/>
  <c r="Y1021" i="8"/>
  <c r="Y1007" i="8"/>
  <c r="Y994" i="8"/>
  <c r="Y982" i="8"/>
  <c r="Y969" i="8"/>
  <c r="Y957" i="8"/>
  <c r="Y943" i="8"/>
  <c r="Y930" i="8"/>
  <c r="Y918" i="8"/>
  <c r="Y905" i="8"/>
  <c r="Y893" i="8"/>
  <c r="Y879" i="8"/>
  <c r="Y866" i="8"/>
  <c r="Y854" i="8"/>
  <c r="Y841" i="8"/>
  <c r="Y829" i="8"/>
  <c r="Y815" i="8"/>
  <c r="Y802" i="8"/>
  <c r="Y790" i="8"/>
  <c r="Y777" i="8"/>
  <c r="Y765" i="8"/>
  <c r="Y751" i="8"/>
  <c r="Y738" i="8"/>
  <c r="Y726" i="8"/>
  <c r="Y713" i="8"/>
  <c r="Y701" i="8"/>
  <c r="Y687" i="8"/>
  <c r="Y674" i="8"/>
  <c r="Y662" i="8"/>
  <c r="Y649" i="8"/>
  <c r="Y637" i="8"/>
  <c r="Y623" i="8"/>
  <c r="Y610" i="8"/>
  <c r="Y591" i="8"/>
  <c r="Y573" i="8"/>
  <c r="Y550" i="8"/>
  <c r="Y527" i="8"/>
  <c r="Y509" i="8"/>
  <c r="Y486" i="8"/>
  <c r="Y463" i="8"/>
  <c r="Y445" i="8"/>
  <c r="Y420" i="8"/>
  <c r="Y391" i="8"/>
  <c r="Y363" i="8"/>
  <c r="Y326" i="8"/>
  <c r="Y290" i="8"/>
  <c r="Y263" i="8"/>
  <c r="Y228" i="8"/>
  <c r="Y192" i="8"/>
  <c r="Y163" i="8"/>
  <c r="Y127" i="8"/>
  <c r="Y90" i="8"/>
  <c r="Y60" i="8"/>
  <c r="Y24" i="8"/>
  <c r="Y1927" i="8"/>
  <c r="Y1919" i="8"/>
  <c r="Y1911" i="8"/>
  <c r="Y1903" i="8"/>
  <c r="Y1895" i="8"/>
  <c r="Y1887" i="8"/>
  <c r="Y1879" i="8"/>
  <c r="Y1871" i="8"/>
  <c r="Y1863" i="8"/>
  <c r="Y1855" i="8"/>
  <c r="Y1847" i="8"/>
  <c r="Y1839" i="8"/>
  <c r="Y1831" i="8"/>
  <c r="Y1823" i="8"/>
  <c r="Y1815" i="8"/>
  <c r="Y1807" i="8"/>
  <c r="Y1799" i="8"/>
  <c r="Y1791" i="8"/>
  <c r="Y1783" i="8"/>
  <c r="Y1775" i="8"/>
  <c r="Y1767" i="8"/>
  <c r="Y1759" i="8"/>
  <c r="Y1751" i="8"/>
  <c r="Y1743" i="8"/>
  <c r="Y1735" i="8"/>
  <c r="Y1727" i="8"/>
  <c r="Y1719" i="8"/>
  <c r="Y1711" i="8"/>
  <c r="Y1703" i="8"/>
  <c r="Y1695" i="8"/>
  <c r="Y1687" i="8"/>
  <c r="Y1679" i="8"/>
  <c r="Y1671" i="8"/>
  <c r="Y1663" i="8"/>
  <c r="Y1655" i="8"/>
  <c r="Y1647" i="8"/>
  <c r="Y1639" i="8"/>
  <c r="Y1631" i="8"/>
  <c r="Y1623" i="8"/>
  <c r="Y1615" i="8"/>
  <c r="Y1607" i="8"/>
  <c r="Y1599" i="8"/>
  <c r="Y1591" i="8"/>
  <c r="Y1583" i="8"/>
  <c r="Y1575" i="8"/>
  <c r="Y1567" i="8"/>
  <c r="Y1559" i="8"/>
  <c r="Y1551" i="8"/>
  <c r="Y1543" i="8"/>
  <c r="Y1535" i="8"/>
  <c r="Y1527" i="8"/>
  <c r="Y1519" i="8"/>
  <c r="Y1511" i="8"/>
  <c r="Y1503" i="8"/>
  <c r="Y1495" i="8"/>
  <c r="Y1487" i="8"/>
  <c r="Y1479" i="8"/>
  <c r="Y1470" i="8"/>
  <c r="Y1461" i="8"/>
  <c r="Y1452" i="8"/>
  <c r="Y1443" i="8"/>
  <c r="Y1434" i="8"/>
  <c r="Y1425" i="8"/>
  <c r="Y1415" i="8"/>
  <c r="Y1406" i="8"/>
  <c r="Y1397" i="8"/>
  <c r="Y1388" i="8"/>
  <c r="Y1379" i="8"/>
  <c r="Y1370" i="8"/>
  <c r="Y1361" i="8"/>
  <c r="Y1351" i="8"/>
  <c r="Y1342" i="8"/>
  <c r="Y1333" i="8"/>
  <c r="Y1324" i="8"/>
  <c r="Y1315" i="8"/>
  <c r="Y1306" i="8"/>
  <c r="Y1297" i="8"/>
  <c r="Y1287" i="8"/>
  <c r="Y1278" i="8"/>
  <c r="Y1267" i="8"/>
  <c r="Y1257" i="8"/>
  <c r="Y1246" i="8"/>
  <c r="Y1235" i="8"/>
  <c r="Y1225" i="8"/>
  <c r="Y1214" i="8"/>
  <c r="Y1203" i="8"/>
  <c r="Y1193" i="8"/>
  <c r="Y1182" i="8"/>
  <c r="Y1171" i="8"/>
  <c r="Y1159" i="8"/>
  <c r="Y1146" i="8"/>
  <c r="Y1134" i="8"/>
  <c r="Y1121" i="8"/>
  <c r="Y1109" i="8"/>
  <c r="Y1095" i="8"/>
  <c r="Y1082" i="8"/>
  <c r="Y1070" i="8"/>
  <c r="Y1057" i="8"/>
  <c r="Y1045" i="8"/>
  <c r="Y1031" i="8"/>
  <c r="Y1018" i="8"/>
  <c r="Y1006" i="8"/>
  <c r="Y993" i="8"/>
  <c r="Y981" i="8"/>
  <c r="Y967" i="8"/>
  <c r="Y954" i="8"/>
  <c r="Y942" i="8"/>
  <c r="Y929" i="8"/>
  <c r="Y917" i="8"/>
  <c r="Y903" i="8"/>
  <c r="Y890" i="8"/>
  <c r="Y878" i="8"/>
  <c r="Y865" i="8"/>
  <c r="Y853" i="8"/>
  <c r="Y839" i="8"/>
  <c r="Y826" i="8"/>
  <c r="Y814" i="8"/>
  <c r="Y801" i="8"/>
  <c r="Y789" i="8"/>
  <c r="Y775" i="8"/>
  <c r="Y762" i="8"/>
  <c r="Y750" i="8"/>
  <c r="Y737" i="8"/>
  <c r="Y725" i="8"/>
  <c r="Y711" i="8"/>
  <c r="Y698" i="8"/>
  <c r="Y686" i="8"/>
  <c r="Y673" i="8"/>
  <c r="Y661" i="8"/>
  <c r="Y647" i="8"/>
  <c r="Y634" i="8"/>
  <c r="Y622" i="8"/>
  <c r="Y609" i="8"/>
  <c r="Y590" i="8"/>
  <c r="Y567" i="8"/>
  <c r="Y549" i="8"/>
  <c r="Y526" i="8"/>
  <c r="Y503" i="8"/>
  <c r="Y485" i="8"/>
  <c r="Y462" i="8"/>
  <c r="Y439" i="8"/>
  <c r="Y419" i="8"/>
  <c r="Y390" i="8"/>
  <c r="Y354" i="8"/>
  <c r="Y325" i="8"/>
  <c r="Y287" i="8"/>
  <c r="Y254" i="8"/>
  <c r="Y227" i="8"/>
  <c r="Y191" i="8"/>
  <c r="Y154" i="8"/>
  <c r="Y124" i="8"/>
  <c r="Y88" i="8"/>
  <c r="Y51" i="8"/>
  <c r="Y5" i="8"/>
  <c r="Y13" i="8"/>
  <c r="Y21" i="8"/>
  <c r="Y29" i="8"/>
  <c r="Y37" i="8"/>
  <c r="Y45" i="8"/>
  <c r="Y53" i="8"/>
  <c r="Y61" i="8"/>
  <c r="Y69" i="8"/>
  <c r="Y77" i="8"/>
  <c r="Y85" i="8"/>
  <c r="Y93" i="8"/>
  <c r="Y101" i="8"/>
  <c r="Y109" i="8"/>
  <c r="Y117" i="8"/>
  <c r="Y125" i="8"/>
  <c r="Y133" i="8"/>
  <c r="Y141" i="8"/>
  <c r="Y149" i="8"/>
  <c r="Y157" i="8"/>
  <c r="Y165" i="8"/>
  <c r="Y173" i="8"/>
  <c r="Y181" i="8"/>
  <c r="Y189" i="8"/>
  <c r="Y197" i="8"/>
  <c r="Y205" i="8"/>
  <c r="Y213" i="8"/>
  <c r="Y221" i="8"/>
  <c r="Y236" i="8"/>
  <c r="Y244" i="8"/>
  <c r="Y251" i="8"/>
  <c r="Y258" i="8"/>
  <c r="Y265" i="8"/>
  <c r="Y272" i="8"/>
  <c r="Y280" i="8"/>
  <c r="Y288" i="8"/>
  <c r="Y296" i="8"/>
  <c r="Y304" i="8"/>
  <c r="Y312" i="8"/>
  <c r="Y320" i="8"/>
  <c r="Y328" i="8"/>
  <c r="Y336" i="8"/>
  <c r="Y344" i="8"/>
  <c r="Y352" i="8"/>
  <c r="Y360" i="8"/>
  <c r="Y368" i="8"/>
  <c r="Y376" i="8"/>
  <c r="Y384" i="8"/>
  <c r="Y392" i="8"/>
  <c r="Y400" i="8"/>
  <c r="Y408" i="8"/>
  <c r="Y416" i="8"/>
  <c r="Y424" i="8"/>
  <c r="Y432" i="8"/>
  <c r="Y6" i="8"/>
  <c r="Y14" i="8"/>
  <c r="Y22" i="8"/>
  <c r="Y30" i="8"/>
  <c r="Y38" i="8"/>
  <c r="Y46" i="8"/>
  <c r="Y54" i="8"/>
  <c r="Y62" i="8"/>
  <c r="Y70" i="8"/>
  <c r="Y78" i="8"/>
  <c r="Y86" i="8"/>
  <c r="Y94" i="8"/>
  <c r="Y102" i="8"/>
  <c r="Y110" i="8"/>
  <c r="Y118" i="8"/>
  <c r="Y126" i="8"/>
  <c r="Y134" i="8"/>
  <c r="Y142" i="8"/>
  <c r="Y150" i="8"/>
  <c r="Y158" i="8"/>
  <c r="Y166" i="8"/>
  <c r="Y174" i="8"/>
  <c r="Y182" i="8"/>
  <c r="Y190" i="8"/>
  <c r="Y198" i="8"/>
  <c r="Y206" i="8"/>
  <c r="Y214" i="8"/>
  <c r="Y222" i="8"/>
  <c r="Y229" i="8"/>
  <c r="Y237" i="8"/>
  <c r="Y245" i="8"/>
  <c r="Y252" i="8"/>
  <c r="Y259" i="8"/>
  <c r="Y273" i="8"/>
  <c r="Y281" i="8"/>
  <c r="Y289" i="8"/>
  <c r="Y297" i="8"/>
  <c r="Y305" i="8"/>
  <c r="Y313" i="8"/>
  <c r="Y321" i="8"/>
  <c r="Y329" i="8"/>
  <c r="Y337" i="8"/>
  <c r="Y345" i="8"/>
  <c r="Y353" i="8"/>
  <c r="Y361" i="8"/>
  <c r="Y369" i="8"/>
  <c r="Y377" i="8"/>
  <c r="Y385" i="8"/>
  <c r="Y393" i="8"/>
  <c r="Y401" i="8"/>
  <c r="Y7" i="8"/>
  <c r="Y8" i="8"/>
  <c r="Y9" i="8"/>
  <c r="Y17" i="8"/>
  <c r="Y25" i="8"/>
  <c r="Y33" i="8"/>
  <c r="Y41" i="8"/>
  <c r="Y49" i="8"/>
  <c r="Y57" i="8"/>
  <c r="Y65" i="8"/>
  <c r="Y73" i="8"/>
  <c r="Y81" i="8"/>
  <c r="Y89" i="8"/>
  <c r="Y97" i="8"/>
  <c r="Y105" i="8"/>
  <c r="Y113" i="8"/>
  <c r="Y121" i="8"/>
  <c r="Y129" i="8"/>
  <c r="Y137" i="8"/>
  <c r="Y145" i="8"/>
  <c r="Y153" i="8"/>
  <c r="Y161" i="8"/>
  <c r="Y169" i="8"/>
  <c r="Y177" i="8"/>
  <c r="Y185" i="8"/>
  <c r="Y193" i="8"/>
  <c r="Y201" i="8"/>
  <c r="Y209" i="8"/>
  <c r="Y217" i="8"/>
  <c r="Y225" i="8"/>
  <c r="Y232" i="8"/>
  <c r="Y240" i="8"/>
  <c r="Y248" i="8"/>
  <c r="Y255" i="8"/>
  <c r="Y262" i="8"/>
  <c r="Y268" i="8"/>
  <c r="Y276" i="8"/>
  <c r="Y284" i="8"/>
  <c r="Y292" i="8"/>
  <c r="Y300" i="8"/>
  <c r="Y308" i="8"/>
  <c r="Y316" i="8"/>
  <c r="Y324" i="8"/>
  <c r="Y332" i="8"/>
  <c r="Y340" i="8"/>
  <c r="Y348" i="8"/>
  <c r="Y356" i="8"/>
  <c r="Y364" i="8"/>
  <c r="Y372" i="8"/>
  <c r="Y380" i="8"/>
  <c r="Y388" i="8"/>
  <c r="Y15" i="8"/>
  <c r="Y27" i="8"/>
  <c r="Y40" i="8"/>
  <c r="Y52" i="8"/>
  <c r="Y66" i="8"/>
  <c r="Y79" i="8"/>
  <c r="Y91" i="8"/>
  <c r="Y104" i="8"/>
  <c r="Y116" i="8"/>
  <c r="Y130" i="8"/>
  <c r="Y143" i="8"/>
  <c r="Y155" i="8"/>
  <c r="Y168" i="8"/>
  <c r="Y180" i="8"/>
  <c r="Y194" i="8"/>
  <c r="Y207" i="8"/>
  <c r="Y219" i="8"/>
  <c r="Y231" i="8"/>
  <c r="Y243" i="8"/>
  <c r="Y256" i="8"/>
  <c r="Y266" i="8"/>
  <c r="Y278" i="8"/>
  <c r="Y291" i="8"/>
  <c r="Y303" i="8"/>
  <c r="Y317" i="8"/>
  <c r="Y330" i="8"/>
  <c r="Y342" i="8"/>
  <c r="Y355" i="8"/>
  <c r="Y367" i="8"/>
  <c r="Y381" i="8"/>
  <c r="Y394" i="8"/>
  <c r="Y404" i="8"/>
  <c r="Y413" i="8"/>
  <c r="Y422" i="8"/>
  <c r="Y431" i="8"/>
  <c r="Y440" i="8"/>
  <c r="Y448" i="8"/>
  <c r="Y456" i="8"/>
  <c r="Y464" i="8"/>
  <c r="Y472" i="8"/>
  <c r="Y480" i="8"/>
  <c r="Y488" i="8"/>
  <c r="Y496" i="8"/>
  <c r="Y504" i="8"/>
  <c r="Y512" i="8"/>
  <c r="Y520" i="8"/>
  <c r="Y528" i="8"/>
  <c r="Y536" i="8"/>
  <c r="Y544" i="8"/>
  <c r="Y552" i="8"/>
  <c r="Y560" i="8"/>
  <c r="Y568" i="8"/>
  <c r="Y576" i="8"/>
  <c r="Y584" i="8"/>
  <c r="Y592" i="8"/>
  <c r="Y600" i="8"/>
  <c r="Y608" i="8"/>
  <c r="Y616" i="8"/>
  <c r="Y624" i="8"/>
  <c r="Y632" i="8"/>
  <c r="Y640" i="8"/>
  <c r="Y648" i="8"/>
  <c r="Y656" i="8"/>
  <c r="Y664" i="8"/>
  <c r="Y672" i="8"/>
  <c r="Y680" i="8"/>
  <c r="Y688" i="8"/>
  <c r="Y696" i="8"/>
  <c r="Y704" i="8"/>
  <c r="Y712" i="8"/>
  <c r="Y720" i="8"/>
  <c r="Y728" i="8"/>
  <c r="Y736" i="8"/>
  <c r="Y744" i="8"/>
  <c r="Y752" i="8"/>
  <c r="Y760" i="8"/>
  <c r="Y768" i="8"/>
  <c r="Y776" i="8"/>
  <c r="Y784" i="8"/>
  <c r="Y792" i="8"/>
  <c r="Y800" i="8"/>
  <c r="Y808" i="8"/>
  <c r="Y816" i="8"/>
  <c r="Y824" i="8"/>
  <c r="Y832" i="8"/>
  <c r="Y840" i="8"/>
  <c r="Y848" i="8"/>
  <c r="Y856" i="8"/>
  <c r="Y864" i="8"/>
  <c r="Y872" i="8"/>
  <c r="Y880" i="8"/>
  <c r="Y888" i="8"/>
  <c r="Y896" i="8"/>
  <c r="Y904" i="8"/>
  <c r="Y912" i="8"/>
  <c r="Y920" i="8"/>
  <c r="Y928" i="8"/>
  <c r="Y936" i="8"/>
  <c r="Y944" i="8"/>
  <c r="Y952" i="8"/>
  <c r="Y960" i="8"/>
  <c r="Y968" i="8"/>
  <c r="Y976" i="8"/>
  <c r="Y984" i="8"/>
  <c r="Y992" i="8"/>
  <c r="Y1000" i="8"/>
  <c r="Y1008" i="8"/>
  <c r="Y1016" i="8"/>
  <c r="Y1024" i="8"/>
  <c r="Y1032" i="8"/>
  <c r="Y1040" i="8"/>
  <c r="Y1048" i="8"/>
  <c r="Y1056" i="8"/>
  <c r="Y1064" i="8"/>
  <c r="Y1072" i="8"/>
  <c r="Y1080" i="8"/>
  <c r="Y1088" i="8"/>
  <c r="Y1096" i="8"/>
  <c r="Y1104" i="8"/>
  <c r="Y1112" i="8"/>
  <c r="Y1120" i="8"/>
  <c r="Y1128" i="8"/>
  <c r="Y1136" i="8"/>
  <c r="Y1144" i="8"/>
  <c r="Y1152" i="8"/>
  <c r="Y1160" i="8"/>
  <c r="Y1168" i="8"/>
  <c r="Y1176" i="8"/>
  <c r="Y1184" i="8"/>
  <c r="Y1192" i="8"/>
  <c r="Y1200" i="8"/>
  <c r="Y1208" i="8"/>
  <c r="Y1216" i="8"/>
  <c r="Y1224" i="8"/>
  <c r="Y1232" i="8"/>
  <c r="Y1240" i="8"/>
  <c r="Y1248" i="8"/>
  <c r="Y1256" i="8"/>
  <c r="Y1264" i="8"/>
  <c r="Y1272" i="8"/>
  <c r="Y1280" i="8"/>
  <c r="Y1288" i="8"/>
  <c r="Y1296" i="8"/>
  <c r="Y1304" i="8"/>
  <c r="Y1312" i="8"/>
  <c r="Y1320" i="8"/>
  <c r="Y1328" i="8"/>
  <c r="Y1336" i="8"/>
  <c r="Y1344" i="8"/>
  <c r="Y1352" i="8"/>
  <c r="Y1360" i="8"/>
  <c r="Y1368" i="8"/>
  <c r="Y1376" i="8"/>
  <c r="Y1384" i="8"/>
  <c r="Y1392" i="8"/>
  <c r="Y1400" i="8"/>
  <c r="Y1408" i="8"/>
  <c r="Y1416" i="8"/>
  <c r="Y1424" i="8"/>
  <c r="Y1432" i="8"/>
  <c r="Y1440" i="8"/>
  <c r="Y1448" i="8"/>
  <c r="Y1456" i="8"/>
  <c r="Y1464" i="8"/>
  <c r="Y1472" i="8"/>
  <c r="Y16" i="8"/>
  <c r="Y28" i="8"/>
  <c r="Y42" i="8"/>
  <c r="Y55" i="8"/>
  <c r="Y67" i="8"/>
  <c r="Y80" i="8"/>
  <c r="Y92" i="8"/>
  <c r="Y106" i="8"/>
  <c r="Y119" i="8"/>
  <c r="Y131" i="8"/>
  <c r="Y144" i="8"/>
  <c r="Y156" i="8"/>
  <c r="Y170" i="8"/>
  <c r="Y183" i="8"/>
  <c r="Y195" i="8"/>
  <c r="Y208" i="8"/>
  <c r="Y220" i="8"/>
  <c r="Y233" i="8"/>
  <c r="Y246" i="8"/>
  <c r="Y257" i="8"/>
  <c r="Y267" i="8"/>
  <c r="Y279" i="8"/>
  <c r="Y293" i="8"/>
  <c r="Y306" i="8"/>
  <c r="Y318" i="8"/>
  <c r="Y331" i="8"/>
  <c r="Y343" i="8"/>
  <c r="Y357" i="8"/>
  <c r="Y370" i="8"/>
  <c r="Y382" i="8"/>
  <c r="Y395" i="8"/>
  <c r="Y405" i="8"/>
  <c r="Y414" i="8"/>
  <c r="Y423" i="8"/>
  <c r="Y433" i="8"/>
  <c r="Y441" i="8"/>
  <c r="Y449" i="8"/>
  <c r="Y457" i="8"/>
  <c r="Y465" i="8"/>
  <c r="Y473" i="8"/>
  <c r="Y481" i="8"/>
  <c r="Y489" i="8"/>
  <c r="Y497" i="8"/>
  <c r="Y505" i="8"/>
  <c r="Y513" i="8"/>
  <c r="Y521" i="8"/>
  <c r="Y529" i="8"/>
  <c r="Y537" i="8"/>
  <c r="Y545" i="8"/>
  <c r="Y553" i="8"/>
  <c r="Y561" i="8"/>
  <c r="Y569" i="8"/>
  <c r="Y577" i="8"/>
  <c r="Y585" i="8"/>
  <c r="Y593" i="8"/>
  <c r="Y601" i="8"/>
  <c r="Y18" i="8"/>
  <c r="Y31" i="8"/>
  <c r="Y43" i="8"/>
  <c r="Y56" i="8"/>
  <c r="Y68" i="8"/>
  <c r="Y82" i="8"/>
  <c r="Y95" i="8"/>
  <c r="Y107" i="8"/>
  <c r="Y120" i="8"/>
  <c r="Y132" i="8"/>
  <c r="Y146" i="8"/>
  <c r="Y159" i="8"/>
  <c r="Y171" i="8"/>
  <c r="Y184" i="8"/>
  <c r="Y196" i="8"/>
  <c r="Y210" i="8"/>
  <c r="Y223" i="8"/>
  <c r="Y234" i="8"/>
  <c r="Y247" i="8"/>
  <c r="Y269" i="8"/>
  <c r="Y282" i="8"/>
  <c r="Y294" i="8"/>
  <c r="Y307" i="8"/>
  <c r="Y319" i="8"/>
  <c r="Y333" i="8"/>
  <c r="Y346" i="8"/>
  <c r="Y358" i="8"/>
  <c r="Y371" i="8"/>
  <c r="Y383" i="8"/>
  <c r="Y396" i="8"/>
  <c r="Y406" i="8"/>
  <c r="Y415" i="8"/>
  <c r="Y425" i="8"/>
  <c r="Y434" i="8"/>
  <c r="Y442" i="8"/>
  <c r="Y450" i="8"/>
  <c r="Y458" i="8"/>
  <c r="Y466" i="8"/>
  <c r="Y474" i="8"/>
  <c r="Y482" i="8"/>
  <c r="Y490" i="8"/>
  <c r="Y498" i="8"/>
  <c r="Y506" i="8"/>
  <c r="Y514" i="8"/>
  <c r="Y522" i="8"/>
  <c r="Y530" i="8"/>
  <c r="Y538" i="8"/>
  <c r="Y546" i="8"/>
  <c r="Y554" i="8"/>
  <c r="Y562" i="8"/>
  <c r="Y570" i="8"/>
  <c r="Y578" i="8"/>
  <c r="Y586" i="8"/>
  <c r="Y594" i="8"/>
  <c r="Y602" i="8"/>
  <c r="Y19" i="8"/>
  <c r="Y32" i="8"/>
  <c r="Y44" i="8"/>
  <c r="Y58" i="8"/>
  <c r="Y71" i="8"/>
  <c r="Y83" i="8"/>
  <c r="Y96" i="8"/>
  <c r="Y108" i="8"/>
  <c r="Y122" i="8"/>
  <c r="Y135" i="8"/>
  <c r="Y147" i="8"/>
  <c r="Y160" i="8"/>
  <c r="Y172" i="8"/>
  <c r="Y186" i="8"/>
  <c r="Y199" i="8"/>
  <c r="Y211" i="8"/>
  <c r="Y224" i="8"/>
  <c r="Y235" i="8"/>
  <c r="Y249" i="8"/>
  <c r="Y260" i="8"/>
  <c r="Y270" i="8"/>
  <c r="Y283" i="8"/>
  <c r="Y295" i="8"/>
  <c r="Y309" i="8"/>
  <c r="Y322" i="8"/>
  <c r="Y334" i="8"/>
  <c r="Y347" i="8"/>
  <c r="Y359" i="8"/>
  <c r="Y373" i="8"/>
  <c r="Y386" i="8"/>
  <c r="Y397" i="8"/>
  <c r="Y407" i="8"/>
  <c r="Y417" i="8"/>
  <c r="Y426" i="8"/>
  <c r="Y435" i="8"/>
  <c r="Y443" i="8"/>
  <c r="Y451" i="8"/>
  <c r="Y459" i="8"/>
  <c r="Y467" i="8"/>
  <c r="Y475" i="8"/>
  <c r="Y483" i="8"/>
  <c r="Y491" i="8"/>
  <c r="Y499" i="8"/>
  <c r="Y507" i="8"/>
  <c r="Y515" i="8"/>
  <c r="Y523" i="8"/>
  <c r="Y531" i="8"/>
  <c r="Y539" i="8"/>
  <c r="Y547" i="8"/>
  <c r="Y555" i="8"/>
  <c r="Y563" i="8"/>
  <c r="Y571" i="8"/>
  <c r="Y579" i="8"/>
  <c r="Y587" i="8"/>
  <c r="Y595" i="8"/>
  <c r="Y603" i="8"/>
  <c r="Y611" i="8"/>
  <c r="Y619" i="8"/>
  <c r="Y627" i="8"/>
  <c r="Y635" i="8"/>
  <c r="Y643" i="8"/>
  <c r="Y651" i="8"/>
  <c r="Y659" i="8"/>
  <c r="Y667" i="8"/>
  <c r="Y675" i="8"/>
  <c r="Y683" i="8"/>
  <c r="Y691" i="8"/>
  <c r="Y699" i="8"/>
  <c r="Y707" i="8"/>
  <c r="Y715" i="8"/>
  <c r="Y723" i="8"/>
  <c r="Y731" i="8"/>
  <c r="Y739" i="8"/>
  <c r="Y747" i="8"/>
  <c r="Y755" i="8"/>
  <c r="Y763" i="8"/>
  <c r="Y771" i="8"/>
  <c r="Y779" i="8"/>
  <c r="Y787" i="8"/>
  <c r="Y795" i="8"/>
  <c r="Y803" i="8"/>
  <c r="Y811" i="8"/>
  <c r="Y819" i="8"/>
  <c r="Y827" i="8"/>
  <c r="Y835" i="8"/>
  <c r="Y843" i="8"/>
  <c r="Y851" i="8"/>
  <c r="Y859" i="8"/>
  <c r="Y867" i="8"/>
  <c r="Y875" i="8"/>
  <c r="Y883" i="8"/>
  <c r="Y891" i="8"/>
  <c r="Y899" i="8"/>
  <c r="Y907" i="8"/>
  <c r="Y915" i="8"/>
  <c r="Y923" i="8"/>
  <c r="Y931" i="8"/>
  <c r="Y939" i="8"/>
  <c r="Y947" i="8"/>
  <c r="Y955" i="8"/>
  <c r="Y963" i="8"/>
  <c r="Y971" i="8"/>
  <c r="Y979" i="8"/>
  <c r="Y987" i="8"/>
  <c r="Y995" i="8"/>
  <c r="Y1003" i="8"/>
  <c r="Y1011" i="8"/>
  <c r="Y1019" i="8"/>
  <c r="Y1027" i="8"/>
  <c r="Y1035" i="8"/>
  <c r="Y1043" i="8"/>
  <c r="Y1051" i="8"/>
  <c r="Y1059" i="8"/>
  <c r="Y1067" i="8"/>
  <c r="Y1075" i="8"/>
  <c r="Y1083" i="8"/>
  <c r="Y1091" i="8"/>
  <c r="Y1099" i="8"/>
  <c r="Y1107" i="8"/>
  <c r="Y1115" i="8"/>
  <c r="Y1123" i="8"/>
  <c r="Y1131" i="8"/>
  <c r="Y1139" i="8"/>
  <c r="Y1147" i="8"/>
  <c r="Y1155" i="8"/>
  <c r="Y1163" i="8"/>
  <c r="Y4" i="8"/>
  <c r="Y20" i="8"/>
  <c r="Y34" i="8"/>
  <c r="Y47" i="8"/>
  <c r="Y59" i="8"/>
  <c r="Y72" i="8"/>
  <c r="Y84" i="8"/>
  <c r="Y98" i="8"/>
  <c r="Y111" i="8"/>
  <c r="Y123" i="8"/>
  <c r="Y136" i="8"/>
  <c r="Y148" i="8"/>
  <c r="Y162" i="8"/>
  <c r="Y175" i="8"/>
  <c r="Y187" i="8"/>
  <c r="Y200" i="8"/>
  <c r="Y212" i="8"/>
  <c r="Y226" i="8"/>
  <c r="Y238" i="8"/>
  <c r="Y250" i="8"/>
  <c r="Y261" i="8"/>
  <c r="Y271" i="8"/>
  <c r="Y285" i="8"/>
  <c r="Y298" i="8"/>
  <c r="Y310" i="8"/>
  <c r="Y323" i="8"/>
  <c r="Y335" i="8"/>
  <c r="Y349" i="8"/>
  <c r="Y362" i="8"/>
  <c r="Y374" i="8"/>
  <c r="Y387" i="8"/>
  <c r="Y398" i="8"/>
  <c r="Y409" i="8"/>
  <c r="Y418" i="8"/>
  <c r="Y427" i="8"/>
  <c r="Y436" i="8"/>
  <c r="Y444" i="8"/>
  <c r="Y452" i="8"/>
  <c r="Y460" i="8"/>
  <c r="Y468" i="8"/>
  <c r="Y476" i="8"/>
  <c r="Y484" i="8"/>
  <c r="Y492" i="8"/>
  <c r="Y500" i="8"/>
  <c r="Y508" i="8"/>
  <c r="Y516" i="8"/>
  <c r="Y524" i="8"/>
  <c r="Y532" i="8"/>
  <c r="Y540" i="8"/>
  <c r="Y548" i="8"/>
  <c r="Y556" i="8"/>
  <c r="Y564" i="8"/>
  <c r="Y572" i="8"/>
  <c r="Y580" i="8"/>
  <c r="Y588" i="8"/>
  <c r="Y596" i="8"/>
  <c r="Y604" i="8"/>
  <c r="Y612" i="8"/>
  <c r="Y620" i="8"/>
  <c r="Y628" i="8"/>
  <c r="Y636" i="8"/>
  <c r="Y644" i="8"/>
  <c r="Y652" i="8"/>
  <c r="Y660" i="8"/>
  <c r="Y668" i="8"/>
  <c r="Y676" i="8"/>
  <c r="Y684" i="8"/>
  <c r="Y692" i="8"/>
  <c r="Y700" i="8"/>
  <c r="Y708" i="8"/>
  <c r="Y716" i="8"/>
  <c r="Y724" i="8"/>
  <c r="Y732" i="8"/>
  <c r="Y740" i="8"/>
  <c r="Y748" i="8"/>
  <c r="Y756" i="8"/>
  <c r="Y764" i="8"/>
  <c r="Y772" i="8"/>
  <c r="Y780" i="8"/>
  <c r="Y788" i="8"/>
  <c r="Y796" i="8"/>
  <c r="Y804" i="8"/>
  <c r="Y812" i="8"/>
  <c r="Y820" i="8"/>
  <c r="Y828" i="8"/>
  <c r="Y836" i="8"/>
  <c r="Y844" i="8"/>
  <c r="Y852" i="8"/>
  <c r="Y860" i="8"/>
  <c r="Y868" i="8"/>
  <c r="Y876" i="8"/>
  <c r="Y884" i="8"/>
  <c r="Y892" i="8"/>
  <c r="Y900" i="8"/>
  <c r="Y908" i="8"/>
  <c r="Y916" i="8"/>
  <c r="Y924" i="8"/>
  <c r="Y932" i="8"/>
  <c r="Y940" i="8"/>
  <c r="Y948" i="8"/>
  <c r="Y956" i="8"/>
  <c r="Y964" i="8"/>
  <c r="Y972" i="8"/>
  <c r="Y980" i="8"/>
  <c r="Y988" i="8"/>
  <c r="Y996" i="8"/>
  <c r="Y1004" i="8"/>
  <c r="Y1012" i="8"/>
  <c r="Y1020" i="8"/>
  <c r="Y1028" i="8"/>
  <c r="Y1036" i="8"/>
  <c r="Y1044" i="8"/>
  <c r="Y1052" i="8"/>
  <c r="Y1060" i="8"/>
  <c r="Y1068" i="8"/>
  <c r="Y1076" i="8"/>
  <c r="Y1084" i="8"/>
  <c r="Y1092" i="8"/>
  <c r="Y1100" i="8"/>
  <c r="Y1108" i="8"/>
  <c r="Y1116" i="8"/>
  <c r="Y1124" i="8"/>
  <c r="Y1132" i="8"/>
  <c r="Y1140" i="8"/>
  <c r="Y1148" i="8"/>
  <c r="Y1156" i="8"/>
  <c r="Y1164" i="8"/>
  <c r="Y1172" i="8"/>
  <c r="Y1180" i="8"/>
  <c r="Y1188" i="8"/>
  <c r="Y1196" i="8"/>
  <c r="Y1204" i="8"/>
  <c r="Y1212" i="8"/>
  <c r="Y1220" i="8"/>
  <c r="Y1228" i="8"/>
  <c r="Y1236" i="8"/>
  <c r="Y1244" i="8"/>
  <c r="Y1252" i="8"/>
  <c r="Y1260" i="8"/>
  <c r="Y1268" i="8"/>
  <c r="Y1276" i="8"/>
  <c r="Y1926" i="8"/>
  <c r="Y1918" i="8"/>
  <c r="Y1910" i="8"/>
  <c r="Y1902" i="8"/>
  <c r="Y1894" i="8"/>
  <c r="Y1886" i="8"/>
  <c r="Y1878" i="8"/>
  <c r="Y1870" i="8"/>
  <c r="Y1862" i="8"/>
  <c r="Y1854" i="8"/>
  <c r="Y1846" i="8"/>
  <c r="Y1838" i="8"/>
  <c r="Y1830" i="8"/>
  <c r="Y1822" i="8"/>
  <c r="Y1814" i="8"/>
  <c r="Y1806" i="8"/>
  <c r="Y1798" i="8"/>
  <c r="Y1790" i="8"/>
  <c r="Y1782" i="8"/>
  <c r="Y1774" i="8"/>
  <c r="Y1766" i="8"/>
  <c r="Y1758" i="8"/>
  <c r="Y1750" i="8"/>
  <c r="Y1742" i="8"/>
  <c r="Y1734" i="8"/>
  <c r="Y1726" i="8"/>
  <c r="Y1718" i="8"/>
  <c r="Y1710" i="8"/>
  <c r="Y1702" i="8"/>
  <c r="Y1694" i="8"/>
  <c r="Y1686" i="8"/>
  <c r="Y1678" i="8"/>
  <c r="Y1670" i="8"/>
  <c r="Y1662" i="8"/>
  <c r="Y1654" i="8"/>
  <c r="Y1646" i="8"/>
  <c r="Y1638" i="8"/>
  <c r="Y1630" i="8"/>
  <c r="Y1622" i="8"/>
  <c r="Y1614" i="8"/>
  <c r="Y1606" i="8"/>
  <c r="Y1598" i="8"/>
  <c r="Y1590" i="8"/>
  <c r="Y1582" i="8"/>
  <c r="Y1574" i="8"/>
  <c r="Y1566" i="8"/>
  <c r="Y1558" i="8"/>
  <c r="Y1550" i="8"/>
  <c r="Y1542" i="8"/>
  <c r="Y1534" i="8"/>
  <c r="Y1526" i="8"/>
  <c r="Y1518" i="8"/>
  <c r="Y1510" i="8"/>
  <c r="Y1502" i="8"/>
  <c r="Y1494" i="8"/>
  <c r="Y1486" i="8"/>
  <c r="Y1478" i="8"/>
  <c r="Y1469" i="8"/>
  <c r="Y1460" i="8"/>
  <c r="Y1451" i="8"/>
  <c r="Y1442" i="8"/>
  <c r="Y1433" i="8"/>
  <c r="Y1423" i="8"/>
  <c r="Y1414" i="8"/>
  <c r="Y1405" i="8"/>
  <c r="Y1396" i="8"/>
  <c r="Y1387" i="8"/>
  <c r="Y1378" i="8"/>
  <c r="Y1369" i="8"/>
  <c r="Y1359" i="8"/>
  <c r="Y1350" i="8"/>
  <c r="Y1341" i="8"/>
  <c r="Y1332" i="8"/>
  <c r="Y1323" i="8"/>
  <c r="Y1314" i="8"/>
  <c r="Y1305" i="8"/>
  <c r="Y1295" i="8"/>
  <c r="Y1286" i="8"/>
  <c r="Y1277" i="8"/>
  <c r="Y1266" i="8"/>
  <c r="Y1255" i="8"/>
  <c r="Y1245" i="8"/>
  <c r="Y1234" i="8"/>
  <c r="Y1223" i="8"/>
  <c r="Y1213" i="8"/>
  <c r="Y1202" i="8"/>
  <c r="Y1191" i="8"/>
  <c r="Y1181" i="8"/>
  <c r="Y1170" i="8"/>
  <c r="Y1158" i="8"/>
  <c r="Y1145" i="8"/>
  <c r="Y1133" i="8"/>
  <c r="Y1119" i="8"/>
  <c r="Y1106" i="8"/>
  <c r="Y1094" i="8"/>
  <c r="Y1081" i="8"/>
  <c r="Y1069" i="8"/>
  <c r="Y1055" i="8"/>
  <c r="Y1042" i="8"/>
  <c r="Y1030" i="8"/>
  <c r="Y1017" i="8"/>
  <c r="Y1005" i="8"/>
  <c r="Y991" i="8"/>
  <c r="Y978" i="8"/>
  <c r="Y966" i="8"/>
  <c r="Y953" i="8"/>
  <c r="Y941" i="8"/>
  <c r="Y927" i="8"/>
  <c r="Y914" i="8"/>
  <c r="Y902" i="8"/>
  <c r="Y889" i="8"/>
  <c r="Y877" i="8"/>
  <c r="Y863" i="8"/>
  <c r="Y850" i="8"/>
  <c r="Y838" i="8"/>
  <c r="Y825" i="8"/>
  <c r="Y813" i="8"/>
  <c r="Y799" i="8"/>
  <c r="Y786" i="8"/>
  <c r="Y774" i="8"/>
  <c r="Y761" i="8"/>
  <c r="Y749" i="8"/>
  <c r="Y735" i="8"/>
  <c r="Y722" i="8"/>
  <c r="Y710" i="8"/>
  <c r="Y697" i="8"/>
  <c r="Y685" i="8"/>
  <c r="Y671" i="8"/>
  <c r="Y658" i="8"/>
  <c r="Y646" i="8"/>
  <c r="Y633" i="8"/>
  <c r="Y621" i="8"/>
  <c r="Y607" i="8"/>
  <c r="Y589" i="8"/>
  <c r="Y566" i="8"/>
  <c r="Y543" i="8"/>
  <c r="Y525" i="8"/>
  <c r="Y502" i="8"/>
  <c r="Y479" i="8"/>
  <c r="Y461" i="8"/>
  <c r="Y438" i="8"/>
  <c r="Y412" i="8"/>
  <c r="Y389" i="8"/>
  <c r="Y351" i="8"/>
  <c r="Y315" i="8"/>
  <c r="Y286" i="8"/>
  <c r="Y253" i="8"/>
  <c r="Y218" i="8"/>
  <c r="Y188" i="8"/>
  <c r="Y152" i="8"/>
  <c r="Y115" i="8"/>
  <c r="Y87" i="8"/>
  <c r="Y50" i="8"/>
  <c r="Y12" i="8"/>
  <c r="Y3" i="8"/>
  <c r="Y1925" i="8"/>
  <c r="Y1917" i="8"/>
  <c r="Y1909" i="8"/>
  <c r="Y1901" i="8"/>
  <c r="Y1893" i="8"/>
  <c r="Y1885" i="8"/>
  <c r="Y1877" i="8"/>
  <c r="Y1869" i="8"/>
  <c r="Y1861" i="8"/>
  <c r="Y1853" i="8"/>
  <c r="Y1845" i="8"/>
  <c r="Y1837" i="8"/>
  <c r="Y1829" i="8"/>
  <c r="Y1821" i="8"/>
  <c r="Y1813" i="8"/>
  <c r="Y1805" i="8"/>
  <c r="Y1797" i="8"/>
  <c r="Y1789" i="8"/>
  <c r="Y1781" i="8"/>
  <c r="Y1773" i="8"/>
  <c r="Y1765" i="8"/>
  <c r="Y1757" i="8"/>
  <c r="Y1749" i="8"/>
  <c r="Y1741" i="8"/>
  <c r="Y1733" i="8"/>
  <c r="Y1725" i="8"/>
  <c r="Y1717" i="8"/>
  <c r="Y1709" i="8"/>
  <c r="Y1701" i="8"/>
  <c r="Y1693" i="8"/>
  <c r="Y1685" i="8"/>
  <c r="Y1677" i="8"/>
  <c r="Y1669" i="8"/>
  <c r="Y1661" i="8"/>
  <c r="Y1653" i="8"/>
  <c r="Y1645" i="8"/>
  <c r="Y1637" i="8"/>
  <c r="Y1629" i="8"/>
  <c r="Y1621" i="8"/>
  <c r="Y1613" i="8"/>
  <c r="Y1605" i="8"/>
  <c r="Y1597" i="8"/>
  <c r="Y1589" i="8"/>
  <c r="Y1581" i="8"/>
  <c r="Y1573" i="8"/>
  <c r="Y1565" i="8"/>
  <c r="Y1557" i="8"/>
  <c r="Y1549" i="8"/>
  <c r="Y1541" i="8"/>
  <c r="Y1533" i="8"/>
  <c r="Y1525" i="8"/>
  <c r="Y1517" i="8"/>
  <c r="Y1509" i="8"/>
  <c r="Y1501" i="8"/>
  <c r="Y1493" i="8"/>
  <c r="Y1485" i="8"/>
  <c r="Y1477" i="8"/>
  <c r="Y1468" i="8"/>
  <c r="Y1459" i="8"/>
  <c r="Y1450" i="8"/>
  <c r="Y1441" i="8"/>
  <c r="Y1431" i="8"/>
  <c r="Y1422" i="8"/>
  <c r="Y1413" i="8"/>
  <c r="Y1404" i="8"/>
  <c r="Y1395" i="8"/>
  <c r="Y1386" i="8"/>
  <c r="Y1377" i="8"/>
  <c r="Y1367" i="8"/>
  <c r="Y1358" i="8"/>
  <c r="Y1349" i="8"/>
  <c r="Y1340" i="8"/>
  <c r="Y1331" i="8"/>
  <c r="Y1322" i="8"/>
  <c r="Y1313" i="8"/>
  <c r="Y1303" i="8"/>
  <c r="Y1294" i="8"/>
  <c r="Y1285" i="8"/>
  <c r="Y1275" i="8"/>
  <c r="Y1265" i="8"/>
  <c r="Y1254" i="8"/>
  <c r="Y1243" i="8"/>
  <c r="Y1233" i="8"/>
  <c r="Y1222" i="8"/>
  <c r="Y1211" i="8"/>
  <c r="Y1201" i="8"/>
  <c r="Y1190" i="8"/>
  <c r="Y1179" i="8"/>
  <c r="Y1169" i="8"/>
  <c r="Y1157" i="8"/>
  <c r="Y1143" i="8"/>
  <c r="Y1130" i="8"/>
  <c r="Y1118" i="8"/>
  <c r="Y1105" i="8"/>
  <c r="Y1093" i="8"/>
  <c r="Y1079" i="8"/>
  <c r="Y1066" i="8"/>
  <c r="Y1054" i="8"/>
  <c r="Y1041" i="8"/>
  <c r="Y1029" i="8"/>
  <c r="Y1015" i="8"/>
  <c r="Y1002" i="8"/>
  <c r="Y990" i="8"/>
  <c r="Y977" i="8"/>
  <c r="Y965" i="8"/>
  <c r="Y951" i="8"/>
  <c r="Y938" i="8"/>
  <c r="Y926" i="8"/>
  <c r="Y913" i="8"/>
  <c r="Y901" i="8"/>
  <c r="Y887" i="8"/>
  <c r="Y874" i="8"/>
  <c r="Y862" i="8"/>
  <c r="Y849" i="8"/>
  <c r="Y837" i="8"/>
  <c r="Y823" i="8"/>
  <c r="Y810" i="8"/>
  <c r="Y798" i="8"/>
  <c r="Y785" i="8"/>
  <c r="Y773" i="8"/>
  <c r="Y759" i="8"/>
  <c r="Y746" i="8"/>
  <c r="Y734" i="8"/>
  <c r="Y721" i="8"/>
  <c r="Y709" i="8"/>
  <c r="Y695" i="8"/>
  <c r="Y682" i="8"/>
  <c r="Y670" i="8"/>
  <c r="Y657" i="8"/>
  <c r="Y645" i="8"/>
  <c r="Y631" i="8"/>
  <c r="Y618" i="8"/>
  <c r="Y606" i="8"/>
  <c r="Y583" i="8"/>
  <c r="Y565" i="8"/>
  <c r="Y542" i="8"/>
  <c r="Y519" i="8"/>
  <c r="Y501" i="8"/>
  <c r="Y478" i="8"/>
  <c r="Y455" i="8"/>
  <c r="Y437" i="8"/>
  <c r="Y411" i="8"/>
  <c r="Y379" i="8"/>
  <c r="Y350" i="8"/>
  <c r="Y314" i="8"/>
  <c r="Y277" i="8"/>
  <c r="Y216" i="8"/>
  <c r="Y179" i="8"/>
  <c r="Y151" i="8"/>
  <c r="Y114" i="8"/>
  <c r="Y76" i="8"/>
  <c r="Y48" i="8"/>
  <c r="Y11" i="8"/>
  <c r="S184" i="8"/>
  <c r="X160" i="8"/>
  <c r="AI160" i="8" s="1"/>
  <c r="W193" i="8"/>
  <c r="AH193" i="8" s="1"/>
  <c r="X162" i="8"/>
  <c r="AI162" i="8" s="1"/>
  <c r="W189" i="8"/>
  <c r="AH189" i="8" s="1"/>
  <c r="X244" i="8"/>
  <c r="AI244" i="8" s="1"/>
  <c r="X248" i="8"/>
  <c r="AI248" i="8" s="1"/>
  <c r="X251" i="8"/>
  <c r="AI251" i="8" s="1"/>
  <c r="X253" i="8"/>
  <c r="AI253" i="8" s="1"/>
  <c r="W139" i="8"/>
  <c r="AH139" i="8" s="1"/>
  <c r="V248" i="8"/>
  <c r="V250" i="8"/>
  <c r="W141" i="8"/>
  <c r="AH141" i="8" s="1"/>
  <c r="W145" i="8"/>
  <c r="AH145" i="8" s="1"/>
  <c r="W191" i="8"/>
  <c r="AH191" i="8" s="1"/>
  <c r="W206" i="8"/>
  <c r="AH206" i="8" s="1"/>
  <c r="W136" i="8"/>
  <c r="AH136" i="8" s="1"/>
  <c r="W188" i="8"/>
  <c r="AH188" i="8" s="1"/>
  <c r="V249" i="8"/>
  <c r="W161" i="8"/>
  <c r="AH161" i="8" s="1"/>
  <c r="W173" i="8"/>
  <c r="AH173" i="8" s="1"/>
  <c r="W178" i="8"/>
  <c r="AH178" i="8" s="1"/>
  <c r="S182" i="8"/>
  <c r="W142" i="8"/>
  <c r="AH142" i="8" s="1"/>
  <c r="W146" i="8"/>
  <c r="AH146" i="8" s="1"/>
  <c r="W148" i="8"/>
  <c r="AH148" i="8" s="1"/>
  <c r="W137" i="8"/>
  <c r="AH137" i="8" s="1"/>
  <c r="W174" i="8"/>
  <c r="AH174" i="8" s="1"/>
  <c r="W179" i="8"/>
  <c r="AH179" i="8" s="1"/>
  <c r="W192" i="8"/>
  <c r="AH192" i="8" s="1"/>
  <c r="X239" i="8"/>
  <c r="AI239" i="8" s="1"/>
  <c r="X243" i="8"/>
  <c r="AI243" i="8" s="1"/>
  <c r="X245" i="8"/>
  <c r="AI245" i="8" s="1"/>
  <c r="X247" i="8"/>
  <c r="AI247" i="8" s="1"/>
  <c r="S196" i="8"/>
  <c r="W134" i="8"/>
  <c r="AH134" i="8" s="1"/>
  <c r="W160" i="8"/>
  <c r="AH160" i="8" s="1"/>
  <c r="X257" i="8"/>
  <c r="AI257" i="8" s="1"/>
  <c r="X254" i="8"/>
  <c r="AI254" i="8" s="1"/>
  <c r="X246" i="8"/>
  <c r="AI246" i="8" s="1"/>
  <c r="X241" i="8"/>
  <c r="AI241" i="8" s="1"/>
  <c r="W138" i="8"/>
  <c r="AH138" i="8" s="1"/>
  <c r="X256" i="8"/>
  <c r="AI256" i="8" s="1"/>
  <c r="B20" i="17" l="1"/>
  <c r="A13" i="20"/>
  <c r="A13" i="18"/>
  <c r="A14" i="20"/>
  <c r="A14" i="18"/>
  <c r="A15" i="18"/>
  <c r="A15" i="20"/>
  <c r="AL242" i="4"/>
  <c r="AL491" i="4"/>
  <c r="BC220" i="4"/>
  <c r="AC341" i="8"/>
  <c r="AF341" i="8" s="1"/>
  <c r="AE341" i="8"/>
  <c r="AC873" i="8"/>
  <c r="AF873" i="8" s="1"/>
  <c r="AE873" i="8"/>
  <c r="AC1263" i="8"/>
  <c r="AF1263" i="8" s="1"/>
  <c r="AE1263" i="8"/>
  <c r="AC1548" i="8"/>
  <c r="AF1548" i="8" s="1"/>
  <c r="AE1548" i="8"/>
  <c r="AE1804" i="8"/>
  <c r="AC1804" i="8"/>
  <c r="AF1804" i="8" s="1"/>
  <c r="AE558" i="8"/>
  <c r="AC558" i="8"/>
  <c r="AF558" i="8" s="1"/>
  <c r="AC986" i="8"/>
  <c r="AF986" i="8" s="1"/>
  <c r="AE986" i="8"/>
  <c r="AC1347" i="8"/>
  <c r="AF1347" i="8" s="1"/>
  <c r="AE1347" i="8"/>
  <c r="AC1619" i="8"/>
  <c r="AF1619" i="8" s="1"/>
  <c r="AE1619" i="8"/>
  <c r="AE1875" i="8"/>
  <c r="AC1875" i="8"/>
  <c r="AF1875" i="8" s="1"/>
  <c r="AC1748" i="8"/>
  <c r="AF1748" i="8" s="1"/>
  <c r="AE1748" i="8"/>
  <c r="AC477" i="8"/>
  <c r="AF477" i="8" s="1"/>
  <c r="AE477" i="8"/>
  <c r="AC989" i="8"/>
  <c r="AF989" i="8" s="1"/>
  <c r="AE989" i="8"/>
  <c r="AE1039" i="8"/>
  <c r="AC1039" i="8"/>
  <c r="AF1039" i="8" s="1"/>
  <c r="AC1421" i="8"/>
  <c r="AF1421" i="8" s="1"/>
  <c r="AE1421" i="8"/>
  <c r="AC454" i="8"/>
  <c r="AF454" i="8" s="1"/>
  <c r="AE454" i="8"/>
  <c r="AE925" i="8"/>
  <c r="AC925" i="8"/>
  <c r="AF925" i="8" s="1"/>
  <c r="AC1302" i="8"/>
  <c r="AF1302" i="8" s="1"/>
  <c r="AE1302" i="8"/>
  <c r="AC1580" i="8"/>
  <c r="AF1580" i="8" s="1"/>
  <c r="AE1580" i="8"/>
  <c r="AE1836" i="8"/>
  <c r="AC1836" i="8"/>
  <c r="AF1836" i="8" s="1"/>
  <c r="AE629" i="8"/>
  <c r="AC629" i="8"/>
  <c r="AF629" i="8" s="1"/>
  <c r="AC1038" i="8"/>
  <c r="AF1038" i="8" s="1"/>
  <c r="AE1038" i="8"/>
  <c r="AC1383" i="8"/>
  <c r="AF1383" i="8" s="1"/>
  <c r="AE1383" i="8"/>
  <c r="AC1651" i="8"/>
  <c r="AF1651" i="8" s="1"/>
  <c r="AE1651" i="8"/>
  <c r="AE1907" i="8"/>
  <c r="AC1907" i="8"/>
  <c r="AF1907" i="8" s="1"/>
  <c r="AC378" i="8"/>
  <c r="AF378" i="8" s="1"/>
  <c r="AE378" i="8"/>
  <c r="AC937" i="8"/>
  <c r="AF937" i="8" s="1"/>
  <c r="AE937" i="8"/>
  <c r="AC1348" i="8"/>
  <c r="AF1348" i="8" s="1"/>
  <c r="AE1348" i="8"/>
  <c r="AC1385" i="8"/>
  <c r="AF1385" i="8" s="1"/>
  <c r="AE1385" i="8"/>
  <c r="AC1684" i="8"/>
  <c r="AF1684" i="8" s="1"/>
  <c r="AE1684" i="8"/>
  <c r="AC965" i="8"/>
  <c r="AF965" i="8" s="1"/>
  <c r="AE965" i="8"/>
  <c r="AC1404" i="8"/>
  <c r="AF1404" i="8" s="1"/>
  <c r="AE1404" i="8"/>
  <c r="AC927" i="8"/>
  <c r="AF927" i="8" s="1"/>
  <c r="AE927" i="8"/>
  <c r="AC1378" i="8"/>
  <c r="AF1378" i="8" s="1"/>
  <c r="AE1378" i="8"/>
  <c r="AC1710" i="8"/>
  <c r="AF1710" i="8" s="1"/>
  <c r="AE1710" i="8"/>
  <c r="AC1244" i="8"/>
  <c r="AF1244" i="8" s="1"/>
  <c r="AE1244" i="8"/>
  <c r="AE988" i="8"/>
  <c r="AC988" i="8"/>
  <c r="AF988" i="8" s="1"/>
  <c r="AC732" i="8"/>
  <c r="AF732" i="8" s="1"/>
  <c r="AE732" i="8"/>
  <c r="AC979" i="8"/>
  <c r="AF979" i="8" s="1"/>
  <c r="AE979" i="8"/>
  <c r="AE595" i="8"/>
  <c r="AC595" i="8"/>
  <c r="AF595" i="8" s="1"/>
  <c r="AK594" i="4" s="1"/>
  <c r="AC466" i="8"/>
  <c r="AF466" i="8" s="1"/>
  <c r="AE466" i="8"/>
  <c r="AE585" i="8"/>
  <c r="AC585" i="8"/>
  <c r="AF585" i="8" s="1"/>
  <c r="AC1328" i="8"/>
  <c r="AF1328" i="8" s="1"/>
  <c r="AE1328" i="8"/>
  <c r="AC1200" i="8"/>
  <c r="AF1200" i="8" s="1"/>
  <c r="AE1200" i="8"/>
  <c r="AC944" i="8"/>
  <c r="AF944" i="8" s="1"/>
  <c r="AE944" i="8"/>
  <c r="AC688" i="8"/>
  <c r="AF688" i="8" s="1"/>
  <c r="AE688" i="8"/>
  <c r="AC385" i="8"/>
  <c r="AF385" i="8" s="1"/>
  <c r="AK384" i="4" s="1"/>
  <c r="AE385" i="8"/>
  <c r="AE567" i="8"/>
  <c r="AC567" i="8"/>
  <c r="AF567" i="8" s="1"/>
  <c r="AK566" i="4" s="1"/>
  <c r="AC993" i="8"/>
  <c r="AF993" i="8" s="1"/>
  <c r="AE993" i="8"/>
  <c r="AC1351" i="8"/>
  <c r="AF1351" i="8" s="1"/>
  <c r="AE1351" i="8"/>
  <c r="AC1559" i="8"/>
  <c r="AF1559" i="8" s="1"/>
  <c r="AE1559" i="8"/>
  <c r="AC1751" i="8"/>
  <c r="AF1751" i="8" s="1"/>
  <c r="AE1751" i="8"/>
  <c r="AC326" i="8"/>
  <c r="AF326" i="8" s="1"/>
  <c r="AE326" i="8"/>
  <c r="AC866" i="8"/>
  <c r="AF866" i="8" s="1"/>
  <c r="AE866" i="8"/>
  <c r="AC1258" i="8"/>
  <c r="AF1258" i="8" s="1"/>
  <c r="AE1258" i="8"/>
  <c r="AC1544" i="8"/>
  <c r="AF1544" i="8" s="1"/>
  <c r="AE1544" i="8"/>
  <c r="AC842" i="8"/>
  <c r="AF842" i="8" s="1"/>
  <c r="AE842" i="8"/>
  <c r="AC1238" i="8"/>
  <c r="AF1238" i="8" s="1"/>
  <c r="AE1238" i="8"/>
  <c r="AC1529" i="8"/>
  <c r="AF1529" i="8" s="1"/>
  <c r="AE1529" i="8"/>
  <c r="AC1793" i="8"/>
  <c r="AF1793" i="8" s="1"/>
  <c r="AE1793" i="8"/>
  <c r="AE626" i="8"/>
  <c r="AC626" i="8"/>
  <c r="AF626" i="8" s="1"/>
  <c r="AC1037" i="8"/>
  <c r="AF1037" i="8" s="1"/>
  <c r="AE1037" i="8"/>
  <c r="AC1382" i="8"/>
  <c r="AF1382" i="8" s="1"/>
  <c r="AE1382" i="8"/>
  <c r="AC1658" i="8"/>
  <c r="AF1658" i="8" s="1"/>
  <c r="AE1658" i="8"/>
  <c r="AE1914" i="8"/>
  <c r="AC1914" i="8"/>
  <c r="AF1914" i="8" s="1"/>
  <c r="AC1691" i="8"/>
  <c r="AF1691" i="8" s="1"/>
  <c r="AE1691" i="8"/>
  <c r="AC1532" i="8"/>
  <c r="AF1532" i="8" s="1"/>
  <c r="AE1532" i="8"/>
  <c r="AE1827" i="8"/>
  <c r="AC1827" i="8"/>
  <c r="AF1827" i="8" s="1"/>
  <c r="AC670" i="8"/>
  <c r="AF670" i="8" s="1"/>
  <c r="AE670" i="8"/>
  <c r="AE1079" i="8"/>
  <c r="AC1079" i="8"/>
  <c r="AF1079" i="8" s="1"/>
  <c r="AC1413" i="8"/>
  <c r="AF1413" i="8" s="1"/>
  <c r="AE1413" i="8"/>
  <c r="AC1613" i="8"/>
  <c r="AF1613" i="8" s="1"/>
  <c r="AE1613" i="8"/>
  <c r="AE1805" i="8"/>
  <c r="AC1805" i="8"/>
  <c r="AF1805" i="8" s="1"/>
  <c r="AC735" i="8"/>
  <c r="AF735" i="8" s="1"/>
  <c r="AE735" i="8"/>
  <c r="AE1042" i="8"/>
  <c r="AC1042" i="8"/>
  <c r="AF1042" i="8" s="1"/>
  <c r="AC1314" i="8"/>
  <c r="AF1314" i="8" s="1"/>
  <c r="AE1314" i="8"/>
  <c r="AC1526" i="8"/>
  <c r="AF1526" i="8" s="1"/>
  <c r="AE1526" i="8"/>
  <c r="AC1782" i="8"/>
  <c r="AF1782" i="8" s="1"/>
  <c r="AE1782" i="8"/>
  <c r="AC1172" i="8"/>
  <c r="AF1172" i="8" s="1"/>
  <c r="AE1172" i="8"/>
  <c r="AE916" i="8"/>
  <c r="AC916" i="8"/>
  <c r="AF916" i="8" s="1"/>
  <c r="AC660" i="8"/>
  <c r="AF660" i="8" s="1"/>
  <c r="AE660" i="8"/>
  <c r="AC971" i="8"/>
  <c r="AF971" i="8" s="1"/>
  <c r="AE971" i="8"/>
  <c r="AC779" i="8"/>
  <c r="AF779" i="8" s="1"/>
  <c r="AE779" i="8"/>
  <c r="AE523" i="8"/>
  <c r="AC523" i="8"/>
  <c r="AF523" i="8" s="1"/>
  <c r="AC386" i="8"/>
  <c r="AF386" i="8" s="1"/>
  <c r="AE386" i="8"/>
  <c r="AE586" i="8"/>
  <c r="AC586" i="8"/>
  <c r="AF586" i="8" s="1"/>
  <c r="AC449" i="8"/>
  <c r="AF449" i="8" s="1"/>
  <c r="AE449" i="8"/>
  <c r="AC1320" i="8"/>
  <c r="AF1320" i="8" s="1"/>
  <c r="AE1320" i="8"/>
  <c r="AC1064" i="8"/>
  <c r="AF1064" i="8" s="1"/>
  <c r="AE1064" i="8"/>
  <c r="AC808" i="8"/>
  <c r="AF808" i="8" s="1"/>
  <c r="AE808" i="8"/>
  <c r="AE552" i="8"/>
  <c r="AC552" i="8"/>
  <c r="AF552" i="8" s="1"/>
  <c r="AC424" i="8"/>
  <c r="AF424" i="8" s="1"/>
  <c r="AE424" i="8"/>
  <c r="AC296" i="8"/>
  <c r="AF296" i="8" s="1"/>
  <c r="AE296" i="8"/>
  <c r="AC698" i="8"/>
  <c r="AF698" i="8" s="1"/>
  <c r="AE698" i="8"/>
  <c r="AC1109" i="8"/>
  <c r="AF1109" i="8" s="1"/>
  <c r="AE1109" i="8"/>
  <c r="AC1361" i="8"/>
  <c r="AF1361" i="8" s="1"/>
  <c r="AE1361" i="8"/>
  <c r="AC1567" i="8"/>
  <c r="AF1567" i="8" s="1"/>
  <c r="AE1567" i="8"/>
  <c r="AC1759" i="8"/>
  <c r="AF1759" i="8" s="1"/>
  <c r="AE1759" i="8"/>
  <c r="AC363" i="8"/>
  <c r="AF363" i="8" s="1"/>
  <c r="AE363" i="8"/>
  <c r="AC879" i="8"/>
  <c r="AF879" i="8" s="1"/>
  <c r="AE879" i="8"/>
  <c r="AC1085" i="8"/>
  <c r="AF1085" i="8" s="1"/>
  <c r="AE1085" i="8"/>
  <c r="AC1417" i="8"/>
  <c r="AF1417" i="8" s="1"/>
  <c r="AE1417" i="8"/>
  <c r="AC1616" i="8"/>
  <c r="AF1616" i="8" s="1"/>
  <c r="AE1616" i="8"/>
  <c r="AE1808" i="8"/>
  <c r="AC1808" i="8"/>
  <c r="AF1808" i="8" s="1"/>
  <c r="AE510" i="8"/>
  <c r="AC510" i="8"/>
  <c r="AF510" i="8" s="1"/>
  <c r="AC958" i="8"/>
  <c r="AF958" i="8" s="1"/>
  <c r="AE958" i="8"/>
  <c r="AC1399" i="8"/>
  <c r="AF1399" i="8" s="1"/>
  <c r="AE1399" i="8"/>
  <c r="AC1673" i="8"/>
  <c r="AF1673" i="8" s="1"/>
  <c r="AE1673" i="8"/>
  <c r="AE493" i="8"/>
  <c r="AC493" i="8"/>
  <c r="AF493" i="8" s="1"/>
  <c r="AC946" i="8"/>
  <c r="AF946" i="8" s="1"/>
  <c r="AE946" i="8"/>
  <c r="AC1318" i="8"/>
  <c r="AF1318" i="8" s="1"/>
  <c r="AE1318" i="8"/>
  <c r="AC1602" i="8"/>
  <c r="AF1602" i="8" s="1"/>
  <c r="AE1602" i="8"/>
  <c r="AE1858" i="8"/>
  <c r="AC1858" i="8"/>
  <c r="AF1858" i="8" s="1"/>
  <c r="AE1466" i="8"/>
  <c r="AC1466" i="8"/>
  <c r="AF1466" i="8" s="1"/>
  <c r="AC1284" i="8"/>
  <c r="AF1284" i="8" s="1"/>
  <c r="AE1284" i="8"/>
  <c r="AE1820" i="8"/>
  <c r="AC1820" i="8"/>
  <c r="AF1820" i="8" s="1"/>
  <c r="AC1329" i="8"/>
  <c r="AF1329" i="8" s="1"/>
  <c r="AE1329" i="8"/>
  <c r="AC1014" i="8"/>
  <c r="AF1014" i="8" s="1"/>
  <c r="AE1014" i="8"/>
  <c r="AC1177" i="8"/>
  <c r="AF1177" i="8" s="1"/>
  <c r="AE1177" i="8"/>
  <c r="AC379" i="8"/>
  <c r="AF379" i="8" s="1"/>
  <c r="AE379" i="8"/>
  <c r="AC887" i="8"/>
  <c r="AF887" i="8" s="1"/>
  <c r="AE887" i="8"/>
  <c r="AC1349" i="8"/>
  <c r="AF1349" i="8" s="1"/>
  <c r="AE1349" i="8"/>
  <c r="AC1685" i="8"/>
  <c r="AF1685" i="8" s="1"/>
  <c r="AE1685" i="8"/>
  <c r="AE1158" i="8"/>
  <c r="AC1158" i="8"/>
  <c r="AF1158" i="8" s="1"/>
  <c r="AC1396" i="8"/>
  <c r="AF1396" i="8" s="1"/>
  <c r="AE1396" i="8"/>
  <c r="AC1662" i="8"/>
  <c r="AF1662" i="8" s="1"/>
  <c r="AE1662" i="8"/>
  <c r="AE1918" i="8"/>
  <c r="AC1918" i="8"/>
  <c r="AF1918" i="8" s="1"/>
  <c r="AE972" i="8"/>
  <c r="AC972" i="8"/>
  <c r="AF972" i="8" s="1"/>
  <c r="AC716" i="8"/>
  <c r="AF716" i="8" s="1"/>
  <c r="AE716" i="8"/>
  <c r="AC460" i="8"/>
  <c r="AF460" i="8" s="1"/>
  <c r="AK459" i="4" s="1"/>
  <c r="AE460" i="8"/>
  <c r="AC285" i="8"/>
  <c r="AF285" i="8" s="1"/>
  <c r="AK284" i="4" s="1"/>
  <c r="AE285" i="8"/>
  <c r="AC1091" i="8"/>
  <c r="AF1091" i="8" s="1"/>
  <c r="AE1091" i="8"/>
  <c r="AC835" i="8"/>
  <c r="AF835" i="8" s="1"/>
  <c r="AE835" i="8"/>
  <c r="AE579" i="8"/>
  <c r="AC579" i="8"/>
  <c r="AF579" i="8" s="1"/>
  <c r="AE514" i="8"/>
  <c r="AC514" i="8"/>
  <c r="AF514" i="8" s="1"/>
  <c r="AC371" i="8"/>
  <c r="AF371" i="8" s="1"/>
  <c r="AE371" i="8"/>
  <c r="AE569" i="8"/>
  <c r="AC569" i="8"/>
  <c r="AF569" i="8" s="1"/>
  <c r="AC1376" i="8"/>
  <c r="AF1376" i="8" s="1"/>
  <c r="AE1376" i="8"/>
  <c r="AC1120" i="8"/>
  <c r="AF1120" i="8" s="1"/>
  <c r="AE1120" i="8"/>
  <c r="AC864" i="8"/>
  <c r="AF864" i="8" s="1"/>
  <c r="AE864" i="8"/>
  <c r="AE608" i="8"/>
  <c r="AC608" i="8"/>
  <c r="AF608" i="8" s="1"/>
  <c r="AC413" i="8"/>
  <c r="AF413" i="8" s="1"/>
  <c r="AE413" i="8"/>
  <c r="AC416" i="8"/>
  <c r="AF416" i="8" s="1"/>
  <c r="AE416" i="8"/>
  <c r="AC439" i="8"/>
  <c r="AF439" i="8" s="1"/>
  <c r="AE439" i="8"/>
  <c r="AC711" i="8"/>
  <c r="AF711" i="8" s="1"/>
  <c r="AE711" i="8"/>
  <c r="AE1018" i="8"/>
  <c r="AC1018" i="8"/>
  <c r="AF1018" i="8" s="1"/>
  <c r="AC1297" i="8"/>
  <c r="AF1297" i="8" s="1"/>
  <c r="AE1297" i="8"/>
  <c r="AC1511" i="8"/>
  <c r="AF1511" i="8" s="1"/>
  <c r="AE1511" i="8"/>
  <c r="AC1703" i="8"/>
  <c r="AF1703" i="8" s="1"/>
  <c r="AE1703" i="8"/>
  <c r="AE1831" i="8"/>
  <c r="AC1831" i="8"/>
  <c r="AF1831" i="8" s="1"/>
  <c r="AC391" i="8"/>
  <c r="AF391" i="8" s="1"/>
  <c r="AE391" i="8"/>
  <c r="AC790" i="8"/>
  <c r="AF790" i="8" s="1"/>
  <c r="AE790" i="8"/>
  <c r="AC1097" i="8"/>
  <c r="AF1097" i="8" s="1"/>
  <c r="AE1097" i="8"/>
  <c r="AC1353" i="8"/>
  <c r="AF1353" i="8" s="1"/>
  <c r="AE1353" i="8"/>
  <c r="AC1496" i="8"/>
  <c r="AF1496" i="8" s="1"/>
  <c r="AE1496" i="8"/>
  <c r="AC1688" i="8"/>
  <c r="AF1688" i="8" s="1"/>
  <c r="AE1688" i="8"/>
  <c r="AE1816" i="8"/>
  <c r="AC1816" i="8"/>
  <c r="AF1816" i="8" s="1"/>
  <c r="AC327" i="8"/>
  <c r="AF327" i="8" s="1"/>
  <c r="AK326" i="4" s="1"/>
  <c r="AE327" i="8"/>
  <c r="AC663" i="8"/>
  <c r="AF663" i="8" s="1"/>
  <c r="AE663" i="8"/>
  <c r="AC970" i="8"/>
  <c r="AF970" i="8" s="1"/>
  <c r="AE970" i="8"/>
  <c r="AC1259" i="8"/>
  <c r="AF1259" i="8" s="1"/>
  <c r="AE1259" i="8"/>
  <c r="AC1409" i="8"/>
  <c r="AF1409" i="8" s="1"/>
  <c r="AE1409" i="8"/>
  <c r="AC1617" i="8"/>
  <c r="AF1617" i="8" s="1"/>
  <c r="AE1617" i="8"/>
  <c r="AC1745" i="8"/>
  <c r="AF1745" i="8" s="1"/>
  <c r="AE1745" i="8"/>
  <c r="AE1873" i="8"/>
  <c r="AC1873" i="8"/>
  <c r="AF1873" i="8" s="1"/>
  <c r="AE511" i="8"/>
  <c r="AC511" i="8"/>
  <c r="AF511" i="8" s="1"/>
  <c r="AC754" i="8"/>
  <c r="AF754" i="8" s="1"/>
  <c r="AE754" i="8"/>
  <c r="AC1062" i="8"/>
  <c r="AF1062" i="8" s="1"/>
  <c r="AE1062" i="8"/>
  <c r="AC1327" i="8"/>
  <c r="AF1327" i="8" s="1"/>
  <c r="AE1327" i="8"/>
  <c r="AC1401" i="8"/>
  <c r="AF1401" i="8" s="1"/>
  <c r="AE1401" i="8"/>
  <c r="AC1610" i="8"/>
  <c r="AF1610" i="8" s="1"/>
  <c r="AE1610" i="8"/>
  <c r="AE1802" i="8"/>
  <c r="AC1802" i="8"/>
  <c r="AF1802" i="8" s="1"/>
  <c r="AC1198" i="8"/>
  <c r="AF1198" i="8" s="1"/>
  <c r="AE1198" i="8"/>
  <c r="AC1755" i="8"/>
  <c r="AF1755" i="8" s="1"/>
  <c r="AE1755" i="8"/>
  <c r="AC1321" i="8"/>
  <c r="AF1321" i="8" s="1"/>
  <c r="AE1321" i="8"/>
  <c r="AE1852" i="8"/>
  <c r="AC1852" i="8"/>
  <c r="AF1852" i="8" s="1"/>
  <c r="AC1365" i="8"/>
  <c r="AF1365" i="8" s="1"/>
  <c r="AE1365" i="8"/>
  <c r="AE655" i="8"/>
  <c r="AC655" i="8"/>
  <c r="AF655" i="8" s="1"/>
  <c r="AC1771" i="8"/>
  <c r="AF1771" i="8" s="1"/>
  <c r="AE1771" i="8"/>
  <c r="AC411" i="8"/>
  <c r="AF411" i="8" s="1"/>
  <c r="AE411" i="8"/>
  <c r="AE583" i="8"/>
  <c r="AC583" i="8"/>
  <c r="AF583" i="8" s="1"/>
  <c r="AC695" i="8"/>
  <c r="AF695" i="8" s="1"/>
  <c r="AE695" i="8"/>
  <c r="AC798" i="8"/>
  <c r="AF798" i="8" s="1"/>
  <c r="AE798" i="8"/>
  <c r="AE901" i="8"/>
  <c r="AC901" i="8"/>
  <c r="AF901" i="8" s="1"/>
  <c r="AE1002" i="8"/>
  <c r="AC1002" i="8"/>
  <c r="AF1002" i="8" s="1"/>
  <c r="AE1105" i="8"/>
  <c r="AC1105" i="8"/>
  <c r="AF1105" i="8" s="1"/>
  <c r="AE1201" i="8"/>
  <c r="AC1201" i="8"/>
  <c r="AF1201" i="8" s="1"/>
  <c r="AC1285" i="8"/>
  <c r="AF1285" i="8" s="1"/>
  <c r="AE1285" i="8"/>
  <c r="AC1358" i="8"/>
  <c r="AF1358" i="8" s="1"/>
  <c r="AE1358" i="8"/>
  <c r="AC1431" i="8"/>
  <c r="AF1431" i="8" s="1"/>
  <c r="AE1431" i="8"/>
  <c r="AC1501" i="8"/>
  <c r="AF1501" i="8" s="1"/>
  <c r="AE1501" i="8"/>
  <c r="AC1565" i="8"/>
  <c r="AF1565" i="8" s="1"/>
  <c r="AE1565" i="8"/>
  <c r="AC1629" i="8"/>
  <c r="AF1629" i="8" s="1"/>
  <c r="AE1629" i="8"/>
  <c r="AC1693" i="8"/>
  <c r="AF1693" i="8" s="1"/>
  <c r="AE1693" i="8"/>
  <c r="AC1757" i="8"/>
  <c r="AF1757" i="8" s="1"/>
  <c r="AE1757" i="8"/>
  <c r="AE1821" i="8"/>
  <c r="AC1821" i="8"/>
  <c r="AF1821" i="8" s="1"/>
  <c r="AE1885" i="8"/>
  <c r="AC1885" i="8"/>
  <c r="AF1885" i="8" s="1"/>
  <c r="AC315" i="8"/>
  <c r="AF315" i="8" s="1"/>
  <c r="AK314" i="4" s="1"/>
  <c r="AE315" i="8"/>
  <c r="AE525" i="8"/>
  <c r="AC525" i="8"/>
  <c r="AF525" i="8" s="1"/>
  <c r="AC658" i="8"/>
  <c r="AF658" i="8" s="1"/>
  <c r="AK657" i="4" s="1"/>
  <c r="AE658" i="8"/>
  <c r="AC761" i="8"/>
  <c r="AF761" i="8" s="1"/>
  <c r="AE761" i="8"/>
  <c r="AC863" i="8"/>
  <c r="AF863" i="8" s="1"/>
  <c r="AE863" i="8"/>
  <c r="AC966" i="8"/>
  <c r="AF966" i="8" s="1"/>
  <c r="AE966" i="8"/>
  <c r="AC1069" i="8"/>
  <c r="AF1069" i="8" s="1"/>
  <c r="AE1069" i="8"/>
  <c r="AE1170" i="8"/>
  <c r="AC1170" i="8"/>
  <c r="AF1170" i="8" s="1"/>
  <c r="AC1255" i="8"/>
  <c r="AF1255" i="8" s="1"/>
  <c r="AE1255" i="8"/>
  <c r="AC1332" i="8"/>
  <c r="AF1332" i="8" s="1"/>
  <c r="AE1332" i="8"/>
  <c r="AC1405" i="8"/>
  <c r="AF1405" i="8" s="1"/>
  <c r="AE1405" i="8"/>
  <c r="AC1478" i="8"/>
  <c r="AF1478" i="8" s="1"/>
  <c r="AE1478" i="8"/>
  <c r="AC1542" i="8"/>
  <c r="AF1542" i="8" s="1"/>
  <c r="AE1542" i="8"/>
  <c r="AC1606" i="8"/>
  <c r="AF1606" i="8" s="1"/>
  <c r="AE1606" i="8"/>
  <c r="AC1670" i="8"/>
  <c r="AF1670" i="8" s="1"/>
  <c r="AE1670" i="8"/>
  <c r="AC1734" i="8"/>
  <c r="AF1734" i="8" s="1"/>
  <c r="AE1734" i="8"/>
  <c r="AE1798" i="8"/>
  <c r="AC1798" i="8"/>
  <c r="AF1798" i="8" s="1"/>
  <c r="AE1862" i="8"/>
  <c r="AC1862" i="8"/>
  <c r="AF1862" i="8" s="1"/>
  <c r="AE1926" i="8"/>
  <c r="AC1926" i="8"/>
  <c r="AF1926" i="8" s="1"/>
  <c r="AC1220" i="8"/>
  <c r="AF1220" i="8" s="1"/>
  <c r="AE1220" i="8"/>
  <c r="AC1156" i="8"/>
  <c r="AF1156" i="8" s="1"/>
  <c r="AE1156" i="8"/>
  <c r="AC1092" i="8"/>
  <c r="AF1092" i="8" s="1"/>
  <c r="AE1092" i="8"/>
  <c r="AC1028" i="8"/>
  <c r="AF1028" i="8" s="1"/>
  <c r="AE1028" i="8"/>
  <c r="AE964" i="8"/>
  <c r="AC964" i="8"/>
  <c r="AF964" i="8" s="1"/>
  <c r="AE900" i="8"/>
  <c r="AC900" i="8"/>
  <c r="AF900" i="8" s="1"/>
  <c r="AE836" i="8"/>
  <c r="AC836" i="8"/>
  <c r="AF836" i="8" s="1"/>
  <c r="AC772" i="8"/>
  <c r="AF772" i="8" s="1"/>
  <c r="AE772" i="8"/>
  <c r="AC708" i="8"/>
  <c r="AF708" i="8" s="1"/>
  <c r="AE708" i="8"/>
  <c r="AE644" i="8"/>
  <c r="AC644" i="8"/>
  <c r="AF644" i="8" s="1"/>
  <c r="AE580" i="8"/>
  <c r="AC580" i="8"/>
  <c r="AF580" i="8" s="1"/>
  <c r="AK579" i="4" s="1"/>
  <c r="AE516" i="8"/>
  <c r="AC516" i="8"/>
  <c r="AF516" i="8" s="1"/>
  <c r="AK515" i="4" s="1"/>
  <c r="AC452" i="8"/>
  <c r="AF452" i="8" s="1"/>
  <c r="AE452" i="8"/>
  <c r="AC374" i="8"/>
  <c r="AF374" i="8" s="1"/>
  <c r="AK373" i="4" s="1"/>
  <c r="AE374" i="8"/>
  <c r="AC271" i="8"/>
  <c r="AF271" i="8" s="1"/>
  <c r="AK270" i="4" s="1"/>
  <c r="AE271" i="8"/>
  <c r="AE1147" i="8"/>
  <c r="AC1147" i="8"/>
  <c r="AF1147" i="8" s="1"/>
  <c r="AC1083" i="8"/>
  <c r="AF1083" i="8" s="1"/>
  <c r="AE1083" i="8"/>
  <c r="AC1019" i="8"/>
  <c r="AF1019" i="8" s="1"/>
  <c r="AE1019" i="8"/>
  <c r="AC955" i="8"/>
  <c r="AF955" i="8" s="1"/>
  <c r="AE955" i="8"/>
  <c r="AC891" i="8"/>
  <c r="AF891" i="8" s="1"/>
  <c r="AE891" i="8"/>
  <c r="AC827" i="8"/>
  <c r="AF827" i="8" s="1"/>
  <c r="AE827" i="8"/>
  <c r="AC763" i="8"/>
  <c r="AF763" i="8" s="1"/>
  <c r="AE763" i="8"/>
  <c r="AC699" i="8"/>
  <c r="AF699" i="8" s="1"/>
  <c r="AE699" i="8"/>
  <c r="AE635" i="8"/>
  <c r="AC635" i="8"/>
  <c r="AF635" i="8" s="1"/>
  <c r="AK634" i="4" s="1"/>
  <c r="AE571" i="8"/>
  <c r="AC571" i="8"/>
  <c r="AF571" i="8" s="1"/>
  <c r="AE507" i="8"/>
  <c r="AC507" i="8"/>
  <c r="AF507" i="8" s="1"/>
  <c r="AC443" i="8"/>
  <c r="AF443" i="8" s="1"/>
  <c r="AE443" i="8"/>
  <c r="AC359" i="8"/>
  <c r="AF359" i="8" s="1"/>
  <c r="AK358" i="4" s="1"/>
  <c r="AE359" i="8"/>
  <c r="AE570" i="8"/>
  <c r="AC570" i="8"/>
  <c r="AF570" i="8" s="1"/>
  <c r="AE506" i="8"/>
  <c r="AC506" i="8"/>
  <c r="AF506" i="8" s="1"/>
  <c r="AC442" i="8"/>
  <c r="AF442" i="8" s="1"/>
  <c r="AE442" i="8"/>
  <c r="AC358" i="8"/>
  <c r="AF358" i="8" s="1"/>
  <c r="AK357" i="4" s="1"/>
  <c r="AE358" i="8"/>
  <c r="AE561" i="8"/>
  <c r="AC561" i="8"/>
  <c r="AF561" i="8" s="1"/>
  <c r="AE497" i="8"/>
  <c r="AC497" i="8"/>
  <c r="AF497" i="8" s="1"/>
  <c r="AC433" i="8"/>
  <c r="AF433" i="8" s="1"/>
  <c r="AK432" i="4" s="1"/>
  <c r="AE433" i="8"/>
  <c r="AC343" i="8"/>
  <c r="AF343" i="8" s="1"/>
  <c r="AE343" i="8"/>
  <c r="AC1432" i="8"/>
  <c r="AF1432" i="8" s="1"/>
  <c r="AE1432" i="8"/>
  <c r="AC1368" i="8"/>
  <c r="AF1368" i="8" s="1"/>
  <c r="AE1368" i="8"/>
  <c r="AC1304" i="8"/>
  <c r="AF1304" i="8" s="1"/>
  <c r="AE1304" i="8"/>
  <c r="AC1240" i="8"/>
  <c r="AF1240" i="8" s="1"/>
  <c r="AE1240" i="8"/>
  <c r="AC1176" i="8"/>
  <c r="AF1176" i="8" s="1"/>
  <c r="AE1176" i="8"/>
  <c r="AC1112" i="8"/>
  <c r="AF1112" i="8" s="1"/>
  <c r="AE1112" i="8"/>
  <c r="AC1048" i="8"/>
  <c r="AF1048" i="8" s="1"/>
  <c r="AE1048" i="8"/>
  <c r="AC984" i="8"/>
  <c r="AF984" i="8" s="1"/>
  <c r="AE984" i="8"/>
  <c r="AC920" i="8"/>
  <c r="AF920" i="8" s="1"/>
  <c r="AE920" i="8"/>
  <c r="AC856" i="8"/>
  <c r="AF856" i="8" s="1"/>
  <c r="AE856" i="8"/>
  <c r="AC792" i="8"/>
  <c r="AF792" i="8" s="1"/>
  <c r="AE792" i="8"/>
  <c r="AC728" i="8"/>
  <c r="AF728" i="8" s="1"/>
  <c r="AE728" i="8"/>
  <c r="AC664" i="8"/>
  <c r="AF664" i="8" s="1"/>
  <c r="AE664" i="8"/>
  <c r="AE600" i="8"/>
  <c r="AC600" i="8"/>
  <c r="AF600" i="8" s="1"/>
  <c r="AE536" i="8"/>
  <c r="AC536" i="8"/>
  <c r="AF536" i="8" s="1"/>
  <c r="AC472" i="8"/>
  <c r="AF472" i="8" s="1"/>
  <c r="AK471" i="4" s="1"/>
  <c r="AE472" i="8"/>
  <c r="AC404" i="8"/>
  <c r="AF404" i="8" s="1"/>
  <c r="AE404" i="8"/>
  <c r="AC303" i="8"/>
  <c r="AF303" i="8" s="1"/>
  <c r="AK302" i="4" s="1"/>
  <c r="AE303" i="8"/>
  <c r="AC388" i="8"/>
  <c r="AF388" i="8" s="1"/>
  <c r="AK387" i="4" s="1"/>
  <c r="AE388" i="8"/>
  <c r="AC324" i="8"/>
  <c r="AF324" i="8" s="1"/>
  <c r="AK323" i="4" s="1"/>
  <c r="AE324" i="8"/>
  <c r="AC361" i="8"/>
  <c r="AF361" i="8" s="1"/>
  <c r="AE361" i="8"/>
  <c r="AC297" i="8"/>
  <c r="AF297" i="8" s="1"/>
  <c r="AK296" i="4" s="1"/>
  <c r="AE297" i="8"/>
  <c r="AC408" i="8"/>
  <c r="AF408" i="8" s="1"/>
  <c r="AK407" i="4" s="1"/>
  <c r="AE408" i="8"/>
  <c r="AC344" i="8"/>
  <c r="AF344" i="8" s="1"/>
  <c r="AK343" i="4" s="1"/>
  <c r="AE344" i="8"/>
  <c r="AC280" i="8"/>
  <c r="AF280" i="8" s="1"/>
  <c r="AE280" i="8"/>
  <c r="AC462" i="8"/>
  <c r="AF462" i="8" s="1"/>
  <c r="AK461" i="4" s="1"/>
  <c r="AE462" i="8"/>
  <c r="AE622" i="8"/>
  <c r="AC622" i="8"/>
  <c r="AF622" i="8" s="1"/>
  <c r="AC725" i="8"/>
  <c r="AF725" i="8" s="1"/>
  <c r="AE725" i="8"/>
  <c r="AC826" i="8"/>
  <c r="AF826" i="8" s="1"/>
  <c r="AE826" i="8"/>
  <c r="AC929" i="8"/>
  <c r="AF929" i="8" s="1"/>
  <c r="AE929" i="8"/>
  <c r="AE1031" i="8"/>
  <c r="AC1031" i="8"/>
  <c r="AF1031" i="8" s="1"/>
  <c r="AC1134" i="8"/>
  <c r="AF1134" i="8" s="1"/>
  <c r="AE1134" i="8"/>
  <c r="AC1225" i="8"/>
  <c r="AF1225" i="8" s="1"/>
  <c r="AE1225" i="8"/>
  <c r="AC1306" i="8"/>
  <c r="AF1306" i="8" s="1"/>
  <c r="AE1306" i="8"/>
  <c r="AC1379" i="8"/>
  <c r="AF1379" i="8" s="1"/>
  <c r="AE1379" i="8"/>
  <c r="AC1452" i="8"/>
  <c r="AF1452" i="8" s="1"/>
  <c r="AE1452" i="8"/>
  <c r="AC1519" i="8"/>
  <c r="AF1519" i="8" s="1"/>
  <c r="AE1519" i="8"/>
  <c r="AC1583" i="8"/>
  <c r="AF1583" i="8" s="1"/>
  <c r="AE1583" i="8"/>
  <c r="AC1647" i="8"/>
  <c r="AF1647" i="8" s="1"/>
  <c r="AE1647" i="8"/>
  <c r="AC1711" i="8"/>
  <c r="AF1711" i="8" s="1"/>
  <c r="AE1711" i="8"/>
  <c r="AC1775" i="8"/>
  <c r="AF1775" i="8" s="1"/>
  <c r="AE1775" i="8"/>
  <c r="AE1839" i="8"/>
  <c r="AC1839" i="8"/>
  <c r="AF1839" i="8" s="1"/>
  <c r="AE1903" i="8"/>
  <c r="AC1903" i="8"/>
  <c r="AF1903" i="8" s="1"/>
  <c r="AC420" i="8"/>
  <c r="AF420" i="8" s="1"/>
  <c r="AK419" i="4" s="1"/>
  <c r="AE420" i="8"/>
  <c r="AE591" i="8"/>
  <c r="AC591" i="8"/>
  <c r="AF591" i="8" s="1"/>
  <c r="AC701" i="8"/>
  <c r="AF701" i="8" s="1"/>
  <c r="AE701" i="8"/>
  <c r="AC802" i="8"/>
  <c r="AF802" i="8" s="1"/>
  <c r="AE802" i="8"/>
  <c r="AC905" i="8"/>
  <c r="AF905" i="8" s="1"/>
  <c r="AE905" i="8"/>
  <c r="AE1007" i="8"/>
  <c r="AC1007" i="8"/>
  <c r="AF1007" i="8" s="1"/>
  <c r="AE1110" i="8"/>
  <c r="AC1110" i="8"/>
  <c r="AF1110" i="8" s="1"/>
  <c r="AC1205" i="8"/>
  <c r="AF1205" i="8" s="1"/>
  <c r="AE1205" i="8"/>
  <c r="AC1289" i="8"/>
  <c r="AF1289" i="8" s="1"/>
  <c r="AE1289" i="8"/>
  <c r="AC1362" i="8"/>
  <c r="AF1362" i="8" s="1"/>
  <c r="AE1362" i="8"/>
  <c r="AC1435" i="8"/>
  <c r="AF1435" i="8" s="1"/>
  <c r="AE1435" i="8"/>
  <c r="AC1504" i="8"/>
  <c r="AF1504" i="8" s="1"/>
  <c r="AE1504" i="8"/>
  <c r="AC1568" i="8"/>
  <c r="AF1568" i="8" s="1"/>
  <c r="AE1568" i="8"/>
  <c r="AC1632" i="8"/>
  <c r="AF1632" i="8" s="1"/>
  <c r="AE1632" i="8"/>
  <c r="AC1696" i="8"/>
  <c r="AF1696" i="8" s="1"/>
  <c r="AE1696" i="8"/>
  <c r="AC1760" i="8"/>
  <c r="AF1760" i="8" s="1"/>
  <c r="AE1760" i="8"/>
  <c r="AE1824" i="8"/>
  <c r="AC1824" i="8"/>
  <c r="AF1824" i="8" s="1"/>
  <c r="AE1888" i="8"/>
  <c r="AC1888" i="8"/>
  <c r="AF1888" i="8" s="1"/>
  <c r="AC365" i="8"/>
  <c r="AF365" i="8" s="1"/>
  <c r="AK364" i="4" s="1"/>
  <c r="AE365" i="8"/>
  <c r="AE551" i="8"/>
  <c r="AC551" i="8"/>
  <c r="AF551" i="8" s="1"/>
  <c r="AC677" i="8"/>
  <c r="AF677" i="8" s="1"/>
  <c r="AE677" i="8"/>
  <c r="AC778" i="8"/>
  <c r="AF778" i="8" s="1"/>
  <c r="AE778" i="8"/>
  <c r="AC881" i="8"/>
  <c r="AF881" i="8" s="1"/>
  <c r="AE881" i="8"/>
  <c r="AE983" i="8"/>
  <c r="AC983" i="8"/>
  <c r="AF983" i="8" s="1"/>
  <c r="AC1086" i="8"/>
  <c r="AF1086" i="8" s="1"/>
  <c r="AE1086" i="8"/>
  <c r="AE1185" i="8"/>
  <c r="AC1185" i="8"/>
  <c r="AF1185" i="8" s="1"/>
  <c r="AC1270" i="8"/>
  <c r="AF1270" i="8" s="1"/>
  <c r="AE1270" i="8"/>
  <c r="AC1345" i="8"/>
  <c r="AF1345" i="8" s="1"/>
  <c r="AE1345" i="8"/>
  <c r="AC1418" i="8"/>
  <c r="AF1418" i="8" s="1"/>
  <c r="AE1418" i="8"/>
  <c r="AC1489" i="8"/>
  <c r="AF1489" i="8" s="1"/>
  <c r="AE1489" i="8"/>
  <c r="AC1553" i="8"/>
  <c r="AF1553" i="8" s="1"/>
  <c r="AE1553" i="8"/>
  <c r="AC1625" i="8"/>
  <c r="AF1625" i="8" s="1"/>
  <c r="AE1625" i="8"/>
  <c r="AC1689" i="8"/>
  <c r="AF1689" i="8" s="1"/>
  <c r="AE1689" i="8"/>
  <c r="AC1753" i="8"/>
  <c r="AF1753" i="8" s="1"/>
  <c r="AE1753" i="8"/>
  <c r="AE1817" i="8"/>
  <c r="AC1817" i="8"/>
  <c r="AF1817" i="8" s="1"/>
  <c r="AE1881" i="8"/>
  <c r="AC1881" i="8"/>
  <c r="AF1881" i="8" s="1"/>
  <c r="AC301" i="8"/>
  <c r="AF301" i="8" s="1"/>
  <c r="AE301" i="8"/>
  <c r="AE534" i="8"/>
  <c r="AC534" i="8"/>
  <c r="AF534" i="8" s="1"/>
  <c r="AC665" i="8"/>
  <c r="AF665" i="8" s="1"/>
  <c r="AE665" i="8"/>
  <c r="AC767" i="8"/>
  <c r="AF767" i="8" s="1"/>
  <c r="AE767" i="8"/>
  <c r="AC870" i="8"/>
  <c r="AF870" i="8" s="1"/>
  <c r="AE870" i="8"/>
  <c r="AC973" i="8"/>
  <c r="AF973" i="8" s="1"/>
  <c r="AE973" i="8"/>
  <c r="AE1074" i="8"/>
  <c r="AC1074" i="8"/>
  <c r="AF1074" i="8" s="1"/>
  <c r="AE1175" i="8"/>
  <c r="AC1175" i="8"/>
  <c r="AF1175" i="8" s="1"/>
  <c r="AC1261" i="8"/>
  <c r="AF1261" i="8" s="1"/>
  <c r="AE1261" i="8"/>
  <c r="AC1337" i="8"/>
  <c r="AF1337" i="8" s="1"/>
  <c r="AE1337" i="8"/>
  <c r="AC1410" i="8"/>
  <c r="AF1410" i="8" s="1"/>
  <c r="AE1410" i="8"/>
  <c r="AC1482" i="8"/>
  <c r="AF1482" i="8" s="1"/>
  <c r="AE1482" i="8"/>
  <c r="AC1546" i="8"/>
  <c r="AF1546" i="8" s="1"/>
  <c r="AE1546" i="8"/>
  <c r="AC1618" i="8"/>
  <c r="AF1618" i="8" s="1"/>
  <c r="AE1618" i="8"/>
  <c r="AC1682" i="8"/>
  <c r="AF1682" i="8" s="1"/>
  <c r="AE1682" i="8"/>
  <c r="AC1746" i="8"/>
  <c r="AF1746" i="8" s="1"/>
  <c r="AE1746" i="8"/>
  <c r="AE1810" i="8"/>
  <c r="AC1810" i="8"/>
  <c r="AF1810" i="8" s="1"/>
  <c r="AE1874" i="8"/>
  <c r="AC1874" i="8"/>
  <c r="AF1874" i="8" s="1"/>
  <c r="AC274" i="8"/>
  <c r="AF274" i="8" s="1"/>
  <c r="AK273" i="4" s="1"/>
  <c r="AE274" i="8"/>
  <c r="AC846" i="8"/>
  <c r="AF846" i="8" s="1"/>
  <c r="AE846" i="8"/>
  <c r="AC1241" i="8"/>
  <c r="AF1241" i="8" s="1"/>
  <c r="AE1241" i="8"/>
  <c r="AC1531" i="8"/>
  <c r="AF1531" i="8" s="1"/>
  <c r="AE1531" i="8"/>
  <c r="AC1787" i="8"/>
  <c r="AF1787" i="8" s="1"/>
  <c r="AE1787" i="8"/>
  <c r="AE582" i="8"/>
  <c r="AC582" i="8"/>
  <c r="AF582" i="8" s="1"/>
  <c r="AC1001" i="8"/>
  <c r="AF1001" i="8" s="1"/>
  <c r="AE1001" i="8"/>
  <c r="AC1357" i="8"/>
  <c r="AF1357" i="8" s="1"/>
  <c r="AE1357" i="8"/>
  <c r="AC1628" i="8"/>
  <c r="AF1628" i="8" s="1"/>
  <c r="AE1628" i="8"/>
  <c r="AE1884" i="8"/>
  <c r="AC1884" i="8"/>
  <c r="AF1884" i="8" s="1"/>
  <c r="AE654" i="8"/>
  <c r="AC654" i="8"/>
  <c r="AF654" i="8" s="1"/>
  <c r="AK653" i="4" s="1"/>
  <c r="AE1063" i="8"/>
  <c r="AC1063" i="8"/>
  <c r="AF1063" i="8" s="1"/>
  <c r="AC1402" i="8"/>
  <c r="AF1402" i="8" s="1"/>
  <c r="AE1402" i="8"/>
  <c r="AC1667" i="8"/>
  <c r="AF1667" i="8" s="1"/>
  <c r="AE1667" i="8"/>
  <c r="AE1923" i="8"/>
  <c r="AC1923" i="8"/>
  <c r="AF1923" i="8" s="1"/>
  <c r="AC706" i="8"/>
  <c r="AF706" i="8" s="1"/>
  <c r="AE706" i="8"/>
  <c r="AC1117" i="8"/>
  <c r="AF1117" i="8" s="1"/>
  <c r="AE1117" i="8"/>
  <c r="AC1439" i="8"/>
  <c r="AF1439" i="8" s="1"/>
  <c r="AE1439" i="8"/>
  <c r="AC1700" i="8"/>
  <c r="AF1700" i="8" s="1"/>
  <c r="AE1700" i="8"/>
  <c r="AC339" i="8"/>
  <c r="AF339" i="8" s="1"/>
  <c r="AE339" i="8"/>
  <c r="AC871" i="8"/>
  <c r="AF871" i="8" s="1"/>
  <c r="AE871" i="8"/>
  <c r="AC1262" i="8"/>
  <c r="AF1262" i="8" s="1"/>
  <c r="AE1262" i="8"/>
  <c r="AC1547" i="8"/>
  <c r="AF1547" i="8" s="1"/>
  <c r="AE1547" i="8"/>
  <c r="AE1803" i="8"/>
  <c r="AC1803" i="8"/>
  <c r="AF1803" i="8" s="1"/>
  <c r="AE541" i="8"/>
  <c r="AC541" i="8"/>
  <c r="AF541" i="8" s="1"/>
  <c r="AE975" i="8"/>
  <c r="AC975" i="8"/>
  <c r="AF975" i="8" s="1"/>
  <c r="AC1339" i="8"/>
  <c r="AF1339" i="8" s="1"/>
  <c r="AE1339" i="8"/>
  <c r="AC1612" i="8"/>
  <c r="AF1612" i="8" s="1"/>
  <c r="AE1612" i="8"/>
  <c r="AE1868" i="8"/>
  <c r="AC1868" i="8"/>
  <c r="AF1868" i="8" s="1"/>
  <c r="AC679" i="8"/>
  <c r="AF679" i="8" s="1"/>
  <c r="AE679" i="8"/>
  <c r="AE1089" i="8"/>
  <c r="AC1089" i="8"/>
  <c r="AF1089" i="8" s="1"/>
  <c r="AC1420" i="8"/>
  <c r="AF1420" i="8" s="1"/>
  <c r="AE1420" i="8"/>
  <c r="AC1683" i="8"/>
  <c r="AF1683" i="8" s="1"/>
  <c r="AE1683" i="8"/>
  <c r="AC886" i="8"/>
  <c r="AF886" i="8" s="1"/>
  <c r="AE886" i="8"/>
  <c r="AC1311" i="8"/>
  <c r="AF1311" i="8" s="1"/>
  <c r="AE1311" i="8"/>
  <c r="AC1620" i="8"/>
  <c r="AF1620" i="8" s="1"/>
  <c r="AE1620" i="8"/>
  <c r="AC1652" i="8"/>
  <c r="AF1652" i="8" s="1"/>
  <c r="AE1652" i="8"/>
  <c r="AC733" i="8"/>
  <c r="AF733" i="8" s="1"/>
  <c r="AE733" i="8"/>
  <c r="AE657" i="8"/>
  <c r="AC657" i="8"/>
  <c r="AF657" i="8" s="1"/>
  <c r="AK656" i="4" s="1"/>
  <c r="AE1169" i="8"/>
  <c r="AC1169" i="8"/>
  <c r="AF1169" i="8" s="1"/>
  <c r="AC1541" i="8"/>
  <c r="AF1541" i="8" s="1"/>
  <c r="AE1541" i="8"/>
  <c r="AE1797" i="8"/>
  <c r="AC1797" i="8"/>
  <c r="AF1797" i="8" s="1"/>
  <c r="AC461" i="8"/>
  <c r="AF461" i="8" s="1"/>
  <c r="AK460" i="4" s="1"/>
  <c r="AE461" i="8"/>
  <c r="AC1030" i="8"/>
  <c r="AF1030" i="8" s="1"/>
  <c r="AE1030" i="8"/>
  <c r="AC1518" i="8"/>
  <c r="AF1518" i="8" s="1"/>
  <c r="AE1518" i="8"/>
  <c r="AE1902" i="8"/>
  <c r="AC1902" i="8"/>
  <c r="AF1902" i="8" s="1"/>
  <c r="AE860" i="8"/>
  <c r="AC860" i="8"/>
  <c r="AF860" i="8" s="1"/>
  <c r="AE540" i="8"/>
  <c r="AC540" i="8"/>
  <c r="AF540" i="8" s="1"/>
  <c r="AC915" i="8"/>
  <c r="AF915" i="8" s="1"/>
  <c r="AE915" i="8"/>
  <c r="AC659" i="8"/>
  <c r="AF659" i="8" s="1"/>
  <c r="AK658" i="4" s="1"/>
  <c r="AE659" i="8"/>
  <c r="AC397" i="8"/>
  <c r="AF397" i="8" s="1"/>
  <c r="AK396" i="4" s="1"/>
  <c r="AE397" i="8"/>
  <c r="AE594" i="8"/>
  <c r="AC594" i="8"/>
  <c r="AF594" i="8" s="1"/>
  <c r="AC396" i="8"/>
  <c r="AF396" i="8" s="1"/>
  <c r="AK395" i="4" s="1"/>
  <c r="AE396" i="8"/>
  <c r="AC1072" i="8"/>
  <c r="AF1072" i="8" s="1"/>
  <c r="AE1072" i="8"/>
  <c r="AC816" i="8"/>
  <c r="AF816" i="8" s="1"/>
  <c r="AE816" i="8"/>
  <c r="AE496" i="8"/>
  <c r="AC496" i="8"/>
  <c r="AF496" i="8" s="1"/>
  <c r="AC348" i="8"/>
  <c r="AF348" i="8" s="1"/>
  <c r="AK347" i="4" s="1"/>
  <c r="AE348" i="8"/>
  <c r="AC390" i="8"/>
  <c r="AF390" i="8" s="1"/>
  <c r="AK389" i="4" s="1"/>
  <c r="AE390" i="8"/>
  <c r="AC890" i="8"/>
  <c r="AF890" i="8" s="1"/>
  <c r="AE890" i="8"/>
  <c r="AC1278" i="8"/>
  <c r="AF1278" i="8" s="1"/>
  <c r="AE1278" i="8"/>
  <c r="AC1623" i="8"/>
  <c r="AF1623" i="8" s="1"/>
  <c r="AE1623" i="8"/>
  <c r="AE1815" i="8"/>
  <c r="AC1815" i="8"/>
  <c r="AF1815" i="8" s="1"/>
  <c r="AE527" i="8"/>
  <c r="AC527" i="8"/>
  <c r="AF527" i="8" s="1"/>
  <c r="AK526" i="4" s="1"/>
  <c r="AC969" i="8"/>
  <c r="AF969" i="8" s="1"/>
  <c r="AE969" i="8"/>
  <c r="AC1334" i="8"/>
  <c r="AF1334" i="8" s="1"/>
  <c r="AE1334" i="8"/>
  <c r="AC1608" i="8"/>
  <c r="AF1608" i="8" s="1"/>
  <c r="AE1608" i="8"/>
  <c r="AE1800" i="8"/>
  <c r="AC1800" i="8"/>
  <c r="AF1800" i="8" s="1"/>
  <c r="AE487" i="8"/>
  <c r="AC487" i="8"/>
  <c r="AF487" i="8" s="1"/>
  <c r="AC945" i="8"/>
  <c r="AF945" i="8" s="1"/>
  <c r="AE945" i="8"/>
  <c r="AC1317" i="8"/>
  <c r="AF1317" i="8" s="1"/>
  <c r="AE1317" i="8"/>
  <c r="AC1665" i="8"/>
  <c r="AF1665" i="8" s="1"/>
  <c r="AE1665" i="8"/>
  <c r="AE1857" i="8"/>
  <c r="AC1857" i="8"/>
  <c r="AF1857" i="8" s="1"/>
  <c r="AC729" i="8"/>
  <c r="AF729" i="8" s="1"/>
  <c r="AE729" i="8"/>
  <c r="AE1138" i="8"/>
  <c r="AC1138" i="8"/>
  <c r="AF1138" i="8" s="1"/>
  <c r="AC1455" i="8"/>
  <c r="AF1455" i="8" s="1"/>
  <c r="AE1455" i="8"/>
  <c r="AC1786" i="8"/>
  <c r="AF1786" i="8" s="1"/>
  <c r="AE1786" i="8"/>
  <c r="AC1102" i="8"/>
  <c r="AF1102" i="8" s="1"/>
  <c r="AE1102" i="8"/>
  <c r="AC1242" i="8"/>
  <c r="AF1242" i="8" s="1"/>
  <c r="AE1242" i="8"/>
  <c r="AC910" i="8"/>
  <c r="AF910" i="8" s="1"/>
  <c r="AE910" i="8"/>
  <c r="AE518" i="8"/>
  <c r="AC518" i="8"/>
  <c r="AF518" i="8" s="1"/>
  <c r="AC1604" i="8"/>
  <c r="AF1604" i="8" s="1"/>
  <c r="AE1604" i="8"/>
  <c r="AC1707" i="8"/>
  <c r="AF1707" i="8" s="1"/>
  <c r="AE1707" i="8"/>
  <c r="AE542" i="8"/>
  <c r="AC542" i="8"/>
  <c r="AF542" i="8" s="1"/>
  <c r="AC977" i="8"/>
  <c r="AF977" i="8" s="1"/>
  <c r="AE977" i="8"/>
  <c r="AC1265" i="8"/>
  <c r="AF1265" i="8" s="1"/>
  <c r="AE1265" i="8"/>
  <c r="AC1549" i="8"/>
  <c r="AF1549" i="8" s="1"/>
  <c r="AE1549" i="8"/>
  <c r="AC1741" i="8"/>
  <c r="AF1741" i="8" s="1"/>
  <c r="AE1741" i="8"/>
  <c r="AE1869" i="8"/>
  <c r="AC1869" i="8"/>
  <c r="AF1869" i="8" s="1"/>
  <c r="AE479" i="8"/>
  <c r="AC479" i="8"/>
  <c r="AF479" i="8" s="1"/>
  <c r="AC941" i="8"/>
  <c r="AF941" i="8" s="1"/>
  <c r="AE941" i="8"/>
  <c r="AC1387" i="8"/>
  <c r="AF1387" i="8" s="1"/>
  <c r="AE1387" i="8"/>
  <c r="AC1654" i="8"/>
  <c r="AF1654" i="8" s="1"/>
  <c r="AE1654" i="8"/>
  <c r="AE1846" i="8"/>
  <c r="AC1846" i="8"/>
  <c r="AF1846" i="8" s="1"/>
  <c r="AC1108" i="8"/>
  <c r="AF1108" i="8" s="1"/>
  <c r="AE1108" i="8"/>
  <c r="AE852" i="8"/>
  <c r="AC852" i="8"/>
  <c r="AF852" i="8" s="1"/>
  <c r="AE596" i="8"/>
  <c r="AC596" i="8"/>
  <c r="AF596" i="8" s="1"/>
  <c r="AC1035" i="8"/>
  <c r="AF1035" i="8" s="1"/>
  <c r="AE1035" i="8"/>
  <c r="AC715" i="8"/>
  <c r="AF715" i="8" s="1"/>
  <c r="AE715" i="8"/>
  <c r="AE522" i="8"/>
  <c r="AC522" i="8"/>
  <c r="AF522" i="8" s="1"/>
  <c r="AC383" i="8"/>
  <c r="AF383" i="8" s="1"/>
  <c r="AE383" i="8"/>
  <c r="AE513" i="8"/>
  <c r="AC513" i="8"/>
  <c r="AF513" i="8" s="1"/>
  <c r="AC1256" i="8"/>
  <c r="AF1256" i="8" s="1"/>
  <c r="AE1256" i="8"/>
  <c r="AC1000" i="8"/>
  <c r="AF1000" i="8" s="1"/>
  <c r="AE1000" i="8"/>
  <c r="AC744" i="8"/>
  <c r="AF744" i="8" s="1"/>
  <c r="AE744" i="8"/>
  <c r="AE488" i="8"/>
  <c r="AC488" i="8"/>
  <c r="AF488" i="8" s="1"/>
  <c r="AC330" i="8"/>
  <c r="AF330" i="8" s="1"/>
  <c r="AE330" i="8"/>
  <c r="AC340" i="8"/>
  <c r="AF340" i="8" s="1"/>
  <c r="AE340" i="8"/>
  <c r="AC313" i="8"/>
  <c r="AF313" i="8" s="1"/>
  <c r="AE313" i="8"/>
  <c r="AC360" i="8"/>
  <c r="AF360" i="8" s="1"/>
  <c r="AE360" i="8"/>
  <c r="AC419" i="8"/>
  <c r="AF419" i="8" s="1"/>
  <c r="AE419" i="8"/>
  <c r="AC1006" i="8"/>
  <c r="AF1006" i="8" s="1"/>
  <c r="AE1006" i="8"/>
  <c r="AC1503" i="8"/>
  <c r="AF1503" i="8" s="1"/>
  <c r="AE1503" i="8"/>
  <c r="AC674" i="8"/>
  <c r="AF674" i="8" s="1"/>
  <c r="AE674" i="8"/>
  <c r="AC982" i="8"/>
  <c r="AF982" i="8" s="1"/>
  <c r="AE982" i="8"/>
  <c r="AC1343" i="8"/>
  <c r="AF1343" i="8" s="1"/>
  <c r="AE1343" i="8"/>
  <c r="AC1680" i="8"/>
  <c r="AF1680" i="8" s="1"/>
  <c r="AE1680" i="8"/>
  <c r="AE1872" i="8"/>
  <c r="AC1872" i="8"/>
  <c r="AF1872" i="8" s="1"/>
  <c r="AE650" i="8"/>
  <c r="AC650" i="8"/>
  <c r="AF650" i="8" s="1"/>
  <c r="AC1061" i="8"/>
  <c r="AF1061" i="8" s="1"/>
  <c r="AE1061" i="8"/>
  <c r="AC1326" i="8"/>
  <c r="AF1326" i="8" s="1"/>
  <c r="AE1326" i="8"/>
  <c r="AC1609" i="8"/>
  <c r="AF1609" i="8" s="1"/>
  <c r="AE1609" i="8"/>
  <c r="AE1929" i="8"/>
  <c r="AC1929" i="8"/>
  <c r="AF1929" i="8" s="1"/>
  <c r="AE845" i="8"/>
  <c r="AC845" i="8"/>
  <c r="AF845" i="8" s="1"/>
  <c r="AC1049" i="8"/>
  <c r="AF1049" i="8" s="1"/>
  <c r="AE1049" i="8"/>
  <c r="AC1391" i="8"/>
  <c r="AF1391" i="8" s="1"/>
  <c r="AE1391" i="8"/>
  <c r="AC1666" i="8"/>
  <c r="AF1666" i="8" s="1"/>
  <c r="AE1666" i="8"/>
  <c r="AE1922" i="8"/>
  <c r="AC1922" i="8"/>
  <c r="AF1922" i="8" s="1"/>
  <c r="AC410" i="8"/>
  <c r="AF410" i="8" s="1"/>
  <c r="AE410" i="8"/>
  <c r="AC961" i="8"/>
  <c r="AF961" i="8" s="1"/>
  <c r="AE961" i="8"/>
  <c r="AE1859" i="8"/>
  <c r="AC1859" i="8"/>
  <c r="AF1859" i="8" s="1"/>
  <c r="AC1366" i="8"/>
  <c r="AF1366" i="8" s="1"/>
  <c r="AE1366" i="8"/>
  <c r="AC769" i="8"/>
  <c r="AF769" i="8" s="1"/>
  <c r="AE769" i="8"/>
  <c r="AC785" i="8"/>
  <c r="AF785" i="8" s="1"/>
  <c r="AE785" i="8"/>
  <c r="AC1422" i="8"/>
  <c r="AF1422" i="8" s="1"/>
  <c r="AE1422" i="8"/>
  <c r="AC850" i="8"/>
  <c r="AF850" i="8" s="1"/>
  <c r="AE850" i="8"/>
  <c r="AC1245" i="8"/>
  <c r="AF1245" i="8" s="1"/>
  <c r="AE1245" i="8"/>
  <c r="AC1534" i="8"/>
  <c r="AF1534" i="8" s="1"/>
  <c r="AE1534" i="8"/>
  <c r="AC1790" i="8"/>
  <c r="AF1790" i="8" s="1"/>
  <c r="AE1790" i="8"/>
  <c r="AE1100" i="8"/>
  <c r="AC1100" i="8"/>
  <c r="AF1100" i="8" s="1"/>
  <c r="AE844" i="8"/>
  <c r="AC844" i="8"/>
  <c r="AF844" i="8" s="1"/>
  <c r="AE588" i="8"/>
  <c r="AC588" i="8"/>
  <c r="AF588" i="8" s="1"/>
  <c r="AC963" i="8"/>
  <c r="AF963" i="8" s="1"/>
  <c r="AE963" i="8"/>
  <c r="AC707" i="8"/>
  <c r="AF707" i="8" s="1"/>
  <c r="AE707" i="8"/>
  <c r="AC451" i="8"/>
  <c r="AF451" i="8" s="1"/>
  <c r="AE451" i="8"/>
  <c r="AC270" i="8"/>
  <c r="AF270" i="8" s="1"/>
  <c r="AK269" i="4" s="1"/>
  <c r="AE270" i="8"/>
  <c r="AC450" i="8"/>
  <c r="AF450" i="8" s="1"/>
  <c r="AK449" i="4" s="1"/>
  <c r="AE450" i="8"/>
  <c r="AC1312" i="8"/>
  <c r="AF1312" i="8" s="1"/>
  <c r="AE1312" i="8"/>
  <c r="AC992" i="8"/>
  <c r="AF992" i="8" s="1"/>
  <c r="AE992" i="8"/>
  <c r="AC736" i="8"/>
  <c r="AF736" i="8" s="1"/>
  <c r="AE736" i="8"/>
  <c r="AE544" i="8"/>
  <c r="AC544" i="8"/>
  <c r="AF544" i="8" s="1"/>
  <c r="AC317" i="8"/>
  <c r="AF317" i="8" s="1"/>
  <c r="AE317" i="8"/>
  <c r="AC268" i="8"/>
  <c r="AF268" i="8" s="1"/>
  <c r="AE268" i="8"/>
  <c r="AC305" i="8"/>
  <c r="AF305" i="8" s="1"/>
  <c r="AE305" i="8"/>
  <c r="AC352" i="8"/>
  <c r="AF352" i="8" s="1"/>
  <c r="AE352" i="8"/>
  <c r="AC288" i="8"/>
  <c r="AF288" i="8" s="1"/>
  <c r="AE288" i="8"/>
  <c r="AC814" i="8"/>
  <c r="AF814" i="8" s="1"/>
  <c r="AE814" i="8"/>
  <c r="AE1121" i="8"/>
  <c r="AC1121" i="8"/>
  <c r="AF1121" i="8" s="1"/>
  <c r="AC1443" i="8"/>
  <c r="AF1443" i="8" s="1"/>
  <c r="AE1443" i="8"/>
  <c r="AC1575" i="8"/>
  <c r="AF1575" i="8" s="1"/>
  <c r="AE1575" i="8"/>
  <c r="AC1767" i="8"/>
  <c r="AF1767" i="8" s="1"/>
  <c r="AE1767" i="8"/>
  <c r="AE1895" i="8"/>
  <c r="AC1895" i="8"/>
  <c r="AF1895" i="8" s="1"/>
  <c r="AE573" i="8"/>
  <c r="AC573" i="8"/>
  <c r="AF573" i="8" s="1"/>
  <c r="AE893" i="8"/>
  <c r="AC893" i="8"/>
  <c r="AF893" i="8" s="1"/>
  <c r="AE1194" i="8"/>
  <c r="AC1194" i="8"/>
  <c r="AF1194" i="8" s="1"/>
  <c r="AC1426" i="8"/>
  <c r="AF1426" i="8" s="1"/>
  <c r="AE1426" i="8"/>
  <c r="AC1624" i="8"/>
  <c r="AF1624" i="8" s="1"/>
  <c r="AE1624" i="8"/>
  <c r="AC766" i="8"/>
  <c r="AF766" i="8" s="1"/>
  <c r="AE766" i="8"/>
  <c r="AE1073" i="8"/>
  <c r="AC1073" i="8"/>
  <c r="AF1073" i="8" s="1"/>
  <c r="AC1335" i="8"/>
  <c r="AF1335" i="8" s="1"/>
  <c r="AE1335" i="8"/>
  <c r="AC1545" i="8"/>
  <c r="AF1545" i="8" s="1"/>
  <c r="AE1545" i="8"/>
  <c r="AC1681" i="8"/>
  <c r="AF1681" i="8" s="1"/>
  <c r="AE1681" i="8"/>
  <c r="AE1809" i="8"/>
  <c r="AC1809" i="8"/>
  <c r="AF1809" i="8" s="1"/>
  <c r="AE653" i="8"/>
  <c r="AC653" i="8"/>
  <c r="AF653" i="8" s="1"/>
  <c r="AE959" i="8"/>
  <c r="AC959" i="8"/>
  <c r="AF959" i="8" s="1"/>
  <c r="AC1250" i="8"/>
  <c r="AF1250" i="8" s="1"/>
  <c r="AE1250" i="8"/>
  <c r="AC1474" i="8"/>
  <c r="AF1474" i="8" s="1"/>
  <c r="AE1474" i="8"/>
  <c r="AC1674" i="8"/>
  <c r="AF1674" i="8" s="1"/>
  <c r="AE1674" i="8"/>
  <c r="AE1866" i="8"/>
  <c r="AC1866" i="8"/>
  <c r="AF1866" i="8" s="1"/>
  <c r="AC794" i="8"/>
  <c r="AF794" i="8" s="1"/>
  <c r="AE794" i="8"/>
  <c r="AE495" i="8"/>
  <c r="AC495" i="8"/>
  <c r="AF495" i="8" s="1"/>
  <c r="AC1596" i="8"/>
  <c r="AF1596" i="8" s="1"/>
  <c r="AE1596" i="8"/>
  <c r="AC1013" i="8"/>
  <c r="AF1013" i="8" s="1"/>
  <c r="AE1013" i="8"/>
  <c r="AE1891" i="8"/>
  <c r="AC1891" i="8"/>
  <c r="AF1891" i="8" s="1"/>
  <c r="AC1065" i="8"/>
  <c r="AF1065" i="8" s="1"/>
  <c r="AE1065" i="8"/>
  <c r="AC1668" i="8"/>
  <c r="AF1668" i="8" s="1"/>
  <c r="AE1668" i="8"/>
  <c r="AE1924" i="8"/>
  <c r="AC1924" i="8"/>
  <c r="AF1924" i="8" s="1"/>
  <c r="AE821" i="8"/>
  <c r="AC821" i="8"/>
  <c r="AF821" i="8" s="1"/>
  <c r="AC1219" i="8"/>
  <c r="AF1219" i="8" s="1"/>
  <c r="AE1219" i="8"/>
  <c r="AE606" i="8"/>
  <c r="AC606" i="8"/>
  <c r="AF606" i="8" s="1"/>
  <c r="AC810" i="8"/>
  <c r="AF810" i="8" s="1"/>
  <c r="AE810" i="8"/>
  <c r="AE1015" i="8"/>
  <c r="AC1015" i="8"/>
  <c r="AF1015" i="8" s="1"/>
  <c r="AC1211" i="8"/>
  <c r="AF1211" i="8" s="1"/>
  <c r="AE1211" i="8"/>
  <c r="AC1367" i="8"/>
  <c r="AF1367" i="8" s="1"/>
  <c r="AE1367" i="8"/>
  <c r="AC1509" i="8"/>
  <c r="AF1509" i="8" s="1"/>
  <c r="AE1509" i="8"/>
  <c r="AC1637" i="8"/>
  <c r="AF1637" i="8" s="1"/>
  <c r="AE1637" i="8"/>
  <c r="AC1765" i="8"/>
  <c r="AF1765" i="8" s="1"/>
  <c r="AE1765" i="8"/>
  <c r="AE1893" i="8"/>
  <c r="AC1893" i="8"/>
  <c r="AF1893" i="8" s="1"/>
  <c r="AC351" i="8"/>
  <c r="AF351" i="8" s="1"/>
  <c r="AK350" i="4" s="1"/>
  <c r="AE351" i="8"/>
  <c r="AE543" i="8"/>
  <c r="AC543" i="8"/>
  <c r="AF543" i="8" s="1"/>
  <c r="AK542" i="4" s="1"/>
  <c r="AC671" i="8"/>
  <c r="AF671" i="8" s="1"/>
  <c r="AE671" i="8"/>
  <c r="AC774" i="8"/>
  <c r="AF774" i="8" s="1"/>
  <c r="AE774" i="8"/>
  <c r="AE877" i="8"/>
  <c r="AC877" i="8"/>
  <c r="AF877" i="8" s="1"/>
  <c r="AC978" i="8"/>
  <c r="AF978" i="8" s="1"/>
  <c r="AE978" i="8"/>
  <c r="AC1081" i="8"/>
  <c r="AF1081" i="8" s="1"/>
  <c r="AE1081" i="8"/>
  <c r="AC1181" i="8"/>
  <c r="AF1181" i="8" s="1"/>
  <c r="AE1181" i="8"/>
  <c r="AC1266" i="8"/>
  <c r="AF1266" i="8" s="1"/>
  <c r="AE1266" i="8"/>
  <c r="AC1341" i="8"/>
  <c r="AF1341" i="8" s="1"/>
  <c r="AE1341" i="8"/>
  <c r="AC1414" i="8"/>
  <c r="AF1414" i="8" s="1"/>
  <c r="AE1414" i="8"/>
  <c r="AC1486" i="8"/>
  <c r="AF1486" i="8" s="1"/>
  <c r="AE1486" i="8"/>
  <c r="AC1550" i="8"/>
  <c r="AF1550" i="8" s="1"/>
  <c r="AE1550" i="8"/>
  <c r="AC1614" i="8"/>
  <c r="AF1614" i="8" s="1"/>
  <c r="AE1614" i="8"/>
  <c r="AC1678" i="8"/>
  <c r="AF1678" i="8" s="1"/>
  <c r="AE1678" i="8"/>
  <c r="AC1742" i="8"/>
  <c r="AF1742" i="8" s="1"/>
  <c r="AE1742" i="8"/>
  <c r="AE1806" i="8"/>
  <c r="AC1806" i="8"/>
  <c r="AF1806" i="8" s="1"/>
  <c r="AE1870" i="8"/>
  <c r="AC1870" i="8"/>
  <c r="AF1870" i="8" s="1"/>
  <c r="AC1276" i="8"/>
  <c r="AF1276" i="8" s="1"/>
  <c r="AE1276" i="8"/>
  <c r="AC1212" i="8"/>
  <c r="AF1212" i="8" s="1"/>
  <c r="AE1212" i="8"/>
  <c r="AE1148" i="8"/>
  <c r="AC1148" i="8"/>
  <c r="AF1148" i="8" s="1"/>
  <c r="AE1084" i="8"/>
  <c r="AC1084" i="8"/>
  <c r="AF1084" i="8" s="1"/>
  <c r="AE1020" i="8"/>
  <c r="AC1020" i="8"/>
  <c r="AF1020" i="8" s="1"/>
  <c r="AE956" i="8"/>
  <c r="AC956" i="8"/>
  <c r="AF956" i="8" s="1"/>
  <c r="AE892" i="8"/>
  <c r="AC892" i="8"/>
  <c r="AF892" i="8" s="1"/>
  <c r="AE828" i="8"/>
  <c r="AC828" i="8"/>
  <c r="AF828" i="8" s="1"/>
  <c r="AC764" i="8"/>
  <c r="AF764" i="8" s="1"/>
  <c r="AE764" i="8"/>
  <c r="AC700" i="8"/>
  <c r="AF700" i="8" s="1"/>
  <c r="AE700" i="8"/>
  <c r="AE636" i="8"/>
  <c r="AC636" i="8"/>
  <c r="AF636" i="8" s="1"/>
  <c r="AE572" i="8"/>
  <c r="AC572" i="8"/>
  <c r="AF572" i="8" s="1"/>
  <c r="AE508" i="8"/>
  <c r="AC508" i="8"/>
  <c r="AF508" i="8" s="1"/>
  <c r="AC444" i="8"/>
  <c r="AF444" i="8" s="1"/>
  <c r="AK443" i="4" s="1"/>
  <c r="AE444" i="8"/>
  <c r="AC362" i="8"/>
  <c r="AF362" i="8" s="1"/>
  <c r="AE362" i="8"/>
  <c r="AC1139" i="8"/>
  <c r="AF1139" i="8" s="1"/>
  <c r="AE1139" i="8"/>
  <c r="AC1075" i="8"/>
  <c r="AF1075" i="8" s="1"/>
  <c r="AE1075" i="8"/>
  <c r="AC1011" i="8"/>
  <c r="AF1011" i="8" s="1"/>
  <c r="AE1011" i="8"/>
  <c r="AC947" i="8"/>
  <c r="AF947" i="8" s="1"/>
  <c r="AE947" i="8"/>
  <c r="AC883" i="8"/>
  <c r="AF883" i="8" s="1"/>
  <c r="AE883" i="8"/>
  <c r="AC819" i="8"/>
  <c r="AF819" i="8" s="1"/>
  <c r="AE819" i="8"/>
  <c r="AC755" i="8"/>
  <c r="AF755" i="8" s="1"/>
  <c r="AE755" i="8"/>
  <c r="AC691" i="8"/>
  <c r="AF691" i="8" s="1"/>
  <c r="AE691" i="8"/>
  <c r="AE627" i="8"/>
  <c r="AC627" i="8"/>
  <c r="AF627" i="8" s="1"/>
  <c r="AK626" i="4" s="1"/>
  <c r="AE563" i="8"/>
  <c r="AC563" i="8"/>
  <c r="AF563" i="8" s="1"/>
  <c r="AE499" i="8"/>
  <c r="AC499" i="8"/>
  <c r="AF499" i="8" s="1"/>
  <c r="AC435" i="8"/>
  <c r="AF435" i="8" s="1"/>
  <c r="AK434" i="4" s="1"/>
  <c r="AE435" i="8"/>
  <c r="AC347" i="8"/>
  <c r="AF347" i="8" s="1"/>
  <c r="AK346" i="4" s="1"/>
  <c r="AE347" i="8"/>
  <c r="AE562" i="8"/>
  <c r="AC562" i="8"/>
  <c r="AF562" i="8" s="1"/>
  <c r="AE498" i="8"/>
  <c r="AC498" i="8"/>
  <c r="AF498" i="8" s="1"/>
  <c r="AC434" i="8"/>
  <c r="AF434" i="8" s="1"/>
  <c r="AK433" i="4" s="1"/>
  <c r="AE434" i="8"/>
  <c r="AC346" i="8"/>
  <c r="AF346" i="8" s="1"/>
  <c r="AE346" i="8"/>
  <c r="AE553" i="8"/>
  <c r="AC553" i="8"/>
  <c r="AF553" i="8" s="1"/>
  <c r="AE489" i="8"/>
  <c r="AC489" i="8"/>
  <c r="AF489" i="8" s="1"/>
  <c r="AC423" i="8"/>
  <c r="AF423" i="8" s="1"/>
  <c r="AK422" i="4" s="1"/>
  <c r="AE423" i="8"/>
  <c r="AC331" i="8"/>
  <c r="AF331" i="8" s="1"/>
  <c r="AK330" i="4" s="1"/>
  <c r="AE331" i="8"/>
  <c r="AC1424" i="8"/>
  <c r="AF1424" i="8" s="1"/>
  <c r="AE1424" i="8"/>
  <c r="AC1360" i="8"/>
  <c r="AF1360" i="8" s="1"/>
  <c r="AE1360" i="8"/>
  <c r="AC1296" i="8"/>
  <c r="AF1296" i="8" s="1"/>
  <c r="AE1296" i="8"/>
  <c r="AE1232" i="8"/>
  <c r="AC1232" i="8"/>
  <c r="AF1232" i="8" s="1"/>
  <c r="AC1168" i="8"/>
  <c r="AF1168" i="8" s="1"/>
  <c r="AE1168" i="8"/>
  <c r="AC1104" i="8"/>
  <c r="AF1104" i="8" s="1"/>
  <c r="AE1104" i="8"/>
  <c r="AC1040" i="8"/>
  <c r="AF1040" i="8" s="1"/>
  <c r="AE1040" i="8"/>
  <c r="AC976" i="8"/>
  <c r="AF976" i="8" s="1"/>
  <c r="AE976" i="8"/>
  <c r="AC912" i="8"/>
  <c r="AF912" i="8" s="1"/>
  <c r="AE912" i="8"/>
  <c r="AC848" i="8"/>
  <c r="AF848" i="8" s="1"/>
  <c r="AE848" i="8"/>
  <c r="AC784" i="8"/>
  <c r="AF784" i="8" s="1"/>
  <c r="AE784" i="8"/>
  <c r="AC720" i="8"/>
  <c r="AF720" i="8" s="1"/>
  <c r="AE720" i="8"/>
  <c r="AE656" i="8"/>
  <c r="AC656" i="8"/>
  <c r="AF656" i="8" s="1"/>
  <c r="AE592" i="8"/>
  <c r="AC592" i="8"/>
  <c r="AF592" i="8" s="1"/>
  <c r="AE528" i="8"/>
  <c r="AC528" i="8"/>
  <c r="AF528" i="8" s="1"/>
  <c r="AC464" i="8"/>
  <c r="AF464" i="8" s="1"/>
  <c r="AK463" i="4" s="1"/>
  <c r="AE464" i="8"/>
  <c r="AC394" i="8"/>
  <c r="AF394" i="8" s="1"/>
  <c r="AE394" i="8"/>
  <c r="AC291" i="8"/>
  <c r="AF291" i="8" s="1"/>
  <c r="AK290" i="4" s="1"/>
  <c r="AE291" i="8"/>
  <c r="AC380" i="8"/>
  <c r="AF380" i="8" s="1"/>
  <c r="AK379" i="4" s="1"/>
  <c r="AE380" i="8"/>
  <c r="AC316" i="8"/>
  <c r="AF316" i="8" s="1"/>
  <c r="AK315" i="4" s="1"/>
  <c r="AE316" i="8"/>
  <c r="AC353" i="8"/>
  <c r="AF353" i="8" s="1"/>
  <c r="AE353" i="8"/>
  <c r="AC289" i="8"/>
  <c r="AF289" i="8" s="1"/>
  <c r="AK288" i="4" s="1"/>
  <c r="AE289" i="8"/>
  <c r="AC400" i="8"/>
  <c r="AF400" i="8" s="1"/>
  <c r="AK399" i="4" s="1"/>
  <c r="AE400" i="8"/>
  <c r="AC336" i="8"/>
  <c r="AF336" i="8" s="1"/>
  <c r="AK335" i="4" s="1"/>
  <c r="AE336" i="8"/>
  <c r="AC272" i="8"/>
  <c r="AF272" i="8" s="1"/>
  <c r="AE272" i="8"/>
  <c r="AE485" i="8"/>
  <c r="AC485" i="8"/>
  <c r="AF485" i="8" s="1"/>
  <c r="AE634" i="8"/>
  <c r="AC634" i="8"/>
  <c r="AF634" i="8" s="1"/>
  <c r="AC737" i="8"/>
  <c r="AF737" i="8" s="1"/>
  <c r="AE737" i="8"/>
  <c r="AC839" i="8"/>
  <c r="AF839" i="8" s="1"/>
  <c r="AE839" i="8"/>
  <c r="AC942" i="8"/>
  <c r="AF942" i="8" s="1"/>
  <c r="AE942" i="8"/>
  <c r="AC1045" i="8"/>
  <c r="AF1045" i="8" s="1"/>
  <c r="AE1045" i="8"/>
  <c r="AE1146" i="8"/>
  <c r="AC1146" i="8"/>
  <c r="AF1146" i="8" s="1"/>
  <c r="AC1235" i="8"/>
  <c r="AF1235" i="8" s="1"/>
  <c r="AE1235" i="8"/>
  <c r="AC1315" i="8"/>
  <c r="AF1315" i="8" s="1"/>
  <c r="AE1315" i="8"/>
  <c r="AC1388" i="8"/>
  <c r="AF1388" i="8" s="1"/>
  <c r="AE1388" i="8"/>
  <c r="AC1461" i="8"/>
  <c r="AF1461" i="8" s="1"/>
  <c r="AE1461" i="8"/>
  <c r="AC1527" i="8"/>
  <c r="AF1527" i="8" s="1"/>
  <c r="AE1527" i="8"/>
  <c r="AC1591" i="8"/>
  <c r="AF1591" i="8" s="1"/>
  <c r="AE1591" i="8"/>
  <c r="AC1655" i="8"/>
  <c r="AF1655" i="8" s="1"/>
  <c r="AE1655" i="8"/>
  <c r="AC1719" i="8"/>
  <c r="AF1719" i="8" s="1"/>
  <c r="AE1719" i="8"/>
  <c r="AC1783" i="8"/>
  <c r="AF1783" i="8" s="1"/>
  <c r="AE1783" i="8"/>
  <c r="AE1847" i="8"/>
  <c r="AC1847" i="8"/>
  <c r="AF1847" i="8" s="1"/>
  <c r="AE1911" i="8"/>
  <c r="AC1911" i="8"/>
  <c r="AF1911" i="8" s="1"/>
  <c r="AC445" i="8"/>
  <c r="AF445" i="8" s="1"/>
  <c r="AK444" i="4" s="1"/>
  <c r="AE445" i="8"/>
  <c r="AE610" i="8"/>
  <c r="AC610" i="8"/>
  <c r="AF610" i="8" s="1"/>
  <c r="AC713" i="8"/>
  <c r="AF713" i="8" s="1"/>
  <c r="AE713" i="8"/>
  <c r="AC815" i="8"/>
  <c r="AF815" i="8" s="1"/>
  <c r="AE815" i="8"/>
  <c r="AC918" i="8"/>
  <c r="AF918" i="8" s="1"/>
  <c r="AE918" i="8"/>
  <c r="AC1021" i="8"/>
  <c r="AF1021" i="8" s="1"/>
  <c r="AE1021" i="8"/>
  <c r="AE1122" i="8"/>
  <c r="AC1122" i="8"/>
  <c r="AF1122" i="8" s="1"/>
  <c r="AE1215" i="8"/>
  <c r="AC1215" i="8"/>
  <c r="AF1215" i="8" s="1"/>
  <c r="AC1298" i="8"/>
  <c r="AF1298" i="8" s="1"/>
  <c r="AE1298" i="8"/>
  <c r="AC1371" i="8"/>
  <c r="AF1371" i="8" s="1"/>
  <c r="AE1371" i="8"/>
  <c r="AC1444" i="8"/>
  <c r="AF1444" i="8" s="1"/>
  <c r="AE1444" i="8"/>
  <c r="AC1512" i="8"/>
  <c r="AF1512" i="8" s="1"/>
  <c r="AE1512" i="8"/>
  <c r="AC1576" i="8"/>
  <c r="AF1576" i="8" s="1"/>
  <c r="AE1576" i="8"/>
  <c r="AC1640" i="8"/>
  <c r="AF1640" i="8" s="1"/>
  <c r="AE1640" i="8"/>
  <c r="AC1704" i="8"/>
  <c r="AF1704" i="8" s="1"/>
  <c r="AE1704" i="8"/>
  <c r="AC1768" i="8"/>
  <c r="AF1768" i="8" s="1"/>
  <c r="AE1768" i="8"/>
  <c r="AE1832" i="8"/>
  <c r="AC1832" i="8"/>
  <c r="AF1832" i="8" s="1"/>
  <c r="AE1896" i="8"/>
  <c r="AC1896" i="8"/>
  <c r="AF1896" i="8" s="1"/>
  <c r="AC399" i="8"/>
  <c r="AF399" i="8" s="1"/>
  <c r="AK398" i="4" s="1"/>
  <c r="AE399" i="8"/>
  <c r="AE574" i="8"/>
  <c r="AC574" i="8"/>
  <c r="AF574" i="8" s="1"/>
  <c r="AC689" i="8"/>
  <c r="AF689" i="8" s="1"/>
  <c r="AE689" i="8"/>
  <c r="AC791" i="8"/>
  <c r="AF791" i="8" s="1"/>
  <c r="AE791" i="8"/>
  <c r="AC894" i="8"/>
  <c r="AF894" i="8" s="1"/>
  <c r="AE894" i="8"/>
  <c r="AC997" i="8"/>
  <c r="AF997" i="8" s="1"/>
  <c r="AE997" i="8"/>
  <c r="AE1098" i="8"/>
  <c r="AC1098" i="8"/>
  <c r="AF1098" i="8" s="1"/>
  <c r="AE1195" i="8"/>
  <c r="AC1195" i="8"/>
  <c r="AF1195" i="8" s="1"/>
  <c r="AC1281" i="8"/>
  <c r="AF1281" i="8" s="1"/>
  <c r="AE1281" i="8"/>
  <c r="AC1354" i="8"/>
  <c r="AF1354" i="8" s="1"/>
  <c r="AE1354" i="8"/>
  <c r="AC1427" i="8"/>
  <c r="AF1427" i="8" s="1"/>
  <c r="AE1427" i="8"/>
  <c r="AC1497" i="8"/>
  <c r="AF1497" i="8" s="1"/>
  <c r="AE1497" i="8"/>
  <c r="AC1569" i="8"/>
  <c r="AF1569" i="8" s="1"/>
  <c r="AE1569" i="8"/>
  <c r="AC1633" i="8"/>
  <c r="AF1633" i="8" s="1"/>
  <c r="AE1633" i="8"/>
  <c r="AC1697" i="8"/>
  <c r="AF1697" i="8" s="1"/>
  <c r="AE1697" i="8"/>
  <c r="AC1761" i="8"/>
  <c r="AF1761" i="8" s="1"/>
  <c r="AE1761" i="8"/>
  <c r="AE1825" i="8"/>
  <c r="AC1825" i="8"/>
  <c r="AF1825" i="8" s="1"/>
  <c r="AE1889" i="8"/>
  <c r="AC1889" i="8"/>
  <c r="AF1889" i="8" s="1"/>
  <c r="AC338" i="8"/>
  <c r="AF338" i="8" s="1"/>
  <c r="AK337" i="4" s="1"/>
  <c r="AE338" i="8"/>
  <c r="AE557" i="8"/>
  <c r="AC557" i="8"/>
  <c r="AF557" i="8" s="1"/>
  <c r="AC678" i="8"/>
  <c r="AF678" i="8" s="1"/>
  <c r="AE678" i="8"/>
  <c r="AC781" i="8"/>
  <c r="AF781" i="8" s="1"/>
  <c r="AE781" i="8"/>
  <c r="AC882" i="8"/>
  <c r="AF882" i="8" s="1"/>
  <c r="AE882" i="8"/>
  <c r="AC985" i="8"/>
  <c r="AF985" i="8" s="1"/>
  <c r="AE985" i="8"/>
  <c r="AE1087" i="8"/>
  <c r="AC1087" i="8"/>
  <c r="AF1087" i="8" s="1"/>
  <c r="AE1186" i="8"/>
  <c r="AC1186" i="8"/>
  <c r="AF1186" i="8" s="1"/>
  <c r="AC1271" i="8"/>
  <c r="AF1271" i="8" s="1"/>
  <c r="AE1271" i="8"/>
  <c r="AC1346" i="8"/>
  <c r="AF1346" i="8" s="1"/>
  <c r="AE1346" i="8"/>
  <c r="AC1419" i="8"/>
  <c r="AF1419" i="8" s="1"/>
  <c r="AE1419" i="8"/>
  <c r="AC1490" i="8"/>
  <c r="AF1490" i="8" s="1"/>
  <c r="AE1490" i="8"/>
  <c r="AC1562" i="8"/>
  <c r="AF1562" i="8" s="1"/>
  <c r="AE1562" i="8"/>
  <c r="AC1626" i="8"/>
  <c r="AF1626" i="8" s="1"/>
  <c r="AE1626" i="8"/>
  <c r="AC1690" i="8"/>
  <c r="AF1690" i="8" s="1"/>
  <c r="AE1690" i="8"/>
  <c r="AC1754" i="8"/>
  <c r="AF1754" i="8" s="1"/>
  <c r="AE1754" i="8"/>
  <c r="AE1818" i="8"/>
  <c r="AC1818" i="8"/>
  <c r="AF1818" i="8" s="1"/>
  <c r="AE1882" i="8"/>
  <c r="AC1882" i="8"/>
  <c r="AF1882" i="8" s="1"/>
  <c r="AC403" i="8"/>
  <c r="AF403" i="8" s="1"/>
  <c r="AK402" i="4" s="1"/>
  <c r="AE403" i="8"/>
  <c r="AC897" i="8"/>
  <c r="AF897" i="8" s="1"/>
  <c r="AE897" i="8"/>
  <c r="AC1283" i="8"/>
  <c r="AF1283" i="8" s="1"/>
  <c r="AE1283" i="8"/>
  <c r="AC1563" i="8"/>
  <c r="AF1563" i="8" s="1"/>
  <c r="AE1563" i="8"/>
  <c r="AE1819" i="8"/>
  <c r="AC1819" i="8"/>
  <c r="AF1819" i="8" s="1"/>
  <c r="AE642" i="8"/>
  <c r="AC642" i="8"/>
  <c r="AF642" i="8" s="1"/>
  <c r="AC1053" i="8"/>
  <c r="AF1053" i="8" s="1"/>
  <c r="AE1053" i="8"/>
  <c r="AC1394" i="8"/>
  <c r="AF1394" i="8" s="1"/>
  <c r="AE1394" i="8"/>
  <c r="AC1660" i="8"/>
  <c r="AF1660" i="8" s="1"/>
  <c r="AE1660" i="8"/>
  <c r="AE1916" i="8"/>
  <c r="AC1916" i="8"/>
  <c r="AF1916" i="8" s="1"/>
  <c r="AC705" i="8"/>
  <c r="AF705" i="8" s="1"/>
  <c r="AE705" i="8"/>
  <c r="AE1114" i="8"/>
  <c r="AC1114" i="8"/>
  <c r="AF1114" i="8" s="1"/>
  <c r="AC1438" i="8"/>
  <c r="AF1438" i="8" s="1"/>
  <c r="AE1438" i="8"/>
  <c r="AC1699" i="8"/>
  <c r="AF1699" i="8" s="1"/>
  <c r="AE1699" i="8"/>
  <c r="AC402" i="8"/>
  <c r="AF402" i="8" s="1"/>
  <c r="AE402" i="8"/>
  <c r="AC758" i="8"/>
  <c r="AF758" i="8" s="1"/>
  <c r="AE758" i="8"/>
  <c r="AE1167" i="8"/>
  <c r="AC1167" i="8"/>
  <c r="AF1167" i="8" s="1"/>
  <c r="AC1476" i="8"/>
  <c r="AF1476" i="8" s="1"/>
  <c r="AE1476" i="8"/>
  <c r="AC1732" i="8"/>
  <c r="AF1732" i="8" s="1"/>
  <c r="AE1732" i="8"/>
  <c r="AC453" i="8"/>
  <c r="AF453" i="8" s="1"/>
  <c r="AE453" i="8"/>
  <c r="AC922" i="8"/>
  <c r="AF922" i="8" s="1"/>
  <c r="AE922" i="8"/>
  <c r="AC1301" i="8"/>
  <c r="AF1301" i="8" s="1"/>
  <c r="AE1301" i="8"/>
  <c r="AC1579" i="8"/>
  <c r="AF1579" i="8" s="1"/>
  <c r="AE1579" i="8"/>
  <c r="AE1835" i="8"/>
  <c r="AC1835" i="8"/>
  <c r="AF1835" i="8" s="1"/>
  <c r="AE617" i="8"/>
  <c r="AC617" i="8"/>
  <c r="AF617" i="8" s="1"/>
  <c r="AE1026" i="8"/>
  <c r="AC1026" i="8"/>
  <c r="AF1026" i="8" s="1"/>
  <c r="AC1375" i="8"/>
  <c r="AF1375" i="8" s="1"/>
  <c r="AE1375" i="8"/>
  <c r="AC1644" i="8"/>
  <c r="AF1644" i="8" s="1"/>
  <c r="AE1644" i="8"/>
  <c r="AE1900" i="8"/>
  <c r="AC1900" i="8"/>
  <c r="AF1900" i="8" s="1"/>
  <c r="AC730" i="8"/>
  <c r="AF730" i="8" s="1"/>
  <c r="AE730" i="8"/>
  <c r="AC1141" i="8"/>
  <c r="AF1141" i="8" s="1"/>
  <c r="AE1141" i="8"/>
  <c r="AC1457" i="8"/>
  <c r="AF1457" i="8" s="1"/>
  <c r="AE1457" i="8"/>
  <c r="AC1715" i="8"/>
  <c r="AF1715" i="8" s="1"/>
  <c r="AE1715" i="8"/>
  <c r="AC834" i="8"/>
  <c r="AF834" i="8" s="1"/>
  <c r="AE834" i="8"/>
  <c r="AC1274" i="8"/>
  <c r="AF1274" i="8" s="1"/>
  <c r="AE1274" i="8"/>
  <c r="AC1588" i="8"/>
  <c r="AF1588" i="8" s="1"/>
  <c r="AE1588" i="8"/>
  <c r="AE1876" i="8"/>
  <c r="AC1876" i="8"/>
  <c r="AF1876" i="8" s="1"/>
  <c r="AE1908" i="8"/>
  <c r="AC1908" i="8"/>
  <c r="AF1908" i="8" s="1"/>
  <c r="AE519" i="8"/>
  <c r="AC519" i="8"/>
  <c r="AF519" i="8" s="1"/>
  <c r="AE1066" i="8"/>
  <c r="AC1066" i="8"/>
  <c r="AF1066" i="8" s="1"/>
  <c r="AC1477" i="8"/>
  <c r="AF1477" i="8" s="1"/>
  <c r="AE1477" i="8"/>
  <c r="AC1733" i="8"/>
  <c r="AF1733" i="8" s="1"/>
  <c r="AE1733" i="8"/>
  <c r="AE621" i="8"/>
  <c r="AC621" i="8"/>
  <c r="AF621" i="8" s="1"/>
  <c r="AK620" i="4" s="1"/>
  <c r="AC1133" i="8"/>
  <c r="AF1133" i="8" s="1"/>
  <c r="AE1133" i="8"/>
  <c r="AC1451" i="8"/>
  <c r="AF1451" i="8" s="1"/>
  <c r="AE1451" i="8"/>
  <c r="AC1774" i="8"/>
  <c r="AF1774" i="8" s="1"/>
  <c r="AE1774" i="8"/>
  <c r="AE1116" i="8"/>
  <c r="AC1116" i="8"/>
  <c r="AF1116" i="8" s="1"/>
  <c r="AE796" i="8"/>
  <c r="AC796" i="8"/>
  <c r="AF796" i="8" s="1"/>
  <c r="AC476" i="8"/>
  <c r="AF476" i="8" s="1"/>
  <c r="AK475" i="4" s="1"/>
  <c r="AE476" i="8"/>
  <c r="AC310" i="8"/>
  <c r="AF310" i="8" s="1"/>
  <c r="AK309" i="4" s="1"/>
  <c r="AE310" i="8"/>
  <c r="AC1043" i="8"/>
  <c r="AF1043" i="8" s="1"/>
  <c r="AE1043" i="8"/>
  <c r="AC723" i="8"/>
  <c r="AF723" i="8" s="1"/>
  <c r="AE723" i="8"/>
  <c r="AC457" i="8"/>
  <c r="AF457" i="8" s="1"/>
  <c r="AK456" i="4" s="1"/>
  <c r="AE457" i="8"/>
  <c r="AC279" i="8"/>
  <c r="AF279" i="8" s="1"/>
  <c r="AK278" i="4" s="1"/>
  <c r="AE279" i="8"/>
  <c r="AC1456" i="8"/>
  <c r="AF1456" i="8" s="1"/>
  <c r="AE1456" i="8"/>
  <c r="AC1264" i="8"/>
  <c r="AF1264" i="8" s="1"/>
  <c r="AE1264" i="8"/>
  <c r="AC1008" i="8"/>
  <c r="AF1008" i="8" s="1"/>
  <c r="AE1008" i="8"/>
  <c r="AC752" i="8"/>
  <c r="AF752" i="8" s="1"/>
  <c r="AE752" i="8"/>
  <c r="AE560" i="8"/>
  <c r="AC560" i="8"/>
  <c r="AF560" i="8" s="1"/>
  <c r="AK559" i="4" s="1"/>
  <c r="AC284" i="8"/>
  <c r="AF284" i="8" s="1"/>
  <c r="AK283" i="4" s="1"/>
  <c r="AE284" i="8"/>
  <c r="AC321" i="8"/>
  <c r="AF321" i="8" s="1"/>
  <c r="AK320" i="4" s="1"/>
  <c r="AE321" i="8"/>
  <c r="AC304" i="8"/>
  <c r="AF304" i="8" s="1"/>
  <c r="AK303" i="4" s="1"/>
  <c r="AE304" i="8"/>
  <c r="AE789" i="8"/>
  <c r="AC789" i="8"/>
  <c r="AF789" i="8" s="1"/>
  <c r="AC1193" i="8"/>
  <c r="AF1193" i="8" s="1"/>
  <c r="AE1193" i="8"/>
  <c r="AC1495" i="8"/>
  <c r="AF1495" i="8" s="1"/>
  <c r="AE1495" i="8"/>
  <c r="AC765" i="8"/>
  <c r="AF765" i="8" s="1"/>
  <c r="AE765" i="8"/>
  <c r="AC1173" i="8"/>
  <c r="AF1173" i="8" s="1"/>
  <c r="AE1173" i="8"/>
  <c r="AC1480" i="8"/>
  <c r="AF1480" i="8" s="1"/>
  <c r="AE1480" i="8"/>
  <c r="AC1672" i="8"/>
  <c r="AF1672" i="8" s="1"/>
  <c r="AE1672" i="8"/>
  <c r="AE1864" i="8"/>
  <c r="AC1864" i="8"/>
  <c r="AF1864" i="8" s="1"/>
  <c r="AC741" i="8"/>
  <c r="AF741" i="8" s="1"/>
  <c r="AE741" i="8"/>
  <c r="AC1150" i="8"/>
  <c r="AF1150" i="8" s="1"/>
  <c r="AE1150" i="8"/>
  <c r="AE1463" i="8"/>
  <c r="AC1463" i="8"/>
  <c r="AF1463" i="8" s="1"/>
  <c r="AC1729" i="8"/>
  <c r="AF1729" i="8" s="1"/>
  <c r="AE1729" i="8"/>
  <c r="AC470" i="8"/>
  <c r="AF470" i="8" s="1"/>
  <c r="AK469" i="4" s="1"/>
  <c r="AE470" i="8"/>
  <c r="AE934" i="8"/>
  <c r="AC934" i="8"/>
  <c r="AF934" i="8" s="1"/>
  <c r="AC1309" i="8"/>
  <c r="AF1309" i="8" s="1"/>
  <c r="AE1309" i="8"/>
  <c r="AC1594" i="8"/>
  <c r="AF1594" i="8" s="1"/>
  <c r="AE1594" i="8"/>
  <c r="AE1850" i="8"/>
  <c r="AC1850" i="8"/>
  <c r="AF1850" i="8" s="1"/>
  <c r="AC1429" i="8"/>
  <c r="AF1429" i="8" s="1"/>
  <c r="AE1429" i="8"/>
  <c r="AC847" i="8"/>
  <c r="AF847" i="8" s="1"/>
  <c r="AE847" i="8"/>
  <c r="AC429" i="8"/>
  <c r="AF429" i="8" s="1"/>
  <c r="AE429" i="8"/>
  <c r="AC1571" i="8"/>
  <c r="AF1571" i="8" s="1"/>
  <c r="AE1571" i="8"/>
  <c r="AC962" i="8"/>
  <c r="AF962" i="8" s="1"/>
  <c r="AE962" i="8"/>
  <c r="AE1860" i="8"/>
  <c r="AC1860" i="8"/>
  <c r="AF1860" i="8" s="1"/>
  <c r="AC1447" i="8"/>
  <c r="AF1447" i="8" s="1"/>
  <c r="AE1447" i="8"/>
  <c r="AC350" i="8"/>
  <c r="AF350" i="8" s="1"/>
  <c r="AE350" i="8"/>
  <c r="AC874" i="8"/>
  <c r="AF874" i="8" s="1"/>
  <c r="AE874" i="8"/>
  <c r="AC1340" i="8"/>
  <c r="AF1340" i="8" s="1"/>
  <c r="AE1340" i="8"/>
  <c r="AC838" i="8"/>
  <c r="AF838" i="8" s="1"/>
  <c r="AE838" i="8"/>
  <c r="AC1234" i="8"/>
  <c r="AF1234" i="8" s="1"/>
  <c r="AE1234" i="8"/>
  <c r="AC1590" i="8"/>
  <c r="AF1590" i="8" s="1"/>
  <c r="AE1590" i="8"/>
  <c r="AE1910" i="8"/>
  <c r="AC1910" i="8"/>
  <c r="AF1910" i="8" s="1"/>
  <c r="AC1044" i="8"/>
  <c r="AF1044" i="8" s="1"/>
  <c r="AE1044" i="8"/>
  <c r="AE788" i="8"/>
  <c r="AC788" i="8"/>
  <c r="AF788" i="8" s="1"/>
  <c r="AE532" i="8"/>
  <c r="AC532" i="8"/>
  <c r="AF532" i="8" s="1"/>
  <c r="AC298" i="8"/>
  <c r="AF298" i="8" s="1"/>
  <c r="AE298" i="8"/>
  <c r="AE1099" i="8"/>
  <c r="AC1099" i="8"/>
  <c r="AF1099" i="8" s="1"/>
  <c r="AC843" i="8"/>
  <c r="AF843" i="8" s="1"/>
  <c r="AE843" i="8"/>
  <c r="AE587" i="8"/>
  <c r="AC587" i="8"/>
  <c r="AF587" i="8" s="1"/>
  <c r="AC267" i="8"/>
  <c r="AF267" i="8" s="1"/>
  <c r="AK266" i="4" s="1"/>
  <c r="AE267" i="8"/>
  <c r="AC1384" i="8"/>
  <c r="AF1384" i="8" s="1"/>
  <c r="AE1384" i="8"/>
  <c r="AC1192" i="8"/>
  <c r="AF1192" i="8" s="1"/>
  <c r="AE1192" i="8"/>
  <c r="AC936" i="8"/>
  <c r="AF936" i="8" s="1"/>
  <c r="AE936" i="8"/>
  <c r="AC680" i="8"/>
  <c r="AF680" i="8" s="1"/>
  <c r="AE680" i="8"/>
  <c r="AC377" i="8"/>
  <c r="AF377" i="8" s="1"/>
  <c r="AE377" i="8"/>
  <c r="AC801" i="8"/>
  <c r="AF801" i="8" s="1"/>
  <c r="AE801" i="8"/>
  <c r="AC1203" i="8"/>
  <c r="AF1203" i="8" s="1"/>
  <c r="AE1203" i="8"/>
  <c r="AC1434" i="8"/>
  <c r="AF1434" i="8" s="1"/>
  <c r="AE1434" i="8"/>
  <c r="AC1695" i="8"/>
  <c r="AF1695" i="8" s="1"/>
  <c r="AE1695" i="8"/>
  <c r="AE1887" i="8"/>
  <c r="AC1887" i="8"/>
  <c r="AF1887" i="8" s="1"/>
  <c r="AC777" i="8"/>
  <c r="AF777" i="8" s="1"/>
  <c r="AE777" i="8"/>
  <c r="AC1269" i="8"/>
  <c r="AF1269" i="8" s="1"/>
  <c r="AE1269" i="8"/>
  <c r="AC1552" i="8"/>
  <c r="AF1552" i="8" s="1"/>
  <c r="AE1552" i="8"/>
  <c r="AC855" i="8"/>
  <c r="AF855" i="8" s="1"/>
  <c r="AE855" i="8"/>
  <c r="AC1249" i="8"/>
  <c r="AF1249" i="8" s="1"/>
  <c r="AE1249" i="8"/>
  <c r="AC1537" i="8"/>
  <c r="AF1537" i="8" s="1"/>
  <c r="AE1537" i="8"/>
  <c r="AE1801" i="8"/>
  <c r="AC1801" i="8"/>
  <c r="AF1801" i="8" s="1"/>
  <c r="AE639" i="8"/>
  <c r="AC639" i="8"/>
  <c r="AF639" i="8" s="1"/>
  <c r="AE1151" i="8"/>
  <c r="AC1151" i="8"/>
  <c r="AF1151" i="8" s="1"/>
  <c r="AE1465" i="8"/>
  <c r="AC1465" i="8"/>
  <c r="AF1465" i="8" s="1"/>
  <c r="AC1730" i="8"/>
  <c r="AF1730" i="8" s="1"/>
  <c r="AE1730" i="8"/>
  <c r="AC743" i="8"/>
  <c r="AF743" i="8" s="1"/>
  <c r="AE743" i="8"/>
  <c r="AC898" i="8"/>
  <c r="AF898" i="8" s="1"/>
  <c r="AE898" i="8"/>
  <c r="AE517" i="8"/>
  <c r="AC517" i="8"/>
  <c r="AF517" i="8" s="1"/>
  <c r="AE605" i="8"/>
  <c r="AC605" i="8"/>
  <c r="AF605" i="8" s="1"/>
  <c r="AC1636" i="8"/>
  <c r="AF1636" i="8" s="1"/>
  <c r="AE1636" i="8"/>
  <c r="AC1739" i="8"/>
  <c r="AF1739" i="8" s="1"/>
  <c r="AE1739" i="8"/>
  <c r="AC682" i="8"/>
  <c r="AF682" i="8" s="1"/>
  <c r="AE682" i="8"/>
  <c r="AC1093" i="8"/>
  <c r="AF1093" i="8" s="1"/>
  <c r="AE1093" i="8"/>
  <c r="AE1190" i="8"/>
  <c r="AC1190" i="8"/>
  <c r="AF1190" i="8" s="1"/>
  <c r="AC1493" i="8"/>
  <c r="AF1493" i="8" s="1"/>
  <c r="AE1493" i="8"/>
  <c r="AC1621" i="8"/>
  <c r="AF1621" i="8" s="1"/>
  <c r="AE1621" i="8"/>
  <c r="AE1813" i="8"/>
  <c r="AC1813" i="8"/>
  <c r="AF1813" i="8" s="1"/>
  <c r="AC286" i="8"/>
  <c r="AF286" i="8" s="1"/>
  <c r="AE286" i="8"/>
  <c r="AE646" i="8"/>
  <c r="AC646" i="8"/>
  <c r="AF646" i="8" s="1"/>
  <c r="AC953" i="8"/>
  <c r="AF953" i="8" s="1"/>
  <c r="AE953" i="8"/>
  <c r="AC1323" i="8"/>
  <c r="AF1323" i="8" s="1"/>
  <c r="AE1323" i="8"/>
  <c r="AC1598" i="8"/>
  <c r="AF1598" i="8" s="1"/>
  <c r="AE1598" i="8"/>
  <c r="AE1854" i="8"/>
  <c r="AC1854" i="8"/>
  <c r="AF1854" i="8" s="1"/>
  <c r="AE1164" i="8"/>
  <c r="AC1164" i="8"/>
  <c r="AF1164" i="8" s="1"/>
  <c r="AE908" i="8"/>
  <c r="AC908" i="8"/>
  <c r="AF908" i="8" s="1"/>
  <c r="AE652" i="8"/>
  <c r="AC652" i="8"/>
  <c r="AF652" i="8" s="1"/>
  <c r="AC1027" i="8"/>
  <c r="AF1027" i="8" s="1"/>
  <c r="AE1027" i="8"/>
  <c r="AC771" i="8"/>
  <c r="AF771" i="8" s="1"/>
  <c r="AE771" i="8"/>
  <c r="AE515" i="8"/>
  <c r="AC515" i="8"/>
  <c r="AF515" i="8" s="1"/>
  <c r="AC269" i="8"/>
  <c r="AF269" i="8" s="1"/>
  <c r="AE269" i="8"/>
  <c r="AE505" i="8"/>
  <c r="AC505" i="8"/>
  <c r="AF505" i="8" s="1"/>
  <c r="AC357" i="8"/>
  <c r="AF357" i="8" s="1"/>
  <c r="AK356" i="4" s="1"/>
  <c r="AE357" i="8"/>
  <c r="AC1440" i="8"/>
  <c r="AF1440" i="8" s="1"/>
  <c r="AE1440" i="8"/>
  <c r="AC1184" i="8"/>
  <c r="AF1184" i="8" s="1"/>
  <c r="AE1184" i="8"/>
  <c r="AC928" i="8"/>
  <c r="AF928" i="8" s="1"/>
  <c r="AE928" i="8"/>
  <c r="AC672" i="8"/>
  <c r="AF672" i="8" s="1"/>
  <c r="AE672" i="8"/>
  <c r="AC332" i="8"/>
  <c r="AF332" i="8" s="1"/>
  <c r="AK331" i="4" s="1"/>
  <c r="AE332" i="8"/>
  <c r="AC369" i="8"/>
  <c r="AF369" i="8" s="1"/>
  <c r="AE369" i="8"/>
  <c r="AE609" i="8"/>
  <c r="AC609" i="8"/>
  <c r="AF609" i="8" s="1"/>
  <c r="AE917" i="8"/>
  <c r="AC917" i="8"/>
  <c r="AF917" i="8" s="1"/>
  <c r="AC1370" i="8"/>
  <c r="AF1370" i="8" s="1"/>
  <c r="AE1370" i="8"/>
  <c r="AC1639" i="8"/>
  <c r="AF1639" i="8" s="1"/>
  <c r="AE1639" i="8"/>
  <c r="AC687" i="8"/>
  <c r="AF687" i="8" s="1"/>
  <c r="AE687" i="8"/>
  <c r="AC994" i="8"/>
  <c r="AF994" i="8" s="1"/>
  <c r="AE994" i="8"/>
  <c r="AC1279" i="8"/>
  <c r="AF1279" i="8" s="1"/>
  <c r="AE1279" i="8"/>
  <c r="AC1560" i="8"/>
  <c r="AF1560" i="8" s="1"/>
  <c r="AE1560" i="8"/>
  <c r="AC1752" i="8"/>
  <c r="AF1752" i="8" s="1"/>
  <c r="AE1752" i="8"/>
  <c r="AE1880" i="8"/>
  <c r="AC1880" i="8"/>
  <c r="AF1880" i="8" s="1"/>
  <c r="AE533" i="8"/>
  <c r="AC533" i="8"/>
  <c r="AF533" i="8" s="1"/>
  <c r="AE869" i="8"/>
  <c r="AC869" i="8"/>
  <c r="AF869" i="8" s="1"/>
  <c r="AE1174" i="8"/>
  <c r="AC1174" i="8"/>
  <c r="AF1174" i="8" s="1"/>
  <c r="AC1481" i="8"/>
  <c r="AF1481" i="8" s="1"/>
  <c r="AE1481" i="8"/>
  <c r="AC857" i="8"/>
  <c r="AF857" i="8" s="1"/>
  <c r="AE857" i="8"/>
  <c r="AC1165" i="8"/>
  <c r="AF1165" i="8" s="1"/>
  <c r="AE1165" i="8"/>
  <c r="AC1538" i="8"/>
  <c r="AF1538" i="8" s="1"/>
  <c r="AE1538" i="8"/>
  <c r="AC1738" i="8"/>
  <c r="AF1738" i="8" s="1"/>
  <c r="AE1738" i="8"/>
  <c r="AE1930" i="8"/>
  <c r="AC1930" i="8"/>
  <c r="AF1930" i="8" s="1"/>
  <c r="AC1499" i="8"/>
  <c r="AF1499" i="8" s="1"/>
  <c r="AE1499" i="8"/>
  <c r="AC950" i="8"/>
  <c r="AF950" i="8" s="1"/>
  <c r="AE950" i="8"/>
  <c r="AE599" i="8"/>
  <c r="AC599" i="8"/>
  <c r="AF599" i="8" s="1"/>
  <c r="AC1635" i="8"/>
  <c r="AF1635" i="8" s="1"/>
  <c r="AE1635" i="8"/>
  <c r="AC1403" i="8"/>
  <c r="AF1403" i="8" s="1"/>
  <c r="AE1403" i="8"/>
  <c r="AC1515" i="8"/>
  <c r="AF1515" i="8" s="1"/>
  <c r="AE1515" i="8"/>
  <c r="AC437" i="8"/>
  <c r="AF437" i="8" s="1"/>
  <c r="AK436" i="4" s="1"/>
  <c r="AE437" i="8"/>
  <c r="AC709" i="8"/>
  <c r="AF709" i="8" s="1"/>
  <c r="AE709" i="8"/>
  <c r="AC913" i="8"/>
  <c r="AF913" i="8" s="1"/>
  <c r="AE913" i="8"/>
  <c r="AC1118" i="8"/>
  <c r="AF1118" i="8" s="1"/>
  <c r="AE1118" i="8"/>
  <c r="AC1294" i="8"/>
  <c r="AF1294" i="8" s="1"/>
  <c r="AE1294" i="8"/>
  <c r="AC1441" i="8"/>
  <c r="AF1441" i="8" s="1"/>
  <c r="AE1441" i="8"/>
  <c r="AC1573" i="8"/>
  <c r="AF1573" i="8" s="1"/>
  <c r="AE1573" i="8"/>
  <c r="AC1701" i="8"/>
  <c r="AF1701" i="8" s="1"/>
  <c r="AE1701" i="8"/>
  <c r="AE1829" i="8"/>
  <c r="AC1829" i="8"/>
  <c r="AF1829" i="8" s="1"/>
  <c r="AC455" i="8"/>
  <c r="AF455" i="8" s="1"/>
  <c r="AE455" i="8"/>
  <c r="AE618" i="8"/>
  <c r="AC618" i="8"/>
  <c r="AF618" i="8" s="1"/>
  <c r="AC721" i="8"/>
  <c r="AF721" i="8" s="1"/>
  <c r="AE721" i="8"/>
  <c r="AC823" i="8"/>
  <c r="AF823" i="8" s="1"/>
  <c r="AE823" i="8"/>
  <c r="AC926" i="8"/>
  <c r="AF926" i="8" s="1"/>
  <c r="AE926" i="8"/>
  <c r="AC1029" i="8"/>
  <c r="AF1029" i="8" s="1"/>
  <c r="AE1029" i="8"/>
  <c r="AE1130" i="8"/>
  <c r="AC1130" i="8"/>
  <c r="AF1130" i="8" s="1"/>
  <c r="AC1222" i="8"/>
  <c r="AF1222" i="8" s="1"/>
  <c r="AE1222" i="8"/>
  <c r="AC1303" i="8"/>
  <c r="AF1303" i="8" s="1"/>
  <c r="AE1303" i="8"/>
  <c r="AC1377" i="8"/>
  <c r="AF1377" i="8" s="1"/>
  <c r="AE1377" i="8"/>
  <c r="AC1450" i="8"/>
  <c r="AF1450" i="8" s="1"/>
  <c r="AE1450" i="8"/>
  <c r="AC1517" i="8"/>
  <c r="AF1517" i="8" s="1"/>
  <c r="AE1517" i="8"/>
  <c r="AC1581" i="8"/>
  <c r="AF1581" i="8" s="1"/>
  <c r="AE1581" i="8"/>
  <c r="AC1645" i="8"/>
  <c r="AF1645" i="8" s="1"/>
  <c r="AE1645" i="8"/>
  <c r="AC1709" i="8"/>
  <c r="AF1709" i="8" s="1"/>
  <c r="AE1709" i="8"/>
  <c r="AC1773" i="8"/>
  <c r="AF1773" i="8" s="1"/>
  <c r="AE1773" i="8"/>
  <c r="AE1837" i="8"/>
  <c r="AC1837" i="8"/>
  <c r="AF1837" i="8" s="1"/>
  <c r="AE1901" i="8"/>
  <c r="AC1901" i="8"/>
  <c r="AF1901" i="8" s="1"/>
  <c r="AC389" i="8"/>
  <c r="AF389" i="8" s="1"/>
  <c r="AE389" i="8"/>
  <c r="AE566" i="8"/>
  <c r="AC566" i="8"/>
  <c r="AF566" i="8" s="1"/>
  <c r="AC685" i="8"/>
  <c r="AF685" i="8" s="1"/>
  <c r="AE685" i="8"/>
  <c r="AE786" i="8"/>
  <c r="AC786" i="8"/>
  <c r="AF786" i="8" s="1"/>
  <c r="AC889" i="8"/>
  <c r="AF889" i="8" s="1"/>
  <c r="AE889" i="8"/>
  <c r="AE991" i="8"/>
  <c r="AC991" i="8"/>
  <c r="AF991" i="8" s="1"/>
  <c r="AE1094" i="8"/>
  <c r="AC1094" i="8"/>
  <c r="AF1094" i="8" s="1"/>
  <c r="AE1191" i="8"/>
  <c r="AC1191" i="8"/>
  <c r="AF1191" i="8" s="1"/>
  <c r="AC1277" i="8"/>
  <c r="AF1277" i="8" s="1"/>
  <c r="AE1277" i="8"/>
  <c r="AC1350" i="8"/>
  <c r="AF1350" i="8" s="1"/>
  <c r="AE1350" i="8"/>
  <c r="AC1423" i="8"/>
  <c r="AF1423" i="8" s="1"/>
  <c r="AE1423" i="8"/>
  <c r="AC1494" i="8"/>
  <c r="AF1494" i="8" s="1"/>
  <c r="AE1494" i="8"/>
  <c r="AC1558" i="8"/>
  <c r="AF1558" i="8" s="1"/>
  <c r="AE1558" i="8"/>
  <c r="AC1622" i="8"/>
  <c r="AF1622" i="8" s="1"/>
  <c r="AE1622" i="8"/>
  <c r="AC1686" i="8"/>
  <c r="AF1686" i="8" s="1"/>
  <c r="AE1686" i="8"/>
  <c r="AC1750" i="8"/>
  <c r="AF1750" i="8" s="1"/>
  <c r="AE1750" i="8"/>
  <c r="AE1814" i="8"/>
  <c r="AC1814" i="8"/>
  <c r="AF1814" i="8" s="1"/>
  <c r="AE1878" i="8"/>
  <c r="AC1878" i="8"/>
  <c r="AF1878" i="8" s="1"/>
  <c r="AC1268" i="8"/>
  <c r="AF1268" i="8" s="1"/>
  <c r="AE1268" i="8"/>
  <c r="AC1204" i="8"/>
  <c r="AF1204" i="8" s="1"/>
  <c r="AE1204" i="8"/>
  <c r="AC1140" i="8"/>
  <c r="AF1140" i="8" s="1"/>
  <c r="AE1140" i="8"/>
  <c r="AC1076" i="8"/>
  <c r="AF1076" i="8" s="1"/>
  <c r="AE1076" i="8"/>
  <c r="AC1012" i="8"/>
  <c r="AF1012" i="8" s="1"/>
  <c r="AE1012" i="8"/>
  <c r="AE948" i="8"/>
  <c r="AC948" i="8"/>
  <c r="AF948" i="8" s="1"/>
  <c r="AE884" i="8"/>
  <c r="AC884" i="8"/>
  <c r="AF884" i="8" s="1"/>
  <c r="AE820" i="8"/>
  <c r="AC820" i="8"/>
  <c r="AF820" i="8" s="1"/>
  <c r="AC756" i="8"/>
  <c r="AF756" i="8" s="1"/>
  <c r="AE756" i="8"/>
  <c r="AC692" i="8"/>
  <c r="AF692" i="8" s="1"/>
  <c r="AE692" i="8"/>
  <c r="AE628" i="8"/>
  <c r="AC628" i="8"/>
  <c r="AF628" i="8" s="1"/>
  <c r="AE564" i="8"/>
  <c r="AC564" i="8"/>
  <c r="AF564" i="8" s="1"/>
  <c r="AE500" i="8"/>
  <c r="AC500" i="8"/>
  <c r="AF500" i="8" s="1"/>
  <c r="AC436" i="8"/>
  <c r="AF436" i="8" s="1"/>
  <c r="AK435" i="4" s="1"/>
  <c r="AE436" i="8"/>
  <c r="AC349" i="8"/>
  <c r="AF349" i="8" s="1"/>
  <c r="AE349" i="8"/>
  <c r="AE1131" i="8"/>
  <c r="AC1131" i="8"/>
  <c r="AF1131" i="8" s="1"/>
  <c r="AC1067" i="8"/>
  <c r="AF1067" i="8" s="1"/>
  <c r="AE1067" i="8"/>
  <c r="AC1003" i="8"/>
  <c r="AF1003" i="8" s="1"/>
  <c r="AE1003" i="8"/>
  <c r="AC939" i="8"/>
  <c r="AF939" i="8" s="1"/>
  <c r="AE939" i="8"/>
  <c r="AC875" i="8"/>
  <c r="AF875" i="8" s="1"/>
  <c r="AE875" i="8"/>
  <c r="AC811" i="8"/>
  <c r="AF811" i="8" s="1"/>
  <c r="AE811" i="8"/>
  <c r="AC747" i="8"/>
  <c r="AF747" i="8" s="1"/>
  <c r="AE747" i="8"/>
  <c r="AC683" i="8"/>
  <c r="AF683" i="8" s="1"/>
  <c r="AE683" i="8"/>
  <c r="AE619" i="8"/>
  <c r="AC619" i="8"/>
  <c r="AF619" i="8" s="1"/>
  <c r="AE555" i="8"/>
  <c r="AC555" i="8"/>
  <c r="AF555" i="8" s="1"/>
  <c r="AE491" i="8"/>
  <c r="AC491" i="8"/>
  <c r="AF491" i="8" s="1"/>
  <c r="AK490" i="4" s="1"/>
  <c r="AC426" i="8"/>
  <c r="AF426" i="8" s="1"/>
  <c r="AE426" i="8"/>
  <c r="AC334" i="8"/>
  <c r="AF334" i="8" s="1"/>
  <c r="AK333" i="4" s="1"/>
  <c r="AE334" i="8"/>
  <c r="AE554" i="8"/>
  <c r="AC554" i="8"/>
  <c r="AF554" i="8" s="1"/>
  <c r="AE490" i="8"/>
  <c r="AC490" i="8"/>
  <c r="AF490" i="8" s="1"/>
  <c r="AK489" i="4" s="1"/>
  <c r="AC425" i="8"/>
  <c r="AF425" i="8" s="1"/>
  <c r="AE425" i="8"/>
  <c r="AC333" i="8"/>
  <c r="AF333" i="8" s="1"/>
  <c r="AK332" i="4" s="1"/>
  <c r="AE333" i="8"/>
  <c r="AE545" i="8"/>
  <c r="AC545" i="8"/>
  <c r="AF545" i="8" s="1"/>
  <c r="AE481" i="8"/>
  <c r="AC481" i="8"/>
  <c r="AF481" i="8" s="1"/>
  <c r="AK480" i="4" s="1"/>
  <c r="AC414" i="8"/>
  <c r="AF414" i="8" s="1"/>
  <c r="AE414" i="8"/>
  <c r="AC318" i="8"/>
  <c r="AF318" i="8" s="1"/>
  <c r="AK317" i="4" s="1"/>
  <c r="AE318" i="8"/>
  <c r="AC1416" i="8"/>
  <c r="AF1416" i="8" s="1"/>
  <c r="AE1416" i="8"/>
  <c r="AC1352" i="8"/>
  <c r="AF1352" i="8" s="1"/>
  <c r="AE1352" i="8"/>
  <c r="AC1288" i="8"/>
  <c r="AF1288" i="8" s="1"/>
  <c r="AE1288" i="8"/>
  <c r="AE1224" i="8"/>
  <c r="AC1224" i="8"/>
  <c r="AF1224" i="8" s="1"/>
  <c r="AC1160" i="8"/>
  <c r="AF1160" i="8" s="1"/>
  <c r="AE1160" i="8"/>
  <c r="AC1096" i="8"/>
  <c r="AF1096" i="8" s="1"/>
  <c r="AE1096" i="8"/>
  <c r="AC1032" i="8"/>
  <c r="AF1032" i="8" s="1"/>
  <c r="AE1032" i="8"/>
  <c r="AC968" i="8"/>
  <c r="AF968" i="8" s="1"/>
  <c r="AE968" i="8"/>
  <c r="AC904" i="8"/>
  <c r="AF904" i="8" s="1"/>
  <c r="AE904" i="8"/>
  <c r="AC840" i="8"/>
  <c r="AF840" i="8" s="1"/>
  <c r="AE840" i="8"/>
  <c r="AC776" i="8"/>
  <c r="AF776" i="8" s="1"/>
  <c r="AE776" i="8"/>
  <c r="AC712" i="8"/>
  <c r="AF712" i="8" s="1"/>
  <c r="AE712" i="8"/>
  <c r="AE648" i="8"/>
  <c r="AC648" i="8"/>
  <c r="AF648" i="8" s="1"/>
  <c r="AE584" i="8"/>
  <c r="AC584" i="8"/>
  <c r="AF584" i="8" s="1"/>
  <c r="AK583" i="4" s="1"/>
  <c r="AE520" i="8"/>
  <c r="AC520" i="8"/>
  <c r="AF520" i="8" s="1"/>
  <c r="AC456" i="8"/>
  <c r="AF456" i="8" s="1"/>
  <c r="AK455" i="4" s="1"/>
  <c r="AE456" i="8"/>
  <c r="AC381" i="8"/>
  <c r="AF381" i="8" s="1"/>
  <c r="AK380" i="4" s="1"/>
  <c r="AE381" i="8"/>
  <c r="AC278" i="8"/>
  <c r="AF278" i="8" s="1"/>
  <c r="AK277" i="4" s="1"/>
  <c r="AE278" i="8"/>
  <c r="AC372" i="8"/>
  <c r="AF372" i="8" s="1"/>
  <c r="AE372" i="8"/>
  <c r="AC308" i="8"/>
  <c r="AF308" i="8" s="1"/>
  <c r="AK307" i="4" s="1"/>
  <c r="AE308" i="8"/>
  <c r="AC345" i="8"/>
  <c r="AF345" i="8" s="1"/>
  <c r="AK344" i="4" s="1"/>
  <c r="AE345" i="8"/>
  <c r="AC281" i="8"/>
  <c r="AF281" i="8" s="1"/>
  <c r="AK280" i="4" s="1"/>
  <c r="AE281" i="8"/>
  <c r="AC392" i="8"/>
  <c r="AF392" i="8" s="1"/>
  <c r="AE392" i="8"/>
  <c r="AC328" i="8"/>
  <c r="AF328" i="8" s="1"/>
  <c r="AK327" i="4" s="1"/>
  <c r="AE328" i="8"/>
  <c r="AC265" i="8"/>
  <c r="AF265" i="8" s="1"/>
  <c r="AE265" i="8"/>
  <c r="AC287" i="8"/>
  <c r="AF287" i="8" s="1"/>
  <c r="AE287" i="8"/>
  <c r="AE503" i="8"/>
  <c r="AC503" i="8"/>
  <c r="AF503" i="8" s="1"/>
  <c r="AE647" i="8"/>
  <c r="AC647" i="8"/>
  <c r="AF647" i="8" s="1"/>
  <c r="AC750" i="8"/>
  <c r="AF750" i="8" s="1"/>
  <c r="AE750" i="8"/>
  <c r="AE853" i="8"/>
  <c r="AC853" i="8"/>
  <c r="AF853" i="8" s="1"/>
  <c r="AC954" i="8"/>
  <c r="AF954" i="8" s="1"/>
  <c r="AE954" i="8"/>
  <c r="AE1057" i="8"/>
  <c r="AC1057" i="8"/>
  <c r="AF1057" i="8" s="1"/>
  <c r="AE1159" i="8"/>
  <c r="AC1159" i="8"/>
  <c r="AF1159" i="8" s="1"/>
  <c r="AC1246" i="8"/>
  <c r="AF1246" i="8" s="1"/>
  <c r="AE1246" i="8"/>
  <c r="AC1324" i="8"/>
  <c r="AF1324" i="8" s="1"/>
  <c r="AE1324" i="8"/>
  <c r="AC1397" i="8"/>
  <c r="AF1397" i="8" s="1"/>
  <c r="AE1397" i="8"/>
  <c r="AE1470" i="8"/>
  <c r="AC1470" i="8"/>
  <c r="AF1470" i="8" s="1"/>
  <c r="AC1535" i="8"/>
  <c r="AF1535" i="8" s="1"/>
  <c r="AE1535" i="8"/>
  <c r="AC1599" i="8"/>
  <c r="AF1599" i="8" s="1"/>
  <c r="AE1599" i="8"/>
  <c r="AC1663" i="8"/>
  <c r="AF1663" i="8" s="1"/>
  <c r="AE1663" i="8"/>
  <c r="AC1727" i="8"/>
  <c r="AF1727" i="8" s="1"/>
  <c r="AE1727" i="8"/>
  <c r="AC1791" i="8"/>
  <c r="AF1791" i="8" s="1"/>
  <c r="AE1791" i="8"/>
  <c r="AE1855" i="8"/>
  <c r="AC1855" i="8"/>
  <c r="AF1855" i="8" s="1"/>
  <c r="AE1919" i="8"/>
  <c r="AC1919" i="8"/>
  <c r="AF1919" i="8" s="1"/>
  <c r="AC463" i="8"/>
  <c r="AF463" i="8" s="1"/>
  <c r="AK462" i="4" s="1"/>
  <c r="AE463" i="8"/>
  <c r="AE623" i="8"/>
  <c r="AC623" i="8"/>
  <c r="AF623" i="8" s="1"/>
  <c r="AK622" i="4" s="1"/>
  <c r="AC726" i="8"/>
  <c r="AF726" i="8" s="1"/>
  <c r="AE726" i="8"/>
  <c r="AE829" i="8"/>
  <c r="AC829" i="8"/>
  <c r="AF829" i="8" s="1"/>
  <c r="AC930" i="8"/>
  <c r="AF930" i="8" s="1"/>
  <c r="AE930" i="8"/>
  <c r="AC1033" i="8"/>
  <c r="AF1033" i="8" s="1"/>
  <c r="AE1033" i="8"/>
  <c r="AE1135" i="8"/>
  <c r="AC1135" i="8"/>
  <c r="AF1135" i="8" s="1"/>
  <c r="AC1226" i="8"/>
  <c r="AF1226" i="8" s="1"/>
  <c r="AE1226" i="8"/>
  <c r="AC1307" i="8"/>
  <c r="AF1307" i="8" s="1"/>
  <c r="AE1307" i="8"/>
  <c r="AC1380" i="8"/>
  <c r="AF1380" i="8" s="1"/>
  <c r="AE1380" i="8"/>
  <c r="AC1453" i="8"/>
  <c r="AF1453" i="8" s="1"/>
  <c r="AE1453" i="8"/>
  <c r="AC1520" i="8"/>
  <c r="AF1520" i="8" s="1"/>
  <c r="AE1520" i="8"/>
  <c r="AC1584" i="8"/>
  <c r="AF1584" i="8" s="1"/>
  <c r="AE1584" i="8"/>
  <c r="AC1648" i="8"/>
  <c r="AF1648" i="8" s="1"/>
  <c r="AE1648" i="8"/>
  <c r="AC1712" i="8"/>
  <c r="AF1712" i="8" s="1"/>
  <c r="AE1712" i="8"/>
  <c r="AC1776" i="8"/>
  <c r="AF1776" i="8" s="1"/>
  <c r="AE1776" i="8"/>
  <c r="AE1840" i="8"/>
  <c r="AC1840" i="8"/>
  <c r="AF1840" i="8" s="1"/>
  <c r="AE1904" i="8"/>
  <c r="AC1904" i="8"/>
  <c r="AF1904" i="8" s="1"/>
  <c r="AC421" i="8"/>
  <c r="AF421" i="8" s="1"/>
  <c r="AE421" i="8"/>
  <c r="AE597" i="8"/>
  <c r="AC597" i="8"/>
  <c r="AF597" i="8" s="1"/>
  <c r="AC702" i="8"/>
  <c r="AF702" i="8" s="1"/>
  <c r="AE702" i="8"/>
  <c r="AE805" i="8"/>
  <c r="AC805" i="8"/>
  <c r="AF805" i="8" s="1"/>
  <c r="AC906" i="8"/>
  <c r="AF906" i="8" s="1"/>
  <c r="AE906" i="8"/>
  <c r="AE1009" i="8"/>
  <c r="AC1009" i="8"/>
  <c r="AF1009" i="8" s="1"/>
  <c r="AE1111" i="8"/>
  <c r="AC1111" i="8"/>
  <c r="AF1111" i="8" s="1"/>
  <c r="AC1206" i="8"/>
  <c r="AF1206" i="8" s="1"/>
  <c r="AE1206" i="8"/>
  <c r="AC1290" i="8"/>
  <c r="AF1290" i="8" s="1"/>
  <c r="AE1290" i="8"/>
  <c r="AC1363" i="8"/>
  <c r="AF1363" i="8" s="1"/>
  <c r="AE1363" i="8"/>
  <c r="AC1436" i="8"/>
  <c r="AF1436" i="8" s="1"/>
  <c r="AE1436" i="8"/>
  <c r="AC1505" i="8"/>
  <c r="AF1505" i="8" s="1"/>
  <c r="AE1505" i="8"/>
  <c r="AC1577" i="8"/>
  <c r="AF1577" i="8" s="1"/>
  <c r="AE1577" i="8"/>
  <c r="AC1641" i="8"/>
  <c r="AF1641" i="8" s="1"/>
  <c r="AE1641" i="8"/>
  <c r="AC1705" i="8"/>
  <c r="AF1705" i="8" s="1"/>
  <c r="AE1705" i="8"/>
  <c r="AC1769" i="8"/>
  <c r="AF1769" i="8" s="1"/>
  <c r="AE1769" i="8"/>
  <c r="AE1833" i="8"/>
  <c r="AC1833" i="8"/>
  <c r="AF1833" i="8" s="1"/>
  <c r="AE1897" i="8"/>
  <c r="AC1897" i="8"/>
  <c r="AF1897" i="8" s="1"/>
  <c r="AC366" i="8"/>
  <c r="AF366" i="8" s="1"/>
  <c r="AK365" i="4" s="1"/>
  <c r="AE366" i="8"/>
  <c r="AE575" i="8"/>
  <c r="AC575" i="8"/>
  <c r="AF575" i="8" s="1"/>
  <c r="AK574" i="4" s="1"/>
  <c r="AC690" i="8"/>
  <c r="AF690" i="8" s="1"/>
  <c r="AE690" i="8"/>
  <c r="AC793" i="8"/>
  <c r="AF793" i="8" s="1"/>
  <c r="AE793" i="8"/>
  <c r="AC895" i="8"/>
  <c r="AF895" i="8" s="1"/>
  <c r="AE895" i="8"/>
  <c r="AC998" i="8"/>
  <c r="AF998" i="8" s="1"/>
  <c r="AE998" i="8"/>
  <c r="AC1101" i="8"/>
  <c r="AF1101" i="8" s="1"/>
  <c r="AE1101" i="8"/>
  <c r="AC1197" i="8"/>
  <c r="AF1197" i="8" s="1"/>
  <c r="AE1197" i="8"/>
  <c r="AC1282" i="8"/>
  <c r="AF1282" i="8" s="1"/>
  <c r="AE1282" i="8"/>
  <c r="AC1355" i="8"/>
  <c r="AF1355" i="8" s="1"/>
  <c r="AE1355" i="8"/>
  <c r="AC1428" i="8"/>
  <c r="AF1428" i="8" s="1"/>
  <c r="AE1428" i="8"/>
  <c r="AC1498" i="8"/>
  <c r="AF1498" i="8" s="1"/>
  <c r="AE1498" i="8"/>
  <c r="AC1570" i="8"/>
  <c r="AF1570" i="8" s="1"/>
  <c r="AE1570" i="8"/>
  <c r="AC1634" i="8"/>
  <c r="AF1634" i="8" s="1"/>
  <c r="AE1634" i="8"/>
  <c r="AC1698" i="8"/>
  <c r="AF1698" i="8" s="1"/>
  <c r="AE1698" i="8"/>
  <c r="AC1762" i="8"/>
  <c r="AF1762" i="8" s="1"/>
  <c r="AE1762" i="8"/>
  <c r="AE1826" i="8"/>
  <c r="AC1826" i="8"/>
  <c r="AF1826" i="8" s="1"/>
  <c r="AE1890" i="8"/>
  <c r="AC1890" i="8"/>
  <c r="AF1890" i="8" s="1"/>
  <c r="AE494" i="8"/>
  <c r="AC494" i="8"/>
  <c r="AF494" i="8" s="1"/>
  <c r="AC949" i="8"/>
  <c r="AF949" i="8" s="1"/>
  <c r="AE949" i="8"/>
  <c r="AC1319" i="8"/>
  <c r="AF1319" i="8" s="1"/>
  <c r="AE1319" i="8"/>
  <c r="AC1595" i="8"/>
  <c r="AF1595" i="8" s="1"/>
  <c r="AE1595" i="8"/>
  <c r="AE1851" i="8"/>
  <c r="AC1851" i="8"/>
  <c r="AF1851" i="8" s="1"/>
  <c r="AC694" i="8"/>
  <c r="AF694" i="8" s="1"/>
  <c r="AE694" i="8"/>
  <c r="AE1103" i="8"/>
  <c r="AC1103" i="8"/>
  <c r="AF1103" i="8" s="1"/>
  <c r="AC1430" i="8"/>
  <c r="AF1430" i="8" s="1"/>
  <c r="AE1430" i="8"/>
  <c r="AC1692" i="8"/>
  <c r="AF1692" i="8" s="1"/>
  <c r="AE1692" i="8"/>
  <c r="AC1561" i="8"/>
  <c r="AF1561" i="8" s="1"/>
  <c r="AE1561" i="8"/>
  <c r="AC757" i="8"/>
  <c r="AF757" i="8" s="1"/>
  <c r="AE757" i="8"/>
  <c r="AC1166" i="8"/>
  <c r="AF1166" i="8" s="1"/>
  <c r="AE1166" i="8"/>
  <c r="AC1475" i="8"/>
  <c r="AF1475" i="8" s="1"/>
  <c r="AE1475" i="8"/>
  <c r="AC1731" i="8"/>
  <c r="AF1731" i="8" s="1"/>
  <c r="AE1731" i="8"/>
  <c r="AC809" i="8"/>
  <c r="AF809" i="8" s="1"/>
  <c r="AE809" i="8"/>
  <c r="AC1210" i="8"/>
  <c r="AF1210" i="8" s="1"/>
  <c r="AE1210" i="8"/>
  <c r="AC1508" i="8"/>
  <c r="AF1508" i="8" s="1"/>
  <c r="AE1508" i="8"/>
  <c r="AC1764" i="8"/>
  <c r="AF1764" i="8" s="1"/>
  <c r="AE1764" i="8"/>
  <c r="AE535" i="8"/>
  <c r="AC535" i="8"/>
  <c r="AF535" i="8" s="1"/>
  <c r="AC974" i="8"/>
  <c r="AF974" i="8" s="1"/>
  <c r="AE974" i="8"/>
  <c r="AC1338" i="8"/>
  <c r="AF1338" i="8" s="1"/>
  <c r="AE1338" i="8"/>
  <c r="AC1611" i="8"/>
  <c r="AF1611" i="8" s="1"/>
  <c r="AE1611" i="8"/>
  <c r="AE1867" i="8"/>
  <c r="AC1867" i="8"/>
  <c r="AF1867" i="8" s="1"/>
  <c r="AC669" i="8"/>
  <c r="AF669" i="8" s="1"/>
  <c r="AE669" i="8"/>
  <c r="AC1078" i="8"/>
  <c r="AF1078" i="8" s="1"/>
  <c r="AE1078" i="8"/>
  <c r="AC1412" i="8"/>
  <c r="AF1412" i="8" s="1"/>
  <c r="AE1412" i="8"/>
  <c r="AC1676" i="8"/>
  <c r="AF1676" i="8" s="1"/>
  <c r="AE1676" i="8"/>
  <c r="AE1932" i="8"/>
  <c r="AC1932" i="8"/>
  <c r="AF1932" i="8" s="1"/>
  <c r="AC782" i="8"/>
  <c r="AF782" i="8" s="1"/>
  <c r="AE782" i="8"/>
  <c r="AC1187" i="8"/>
  <c r="AF1187" i="8" s="1"/>
  <c r="AE1187" i="8"/>
  <c r="AC1491" i="8"/>
  <c r="AF1491" i="8" s="1"/>
  <c r="AE1491" i="8"/>
  <c r="AC1747" i="8"/>
  <c r="AF1747" i="8" s="1"/>
  <c r="AE1747" i="8"/>
  <c r="AE1231" i="8"/>
  <c r="AC1231" i="8"/>
  <c r="AF1231" i="8" s="1"/>
  <c r="AC1556" i="8"/>
  <c r="AF1556" i="8" s="1"/>
  <c r="AE1556" i="8"/>
  <c r="AE1844" i="8"/>
  <c r="AC1844" i="8"/>
  <c r="AF1844" i="8" s="1"/>
  <c r="AC314" i="8"/>
  <c r="AF314" i="8" s="1"/>
  <c r="AK313" i="4" s="1"/>
  <c r="AE314" i="8"/>
  <c r="AC862" i="8"/>
  <c r="AF862" i="8" s="1"/>
  <c r="AE862" i="8"/>
  <c r="AC1331" i="8"/>
  <c r="AF1331" i="8" s="1"/>
  <c r="AE1331" i="8"/>
  <c r="AC1669" i="8"/>
  <c r="AF1669" i="8" s="1"/>
  <c r="AE1669" i="8"/>
  <c r="AE1925" i="8"/>
  <c r="AC1925" i="8"/>
  <c r="AF1925" i="8" s="1"/>
  <c r="AC825" i="8"/>
  <c r="AF825" i="8" s="1"/>
  <c r="AE825" i="8"/>
  <c r="AC1305" i="8"/>
  <c r="AF1305" i="8" s="1"/>
  <c r="AE1305" i="8"/>
  <c r="AC1646" i="8"/>
  <c r="AF1646" i="8" s="1"/>
  <c r="AE1646" i="8"/>
  <c r="AE1180" i="8"/>
  <c r="AC1180" i="8"/>
  <c r="AF1180" i="8" s="1"/>
  <c r="AE924" i="8"/>
  <c r="AC924" i="8"/>
  <c r="AF924" i="8" s="1"/>
  <c r="AC668" i="8"/>
  <c r="AF668" i="8" s="1"/>
  <c r="AE668" i="8"/>
  <c r="AC409" i="8"/>
  <c r="AF409" i="8" s="1"/>
  <c r="AK408" i="4" s="1"/>
  <c r="AE409" i="8"/>
  <c r="AC1107" i="8"/>
  <c r="AF1107" i="8" s="1"/>
  <c r="AE1107" i="8"/>
  <c r="AC787" i="8"/>
  <c r="AF787" i="8" s="1"/>
  <c r="AE787" i="8"/>
  <c r="AE531" i="8"/>
  <c r="AC531" i="8"/>
  <c r="AF531" i="8" s="1"/>
  <c r="AC295" i="8"/>
  <c r="AF295" i="8" s="1"/>
  <c r="AK294" i="4" s="1"/>
  <c r="AE295" i="8"/>
  <c r="AE530" i="8"/>
  <c r="AC530" i="8"/>
  <c r="AF530" i="8" s="1"/>
  <c r="AK529" i="4" s="1"/>
  <c r="AC294" i="8"/>
  <c r="AF294" i="8" s="1"/>
  <c r="AK293" i="4" s="1"/>
  <c r="AE294" i="8"/>
  <c r="AE521" i="8"/>
  <c r="AC521" i="8"/>
  <c r="AF521" i="8" s="1"/>
  <c r="AC382" i="8"/>
  <c r="AF382" i="8" s="1"/>
  <c r="AK381" i="4" s="1"/>
  <c r="AE382" i="8"/>
  <c r="AC1392" i="8"/>
  <c r="AF1392" i="8" s="1"/>
  <c r="AE1392" i="8"/>
  <c r="AC1136" i="8"/>
  <c r="AF1136" i="8" s="1"/>
  <c r="AE1136" i="8"/>
  <c r="AC880" i="8"/>
  <c r="AF880" i="8" s="1"/>
  <c r="AE880" i="8"/>
  <c r="AE624" i="8"/>
  <c r="AC624" i="8"/>
  <c r="AF624" i="8" s="1"/>
  <c r="AC431" i="8"/>
  <c r="AF431" i="8" s="1"/>
  <c r="AK430" i="4" s="1"/>
  <c r="AE431" i="8"/>
  <c r="AC432" i="8"/>
  <c r="AF432" i="8" s="1"/>
  <c r="AK431" i="4" s="1"/>
  <c r="AE432" i="8"/>
  <c r="AC368" i="8"/>
  <c r="AF368" i="8" s="1"/>
  <c r="AK367" i="4" s="1"/>
  <c r="AE368" i="8"/>
  <c r="AC686" i="8"/>
  <c r="AF686" i="8" s="1"/>
  <c r="AE686" i="8"/>
  <c r="AE1095" i="8"/>
  <c r="AC1095" i="8"/>
  <c r="AF1095" i="8" s="1"/>
  <c r="AC1425" i="8"/>
  <c r="AF1425" i="8" s="1"/>
  <c r="AE1425" i="8"/>
  <c r="AC1687" i="8"/>
  <c r="AF1687" i="8" s="1"/>
  <c r="AE1687" i="8"/>
  <c r="AE1879" i="8"/>
  <c r="AC1879" i="8"/>
  <c r="AF1879" i="8" s="1"/>
  <c r="AC662" i="8"/>
  <c r="AF662" i="8" s="1"/>
  <c r="AE662" i="8"/>
  <c r="AE1071" i="8"/>
  <c r="AC1071" i="8"/>
  <c r="AF1071" i="8" s="1"/>
  <c r="AC1407" i="8"/>
  <c r="AF1407" i="8" s="1"/>
  <c r="AE1407" i="8"/>
  <c r="AC1736" i="8"/>
  <c r="AF1736" i="8" s="1"/>
  <c r="AE1736" i="8"/>
  <c r="AE1928" i="8"/>
  <c r="AC1928" i="8"/>
  <c r="AF1928" i="8" s="1"/>
  <c r="AE638" i="8"/>
  <c r="AC638" i="8"/>
  <c r="AF638" i="8" s="1"/>
  <c r="AE1047" i="8"/>
  <c r="AC1047" i="8"/>
  <c r="AF1047" i="8" s="1"/>
  <c r="AC1390" i="8"/>
  <c r="AF1390" i="8" s="1"/>
  <c r="AE1390" i="8"/>
  <c r="AC1601" i="8"/>
  <c r="AF1601" i="8" s="1"/>
  <c r="AE1601" i="8"/>
  <c r="AE1921" i="8"/>
  <c r="AC1921" i="8"/>
  <c r="AF1921" i="8" s="1"/>
  <c r="AC831" i="8"/>
  <c r="AF831" i="8" s="1"/>
  <c r="AE831" i="8"/>
  <c r="AC1229" i="8"/>
  <c r="AF1229" i="8" s="1"/>
  <c r="AE1229" i="8"/>
  <c r="AC1522" i="8"/>
  <c r="AF1522" i="8" s="1"/>
  <c r="AE1522" i="8"/>
  <c r="AC1722" i="8"/>
  <c r="AF1722" i="8" s="1"/>
  <c r="AE1722" i="8"/>
  <c r="AC693" i="8"/>
  <c r="AF693" i="8" s="1"/>
  <c r="AE693" i="8"/>
  <c r="AC275" i="8"/>
  <c r="AF275" i="8" s="1"/>
  <c r="AK274" i="4" s="1"/>
  <c r="AE275" i="8"/>
  <c r="AC1788" i="8"/>
  <c r="AF1788" i="8" s="1"/>
  <c r="AE1788" i="8"/>
  <c r="AC1292" i="8"/>
  <c r="AF1292" i="8" s="1"/>
  <c r="AE1292" i="8"/>
  <c r="AC1330" i="8"/>
  <c r="AF1330" i="8" s="1"/>
  <c r="AE1330" i="8"/>
  <c r="AC718" i="8"/>
  <c r="AF718" i="8" s="1"/>
  <c r="AE718" i="8"/>
  <c r="AE1127" i="8"/>
  <c r="AC1127" i="8"/>
  <c r="AF1127" i="8" s="1"/>
  <c r="AC773" i="8"/>
  <c r="AF773" i="8" s="1"/>
  <c r="AE773" i="8"/>
  <c r="AE1179" i="8"/>
  <c r="AC1179" i="8"/>
  <c r="AF1179" i="8" s="1"/>
  <c r="AC1485" i="8"/>
  <c r="AF1485" i="8" s="1"/>
  <c r="AE1485" i="8"/>
  <c r="AC1677" i="8"/>
  <c r="AF1677" i="8" s="1"/>
  <c r="AE1677" i="8"/>
  <c r="AE633" i="8"/>
  <c r="AC633" i="8"/>
  <c r="AF633" i="8" s="1"/>
  <c r="AC1145" i="8"/>
  <c r="AF1145" i="8" s="1"/>
  <c r="AE1145" i="8"/>
  <c r="AC1460" i="8"/>
  <c r="AF1460" i="8" s="1"/>
  <c r="AE1460" i="8"/>
  <c r="AC1718" i="8"/>
  <c r="AF1718" i="8" s="1"/>
  <c r="AE1718" i="8"/>
  <c r="AC1236" i="8"/>
  <c r="AF1236" i="8" s="1"/>
  <c r="AE1236" i="8"/>
  <c r="AE980" i="8"/>
  <c r="AC980" i="8"/>
  <c r="AF980" i="8" s="1"/>
  <c r="AC724" i="8"/>
  <c r="AF724" i="8" s="1"/>
  <c r="AE724" i="8"/>
  <c r="AC468" i="8"/>
  <c r="AF468" i="8" s="1"/>
  <c r="AE468" i="8"/>
  <c r="AC398" i="8"/>
  <c r="AF398" i="8" s="1"/>
  <c r="AE398" i="8"/>
  <c r="AE1163" i="8"/>
  <c r="AC1163" i="8"/>
  <c r="AF1163" i="8" s="1"/>
  <c r="AC907" i="8"/>
  <c r="AF907" i="8" s="1"/>
  <c r="AE907" i="8"/>
  <c r="AE651" i="8"/>
  <c r="AC651" i="8"/>
  <c r="AF651" i="8" s="1"/>
  <c r="AC459" i="8"/>
  <c r="AF459" i="8" s="1"/>
  <c r="AE459" i="8"/>
  <c r="AC283" i="8"/>
  <c r="AF283" i="8" s="1"/>
  <c r="AE283" i="8"/>
  <c r="AC458" i="8"/>
  <c r="AF458" i="8" s="1"/>
  <c r="AE458" i="8"/>
  <c r="AC282" i="8"/>
  <c r="AF282" i="8" s="1"/>
  <c r="AK281" i="4" s="1"/>
  <c r="AE282" i="8"/>
  <c r="AE577" i="8"/>
  <c r="AC577" i="8"/>
  <c r="AF577" i="8" s="1"/>
  <c r="AC370" i="8"/>
  <c r="AF370" i="8" s="1"/>
  <c r="AE370" i="8"/>
  <c r="AC1448" i="8"/>
  <c r="AF1448" i="8" s="1"/>
  <c r="AE1448" i="8"/>
  <c r="AC1128" i="8"/>
  <c r="AF1128" i="8" s="1"/>
  <c r="AE1128" i="8"/>
  <c r="AC872" i="8"/>
  <c r="AF872" i="8" s="1"/>
  <c r="AE872" i="8"/>
  <c r="AE616" i="8"/>
  <c r="AC616" i="8"/>
  <c r="AF616" i="8" s="1"/>
  <c r="AC422" i="8"/>
  <c r="AF422" i="8" s="1"/>
  <c r="AE422" i="8"/>
  <c r="AC276" i="8"/>
  <c r="AF276" i="8" s="1"/>
  <c r="AK275" i="4" s="1"/>
  <c r="AE276" i="8"/>
  <c r="AE590" i="8"/>
  <c r="AC590" i="8"/>
  <c r="AF590" i="8" s="1"/>
  <c r="AC903" i="8"/>
  <c r="AF903" i="8" s="1"/>
  <c r="AE903" i="8"/>
  <c r="AC1287" i="8"/>
  <c r="AF1287" i="8" s="1"/>
  <c r="AE1287" i="8"/>
  <c r="AC1631" i="8"/>
  <c r="AF1631" i="8" s="1"/>
  <c r="AE1631" i="8"/>
  <c r="AE1823" i="8"/>
  <c r="AC1823" i="8"/>
  <c r="AF1823" i="8" s="1"/>
  <c r="AE550" i="8"/>
  <c r="AC550" i="8"/>
  <c r="AF550" i="8" s="1"/>
  <c r="AE1183" i="8"/>
  <c r="AC1183" i="8"/>
  <c r="AF1183" i="8" s="1"/>
  <c r="AC1488" i="8"/>
  <c r="AF1488" i="8" s="1"/>
  <c r="AE1488" i="8"/>
  <c r="AC1744" i="8"/>
  <c r="AF1744" i="8" s="1"/>
  <c r="AE1744" i="8"/>
  <c r="AC299" i="8"/>
  <c r="AF299" i="8" s="1"/>
  <c r="AE299" i="8"/>
  <c r="AC753" i="8"/>
  <c r="AF753" i="8" s="1"/>
  <c r="AE753" i="8"/>
  <c r="AE1162" i="8"/>
  <c r="AC1162" i="8"/>
  <c r="AF1162" i="8" s="1"/>
  <c r="AC1473" i="8"/>
  <c r="AF1473" i="8" s="1"/>
  <c r="AE1473" i="8"/>
  <c r="AC1737" i="8"/>
  <c r="AF1737" i="8" s="1"/>
  <c r="AE1737" i="8"/>
  <c r="AE1865" i="8"/>
  <c r="AC1865" i="8"/>
  <c r="AF1865" i="8" s="1"/>
  <c r="AC742" i="8"/>
  <c r="AF742" i="8" s="1"/>
  <c r="AE742" i="8"/>
  <c r="AC1239" i="8"/>
  <c r="AF1239" i="8" s="1"/>
  <c r="AE1239" i="8"/>
  <c r="AC1530" i="8"/>
  <c r="AF1530" i="8" s="1"/>
  <c r="AE1530" i="8"/>
  <c r="AE1794" i="8"/>
  <c r="AC1794" i="8"/>
  <c r="AF1794" i="8" s="1"/>
  <c r="AE1153" i="8"/>
  <c r="AC1153" i="8"/>
  <c r="AF1153" i="8" s="1"/>
  <c r="AC1723" i="8"/>
  <c r="AF1723" i="8" s="1"/>
  <c r="AE1723" i="8"/>
  <c r="AC1564" i="8"/>
  <c r="AF1564" i="8" s="1"/>
  <c r="AE1564" i="8"/>
  <c r="AC1603" i="8"/>
  <c r="AF1603" i="8" s="1"/>
  <c r="AE1603" i="8"/>
  <c r="AE1892" i="8"/>
  <c r="AC1892" i="8"/>
  <c r="AF1892" i="8" s="1"/>
  <c r="AC1483" i="8"/>
  <c r="AF1483" i="8" s="1"/>
  <c r="AE1483" i="8"/>
  <c r="AE565" i="8"/>
  <c r="AC565" i="8"/>
  <c r="AF565" i="8" s="1"/>
  <c r="AC990" i="8"/>
  <c r="AF990" i="8" s="1"/>
  <c r="AE990" i="8"/>
  <c r="AC1275" i="8"/>
  <c r="AF1275" i="8" s="1"/>
  <c r="AE1275" i="8"/>
  <c r="AC1557" i="8"/>
  <c r="AF1557" i="8" s="1"/>
  <c r="AE1557" i="8"/>
  <c r="AC1749" i="8"/>
  <c r="AF1749" i="8" s="1"/>
  <c r="AE1749" i="8"/>
  <c r="AE1877" i="8"/>
  <c r="AC1877" i="8"/>
  <c r="AF1877" i="8" s="1"/>
  <c r="AE502" i="8"/>
  <c r="AC502" i="8"/>
  <c r="AF502" i="8" s="1"/>
  <c r="AK501" i="4" s="1"/>
  <c r="AC749" i="8"/>
  <c r="AF749" i="8" s="1"/>
  <c r="AE749" i="8"/>
  <c r="AE1055" i="8"/>
  <c r="AC1055" i="8"/>
  <c r="AF1055" i="8" s="1"/>
  <c r="AE1469" i="8"/>
  <c r="AC1469" i="8"/>
  <c r="AF1469" i="8" s="1"/>
  <c r="AC1726" i="8"/>
  <c r="AF1726" i="8" s="1"/>
  <c r="AE1726" i="8"/>
  <c r="AC1228" i="8"/>
  <c r="AF1228" i="8" s="1"/>
  <c r="AE1228" i="8"/>
  <c r="AE1036" i="8"/>
  <c r="AC1036" i="8"/>
  <c r="AF1036" i="8" s="1"/>
  <c r="AC780" i="8"/>
  <c r="AF780" i="8" s="1"/>
  <c r="AE780" i="8"/>
  <c r="AE524" i="8"/>
  <c r="AC524" i="8"/>
  <c r="AF524" i="8" s="1"/>
  <c r="AC387" i="8"/>
  <c r="AF387" i="8" s="1"/>
  <c r="AE387" i="8"/>
  <c r="AC1155" i="8"/>
  <c r="AF1155" i="8" s="1"/>
  <c r="AE1155" i="8"/>
  <c r="AC899" i="8"/>
  <c r="AF899" i="8" s="1"/>
  <c r="AE899" i="8"/>
  <c r="AE643" i="8"/>
  <c r="AC643" i="8"/>
  <c r="AF643" i="8" s="1"/>
  <c r="AC373" i="8"/>
  <c r="AF373" i="8" s="1"/>
  <c r="AE373" i="8"/>
  <c r="AE578" i="8"/>
  <c r="AC578" i="8"/>
  <c r="AF578" i="8" s="1"/>
  <c r="AC441" i="8"/>
  <c r="AF441" i="8" s="1"/>
  <c r="AK440" i="4" s="1"/>
  <c r="AE441" i="8"/>
  <c r="AC1248" i="8"/>
  <c r="AF1248" i="8" s="1"/>
  <c r="AE1248" i="8"/>
  <c r="AC1056" i="8"/>
  <c r="AF1056" i="8" s="1"/>
  <c r="AE1056" i="8"/>
  <c r="AC800" i="8"/>
  <c r="AF800" i="8" s="1"/>
  <c r="AE800" i="8"/>
  <c r="AE480" i="8"/>
  <c r="AC480" i="8"/>
  <c r="AF480" i="8" s="1"/>
  <c r="AC1214" i="8"/>
  <c r="AF1214" i="8" s="1"/>
  <c r="AE1214" i="8"/>
  <c r="AC478" i="8"/>
  <c r="AF478" i="8" s="1"/>
  <c r="AE478" i="8"/>
  <c r="AE631" i="8"/>
  <c r="AC631" i="8"/>
  <c r="AF631" i="8" s="1"/>
  <c r="AC734" i="8"/>
  <c r="AF734" i="8" s="1"/>
  <c r="AE734" i="8"/>
  <c r="AE837" i="8"/>
  <c r="AC837" i="8"/>
  <c r="AF837" i="8" s="1"/>
  <c r="AC938" i="8"/>
  <c r="AF938" i="8" s="1"/>
  <c r="AE938" i="8"/>
  <c r="AE1041" i="8"/>
  <c r="AC1041" i="8"/>
  <c r="AF1041" i="8" s="1"/>
  <c r="AE1143" i="8"/>
  <c r="AC1143" i="8"/>
  <c r="AF1143" i="8" s="1"/>
  <c r="AC1233" i="8"/>
  <c r="AF1233" i="8" s="1"/>
  <c r="AE1233" i="8"/>
  <c r="AC1313" i="8"/>
  <c r="AF1313" i="8" s="1"/>
  <c r="AE1313" i="8"/>
  <c r="AC1386" i="8"/>
  <c r="AF1386" i="8" s="1"/>
  <c r="AE1386" i="8"/>
  <c r="AC1459" i="8"/>
  <c r="AF1459" i="8" s="1"/>
  <c r="AE1459" i="8"/>
  <c r="AC1525" i="8"/>
  <c r="AF1525" i="8" s="1"/>
  <c r="AE1525" i="8"/>
  <c r="AC1589" i="8"/>
  <c r="AF1589" i="8" s="1"/>
  <c r="AE1589" i="8"/>
  <c r="AC1653" i="8"/>
  <c r="AF1653" i="8" s="1"/>
  <c r="AE1653" i="8"/>
  <c r="AC1717" i="8"/>
  <c r="AF1717" i="8" s="1"/>
  <c r="AE1717" i="8"/>
  <c r="AC1781" i="8"/>
  <c r="AF1781" i="8" s="1"/>
  <c r="AE1781" i="8"/>
  <c r="AE1845" i="8"/>
  <c r="AC1845" i="8"/>
  <c r="AF1845" i="8" s="1"/>
  <c r="AE1909" i="8"/>
  <c r="AC1909" i="8"/>
  <c r="AF1909" i="8" s="1"/>
  <c r="AC412" i="8"/>
  <c r="AF412" i="8" s="1"/>
  <c r="AK411" i="4" s="1"/>
  <c r="AE412" i="8"/>
  <c r="AE589" i="8"/>
  <c r="AC589" i="8"/>
  <c r="AF589" i="8" s="1"/>
  <c r="AK588" i="4" s="1"/>
  <c r="AC697" i="8"/>
  <c r="AF697" i="8" s="1"/>
  <c r="AE697" i="8"/>
  <c r="AC799" i="8"/>
  <c r="AF799" i="8" s="1"/>
  <c r="AE799" i="8"/>
  <c r="AC902" i="8"/>
  <c r="AF902" i="8" s="1"/>
  <c r="AE902" i="8"/>
  <c r="AC1005" i="8"/>
  <c r="AF1005" i="8" s="1"/>
  <c r="AE1005" i="8"/>
  <c r="AE1106" i="8"/>
  <c r="AC1106" i="8"/>
  <c r="AF1106" i="8" s="1"/>
  <c r="AE1202" i="8"/>
  <c r="AC1202" i="8"/>
  <c r="AF1202" i="8" s="1"/>
  <c r="AC1286" i="8"/>
  <c r="AF1286" i="8" s="1"/>
  <c r="AE1286" i="8"/>
  <c r="AC1359" i="8"/>
  <c r="AF1359" i="8" s="1"/>
  <c r="AE1359" i="8"/>
  <c r="AC1433" i="8"/>
  <c r="AF1433" i="8" s="1"/>
  <c r="AE1433" i="8"/>
  <c r="AC1502" i="8"/>
  <c r="AF1502" i="8" s="1"/>
  <c r="AE1502" i="8"/>
  <c r="AC1566" i="8"/>
  <c r="AF1566" i="8" s="1"/>
  <c r="AE1566" i="8"/>
  <c r="AC1630" i="8"/>
  <c r="AF1630" i="8" s="1"/>
  <c r="AE1630" i="8"/>
  <c r="AC1694" i="8"/>
  <c r="AF1694" i="8" s="1"/>
  <c r="AE1694" i="8"/>
  <c r="AC1758" i="8"/>
  <c r="AF1758" i="8" s="1"/>
  <c r="AE1758" i="8"/>
  <c r="AE1822" i="8"/>
  <c r="AC1822" i="8"/>
  <c r="AF1822" i="8" s="1"/>
  <c r="AE1886" i="8"/>
  <c r="AC1886" i="8"/>
  <c r="AF1886" i="8" s="1"/>
  <c r="AC1260" i="8"/>
  <c r="AF1260" i="8" s="1"/>
  <c r="AE1260" i="8"/>
  <c r="AE1196" i="8"/>
  <c r="AC1196" i="8"/>
  <c r="AF1196" i="8" s="1"/>
  <c r="AE1132" i="8"/>
  <c r="AC1132" i="8"/>
  <c r="AF1132" i="8" s="1"/>
  <c r="AE1068" i="8"/>
  <c r="AC1068" i="8"/>
  <c r="AF1068" i="8" s="1"/>
  <c r="AC1004" i="8"/>
  <c r="AF1004" i="8" s="1"/>
  <c r="AE1004" i="8"/>
  <c r="AC940" i="8"/>
  <c r="AF940" i="8" s="1"/>
  <c r="AE940" i="8"/>
  <c r="AE876" i="8"/>
  <c r="AC876" i="8"/>
  <c r="AF876" i="8" s="1"/>
  <c r="AE812" i="8"/>
  <c r="AC812" i="8"/>
  <c r="AF812" i="8" s="1"/>
  <c r="AC748" i="8"/>
  <c r="AF748" i="8" s="1"/>
  <c r="AE748" i="8"/>
  <c r="AC684" i="8"/>
  <c r="AF684" i="8" s="1"/>
  <c r="AE684" i="8"/>
  <c r="AE620" i="8"/>
  <c r="AC620" i="8"/>
  <c r="AF620" i="8" s="1"/>
  <c r="AE556" i="8"/>
  <c r="AC556" i="8"/>
  <c r="AF556" i="8" s="1"/>
  <c r="AK555" i="4" s="1"/>
  <c r="AE492" i="8"/>
  <c r="AC492" i="8"/>
  <c r="AF492" i="8" s="1"/>
  <c r="AC427" i="8"/>
  <c r="AF427" i="8" s="1"/>
  <c r="AE427" i="8"/>
  <c r="AC335" i="8"/>
  <c r="AF335" i="8" s="1"/>
  <c r="AK334" i="4" s="1"/>
  <c r="AE335" i="8"/>
  <c r="AC1123" i="8"/>
  <c r="AF1123" i="8" s="1"/>
  <c r="AE1123" i="8"/>
  <c r="AC1059" i="8"/>
  <c r="AF1059" i="8" s="1"/>
  <c r="AE1059" i="8"/>
  <c r="AC995" i="8"/>
  <c r="AF995" i="8" s="1"/>
  <c r="AE995" i="8"/>
  <c r="AC931" i="8"/>
  <c r="AF931" i="8" s="1"/>
  <c r="AE931" i="8"/>
  <c r="AC867" i="8"/>
  <c r="AF867" i="8" s="1"/>
  <c r="AE867" i="8"/>
  <c r="AC803" i="8"/>
  <c r="AF803" i="8" s="1"/>
  <c r="AE803" i="8"/>
  <c r="AC739" i="8"/>
  <c r="AF739" i="8" s="1"/>
  <c r="AE739" i="8"/>
  <c r="AC675" i="8"/>
  <c r="AF675" i="8" s="1"/>
  <c r="AE675" i="8"/>
  <c r="AE611" i="8"/>
  <c r="AC611" i="8"/>
  <c r="AF611" i="8" s="1"/>
  <c r="AK610" i="4" s="1"/>
  <c r="AE547" i="8"/>
  <c r="AC547" i="8"/>
  <c r="AF547" i="8" s="1"/>
  <c r="AE483" i="8"/>
  <c r="AC483" i="8"/>
  <c r="AF483" i="8" s="1"/>
  <c r="AC417" i="8"/>
  <c r="AF417" i="8" s="1"/>
  <c r="AK416" i="4" s="1"/>
  <c r="AE417" i="8"/>
  <c r="AC322" i="8"/>
  <c r="AF322" i="8" s="1"/>
  <c r="AK321" i="4" s="1"/>
  <c r="AE322" i="8"/>
  <c r="AE546" i="8"/>
  <c r="AC546" i="8"/>
  <c r="AF546" i="8" s="1"/>
  <c r="AE482" i="8"/>
  <c r="AC482" i="8"/>
  <c r="AF482" i="8" s="1"/>
  <c r="AC415" i="8"/>
  <c r="AF415" i="8" s="1"/>
  <c r="AK414" i="4" s="1"/>
  <c r="AE415" i="8"/>
  <c r="AC319" i="8"/>
  <c r="AF319" i="8" s="1"/>
  <c r="AE319" i="8"/>
  <c r="AE601" i="8"/>
  <c r="AC601" i="8"/>
  <c r="AF601" i="8" s="1"/>
  <c r="AE537" i="8"/>
  <c r="AC537" i="8"/>
  <c r="AF537" i="8" s="1"/>
  <c r="AC473" i="8"/>
  <c r="AF473" i="8" s="1"/>
  <c r="AK472" i="4" s="1"/>
  <c r="AE473" i="8"/>
  <c r="AC405" i="8"/>
  <c r="AF405" i="8" s="1"/>
  <c r="AE405" i="8"/>
  <c r="AC306" i="8"/>
  <c r="AF306" i="8" s="1"/>
  <c r="AK305" i="4" s="1"/>
  <c r="AE306" i="8"/>
  <c r="AE1472" i="8"/>
  <c r="AC1472" i="8"/>
  <c r="AF1472" i="8" s="1"/>
  <c r="AC1408" i="8"/>
  <c r="AF1408" i="8" s="1"/>
  <c r="AE1408" i="8"/>
  <c r="AC1344" i="8"/>
  <c r="AF1344" i="8" s="1"/>
  <c r="AE1344" i="8"/>
  <c r="AC1280" i="8"/>
  <c r="AF1280" i="8" s="1"/>
  <c r="AE1280" i="8"/>
  <c r="AE1216" i="8"/>
  <c r="AC1216" i="8"/>
  <c r="AF1216" i="8" s="1"/>
  <c r="AC1152" i="8"/>
  <c r="AF1152" i="8" s="1"/>
  <c r="AE1152" i="8"/>
  <c r="AC1088" i="8"/>
  <c r="AF1088" i="8" s="1"/>
  <c r="AE1088" i="8"/>
  <c r="AC1024" i="8"/>
  <c r="AF1024" i="8" s="1"/>
  <c r="AE1024" i="8"/>
  <c r="AC960" i="8"/>
  <c r="AF960" i="8" s="1"/>
  <c r="AE960" i="8"/>
  <c r="AC896" i="8"/>
  <c r="AF896" i="8" s="1"/>
  <c r="AE896" i="8"/>
  <c r="AC832" i="8"/>
  <c r="AF832" i="8" s="1"/>
  <c r="AE832" i="8"/>
  <c r="AC768" i="8"/>
  <c r="AF768" i="8" s="1"/>
  <c r="AE768" i="8"/>
  <c r="AC704" i="8"/>
  <c r="AF704" i="8" s="1"/>
  <c r="AE704" i="8"/>
  <c r="AE640" i="8"/>
  <c r="AC640" i="8"/>
  <c r="AF640" i="8" s="1"/>
  <c r="AE576" i="8"/>
  <c r="AC576" i="8"/>
  <c r="AF576" i="8" s="1"/>
  <c r="AK575" i="4" s="1"/>
  <c r="AE512" i="8"/>
  <c r="AC512" i="8"/>
  <c r="AF512" i="8" s="1"/>
  <c r="AC448" i="8"/>
  <c r="AF448" i="8" s="1"/>
  <c r="AK447" i="4" s="1"/>
  <c r="AE448" i="8"/>
  <c r="AC367" i="8"/>
  <c r="AF367" i="8" s="1"/>
  <c r="AK366" i="4" s="1"/>
  <c r="AE367" i="8"/>
  <c r="AC266" i="8"/>
  <c r="AF266" i="8" s="1"/>
  <c r="AK265" i="4" s="1"/>
  <c r="AE266" i="8"/>
  <c r="AC364" i="8"/>
  <c r="AF364" i="8" s="1"/>
  <c r="AE364" i="8"/>
  <c r="AC300" i="8"/>
  <c r="AF300" i="8" s="1"/>
  <c r="AK299" i="4" s="1"/>
  <c r="AE300" i="8"/>
  <c r="AC401" i="8"/>
  <c r="AF401" i="8" s="1"/>
  <c r="AK400" i="4" s="1"/>
  <c r="AE401" i="8"/>
  <c r="AC337" i="8"/>
  <c r="AF337" i="8" s="1"/>
  <c r="AE337" i="8"/>
  <c r="AC273" i="8"/>
  <c r="AF273" i="8" s="1"/>
  <c r="AK272" i="4" s="1"/>
  <c r="AE273" i="8"/>
  <c r="AC384" i="8"/>
  <c r="AF384" i="8" s="1"/>
  <c r="AK383" i="4" s="1"/>
  <c r="AE384" i="8"/>
  <c r="AC320" i="8"/>
  <c r="AF320" i="8" s="1"/>
  <c r="AK319" i="4" s="1"/>
  <c r="AE320" i="8"/>
  <c r="AC325" i="8"/>
  <c r="AF325" i="8" s="1"/>
  <c r="AK324" i="4" s="1"/>
  <c r="AE325" i="8"/>
  <c r="AE526" i="8"/>
  <c r="AC526" i="8"/>
  <c r="AF526" i="8" s="1"/>
  <c r="AC661" i="8"/>
  <c r="AF661" i="8" s="1"/>
  <c r="AE661" i="8"/>
  <c r="AC762" i="8"/>
  <c r="AF762" i="8" s="1"/>
  <c r="AE762" i="8"/>
  <c r="AC865" i="8"/>
  <c r="AF865" i="8" s="1"/>
  <c r="AE865" i="8"/>
  <c r="AE967" i="8"/>
  <c r="AC967" i="8"/>
  <c r="AF967" i="8" s="1"/>
  <c r="AC1070" i="8"/>
  <c r="AF1070" i="8" s="1"/>
  <c r="AE1070" i="8"/>
  <c r="AC1171" i="8"/>
  <c r="AF1171" i="8" s="1"/>
  <c r="AE1171" i="8"/>
  <c r="AC1257" i="8"/>
  <c r="AF1257" i="8" s="1"/>
  <c r="AE1257" i="8"/>
  <c r="AC1333" i="8"/>
  <c r="AF1333" i="8" s="1"/>
  <c r="AE1333" i="8"/>
  <c r="AC1406" i="8"/>
  <c r="AF1406" i="8" s="1"/>
  <c r="AE1406" i="8"/>
  <c r="AC1479" i="8"/>
  <c r="AF1479" i="8" s="1"/>
  <c r="AE1479" i="8"/>
  <c r="AC1543" i="8"/>
  <c r="AF1543" i="8" s="1"/>
  <c r="AE1543" i="8"/>
  <c r="AC1607" i="8"/>
  <c r="AF1607" i="8" s="1"/>
  <c r="AE1607" i="8"/>
  <c r="AC1671" i="8"/>
  <c r="AF1671" i="8" s="1"/>
  <c r="AE1671" i="8"/>
  <c r="AC1735" i="8"/>
  <c r="AF1735" i="8" s="1"/>
  <c r="AE1735" i="8"/>
  <c r="AE1799" i="8"/>
  <c r="AC1799" i="8"/>
  <c r="AF1799" i="8" s="1"/>
  <c r="AE1863" i="8"/>
  <c r="AC1863" i="8"/>
  <c r="AF1863" i="8" s="1"/>
  <c r="AE1927" i="8"/>
  <c r="AC1927" i="8"/>
  <c r="AF1927" i="8" s="1"/>
  <c r="AE486" i="8"/>
  <c r="AC486" i="8"/>
  <c r="AF486" i="8" s="1"/>
  <c r="AE637" i="8"/>
  <c r="AC637" i="8"/>
  <c r="AF637" i="8" s="1"/>
  <c r="AK636" i="4" s="1"/>
  <c r="AC738" i="8"/>
  <c r="AF738" i="8" s="1"/>
  <c r="AE738" i="8"/>
  <c r="AC841" i="8"/>
  <c r="AF841" i="8" s="1"/>
  <c r="AE841" i="8"/>
  <c r="AE943" i="8"/>
  <c r="AC943" i="8"/>
  <c r="AF943" i="8" s="1"/>
  <c r="AC1046" i="8"/>
  <c r="AF1046" i="8" s="1"/>
  <c r="AE1046" i="8"/>
  <c r="AC1149" i="8"/>
  <c r="AF1149" i="8" s="1"/>
  <c r="AE1149" i="8"/>
  <c r="AC1237" i="8"/>
  <c r="AF1237" i="8" s="1"/>
  <c r="AE1237" i="8"/>
  <c r="AC1316" i="8"/>
  <c r="AF1316" i="8" s="1"/>
  <c r="AE1316" i="8"/>
  <c r="AC1389" i="8"/>
  <c r="AF1389" i="8" s="1"/>
  <c r="AE1389" i="8"/>
  <c r="AE1462" i="8"/>
  <c r="AC1462" i="8"/>
  <c r="AF1462" i="8" s="1"/>
  <c r="AC1528" i="8"/>
  <c r="AF1528" i="8" s="1"/>
  <c r="AE1528" i="8"/>
  <c r="AC1592" i="8"/>
  <c r="AF1592" i="8" s="1"/>
  <c r="AE1592" i="8"/>
  <c r="AC1656" i="8"/>
  <c r="AF1656" i="8" s="1"/>
  <c r="AE1656" i="8"/>
  <c r="AC1720" i="8"/>
  <c r="AF1720" i="8" s="1"/>
  <c r="AE1720" i="8"/>
  <c r="AC1784" i="8"/>
  <c r="AF1784" i="8" s="1"/>
  <c r="AE1784" i="8"/>
  <c r="AE1848" i="8"/>
  <c r="AC1848" i="8"/>
  <c r="AF1848" i="8" s="1"/>
  <c r="AE1912" i="8"/>
  <c r="AC1912" i="8"/>
  <c r="AF1912" i="8" s="1"/>
  <c r="AC446" i="8"/>
  <c r="AF446" i="8" s="1"/>
  <c r="AE446" i="8"/>
  <c r="AE613" i="8"/>
  <c r="AC613" i="8"/>
  <c r="AF613" i="8" s="1"/>
  <c r="AC714" i="8"/>
  <c r="AF714" i="8" s="1"/>
  <c r="AE714" i="8"/>
  <c r="AC817" i="8"/>
  <c r="AF817" i="8" s="1"/>
  <c r="AE817" i="8"/>
  <c r="AC919" i="8"/>
  <c r="AF919" i="8" s="1"/>
  <c r="AE919" i="8"/>
  <c r="AC1022" i="8"/>
  <c r="AF1022" i="8" s="1"/>
  <c r="AE1022" i="8"/>
  <c r="AC1125" i="8"/>
  <c r="AF1125" i="8" s="1"/>
  <c r="AE1125" i="8"/>
  <c r="AE1217" i="8"/>
  <c r="AC1217" i="8"/>
  <c r="AF1217" i="8" s="1"/>
  <c r="AC1299" i="8"/>
  <c r="AF1299" i="8" s="1"/>
  <c r="AE1299" i="8"/>
  <c r="AC1372" i="8"/>
  <c r="AF1372" i="8" s="1"/>
  <c r="AE1372" i="8"/>
  <c r="AC1445" i="8"/>
  <c r="AF1445" i="8" s="1"/>
  <c r="AE1445" i="8"/>
  <c r="AC1513" i="8"/>
  <c r="AF1513" i="8" s="1"/>
  <c r="AE1513" i="8"/>
  <c r="AC1585" i="8"/>
  <c r="AF1585" i="8" s="1"/>
  <c r="AE1585" i="8"/>
  <c r="AC1649" i="8"/>
  <c r="AF1649" i="8" s="1"/>
  <c r="AE1649" i="8"/>
  <c r="AC1713" i="8"/>
  <c r="AF1713" i="8" s="1"/>
  <c r="AE1713" i="8"/>
  <c r="AC1777" i="8"/>
  <c r="AF1777" i="8" s="1"/>
  <c r="AE1777" i="8"/>
  <c r="AE1841" i="8"/>
  <c r="AC1841" i="8"/>
  <c r="AF1841" i="8" s="1"/>
  <c r="AE1905" i="8"/>
  <c r="AC1905" i="8"/>
  <c r="AF1905" i="8" s="1"/>
  <c r="AC428" i="8"/>
  <c r="AF428" i="8" s="1"/>
  <c r="AK427" i="4" s="1"/>
  <c r="AE428" i="8"/>
  <c r="AE598" i="8"/>
  <c r="AC598" i="8"/>
  <c r="AF598" i="8" s="1"/>
  <c r="AC703" i="8"/>
  <c r="AF703" i="8" s="1"/>
  <c r="AE703" i="8"/>
  <c r="AC806" i="8"/>
  <c r="AF806" i="8" s="1"/>
  <c r="AE806" i="8"/>
  <c r="AE909" i="8"/>
  <c r="AC909" i="8"/>
  <c r="AF909" i="8" s="1"/>
  <c r="AE1010" i="8"/>
  <c r="AC1010" i="8"/>
  <c r="AF1010" i="8" s="1"/>
  <c r="AC1113" i="8"/>
  <c r="AF1113" i="8" s="1"/>
  <c r="AE1113" i="8"/>
  <c r="AE1207" i="8"/>
  <c r="AC1207" i="8"/>
  <c r="AF1207" i="8" s="1"/>
  <c r="AC1291" i="8"/>
  <c r="AF1291" i="8" s="1"/>
  <c r="AE1291" i="8"/>
  <c r="AC1364" i="8"/>
  <c r="AF1364" i="8" s="1"/>
  <c r="AE1364" i="8"/>
  <c r="AC1437" i="8"/>
  <c r="AF1437" i="8" s="1"/>
  <c r="AE1437" i="8"/>
  <c r="AC1506" i="8"/>
  <c r="AF1506" i="8" s="1"/>
  <c r="AE1506" i="8"/>
  <c r="AC1578" i="8"/>
  <c r="AF1578" i="8" s="1"/>
  <c r="AE1578" i="8"/>
  <c r="AC1642" i="8"/>
  <c r="AF1642" i="8" s="1"/>
  <c r="AE1642" i="8"/>
  <c r="AC1706" i="8"/>
  <c r="AF1706" i="8" s="1"/>
  <c r="AE1706" i="8"/>
  <c r="AC1770" i="8"/>
  <c r="AF1770" i="8" s="1"/>
  <c r="AE1770" i="8"/>
  <c r="AE1834" i="8"/>
  <c r="AC1834" i="8"/>
  <c r="AF1834" i="8" s="1"/>
  <c r="AE1898" i="8"/>
  <c r="AC1898" i="8"/>
  <c r="AF1898" i="8" s="1"/>
  <c r="AE581" i="8"/>
  <c r="AC581" i="8"/>
  <c r="AF581" i="8" s="1"/>
  <c r="AE999" i="8"/>
  <c r="AC999" i="8"/>
  <c r="AF999" i="8" s="1"/>
  <c r="AC1356" i="8"/>
  <c r="AF1356" i="8" s="1"/>
  <c r="AE1356" i="8"/>
  <c r="AC1627" i="8"/>
  <c r="AF1627" i="8" s="1"/>
  <c r="AE1627" i="8"/>
  <c r="AE1883" i="8"/>
  <c r="AC1883" i="8"/>
  <c r="AF1883" i="8" s="1"/>
  <c r="AC745" i="8"/>
  <c r="AF745" i="8" s="1"/>
  <c r="AE745" i="8"/>
  <c r="AE1154" i="8"/>
  <c r="AC1154" i="8"/>
  <c r="AF1154" i="8" s="1"/>
  <c r="AE1467" i="8"/>
  <c r="AC1467" i="8"/>
  <c r="AF1467" i="8" s="1"/>
  <c r="AC1724" i="8"/>
  <c r="AF1724" i="8" s="1"/>
  <c r="AE1724" i="8"/>
  <c r="AC807" i="8"/>
  <c r="AF807" i="8" s="1"/>
  <c r="AE807" i="8"/>
  <c r="AC1209" i="8"/>
  <c r="AF1209" i="8" s="1"/>
  <c r="AE1209" i="8"/>
  <c r="AC1507" i="8"/>
  <c r="AF1507" i="8" s="1"/>
  <c r="AE1507" i="8"/>
  <c r="AC1763" i="8"/>
  <c r="AF1763" i="8" s="1"/>
  <c r="AE1763" i="8"/>
  <c r="AC311" i="8"/>
  <c r="AF311" i="8" s="1"/>
  <c r="AK310" i="4" s="1"/>
  <c r="AE311" i="8"/>
  <c r="AE861" i="8"/>
  <c r="AC861" i="8"/>
  <c r="AF861" i="8" s="1"/>
  <c r="AC1253" i="8"/>
  <c r="AF1253" i="8" s="1"/>
  <c r="AE1253" i="8"/>
  <c r="AC1540" i="8"/>
  <c r="AF1540" i="8" s="1"/>
  <c r="AE1540" i="8"/>
  <c r="AE1796" i="8"/>
  <c r="AC1796" i="8"/>
  <c r="AF1796" i="8" s="1"/>
  <c r="AE615" i="8"/>
  <c r="AC615" i="8"/>
  <c r="AF615" i="8" s="1"/>
  <c r="AE1025" i="8"/>
  <c r="AC1025" i="8"/>
  <c r="AF1025" i="8" s="1"/>
  <c r="AC1374" i="8"/>
  <c r="AF1374" i="8" s="1"/>
  <c r="AE1374" i="8"/>
  <c r="AC1643" i="8"/>
  <c r="AF1643" i="8" s="1"/>
  <c r="AE1643" i="8"/>
  <c r="AE1899" i="8"/>
  <c r="AC1899" i="8"/>
  <c r="AF1899" i="8" s="1"/>
  <c r="AC719" i="8"/>
  <c r="AF719" i="8" s="1"/>
  <c r="AE719" i="8"/>
  <c r="AC1129" i="8"/>
  <c r="AF1129" i="8" s="1"/>
  <c r="AE1129" i="8"/>
  <c r="AC1449" i="8"/>
  <c r="AF1449" i="8" s="1"/>
  <c r="AE1449" i="8"/>
  <c r="AC1708" i="8"/>
  <c r="AF1708" i="8" s="1"/>
  <c r="AE1708" i="8"/>
  <c r="AC833" i="8"/>
  <c r="AF833" i="8" s="1"/>
  <c r="AE833" i="8"/>
  <c r="AC1230" i="8"/>
  <c r="AF1230" i="8" s="1"/>
  <c r="AE1230" i="8"/>
  <c r="AC1523" i="8"/>
  <c r="AF1523" i="8" s="1"/>
  <c r="AE1523" i="8"/>
  <c r="AC1779" i="8"/>
  <c r="AF1779" i="8" s="1"/>
  <c r="AE1779" i="8"/>
  <c r="AC783" i="8"/>
  <c r="AF783" i="8" s="1"/>
  <c r="AE783" i="8"/>
  <c r="AC1524" i="8"/>
  <c r="AF1524" i="8" s="1"/>
  <c r="AE1524" i="8"/>
  <c r="AE1812" i="8"/>
  <c r="AC1812" i="8"/>
  <c r="AF1812" i="8" s="1"/>
  <c r="AC1554" i="8"/>
  <c r="AF1554" i="8" s="1"/>
  <c r="AE1554" i="8"/>
  <c r="AC1716" i="8"/>
  <c r="AF1716" i="8" s="1"/>
  <c r="AE1716" i="8"/>
  <c r="AC759" i="8"/>
  <c r="AF759" i="8" s="1"/>
  <c r="AE759" i="8"/>
  <c r="AC1254" i="8"/>
  <c r="AF1254" i="8" s="1"/>
  <c r="AE1254" i="8"/>
  <c r="AC1605" i="8"/>
  <c r="AF1605" i="8" s="1"/>
  <c r="AE1605" i="8"/>
  <c r="AE1861" i="8"/>
  <c r="AC1861" i="8"/>
  <c r="AF1861" i="8" s="1"/>
  <c r="AC722" i="8"/>
  <c r="AF722" i="8" s="1"/>
  <c r="AE722" i="8"/>
  <c r="AE1223" i="8"/>
  <c r="AC1223" i="8"/>
  <c r="AF1223" i="8" s="1"/>
  <c r="AC1582" i="8"/>
  <c r="AF1582" i="8" s="1"/>
  <c r="AE1582" i="8"/>
  <c r="AE1838" i="8"/>
  <c r="AC1838" i="8"/>
  <c r="AF1838" i="8" s="1"/>
  <c r="AE1052" i="8"/>
  <c r="AC1052" i="8"/>
  <c r="AF1052" i="8" s="1"/>
  <c r="AE604" i="8"/>
  <c r="AC604" i="8"/>
  <c r="AF604" i="8" s="1"/>
  <c r="AK603" i="4" s="1"/>
  <c r="AC851" i="8"/>
  <c r="AF851" i="8" s="1"/>
  <c r="AE851" i="8"/>
  <c r="AC467" i="8"/>
  <c r="AF467" i="8" s="1"/>
  <c r="AK466" i="4" s="1"/>
  <c r="AE467" i="8"/>
  <c r="AC342" i="8"/>
  <c r="AF342" i="8" s="1"/>
  <c r="AE342" i="8"/>
  <c r="AC277" i="8"/>
  <c r="AF277" i="8" s="1"/>
  <c r="AK276" i="4" s="1"/>
  <c r="AE277" i="8"/>
  <c r="AE501" i="8"/>
  <c r="AC501" i="8"/>
  <c r="AF501" i="8" s="1"/>
  <c r="AE645" i="8"/>
  <c r="AC645" i="8"/>
  <c r="AF645" i="8" s="1"/>
  <c r="AK644" i="4" s="1"/>
  <c r="AC746" i="8"/>
  <c r="AF746" i="8" s="1"/>
  <c r="AE746" i="8"/>
  <c r="AC849" i="8"/>
  <c r="AF849" i="8" s="1"/>
  <c r="AE849" i="8"/>
  <c r="AE951" i="8"/>
  <c r="AC951" i="8"/>
  <c r="AF951" i="8" s="1"/>
  <c r="AC1054" i="8"/>
  <c r="AF1054" i="8" s="1"/>
  <c r="AE1054" i="8"/>
  <c r="AC1157" i="8"/>
  <c r="AF1157" i="8" s="1"/>
  <c r="AE1157" i="8"/>
  <c r="AC1243" i="8"/>
  <c r="AF1243" i="8" s="1"/>
  <c r="AE1243" i="8"/>
  <c r="AC1322" i="8"/>
  <c r="AF1322" i="8" s="1"/>
  <c r="AE1322" i="8"/>
  <c r="AC1395" i="8"/>
  <c r="AF1395" i="8" s="1"/>
  <c r="AE1395" i="8"/>
  <c r="AE1468" i="8"/>
  <c r="AC1468" i="8"/>
  <c r="AF1468" i="8" s="1"/>
  <c r="AC1533" i="8"/>
  <c r="AF1533" i="8" s="1"/>
  <c r="AE1533" i="8"/>
  <c r="AC1597" i="8"/>
  <c r="AF1597" i="8" s="1"/>
  <c r="AE1597" i="8"/>
  <c r="AC1661" i="8"/>
  <c r="AF1661" i="8" s="1"/>
  <c r="AE1661" i="8"/>
  <c r="AC1725" i="8"/>
  <c r="AF1725" i="8" s="1"/>
  <c r="AE1725" i="8"/>
  <c r="AC1789" i="8"/>
  <c r="AF1789" i="8" s="1"/>
  <c r="AE1789" i="8"/>
  <c r="AE1853" i="8"/>
  <c r="AC1853" i="8"/>
  <c r="AF1853" i="8" s="1"/>
  <c r="AE1917" i="8"/>
  <c r="AC1917" i="8"/>
  <c r="AF1917" i="8" s="1"/>
  <c r="AC438" i="8"/>
  <c r="AF438" i="8" s="1"/>
  <c r="AK437" i="4" s="1"/>
  <c r="AE438" i="8"/>
  <c r="AE607" i="8"/>
  <c r="AC607" i="8"/>
  <c r="AF607" i="8" s="1"/>
  <c r="AC710" i="8"/>
  <c r="AF710" i="8" s="1"/>
  <c r="AE710" i="8"/>
  <c r="AE813" i="8"/>
  <c r="AC813" i="8"/>
  <c r="AF813" i="8" s="1"/>
  <c r="AC914" i="8"/>
  <c r="AF914" i="8" s="1"/>
  <c r="AE914" i="8"/>
  <c r="AC1017" i="8"/>
  <c r="AF1017" i="8" s="1"/>
  <c r="AE1017" i="8"/>
  <c r="AE1119" i="8"/>
  <c r="AC1119" i="8"/>
  <c r="AF1119" i="8" s="1"/>
  <c r="AC1213" i="8"/>
  <c r="AF1213" i="8" s="1"/>
  <c r="AE1213" i="8"/>
  <c r="AC1295" i="8"/>
  <c r="AF1295" i="8" s="1"/>
  <c r="AE1295" i="8"/>
  <c r="AC1369" i="8"/>
  <c r="AF1369" i="8" s="1"/>
  <c r="AE1369" i="8"/>
  <c r="AC1442" i="8"/>
  <c r="AF1442" i="8" s="1"/>
  <c r="AE1442" i="8"/>
  <c r="AC1510" i="8"/>
  <c r="AF1510" i="8" s="1"/>
  <c r="AE1510" i="8"/>
  <c r="AC1574" i="8"/>
  <c r="AF1574" i="8" s="1"/>
  <c r="AE1574" i="8"/>
  <c r="AC1638" i="8"/>
  <c r="AF1638" i="8" s="1"/>
  <c r="AE1638" i="8"/>
  <c r="AC1702" i="8"/>
  <c r="AF1702" i="8" s="1"/>
  <c r="AE1702" i="8"/>
  <c r="AC1766" i="8"/>
  <c r="AF1766" i="8" s="1"/>
  <c r="AE1766" i="8"/>
  <c r="AE1830" i="8"/>
  <c r="AC1830" i="8"/>
  <c r="AF1830" i="8" s="1"/>
  <c r="AE1894" i="8"/>
  <c r="AC1894" i="8"/>
  <c r="AF1894" i="8" s="1"/>
  <c r="AC1252" i="8"/>
  <c r="AF1252" i="8" s="1"/>
  <c r="AE1252" i="8"/>
  <c r="AC1188" i="8"/>
  <c r="AF1188" i="8" s="1"/>
  <c r="AE1188" i="8"/>
  <c r="AC1124" i="8"/>
  <c r="AF1124" i="8" s="1"/>
  <c r="AE1124" i="8"/>
  <c r="AC1060" i="8"/>
  <c r="AF1060" i="8" s="1"/>
  <c r="AE1060" i="8"/>
  <c r="AE996" i="8"/>
  <c r="AC996" i="8"/>
  <c r="AF996" i="8" s="1"/>
  <c r="AE932" i="8"/>
  <c r="AC932" i="8"/>
  <c r="AF932" i="8" s="1"/>
  <c r="AE868" i="8"/>
  <c r="AC868" i="8"/>
  <c r="AF868" i="8" s="1"/>
  <c r="AE804" i="8"/>
  <c r="AC804" i="8"/>
  <c r="AF804" i="8" s="1"/>
  <c r="AC740" i="8"/>
  <c r="AF740" i="8" s="1"/>
  <c r="AE740" i="8"/>
  <c r="AC676" i="8"/>
  <c r="AF676" i="8" s="1"/>
  <c r="AE676" i="8"/>
  <c r="AE612" i="8"/>
  <c r="AC612" i="8"/>
  <c r="AF612" i="8" s="1"/>
  <c r="AE548" i="8"/>
  <c r="AC548" i="8"/>
  <c r="AF548" i="8" s="1"/>
  <c r="AE484" i="8"/>
  <c r="AC484" i="8"/>
  <c r="AF484" i="8" s="1"/>
  <c r="AK483" i="4" s="1"/>
  <c r="AC418" i="8"/>
  <c r="AF418" i="8" s="1"/>
  <c r="AK417" i="4" s="1"/>
  <c r="AE418" i="8"/>
  <c r="AC323" i="8"/>
  <c r="AF323" i="8" s="1"/>
  <c r="AK322" i="4" s="1"/>
  <c r="AE323" i="8"/>
  <c r="AE1115" i="8"/>
  <c r="AC1115" i="8"/>
  <c r="AF1115" i="8" s="1"/>
  <c r="AC1051" i="8"/>
  <c r="AF1051" i="8" s="1"/>
  <c r="AE1051" i="8"/>
  <c r="AC987" i="8"/>
  <c r="AF987" i="8" s="1"/>
  <c r="AE987" i="8"/>
  <c r="AC923" i="8"/>
  <c r="AF923" i="8" s="1"/>
  <c r="AE923" i="8"/>
  <c r="AC859" i="8"/>
  <c r="AF859" i="8" s="1"/>
  <c r="AE859" i="8"/>
  <c r="AC795" i="8"/>
  <c r="AF795" i="8" s="1"/>
  <c r="AE795" i="8"/>
  <c r="AC731" i="8"/>
  <c r="AF731" i="8" s="1"/>
  <c r="AE731" i="8"/>
  <c r="AC667" i="8"/>
  <c r="AF667" i="8" s="1"/>
  <c r="AE667" i="8"/>
  <c r="AE603" i="8"/>
  <c r="AC603" i="8"/>
  <c r="AF603" i="8" s="1"/>
  <c r="AE539" i="8"/>
  <c r="AC539" i="8"/>
  <c r="AF539" i="8" s="1"/>
  <c r="AC475" i="8"/>
  <c r="AF475" i="8" s="1"/>
  <c r="AK474" i="4" s="1"/>
  <c r="AE475" i="8"/>
  <c r="AC407" i="8"/>
  <c r="AF407" i="8" s="1"/>
  <c r="AE407" i="8"/>
  <c r="AC309" i="8"/>
  <c r="AF309" i="8" s="1"/>
  <c r="AK308" i="4" s="1"/>
  <c r="AE309" i="8"/>
  <c r="AE602" i="8"/>
  <c r="AC602" i="8"/>
  <c r="AF602" i="8" s="1"/>
  <c r="AE538" i="8"/>
  <c r="AC538" i="8"/>
  <c r="AF538" i="8" s="1"/>
  <c r="AC474" i="8"/>
  <c r="AF474" i="8" s="1"/>
  <c r="AE474" i="8"/>
  <c r="AC406" i="8"/>
  <c r="AF406" i="8" s="1"/>
  <c r="AK405" i="4" s="1"/>
  <c r="AE406" i="8"/>
  <c r="AC307" i="8"/>
  <c r="AF307" i="8" s="1"/>
  <c r="AK306" i="4" s="1"/>
  <c r="AE307" i="8"/>
  <c r="AE593" i="8"/>
  <c r="AC593" i="8"/>
  <c r="AF593" i="8" s="1"/>
  <c r="AK592" i="4" s="1"/>
  <c r="AE529" i="8"/>
  <c r="AC529" i="8"/>
  <c r="AF529" i="8" s="1"/>
  <c r="AC465" i="8"/>
  <c r="AF465" i="8" s="1"/>
  <c r="AE465" i="8"/>
  <c r="AC395" i="8"/>
  <c r="AF395" i="8" s="1"/>
  <c r="AE395" i="8"/>
  <c r="AC293" i="8"/>
  <c r="AF293" i="8" s="1"/>
  <c r="AK292" i="4" s="1"/>
  <c r="AE293" i="8"/>
  <c r="AE1464" i="8"/>
  <c r="AC1464" i="8"/>
  <c r="AF1464" i="8" s="1"/>
  <c r="AC1400" i="8"/>
  <c r="AF1400" i="8" s="1"/>
  <c r="AE1400" i="8"/>
  <c r="AC1336" i="8"/>
  <c r="AF1336" i="8" s="1"/>
  <c r="AE1336" i="8"/>
  <c r="AC1272" i="8"/>
  <c r="AF1272" i="8" s="1"/>
  <c r="AE1272" i="8"/>
  <c r="AE1208" i="8"/>
  <c r="AC1208" i="8"/>
  <c r="AF1208" i="8" s="1"/>
  <c r="AC1144" i="8"/>
  <c r="AF1144" i="8" s="1"/>
  <c r="AE1144" i="8"/>
  <c r="AC1080" i="8"/>
  <c r="AF1080" i="8" s="1"/>
  <c r="AE1080" i="8"/>
  <c r="AC1016" i="8"/>
  <c r="AF1016" i="8" s="1"/>
  <c r="AE1016" i="8"/>
  <c r="AC952" i="8"/>
  <c r="AF952" i="8" s="1"/>
  <c r="AE952" i="8"/>
  <c r="AC888" i="8"/>
  <c r="AF888" i="8" s="1"/>
  <c r="AE888" i="8"/>
  <c r="AC824" i="8"/>
  <c r="AF824" i="8" s="1"/>
  <c r="AE824" i="8"/>
  <c r="AC760" i="8"/>
  <c r="AF760" i="8" s="1"/>
  <c r="AE760" i="8"/>
  <c r="AC696" i="8"/>
  <c r="AF696" i="8" s="1"/>
  <c r="AE696" i="8"/>
  <c r="AE632" i="8"/>
  <c r="AC632" i="8"/>
  <c r="AF632" i="8" s="1"/>
  <c r="AE568" i="8"/>
  <c r="AC568" i="8"/>
  <c r="AF568" i="8" s="1"/>
  <c r="AE504" i="8"/>
  <c r="AC504" i="8"/>
  <c r="AF504" i="8" s="1"/>
  <c r="AC440" i="8"/>
  <c r="AF440" i="8" s="1"/>
  <c r="AE440" i="8"/>
  <c r="AC355" i="8"/>
  <c r="AF355" i="8" s="1"/>
  <c r="AK354" i="4" s="1"/>
  <c r="AE355" i="8"/>
  <c r="AC356" i="8"/>
  <c r="AF356" i="8" s="1"/>
  <c r="AE356" i="8"/>
  <c r="AC292" i="8"/>
  <c r="AF292" i="8" s="1"/>
  <c r="AK291" i="4" s="1"/>
  <c r="AE292" i="8"/>
  <c r="AC393" i="8"/>
  <c r="AF393" i="8" s="1"/>
  <c r="AE393" i="8"/>
  <c r="AC329" i="8"/>
  <c r="AF329" i="8" s="1"/>
  <c r="AK328" i="4" s="1"/>
  <c r="AE329" i="8"/>
  <c r="AC376" i="8"/>
  <c r="AF376" i="8" s="1"/>
  <c r="AE376" i="8"/>
  <c r="AC312" i="8"/>
  <c r="AF312" i="8" s="1"/>
  <c r="AE312" i="8"/>
  <c r="AC354" i="8"/>
  <c r="AF354" i="8" s="1"/>
  <c r="AE354" i="8"/>
  <c r="AE549" i="8"/>
  <c r="AC549" i="8"/>
  <c r="AF549" i="8" s="1"/>
  <c r="AC673" i="8"/>
  <c r="AF673" i="8" s="1"/>
  <c r="AE673" i="8"/>
  <c r="AC775" i="8"/>
  <c r="AF775" i="8" s="1"/>
  <c r="AE775" i="8"/>
  <c r="AC878" i="8"/>
  <c r="AF878" i="8" s="1"/>
  <c r="AE878" i="8"/>
  <c r="AC981" i="8"/>
  <c r="AF981" i="8" s="1"/>
  <c r="AE981" i="8"/>
  <c r="AE1082" i="8"/>
  <c r="AC1082" i="8"/>
  <c r="AF1082" i="8" s="1"/>
  <c r="AC1182" i="8"/>
  <c r="AF1182" i="8" s="1"/>
  <c r="AE1182" i="8"/>
  <c r="AC1267" i="8"/>
  <c r="AF1267" i="8" s="1"/>
  <c r="AE1267" i="8"/>
  <c r="AC1342" i="8"/>
  <c r="AF1342" i="8" s="1"/>
  <c r="AE1342" i="8"/>
  <c r="AC1415" i="8"/>
  <c r="AF1415" i="8" s="1"/>
  <c r="AE1415" i="8"/>
  <c r="AC1487" i="8"/>
  <c r="AF1487" i="8" s="1"/>
  <c r="AE1487" i="8"/>
  <c r="AC1551" i="8"/>
  <c r="AF1551" i="8" s="1"/>
  <c r="AE1551" i="8"/>
  <c r="AC1615" i="8"/>
  <c r="AF1615" i="8" s="1"/>
  <c r="AE1615" i="8"/>
  <c r="AC1679" i="8"/>
  <c r="AF1679" i="8" s="1"/>
  <c r="AE1679" i="8"/>
  <c r="AC1743" i="8"/>
  <c r="AF1743" i="8" s="1"/>
  <c r="AE1743" i="8"/>
  <c r="AE1807" i="8"/>
  <c r="AC1807" i="8"/>
  <c r="AF1807" i="8" s="1"/>
  <c r="AE1871" i="8"/>
  <c r="AC1871" i="8"/>
  <c r="AF1871" i="8" s="1"/>
  <c r="AC290" i="8"/>
  <c r="AF290" i="8" s="1"/>
  <c r="AK289" i="4" s="1"/>
  <c r="AE290" i="8"/>
  <c r="AE509" i="8"/>
  <c r="AC509" i="8"/>
  <c r="AF509" i="8" s="1"/>
  <c r="AE649" i="8"/>
  <c r="AC649" i="8"/>
  <c r="AF649" i="8" s="1"/>
  <c r="AC751" i="8"/>
  <c r="AF751" i="8" s="1"/>
  <c r="AE751" i="8"/>
  <c r="AC854" i="8"/>
  <c r="AF854" i="8" s="1"/>
  <c r="AE854" i="8"/>
  <c r="AC957" i="8"/>
  <c r="AF957" i="8" s="1"/>
  <c r="AE957" i="8"/>
  <c r="AE1058" i="8"/>
  <c r="AC1058" i="8"/>
  <c r="AF1058" i="8" s="1"/>
  <c r="AC1161" i="8"/>
  <c r="AF1161" i="8" s="1"/>
  <c r="AE1161" i="8"/>
  <c r="AC1247" i="8"/>
  <c r="AF1247" i="8" s="1"/>
  <c r="AE1247" i="8"/>
  <c r="AC1325" i="8"/>
  <c r="AF1325" i="8" s="1"/>
  <c r="AE1325" i="8"/>
  <c r="AC1398" i="8"/>
  <c r="AF1398" i="8" s="1"/>
  <c r="AE1398" i="8"/>
  <c r="AE1471" i="8"/>
  <c r="AC1471" i="8"/>
  <c r="AF1471" i="8" s="1"/>
  <c r="AC1536" i="8"/>
  <c r="AF1536" i="8" s="1"/>
  <c r="AE1536" i="8"/>
  <c r="AC1600" i="8"/>
  <c r="AF1600" i="8" s="1"/>
  <c r="AE1600" i="8"/>
  <c r="AC1664" i="8"/>
  <c r="AF1664" i="8" s="1"/>
  <c r="AE1664" i="8"/>
  <c r="AC1728" i="8"/>
  <c r="AF1728" i="8" s="1"/>
  <c r="AE1728" i="8"/>
  <c r="AC1792" i="8"/>
  <c r="AF1792" i="8" s="1"/>
  <c r="AE1792" i="8"/>
  <c r="AE1856" i="8"/>
  <c r="AC1856" i="8"/>
  <c r="AF1856" i="8" s="1"/>
  <c r="AE1920" i="8"/>
  <c r="AC1920" i="8"/>
  <c r="AF1920" i="8" s="1"/>
  <c r="AC469" i="8"/>
  <c r="AF469" i="8" s="1"/>
  <c r="AE469" i="8"/>
  <c r="AE625" i="8"/>
  <c r="AC625" i="8"/>
  <c r="AF625" i="8" s="1"/>
  <c r="AC727" i="8"/>
  <c r="AF727" i="8" s="1"/>
  <c r="AE727" i="8"/>
  <c r="AC830" i="8"/>
  <c r="AF830" i="8" s="1"/>
  <c r="AE830" i="8"/>
  <c r="AE933" i="8"/>
  <c r="AC933" i="8"/>
  <c r="AF933" i="8" s="1"/>
  <c r="AE1034" i="8"/>
  <c r="AC1034" i="8"/>
  <c r="AF1034" i="8" s="1"/>
  <c r="AE1137" i="8"/>
  <c r="AC1137" i="8"/>
  <c r="AF1137" i="8" s="1"/>
  <c r="AC1227" i="8"/>
  <c r="AF1227" i="8" s="1"/>
  <c r="AE1227" i="8"/>
  <c r="AC1308" i="8"/>
  <c r="AF1308" i="8" s="1"/>
  <c r="AE1308" i="8"/>
  <c r="AC1381" i="8"/>
  <c r="AF1381" i="8" s="1"/>
  <c r="AE1381" i="8"/>
  <c r="AC1454" i="8"/>
  <c r="AF1454" i="8" s="1"/>
  <c r="AE1454" i="8"/>
  <c r="AC1521" i="8"/>
  <c r="AF1521" i="8" s="1"/>
  <c r="AE1521" i="8"/>
  <c r="AC1593" i="8"/>
  <c r="AF1593" i="8" s="1"/>
  <c r="AE1593" i="8"/>
  <c r="AC1657" i="8"/>
  <c r="AF1657" i="8" s="1"/>
  <c r="AE1657" i="8"/>
  <c r="AC1721" i="8"/>
  <c r="AF1721" i="8" s="1"/>
  <c r="AE1721" i="8"/>
  <c r="AC1785" i="8"/>
  <c r="AF1785" i="8" s="1"/>
  <c r="AE1785" i="8"/>
  <c r="AE1849" i="8"/>
  <c r="AC1849" i="8"/>
  <c r="AF1849" i="8" s="1"/>
  <c r="AE1913" i="8"/>
  <c r="AC1913" i="8"/>
  <c r="AF1913" i="8" s="1"/>
  <c r="AC447" i="8"/>
  <c r="AF447" i="8" s="1"/>
  <c r="AE447" i="8"/>
  <c r="AE614" i="8"/>
  <c r="AC614" i="8"/>
  <c r="AF614" i="8" s="1"/>
  <c r="AC717" i="8"/>
  <c r="AF717" i="8" s="1"/>
  <c r="AE717" i="8"/>
  <c r="AC818" i="8"/>
  <c r="AF818" i="8" s="1"/>
  <c r="AE818" i="8"/>
  <c r="AC921" i="8"/>
  <c r="AF921" i="8" s="1"/>
  <c r="AE921" i="8"/>
  <c r="AE1023" i="8"/>
  <c r="AC1023" i="8"/>
  <c r="AF1023" i="8" s="1"/>
  <c r="AE1126" i="8"/>
  <c r="AC1126" i="8"/>
  <c r="AF1126" i="8" s="1"/>
  <c r="AC1218" i="8"/>
  <c r="AF1218" i="8" s="1"/>
  <c r="AE1218" i="8"/>
  <c r="AC1300" i="8"/>
  <c r="AF1300" i="8" s="1"/>
  <c r="AE1300" i="8"/>
  <c r="AC1373" i="8"/>
  <c r="AF1373" i="8" s="1"/>
  <c r="AE1373" i="8"/>
  <c r="AC1446" i="8"/>
  <c r="AF1446" i="8" s="1"/>
  <c r="AE1446" i="8"/>
  <c r="AC1514" i="8"/>
  <c r="AF1514" i="8" s="1"/>
  <c r="AE1514" i="8"/>
  <c r="AC1586" i="8"/>
  <c r="AF1586" i="8" s="1"/>
  <c r="AE1586" i="8"/>
  <c r="AC1650" i="8"/>
  <c r="AF1650" i="8" s="1"/>
  <c r="AE1650" i="8"/>
  <c r="AC1714" i="8"/>
  <c r="AF1714" i="8" s="1"/>
  <c r="AE1714" i="8"/>
  <c r="AC1778" i="8"/>
  <c r="AF1778" i="8" s="1"/>
  <c r="AE1778" i="8"/>
  <c r="AE1842" i="8"/>
  <c r="AC1842" i="8"/>
  <c r="AF1842" i="8" s="1"/>
  <c r="AE1906" i="8"/>
  <c r="AC1906" i="8"/>
  <c r="AF1906" i="8" s="1"/>
  <c r="AE641" i="8"/>
  <c r="AC641" i="8"/>
  <c r="AF641" i="8" s="1"/>
  <c r="AE1050" i="8"/>
  <c r="AC1050" i="8"/>
  <c r="AF1050" i="8" s="1"/>
  <c r="AC1393" i="8"/>
  <c r="AF1393" i="8" s="1"/>
  <c r="AE1393" i="8"/>
  <c r="AC1659" i="8"/>
  <c r="AF1659" i="8" s="1"/>
  <c r="AE1659" i="8"/>
  <c r="AE1915" i="8"/>
  <c r="AC1915" i="8"/>
  <c r="AF1915" i="8" s="1"/>
  <c r="AE797" i="8"/>
  <c r="AC797" i="8"/>
  <c r="AF797" i="8" s="1"/>
  <c r="AE1199" i="8"/>
  <c r="AC1199" i="8"/>
  <c r="AF1199" i="8" s="1"/>
  <c r="AC1500" i="8"/>
  <c r="AF1500" i="8" s="1"/>
  <c r="AE1500" i="8"/>
  <c r="AC1756" i="8"/>
  <c r="AF1756" i="8" s="1"/>
  <c r="AE1756" i="8"/>
  <c r="AC302" i="8"/>
  <c r="AF302" i="8" s="1"/>
  <c r="AK301" i="4" s="1"/>
  <c r="AE302" i="8"/>
  <c r="AC858" i="8"/>
  <c r="AF858" i="8" s="1"/>
  <c r="AE858" i="8"/>
  <c r="AC1251" i="8"/>
  <c r="AF1251" i="8" s="1"/>
  <c r="AE1251" i="8"/>
  <c r="AC1539" i="8"/>
  <c r="AF1539" i="8" s="1"/>
  <c r="AE1539" i="8"/>
  <c r="AE1795" i="8"/>
  <c r="AC1795" i="8"/>
  <c r="AF1795" i="8" s="1"/>
  <c r="AC430" i="8"/>
  <c r="AF430" i="8" s="1"/>
  <c r="AE430" i="8"/>
  <c r="AC911" i="8"/>
  <c r="AF911" i="8" s="1"/>
  <c r="AE911" i="8"/>
  <c r="AC1293" i="8"/>
  <c r="AF1293" i="8" s="1"/>
  <c r="AE1293" i="8"/>
  <c r="AC1572" i="8"/>
  <c r="AF1572" i="8" s="1"/>
  <c r="AE1572" i="8"/>
  <c r="AE1828" i="8"/>
  <c r="AC1828" i="8"/>
  <c r="AF1828" i="8" s="1"/>
  <c r="AC666" i="8"/>
  <c r="AF666" i="8" s="1"/>
  <c r="AE666" i="8"/>
  <c r="AC1077" i="8"/>
  <c r="AF1077" i="8" s="1"/>
  <c r="AE1077" i="8"/>
  <c r="AC1411" i="8"/>
  <c r="AF1411" i="8" s="1"/>
  <c r="AE1411" i="8"/>
  <c r="AC1675" i="8"/>
  <c r="AF1675" i="8" s="1"/>
  <c r="AE1675" i="8"/>
  <c r="AE1931" i="8"/>
  <c r="AC1931" i="8"/>
  <c r="AF1931" i="8" s="1"/>
  <c r="AC770" i="8"/>
  <c r="AF770" i="8" s="1"/>
  <c r="AE770" i="8"/>
  <c r="AE1178" i="8"/>
  <c r="AC1178" i="8"/>
  <c r="AF1178" i="8" s="1"/>
  <c r="AC1484" i="8"/>
  <c r="AF1484" i="8" s="1"/>
  <c r="AE1484" i="8"/>
  <c r="AC1740" i="8"/>
  <c r="AF1740" i="8" s="1"/>
  <c r="AE1740" i="8"/>
  <c r="AC375" i="8"/>
  <c r="AF375" i="8" s="1"/>
  <c r="AE375" i="8"/>
  <c r="AE885" i="8"/>
  <c r="AC885" i="8"/>
  <c r="AF885" i="8" s="1"/>
  <c r="AC1273" i="8"/>
  <c r="AF1273" i="8" s="1"/>
  <c r="AE1273" i="8"/>
  <c r="AC1555" i="8"/>
  <c r="AF1555" i="8" s="1"/>
  <c r="AE1555" i="8"/>
  <c r="AE1811" i="8"/>
  <c r="AC1811" i="8"/>
  <c r="AF1811" i="8" s="1"/>
  <c r="AC1189" i="8"/>
  <c r="AF1189" i="8" s="1"/>
  <c r="AE1189" i="8"/>
  <c r="AC1780" i="8"/>
  <c r="AF1780" i="8" s="1"/>
  <c r="AE1780" i="8"/>
  <c r="AC681" i="8"/>
  <c r="AF681" i="8" s="1"/>
  <c r="AE681" i="8"/>
  <c r="AE1142" i="8"/>
  <c r="AC1142" i="8"/>
  <c r="AF1142" i="8" s="1"/>
  <c r="AC822" i="8"/>
  <c r="AF822" i="8" s="1"/>
  <c r="AE822" i="8"/>
  <c r="AC1221" i="8"/>
  <c r="AF1221" i="8" s="1"/>
  <c r="AE1221" i="8"/>
  <c r="AC1516" i="8"/>
  <c r="AF1516" i="8" s="1"/>
  <c r="AE1516" i="8"/>
  <c r="AC1772" i="8"/>
  <c r="AF1772" i="8" s="1"/>
  <c r="AE1772" i="8"/>
  <c r="AC471" i="8"/>
  <c r="AF471" i="8" s="1"/>
  <c r="AE471" i="8"/>
  <c r="AE935" i="8"/>
  <c r="AC935" i="8"/>
  <c r="AF935" i="8" s="1"/>
  <c r="AC1310" i="8"/>
  <c r="AF1310" i="8" s="1"/>
  <c r="AE1310" i="8"/>
  <c r="AC1587" i="8"/>
  <c r="AF1587" i="8" s="1"/>
  <c r="AE1587" i="8"/>
  <c r="AE1843" i="8"/>
  <c r="AC1843" i="8"/>
  <c r="AF1843" i="8" s="1"/>
  <c r="AC1492" i="8"/>
  <c r="AF1492" i="8" s="1"/>
  <c r="AE1492" i="8"/>
  <c r="AE559" i="8"/>
  <c r="AC559" i="8"/>
  <c r="AF559" i="8" s="1"/>
  <c r="AE630" i="8"/>
  <c r="AC630" i="8"/>
  <c r="AF630" i="8" s="1"/>
  <c r="AE1090" i="8"/>
  <c r="AC1090" i="8"/>
  <c r="AF1090" i="8" s="1"/>
  <c r="AC1458" i="8"/>
  <c r="AF1458" i="8" s="1"/>
  <c r="AE1458" i="8"/>
  <c r="AE247" i="8"/>
  <c r="AC247" i="8"/>
  <c r="AF247" i="8" s="1"/>
  <c r="AK245" i="4" s="1"/>
  <c r="AE42" i="8"/>
  <c r="AC42" i="8"/>
  <c r="AF42" i="8" s="1"/>
  <c r="AK40" i="4" s="1"/>
  <c r="AK599" i="4"/>
  <c r="AE151" i="8"/>
  <c r="AC151" i="8"/>
  <c r="AF151" i="8" s="1"/>
  <c r="AK149" i="4" s="1"/>
  <c r="AE136" i="8"/>
  <c r="AC136" i="8"/>
  <c r="AF136" i="8" s="1"/>
  <c r="AK134" i="4" s="1"/>
  <c r="AK482" i="4"/>
  <c r="AE19" i="8"/>
  <c r="AC19" i="8"/>
  <c r="AF19" i="8" s="1"/>
  <c r="AK17" i="4" s="1"/>
  <c r="AK611" i="4"/>
  <c r="AE11" i="8"/>
  <c r="AC11" i="8"/>
  <c r="AF11" i="8" s="1"/>
  <c r="AK9" i="4" s="1"/>
  <c r="AE4" i="8"/>
  <c r="AC4" i="8"/>
  <c r="AF4" i="8" s="1"/>
  <c r="AK2" i="4" s="1"/>
  <c r="AE199" i="8"/>
  <c r="AC199" i="8"/>
  <c r="AF199" i="8" s="1"/>
  <c r="AK197" i="4" s="1"/>
  <c r="AK593" i="4"/>
  <c r="AK465" i="4"/>
  <c r="AC184" i="8"/>
  <c r="AF184" i="8" s="1"/>
  <c r="AK182" i="4" s="1"/>
  <c r="AK520" i="4"/>
  <c r="AE80" i="8"/>
  <c r="AC80" i="8"/>
  <c r="AF80" i="8" s="1"/>
  <c r="AK78" i="4" s="1"/>
  <c r="AK623" i="4"/>
  <c r="AE143" i="8"/>
  <c r="AC143" i="8"/>
  <c r="AF143" i="8" s="1"/>
  <c r="AK141" i="4" s="1"/>
  <c r="AE97" i="8"/>
  <c r="AC97" i="8"/>
  <c r="AF97" i="8" s="1"/>
  <c r="AK95" i="4" s="1"/>
  <c r="AE126" i="8"/>
  <c r="AC126" i="8"/>
  <c r="AF126" i="8" s="1"/>
  <c r="AK124" i="4" s="1"/>
  <c r="AE173" i="8"/>
  <c r="AC173" i="8"/>
  <c r="AF173" i="8" s="1"/>
  <c r="AK171" i="4" s="1"/>
  <c r="AE124" i="8"/>
  <c r="AC124" i="8"/>
  <c r="AF124" i="8" s="1"/>
  <c r="AK122" i="4" s="1"/>
  <c r="AE60" i="8"/>
  <c r="AC60" i="8"/>
  <c r="AF60" i="8" s="1"/>
  <c r="AK58" i="4" s="1"/>
  <c r="AC264" i="8"/>
  <c r="AF264" i="8" s="1"/>
  <c r="AK262" i="4" s="1"/>
  <c r="AE264" i="8"/>
  <c r="AK637" i="4"/>
  <c r="AE114" i="8"/>
  <c r="AC114" i="8"/>
  <c r="AF114" i="8" s="1"/>
  <c r="AK112" i="4" s="1"/>
  <c r="AK506" i="4"/>
  <c r="AK569" i="4"/>
  <c r="AE246" i="8"/>
  <c r="AC246" i="8"/>
  <c r="AF246" i="8" s="1"/>
  <c r="AK244" i="4" s="1"/>
  <c r="AE201" i="8"/>
  <c r="AC201" i="8"/>
  <c r="AF201" i="8" s="1"/>
  <c r="AK199" i="4" s="1"/>
  <c r="AE261" i="8"/>
  <c r="AC261" i="8"/>
  <c r="AF261" i="8" s="1"/>
  <c r="AK259" i="4" s="1"/>
  <c r="AE147" i="8"/>
  <c r="AC147" i="8"/>
  <c r="AF147" i="8" s="1"/>
  <c r="AK145" i="4" s="1"/>
  <c r="AK497" i="4"/>
  <c r="AC31" i="8"/>
  <c r="AF31" i="8" s="1"/>
  <c r="AK29" i="4" s="1"/>
  <c r="AE31" i="8"/>
  <c r="AE131" i="8"/>
  <c r="AC131" i="8"/>
  <c r="AF131" i="8" s="1"/>
  <c r="AK129" i="4" s="1"/>
  <c r="AE179" i="8"/>
  <c r="AC179" i="8"/>
  <c r="AF179" i="8" s="1"/>
  <c r="AK177" i="4" s="1"/>
  <c r="AK546" i="4"/>
  <c r="AK545" i="4"/>
  <c r="AK600" i="4"/>
  <c r="AK539" i="4"/>
  <c r="AE111" i="8"/>
  <c r="AC111" i="8"/>
  <c r="AF111" i="8" s="1"/>
  <c r="AK109" i="4" s="1"/>
  <c r="AK530" i="4"/>
  <c r="AE96" i="8"/>
  <c r="AC96" i="8"/>
  <c r="AF96" i="8" s="1"/>
  <c r="AK94" i="4" s="1"/>
  <c r="AK584" i="4"/>
  <c r="AE183" i="8"/>
  <c r="AC183" i="8"/>
  <c r="AF183" i="8" s="1"/>
  <c r="AK181" i="4" s="1"/>
  <c r="AK495" i="4"/>
  <c r="AE243" i="8"/>
  <c r="AC243" i="8"/>
  <c r="AF243" i="8" s="1"/>
  <c r="AK241" i="4" s="1"/>
  <c r="AE33" i="8"/>
  <c r="AC33" i="8"/>
  <c r="AF33" i="8" s="1"/>
  <c r="AK31" i="4" s="1"/>
  <c r="AE252" i="8"/>
  <c r="AC252" i="8"/>
  <c r="AF252" i="8" s="1"/>
  <c r="AK250" i="4" s="1"/>
  <c r="AE62" i="8"/>
  <c r="AC62" i="8"/>
  <c r="AF62" i="8" s="1"/>
  <c r="AK60" i="4" s="1"/>
  <c r="AE244" i="8"/>
  <c r="AC244" i="8"/>
  <c r="AF244" i="8" s="1"/>
  <c r="AK242" i="4" s="1"/>
  <c r="AC45" i="8"/>
  <c r="AF45" i="8" s="1"/>
  <c r="AK43" i="4" s="1"/>
  <c r="AE45" i="8"/>
  <c r="AK643" i="4"/>
  <c r="AE160" i="8"/>
  <c r="AC160" i="8"/>
  <c r="AF160" i="8" s="1"/>
  <c r="AK158" i="4" s="1"/>
  <c r="AK496" i="4"/>
  <c r="AK535" i="4"/>
  <c r="AK403" i="4"/>
  <c r="AE104" i="8"/>
  <c r="AC104" i="8"/>
  <c r="AF104" i="8" s="1"/>
  <c r="AK102" i="4" s="1"/>
  <c r="AE9" i="8"/>
  <c r="AC9" i="8"/>
  <c r="AF9" i="8" s="1"/>
  <c r="AK7" i="4" s="1"/>
  <c r="AK360" i="4"/>
  <c r="AE166" i="8"/>
  <c r="AC166" i="8"/>
  <c r="AF166" i="8" s="1"/>
  <c r="AK164" i="4" s="1"/>
  <c r="AE102" i="8"/>
  <c r="AC102" i="8"/>
  <c r="AF102" i="8" s="1"/>
  <c r="AK100" i="4" s="1"/>
  <c r="AE38" i="8"/>
  <c r="AC38" i="8"/>
  <c r="AF38" i="8" s="1"/>
  <c r="AK36" i="4" s="1"/>
  <c r="AK279" i="4"/>
  <c r="AE149" i="8"/>
  <c r="AC149" i="8"/>
  <c r="AF149" i="8" s="1"/>
  <c r="AK147" i="4" s="1"/>
  <c r="AE85" i="8"/>
  <c r="AC85" i="8"/>
  <c r="AF85" i="8" s="1"/>
  <c r="AK83" i="4" s="1"/>
  <c r="AC21" i="8"/>
  <c r="AF21" i="8" s="1"/>
  <c r="AK19" i="4" s="1"/>
  <c r="AE21" i="8"/>
  <c r="AK621" i="4"/>
  <c r="AE163" i="8"/>
  <c r="AC163" i="8"/>
  <c r="AF163" i="8" s="1"/>
  <c r="AK161" i="4" s="1"/>
  <c r="AK590" i="4"/>
  <c r="AE99" i="8"/>
  <c r="AC99" i="8"/>
  <c r="AF99" i="8" s="1"/>
  <c r="AK97" i="4" s="1"/>
  <c r="AK550" i="4"/>
  <c r="AK300" i="4"/>
  <c r="AK533" i="4"/>
  <c r="AK581" i="4"/>
  <c r="AK338" i="4"/>
  <c r="AK582" i="4"/>
  <c r="AE175" i="8"/>
  <c r="AC175" i="8"/>
  <c r="AF175" i="8" s="1"/>
  <c r="AK173" i="4" s="1"/>
  <c r="AE58" i="8"/>
  <c r="AC58" i="8"/>
  <c r="AF58" i="8" s="1"/>
  <c r="AK56" i="4" s="1"/>
  <c r="AE144" i="8"/>
  <c r="AC144" i="8"/>
  <c r="AF144" i="8" s="1"/>
  <c r="AK142" i="4" s="1"/>
  <c r="AE137" i="8"/>
  <c r="AC137" i="8"/>
  <c r="AF137" i="8" s="1"/>
  <c r="AK135" i="4" s="1"/>
  <c r="AE162" i="8"/>
  <c r="AC162" i="8"/>
  <c r="AF162" i="8" s="1"/>
  <c r="AK160" i="4" s="1"/>
  <c r="AK498" i="4"/>
  <c r="AK561" i="4"/>
  <c r="AK552" i="4"/>
  <c r="AK655" i="4"/>
  <c r="AK591" i="4"/>
  <c r="AK527" i="4"/>
  <c r="AK393" i="4"/>
  <c r="AE194" i="8"/>
  <c r="AC194" i="8"/>
  <c r="AF194" i="8" s="1"/>
  <c r="AK192" i="4" s="1"/>
  <c r="AE91" i="8"/>
  <c r="AC91" i="8"/>
  <c r="AF91" i="8" s="1"/>
  <c r="AK89" i="4" s="1"/>
  <c r="AE255" i="8"/>
  <c r="AC255" i="8"/>
  <c r="AF255" i="8" s="1"/>
  <c r="AK253" i="4" s="1"/>
  <c r="AE193" i="8"/>
  <c r="AC193" i="8"/>
  <c r="AF193" i="8" s="1"/>
  <c r="AK191" i="4" s="1"/>
  <c r="AE129" i="8"/>
  <c r="AC129" i="8"/>
  <c r="AF129" i="8" s="1"/>
  <c r="AK127" i="4" s="1"/>
  <c r="AE65" i="8"/>
  <c r="AC65" i="8"/>
  <c r="AF65" i="8" s="1"/>
  <c r="AK63" i="4" s="1"/>
  <c r="AE8" i="8"/>
  <c r="AC8" i="8"/>
  <c r="AF8" i="8" s="1"/>
  <c r="AK6" i="4" s="1"/>
  <c r="AK352" i="4"/>
  <c r="AE158" i="8"/>
  <c r="AC158" i="8"/>
  <c r="AF158" i="8" s="1"/>
  <c r="AK156" i="4" s="1"/>
  <c r="AE94" i="8"/>
  <c r="AC94" i="8"/>
  <c r="AF94" i="8" s="1"/>
  <c r="AK92" i="4" s="1"/>
  <c r="AE30" i="8"/>
  <c r="AC30" i="8"/>
  <c r="AF30" i="8" s="1"/>
  <c r="AK28" i="4" s="1"/>
  <c r="AK271" i="4"/>
  <c r="AE205" i="8"/>
  <c r="AC205" i="8"/>
  <c r="AF205" i="8" s="1"/>
  <c r="AK203" i="4" s="1"/>
  <c r="AE141" i="8"/>
  <c r="AC141" i="8"/>
  <c r="AF141" i="8" s="1"/>
  <c r="AK139" i="4" s="1"/>
  <c r="AE77" i="8"/>
  <c r="AC77" i="8"/>
  <c r="AF77" i="8" s="1"/>
  <c r="AK75" i="4" s="1"/>
  <c r="AC13" i="8"/>
  <c r="AF13" i="8" s="1"/>
  <c r="AK11" i="4" s="1"/>
  <c r="AE13" i="8"/>
  <c r="AE254" i="8"/>
  <c r="AC254" i="8"/>
  <c r="AF254" i="8" s="1"/>
  <c r="AK252" i="4" s="1"/>
  <c r="AK484" i="4"/>
  <c r="AK633" i="4"/>
  <c r="AE192" i="8"/>
  <c r="AC192" i="8"/>
  <c r="AF192" i="8" s="1"/>
  <c r="AK190" i="4" s="1"/>
  <c r="AK609" i="4"/>
  <c r="AE128" i="8"/>
  <c r="AC128" i="8"/>
  <c r="AF128" i="8" s="1"/>
  <c r="AK126" i="4" s="1"/>
  <c r="AK573" i="4"/>
  <c r="AK556" i="4"/>
  <c r="AK641" i="4"/>
  <c r="AK401" i="4"/>
  <c r="AK452" i="4"/>
  <c r="AE50" i="8"/>
  <c r="AC50" i="8"/>
  <c r="AF50" i="8" s="1"/>
  <c r="AK48" i="4" s="1"/>
  <c r="AE72" i="8"/>
  <c r="AC72" i="8"/>
  <c r="AF72" i="8" s="1"/>
  <c r="AK70" i="4" s="1"/>
  <c r="AK505" i="4"/>
  <c r="AE73" i="8"/>
  <c r="AC73" i="8"/>
  <c r="AF73" i="8" s="1"/>
  <c r="AK71" i="4" s="1"/>
  <c r="AK605" i="4"/>
  <c r="AE115" i="8"/>
  <c r="AC115" i="8"/>
  <c r="AF115" i="8" s="1"/>
  <c r="AK113" i="4" s="1"/>
  <c r="AK627" i="4"/>
  <c r="AK563" i="4"/>
  <c r="AK499" i="4"/>
  <c r="AK348" i="4"/>
  <c r="AE250" i="8"/>
  <c r="AC250" i="8"/>
  <c r="AF250" i="8" s="1"/>
  <c r="AK248" i="4" s="1"/>
  <c r="AE148" i="8"/>
  <c r="AC148" i="8"/>
  <c r="AF148" i="8" s="1"/>
  <c r="AK146" i="4" s="1"/>
  <c r="AC47" i="8"/>
  <c r="AF47" i="8" s="1"/>
  <c r="AK45" i="4" s="1"/>
  <c r="AE47" i="8"/>
  <c r="AK618" i="4"/>
  <c r="AK554" i="4"/>
  <c r="AK425" i="4"/>
  <c r="AE135" i="8"/>
  <c r="AC135" i="8"/>
  <c r="AF135" i="8" s="1"/>
  <c r="AK133" i="4" s="1"/>
  <c r="AC32" i="8"/>
  <c r="AF32" i="8" s="1"/>
  <c r="AK30" i="4" s="1"/>
  <c r="AE32" i="8"/>
  <c r="AK553" i="4"/>
  <c r="AK424" i="4"/>
  <c r="AE120" i="8"/>
  <c r="AC120" i="8"/>
  <c r="AF120" i="8" s="1"/>
  <c r="AK118" i="4" s="1"/>
  <c r="AE18" i="8"/>
  <c r="AC18" i="8"/>
  <c r="AF18" i="8" s="1"/>
  <c r="AK16" i="4" s="1"/>
  <c r="AK544" i="4"/>
  <c r="AK413" i="4"/>
  <c r="AE119" i="8"/>
  <c r="AC119" i="8"/>
  <c r="AF119" i="8" s="1"/>
  <c r="AK117" i="4" s="1"/>
  <c r="AC16" i="8"/>
  <c r="AF16" i="8" s="1"/>
  <c r="AK14" i="4" s="1"/>
  <c r="AE16" i="8"/>
  <c r="AK647" i="4"/>
  <c r="AK519" i="4"/>
  <c r="AE180" i="8"/>
  <c r="AC180" i="8"/>
  <c r="AF180" i="8" s="1"/>
  <c r="AK178" i="4" s="1"/>
  <c r="AE79" i="8"/>
  <c r="AC79" i="8"/>
  <c r="AF79" i="8" s="1"/>
  <c r="AK77" i="4" s="1"/>
  <c r="AK371" i="4"/>
  <c r="AC248" i="8"/>
  <c r="AF248" i="8" s="1"/>
  <c r="AK246" i="4" s="1"/>
  <c r="AE248" i="8"/>
  <c r="AE185" i="8"/>
  <c r="AC185" i="8"/>
  <c r="AF185" i="8" s="1"/>
  <c r="AK183" i="4" s="1"/>
  <c r="AE121" i="8"/>
  <c r="AC121" i="8"/>
  <c r="AF121" i="8" s="1"/>
  <c r="AK119" i="4" s="1"/>
  <c r="AE57" i="8"/>
  <c r="AC57" i="8"/>
  <c r="AF57" i="8" s="1"/>
  <c r="AK55" i="4" s="1"/>
  <c r="AC7" i="8"/>
  <c r="AF7" i="8" s="1"/>
  <c r="AK5" i="4" s="1"/>
  <c r="AE7" i="8"/>
  <c r="AE150" i="8"/>
  <c r="AC150" i="8"/>
  <c r="AF150" i="8" s="1"/>
  <c r="AK148" i="4" s="1"/>
  <c r="AE86" i="8"/>
  <c r="AC86" i="8"/>
  <c r="AF86" i="8" s="1"/>
  <c r="AK84" i="4" s="1"/>
  <c r="AE22" i="8"/>
  <c r="AC22" i="8"/>
  <c r="AF22" i="8" s="1"/>
  <c r="AK20" i="4" s="1"/>
  <c r="AK391" i="4"/>
  <c r="AE197" i="8"/>
  <c r="AC197" i="8"/>
  <c r="AF197" i="8" s="1"/>
  <c r="AK195" i="4" s="1"/>
  <c r="AE133" i="8"/>
  <c r="AC133" i="8"/>
  <c r="AF133" i="8" s="1"/>
  <c r="AK131" i="4" s="1"/>
  <c r="AE69" i="8"/>
  <c r="AC69" i="8"/>
  <c r="AF69" i="8" s="1"/>
  <c r="AK67" i="4" s="1"/>
  <c r="AC5" i="8"/>
  <c r="AF5" i="8" s="1"/>
  <c r="AK3" i="4" s="1"/>
  <c r="AE5" i="8"/>
  <c r="AK286" i="4"/>
  <c r="AK502" i="4"/>
  <c r="AK646" i="4"/>
  <c r="AE164" i="8"/>
  <c r="AC164" i="8"/>
  <c r="AF164" i="8" s="1"/>
  <c r="AK162" i="4" s="1"/>
  <c r="AK420" i="4"/>
  <c r="AK596" i="4"/>
  <c r="AK493" i="4"/>
  <c r="AK534" i="4"/>
  <c r="AK570" i="4"/>
  <c r="AE146" i="8"/>
  <c r="AC146" i="8"/>
  <c r="AF146" i="8" s="1"/>
  <c r="AK144" i="4" s="1"/>
  <c r="AK342" i="4"/>
  <c r="AE262" i="8"/>
  <c r="AC262" i="8"/>
  <c r="AF262" i="8" s="1"/>
  <c r="AK260" i="4" s="1"/>
  <c r="AE87" i="8"/>
  <c r="AC87" i="8"/>
  <c r="AF87" i="8" s="1"/>
  <c r="AK85" i="4" s="1"/>
  <c r="AK507" i="4"/>
  <c r="AK361" i="4"/>
  <c r="AK477" i="4"/>
  <c r="AK619" i="4"/>
  <c r="AK426" i="4"/>
  <c r="AK481" i="4"/>
  <c r="AE107" i="8"/>
  <c r="AC107" i="8"/>
  <c r="AF107" i="8" s="1"/>
  <c r="AK105" i="4" s="1"/>
  <c r="AK536" i="4"/>
  <c r="AK404" i="4"/>
  <c r="AE106" i="8"/>
  <c r="AC106" i="8"/>
  <c r="AF106" i="8" s="1"/>
  <c r="AK104" i="4" s="1"/>
  <c r="AK639" i="4"/>
  <c r="AK511" i="4"/>
  <c r="AE168" i="8"/>
  <c r="AC168" i="8"/>
  <c r="AF168" i="8" s="1"/>
  <c r="AK166" i="4" s="1"/>
  <c r="AE66" i="8"/>
  <c r="AC66" i="8"/>
  <c r="AF66" i="8" s="1"/>
  <c r="AK64" i="4" s="1"/>
  <c r="AK363" i="4"/>
  <c r="AC240" i="8"/>
  <c r="AF240" i="8" s="1"/>
  <c r="AK238" i="4" s="1"/>
  <c r="AE240" i="8"/>
  <c r="AE177" i="8"/>
  <c r="AC177" i="8"/>
  <c r="AF177" i="8" s="1"/>
  <c r="AK175" i="4" s="1"/>
  <c r="AE113" i="8"/>
  <c r="AC113" i="8"/>
  <c r="AF113" i="8" s="1"/>
  <c r="AK111" i="4" s="1"/>
  <c r="AE49" i="8"/>
  <c r="AC49" i="8"/>
  <c r="AF49" i="8" s="1"/>
  <c r="AK47" i="4" s="1"/>
  <c r="AK336" i="4"/>
  <c r="AE206" i="8"/>
  <c r="AC206" i="8"/>
  <c r="AF206" i="8" s="1"/>
  <c r="AK204" i="4" s="1"/>
  <c r="AE142" i="8"/>
  <c r="AC142" i="8"/>
  <c r="AF142" i="8" s="1"/>
  <c r="AK140" i="4" s="1"/>
  <c r="AE78" i="8"/>
  <c r="AC78" i="8"/>
  <c r="AF78" i="8" s="1"/>
  <c r="AK76" i="4" s="1"/>
  <c r="AE14" i="8"/>
  <c r="AC14" i="8"/>
  <c r="AF14" i="8" s="1"/>
  <c r="AK12" i="4" s="1"/>
  <c r="AE258" i="8"/>
  <c r="AC258" i="8"/>
  <c r="AF258" i="8" s="1"/>
  <c r="AK256" i="4" s="1"/>
  <c r="AE189" i="8"/>
  <c r="AC189" i="8"/>
  <c r="AF189" i="8" s="1"/>
  <c r="AK187" i="4" s="1"/>
  <c r="AE125" i="8"/>
  <c r="AC125" i="8"/>
  <c r="AF125" i="8" s="1"/>
  <c r="AK123" i="4" s="1"/>
  <c r="AE61" i="8"/>
  <c r="AC61" i="8"/>
  <c r="AF61" i="8" s="1"/>
  <c r="AK59" i="4" s="1"/>
  <c r="AE51" i="8"/>
  <c r="AC51" i="8"/>
  <c r="AF51" i="8" s="1"/>
  <c r="AK49" i="4" s="1"/>
  <c r="AK525" i="4"/>
  <c r="AK660" i="4"/>
  <c r="AE263" i="8"/>
  <c r="AC263" i="8"/>
  <c r="AF263" i="8" s="1"/>
  <c r="AK261" i="4" s="1"/>
  <c r="AK485" i="4"/>
  <c r="AE202" i="8"/>
  <c r="AC202" i="8"/>
  <c r="AF202" i="8" s="1"/>
  <c r="AK200" i="4" s="1"/>
  <c r="AK445" i="4"/>
  <c r="AK612" i="4"/>
  <c r="AK597" i="4"/>
  <c r="AK580" i="4"/>
  <c r="AE204" i="8"/>
  <c r="AC204" i="8"/>
  <c r="AF204" i="8" s="1"/>
  <c r="AK202" i="4" s="1"/>
  <c r="AK614" i="4"/>
  <c r="AK410" i="4"/>
  <c r="AK451" i="4"/>
  <c r="AE260" i="8"/>
  <c r="AC260" i="8"/>
  <c r="AF260" i="8" s="1"/>
  <c r="AK258" i="4" s="1"/>
  <c r="AK441" i="4"/>
  <c r="AK560" i="4"/>
  <c r="AK635" i="4"/>
  <c r="AK562" i="4"/>
  <c r="AE44" i="8"/>
  <c r="AC44" i="8"/>
  <c r="AF44" i="8" s="1"/>
  <c r="AK42" i="4" s="1"/>
  <c r="AK345" i="4"/>
  <c r="AE28" i="8"/>
  <c r="AC28" i="8"/>
  <c r="AF28" i="8" s="1"/>
  <c r="AK26" i="4" s="1"/>
  <c r="V196" i="8"/>
  <c r="AG196" i="8"/>
  <c r="AD196" i="8"/>
  <c r="AE196" i="8" s="1"/>
  <c r="AK617" i="4"/>
  <c r="AK565" i="4"/>
  <c r="AK630" i="4"/>
  <c r="AC152" i="8"/>
  <c r="AF152" i="8" s="1"/>
  <c r="AK150" i="4" s="1"/>
  <c r="AE152" i="8"/>
  <c r="AE208" i="8"/>
  <c r="AC208" i="8"/>
  <c r="AF208" i="8" s="1"/>
  <c r="AK206" i="4" s="1"/>
  <c r="AK500" i="4"/>
  <c r="AK606" i="4"/>
  <c r="AE20" i="8"/>
  <c r="AC20" i="8"/>
  <c r="AF20" i="8" s="1"/>
  <c r="AK18" i="4" s="1"/>
  <c r="AK602" i="4"/>
  <c r="AK538" i="4"/>
  <c r="AK406" i="4"/>
  <c r="AE108" i="8"/>
  <c r="AC108" i="8"/>
  <c r="AF108" i="8" s="1"/>
  <c r="AK106" i="4" s="1"/>
  <c r="AK601" i="4"/>
  <c r="AK537" i="4"/>
  <c r="AK473" i="4"/>
  <c r="AC196" i="8"/>
  <c r="AF196" i="8" s="1"/>
  <c r="AK194" i="4" s="1"/>
  <c r="AE95" i="8"/>
  <c r="AC95" i="8"/>
  <c r="AF95" i="8" s="1"/>
  <c r="AK93" i="4" s="1"/>
  <c r="AK528" i="4"/>
  <c r="AK464" i="4"/>
  <c r="AK394" i="4"/>
  <c r="AE195" i="8"/>
  <c r="AC195" i="8"/>
  <c r="AF195" i="8" s="1"/>
  <c r="AK193" i="4" s="1"/>
  <c r="AE92" i="8"/>
  <c r="AC92" i="8"/>
  <c r="AF92" i="8" s="1"/>
  <c r="AK90" i="4" s="1"/>
  <c r="AK631" i="4"/>
  <c r="AK567" i="4"/>
  <c r="AK524" i="4"/>
  <c r="AK442" i="4"/>
  <c r="AE43" i="8"/>
  <c r="AC43" i="8"/>
  <c r="AF43" i="8" s="1"/>
  <c r="AK41" i="4" s="1"/>
  <c r="AE207" i="8"/>
  <c r="AC207" i="8"/>
  <c r="AF207" i="8" s="1"/>
  <c r="AK205" i="4" s="1"/>
  <c r="AK571" i="4"/>
  <c r="AE59" i="8"/>
  <c r="AC59" i="8"/>
  <c r="AF59" i="8" s="1"/>
  <c r="AK57" i="4" s="1"/>
  <c r="AE249" i="8"/>
  <c r="AC249" i="8"/>
  <c r="AF249" i="8" s="1"/>
  <c r="AK247" i="4" s="1"/>
  <c r="AE132" i="8"/>
  <c r="AC132" i="8"/>
  <c r="AF132" i="8" s="1"/>
  <c r="AK130" i="4" s="1"/>
  <c r="AK488" i="4"/>
  <c r="AK454" i="4"/>
  <c r="AK388" i="4"/>
  <c r="AK491" i="4"/>
  <c r="AE34" i="8"/>
  <c r="AC34" i="8"/>
  <c r="AF34" i="8" s="1"/>
  <c r="AK32" i="4" s="1"/>
  <c r="AE122" i="8"/>
  <c r="AC122" i="8"/>
  <c r="AF122" i="8" s="1"/>
  <c r="AK120" i="4" s="1"/>
  <c r="AK318" i="4"/>
  <c r="V184" i="8"/>
  <c r="AG184" i="8"/>
  <c r="AD184" i="8"/>
  <c r="AE184" i="8" s="1"/>
  <c r="AE188" i="8"/>
  <c r="AC188" i="8"/>
  <c r="AF188" i="8" s="1"/>
  <c r="AK186" i="4" s="1"/>
  <c r="AK547" i="4"/>
  <c r="AE123" i="8"/>
  <c r="AC123" i="8"/>
  <c r="AF123" i="8" s="1"/>
  <c r="AK121" i="4" s="1"/>
  <c r="AK518" i="4"/>
  <c r="AE82" i="8"/>
  <c r="AC82" i="8"/>
  <c r="AF82" i="8" s="1"/>
  <c r="AK80" i="4" s="1"/>
  <c r="AK341" i="4"/>
  <c r="AE40" i="8"/>
  <c r="AC40" i="8"/>
  <c r="AF40" i="8" s="1"/>
  <c r="AK38" i="4" s="1"/>
  <c r="AE161" i="8"/>
  <c r="AC161" i="8"/>
  <c r="AF161" i="8" s="1"/>
  <c r="AK159" i="4" s="1"/>
  <c r="AE190" i="8"/>
  <c r="AC190" i="8"/>
  <c r="AF190" i="8" s="1"/>
  <c r="AK188" i="4" s="1"/>
  <c r="AE109" i="8"/>
  <c r="AC109" i="8"/>
  <c r="AF109" i="8" s="1"/>
  <c r="AK107" i="4" s="1"/>
  <c r="AK325" i="4"/>
  <c r="AK486" i="4"/>
  <c r="AK625" i="4"/>
  <c r="AK517" i="4"/>
  <c r="AE76" i="8"/>
  <c r="AC76" i="8"/>
  <c r="AF76" i="8" s="1"/>
  <c r="AK74" i="4" s="1"/>
  <c r="AK378" i="4"/>
  <c r="AK564" i="4"/>
  <c r="AE12" i="8"/>
  <c r="AC12" i="8"/>
  <c r="AF12" i="8" s="1"/>
  <c r="AK10" i="4" s="1"/>
  <c r="AK285" i="4"/>
  <c r="AK645" i="4"/>
  <c r="AK651" i="4"/>
  <c r="AK587" i="4"/>
  <c r="AK523" i="4"/>
  <c r="AK386" i="4"/>
  <c r="AE187" i="8"/>
  <c r="AC187" i="8"/>
  <c r="AF187" i="8" s="1"/>
  <c r="AK185" i="4" s="1"/>
  <c r="AE84" i="8"/>
  <c r="AC84" i="8"/>
  <c r="AF84" i="8" s="1"/>
  <c r="AK82" i="4" s="1"/>
  <c r="AK642" i="4"/>
  <c r="AK578" i="4"/>
  <c r="AK514" i="4"/>
  <c r="AK450" i="4"/>
  <c r="AK372" i="4"/>
  <c r="AE172" i="8"/>
  <c r="AC172" i="8"/>
  <c r="AF172" i="8" s="1"/>
  <c r="AK170" i="4" s="1"/>
  <c r="AE71" i="8"/>
  <c r="AC71" i="8"/>
  <c r="AF71" i="8" s="1"/>
  <c r="AK69" i="4" s="1"/>
  <c r="AK577" i="4"/>
  <c r="AK513" i="4"/>
  <c r="AK370" i="4"/>
  <c r="AE159" i="8"/>
  <c r="AC159" i="8"/>
  <c r="AF159" i="8" s="1"/>
  <c r="AK157" i="4" s="1"/>
  <c r="AC56" i="8"/>
  <c r="AF56" i="8" s="1"/>
  <c r="AK54" i="4" s="1"/>
  <c r="AE56" i="8"/>
  <c r="AK568" i="4"/>
  <c r="AK504" i="4"/>
  <c r="AE257" i="8"/>
  <c r="AC257" i="8"/>
  <c r="AF257" i="8" s="1"/>
  <c r="AK255" i="4" s="1"/>
  <c r="AE156" i="8"/>
  <c r="AC156" i="8"/>
  <c r="AF156" i="8" s="1"/>
  <c r="AK154" i="4" s="1"/>
  <c r="AC55" i="8"/>
  <c r="AF55" i="8" s="1"/>
  <c r="AK53" i="4" s="1"/>
  <c r="AE55" i="8"/>
  <c r="AK607" i="4"/>
  <c r="AK543" i="4"/>
  <c r="AK479" i="4"/>
  <c r="AK412" i="4"/>
  <c r="AK316" i="4"/>
  <c r="AE116" i="8"/>
  <c r="AC116" i="8"/>
  <c r="AF116" i="8" s="1"/>
  <c r="AK114" i="4" s="1"/>
  <c r="AC15" i="8"/>
  <c r="AF15" i="8" s="1"/>
  <c r="AK13" i="4" s="1"/>
  <c r="AE15" i="8"/>
  <c r="AE209" i="8"/>
  <c r="AC209" i="8"/>
  <c r="AF209" i="8" s="1"/>
  <c r="AK207" i="4" s="1"/>
  <c r="AE145" i="8"/>
  <c r="AC145" i="8"/>
  <c r="AF145" i="8" s="1"/>
  <c r="AK143" i="4" s="1"/>
  <c r="AE81" i="8"/>
  <c r="AC81" i="8"/>
  <c r="AF81" i="8" s="1"/>
  <c r="AK79" i="4" s="1"/>
  <c r="AE17" i="8"/>
  <c r="AC17" i="8"/>
  <c r="AF17" i="8" s="1"/>
  <c r="AK15" i="4" s="1"/>
  <c r="AK368" i="4"/>
  <c r="AK304" i="4"/>
  <c r="AE174" i="8"/>
  <c r="AC174" i="8"/>
  <c r="AF174" i="8" s="1"/>
  <c r="AK172" i="4" s="1"/>
  <c r="AE110" i="8"/>
  <c r="AC110" i="8"/>
  <c r="AF110" i="8" s="1"/>
  <c r="AK108" i="4" s="1"/>
  <c r="AE46" i="8"/>
  <c r="AC46" i="8"/>
  <c r="AF46" i="8" s="1"/>
  <c r="AK44" i="4" s="1"/>
  <c r="AK415" i="4"/>
  <c r="AK351" i="4"/>
  <c r="AK287" i="4"/>
  <c r="AE157" i="8"/>
  <c r="AC157" i="8"/>
  <c r="AF157" i="8" s="1"/>
  <c r="AK155" i="4" s="1"/>
  <c r="AE93" i="8"/>
  <c r="AC93" i="8"/>
  <c r="AF93" i="8" s="1"/>
  <c r="AK91" i="4" s="1"/>
  <c r="AC29" i="8"/>
  <c r="AF29" i="8" s="1"/>
  <c r="AK27" i="4" s="1"/>
  <c r="AE29" i="8"/>
  <c r="AE191" i="8"/>
  <c r="AC191" i="8"/>
  <c r="AF191" i="8" s="1"/>
  <c r="AK189" i="4" s="1"/>
  <c r="AK438" i="4"/>
  <c r="AK608" i="4"/>
  <c r="AE127" i="8"/>
  <c r="AC127" i="8"/>
  <c r="AF127" i="8" s="1"/>
  <c r="AK125" i="4" s="1"/>
  <c r="AK390" i="4"/>
  <c r="AK572" i="4"/>
  <c r="AE63" i="8"/>
  <c r="AC63" i="8"/>
  <c r="AF63" i="8" s="1"/>
  <c r="AK61" i="4" s="1"/>
  <c r="AK532" i="4"/>
  <c r="AE167" i="8"/>
  <c r="AC167" i="8"/>
  <c r="AF167" i="8" s="1"/>
  <c r="AK165" i="4" s="1"/>
  <c r="AK510" i="4"/>
  <c r="AK652" i="4"/>
  <c r="AK494" i="4"/>
  <c r="AK598" i="4"/>
  <c r="AK654" i="4"/>
  <c r="AK453" i="4"/>
  <c r="AK628" i="4"/>
  <c r="AE35" i="8"/>
  <c r="AC35" i="8"/>
  <c r="AF35" i="8" s="1"/>
  <c r="AK33" i="4" s="1"/>
  <c r="AK377" i="4"/>
  <c r="AK540" i="4"/>
  <c r="AE10" i="8"/>
  <c r="AC10" i="8"/>
  <c r="AF10" i="8" s="1"/>
  <c r="AK8" i="4" s="1"/>
  <c r="AE112" i="8"/>
  <c r="AC112" i="8"/>
  <c r="AF112" i="8" s="1"/>
  <c r="AK110" i="4" s="1"/>
  <c r="AK616" i="4"/>
  <c r="AE103" i="8"/>
  <c r="AC103" i="8"/>
  <c r="AF103" i="8" s="1"/>
  <c r="AK101" i="4" s="1"/>
  <c r="AE64" i="8"/>
  <c r="AC64" i="8"/>
  <c r="AF64" i="8" s="1"/>
  <c r="AK62" i="4" s="1"/>
  <c r="AE239" i="8"/>
  <c r="AC239" i="8"/>
  <c r="AF239" i="8" s="1"/>
  <c r="AK237" i="4" s="1"/>
  <c r="AE100" i="8"/>
  <c r="AC100" i="8"/>
  <c r="AF100" i="8" s="1"/>
  <c r="AK98" i="4" s="1"/>
  <c r="AE75" i="8"/>
  <c r="AC75" i="8"/>
  <c r="AF75" i="8" s="1"/>
  <c r="AK73" i="4" s="1"/>
  <c r="AE203" i="8"/>
  <c r="AC203" i="8"/>
  <c r="AF203" i="8" s="1"/>
  <c r="AK201" i="4" s="1"/>
  <c r="AE242" i="8"/>
  <c r="AC242" i="8"/>
  <c r="AF242" i="8" s="1"/>
  <c r="AK240" i="4" s="1"/>
  <c r="AE74" i="8"/>
  <c r="AC74" i="8"/>
  <c r="AF74" i="8" s="1"/>
  <c r="AK72" i="4" s="1"/>
  <c r="AE178" i="8"/>
  <c r="AC178" i="8"/>
  <c r="AF178" i="8" s="1"/>
  <c r="AK176" i="4" s="1"/>
  <c r="AK503" i="4"/>
  <c r="AK439" i="4"/>
  <c r="AC256" i="8"/>
  <c r="AF256" i="8" s="1"/>
  <c r="AK254" i="4" s="1"/>
  <c r="AE256" i="8"/>
  <c r="AE155" i="8"/>
  <c r="AC155" i="8"/>
  <c r="AF155" i="8" s="1"/>
  <c r="AK153" i="4" s="1"/>
  <c r="AE52" i="8"/>
  <c r="AC52" i="8"/>
  <c r="AF52" i="8" s="1"/>
  <c r="AK50" i="4" s="1"/>
  <c r="AK355" i="4"/>
  <c r="AE169" i="8"/>
  <c r="AC169" i="8"/>
  <c r="AF169" i="8" s="1"/>
  <c r="AK167" i="4" s="1"/>
  <c r="AE105" i="8"/>
  <c r="AC105" i="8"/>
  <c r="AF105" i="8" s="1"/>
  <c r="AK103" i="4" s="1"/>
  <c r="AE41" i="8"/>
  <c r="AC41" i="8"/>
  <c r="AF41" i="8" s="1"/>
  <c r="AK39" i="4" s="1"/>
  <c r="AK392" i="4"/>
  <c r="AE259" i="8"/>
  <c r="AC259" i="8"/>
  <c r="AF259" i="8" s="1"/>
  <c r="AK257" i="4" s="1"/>
  <c r="AE198" i="8"/>
  <c r="AC198" i="8"/>
  <c r="AF198" i="8" s="1"/>
  <c r="AK196" i="4" s="1"/>
  <c r="AE134" i="8"/>
  <c r="AC134" i="8"/>
  <c r="AF134" i="8" s="1"/>
  <c r="AK132" i="4" s="1"/>
  <c r="AE70" i="8"/>
  <c r="AC70" i="8"/>
  <c r="AF70" i="8" s="1"/>
  <c r="AK68" i="4" s="1"/>
  <c r="AE6" i="8"/>
  <c r="AC6" i="8"/>
  <c r="AF6" i="8" s="1"/>
  <c r="AK4" i="4" s="1"/>
  <c r="AK375" i="4"/>
  <c r="AK311" i="4"/>
  <c r="AE251" i="8"/>
  <c r="AC251" i="8"/>
  <c r="AF251" i="8" s="1"/>
  <c r="AK249" i="4" s="1"/>
  <c r="AE181" i="8"/>
  <c r="AC181" i="8"/>
  <c r="AF181" i="8" s="1"/>
  <c r="AK179" i="4" s="1"/>
  <c r="AE117" i="8"/>
  <c r="AC117" i="8"/>
  <c r="AF117" i="8" s="1"/>
  <c r="AK115" i="4" s="1"/>
  <c r="AE53" i="8"/>
  <c r="AC53" i="8"/>
  <c r="AF53" i="8" s="1"/>
  <c r="AK51" i="4" s="1"/>
  <c r="AC88" i="8"/>
  <c r="AF88" i="8" s="1"/>
  <c r="AK86" i="4" s="1"/>
  <c r="AE88" i="8"/>
  <c r="AK353" i="4"/>
  <c r="AK548" i="4"/>
  <c r="AC24" i="8"/>
  <c r="AF24" i="8" s="1"/>
  <c r="AK22" i="4" s="1"/>
  <c r="AE24" i="8"/>
  <c r="AK508" i="4"/>
  <c r="AK648" i="4"/>
  <c r="AK468" i="4"/>
  <c r="AK624" i="4"/>
  <c r="AK446" i="4"/>
  <c r="AK613" i="4"/>
  <c r="AK640" i="4"/>
  <c r="AK429" i="4"/>
  <c r="AK374" i="4"/>
  <c r="AC39" i="8"/>
  <c r="AF39" i="8" s="1"/>
  <c r="AK37" i="4" s="1"/>
  <c r="AE39" i="8"/>
  <c r="AE140" i="8"/>
  <c r="AC140" i="8"/>
  <c r="AF140" i="8" s="1"/>
  <c r="AK138" i="4" s="1"/>
  <c r="AE176" i="8"/>
  <c r="AC176" i="8"/>
  <c r="AF176" i="8" s="1"/>
  <c r="AK174" i="4" s="1"/>
  <c r="AK470" i="4"/>
  <c r="AE36" i="8"/>
  <c r="AC36" i="8"/>
  <c r="AF36" i="8" s="1"/>
  <c r="AK34" i="4" s="1"/>
  <c r="AE139" i="8"/>
  <c r="AC139" i="8"/>
  <c r="AF139" i="8" s="1"/>
  <c r="AK137" i="4" s="1"/>
  <c r="AK558" i="4"/>
  <c r="AK629" i="4"/>
  <c r="AK428" i="4"/>
  <c r="AE241" i="8"/>
  <c r="AC241" i="8"/>
  <c r="AF241" i="8" s="1"/>
  <c r="AK239" i="4" s="1"/>
  <c r="V182" i="8"/>
  <c r="AG182" i="8"/>
  <c r="AD182" i="8"/>
  <c r="AE182" i="8" s="1"/>
  <c r="AE48" i="8"/>
  <c r="AC48" i="8"/>
  <c r="AF48" i="8" s="1"/>
  <c r="AK46" i="4" s="1"/>
  <c r="AK349" i="4"/>
  <c r="AK541" i="4"/>
  <c r="AE3" i="8"/>
  <c r="AC3" i="8"/>
  <c r="AF3" i="8" s="1"/>
  <c r="AK1" i="4" s="1"/>
  <c r="AE253" i="8"/>
  <c r="AC253" i="8"/>
  <c r="AF253" i="8" s="1"/>
  <c r="AK251" i="4" s="1"/>
  <c r="AK478" i="4"/>
  <c r="AK632" i="4"/>
  <c r="AK659" i="4"/>
  <c r="AK595" i="4"/>
  <c r="AK531" i="4"/>
  <c r="AK467" i="4"/>
  <c r="AK397" i="4"/>
  <c r="AK297" i="4"/>
  <c r="AE200" i="8"/>
  <c r="AC200" i="8"/>
  <c r="AF200" i="8" s="1"/>
  <c r="AK198" i="4" s="1"/>
  <c r="AE98" i="8"/>
  <c r="AC98" i="8"/>
  <c r="AF98" i="8" s="1"/>
  <c r="AK96" i="4" s="1"/>
  <c r="AK650" i="4"/>
  <c r="AK586" i="4"/>
  <c r="AK522" i="4"/>
  <c r="AK458" i="4"/>
  <c r="AK385" i="4"/>
  <c r="AK282" i="4"/>
  <c r="AE186" i="8"/>
  <c r="AC186" i="8"/>
  <c r="AF186" i="8" s="1"/>
  <c r="AK184" i="4" s="1"/>
  <c r="AE83" i="8"/>
  <c r="AC83" i="8"/>
  <c r="AF83" i="8" s="1"/>
  <c r="AK81" i="4" s="1"/>
  <c r="AK585" i="4"/>
  <c r="AK521" i="4"/>
  <c r="AK457" i="4"/>
  <c r="AK382" i="4"/>
  <c r="AE171" i="8"/>
  <c r="AC171" i="8"/>
  <c r="AF171" i="8" s="1"/>
  <c r="AK169" i="4" s="1"/>
  <c r="AE68" i="8"/>
  <c r="AC68" i="8"/>
  <c r="AF68" i="8" s="1"/>
  <c r="AK66" i="4" s="1"/>
  <c r="AK576" i="4"/>
  <c r="AK512" i="4"/>
  <c r="AK448" i="4"/>
  <c r="AK369" i="4"/>
  <c r="AE170" i="8"/>
  <c r="AC170" i="8"/>
  <c r="AF170" i="8" s="1"/>
  <c r="AK168" i="4" s="1"/>
  <c r="AE67" i="8"/>
  <c r="AC67" i="8"/>
  <c r="AF67" i="8" s="1"/>
  <c r="AK65" i="4" s="1"/>
  <c r="AK615" i="4"/>
  <c r="AK551" i="4"/>
  <c r="AK487" i="4"/>
  <c r="AK421" i="4"/>
  <c r="AK329" i="4"/>
  <c r="AE130" i="8"/>
  <c r="AC130" i="8"/>
  <c r="AF130" i="8" s="1"/>
  <c r="AK128" i="4" s="1"/>
  <c r="AE27" i="8"/>
  <c r="AC27" i="8"/>
  <c r="AF27" i="8" s="1"/>
  <c r="AK25" i="4" s="1"/>
  <c r="AK339" i="4"/>
  <c r="AE153" i="8"/>
  <c r="AC153" i="8"/>
  <c r="AF153" i="8" s="1"/>
  <c r="AK151" i="4" s="1"/>
  <c r="AE89" i="8"/>
  <c r="AC89" i="8"/>
  <c r="AF89" i="8" s="1"/>
  <c r="AK87" i="4" s="1"/>
  <c r="AE25" i="8"/>
  <c r="AC25" i="8"/>
  <c r="AF25" i="8" s="1"/>
  <c r="AK23" i="4" s="1"/>
  <c r="AK376" i="4"/>
  <c r="AK312" i="4"/>
  <c r="AE245" i="8"/>
  <c r="AC245" i="8"/>
  <c r="AF245" i="8" s="1"/>
  <c r="AK243" i="4" s="1"/>
  <c r="AC182" i="8"/>
  <c r="AF182" i="8" s="1"/>
  <c r="AK180" i="4" s="1"/>
  <c r="AE118" i="8"/>
  <c r="AC118" i="8"/>
  <c r="AF118" i="8" s="1"/>
  <c r="AK116" i="4" s="1"/>
  <c r="AE54" i="8"/>
  <c r="AC54" i="8"/>
  <c r="AF54" i="8" s="1"/>
  <c r="AK52" i="4" s="1"/>
  <c r="AK423" i="4"/>
  <c r="AK359" i="4"/>
  <c r="AK295" i="4"/>
  <c r="AE165" i="8"/>
  <c r="AC165" i="8"/>
  <c r="AF165" i="8" s="1"/>
  <c r="AK163" i="4" s="1"/>
  <c r="AE101" i="8"/>
  <c r="AC101" i="8"/>
  <c r="AF101" i="8" s="1"/>
  <c r="AK99" i="4" s="1"/>
  <c r="AC37" i="8"/>
  <c r="AF37" i="8" s="1"/>
  <c r="AK35" i="4" s="1"/>
  <c r="AE37" i="8"/>
  <c r="AE154" i="8"/>
  <c r="AC154" i="8"/>
  <c r="AF154" i="8" s="1"/>
  <c r="AK152" i="4" s="1"/>
  <c r="AK418" i="4"/>
  <c r="AK589" i="4"/>
  <c r="AE90" i="8"/>
  <c r="AC90" i="8"/>
  <c r="AF90" i="8" s="1"/>
  <c r="AK88" i="4" s="1"/>
  <c r="AK362" i="4"/>
  <c r="AK549" i="4"/>
  <c r="AE26" i="8"/>
  <c r="AC26" i="8"/>
  <c r="AF26" i="8" s="1"/>
  <c r="AK24" i="4" s="1"/>
  <c r="AK298" i="4"/>
  <c r="AK509" i="4"/>
  <c r="AK649" i="4"/>
  <c r="AK492" i="4"/>
  <c r="AK638" i="4"/>
  <c r="AK409" i="4"/>
  <c r="AK516" i="4"/>
  <c r="AK604" i="4"/>
  <c r="AK340" i="4"/>
  <c r="AK557" i="4"/>
  <c r="AE138" i="8"/>
  <c r="AC138" i="8"/>
  <c r="AF138" i="8" s="1"/>
  <c r="AK136" i="4" s="1"/>
  <c r="AK476" i="4"/>
  <c r="AK264" i="4"/>
  <c r="AK268" i="4"/>
  <c r="AK267" i="4"/>
  <c r="AL370" i="4"/>
  <c r="AN370" i="4" s="1"/>
  <c r="AO370" i="4" s="1"/>
  <c r="AP370" i="4" s="1"/>
  <c r="AL386" i="4"/>
  <c r="AN386" i="4" s="1"/>
  <c r="AO386" i="4" s="1"/>
  <c r="AP386" i="4" s="1"/>
  <c r="BC413" i="4"/>
  <c r="AL202" i="4"/>
  <c r="AN202" i="4" s="1"/>
  <c r="AO202" i="4" s="1"/>
  <c r="AP202" i="4" s="1"/>
  <c r="AL273" i="4"/>
  <c r="AL404" i="4"/>
  <c r="AL29" i="4"/>
  <c r="AL193" i="4"/>
  <c r="AN193" i="4" s="1"/>
  <c r="AO193" i="4" s="1"/>
  <c r="AP193" i="4" s="1"/>
  <c r="AL341" i="4"/>
  <c r="AL325" i="4"/>
  <c r="AN325" i="4" s="1"/>
  <c r="AO325" i="4" s="1"/>
  <c r="AP325" i="4" s="1"/>
  <c r="AL292" i="4"/>
  <c r="AN292" i="4" s="1"/>
  <c r="AO292" i="4" s="1"/>
  <c r="AP292" i="4" s="1"/>
  <c r="AL234" i="4"/>
  <c r="AL133" i="4"/>
  <c r="AL488" i="4"/>
  <c r="AL542" i="4"/>
  <c r="AL537" i="4"/>
  <c r="AN537" i="4" s="1"/>
  <c r="AO537" i="4" s="1"/>
  <c r="AP537" i="4" s="1"/>
  <c r="BC636" i="4"/>
  <c r="AL413" i="4"/>
  <c r="AL238" i="4"/>
  <c r="AN238" i="4" s="1"/>
  <c r="AO238" i="4" s="1"/>
  <c r="AP238" i="4" s="1"/>
  <c r="BC593" i="4"/>
  <c r="AL563" i="4"/>
  <c r="AL7" i="4"/>
  <c r="AL535" i="4"/>
  <c r="AL132" i="4"/>
  <c r="BC619" i="4"/>
  <c r="AL329" i="4"/>
  <c r="AN329" i="4" s="1"/>
  <c r="AO329" i="4" s="1"/>
  <c r="AP329" i="4" s="1"/>
  <c r="AL655" i="4"/>
  <c r="AN655" i="4" s="1"/>
  <c r="AO655" i="4" s="1"/>
  <c r="AP655" i="4" s="1"/>
  <c r="AQ655" i="4" s="1"/>
  <c r="AL87" i="4"/>
  <c r="AL448" i="4"/>
  <c r="AN448" i="4" s="1"/>
  <c r="AO448" i="4" s="1"/>
  <c r="AP448" i="4" s="1"/>
  <c r="AL94" i="4"/>
  <c r="AL357" i="4"/>
  <c r="AN357" i="4" s="1"/>
  <c r="AO357" i="4" s="1"/>
  <c r="AP357" i="4" s="1"/>
  <c r="AL55" i="4"/>
  <c r="AN55" i="4" s="1"/>
  <c r="AO55" i="4" s="1"/>
  <c r="AP55" i="4" s="1"/>
  <c r="BC273" i="4"/>
  <c r="AL469" i="4"/>
  <c r="AL158" i="4"/>
  <c r="AN158" i="4" s="1"/>
  <c r="AO158" i="4" s="1"/>
  <c r="AP158" i="4" s="1"/>
  <c r="AL454" i="4"/>
  <c r="AN454" i="4" s="1"/>
  <c r="AO454" i="4" s="1"/>
  <c r="AP454" i="4" s="1"/>
  <c r="AL473" i="4"/>
  <c r="AL203" i="4"/>
  <c r="AN203" i="4" s="1"/>
  <c r="AO203" i="4" s="1"/>
  <c r="AP203" i="4" s="1"/>
  <c r="AL264" i="4"/>
  <c r="BC3" i="4"/>
  <c r="AL426" i="4"/>
  <c r="AL637" i="4"/>
  <c r="AN637" i="4" s="1"/>
  <c r="AO637" i="4" s="1"/>
  <c r="AP637" i="4" s="1"/>
  <c r="AQ637" i="4" s="1"/>
  <c r="AL209" i="4"/>
  <c r="AN209" i="4" s="1"/>
  <c r="AO209" i="4" s="1"/>
  <c r="AP209" i="4" s="1"/>
  <c r="AL3" i="4"/>
  <c r="AL588" i="4"/>
  <c r="BC456" i="4"/>
  <c r="AL42" i="4"/>
  <c r="AL415" i="4"/>
  <c r="AL489" i="4"/>
  <c r="AL51" i="4"/>
  <c r="AN51" i="4" s="1"/>
  <c r="AO51" i="4" s="1"/>
  <c r="AP51" i="4" s="1"/>
  <c r="AL306" i="4"/>
  <c r="AN306" i="4" s="1"/>
  <c r="AO306" i="4" s="1"/>
  <c r="AP306" i="4" s="1"/>
  <c r="AL571" i="4"/>
  <c r="AL123" i="4"/>
  <c r="AL271" i="4"/>
  <c r="AN271" i="4" s="1"/>
  <c r="AO271" i="4" s="1"/>
  <c r="AP271" i="4" s="1"/>
  <c r="AL387" i="4"/>
  <c r="AL450" i="4"/>
  <c r="AN450" i="4" s="1"/>
  <c r="AO450" i="4" s="1"/>
  <c r="AP450" i="4" s="1"/>
  <c r="AL641" i="4"/>
  <c r="AL118" i="4"/>
  <c r="AL244" i="4"/>
  <c r="AN244" i="4" s="1"/>
  <c r="AO244" i="4" s="1"/>
  <c r="AP244" i="4" s="1"/>
  <c r="AL384" i="4"/>
  <c r="AN384" i="4" s="1"/>
  <c r="AO384" i="4" s="1"/>
  <c r="AP384" i="4" s="1"/>
  <c r="BC15" i="4"/>
  <c r="BC125" i="4"/>
  <c r="BC450" i="4"/>
  <c r="AL543" i="4"/>
  <c r="AN543" i="4" s="1"/>
  <c r="AO543" i="4" s="1"/>
  <c r="AP543" i="4" s="1"/>
  <c r="AL74" i="4"/>
  <c r="AL393" i="4"/>
  <c r="AN393" i="4" s="1"/>
  <c r="AO393" i="4" s="1"/>
  <c r="AP393" i="4" s="1"/>
  <c r="AL30" i="4"/>
  <c r="AN30" i="4" s="1"/>
  <c r="AO30" i="4" s="1"/>
  <c r="AP30" i="4" s="1"/>
  <c r="AL295" i="4"/>
  <c r="AN295" i="4" s="1"/>
  <c r="AO295" i="4" s="1"/>
  <c r="AP295" i="4" s="1"/>
  <c r="AL497" i="4"/>
  <c r="AN497" i="4" s="1"/>
  <c r="AO497" i="4" s="1"/>
  <c r="AP497" i="4" s="1"/>
  <c r="AL70" i="4"/>
  <c r="AL261" i="4"/>
  <c r="AL302" i="4"/>
  <c r="AL439" i="4"/>
  <c r="AN439" i="4" s="1"/>
  <c r="AO439" i="4" s="1"/>
  <c r="AP439" i="4" s="1"/>
  <c r="AL587" i="4"/>
  <c r="AL644" i="4"/>
  <c r="AN644" i="4" s="1"/>
  <c r="AO644" i="4" s="1"/>
  <c r="AP644" i="4" s="1"/>
  <c r="AQ644" i="4" s="1"/>
  <c r="AL196" i="4"/>
  <c r="AN196" i="4" s="1"/>
  <c r="AO196" i="4" s="1"/>
  <c r="AP196" i="4" s="1"/>
  <c r="AL344" i="4"/>
  <c r="BC191" i="4"/>
  <c r="BC61" i="4"/>
  <c r="BC66" i="4"/>
  <c r="AL117" i="4"/>
  <c r="AL394" i="4"/>
  <c r="AL318" i="4"/>
  <c r="AN318" i="4" s="1"/>
  <c r="AO318" i="4" s="1"/>
  <c r="AP318" i="4" s="1"/>
  <c r="AL594" i="4"/>
  <c r="AL135" i="4"/>
  <c r="AL443" i="4"/>
  <c r="AN443" i="4" s="1"/>
  <c r="AO443" i="4" s="1"/>
  <c r="AP443" i="4" s="1"/>
  <c r="AL645" i="4"/>
  <c r="AL26" i="4"/>
  <c r="AL174" i="4"/>
  <c r="AN174" i="4" s="1"/>
  <c r="AO174" i="4" s="1"/>
  <c r="AP174" i="4" s="1"/>
  <c r="AL365" i="4"/>
  <c r="AL417" i="4"/>
  <c r="AN417" i="4" s="1"/>
  <c r="AO417" i="4" s="1"/>
  <c r="AP417" i="4" s="1"/>
  <c r="AL580" i="4"/>
  <c r="AN580" i="4" s="1"/>
  <c r="AO580" i="4" s="1"/>
  <c r="AP580" i="4" s="1"/>
  <c r="AL76" i="4"/>
  <c r="AL152" i="4"/>
  <c r="BC241" i="4"/>
  <c r="BC76" i="4"/>
  <c r="AL21" i="4"/>
  <c r="AL659" i="4"/>
  <c r="AN659" i="4" s="1"/>
  <c r="AO659" i="4" s="1"/>
  <c r="AP659" i="4" s="1"/>
  <c r="AQ659" i="4" s="1"/>
  <c r="AL275" i="4"/>
  <c r="AL519" i="4"/>
  <c r="AL82" i="4"/>
  <c r="AL390" i="4"/>
  <c r="AL559" i="4"/>
  <c r="AL633" i="4"/>
  <c r="AL110" i="4"/>
  <c r="AL226" i="4"/>
  <c r="AN226" i="4" s="1"/>
  <c r="AO226" i="4" s="1"/>
  <c r="AP226" i="4" s="1"/>
  <c r="AL342" i="4"/>
  <c r="AN342" i="4" s="1"/>
  <c r="AO342" i="4" s="1"/>
  <c r="AP342" i="4" s="1"/>
  <c r="AL532" i="4"/>
  <c r="AL616" i="4"/>
  <c r="AN616" i="4" s="1"/>
  <c r="AO616" i="4" s="1"/>
  <c r="AP616" i="4" s="1"/>
  <c r="AQ616" i="4" s="1"/>
  <c r="AL56" i="4"/>
  <c r="AN56" i="4" s="1"/>
  <c r="AO56" i="4" s="1"/>
  <c r="AP56" i="4" s="1"/>
  <c r="BC17" i="4"/>
  <c r="BC41" i="4"/>
  <c r="AL95" i="4"/>
  <c r="AL617" i="4"/>
  <c r="AN617" i="4" s="1"/>
  <c r="AO617" i="4" s="1"/>
  <c r="AP617" i="4" s="1"/>
  <c r="AQ617" i="4" s="1"/>
  <c r="AL265" i="4"/>
  <c r="AL466" i="4"/>
  <c r="AL71" i="4"/>
  <c r="AL347" i="4"/>
  <c r="AN347" i="4" s="1"/>
  <c r="AO347" i="4" s="1"/>
  <c r="AP347" i="4" s="1"/>
  <c r="AL431" i="4"/>
  <c r="AL622" i="4"/>
  <c r="AN622" i="4" s="1"/>
  <c r="AO622" i="4" s="1"/>
  <c r="AP622" i="4" s="1"/>
  <c r="AQ622" i="4" s="1"/>
  <c r="AL78" i="4"/>
  <c r="AL141" i="4"/>
  <c r="AL289" i="4"/>
  <c r="AN289" i="4" s="1"/>
  <c r="AO289" i="4" s="1"/>
  <c r="AP289" i="4" s="1"/>
  <c r="AL516" i="4"/>
  <c r="AL568" i="4"/>
  <c r="AN568" i="4" s="1"/>
  <c r="AO568" i="4" s="1"/>
  <c r="AP568" i="4" s="1"/>
  <c r="AL40" i="4"/>
  <c r="AN40" i="4" s="1"/>
  <c r="AO40" i="4" s="1"/>
  <c r="AP40" i="4" s="1"/>
  <c r="BC353" i="4"/>
  <c r="BC213" i="4"/>
  <c r="AL362" i="4"/>
  <c r="AL319" i="4"/>
  <c r="AL499" i="4"/>
  <c r="AL201" i="4"/>
  <c r="AL541" i="4"/>
  <c r="AL253" i="4"/>
  <c r="AN253" i="4" s="1"/>
  <c r="AO253" i="4" s="1"/>
  <c r="AP253" i="4" s="1"/>
  <c r="AL614" i="4"/>
  <c r="AL283" i="4"/>
  <c r="AN283" i="4" s="1"/>
  <c r="AO283" i="4" s="1"/>
  <c r="AP283" i="4" s="1"/>
  <c r="AL581" i="4"/>
  <c r="AN581" i="4" s="1"/>
  <c r="AO581" i="4" s="1"/>
  <c r="AP581" i="4" s="1"/>
  <c r="AL186" i="4"/>
  <c r="AL409" i="4"/>
  <c r="AL25" i="4"/>
  <c r="AL279" i="4"/>
  <c r="AL513" i="4"/>
  <c r="AL129" i="4"/>
  <c r="AL420" i="4"/>
  <c r="AN420" i="4" s="1"/>
  <c r="AO420" i="4" s="1"/>
  <c r="AP420" i="4" s="1"/>
  <c r="AL20" i="4"/>
  <c r="AL280" i="4"/>
  <c r="BC399" i="4"/>
  <c r="BC95" i="4"/>
  <c r="BC501" i="4"/>
  <c r="BC382" i="4"/>
  <c r="AL181" i="4"/>
  <c r="AL565" i="4"/>
  <c r="AN565" i="4" s="1"/>
  <c r="AO565" i="4" s="1"/>
  <c r="AP565" i="4" s="1"/>
  <c r="AL435" i="4"/>
  <c r="AL105" i="4"/>
  <c r="AL477" i="4"/>
  <c r="AL178" i="4"/>
  <c r="AL518" i="4"/>
  <c r="AL219" i="4"/>
  <c r="AL485" i="4"/>
  <c r="AL47" i="4"/>
  <c r="AN47" i="4" s="1"/>
  <c r="AO47" i="4" s="1"/>
  <c r="AP47" i="4" s="1"/>
  <c r="AL334" i="4"/>
  <c r="AN334" i="4" s="1"/>
  <c r="AO334" i="4" s="1"/>
  <c r="AP334" i="4" s="1"/>
  <c r="AL599" i="4"/>
  <c r="AL151" i="4"/>
  <c r="AL427" i="4"/>
  <c r="AN427" i="4" s="1"/>
  <c r="AO427" i="4" s="1"/>
  <c r="AP427" i="4" s="1"/>
  <c r="AL33" i="4"/>
  <c r="AL300" i="4"/>
  <c r="AN300" i="4" s="1"/>
  <c r="AO300" i="4" s="1"/>
  <c r="AP300" i="4" s="1"/>
  <c r="AL608" i="4"/>
  <c r="AL168" i="4"/>
  <c r="BC129" i="4"/>
  <c r="BC465" i="4"/>
  <c r="BC359" i="4"/>
  <c r="AL447" i="4"/>
  <c r="AN447" i="4" s="1"/>
  <c r="AO447" i="4" s="1"/>
  <c r="AP447" i="4" s="1"/>
  <c r="AL586" i="4"/>
  <c r="AN586" i="4" s="1"/>
  <c r="AO586" i="4" s="1"/>
  <c r="AP586" i="4" s="1"/>
  <c r="AL53" i="4"/>
  <c r="AN53" i="4" s="1"/>
  <c r="AO53" i="4" s="1"/>
  <c r="AP53" i="4" s="1"/>
  <c r="AL446" i="4"/>
  <c r="AL222" i="4"/>
  <c r="AL647" i="4"/>
  <c r="AN647" i="4" s="1"/>
  <c r="AO647" i="4" s="1"/>
  <c r="AP647" i="4" s="1"/>
  <c r="AQ647" i="4" s="1"/>
  <c r="AL423" i="4"/>
  <c r="AN423" i="4" s="1"/>
  <c r="AO423" i="4" s="1"/>
  <c r="AP423" i="4" s="1"/>
  <c r="AL199" i="4"/>
  <c r="AN199" i="4" s="1"/>
  <c r="AO199" i="4" s="1"/>
  <c r="AP199" i="4" s="1"/>
  <c r="AL625" i="4"/>
  <c r="AL401" i="4"/>
  <c r="AL155" i="4"/>
  <c r="AL495" i="4"/>
  <c r="AL197" i="4"/>
  <c r="AL558" i="4"/>
  <c r="AL249" i="4"/>
  <c r="AN249" i="4" s="1"/>
  <c r="AO249" i="4" s="1"/>
  <c r="AP249" i="4" s="1"/>
  <c r="AL610" i="4"/>
  <c r="AN610" i="4" s="1"/>
  <c r="AO610" i="4" s="1"/>
  <c r="AP610" i="4" s="1"/>
  <c r="AQ610" i="4" s="1"/>
  <c r="AL311" i="4"/>
  <c r="AL2" i="4"/>
  <c r="AL363" i="4"/>
  <c r="AL65" i="4"/>
  <c r="AL468" i="4"/>
  <c r="AL172" i="4"/>
  <c r="AN172" i="4" s="1"/>
  <c r="AO172" i="4" s="1"/>
  <c r="AP172" i="4" s="1"/>
  <c r="AL512" i="4"/>
  <c r="AL224" i="4"/>
  <c r="AN224" i="4" s="1"/>
  <c r="AO224" i="4" s="1"/>
  <c r="AP224" i="4" s="1"/>
  <c r="BC401" i="4"/>
  <c r="BC239" i="4"/>
  <c r="BC301" i="4"/>
  <c r="BC589" i="4"/>
  <c r="BC614" i="4"/>
  <c r="AL383" i="4"/>
  <c r="AL522" i="4"/>
  <c r="AN522" i="4" s="1"/>
  <c r="AO522" i="4" s="1"/>
  <c r="AP522" i="4" s="1"/>
  <c r="AL1" i="4"/>
  <c r="AL606" i="4"/>
  <c r="AL371" i="4"/>
  <c r="AN371" i="4" s="1"/>
  <c r="AO371" i="4" s="1"/>
  <c r="AP371" i="4" s="1"/>
  <c r="AL147" i="4"/>
  <c r="AL583" i="4"/>
  <c r="AL349" i="4"/>
  <c r="AN349" i="4" s="1"/>
  <c r="AO349" i="4" s="1"/>
  <c r="AP349" i="4" s="1"/>
  <c r="AL125" i="4"/>
  <c r="AL561" i="4"/>
  <c r="AL326" i="4"/>
  <c r="AN326" i="4" s="1"/>
  <c r="AO326" i="4" s="1"/>
  <c r="AP326" i="4" s="1"/>
  <c r="AL49" i="4"/>
  <c r="AL410" i="4"/>
  <c r="AN410" i="4" s="1"/>
  <c r="AO410" i="4" s="1"/>
  <c r="AP410" i="4" s="1"/>
  <c r="AL101" i="4"/>
  <c r="AL462" i="4"/>
  <c r="AL163" i="4"/>
  <c r="AN163" i="4" s="1"/>
  <c r="AO163" i="4" s="1"/>
  <c r="AP163" i="4" s="1"/>
  <c r="AL514" i="4"/>
  <c r="AN514" i="4" s="1"/>
  <c r="AO514" i="4" s="1"/>
  <c r="AP514" i="4" s="1"/>
  <c r="AL215" i="4"/>
  <c r="AN215" i="4" s="1"/>
  <c r="AO215" i="4" s="1"/>
  <c r="AP215" i="4" s="1"/>
  <c r="AL577" i="4"/>
  <c r="AN577" i="4" s="1"/>
  <c r="AO577" i="4" s="1"/>
  <c r="AP577" i="4" s="1"/>
  <c r="AL257" i="4"/>
  <c r="AN257" i="4" s="1"/>
  <c r="AO257" i="4" s="1"/>
  <c r="AP257" i="4" s="1"/>
  <c r="AL628" i="4"/>
  <c r="AL364" i="4"/>
  <c r="AN364" i="4" s="1"/>
  <c r="AO364" i="4" s="1"/>
  <c r="AP364" i="4" s="1"/>
  <c r="AL68" i="4"/>
  <c r="AL392" i="4"/>
  <c r="AL104" i="4"/>
  <c r="BC545" i="4"/>
  <c r="BC351" i="4"/>
  <c r="BC631" i="4"/>
  <c r="BC659" i="4"/>
  <c r="AL213" i="4"/>
  <c r="AL31" i="4"/>
  <c r="AL437" i="4"/>
  <c r="AN437" i="4" s="1"/>
  <c r="AO437" i="4" s="1"/>
  <c r="AP437" i="4" s="1"/>
  <c r="AL170" i="4"/>
  <c r="AN170" i="4" s="1"/>
  <c r="AO170" i="4" s="1"/>
  <c r="AP170" i="4" s="1"/>
  <c r="AL575" i="4"/>
  <c r="AN575" i="4" s="1"/>
  <c r="AO575" i="4" s="1"/>
  <c r="AP575" i="4" s="1"/>
  <c r="AL309" i="4"/>
  <c r="AN309" i="4" s="1"/>
  <c r="AO309" i="4" s="1"/>
  <c r="AP309" i="4" s="1"/>
  <c r="AL585" i="4"/>
  <c r="AL478" i="4"/>
  <c r="AN478" i="4" s="1"/>
  <c r="AO478" i="4" s="1"/>
  <c r="AP478" i="4" s="1"/>
  <c r="AL361" i="4"/>
  <c r="AN361" i="4" s="1"/>
  <c r="AO361" i="4" s="1"/>
  <c r="AP361" i="4" s="1"/>
  <c r="AL243" i="4"/>
  <c r="AL137" i="4"/>
  <c r="AL19" i="4"/>
  <c r="AL562" i="4"/>
  <c r="AL455" i="4"/>
  <c r="AN455" i="4" s="1"/>
  <c r="AO455" i="4" s="1"/>
  <c r="AP455" i="4" s="1"/>
  <c r="AL338" i="4"/>
  <c r="AL221" i="4"/>
  <c r="AN221" i="4" s="1"/>
  <c r="AO221" i="4" s="1"/>
  <c r="AP221" i="4" s="1"/>
  <c r="AL114" i="4"/>
  <c r="AL657" i="4"/>
  <c r="AL539" i="4"/>
  <c r="AN539" i="4" s="1"/>
  <c r="AO539" i="4" s="1"/>
  <c r="AP539" i="4" s="1"/>
  <c r="AL433" i="4"/>
  <c r="AN433" i="4" s="1"/>
  <c r="AO433" i="4" s="1"/>
  <c r="AP433" i="4" s="1"/>
  <c r="AL315" i="4"/>
  <c r="AL177" i="4"/>
  <c r="AN177" i="4" s="1"/>
  <c r="AO177" i="4" s="1"/>
  <c r="AP177" i="4" s="1"/>
  <c r="AL38" i="4"/>
  <c r="AN38" i="4" s="1"/>
  <c r="AO38" i="4" s="1"/>
  <c r="AP38" i="4" s="1"/>
  <c r="AL538" i="4"/>
  <c r="AN538" i="4" s="1"/>
  <c r="AO538" i="4" s="1"/>
  <c r="AP538" i="4" s="1"/>
  <c r="AL389" i="4"/>
  <c r="AN389" i="4" s="1"/>
  <c r="AO389" i="4" s="1"/>
  <c r="AP389" i="4" s="1"/>
  <c r="AL239" i="4"/>
  <c r="AL90" i="4"/>
  <c r="AL590" i="4"/>
  <c r="AN590" i="4" s="1"/>
  <c r="AO590" i="4" s="1"/>
  <c r="AP590" i="4" s="1"/>
  <c r="AL451" i="4"/>
  <c r="AL291" i="4"/>
  <c r="AN291" i="4" s="1"/>
  <c r="AO291" i="4" s="1"/>
  <c r="AP291" i="4" s="1"/>
  <c r="AL131" i="4"/>
  <c r="AL653" i="4"/>
  <c r="AN653" i="4" s="1"/>
  <c r="AO653" i="4" s="1"/>
  <c r="AP653" i="4" s="1"/>
  <c r="AQ653" i="4" s="1"/>
  <c r="AL493" i="4"/>
  <c r="AL343" i="4"/>
  <c r="AL194" i="4"/>
  <c r="AN194" i="4" s="1"/>
  <c r="AO194" i="4" s="1"/>
  <c r="AP194" i="4" s="1"/>
  <c r="AL45" i="4"/>
  <c r="AL545" i="4"/>
  <c r="AN545" i="4" s="1"/>
  <c r="AO545" i="4" s="1"/>
  <c r="AP545" i="4" s="1"/>
  <c r="AL406" i="4"/>
  <c r="AN406" i="4" s="1"/>
  <c r="AO406" i="4" s="1"/>
  <c r="AP406" i="4" s="1"/>
  <c r="AL246" i="4"/>
  <c r="AN246" i="4" s="1"/>
  <c r="AO246" i="4" s="1"/>
  <c r="AP246" i="4" s="1"/>
  <c r="AL86" i="4"/>
  <c r="AL620" i="4"/>
  <c r="AN620" i="4" s="1"/>
  <c r="AO620" i="4" s="1"/>
  <c r="AP620" i="4" s="1"/>
  <c r="AQ620" i="4" s="1"/>
  <c r="AL500" i="4"/>
  <c r="AL388" i="4"/>
  <c r="AL276" i="4"/>
  <c r="AN276" i="4" s="1"/>
  <c r="AO276" i="4" s="1"/>
  <c r="AP276" i="4" s="1"/>
  <c r="AL164" i="4"/>
  <c r="AN164" i="4" s="1"/>
  <c r="AO164" i="4" s="1"/>
  <c r="AP164" i="4" s="1"/>
  <c r="AL44" i="4"/>
  <c r="AN44" i="4" s="1"/>
  <c r="AO44" i="4" s="1"/>
  <c r="AP44" i="4" s="1"/>
  <c r="AL600" i="4"/>
  <c r="AL480" i="4"/>
  <c r="AL360" i="4"/>
  <c r="AN360" i="4" s="1"/>
  <c r="AO360" i="4" s="1"/>
  <c r="AP360" i="4" s="1"/>
  <c r="AL256" i="4"/>
  <c r="AL136" i="4"/>
  <c r="AL24" i="4"/>
  <c r="BC608" i="4"/>
  <c r="BC495" i="4"/>
  <c r="BC533" i="4"/>
  <c r="BC623" i="4"/>
  <c r="BC31" i="4"/>
  <c r="BC381" i="4"/>
  <c r="BC45" i="4"/>
  <c r="BC60" i="4"/>
  <c r="BC500" i="4"/>
  <c r="BC356" i="4"/>
  <c r="BC378" i="4"/>
  <c r="BC302" i="4"/>
  <c r="AL127" i="4"/>
  <c r="AL533" i="4"/>
  <c r="AL351" i="4"/>
  <c r="AN351" i="4" s="1"/>
  <c r="AO351" i="4" s="1"/>
  <c r="AP351" i="4" s="1"/>
  <c r="AL85" i="4"/>
  <c r="AL405" i="4"/>
  <c r="AN405" i="4" s="1"/>
  <c r="AO405" i="4" s="1"/>
  <c r="AP405" i="4" s="1"/>
  <c r="AL223" i="4"/>
  <c r="AN223" i="4" s="1"/>
  <c r="AO223" i="4" s="1"/>
  <c r="AP223" i="4" s="1"/>
  <c r="AL574" i="4"/>
  <c r="AN574" i="4" s="1"/>
  <c r="AO574" i="4" s="1"/>
  <c r="AP574" i="4" s="1"/>
  <c r="AL457" i="4"/>
  <c r="AN457" i="4" s="1"/>
  <c r="AO457" i="4" s="1"/>
  <c r="AP457" i="4" s="1"/>
  <c r="AL350" i="4"/>
  <c r="AN350" i="4" s="1"/>
  <c r="AO350" i="4" s="1"/>
  <c r="AP350" i="4" s="1"/>
  <c r="AL233" i="4"/>
  <c r="AL115" i="4"/>
  <c r="AL9" i="4"/>
  <c r="AL551" i="4"/>
  <c r="AN551" i="4" s="1"/>
  <c r="AO551" i="4" s="1"/>
  <c r="AP551" i="4" s="1"/>
  <c r="AL434" i="4"/>
  <c r="AN434" i="4" s="1"/>
  <c r="AO434" i="4" s="1"/>
  <c r="AP434" i="4" s="1"/>
  <c r="AL327" i="4"/>
  <c r="AL210" i="4"/>
  <c r="AL93" i="4"/>
  <c r="AL646" i="4"/>
  <c r="AL529" i="4"/>
  <c r="AN529" i="4" s="1"/>
  <c r="AO529" i="4" s="1"/>
  <c r="AP529" i="4" s="1"/>
  <c r="AL411" i="4"/>
  <c r="AN411" i="4" s="1"/>
  <c r="AO411" i="4" s="1"/>
  <c r="AP411" i="4" s="1"/>
  <c r="AL305" i="4"/>
  <c r="AN305" i="4" s="1"/>
  <c r="AO305" i="4" s="1"/>
  <c r="AP305" i="4" s="1"/>
  <c r="AL166" i="4"/>
  <c r="AN166" i="4" s="1"/>
  <c r="AO166" i="4" s="1"/>
  <c r="AP166" i="4" s="1"/>
  <c r="AL6" i="4"/>
  <c r="AL527" i="4"/>
  <c r="AN527" i="4" s="1"/>
  <c r="AO527" i="4" s="1"/>
  <c r="AP527" i="4" s="1"/>
  <c r="AL367" i="4"/>
  <c r="AL218" i="4"/>
  <c r="AL69" i="4"/>
  <c r="AL579" i="4"/>
  <c r="AN579" i="4" s="1"/>
  <c r="AO579" i="4" s="1"/>
  <c r="AP579" i="4" s="1"/>
  <c r="AL419" i="4"/>
  <c r="AN419" i="4" s="1"/>
  <c r="AO419" i="4" s="1"/>
  <c r="AP419" i="4" s="1"/>
  <c r="AL281" i="4"/>
  <c r="AN281" i="4" s="1"/>
  <c r="AO281" i="4" s="1"/>
  <c r="AP281" i="4" s="1"/>
  <c r="AL121" i="4"/>
  <c r="AL621" i="4"/>
  <c r="AL482" i="4"/>
  <c r="AN482" i="4" s="1"/>
  <c r="AO482" i="4" s="1"/>
  <c r="AP482" i="4" s="1"/>
  <c r="AL322" i="4"/>
  <c r="AL173" i="4"/>
  <c r="AN173" i="4" s="1"/>
  <c r="AO173" i="4" s="1"/>
  <c r="AP173" i="4" s="1"/>
  <c r="AL23" i="4"/>
  <c r="AN23" i="4" s="1"/>
  <c r="AO23" i="4" s="1"/>
  <c r="AP23" i="4" s="1"/>
  <c r="AL534" i="4"/>
  <c r="AN534" i="4" s="1"/>
  <c r="AO534" i="4" s="1"/>
  <c r="AP534" i="4" s="1"/>
  <c r="AL374" i="4"/>
  <c r="AN374" i="4" s="1"/>
  <c r="AO374" i="4" s="1"/>
  <c r="AP374" i="4" s="1"/>
  <c r="AL235" i="4"/>
  <c r="AL75" i="4"/>
  <c r="AL596" i="4"/>
  <c r="AN596" i="4" s="1"/>
  <c r="AO596" i="4" s="1"/>
  <c r="AP596" i="4" s="1"/>
  <c r="AL492" i="4"/>
  <c r="AL372" i="4"/>
  <c r="AN372" i="4" s="1"/>
  <c r="AO372" i="4" s="1"/>
  <c r="AP372" i="4" s="1"/>
  <c r="AL260" i="4"/>
  <c r="AL148" i="4"/>
  <c r="AL36" i="4"/>
  <c r="AN36" i="4" s="1"/>
  <c r="AO36" i="4" s="1"/>
  <c r="AP36" i="4" s="1"/>
  <c r="AL576" i="4"/>
  <c r="AL472" i="4"/>
  <c r="AN472" i="4" s="1"/>
  <c r="AO472" i="4" s="1"/>
  <c r="AP472" i="4" s="1"/>
  <c r="AL352" i="4"/>
  <c r="AN352" i="4" s="1"/>
  <c r="AO352" i="4" s="1"/>
  <c r="AP352" i="4" s="1"/>
  <c r="AL232" i="4"/>
  <c r="AL128" i="4"/>
  <c r="AL8" i="4"/>
  <c r="BC505" i="4"/>
  <c r="BC385" i="4"/>
  <c r="BC481" i="4"/>
  <c r="BC572" i="4"/>
  <c r="BC645" i="4"/>
  <c r="BC365" i="4"/>
  <c r="BC29" i="4"/>
  <c r="BC616" i="4"/>
  <c r="BC487" i="4"/>
  <c r="BC340" i="4"/>
  <c r="BC338" i="4"/>
  <c r="BC294" i="4"/>
  <c r="AL460" i="4"/>
  <c r="AN460" i="4" s="1"/>
  <c r="AO460" i="4" s="1"/>
  <c r="AP460" i="4" s="1"/>
  <c r="AL340" i="4"/>
  <c r="AL236" i="4"/>
  <c r="AN236" i="4" s="1"/>
  <c r="AO236" i="4" s="1"/>
  <c r="AP236" i="4" s="1"/>
  <c r="AL116" i="4"/>
  <c r="AL4" i="4"/>
  <c r="AL552" i="4"/>
  <c r="AN552" i="4" s="1"/>
  <c r="AO552" i="4" s="1"/>
  <c r="AP552" i="4" s="1"/>
  <c r="AL440" i="4"/>
  <c r="AL320" i="4"/>
  <c r="AN320" i="4" s="1"/>
  <c r="AO320" i="4" s="1"/>
  <c r="AP320" i="4" s="1"/>
  <c r="AL216" i="4"/>
  <c r="AN216" i="4" s="1"/>
  <c r="AO216" i="4" s="1"/>
  <c r="AP216" i="4" s="1"/>
  <c r="AL96" i="4"/>
  <c r="BC337" i="4"/>
  <c r="BC335" i="4"/>
  <c r="BC544" i="4"/>
  <c r="BC633" i="4"/>
  <c r="BC97" i="4"/>
  <c r="BC543" i="4"/>
  <c r="BC237" i="4"/>
  <c r="BC541" i="4"/>
  <c r="BC297" i="4"/>
  <c r="BC7" i="4"/>
  <c r="BC435" i="4"/>
  <c r="BC280" i="4"/>
  <c r="P8" i="4"/>
  <c r="AL458" i="4"/>
  <c r="AN458" i="4" s="1"/>
  <c r="AO458" i="4" s="1"/>
  <c r="AP458" i="4" s="1"/>
  <c r="AL191" i="4"/>
  <c r="AN191" i="4" s="1"/>
  <c r="AO191" i="4" s="1"/>
  <c r="AP191" i="4" s="1"/>
  <c r="AL10" i="4"/>
  <c r="AL330" i="4"/>
  <c r="AN330" i="4" s="1"/>
  <c r="AO330" i="4" s="1"/>
  <c r="AP330" i="4" s="1"/>
  <c r="AL63" i="4"/>
  <c r="AN63" i="4" s="1"/>
  <c r="AO63" i="4" s="1"/>
  <c r="AP63" i="4" s="1"/>
  <c r="AL649" i="4"/>
  <c r="AN649" i="4" s="1"/>
  <c r="AO649" i="4" s="1"/>
  <c r="AP649" i="4" s="1"/>
  <c r="AQ649" i="4" s="1"/>
  <c r="AL531" i="4"/>
  <c r="AN531" i="4" s="1"/>
  <c r="AO531" i="4" s="1"/>
  <c r="AP531" i="4" s="1"/>
  <c r="AL414" i="4"/>
  <c r="AN414" i="4" s="1"/>
  <c r="AO414" i="4" s="1"/>
  <c r="AP414" i="4" s="1"/>
  <c r="AL307" i="4"/>
  <c r="AN307" i="4" s="1"/>
  <c r="AO307" i="4" s="1"/>
  <c r="AP307" i="4" s="1"/>
  <c r="AL190" i="4"/>
  <c r="AN190" i="4" s="1"/>
  <c r="AO190" i="4" s="1"/>
  <c r="AP190" i="4" s="1"/>
  <c r="AL73" i="4"/>
  <c r="AL626" i="4"/>
  <c r="AN626" i="4" s="1"/>
  <c r="AO626" i="4" s="1"/>
  <c r="AP626" i="4" s="1"/>
  <c r="AQ626" i="4" s="1"/>
  <c r="AL509" i="4"/>
  <c r="AL391" i="4"/>
  <c r="AN391" i="4" s="1"/>
  <c r="AO391" i="4" s="1"/>
  <c r="AP391" i="4" s="1"/>
  <c r="AL285" i="4"/>
  <c r="AN285" i="4" s="1"/>
  <c r="AO285" i="4" s="1"/>
  <c r="AP285" i="4" s="1"/>
  <c r="AL167" i="4"/>
  <c r="AL50" i="4"/>
  <c r="AL603" i="4"/>
  <c r="AN603" i="4" s="1"/>
  <c r="AO603" i="4" s="1"/>
  <c r="AP603" i="4" s="1"/>
  <c r="AQ603" i="4" s="1"/>
  <c r="AL486" i="4"/>
  <c r="AL369" i="4"/>
  <c r="AL262" i="4"/>
  <c r="AN262" i="4" s="1"/>
  <c r="AO262" i="4" s="1"/>
  <c r="AP262" i="4" s="1"/>
  <c r="AL113" i="4"/>
  <c r="AL613" i="4"/>
  <c r="AN613" i="4" s="1"/>
  <c r="AO613" i="4" s="1"/>
  <c r="AP613" i="4" s="1"/>
  <c r="AQ613" i="4" s="1"/>
  <c r="AL474" i="4"/>
  <c r="AN474" i="4" s="1"/>
  <c r="AO474" i="4" s="1"/>
  <c r="AP474" i="4" s="1"/>
  <c r="AL314" i="4"/>
  <c r="AN314" i="4" s="1"/>
  <c r="AO314" i="4" s="1"/>
  <c r="AP314" i="4" s="1"/>
  <c r="AL154" i="4"/>
  <c r="AN154" i="4" s="1"/>
  <c r="AO154" i="4" s="1"/>
  <c r="AP154" i="4" s="1"/>
  <c r="AL15" i="4"/>
  <c r="AL515" i="4"/>
  <c r="AN515" i="4" s="1"/>
  <c r="AO515" i="4" s="1"/>
  <c r="AP515" i="4" s="1"/>
  <c r="AL366" i="4"/>
  <c r="AN366" i="4" s="1"/>
  <c r="AO366" i="4" s="1"/>
  <c r="AP366" i="4" s="1"/>
  <c r="AL217" i="4"/>
  <c r="AN217" i="4" s="1"/>
  <c r="AO217" i="4" s="1"/>
  <c r="AP217" i="4" s="1"/>
  <c r="AL67" i="4"/>
  <c r="AL567" i="4"/>
  <c r="AN567" i="4" s="1"/>
  <c r="AO567" i="4" s="1"/>
  <c r="AP567" i="4" s="1"/>
  <c r="AL429" i="4"/>
  <c r="AN429" i="4" s="1"/>
  <c r="AO429" i="4" s="1"/>
  <c r="AP429" i="4" s="1"/>
  <c r="AL269" i="4"/>
  <c r="AN269" i="4" s="1"/>
  <c r="AO269" i="4" s="1"/>
  <c r="AP269" i="4" s="1"/>
  <c r="AL109" i="4"/>
  <c r="AL630" i="4"/>
  <c r="AL470" i="4"/>
  <c r="AN470" i="4" s="1"/>
  <c r="AO470" i="4" s="1"/>
  <c r="AP470" i="4" s="1"/>
  <c r="AL321" i="4"/>
  <c r="AN321" i="4" s="1"/>
  <c r="AO321" i="4" s="1"/>
  <c r="AP321" i="4" s="1"/>
  <c r="AL171" i="4"/>
  <c r="AN171" i="4" s="1"/>
  <c r="AO171" i="4" s="1"/>
  <c r="AP171" i="4" s="1"/>
  <c r="AL22" i="4"/>
  <c r="AL556" i="4"/>
  <c r="AN556" i="4" s="1"/>
  <c r="AO556" i="4" s="1"/>
  <c r="AP556" i="4" s="1"/>
  <c r="AL452" i="4"/>
  <c r="AN452" i="4" s="1"/>
  <c r="AO452" i="4" s="1"/>
  <c r="AP452" i="4" s="1"/>
  <c r="AL332" i="4"/>
  <c r="AL212" i="4"/>
  <c r="AN212" i="4" s="1"/>
  <c r="AO212" i="4" s="1"/>
  <c r="AP212" i="4" s="1"/>
  <c r="AL108" i="4"/>
  <c r="AL648" i="4"/>
  <c r="AN648" i="4" s="1"/>
  <c r="AO648" i="4" s="1"/>
  <c r="AP648" i="4" s="1"/>
  <c r="AQ648" i="4" s="1"/>
  <c r="AL536" i="4"/>
  <c r="AN536" i="4" s="1"/>
  <c r="AO536" i="4" s="1"/>
  <c r="AP536" i="4" s="1"/>
  <c r="AL424" i="4"/>
  <c r="AL312" i="4"/>
  <c r="AN312" i="4" s="1"/>
  <c r="AO312" i="4" s="1"/>
  <c r="AP312" i="4" s="1"/>
  <c r="AL192" i="4"/>
  <c r="AN192" i="4" s="1"/>
  <c r="AO192" i="4" s="1"/>
  <c r="AP192" i="4" s="1"/>
  <c r="AL88" i="4"/>
  <c r="BC658" i="4"/>
  <c r="BC143" i="4"/>
  <c r="BC493" i="4"/>
  <c r="BC583" i="4"/>
  <c r="BC621" i="4"/>
  <c r="BC529" i="4"/>
  <c r="BC221" i="4"/>
  <c r="BC452" i="4"/>
  <c r="BC281" i="4"/>
  <c r="BC660" i="4"/>
  <c r="BC307" i="4"/>
  <c r="BC248" i="4"/>
  <c r="AL554" i="4"/>
  <c r="AL373" i="4"/>
  <c r="AN373" i="4" s="1"/>
  <c r="AO373" i="4" s="1"/>
  <c r="AP373" i="4" s="1"/>
  <c r="AL106" i="4"/>
  <c r="AL511" i="4"/>
  <c r="AL245" i="4"/>
  <c r="AN245" i="4" s="1"/>
  <c r="AO245" i="4" s="1"/>
  <c r="AP245" i="4" s="1"/>
  <c r="AL650" i="4"/>
  <c r="AN650" i="4" s="1"/>
  <c r="AO650" i="4" s="1"/>
  <c r="AP650" i="4" s="1"/>
  <c r="AQ650" i="4" s="1"/>
  <c r="AL627" i="4"/>
  <c r="AN627" i="4" s="1"/>
  <c r="AO627" i="4" s="1"/>
  <c r="AP627" i="4" s="1"/>
  <c r="AQ627" i="4" s="1"/>
  <c r="AL521" i="4"/>
  <c r="AN521" i="4" s="1"/>
  <c r="AO521" i="4" s="1"/>
  <c r="AP521" i="4" s="1"/>
  <c r="AL403" i="4"/>
  <c r="AN403" i="4" s="1"/>
  <c r="AO403" i="4" s="1"/>
  <c r="AP403" i="4" s="1"/>
  <c r="AL286" i="4"/>
  <c r="AN286" i="4" s="1"/>
  <c r="AO286" i="4" s="1"/>
  <c r="AP286" i="4" s="1"/>
  <c r="AL179" i="4"/>
  <c r="AN179" i="4" s="1"/>
  <c r="AO179" i="4" s="1"/>
  <c r="AP179" i="4" s="1"/>
  <c r="AL62" i="4"/>
  <c r="AL605" i="4"/>
  <c r="AN605" i="4" s="1"/>
  <c r="AO605" i="4" s="1"/>
  <c r="AP605" i="4" s="1"/>
  <c r="AQ605" i="4" s="1"/>
  <c r="AL498" i="4"/>
  <c r="AN498" i="4" s="1"/>
  <c r="AO498" i="4" s="1"/>
  <c r="AP498" i="4" s="1"/>
  <c r="AL381" i="4"/>
  <c r="AN381" i="4" s="1"/>
  <c r="AO381" i="4" s="1"/>
  <c r="AP381" i="4" s="1"/>
  <c r="AL263" i="4"/>
  <c r="AN263" i="4" s="1"/>
  <c r="AO263" i="4" s="1"/>
  <c r="AP263" i="4" s="1"/>
  <c r="AL157" i="4"/>
  <c r="AN157" i="4" s="1"/>
  <c r="AO157" i="4" s="1"/>
  <c r="AP157" i="4" s="1"/>
  <c r="AL39" i="4"/>
  <c r="AN39" i="4" s="1"/>
  <c r="AO39" i="4" s="1"/>
  <c r="AP39" i="4" s="1"/>
  <c r="AL582" i="4"/>
  <c r="AN582" i="4" s="1"/>
  <c r="AO582" i="4" s="1"/>
  <c r="AP582" i="4" s="1"/>
  <c r="AL475" i="4"/>
  <c r="AL358" i="4"/>
  <c r="AN358" i="4" s="1"/>
  <c r="AO358" i="4" s="1"/>
  <c r="AP358" i="4" s="1"/>
  <c r="AL241" i="4"/>
  <c r="AN241" i="4" s="1"/>
  <c r="AO241" i="4" s="1"/>
  <c r="AP241" i="4" s="1"/>
  <c r="AL91" i="4"/>
  <c r="AL602" i="4"/>
  <c r="AN602" i="4" s="1"/>
  <c r="AO602" i="4" s="1"/>
  <c r="AP602" i="4" s="1"/>
  <c r="AQ602" i="4" s="1"/>
  <c r="AL442" i="4"/>
  <c r="AN442" i="4" s="1"/>
  <c r="AO442" i="4" s="1"/>
  <c r="AP442" i="4" s="1"/>
  <c r="AL303" i="4"/>
  <c r="AN303" i="4" s="1"/>
  <c r="AO303" i="4" s="1"/>
  <c r="AP303" i="4" s="1"/>
  <c r="AL143" i="4"/>
  <c r="AL643" i="4"/>
  <c r="AL505" i="4"/>
  <c r="AN505" i="4" s="1"/>
  <c r="AO505" i="4" s="1"/>
  <c r="AP505" i="4" s="1"/>
  <c r="AL345" i="4"/>
  <c r="AN345" i="4" s="1"/>
  <c r="AO345" i="4" s="1"/>
  <c r="AP345" i="4" s="1"/>
  <c r="AL195" i="4"/>
  <c r="AN195" i="4" s="1"/>
  <c r="AO195" i="4" s="1"/>
  <c r="AP195" i="4" s="1"/>
  <c r="AL46" i="4"/>
  <c r="AN46" i="4" s="1"/>
  <c r="AO46" i="4" s="1"/>
  <c r="AP46" i="4" s="1"/>
  <c r="AL557" i="4"/>
  <c r="AL397" i="4"/>
  <c r="AL258" i="4"/>
  <c r="AN258" i="4" s="1"/>
  <c r="AO258" i="4" s="1"/>
  <c r="AP258" i="4" s="1"/>
  <c r="AL98" i="4"/>
  <c r="AL598" i="4"/>
  <c r="AN598" i="4" s="1"/>
  <c r="AO598" i="4" s="1"/>
  <c r="AP598" i="4" s="1"/>
  <c r="AL459" i="4"/>
  <c r="AN459" i="4" s="1"/>
  <c r="AO459" i="4" s="1"/>
  <c r="AP459" i="4" s="1"/>
  <c r="AL299" i="4"/>
  <c r="AN299" i="4" s="1"/>
  <c r="AO299" i="4" s="1"/>
  <c r="AP299" i="4" s="1"/>
  <c r="AL150" i="4"/>
  <c r="AL660" i="4"/>
  <c r="AN660" i="4" s="1"/>
  <c r="AO660" i="4" s="1"/>
  <c r="AP660" i="4" s="1"/>
  <c r="AQ660" i="4" s="1"/>
  <c r="AL548" i="4"/>
  <c r="AN548" i="4" s="1"/>
  <c r="AO548" i="4" s="1"/>
  <c r="AP548" i="4" s="1"/>
  <c r="AL428" i="4"/>
  <c r="AN428" i="4" s="1"/>
  <c r="AO428" i="4" s="1"/>
  <c r="AP428" i="4" s="1"/>
  <c r="AL324" i="4"/>
  <c r="AL204" i="4"/>
  <c r="AN204" i="4" s="1"/>
  <c r="AO204" i="4" s="1"/>
  <c r="AP204" i="4" s="1"/>
  <c r="AL84" i="4"/>
  <c r="AL640" i="4"/>
  <c r="AN640" i="4" s="1"/>
  <c r="AO640" i="4" s="1"/>
  <c r="AP640" i="4" s="1"/>
  <c r="AQ640" i="4" s="1"/>
  <c r="AL520" i="4"/>
  <c r="AN520" i="4" s="1"/>
  <c r="AO520" i="4" s="1"/>
  <c r="AP520" i="4" s="1"/>
  <c r="AL408" i="4"/>
  <c r="AN408" i="4" s="1"/>
  <c r="AO408" i="4" s="1"/>
  <c r="AP408" i="4" s="1"/>
  <c r="AL296" i="4"/>
  <c r="AN296" i="4" s="1"/>
  <c r="AO296" i="4" s="1"/>
  <c r="AP296" i="4" s="1"/>
  <c r="AL184" i="4"/>
  <c r="AN184" i="4" s="1"/>
  <c r="AO184" i="4" s="1"/>
  <c r="AP184" i="4" s="1"/>
  <c r="AL64" i="4"/>
  <c r="BC609" i="4"/>
  <c r="BC79" i="4"/>
  <c r="BC441" i="4"/>
  <c r="BC480" i="4"/>
  <c r="BC569" i="4"/>
  <c r="BC517" i="4"/>
  <c r="BC189" i="4"/>
  <c r="BC439" i="4"/>
  <c r="BC265" i="4"/>
  <c r="BC472" i="4"/>
  <c r="BC235" i="4"/>
  <c r="BC176" i="4"/>
  <c r="AL298" i="4"/>
  <c r="AN298" i="4" s="1"/>
  <c r="AO298" i="4" s="1"/>
  <c r="AP298" i="4" s="1"/>
  <c r="AL287" i="4"/>
  <c r="AN287" i="4" s="1"/>
  <c r="AO287" i="4" s="1"/>
  <c r="AP287" i="4" s="1"/>
  <c r="AL277" i="4"/>
  <c r="AN277" i="4" s="1"/>
  <c r="AO277" i="4" s="1"/>
  <c r="AP277" i="4" s="1"/>
  <c r="AL266" i="4"/>
  <c r="AL255" i="4"/>
  <c r="AN255" i="4" s="1"/>
  <c r="AO255" i="4" s="1"/>
  <c r="AP255" i="4" s="1"/>
  <c r="AL159" i="4"/>
  <c r="AN159" i="4" s="1"/>
  <c r="AO159" i="4" s="1"/>
  <c r="AP159" i="4" s="1"/>
  <c r="AL149" i="4"/>
  <c r="AL138" i="4"/>
  <c r="AL595" i="4"/>
  <c r="AL510" i="4"/>
  <c r="AL425" i="4"/>
  <c r="AN425" i="4" s="1"/>
  <c r="AO425" i="4" s="1"/>
  <c r="AP425" i="4" s="1"/>
  <c r="AL339" i="4"/>
  <c r="AN339" i="4" s="1"/>
  <c r="AO339" i="4" s="1"/>
  <c r="AP339" i="4" s="1"/>
  <c r="AL254" i="4"/>
  <c r="AL169" i="4"/>
  <c r="AN169" i="4" s="1"/>
  <c r="AO169" i="4" s="1"/>
  <c r="AP169" i="4" s="1"/>
  <c r="AL83" i="4"/>
  <c r="AL658" i="4"/>
  <c r="AN658" i="4" s="1"/>
  <c r="AO658" i="4" s="1"/>
  <c r="AP658" i="4" s="1"/>
  <c r="AQ658" i="4" s="1"/>
  <c r="AL573" i="4"/>
  <c r="AL487" i="4"/>
  <c r="AN487" i="4" s="1"/>
  <c r="AO487" i="4" s="1"/>
  <c r="AP487" i="4" s="1"/>
  <c r="AL402" i="4"/>
  <c r="AN402" i="4" s="1"/>
  <c r="AO402" i="4" s="1"/>
  <c r="AP402" i="4" s="1"/>
  <c r="AL317" i="4"/>
  <c r="AL231" i="4"/>
  <c r="AL146" i="4"/>
  <c r="AL61" i="4"/>
  <c r="AN61" i="4" s="1"/>
  <c r="AO61" i="4" s="1"/>
  <c r="AP61" i="4" s="1"/>
  <c r="AL635" i="4"/>
  <c r="AN635" i="4" s="1"/>
  <c r="AO635" i="4" s="1"/>
  <c r="AP635" i="4" s="1"/>
  <c r="AQ635" i="4" s="1"/>
  <c r="AL550" i="4"/>
  <c r="AN550" i="4" s="1"/>
  <c r="AO550" i="4" s="1"/>
  <c r="AP550" i="4" s="1"/>
  <c r="AL465" i="4"/>
  <c r="AL379" i="4"/>
  <c r="AN379" i="4" s="1"/>
  <c r="AO379" i="4" s="1"/>
  <c r="AP379" i="4" s="1"/>
  <c r="AL294" i="4"/>
  <c r="AN294" i="4" s="1"/>
  <c r="AO294" i="4" s="1"/>
  <c r="AP294" i="4" s="1"/>
  <c r="AL198" i="4"/>
  <c r="AN198" i="4" s="1"/>
  <c r="AO198" i="4" s="1"/>
  <c r="AP198" i="4" s="1"/>
  <c r="AL81" i="4"/>
  <c r="AL623" i="4"/>
  <c r="AN623" i="4" s="1"/>
  <c r="AO623" i="4" s="1"/>
  <c r="AP623" i="4" s="1"/>
  <c r="AQ623" i="4" s="1"/>
  <c r="AL517" i="4"/>
  <c r="AN517" i="4" s="1"/>
  <c r="AO517" i="4" s="1"/>
  <c r="AP517" i="4" s="1"/>
  <c r="AL399" i="4"/>
  <c r="AN399" i="4" s="1"/>
  <c r="AO399" i="4" s="1"/>
  <c r="AP399" i="4" s="1"/>
  <c r="AL282" i="4"/>
  <c r="AN282" i="4" s="1"/>
  <c r="AO282" i="4" s="1"/>
  <c r="AP282" i="4" s="1"/>
  <c r="AL175" i="4"/>
  <c r="AN175" i="4" s="1"/>
  <c r="AO175" i="4" s="1"/>
  <c r="AP175" i="4" s="1"/>
  <c r="AL58" i="4"/>
  <c r="AL601" i="4"/>
  <c r="AN601" i="4" s="1"/>
  <c r="AO601" i="4" s="1"/>
  <c r="AP601" i="4" s="1"/>
  <c r="AQ601" i="4" s="1"/>
  <c r="AL494" i="4"/>
  <c r="AN494" i="4" s="1"/>
  <c r="AO494" i="4" s="1"/>
  <c r="AP494" i="4" s="1"/>
  <c r="AL377" i="4"/>
  <c r="AN377" i="4" s="1"/>
  <c r="AO377" i="4" s="1"/>
  <c r="AP377" i="4" s="1"/>
  <c r="AL259" i="4"/>
  <c r="AN259" i="4" s="1"/>
  <c r="AO259" i="4" s="1"/>
  <c r="AP259" i="4" s="1"/>
  <c r="AL153" i="4"/>
  <c r="AN153" i="4" s="1"/>
  <c r="AO153" i="4" s="1"/>
  <c r="AP153" i="4" s="1"/>
  <c r="AL35" i="4"/>
  <c r="AN35" i="4" s="1"/>
  <c r="AO35" i="4" s="1"/>
  <c r="AP35" i="4" s="1"/>
  <c r="AL578" i="4"/>
  <c r="AN578" i="4" s="1"/>
  <c r="AO578" i="4" s="1"/>
  <c r="AP578" i="4" s="1"/>
  <c r="AL471" i="4"/>
  <c r="AL354" i="4"/>
  <c r="AN354" i="4" s="1"/>
  <c r="AO354" i="4" s="1"/>
  <c r="AP354" i="4" s="1"/>
  <c r="AL237" i="4"/>
  <c r="AN237" i="4" s="1"/>
  <c r="AO237" i="4" s="1"/>
  <c r="AP237" i="4" s="1"/>
  <c r="AL130" i="4"/>
  <c r="AL13" i="4"/>
  <c r="AL555" i="4"/>
  <c r="AN555" i="4" s="1"/>
  <c r="AO555" i="4" s="1"/>
  <c r="AP555" i="4" s="1"/>
  <c r="AL449" i="4"/>
  <c r="AN449" i="4" s="1"/>
  <c r="AO449" i="4" s="1"/>
  <c r="AP449" i="4" s="1"/>
  <c r="AL331" i="4"/>
  <c r="AN331" i="4" s="1"/>
  <c r="AO331" i="4" s="1"/>
  <c r="AP331" i="4" s="1"/>
  <c r="AL214" i="4"/>
  <c r="AL107" i="4"/>
  <c r="AL652" i="4"/>
  <c r="AN652" i="4" s="1"/>
  <c r="AO652" i="4" s="1"/>
  <c r="AP652" i="4" s="1"/>
  <c r="AQ652" i="4" s="1"/>
  <c r="AL564" i="4"/>
  <c r="AN564" i="4" s="1"/>
  <c r="AO564" i="4" s="1"/>
  <c r="AP564" i="4" s="1"/>
  <c r="AL484" i="4"/>
  <c r="AN484" i="4" s="1"/>
  <c r="AO484" i="4" s="1"/>
  <c r="AP484" i="4" s="1"/>
  <c r="AL396" i="4"/>
  <c r="AN396" i="4" s="1"/>
  <c r="AO396" i="4" s="1"/>
  <c r="AP396" i="4" s="1"/>
  <c r="AL308" i="4"/>
  <c r="AN308" i="4" s="1"/>
  <c r="AO308" i="4" s="1"/>
  <c r="AP308" i="4" s="1"/>
  <c r="AL228" i="4"/>
  <c r="AN228" i="4" s="1"/>
  <c r="AO228" i="4" s="1"/>
  <c r="AP228" i="4" s="1"/>
  <c r="AL140" i="4"/>
  <c r="AL52" i="4"/>
  <c r="AN52" i="4" s="1"/>
  <c r="AO52" i="4" s="1"/>
  <c r="AP52" i="4" s="1"/>
  <c r="AL632" i="4"/>
  <c r="AN632" i="4" s="1"/>
  <c r="AO632" i="4" s="1"/>
  <c r="AP632" i="4" s="1"/>
  <c r="AQ632" i="4" s="1"/>
  <c r="AL544" i="4"/>
  <c r="AN544" i="4" s="1"/>
  <c r="AO544" i="4" s="1"/>
  <c r="AP544" i="4" s="1"/>
  <c r="AL456" i="4"/>
  <c r="AN456" i="4" s="1"/>
  <c r="AO456" i="4" s="1"/>
  <c r="AP456" i="4" s="1"/>
  <c r="AL376" i="4"/>
  <c r="AN376" i="4" s="1"/>
  <c r="AO376" i="4" s="1"/>
  <c r="AP376" i="4" s="1"/>
  <c r="AL288" i="4"/>
  <c r="AN288" i="4" s="1"/>
  <c r="AO288" i="4" s="1"/>
  <c r="AP288" i="4" s="1"/>
  <c r="AL200" i="4"/>
  <c r="AN200" i="4" s="1"/>
  <c r="AO200" i="4" s="1"/>
  <c r="AP200" i="4" s="1"/>
  <c r="AL120" i="4"/>
  <c r="AL32" i="4"/>
  <c r="BC508" i="4"/>
  <c r="BC271" i="4"/>
  <c r="BC321" i="4"/>
  <c r="BC319" i="4"/>
  <c r="BC431" i="4"/>
  <c r="BC429" i="4"/>
  <c r="BC469" i="4"/>
  <c r="BC519" i="4"/>
  <c r="BC632" i="4"/>
  <c r="BC492" i="4"/>
  <c r="BC349" i="4"/>
  <c r="BC173" i="4"/>
  <c r="BC655" i="4"/>
  <c r="BC348" i="4"/>
  <c r="BC604" i="4"/>
  <c r="BC153" i="4"/>
  <c r="BC473" i="4"/>
  <c r="BC460" i="4"/>
  <c r="BC180" i="4"/>
  <c r="BC227" i="4"/>
  <c r="BC266" i="4"/>
  <c r="BC48" i="4"/>
  <c r="BC110" i="4"/>
  <c r="BC257" i="4"/>
  <c r="BC255" i="4"/>
  <c r="BC305" i="4"/>
  <c r="BC367" i="4"/>
  <c r="BC417" i="4"/>
  <c r="BC415" i="4"/>
  <c r="BC620" i="4"/>
  <c r="BC479" i="4"/>
  <c r="BC317" i="4"/>
  <c r="BC157" i="4"/>
  <c r="BC644" i="4"/>
  <c r="BC316" i="4"/>
  <c r="BC527" i="4"/>
  <c r="BC137" i="4"/>
  <c r="BC375" i="4"/>
  <c r="BC447" i="4"/>
  <c r="BC164" i="4"/>
  <c r="BC35" i="4"/>
  <c r="BC146" i="4"/>
  <c r="BC622" i="4"/>
  <c r="BC6" i="4"/>
  <c r="BC310" i="4"/>
  <c r="BC168" i="4"/>
  <c r="BC138" i="4"/>
  <c r="BC578" i="4"/>
  <c r="BC315" i="4"/>
  <c r="BC324" i="4"/>
  <c r="BC357" i="4"/>
  <c r="BC119" i="4"/>
  <c r="BC576" i="4"/>
  <c r="BC169" i="4"/>
  <c r="BC513" i="4"/>
  <c r="BC188" i="4"/>
  <c r="BC464" i="4"/>
  <c r="BC13" i="4"/>
  <c r="BC141" i="4"/>
  <c r="BC269" i="4"/>
  <c r="BC397" i="4"/>
  <c r="BC504" i="4"/>
  <c r="BC607" i="4"/>
  <c r="BC223" i="4"/>
  <c r="BC33" i="4"/>
  <c r="BC520" i="4"/>
  <c r="BC303" i="4"/>
  <c r="BC113" i="4"/>
  <c r="BC584" i="4"/>
  <c r="BC383" i="4"/>
  <c r="BC193" i="4"/>
  <c r="BC648" i="4"/>
  <c r="BC455" i="4"/>
  <c r="BC559" i="4"/>
  <c r="AL16" i="4"/>
  <c r="AL80" i="4"/>
  <c r="AL144" i="4"/>
  <c r="AL208" i="4"/>
  <c r="AN208" i="4" s="1"/>
  <c r="AO208" i="4" s="1"/>
  <c r="AP208" i="4" s="1"/>
  <c r="AL272" i="4"/>
  <c r="AL336" i="4"/>
  <c r="AN336" i="4" s="1"/>
  <c r="AO336" i="4" s="1"/>
  <c r="AP336" i="4" s="1"/>
  <c r="AL400" i="4"/>
  <c r="AN400" i="4" s="1"/>
  <c r="AO400" i="4" s="1"/>
  <c r="AP400" i="4" s="1"/>
  <c r="AL464" i="4"/>
  <c r="AN464" i="4" s="1"/>
  <c r="AO464" i="4" s="1"/>
  <c r="AP464" i="4" s="1"/>
  <c r="AL528" i="4"/>
  <c r="AN528" i="4" s="1"/>
  <c r="AO528" i="4" s="1"/>
  <c r="AP528" i="4" s="1"/>
  <c r="AL592" i="4"/>
  <c r="AN592" i="4" s="1"/>
  <c r="AO592" i="4" s="1"/>
  <c r="AP592" i="4" s="1"/>
  <c r="AL656" i="4"/>
  <c r="AN656" i="4" s="1"/>
  <c r="AO656" i="4" s="1"/>
  <c r="AP656" i="4" s="1"/>
  <c r="AQ656" i="4" s="1"/>
  <c r="AL60" i="4"/>
  <c r="AN60" i="4" s="1"/>
  <c r="AO60" i="4" s="1"/>
  <c r="AP60" i="4" s="1"/>
  <c r="AL124" i="4"/>
  <c r="AL188" i="4"/>
  <c r="AN188" i="4" s="1"/>
  <c r="AO188" i="4" s="1"/>
  <c r="AP188" i="4" s="1"/>
  <c r="AL252" i="4"/>
  <c r="AN252" i="4" s="1"/>
  <c r="AO252" i="4" s="1"/>
  <c r="AP252" i="4" s="1"/>
  <c r="AL316" i="4"/>
  <c r="AN316" i="4" s="1"/>
  <c r="AO316" i="4" s="1"/>
  <c r="AP316" i="4" s="1"/>
  <c r="AL380" i="4"/>
  <c r="AN380" i="4" s="1"/>
  <c r="AO380" i="4" s="1"/>
  <c r="AP380" i="4" s="1"/>
  <c r="AL444" i="4"/>
  <c r="AN444" i="4" s="1"/>
  <c r="AO444" i="4" s="1"/>
  <c r="AP444" i="4" s="1"/>
  <c r="AL508" i="4"/>
  <c r="AN508" i="4" s="1"/>
  <c r="AO508" i="4" s="1"/>
  <c r="AP508" i="4" s="1"/>
  <c r="AL572" i="4"/>
  <c r="AN572" i="4" s="1"/>
  <c r="AO572" i="4" s="1"/>
  <c r="AP572" i="4" s="1"/>
  <c r="AL636" i="4"/>
  <c r="AL54" i="4"/>
  <c r="AN54" i="4" s="1"/>
  <c r="AO54" i="4" s="1"/>
  <c r="AP54" i="4" s="1"/>
  <c r="AL139" i="4"/>
  <c r="AL225" i="4"/>
  <c r="AN225" i="4" s="1"/>
  <c r="AO225" i="4" s="1"/>
  <c r="AP225" i="4" s="1"/>
  <c r="AL310" i="4"/>
  <c r="AN310" i="4" s="1"/>
  <c r="AO310" i="4" s="1"/>
  <c r="AP310" i="4" s="1"/>
  <c r="AL395" i="4"/>
  <c r="AN395" i="4" s="1"/>
  <c r="AO395" i="4" s="1"/>
  <c r="AP395" i="4" s="1"/>
  <c r="AL481" i="4"/>
  <c r="AN481" i="4" s="1"/>
  <c r="AO481" i="4" s="1"/>
  <c r="AP481" i="4" s="1"/>
  <c r="AL566" i="4"/>
  <c r="AN566" i="4" s="1"/>
  <c r="AO566" i="4" s="1"/>
  <c r="AP566" i="4" s="1"/>
  <c r="AL651" i="4"/>
  <c r="AL77" i="4"/>
  <c r="AL162" i="4"/>
  <c r="AN162" i="4" s="1"/>
  <c r="AO162" i="4" s="1"/>
  <c r="AP162" i="4" s="1"/>
  <c r="AL247" i="4"/>
  <c r="AN247" i="4" s="1"/>
  <c r="AO247" i="4" s="1"/>
  <c r="AP247" i="4" s="1"/>
  <c r="AL333" i="4"/>
  <c r="AN333" i="4" s="1"/>
  <c r="AO333" i="4" s="1"/>
  <c r="AP333" i="4" s="1"/>
  <c r="AL418" i="4"/>
  <c r="AN418" i="4" s="1"/>
  <c r="AO418" i="4" s="1"/>
  <c r="AP418" i="4" s="1"/>
  <c r="AL503" i="4"/>
  <c r="AN503" i="4" s="1"/>
  <c r="AO503" i="4" s="1"/>
  <c r="AP503" i="4" s="1"/>
  <c r="AL589" i="4"/>
  <c r="AN589" i="4" s="1"/>
  <c r="AO589" i="4" s="1"/>
  <c r="AP589" i="4" s="1"/>
  <c r="AL14" i="4"/>
  <c r="AL99" i="4"/>
  <c r="AL185" i="4"/>
  <c r="AN185" i="4" s="1"/>
  <c r="AO185" i="4" s="1"/>
  <c r="AP185" i="4" s="1"/>
  <c r="AL270" i="4"/>
  <c r="AN270" i="4" s="1"/>
  <c r="AO270" i="4" s="1"/>
  <c r="AP270" i="4" s="1"/>
  <c r="AL355" i="4"/>
  <c r="AN355" i="4" s="1"/>
  <c r="AO355" i="4" s="1"/>
  <c r="AP355" i="4" s="1"/>
  <c r="AL441" i="4"/>
  <c r="AN441" i="4" s="1"/>
  <c r="AO441" i="4" s="1"/>
  <c r="AP441" i="4" s="1"/>
  <c r="AL526" i="4"/>
  <c r="AN526" i="4" s="1"/>
  <c r="AO526" i="4" s="1"/>
  <c r="AP526" i="4" s="1"/>
  <c r="AL611" i="4"/>
  <c r="AN611" i="4" s="1"/>
  <c r="AO611" i="4" s="1"/>
  <c r="AP611" i="4" s="1"/>
  <c r="AQ611" i="4" s="1"/>
  <c r="AL37" i="4"/>
  <c r="AL122" i="4"/>
  <c r="AL207" i="4"/>
  <c r="AN207" i="4" s="1"/>
  <c r="AO207" i="4" s="1"/>
  <c r="AP207" i="4" s="1"/>
  <c r="AL293" i="4"/>
  <c r="AN293" i="4" s="1"/>
  <c r="AO293" i="4" s="1"/>
  <c r="AP293" i="4" s="1"/>
  <c r="AL378" i="4"/>
  <c r="AN378" i="4" s="1"/>
  <c r="AO378" i="4" s="1"/>
  <c r="AP378" i="4" s="1"/>
  <c r="AL463" i="4"/>
  <c r="AN463" i="4" s="1"/>
  <c r="AO463" i="4" s="1"/>
  <c r="AP463" i="4" s="1"/>
  <c r="AL549" i="4"/>
  <c r="AN549" i="4" s="1"/>
  <c r="AO549" i="4" s="1"/>
  <c r="AP549" i="4" s="1"/>
  <c r="AL634" i="4"/>
  <c r="AN634" i="4" s="1"/>
  <c r="AO634" i="4" s="1"/>
  <c r="AP634" i="4" s="1"/>
  <c r="AQ634" i="4" s="1"/>
  <c r="AL59" i="4"/>
  <c r="AL145" i="4"/>
  <c r="AL230" i="4"/>
  <c r="AN230" i="4" s="1"/>
  <c r="AO230" i="4" s="1"/>
  <c r="AP230" i="4" s="1"/>
  <c r="BC102" i="4"/>
  <c r="BC606" i="4"/>
  <c r="BC288" i="4"/>
  <c r="BC370" i="4"/>
  <c r="BC195" i="4"/>
  <c r="BC547" i="4"/>
  <c r="BC5" i="4"/>
  <c r="BC549" i="4"/>
  <c r="BC391" i="4"/>
  <c r="BC25" i="4"/>
  <c r="BC393" i="4"/>
  <c r="BC629" i="4"/>
  <c r="BC332" i="4"/>
  <c r="BC617" i="4"/>
  <c r="BC77" i="4"/>
  <c r="BC205" i="4"/>
  <c r="BC333" i="4"/>
  <c r="BC453" i="4"/>
  <c r="BC556" i="4"/>
  <c r="BC656" i="4"/>
  <c r="BC468" i="4"/>
  <c r="BC289" i="4"/>
  <c r="BC47" i="4"/>
  <c r="BC532" i="4"/>
  <c r="BC369" i="4"/>
  <c r="BC127" i="4"/>
  <c r="BC596" i="4"/>
  <c r="BC444" i="4"/>
  <c r="BC207" i="4"/>
  <c r="BC657" i="4"/>
  <c r="BC145" i="4"/>
  <c r="AL48" i="4"/>
  <c r="AN48" i="4" s="1"/>
  <c r="AO48" i="4" s="1"/>
  <c r="AP48" i="4" s="1"/>
  <c r="AL112" i="4"/>
  <c r="AL176" i="4"/>
  <c r="AN176" i="4" s="1"/>
  <c r="AO176" i="4" s="1"/>
  <c r="AP176" i="4" s="1"/>
  <c r="AL240" i="4"/>
  <c r="AN240" i="4" s="1"/>
  <c r="AO240" i="4" s="1"/>
  <c r="AP240" i="4" s="1"/>
  <c r="AL304" i="4"/>
  <c r="AN304" i="4" s="1"/>
  <c r="AO304" i="4" s="1"/>
  <c r="AP304" i="4" s="1"/>
  <c r="AL368" i="4"/>
  <c r="AN368" i="4" s="1"/>
  <c r="AO368" i="4" s="1"/>
  <c r="AP368" i="4" s="1"/>
  <c r="AL432" i="4"/>
  <c r="AL496" i="4"/>
  <c r="AN496" i="4" s="1"/>
  <c r="AO496" i="4" s="1"/>
  <c r="AP496" i="4" s="1"/>
  <c r="AL560" i="4"/>
  <c r="AN560" i="4" s="1"/>
  <c r="AO560" i="4" s="1"/>
  <c r="AP560" i="4" s="1"/>
  <c r="AL624" i="4"/>
  <c r="AN624" i="4" s="1"/>
  <c r="AO624" i="4" s="1"/>
  <c r="AP624" i="4" s="1"/>
  <c r="AQ624" i="4" s="1"/>
  <c r="AL28" i="4"/>
  <c r="AL92" i="4"/>
  <c r="AL156" i="4"/>
  <c r="AN156" i="4" s="1"/>
  <c r="AO156" i="4" s="1"/>
  <c r="AP156" i="4" s="1"/>
  <c r="AL220" i="4"/>
  <c r="AN220" i="4" s="1"/>
  <c r="AO220" i="4" s="1"/>
  <c r="AP220" i="4" s="1"/>
  <c r="AL284" i="4"/>
  <c r="AL348" i="4"/>
  <c r="AN348" i="4" s="1"/>
  <c r="AO348" i="4" s="1"/>
  <c r="AP348" i="4" s="1"/>
  <c r="AL412" i="4"/>
  <c r="AN412" i="4" s="1"/>
  <c r="AO412" i="4" s="1"/>
  <c r="AP412" i="4" s="1"/>
  <c r="AL476" i="4"/>
  <c r="AN476" i="4" s="1"/>
  <c r="AO476" i="4" s="1"/>
  <c r="AP476" i="4" s="1"/>
  <c r="AL540" i="4"/>
  <c r="AN540" i="4" s="1"/>
  <c r="AO540" i="4" s="1"/>
  <c r="AP540" i="4" s="1"/>
  <c r="AL604" i="4"/>
  <c r="AN604" i="4" s="1"/>
  <c r="AO604" i="4" s="1"/>
  <c r="AP604" i="4" s="1"/>
  <c r="AQ604" i="4" s="1"/>
  <c r="AL11" i="4"/>
  <c r="AL97" i="4"/>
  <c r="AL182" i="4"/>
  <c r="AL267" i="4"/>
  <c r="AN267" i="4" s="1"/>
  <c r="AO267" i="4" s="1"/>
  <c r="AP267" i="4" s="1"/>
  <c r="AL353" i="4"/>
  <c r="AN353" i="4" s="1"/>
  <c r="AO353" i="4" s="1"/>
  <c r="AP353" i="4" s="1"/>
  <c r="AL438" i="4"/>
  <c r="AN438" i="4" s="1"/>
  <c r="AO438" i="4" s="1"/>
  <c r="AP438" i="4" s="1"/>
  <c r="AL523" i="4"/>
  <c r="AN523" i="4" s="1"/>
  <c r="AO523" i="4" s="1"/>
  <c r="AP523" i="4" s="1"/>
  <c r="AL609" i="4"/>
  <c r="AN609" i="4" s="1"/>
  <c r="AO609" i="4" s="1"/>
  <c r="AP609" i="4" s="1"/>
  <c r="AQ609" i="4" s="1"/>
  <c r="AL34" i="4"/>
  <c r="AN34" i="4" s="1"/>
  <c r="AO34" i="4" s="1"/>
  <c r="AP34" i="4" s="1"/>
  <c r="AL119" i="4"/>
  <c r="AL205" i="4"/>
  <c r="AL290" i="4"/>
  <c r="AN290" i="4" s="1"/>
  <c r="AO290" i="4" s="1"/>
  <c r="AP290" i="4" s="1"/>
  <c r="AL375" i="4"/>
  <c r="AN375" i="4" s="1"/>
  <c r="AO375" i="4" s="1"/>
  <c r="AP375" i="4" s="1"/>
  <c r="AL461" i="4"/>
  <c r="AN461" i="4" s="1"/>
  <c r="AO461" i="4" s="1"/>
  <c r="AP461" i="4" s="1"/>
  <c r="AL546" i="4"/>
  <c r="AN546" i="4" s="1"/>
  <c r="AO546" i="4" s="1"/>
  <c r="AP546" i="4" s="1"/>
  <c r="AL631" i="4"/>
  <c r="AN631" i="4" s="1"/>
  <c r="AO631" i="4" s="1"/>
  <c r="AP631" i="4" s="1"/>
  <c r="AQ631" i="4" s="1"/>
  <c r="AL57" i="4"/>
  <c r="AN57" i="4" s="1"/>
  <c r="AO57" i="4" s="1"/>
  <c r="AP57" i="4" s="1"/>
  <c r="AL142" i="4"/>
  <c r="AL227" i="4"/>
  <c r="AL313" i="4"/>
  <c r="AN313" i="4" s="1"/>
  <c r="AO313" i="4" s="1"/>
  <c r="AP313" i="4" s="1"/>
  <c r="AL398" i="4"/>
  <c r="AN398" i="4" s="1"/>
  <c r="AO398" i="4" s="1"/>
  <c r="AP398" i="4" s="1"/>
  <c r="AL483" i="4"/>
  <c r="AN483" i="4" s="1"/>
  <c r="AO483" i="4" s="1"/>
  <c r="AP483" i="4" s="1"/>
  <c r="AL569" i="4"/>
  <c r="AN569" i="4" s="1"/>
  <c r="AO569" i="4" s="1"/>
  <c r="AP569" i="4" s="1"/>
  <c r="AL654" i="4"/>
  <c r="AN654" i="4" s="1"/>
  <c r="AO654" i="4" s="1"/>
  <c r="AP654" i="4" s="1"/>
  <c r="AQ654" i="4" s="1"/>
  <c r="AL79" i="4"/>
  <c r="AL165" i="4"/>
  <c r="AN165" i="4" s="1"/>
  <c r="AO165" i="4" s="1"/>
  <c r="AP165" i="4" s="1"/>
  <c r="AL250" i="4"/>
  <c r="AL335" i="4"/>
  <c r="AN335" i="4" s="1"/>
  <c r="AO335" i="4" s="1"/>
  <c r="AP335" i="4" s="1"/>
  <c r="AL421" i="4"/>
  <c r="AN421" i="4" s="1"/>
  <c r="AO421" i="4" s="1"/>
  <c r="AP421" i="4" s="1"/>
  <c r="AL506" i="4"/>
  <c r="AN506" i="4" s="1"/>
  <c r="AO506" i="4" s="1"/>
  <c r="AP506" i="4" s="1"/>
  <c r="AL591" i="4"/>
  <c r="AN591" i="4" s="1"/>
  <c r="AO591" i="4" s="1"/>
  <c r="AP591" i="4" s="1"/>
  <c r="AL17" i="4"/>
  <c r="AN17" i="4" s="1"/>
  <c r="AO17" i="4" s="1"/>
  <c r="AP17" i="4" s="1"/>
  <c r="AL102" i="4"/>
  <c r="AL187" i="4"/>
  <c r="AN187" i="4" s="1"/>
  <c r="AO187" i="4" s="1"/>
  <c r="AP187" i="4" s="1"/>
  <c r="BC65" i="4"/>
  <c r="BC63" i="4"/>
  <c r="BC177" i="4"/>
  <c r="BC175" i="4"/>
  <c r="BC225" i="4"/>
  <c r="BC287" i="4"/>
  <c r="BC581" i="4"/>
  <c r="BC440" i="4"/>
  <c r="BC285" i="4"/>
  <c r="BC109" i="4"/>
  <c r="BC567" i="4"/>
  <c r="BC204" i="4"/>
  <c r="BC424" i="4"/>
  <c r="BC9" i="4"/>
  <c r="BC135" i="4"/>
  <c r="BC197" i="4"/>
  <c r="BC515" i="4"/>
  <c r="BC650" i="4"/>
  <c r="BC58" i="4"/>
  <c r="BC510" i="4"/>
  <c r="AL639" i="4"/>
  <c r="AN639" i="4" s="1"/>
  <c r="AO639" i="4" s="1"/>
  <c r="AP639" i="4" s="1"/>
  <c r="AQ639" i="4" s="1"/>
  <c r="AL629" i="4"/>
  <c r="AN629" i="4" s="1"/>
  <c r="AO629" i="4" s="1"/>
  <c r="AP629" i="4" s="1"/>
  <c r="AQ629" i="4" s="1"/>
  <c r="AL618" i="4"/>
  <c r="AN618" i="4" s="1"/>
  <c r="AO618" i="4" s="1"/>
  <c r="AP618" i="4" s="1"/>
  <c r="AQ618" i="4" s="1"/>
  <c r="AL607" i="4"/>
  <c r="AN607" i="4" s="1"/>
  <c r="AO607" i="4" s="1"/>
  <c r="AP607" i="4" s="1"/>
  <c r="AQ607" i="4" s="1"/>
  <c r="AL597" i="4"/>
  <c r="AL501" i="4"/>
  <c r="AN501" i="4" s="1"/>
  <c r="AO501" i="4" s="1"/>
  <c r="AP501" i="4" s="1"/>
  <c r="AL490" i="4"/>
  <c r="AN490" i="4" s="1"/>
  <c r="AO490" i="4" s="1"/>
  <c r="AP490" i="4" s="1"/>
  <c r="AL479" i="4"/>
  <c r="AN479" i="4" s="1"/>
  <c r="AO479" i="4" s="1"/>
  <c r="AP479" i="4" s="1"/>
  <c r="AL638" i="4"/>
  <c r="AN638" i="4" s="1"/>
  <c r="AO638" i="4" s="1"/>
  <c r="AP638" i="4" s="1"/>
  <c r="AQ638" i="4" s="1"/>
  <c r="AL553" i="4"/>
  <c r="AN553" i="4" s="1"/>
  <c r="AO553" i="4" s="1"/>
  <c r="AP553" i="4" s="1"/>
  <c r="AL467" i="4"/>
  <c r="AN467" i="4" s="1"/>
  <c r="AO467" i="4" s="1"/>
  <c r="AP467" i="4" s="1"/>
  <c r="AL382" i="4"/>
  <c r="AN382" i="4" s="1"/>
  <c r="AO382" i="4" s="1"/>
  <c r="AP382" i="4" s="1"/>
  <c r="AL297" i="4"/>
  <c r="AL211" i="4"/>
  <c r="AN211" i="4" s="1"/>
  <c r="AO211" i="4" s="1"/>
  <c r="AP211" i="4" s="1"/>
  <c r="AL126" i="4"/>
  <c r="AL41" i="4"/>
  <c r="AN41" i="4" s="1"/>
  <c r="AO41" i="4" s="1"/>
  <c r="AP41" i="4" s="1"/>
  <c r="AL615" i="4"/>
  <c r="AN615" i="4" s="1"/>
  <c r="AO615" i="4" s="1"/>
  <c r="AP615" i="4" s="1"/>
  <c r="AQ615" i="4" s="1"/>
  <c r="AL530" i="4"/>
  <c r="AN530" i="4" s="1"/>
  <c r="AO530" i="4" s="1"/>
  <c r="AP530" i="4" s="1"/>
  <c r="AL445" i="4"/>
  <c r="AN445" i="4" s="1"/>
  <c r="AO445" i="4" s="1"/>
  <c r="AP445" i="4" s="1"/>
  <c r="AL359" i="4"/>
  <c r="AN359" i="4" s="1"/>
  <c r="AO359" i="4" s="1"/>
  <c r="AP359" i="4" s="1"/>
  <c r="AL274" i="4"/>
  <c r="AL189" i="4"/>
  <c r="AN189" i="4" s="1"/>
  <c r="AO189" i="4" s="1"/>
  <c r="AP189" i="4" s="1"/>
  <c r="AL103" i="4"/>
  <c r="AL18" i="4"/>
  <c r="AL593" i="4"/>
  <c r="AN593" i="4" s="1"/>
  <c r="AO593" i="4" s="1"/>
  <c r="AP593" i="4" s="1"/>
  <c r="AL507" i="4"/>
  <c r="AN507" i="4" s="1"/>
  <c r="AO507" i="4" s="1"/>
  <c r="AP507" i="4" s="1"/>
  <c r="AL422" i="4"/>
  <c r="AN422" i="4" s="1"/>
  <c r="AO422" i="4" s="1"/>
  <c r="AP422" i="4" s="1"/>
  <c r="AL337" i="4"/>
  <c r="AN337" i="4" s="1"/>
  <c r="AO337" i="4" s="1"/>
  <c r="AP337" i="4" s="1"/>
  <c r="AL251" i="4"/>
  <c r="AL134" i="4"/>
  <c r="AL27" i="4"/>
  <c r="AL570" i="4"/>
  <c r="AN570" i="4" s="1"/>
  <c r="AO570" i="4" s="1"/>
  <c r="AP570" i="4" s="1"/>
  <c r="AL453" i="4"/>
  <c r="AN453" i="4" s="1"/>
  <c r="AO453" i="4" s="1"/>
  <c r="AP453" i="4" s="1"/>
  <c r="AL346" i="4"/>
  <c r="AN346" i="4" s="1"/>
  <c r="AO346" i="4" s="1"/>
  <c r="AP346" i="4" s="1"/>
  <c r="AL229" i="4"/>
  <c r="AN229" i="4" s="1"/>
  <c r="AO229" i="4" s="1"/>
  <c r="AP229" i="4" s="1"/>
  <c r="AL111" i="4"/>
  <c r="AL5" i="4"/>
  <c r="AL547" i="4"/>
  <c r="AN547" i="4" s="1"/>
  <c r="AO547" i="4" s="1"/>
  <c r="AP547" i="4" s="1"/>
  <c r="AL430" i="4"/>
  <c r="AN430" i="4" s="1"/>
  <c r="AO430" i="4" s="1"/>
  <c r="AP430" i="4" s="1"/>
  <c r="AL323" i="4"/>
  <c r="AN323" i="4" s="1"/>
  <c r="AO323" i="4" s="1"/>
  <c r="AP323" i="4" s="1"/>
  <c r="AL206" i="4"/>
  <c r="AN206" i="4" s="1"/>
  <c r="AO206" i="4" s="1"/>
  <c r="AP206" i="4" s="1"/>
  <c r="AL89" i="4"/>
  <c r="AL642" i="4"/>
  <c r="AN642" i="4" s="1"/>
  <c r="AO642" i="4" s="1"/>
  <c r="AP642" i="4" s="1"/>
  <c r="AQ642" i="4" s="1"/>
  <c r="AL525" i="4"/>
  <c r="AN525" i="4" s="1"/>
  <c r="AO525" i="4" s="1"/>
  <c r="AP525" i="4" s="1"/>
  <c r="AL407" i="4"/>
  <c r="AL301" i="4"/>
  <c r="AN301" i="4" s="1"/>
  <c r="AO301" i="4" s="1"/>
  <c r="AP301" i="4" s="1"/>
  <c r="AL183" i="4"/>
  <c r="AN183" i="4" s="1"/>
  <c r="AO183" i="4" s="1"/>
  <c r="AP183" i="4" s="1"/>
  <c r="AL66" i="4"/>
  <c r="AL619" i="4"/>
  <c r="AN619" i="4" s="1"/>
  <c r="AO619" i="4" s="1"/>
  <c r="AP619" i="4" s="1"/>
  <c r="AQ619" i="4" s="1"/>
  <c r="AL502" i="4"/>
  <c r="AN502" i="4" s="1"/>
  <c r="AO502" i="4" s="1"/>
  <c r="AP502" i="4" s="1"/>
  <c r="AL385" i="4"/>
  <c r="AN385" i="4" s="1"/>
  <c r="AO385" i="4" s="1"/>
  <c r="AP385" i="4" s="1"/>
  <c r="AL278" i="4"/>
  <c r="AN278" i="4" s="1"/>
  <c r="AO278" i="4" s="1"/>
  <c r="AP278" i="4" s="1"/>
  <c r="AL161" i="4"/>
  <c r="AL43" i="4"/>
  <c r="AN43" i="4" s="1"/>
  <c r="AO43" i="4" s="1"/>
  <c r="AP43" i="4" s="1"/>
  <c r="AL612" i="4"/>
  <c r="AN612" i="4" s="1"/>
  <c r="AO612" i="4" s="1"/>
  <c r="AP612" i="4" s="1"/>
  <c r="AQ612" i="4" s="1"/>
  <c r="AL524" i="4"/>
  <c r="AN524" i="4" s="1"/>
  <c r="AO524" i="4" s="1"/>
  <c r="AP524" i="4" s="1"/>
  <c r="AL436" i="4"/>
  <c r="AN436" i="4" s="1"/>
  <c r="AO436" i="4" s="1"/>
  <c r="AP436" i="4" s="1"/>
  <c r="AL356" i="4"/>
  <c r="AL268" i="4"/>
  <c r="AN268" i="4" s="1"/>
  <c r="AO268" i="4" s="1"/>
  <c r="AP268" i="4" s="1"/>
  <c r="AL180" i="4"/>
  <c r="AN180" i="4" s="1"/>
  <c r="AO180" i="4" s="1"/>
  <c r="AP180" i="4" s="1"/>
  <c r="AL100" i="4"/>
  <c r="AL12" i="4"/>
  <c r="AN12" i="4" s="1"/>
  <c r="AO12" i="4" s="1"/>
  <c r="AP12" i="4" s="1"/>
  <c r="AL584" i="4"/>
  <c r="AN584" i="4" s="1"/>
  <c r="AO584" i="4" s="1"/>
  <c r="AP584" i="4" s="1"/>
  <c r="AL504" i="4"/>
  <c r="AN504" i="4" s="1"/>
  <c r="AO504" i="4" s="1"/>
  <c r="AP504" i="4" s="1"/>
  <c r="AL416" i="4"/>
  <c r="AN416" i="4" s="1"/>
  <c r="AO416" i="4" s="1"/>
  <c r="AP416" i="4" s="1"/>
  <c r="AL328" i="4"/>
  <c r="AN328" i="4" s="1"/>
  <c r="AO328" i="4" s="1"/>
  <c r="AP328" i="4" s="1"/>
  <c r="AL248" i="4"/>
  <c r="AN248" i="4" s="1"/>
  <c r="AO248" i="4" s="1"/>
  <c r="AP248" i="4" s="1"/>
  <c r="AL160" i="4"/>
  <c r="AN160" i="4" s="1"/>
  <c r="AO160" i="4" s="1"/>
  <c r="AP160" i="4" s="1"/>
  <c r="AL72" i="4"/>
  <c r="BC209" i="4"/>
  <c r="BC557" i="4"/>
  <c r="BC597" i="4"/>
  <c r="BC647" i="4"/>
  <c r="BC81" i="4"/>
  <c r="BC49" i="4"/>
  <c r="BC111" i="4"/>
  <c r="BC161" i="4"/>
  <c r="BC159" i="4"/>
  <c r="BC568" i="4"/>
  <c r="BC428" i="4"/>
  <c r="BC253" i="4"/>
  <c r="BC93" i="4"/>
  <c r="BC553" i="4"/>
  <c r="BC92" i="4"/>
  <c r="BC409" i="4"/>
  <c r="BC601" i="4"/>
  <c r="BC103" i="4"/>
  <c r="BC69" i="4"/>
  <c r="BC507" i="4"/>
  <c r="BC570" i="4"/>
  <c r="BC50" i="4"/>
  <c r="BC414" i="4"/>
  <c r="BC263" i="4"/>
  <c r="BC652" i="4"/>
  <c r="BC341" i="4"/>
  <c r="BC548" i="4"/>
  <c r="BC100" i="4"/>
  <c r="BC427" i="4"/>
  <c r="BC123" i="4"/>
  <c r="BC562" i="4"/>
  <c r="BC258" i="4"/>
  <c r="BC376" i="4"/>
  <c r="BC160" i="4"/>
  <c r="BC502" i="4"/>
  <c r="BC222" i="4"/>
  <c r="BC247" i="4"/>
  <c r="BC575" i="4"/>
  <c r="BC325" i="4"/>
  <c r="BC535" i="4"/>
  <c r="BC635" i="4"/>
  <c r="BC419" i="4"/>
  <c r="BC115" i="4"/>
  <c r="BC466" i="4"/>
  <c r="BC250" i="4"/>
  <c r="BC368" i="4"/>
  <c r="BC88" i="4"/>
  <c r="BC494" i="4"/>
  <c r="BC190" i="4"/>
  <c r="BC231" i="4"/>
  <c r="BC561" i="4"/>
  <c r="BC229" i="4"/>
  <c r="BC521" i="4"/>
  <c r="BC627" i="4"/>
  <c r="BC323" i="4"/>
  <c r="BC107" i="4"/>
  <c r="BC458" i="4"/>
  <c r="BC178" i="4"/>
  <c r="BC360" i="4"/>
  <c r="BC56" i="4"/>
  <c r="BC422" i="4"/>
  <c r="BC182" i="4"/>
  <c r="G280" i="15"/>
  <c r="BC528" i="4"/>
  <c r="BC425" i="4"/>
  <c r="BC300" i="4"/>
  <c r="BC172" i="4"/>
  <c r="BC44" i="4"/>
  <c r="BC591" i="4"/>
  <c r="BC488" i="4"/>
  <c r="BC377" i="4"/>
  <c r="BC249" i="4"/>
  <c r="BC121" i="4"/>
  <c r="BC1" i="4"/>
  <c r="BC564" i="4"/>
  <c r="BC461" i="4"/>
  <c r="BC343" i="4"/>
  <c r="BC215" i="4"/>
  <c r="BC87" i="4"/>
  <c r="BC639" i="4"/>
  <c r="BC536" i="4"/>
  <c r="BC433" i="4"/>
  <c r="BC309" i="4"/>
  <c r="BC181" i="4"/>
  <c r="BC649" i="4"/>
  <c r="BC471" i="4"/>
  <c r="BC308" i="4"/>
  <c r="BC84" i="4"/>
  <c r="BC611" i="4"/>
  <c r="BC499" i="4"/>
  <c r="BC387" i="4"/>
  <c r="BC299" i="4"/>
  <c r="BC187" i="4"/>
  <c r="BC99" i="4"/>
  <c r="BC642" i="4"/>
  <c r="BC530" i="4"/>
  <c r="BC442" i="4"/>
  <c r="BC330" i="4"/>
  <c r="BC242" i="4"/>
  <c r="BC130" i="4"/>
  <c r="BC18" i="4"/>
  <c r="BC352" i="4"/>
  <c r="BC240" i="4"/>
  <c r="BC152" i="4"/>
  <c r="BC40" i="4"/>
  <c r="BC574" i="4"/>
  <c r="BC486" i="4"/>
  <c r="BC374" i="4"/>
  <c r="BC286" i="4"/>
  <c r="BC174" i="4"/>
  <c r="BC62" i="4"/>
  <c r="BC516" i="4"/>
  <c r="BC412" i="4"/>
  <c r="BC284" i="4"/>
  <c r="BC156" i="4"/>
  <c r="BC28" i="4"/>
  <c r="BC577" i="4"/>
  <c r="BC476" i="4"/>
  <c r="BC361" i="4"/>
  <c r="BC233" i="4"/>
  <c r="BC105" i="4"/>
  <c r="BC653" i="4"/>
  <c r="BC551" i="4"/>
  <c r="BC448" i="4"/>
  <c r="BC327" i="4"/>
  <c r="BC199" i="4"/>
  <c r="BC71" i="4"/>
  <c r="BC625" i="4"/>
  <c r="BC524" i="4"/>
  <c r="BC421" i="4"/>
  <c r="BC293" i="4"/>
  <c r="BC133" i="4"/>
  <c r="BC637" i="4"/>
  <c r="BC457" i="4"/>
  <c r="BC292" i="4"/>
  <c r="BC68" i="4"/>
  <c r="BC579" i="4"/>
  <c r="BC491" i="4"/>
  <c r="BC379" i="4"/>
  <c r="BC291" i="4"/>
  <c r="BC179" i="4"/>
  <c r="BC67" i="4"/>
  <c r="BC634" i="4"/>
  <c r="BC522" i="4"/>
  <c r="BC434" i="4"/>
  <c r="BC322" i="4"/>
  <c r="BC210" i="4"/>
  <c r="BC122" i="4"/>
  <c r="BC10" i="4"/>
  <c r="BC344" i="4"/>
  <c r="BC232" i="4"/>
  <c r="BC120" i="4"/>
  <c r="BC32" i="4"/>
  <c r="BC566" i="4"/>
  <c r="BC478" i="4"/>
  <c r="BC366" i="4"/>
  <c r="BC254" i="4"/>
  <c r="BC166" i="4"/>
  <c r="BC54" i="4"/>
  <c r="BC605" i="4"/>
  <c r="BC503" i="4"/>
  <c r="BC396" i="4"/>
  <c r="BC268" i="4"/>
  <c r="BC140" i="4"/>
  <c r="BC12" i="4"/>
  <c r="BC565" i="4"/>
  <c r="BC463" i="4"/>
  <c r="BC345" i="4"/>
  <c r="BC217" i="4"/>
  <c r="BC89" i="4"/>
  <c r="BC640" i="4"/>
  <c r="BC537" i="4"/>
  <c r="BC436" i="4"/>
  <c r="BC311" i="4"/>
  <c r="BC183" i="4"/>
  <c r="BC55" i="4"/>
  <c r="BC613" i="4"/>
  <c r="BC511" i="4"/>
  <c r="BC405" i="4"/>
  <c r="BC277" i="4"/>
  <c r="BC117" i="4"/>
  <c r="BC624" i="4"/>
  <c r="BC445" i="4"/>
  <c r="BC228" i="4"/>
  <c r="BC52" i="4"/>
  <c r="BC571" i="4"/>
  <c r="BC483" i="4"/>
  <c r="BC371" i="4"/>
  <c r="BC259" i="4"/>
  <c r="BC171" i="4"/>
  <c r="BC59" i="4"/>
  <c r="BC626" i="4"/>
  <c r="BC514" i="4"/>
  <c r="BC402" i="4"/>
  <c r="BC314" i="4"/>
  <c r="BC202" i="4"/>
  <c r="BC114" i="4"/>
  <c r="BC2" i="4"/>
  <c r="BC312" i="4"/>
  <c r="BC224" i="4"/>
  <c r="BC112" i="4"/>
  <c r="BC24" i="4"/>
  <c r="BC558" i="4"/>
  <c r="BC446" i="4"/>
  <c r="BC358" i="4"/>
  <c r="BC246" i="4"/>
  <c r="BC158" i="4"/>
  <c r="BC46" i="4"/>
  <c r="BC592" i="4"/>
  <c r="BC489" i="4"/>
  <c r="BC380" i="4"/>
  <c r="BC252" i="4"/>
  <c r="BC124" i="4"/>
  <c r="BC654" i="4"/>
  <c r="BC552" i="4"/>
  <c r="BC449" i="4"/>
  <c r="BC329" i="4"/>
  <c r="BC201" i="4"/>
  <c r="BC73" i="4"/>
  <c r="BC628" i="4"/>
  <c r="BC525" i="4"/>
  <c r="BC423" i="4"/>
  <c r="BC295" i="4"/>
  <c r="BC167" i="4"/>
  <c r="BC39" i="4"/>
  <c r="BC600" i="4"/>
  <c r="BC497" i="4"/>
  <c r="BC389" i="4"/>
  <c r="BC261" i="4"/>
  <c r="BC101" i="4"/>
  <c r="BC573" i="4"/>
  <c r="BC432" i="4"/>
  <c r="BC212" i="4"/>
  <c r="BC36" i="4"/>
  <c r="BC563" i="4"/>
  <c r="BC451" i="4"/>
  <c r="BC363" i="4"/>
  <c r="BC251" i="4"/>
  <c r="BC163" i="4"/>
  <c r="BC51" i="4"/>
  <c r="BC594" i="4"/>
  <c r="BC506" i="4"/>
  <c r="BC394" i="4"/>
  <c r="BC306" i="4"/>
  <c r="BC194" i="4"/>
  <c r="BC82" i="4"/>
  <c r="BC416" i="4"/>
  <c r="BC304" i="4"/>
  <c r="BC216" i="4"/>
  <c r="BC104" i="4"/>
  <c r="BC638" i="4"/>
  <c r="BC550" i="4"/>
  <c r="BC438" i="4"/>
  <c r="BC350" i="4"/>
  <c r="BC238" i="4"/>
  <c r="BC126" i="4"/>
  <c r="BC38" i="4"/>
  <c r="BC580" i="4"/>
  <c r="BC477" i="4"/>
  <c r="BC364" i="4"/>
  <c r="BC236" i="4"/>
  <c r="BC108" i="4"/>
  <c r="BC641" i="4"/>
  <c r="BC540" i="4"/>
  <c r="BC437" i="4"/>
  <c r="BC313" i="4"/>
  <c r="BC185" i="4"/>
  <c r="BC57" i="4"/>
  <c r="BC615" i="4"/>
  <c r="BC512" i="4"/>
  <c r="BC407" i="4"/>
  <c r="BC279" i="4"/>
  <c r="BC151" i="4"/>
  <c r="BC23" i="4"/>
  <c r="BC588" i="4"/>
  <c r="BC485" i="4"/>
  <c r="BC373" i="4"/>
  <c r="BC245" i="4"/>
  <c r="BC85" i="4"/>
  <c r="BC560" i="4"/>
  <c r="BC420" i="4"/>
  <c r="BC196" i="4"/>
  <c r="BC643" i="4"/>
  <c r="BC555" i="4"/>
  <c r="BC443" i="4"/>
  <c r="BC355" i="4"/>
  <c r="BC243" i="4"/>
  <c r="BC131" i="4"/>
  <c r="BC43" i="4"/>
  <c r="BC586" i="4"/>
  <c r="BC498" i="4"/>
  <c r="BC386" i="4"/>
  <c r="BC274" i="4"/>
  <c r="BC186" i="4"/>
  <c r="BC74" i="4"/>
  <c r="BC408" i="4"/>
  <c r="BC296" i="4"/>
  <c r="BC184" i="4"/>
  <c r="BC96" i="4"/>
  <c r="BC630" i="4"/>
  <c r="BC542" i="4"/>
  <c r="BC430" i="4"/>
  <c r="BC318" i="4"/>
  <c r="BC230" i="4"/>
  <c r="BC118" i="4"/>
  <c r="BC30" i="4"/>
  <c r="BC53" i="4"/>
  <c r="BC612" i="4"/>
  <c r="BC509" i="4"/>
  <c r="BC404" i="4"/>
  <c r="BC276" i="4"/>
  <c r="BC148" i="4"/>
  <c r="BC20" i="4"/>
  <c r="BC603" i="4"/>
  <c r="BC539" i="4"/>
  <c r="BC475" i="4"/>
  <c r="BC411" i="4"/>
  <c r="BC347" i="4"/>
  <c r="BC283" i="4"/>
  <c r="BC219" i="4"/>
  <c r="BC155" i="4"/>
  <c r="BC91" i="4"/>
  <c r="BC27" i="4"/>
  <c r="BC618" i="4"/>
  <c r="BC554" i="4"/>
  <c r="BC490" i="4"/>
  <c r="BC426" i="4"/>
  <c r="BC362" i="4"/>
  <c r="BC298" i="4"/>
  <c r="BC234" i="4"/>
  <c r="BC170" i="4"/>
  <c r="BC106" i="4"/>
  <c r="BC42" i="4"/>
  <c r="BC400" i="4"/>
  <c r="BC336" i="4"/>
  <c r="BC272" i="4"/>
  <c r="BC208" i="4"/>
  <c r="BC144" i="4"/>
  <c r="BC80" i="4"/>
  <c r="BC16" i="4"/>
  <c r="BC598" i="4"/>
  <c r="BC534" i="4"/>
  <c r="BC470" i="4"/>
  <c r="BC406" i="4"/>
  <c r="BC342" i="4"/>
  <c r="BC278" i="4"/>
  <c r="BC214" i="4"/>
  <c r="BC150" i="4"/>
  <c r="BC86" i="4"/>
  <c r="BC22" i="4"/>
  <c r="BC165" i="4"/>
  <c r="BC37" i="4"/>
  <c r="BC599" i="4"/>
  <c r="BC496" i="4"/>
  <c r="BC388" i="4"/>
  <c r="BC260" i="4"/>
  <c r="BC132" i="4"/>
  <c r="BC4" i="4"/>
  <c r="BC595" i="4"/>
  <c r="BC531" i="4"/>
  <c r="BC467" i="4"/>
  <c r="BC403" i="4"/>
  <c r="BC339" i="4"/>
  <c r="BC275" i="4"/>
  <c r="BC211" i="4"/>
  <c r="BC147" i="4"/>
  <c r="BC83" i="4"/>
  <c r="BC19" i="4"/>
  <c r="BC610" i="4"/>
  <c r="BC546" i="4"/>
  <c r="BC482" i="4"/>
  <c r="BC418" i="4"/>
  <c r="BC354" i="4"/>
  <c r="BC290" i="4"/>
  <c r="BC226" i="4"/>
  <c r="BC162" i="4"/>
  <c r="BC98" i="4"/>
  <c r="BC34" i="4"/>
  <c r="BC392" i="4"/>
  <c r="BC328" i="4"/>
  <c r="BC264" i="4"/>
  <c r="BC200" i="4"/>
  <c r="BC136" i="4"/>
  <c r="BC72" i="4"/>
  <c r="BC8" i="4"/>
  <c r="BC590" i="4"/>
  <c r="BC526" i="4"/>
  <c r="BC462" i="4"/>
  <c r="BC398" i="4"/>
  <c r="BC334" i="4"/>
  <c r="BC270" i="4"/>
  <c r="BC206" i="4"/>
  <c r="BC142" i="4"/>
  <c r="BC78" i="4"/>
  <c r="BC14" i="4"/>
  <c r="BC149" i="4"/>
  <c r="BC21" i="4"/>
  <c r="BC585" i="4"/>
  <c r="BC484" i="4"/>
  <c r="BC372" i="4"/>
  <c r="BC244" i="4"/>
  <c r="BC116" i="4"/>
  <c r="BC651" i="4"/>
  <c r="BC587" i="4"/>
  <c r="BC523" i="4"/>
  <c r="BC459" i="4"/>
  <c r="BC395" i="4"/>
  <c r="BC331" i="4"/>
  <c r="BC267" i="4"/>
  <c r="BC203" i="4"/>
  <c r="BC139" i="4"/>
  <c r="BC75" i="4"/>
  <c r="BC11" i="4"/>
  <c r="BC602" i="4"/>
  <c r="BC538" i="4"/>
  <c r="BC474" i="4"/>
  <c r="BC410" i="4"/>
  <c r="BC346" i="4"/>
  <c r="BC282" i="4"/>
  <c r="BC218" i="4"/>
  <c r="BC154" i="4"/>
  <c r="BC90" i="4"/>
  <c r="BC26" i="4"/>
  <c r="BC384" i="4"/>
  <c r="BC320" i="4"/>
  <c r="BC256" i="4"/>
  <c r="BC192" i="4"/>
  <c r="BC128" i="4"/>
  <c r="BC64" i="4"/>
  <c r="BC646" i="4"/>
  <c r="BC582" i="4"/>
  <c r="BC518" i="4"/>
  <c r="BC454" i="4"/>
  <c r="BC390" i="4"/>
  <c r="BC326" i="4"/>
  <c r="BC262" i="4"/>
  <c r="BC198" i="4"/>
  <c r="BC134" i="4"/>
  <c r="BC70" i="4"/>
  <c r="AN492" i="4"/>
  <c r="AO492" i="4" s="1"/>
  <c r="AP492" i="4" s="1"/>
  <c r="AN512" i="4"/>
  <c r="AO512" i="4" s="1"/>
  <c r="AP512" i="4" s="1"/>
  <c r="AN256" i="4"/>
  <c r="AO256" i="4" s="1"/>
  <c r="AP256" i="4" s="1"/>
  <c r="AN181" i="4"/>
  <c r="AO181" i="4" s="1"/>
  <c r="AP181" i="4" s="1"/>
  <c r="AN243" i="4"/>
  <c r="AO243" i="4" s="1"/>
  <c r="AP243" i="4" s="1"/>
  <c r="AN562" i="4"/>
  <c r="AO562" i="4" s="1"/>
  <c r="AP562" i="4" s="1"/>
  <c r="AN477" i="4"/>
  <c r="AO477" i="4" s="1"/>
  <c r="AP477" i="4" s="1"/>
  <c r="AN431" i="4"/>
  <c r="AO431" i="4" s="1"/>
  <c r="AP431" i="4" s="1"/>
  <c r="AN261" i="4"/>
  <c r="AO261" i="4" s="1"/>
  <c r="AP261" i="4" s="1"/>
  <c r="AN409" i="4"/>
  <c r="AO409" i="4" s="1"/>
  <c r="AP409" i="4" s="1"/>
  <c r="AN471" i="4"/>
  <c r="AO471" i="4" s="1"/>
  <c r="AP471" i="4" s="1"/>
  <c r="AN45" i="4"/>
  <c r="AO45" i="4" s="1"/>
  <c r="AP45" i="4" s="1"/>
  <c r="AN363" i="4"/>
  <c r="AO363" i="4" s="1"/>
  <c r="AP363" i="4" s="1"/>
  <c r="AN499" i="4"/>
  <c r="AO499" i="4" s="1"/>
  <c r="AP499" i="4" s="1"/>
  <c r="AN489" i="4"/>
  <c r="AO489" i="4" s="1"/>
  <c r="AP489" i="4" s="1"/>
  <c r="AN233" i="4"/>
  <c r="AO233" i="4" s="1"/>
  <c r="AP233" i="4" s="1"/>
  <c r="AN62" i="4"/>
  <c r="AO62" i="4" s="1"/>
  <c r="AP62" i="4" s="1"/>
  <c r="AN466" i="4"/>
  <c r="AO466" i="4" s="1"/>
  <c r="AP466" i="4" s="1"/>
  <c r="AN210" i="4"/>
  <c r="AO210" i="4" s="1"/>
  <c r="AP210" i="4" s="1"/>
  <c r="AN614" i="4"/>
  <c r="AO614" i="4" s="1"/>
  <c r="AP614" i="4" s="1"/>
  <c r="AQ614" i="4" s="1"/>
  <c r="AN273" i="4"/>
  <c r="AO273" i="4" s="1"/>
  <c r="AP273" i="4" s="1"/>
  <c r="AN250" i="4"/>
  <c r="AO250" i="4" s="1"/>
  <c r="AP250" i="4" s="1"/>
  <c r="AN227" i="4"/>
  <c r="AO227" i="4" s="1"/>
  <c r="AP227" i="4" s="1"/>
  <c r="AN205" i="4"/>
  <c r="AO205" i="4" s="1"/>
  <c r="AP205" i="4" s="1"/>
  <c r="AN182" i="4"/>
  <c r="AO182" i="4" s="1"/>
  <c r="AP182" i="4" s="1"/>
  <c r="AN284" i="4"/>
  <c r="AO284" i="4" s="1"/>
  <c r="AP284" i="4" s="1"/>
  <c r="AN432" i="4"/>
  <c r="AO432" i="4" s="1"/>
  <c r="AP432" i="4" s="1"/>
  <c r="AN563" i="4"/>
  <c r="AO563" i="4" s="1"/>
  <c r="AP563" i="4" s="1"/>
  <c r="AN222" i="4"/>
  <c r="AO222" i="4" s="1"/>
  <c r="AP222" i="4" s="1"/>
  <c r="AN541" i="4"/>
  <c r="AO541" i="4" s="1"/>
  <c r="AP541" i="4" s="1"/>
  <c r="AN518" i="4"/>
  <c r="AO518" i="4" s="1"/>
  <c r="AP518" i="4" s="1"/>
  <c r="AN495" i="4"/>
  <c r="AO495" i="4" s="1"/>
  <c r="AP495" i="4" s="1"/>
  <c r="AN239" i="4"/>
  <c r="AO239" i="4" s="1"/>
  <c r="AP239" i="4" s="1"/>
  <c r="AN643" i="4"/>
  <c r="AO643" i="4" s="1"/>
  <c r="AP643" i="4" s="1"/>
  <c r="AQ643" i="4" s="1"/>
  <c r="AN558" i="4"/>
  <c r="AO558" i="4" s="1"/>
  <c r="AP558" i="4" s="1"/>
  <c r="AN473" i="4"/>
  <c r="AO473" i="4" s="1"/>
  <c r="AP473" i="4" s="1"/>
  <c r="AN387" i="4"/>
  <c r="AO387" i="4" s="1"/>
  <c r="AP387" i="4" s="1"/>
  <c r="AN302" i="4"/>
  <c r="AO302" i="4" s="1"/>
  <c r="AP302" i="4" s="1"/>
  <c r="AN621" i="4"/>
  <c r="AO621" i="4" s="1"/>
  <c r="AP621" i="4" s="1"/>
  <c r="AQ621" i="4" s="1"/>
  <c r="AN535" i="4"/>
  <c r="AO535" i="4" s="1"/>
  <c r="AP535" i="4" s="1"/>
  <c r="AN365" i="4"/>
  <c r="AO365" i="4" s="1"/>
  <c r="AP365" i="4" s="1"/>
  <c r="AN279" i="4"/>
  <c r="AO279" i="4" s="1"/>
  <c r="AP279" i="4" s="1"/>
  <c r="AN513" i="4"/>
  <c r="AO513" i="4" s="1"/>
  <c r="AP513" i="4" s="1"/>
  <c r="AN532" i="4"/>
  <c r="AO532" i="4" s="1"/>
  <c r="AP532" i="4" s="1"/>
  <c r="AN468" i="4"/>
  <c r="AO468" i="4" s="1"/>
  <c r="AP468" i="4" s="1"/>
  <c r="AN404" i="4"/>
  <c r="AO404" i="4" s="1"/>
  <c r="AP404" i="4" s="1"/>
  <c r="AN340" i="4"/>
  <c r="AO340" i="4" s="1"/>
  <c r="AP340" i="4" s="1"/>
  <c r="AN488" i="4"/>
  <c r="AO488" i="4" s="1"/>
  <c r="AP488" i="4" s="1"/>
  <c r="AN424" i="4"/>
  <c r="AO424" i="4" s="1"/>
  <c r="AP424" i="4" s="1"/>
  <c r="AN232" i="4"/>
  <c r="AO232" i="4" s="1"/>
  <c r="AP232" i="4" s="1"/>
  <c r="AN168" i="4"/>
  <c r="AO168" i="4" s="1"/>
  <c r="AP168" i="4" s="1"/>
  <c r="AN42" i="4"/>
  <c r="AO42" i="4" s="1"/>
  <c r="AP42" i="4" s="1"/>
  <c r="AN597" i="4"/>
  <c r="AO597" i="4" s="1"/>
  <c r="AP597" i="4" s="1"/>
  <c r="AN297" i="4"/>
  <c r="AO297" i="4" s="1"/>
  <c r="AP297" i="4" s="1"/>
  <c r="AN274" i="4"/>
  <c r="AO274" i="4" s="1"/>
  <c r="AP274" i="4" s="1"/>
  <c r="AN251" i="4"/>
  <c r="AO251" i="4" s="1"/>
  <c r="AP251" i="4" s="1"/>
  <c r="AN485" i="4"/>
  <c r="AO485" i="4" s="1"/>
  <c r="AP485" i="4" s="1"/>
  <c r="AN58" i="4"/>
  <c r="AO58" i="4" s="1"/>
  <c r="AP58" i="4" s="1"/>
  <c r="AN633" i="4"/>
  <c r="AO633" i="4" s="1"/>
  <c r="AP633" i="4" s="1"/>
  <c r="AQ633" i="4" s="1"/>
  <c r="AN462" i="4"/>
  <c r="AO462" i="4" s="1"/>
  <c r="AP462" i="4" s="1"/>
  <c r="AN587" i="4"/>
  <c r="AO587" i="4" s="1"/>
  <c r="AP587" i="4" s="1"/>
  <c r="AN161" i="4"/>
  <c r="AO161" i="4" s="1"/>
  <c r="AP161" i="4" s="1"/>
  <c r="AN588" i="4"/>
  <c r="AO588" i="4" s="1"/>
  <c r="AP588" i="4" s="1"/>
  <c r="AN332" i="4"/>
  <c r="AO332" i="4" s="1"/>
  <c r="AP332" i="4" s="1"/>
  <c r="AN608" i="4"/>
  <c r="AO608" i="4" s="1"/>
  <c r="AP608" i="4" s="1"/>
  <c r="AQ608" i="4" s="1"/>
  <c r="AN480" i="4"/>
  <c r="AO480" i="4" s="1"/>
  <c r="AP480" i="4" s="1"/>
  <c r="AN554" i="4"/>
  <c r="AO554" i="4" s="1"/>
  <c r="AP554" i="4" s="1"/>
  <c r="AN533" i="4"/>
  <c r="AO533" i="4" s="1"/>
  <c r="AP533" i="4" s="1"/>
  <c r="AN511" i="4"/>
  <c r="AO511" i="4" s="1"/>
  <c r="AP511" i="4" s="1"/>
  <c r="AN415" i="4"/>
  <c r="AO415" i="4" s="1"/>
  <c r="AP415" i="4" s="1"/>
  <c r="AN394" i="4"/>
  <c r="AO394" i="4" s="1"/>
  <c r="AP394" i="4" s="1"/>
  <c r="AN542" i="4"/>
  <c r="AO542" i="4" s="1"/>
  <c r="AP542" i="4" s="1"/>
  <c r="AN201" i="4"/>
  <c r="AO201" i="4" s="1"/>
  <c r="AP201" i="4" s="1"/>
  <c r="AN519" i="4"/>
  <c r="AO519" i="4" s="1"/>
  <c r="AP519" i="4" s="1"/>
  <c r="AN178" i="4"/>
  <c r="AO178" i="4" s="1"/>
  <c r="AP178" i="4" s="1"/>
  <c r="AN7" i="4"/>
  <c r="AO7" i="4" s="1"/>
  <c r="AP7" i="4" s="1"/>
  <c r="AN155" i="4"/>
  <c r="AO155" i="4" s="1"/>
  <c r="AP155" i="4" s="1"/>
  <c r="AN645" i="4"/>
  <c r="AO645" i="4" s="1"/>
  <c r="AP645" i="4" s="1"/>
  <c r="AQ645" i="4" s="1"/>
  <c r="AN559" i="4"/>
  <c r="AO559" i="4" s="1"/>
  <c r="AP559" i="4" s="1"/>
  <c r="AN218" i="4"/>
  <c r="AO218" i="4" s="1"/>
  <c r="AP218" i="4" s="1"/>
  <c r="AN451" i="4"/>
  <c r="AO451" i="4" s="1"/>
  <c r="AP451" i="4" s="1"/>
  <c r="AN599" i="4"/>
  <c r="AO599" i="4" s="1"/>
  <c r="AP599" i="4" s="1"/>
  <c r="AN343" i="4"/>
  <c r="AO343" i="4" s="1"/>
  <c r="AP343" i="4" s="1"/>
  <c r="AN491" i="4"/>
  <c r="AO491" i="4" s="1"/>
  <c r="AP491" i="4" s="1"/>
  <c r="AN235" i="4"/>
  <c r="AO235" i="4" s="1"/>
  <c r="AP235" i="4" s="1"/>
  <c r="AN516" i="4"/>
  <c r="AO516" i="4" s="1"/>
  <c r="AP516" i="4" s="1"/>
  <c r="AN388" i="4"/>
  <c r="AO388" i="4" s="1"/>
  <c r="AP388" i="4" s="1"/>
  <c r="AN324" i="4"/>
  <c r="AO324" i="4" s="1"/>
  <c r="AP324" i="4" s="1"/>
  <c r="AN260" i="4"/>
  <c r="AO260" i="4" s="1"/>
  <c r="AP260" i="4" s="1"/>
  <c r="AN600" i="4"/>
  <c r="AO600" i="4" s="1"/>
  <c r="AP600" i="4" s="1"/>
  <c r="AN344" i="4"/>
  <c r="AO344" i="4" s="1"/>
  <c r="AP344" i="4" s="1"/>
  <c r="AN280" i="4"/>
  <c r="AO280" i="4" s="1"/>
  <c r="AP280" i="4" s="1"/>
  <c r="AN152" i="4"/>
  <c r="AO152" i="4" s="1"/>
  <c r="AP152" i="4" s="1"/>
  <c r="AN24" i="4"/>
  <c r="AO24" i="4" s="1"/>
  <c r="AP24" i="4" s="1"/>
  <c r="AN469" i="4"/>
  <c r="AO469" i="4" s="1"/>
  <c r="AP469" i="4" s="1"/>
  <c r="AN426" i="4"/>
  <c r="AO426" i="4" s="1"/>
  <c r="AP426" i="4" s="1"/>
  <c r="AN319" i="4"/>
  <c r="AO319" i="4" s="1"/>
  <c r="AP319" i="4" s="1"/>
  <c r="AN446" i="4"/>
  <c r="AO446" i="4" s="1"/>
  <c r="AP446" i="4" s="1"/>
  <c r="AN275" i="4"/>
  <c r="AO275" i="4" s="1"/>
  <c r="AP275" i="4" s="1"/>
  <c r="AN19" i="4"/>
  <c r="AO19" i="4" s="1"/>
  <c r="AP19" i="4" s="1"/>
  <c r="AN594" i="4"/>
  <c r="AO594" i="4" s="1"/>
  <c r="AP594" i="4" s="1"/>
  <c r="AN509" i="4"/>
  <c r="AO509" i="4" s="1"/>
  <c r="AP509" i="4" s="1"/>
  <c r="AN338" i="4"/>
  <c r="AO338" i="4" s="1"/>
  <c r="AP338" i="4" s="1"/>
  <c r="AN167" i="4"/>
  <c r="AO167" i="4" s="1"/>
  <c r="AP167" i="4" s="1"/>
  <c r="AN657" i="4"/>
  <c r="AO657" i="4" s="1"/>
  <c r="AP657" i="4" s="1"/>
  <c r="AQ657" i="4" s="1"/>
  <c r="AN571" i="4"/>
  <c r="AO571" i="4" s="1"/>
  <c r="AP571" i="4" s="1"/>
  <c r="AN486" i="4"/>
  <c r="AO486" i="4" s="1"/>
  <c r="AP486" i="4" s="1"/>
  <c r="AN401" i="4"/>
  <c r="AO401" i="4" s="1"/>
  <c r="AP401" i="4" s="1"/>
  <c r="AN315" i="4"/>
  <c r="AO315" i="4" s="1"/>
  <c r="AP315" i="4" s="1"/>
  <c r="AN59" i="4"/>
  <c r="AO59" i="4" s="1"/>
  <c r="AP59" i="4" s="1"/>
  <c r="AN37" i="4"/>
  <c r="AO37" i="4" s="1"/>
  <c r="AP37" i="4" s="1"/>
  <c r="AN651" i="4"/>
  <c r="AO651" i="4" s="1"/>
  <c r="AP651" i="4" s="1"/>
  <c r="AQ651" i="4" s="1"/>
  <c r="AN636" i="4"/>
  <c r="AO636" i="4" s="1"/>
  <c r="AP636" i="4" s="1"/>
  <c r="AQ636" i="4" s="1"/>
  <c r="AN272" i="4"/>
  <c r="AO272" i="4" s="1"/>
  <c r="AP272" i="4" s="1"/>
  <c r="AN383" i="4"/>
  <c r="AO383" i="4" s="1"/>
  <c r="AP383" i="4" s="1"/>
  <c r="AN362" i="4"/>
  <c r="AO362" i="4" s="1"/>
  <c r="AP362" i="4" s="1"/>
  <c r="AN341" i="4"/>
  <c r="AO341" i="4" s="1"/>
  <c r="AP341" i="4" s="1"/>
  <c r="AN234" i="4"/>
  <c r="AO234" i="4" s="1"/>
  <c r="AP234" i="4" s="1"/>
  <c r="AN606" i="4"/>
  <c r="AO606" i="4" s="1"/>
  <c r="AP606" i="4" s="1"/>
  <c r="AQ606" i="4" s="1"/>
  <c r="AN435" i="4"/>
  <c r="AO435" i="4" s="1"/>
  <c r="AP435" i="4" s="1"/>
  <c r="AN265" i="4"/>
  <c r="AO265" i="4" s="1"/>
  <c r="AP265" i="4" s="1"/>
  <c r="AN583" i="4"/>
  <c r="AO583" i="4" s="1"/>
  <c r="AP583" i="4" s="1"/>
  <c r="AN413" i="4"/>
  <c r="AO413" i="4" s="1"/>
  <c r="AP413" i="4" s="1"/>
  <c r="AN327" i="4"/>
  <c r="AO327" i="4" s="1"/>
  <c r="AP327" i="4" s="1"/>
  <c r="AN242" i="4"/>
  <c r="AO242" i="4" s="1"/>
  <c r="AP242" i="4" s="1"/>
  <c r="AN646" i="4"/>
  <c r="AO646" i="4" s="1"/>
  <c r="AP646" i="4" s="1"/>
  <c r="AQ646" i="4" s="1"/>
  <c r="AN561" i="4"/>
  <c r="AO561" i="4" s="1"/>
  <c r="AP561" i="4" s="1"/>
  <c r="AN475" i="4"/>
  <c r="AO475" i="4" s="1"/>
  <c r="AP475" i="4" s="1"/>
  <c r="AN390" i="4"/>
  <c r="AO390" i="4" s="1"/>
  <c r="AP390" i="4" s="1"/>
  <c r="AN219" i="4"/>
  <c r="AO219" i="4" s="1"/>
  <c r="AP219" i="4" s="1"/>
  <c r="AN49" i="4"/>
  <c r="AO49" i="4" s="1"/>
  <c r="AP49" i="4" s="1"/>
  <c r="AN367" i="4"/>
  <c r="AO367" i="4" s="1"/>
  <c r="AP367" i="4" s="1"/>
  <c r="AN197" i="4"/>
  <c r="AO197" i="4" s="1"/>
  <c r="AP197" i="4" s="1"/>
  <c r="AN493" i="4"/>
  <c r="AO493" i="4" s="1"/>
  <c r="AP493" i="4" s="1"/>
  <c r="AN407" i="4"/>
  <c r="AO407" i="4" s="1"/>
  <c r="AP407" i="4" s="1"/>
  <c r="AN322" i="4"/>
  <c r="AO322" i="4" s="1"/>
  <c r="AP322" i="4" s="1"/>
  <c r="AN151" i="4"/>
  <c r="AO151" i="4" s="1"/>
  <c r="AP151" i="4" s="1"/>
  <c r="AN641" i="4"/>
  <c r="AO641" i="4" s="1"/>
  <c r="AP641" i="4" s="1"/>
  <c r="AQ641" i="4" s="1"/>
  <c r="AN214" i="4"/>
  <c r="AO214" i="4" s="1"/>
  <c r="AP214" i="4" s="1"/>
  <c r="AN628" i="4"/>
  <c r="AO628" i="4" s="1"/>
  <c r="AP628" i="4" s="1"/>
  <c r="AQ628" i="4" s="1"/>
  <c r="AN500" i="4"/>
  <c r="AO500" i="4" s="1"/>
  <c r="AP500" i="4" s="1"/>
  <c r="AN392" i="4"/>
  <c r="AO392" i="4" s="1"/>
  <c r="AP392" i="4" s="1"/>
  <c r="AN264" i="4"/>
  <c r="AO264" i="4" s="1"/>
  <c r="AP264" i="4" s="1"/>
  <c r="P9" i="4"/>
  <c r="X209" i="8"/>
  <c r="AI209" i="8" s="1"/>
  <c r="X208" i="8"/>
  <c r="AI208" i="8" s="1"/>
  <c r="X206" i="8"/>
  <c r="AI206" i="8" s="1"/>
  <c r="X205" i="8"/>
  <c r="AI205" i="8" s="1"/>
  <c r="X204" i="8"/>
  <c r="AI204" i="8" s="1"/>
  <c r="X161" i="8"/>
  <c r="AI161" i="8" s="1"/>
  <c r="X255" i="8"/>
  <c r="AI255" i="8" s="1"/>
  <c r="X207" i="8"/>
  <c r="AI207" i="8" s="1"/>
  <c r="B20" i="18" l="1"/>
  <c r="B20" i="20"/>
  <c r="AN186" i="4"/>
  <c r="AO186" i="4" s="1"/>
  <c r="AP186" i="4" s="1"/>
  <c r="AQ186" i="4" s="1"/>
  <c r="AV186" i="4" s="1"/>
  <c r="AS186" i="4" s="1"/>
  <c r="AN213" i="4"/>
  <c r="AO213" i="4" s="1"/>
  <c r="AP213" i="4" s="1"/>
  <c r="AQ213" i="4" s="1"/>
  <c r="AV213" i="4" s="1"/>
  <c r="AS213" i="4" s="1"/>
  <c r="AK263" i="4"/>
  <c r="AN573" i="4"/>
  <c r="AO573" i="4" s="1"/>
  <c r="AP573" i="4" s="1"/>
  <c r="AQ573" i="4" s="1"/>
  <c r="AV573" i="4" s="1"/>
  <c r="AS573" i="4" s="1"/>
  <c r="AN440" i="4"/>
  <c r="AO440" i="4" s="1"/>
  <c r="AP440" i="4" s="1"/>
  <c r="AQ440" i="4" s="1"/>
  <c r="AV440" i="4" s="1"/>
  <c r="AS440" i="4" s="1"/>
  <c r="AN356" i="4"/>
  <c r="AO356" i="4" s="1"/>
  <c r="AP356" i="4" s="1"/>
  <c r="AQ356" i="4" s="1"/>
  <c r="AV356" i="4" s="1"/>
  <c r="AS356" i="4" s="1"/>
  <c r="AN585" i="4"/>
  <c r="AO585" i="4" s="1"/>
  <c r="AP585" i="4" s="1"/>
  <c r="AQ585" i="4" s="1"/>
  <c r="AV585" i="4" s="1"/>
  <c r="AS585" i="4" s="1"/>
  <c r="AN311" i="4"/>
  <c r="AO311" i="4" s="1"/>
  <c r="AP311" i="4" s="1"/>
  <c r="AQ311" i="4" s="1"/>
  <c r="AV311" i="4" s="1"/>
  <c r="AS311" i="4" s="1"/>
  <c r="AN595" i="4"/>
  <c r="AO595" i="4" s="1"/>
  <c r="AP595" i="4" s="1"/>
  <c r="AQ595" i="4" s="1"/>
  <c r="AV595" i="4" s="1"/>
  <c r="AS595" i="4" s="1"/>
  <c r="AN557" i="4"/>
  <c r="AO557" i="4" s="1"/>
  <c r="AP557" i="4" s="1"/>
  <c r="AQ557" i="4" s="1"/>
  <c r="AV557" i="4" s="1"/>
  <c r="AS557" i="4" s="1"/>
  <c r="AN625" i="4"/>
  <c r="AO625" i="4" s="1"/>
  <c r="AP625" i="4" s="1"/>
  <c r="AQ625" i="4" s="1"/>
  <c r="AN397" i="4"/>
  <c r="AO397" i="4" s="1"/>
  <c r="AP397" i="4" s="1"/>
  <c r="AQ397" i="4" s="1"/>
  <c r="AV397" i="4" s="1"/>
  <c r="AS397" i="4" s="1"/>
  <c r="AN576" i="4"/>
  <c r="AO576" i="4" s="1"/>
  <c r="AP576" i="4" s="1"/>
  <c r="AQ576" i="4" s="1"/>
  <c r="AV576" i="4" s="1"/>
  <c r="AS576" i="4" s="1"/>
  <c r="AN465" i="4"/>
  <c r="AO465" i="4" s="1"/>
  <c r="AP465" i="4" s="1"/>
  <c r="AQ465" i="4" s="1"/>
  <c r="AV465" i="4" s="1"/>
  <c r="AS465" i="4" s="1"/>
  <c r="AN33" i="4"/>
  <c r="AO33" i="4" s="1"/>
  <c r="AP33" i="4" s="1"/>
  <c r="AQ33" i="4" s="1"/>
  <c r="AV33" i="4" s="1"/>
  <c r="AS33" i="4" s="1"/>
  <c r="AN510" i="4"/>
  <c r="AO510" i="4" s="1"/>
  <c r="AP510" i="4" s="1"/>
  <c r="AQ510" i="4" s="1"/>
  <c r="AV510" i="4" s="1"/>
  <c r="AS510" i="4" s="1"/>
  <c r="AN50" i="4"/>
  <c r="AO50" i="4" s="1"/>
  <c r="AP50" i="4" s="1"/>
  <c r="AQ50" i="4" s="1"/>
  <c r="AV50" i="4" s="1"/>
  <c r="AS50" i="4" s="1"/>
  <c r="AN317" i="4"/>
  <c r="AO317" i="4" s="1"/>
  <c r="AP317" i="4" s="1"/>
  <c r="AQ317" i="4" s="1"/>
  <c r="AV317" i="4" s="1"/>
  <c r="AS317" i="4" s="1"/>
  <c r="AN254" i="4"/>
  <c r="AO254" i="4" s="1"/>
  <c r="AP254" i="4" s="1"/>
  <c r="AQ254" i="4" s="1"/>
  <c r="AV254" i="4" s="1"/>
  <c r="AS254" i="4" s="1"/>
  <c r="AN231" i="4"/>
  <c r="AO231" i="4" s="1"/>
  <c r="AP231" i="4" s="1"/>
  <c r="AQ231" i="4" s="1"/>
  <c r="AV231" i="4" s="1"/>
  <c r="AS231" i="4" s="1"/>
  <c r="AN369" i="4"/>
  <c r="AO369" i="4" s="1"/>
  <c r="AP369" i="4" s="1"/>
  <c r="AQ369" i="4" s="1"/>
  <c r="AV369" i="4" s="1"/>
  <c r="AS369" i="4" s="1"/>
  <c r="AN630" i="4"/>
  <c r="AO630" i="4" s="1"/>
  <c r="AP630" i="4" s="1"/>
  <c r="AQ630" i="4" s="1"/>
  <c r="AN266" i="4"/>
  <c r="AO266" i="4" s="1"/>
  <c r="AP266" i="4" s="1"/>
  <c r="AQ266" i="4" s="1"/>
  <c r="AV266" i="4" s="1"/>
  <c r="AS266" i="4" s="1"/>
  <c r="G303" i="15"/>
  <c r="AQ301" i="4"/>
  <c r="AV301" i="4" s="1"/>
  <c r="AS301" i="4" s="1"/>
  <c r="AQ323" i="4"/>
  <c r="AV323" i="4" s="1"/>
  <c r="AS323" i="4" s="1"/>
  <c r="AQ431" i="4"/>
  <c r="AV431" i="4" s="1"/>
  <c r="AS431" i="4" s="1"/>
  <c r="AQ454" i="4"/>
  <c r="AV454" i="4" s="1"/>
  <c r="AS454" i="4" s="1"/>
  <c r="AQ477" i="4"/>
  <c r="AV477" i="4" s="1"/>
  <c r="AS477" i="4" s="1"/>
  <c r="AQ181" i="4"/>
  <c r="AV181" i="4" s="1"/>
  <c r="AS181" i="4" s="1"/>
  <c r="AQ384" i="4"/>
  <c r="AV384" i="4" s="1"/>
  <c r="AS384" i="4" s="1"/>
  <c r="AQ459" i="4"/>
  <c r="AV459" i="4" s="1"/>
  <c r="AS459" i="4" s="1"/>
  <c r="AQ482" i="4"/>
  <c r="AV482" i="4" s="1"/>
  <c r="AS482" i="4" s="1"/>
  <c r="AQ527" i="4"/>
  <c r="AV527" i="4" s="1"/>
  <c r="AS527" i="4" s="1"/>
  <c r="AQ409" i="4"/>
  <c r="AV409" i="4" s="1"/>
  <c r="AS409" i="4" s="1"/>
  <c r="AQ243" i="4"/>
  <c r="AV243" i="4" s="1"/>
  <c r="AS243" i="4" s="1"/>
  <c r="AQ53" i="4"/>
  <c r="AV53" i="4" s="1"/>
  <c r="AS53" i="4" s="1"/>
  <c r="AQ236" i="4"/>
  <c r="AV236" i="4" s="1"/>
  <c r="AS236" i="4" s="1"/>
  <c r="AQ492" i="4"/>
  <c r="AV492" i="4" s="1"/>
  <c r="AS492" i="4" s="1"/>
  <c r="AQ249" i="4"/>
  <c r="AV249" i="4" s="1"/>
  <c r="AS249" i="4" s="1"/>
  <c r="AQ590" i="4"/>
  <c r="AV590" i="4" s="1"/>
  <c r="AS590" i="4" s="1"/>
  <c r="AQ271" i="4"/>
  <c r="AV271" i="4" s="1"/>
  <c r="AS271" i="4" s="1"/>
  <c r="AQ294" i="4"/>
  <c r="AV294" i="4" s="1"/>
  <c r="AS294" i="4" s="1"/>
  <c r="AQ339" i="4"/>
  <c r="AV339" i="4" s="1"/>
  <c r="AS339" i="4" s="1"/>
  <c r="AQ179" i="4"/>
  <c r="AV179" i="4" s="1"/>
  <c r="AS179" i="4" s="1"/>
  <c r="AQ572" i="4"/>
  <c r="AV572" i="4" s="1"/>
  <c r="AS572" i="4" s="1"/>
  <c r="AQ566" i="4"/>
  <c r="AV566" i="4" s="1"/>
  <c r="AS566" i="4" s="1"/>
  <c r="AQ423" i="4"/>
  <c r="AV423" i="4" s="1"/>
  <c r="AS423" i="4" s="1"/>
  <c r="AQ446" i="4"/>
  <c r="AV446" i="4" s="1"/>
  <c r="AS446" i="4" s="1"/>
  <c r="AQ260" i="4"/>
  <c r="AV260" i="4" s="1"/>
  <c r="AS260" i="4" s="1"/>
  <c r="AQ235" i="4"/>
  <c r="AV235" i="4" s="1"/>
  <c r="AS235" i="4" s="1"/>
  <c r="AQ577" i="4"/>
  <c r="AV577" i="4" s="1"/>
  <c r="AS577" i="4" s="1"/>
  <c r="AQ411" i="4"/>
  <c r="AV411" i="4" s="1"/>
  <c r="AS411" i="4" s="1"/>
  <c r="AQ457" i="4"/>
  <c r="AV457" i="4" s="1"/>
  <c r="AS457" i="4" s="1"/>
  <c r="AQ533" i="4"/>
  <c r="AV533" i="4" s="1"/>
  <c r="AS533" i="4" s="1"/>
  <c r="AQ288" i="4"/>
  <c r="AV288" i="4" s="1"/>
  <c r="AS288" i="4" s="1"/>
  <c r="AQ439" i="4"/>
  <c r="AV439" i="4" s="1"/>
  <c r="AS439" i="4" s="1"/>
  <c r="AQ530" i="4"/>
  <c r="AV530" i="4" s="1"/>
  <c r="AS530" i="4" s="1"/>
  <c r="AQ433" i="4"/>
  <c r="AV433" i="4" s="1"/>
  <c r="AS433" i="4" s="1"/>
  <c r="AQ541" i="4"/>
  <c r="AV541" i="4" s="1"/>
  <c r="AS541" i="4" s="1"/>
  <c r="AQ560" i="4"/>
  <c r="AV560" i="4" s="1"/>
  <c r="AS560" i="4" s="1"/>
  <c r="AQ412" i="4"/>
  <c r="AV412" i="4" s="1"/>
  <c r="AS412" i="4" s="1"/>
  <c r="AQ353" i="4"/>
  <c r="AV353" i="4" s="1"/>
  <c r="AS353" i="4" s="1"/>
  <c r="AQ57" i="4"/>
  <c r="AV57" i="4" s="1"/>
  <c r="AS57" i="4" s="1"/>
  <c r="AQ398" i="4"/>
  <c r="AV398" i="4" s="1"/>
  <c r="AS398" i="4" s="1"/>
  <c r="AQ264" i="4"/>
  <c r="AV264" i="4" s="1"/>
  <c r="AS264" i="4" s="1"/>
  <c r="AQ242" i="4"/>
  <c r="AV242" i="4" s="1"/>
  <c r="AS242" i="4" s="1"/>
  <c r="AQ265" i="4"/>
  <c r="AV265" i="4" s="1"/>
  <c r="AS265" i="4" s="1"/>
  <c r="AQ341" i="4"/>
  <c r="AV341" i="4" s="1"/>
  <c r="AS341" i="4" s="1"/>
  <c r="AQ208" i="4"/>
  <c r="AV208" i="4" s="1"/>
  <c r="AS208" i="4" s="1"/>
  <c r="AQ60" i="4"/>
  <c r="AV60" i="4" s="1"/>
  <c r="AS60" i="4" s="1"/>
  <c r="AQ37" i="4"/>
  <c r="AV37" i="4" s="1"/>
  <c r="AS37" i="4" s="1"/>
  <c r="AQ59" i="4"/>
  <c r="AV59" i="4" s="1"/>
  <c r="AS59" i="4" s="1"/>
  <c r="AQ401" i="4"/>
  <c r="AV401" i="4" s="1"/>
  <c r="AS401" i="4" s="1"/>
  <c r="AQ408" i="4"/>
  <c r="AV408" i="4" s="1"/>
  <c r="AS408" i="4" s="1"/>
  <c r="AQ204" i="4"/>
  <c r="AV204" i="4" s="1"/>
  <c r="AS204" i="4" s="1"/>
  <c r="AQ593" i="4"/>
  <c r="AV593" i="4" s="1"/>
  <c r="AS593" i="4" s="1"/>
  <c r="AQ575" i="4"/>
  <c r="AV575" i="4" s="1"/>
  <c r="AS575" i="4" s="1"/>
  <c r="AQ360" i="4"/>
  <c r="AV360" i="4" s="1"/>
  <c r="AS360" i="4" s="1"/>
  <c r="AQ212" i="4"/>
  <c r="AV212" i="4" s="1"/>
  <c r="AS212" i="4" s="1"/>
  <c r="AQ171" i="4"/>
  <c r="AV171" i="4" s="1"/>
  <c r="AS171" i="4" s="1"/>
  <c r="AQ194" i="4"/>
  <c r="AV194" i="4" s="1"/>
  <c r="AS194" i="4" s="1"/>
  <c r="AQ217" i="4"/>
  <c r="AV217" i="4" s="1"/>
  <c r="AS217" i="4" s="1"/>
  <c r="AQ558" i="4"/>
  <c r="AV558" i="4" s="1"/>
  <c r="AS558" i="4" s="1"/>
  <c r="AQ325" i="4"/>
  <c r="AV325" i="4" s="1"/>
  <c r="AS325" i="4" s="1"/>
  <c r="AQ48" i="4"/>
  <c r="AV48" i="4" s="1"/>
  <c r="AS48" i="4" s="1"/>
  <c r="AQ165" i="4"/>
  <c r="AV165" i="4" s="1"/>
  <c r="AS165" i="4" s="1"/>
  <c r="AQ187" i="4"/>
  <c r="AV187" i="4" s="1"/>
  <c r="AS187" i="4" s="1"/>
  <c r="AQ210" i="4"/>
  <c r="AV210" i="4" s="1"/>
  <c r="AS210" i="4" s="1"/>
  <c r="AQ233" i="4"/>
  <c r="AV233" i="4" s="1"/>
  <c r="AS233" i="4" s="1"/>
  <c r="AQ299" i="4"/>
  <c r="AV299" i="4" s="1"/>
  <c r="AS299" i="4" s="1"/>
  <c r="AQ272" i="4"/>
  <c r="AV272" i="4" s="1"/>
  <c r="AS272" i="4" s="1"/>
  <c r="AQ528" i="4"/>
  <c r="AV528" i="4" s="1"/>
  <c r="AS528" i="4" s="1"/>
  <c r="AQ167" i="4"/>
  <c r="AV167" i="4" s="1"/>
  <c r="AS167" i="4" s="1"/>
  <c r="AQ509" i="4"/>
  <c r="AV509" i="4" s="1"/>
  <c r="AS509" i="4" s="1"/>
  <c r="AQ531" i="4"/>
  <c r="AV531" i="4" s="1"/>
  <c r="AS531" i="4" s="1"/>
  <c r="AQ324" i="4"/>
  <c r="AV324" i="4" s="1"/>
  <c r="AS324" i="4" s="1"/>
  <c r="AQ321" i="4"/>
  <c r="AV321" i="4" s="1"/>
  <c r="AS321" i="4" s="1"/>
  <c r="AQ201" i="4"/>
  <c r="AV201" i="4" s="1"/>
  <c r="AS201" i="4" s="1"/>
  <c r="AQ460" i="4"/>
  <c r="AV460" i="4" s="1"/>
  <c r="AS460" i="4" s="1"/>
  <c r="AQ525" i="4"/>
  <c r="AV525" i="4" s="1"/>
  <c r="AS525" i="4" s="1"/>
  <c r="AQ276" i="4"/>
  <c r="AV276" i="4" s="1"/>
  <c r="AS276" i="4" s="1"/>
  <c r="AQ518" i="4"/>
  <c r="AV518" i="4" s="1"/>
  <c r="AS518" i="4" s="1"/>
  <c r="AQ199" i="4"/>
  <c r="AV199" i="4" s="1"/>
  <c r="AS199" i="4" s="1"/>
  <c r="AQ565" i="4"/>
  <c r="AV565" i="4" s="1"/>
  <c r="AS565" i="4" s="1"/>
  <c r="AQ368" i="4"/>
  <c r="AV368" i="4" s="1"/>
  <c r="AS368" i="4" s="1"/>
  <c r="AQ220" i="4"/>
  <c r="AV220" i="4" s="1"/>
  <c r="AS220" i="4" s="1"/>
  <c r="AQ476" i="4"/>
  <c r="AV476" i="4" s="1"/>
  <c r="AS476" i="4" s="1"/>
  <c r="AQ461" i="4"/>
  <c r="AV461" i="4" s="1"/>
  <c r="AS461" i="4" s="1"/>
  <c r="AQ483" i="4"/>
  <c r="AV483" i="4" s="1"/>
  <c r="AS483" i="4" s="1"/>
  <c r="AQ248" i="4"/>
  <c r="AV248" i="4" s="1"/>
  <c r="AS248" i="4" s="1"/>
  <c r="AQ584" i="4"/>
  <c r="AV584" i="4" s="1"/>
  <c r="AS584" i="4" s="1"/>
  <c r="AQ175" i="4"/>
  <c r="AV175" i="4" s="1"/>
  <c r="AS175" i="4" s="1"/>
  <c r="AQ517" i="4"/>
  <c r="AV517" i="4" s="1"/>
  <c r="AS517" i="4" s="1"/>
  <c r="AQ198" i="4"/>
  <c r="AV198" i="4" s="1"/>
  <c r="AS198" i="4" s="1"/>
  <c r="AQ539" i="4"/>
  <c r="AV539" i="4" s="1"/>
  <c r="AS539" i="4" s="1"/>
  <c r="AQ192" i="4"/>
  <c r="AV192" i="4" s="1"/>
  <c r="AS192" i="4" s="1"/>
  <c r="AQ448" i="4"/>
  <c r="AV448" i="4" s="1"/>
  <c r="AS448" i="4" s="1"/>
  <c r="AQ556" i="4"/>
  <c r="AV556" i="4" s="1"/>
  <c r="AS556" i="4" s="1"/>
  <c r="AQ203" i="4"/>
  <c r="AV203" i="4" s="1"/>
  <c r="AS203" i="4" s="1"/>
  <c r="AQ545" i="4"/>
  <c r="AV545" i="4" s="1"/>
  <c r="AS545" i="4" s="1"/>
  <c r="AQ226" i="4"/>
  <c r="AV226" i="4" s="1"/>
  <c r="AS226" i="4" s="1"/>
  <c r="AQ567" i="4"/>
  <c r="AV567" i="4" s="1"/>
  <c r="AS567" i="4" s="1"/>
  <c r="AQ425" i="4"/>
  <c r="AV425" i="4" s="1"/>
  <c r="AS425" i="4" s="1"/>
  <c r="AQ277" i="4"/>
  <c r="AV277" i="4" s="1"/>
  <c r="AS277" i="4" s="1"/>
  <c r="AQ547" i="4"/>
  <c r="AV547" i="4" s="1"/>
  <c r="AS547" i="4" s="1"/>
  <c r="AQ570" i="4"/>
  <c r="AV570" i="4" s="1"/>
  <c r="AS570" i="4" s="1"/>
  <c r="AQ337" i="4"/>
  <c r="AV337" i="4" s="1"/>
  <c r="AS337" i="4" s="1"/>
  <c r="AQ359" i="4"/>
  <c r="AV359" i="4" s="1"/>
  <c r="AS359" i="4" s="1"/>
  <c r="AQ41" i="4"/>
  <c r="AV41" i="4" s="1"/>
  <c r="AS41" i="4" s="1"/>
  <c r="AQ382" i="4"/>
  <c r="AV382" i="4" s="1"/>
  <c r="AS382" i="4" s="1"/>
  <c r="AQ479" i="4"/>
  <c r="AV479" i="4" s="1"/>
  <c r="AS479" i="4" s="1"/>
  <c r="AQ424" i="4"/>
  <c r="AV424" i="4" s="1"/>
  <c r="AS424" i="4" s="1"/>
  <c r="AQ257" i="4"/>
  <c r="AV257" i="4" s="1"/>
  <c r="AS257" i="4" s="1"/>
  <c r="AQ302" i="4"/>
  <c r="AV302" i="4" s="1"/>
  <c r="AS302" i="4" s="1"/>
  <c r="AQ438" i="4"/>
  <c r="AV438" i="4" s="1"/>
  <c r="AS438" i="4" s="1"/>
  <c r="AQ278" i="4"/>
  <c r="AV278" i="4" s="1"/>
  <c r="AS278" i="4" s="1"/>
  <c r="AQ592" i="4"/>
  <c r="AV592" i="4" s="1"/>
  <c r="AS592" i="4" s="1"/>
  <c r="AQ54" i="4"/>
  <c r="AV54" i="4" s="1"/>
  <c r="AS54" i="4" s="1"/>
  <c r="AQ395" i="4"/>
  <c r="AV395" i="4" s="1"/>
  <c r="AS395" i="4" s="1"/>
  <c r="AQ56" i="4"/>
  <c r="AV56" i="4" s="1"/>
  <c r="AS56" i="4" s="1"/>
  <c r="AQ568" i="4"/>
  <c r="AV568" i="4" s="1"/>
  <c r="AS568" i="4" s="1"/>
  <c r="AQ420" i="4"/>
  <c r="AV420" i="4" s="1"/>
  <c r="AS420" i="4" s="1"/>
  <c r="AQ363" i="4"/>
  <c r="AV363" i="4" s="1"/>
  <c r="AS363" i="4" s="1"/>
  <c r="AQ45" i="4"/>
  <c r="AV45" i="4" s="1"/>
  <c r="AS45" i="4" s="1"/>
  <c r="AQ500" i="4"/>
  <c r="AV500" i="4" s="1"/>
  <c r="AS500" i="4" s="1"/>
  <c r="AQ282" i="4"/>
  <c r="AV282" i="4" s="1"/>
  <c r="AS282" i="4" s="1"/>
  <c r="AQ305" i="4"/>
  <c r="AV305" i="4" s="1"/>
  <c r="AS305" i="4" s="1"/>
  <c r="AQ413" i="4"/>
  <c r="AV413" i="4" s="1"/>
  <c r="AS413" i="4" s="1"/>
  <c r="AQ444" i="4"/>
  <c r="AV444" i="4" s="1"/>
  <c r="AS444" i="4" s="1"/>
  <c r="AQ230" i="4"/>
  <c r="AV230" i="4" s="1"/>
  <c r="AS230" i="4" s="1"/>
  <c r="AQ426" i="4"/>
  <c r="AV426" i="4" s="1"/>
  <c r="AS426" i="4" s="1"/>
  <c r="AQ173" i="4"/>
  <c r="AV173" i="4" s="1"/>
  <c r="AS173" i="4" s="1"/>
  <c r="AQ514" i="4"/>
  <c r="AV514" i="4" s="1"/>
  <c r="AS514" i="4" s="1"/>
  <c r="AQ537" i="4"/>
  <c r="AV537" i="4" s="1"/>
  <c r="AS537" i="4" s="1"/>
  <c r="AQ511" i="4"/>
  <c r="AV511" i="4" s="1"/>
  <c r="AS511" i="4" s="1"/>
  <c r="AQ455" i="4"/>
  <c r="AV455" i="4" s="1"/>
  <c r="AS455" i="4" s="1"/>
  <c r="AQ42" i="4"/>
  <c r="AV42" i="4" s="1"/>
  <c r="AS42" i="4" s="1"/>
  <c r="AQ232" i="4"/>
  <c r="AV232" i="4" s="1"/>
  <c r="AS232" i="4" s="1"/>
  <c r="AQ488" i="4"/>
  <c r="AV488" i="4" s="1"/>
  <c r="AS488" i="4" s="1"/>
  <c r="AQ342" i="4"/>
  <c r="AV342" i="4" s="1"/>
  <c r="AS342" i="4" s="1"/>
  <c r="AQ365" i="4"/>
  <c r="AV365" i="4" s="1"/>
  <c r="AS365" i="4" s="1"/>
  <c r="AQ182" i="4"/>
  <c r="AV182" i="4" s="1"/>
  <c r="AS182" i="4" s="1"/>
  <c r="AQ205" i="4"/>
  <c r="AV205" i="4" s="1"/>
  <c r="AS205" i="4" s="1"/>
  <c r="AQ381" i="4"/>
  <c r="AV381" i="4" s="1"/>
  <c r="AS381" i="4" s="1"/>
  <c r="AQ494" i="4"/>
  <c r="AV494" i="4" s="1"/>
  <c r="AS494" i="4" s="1"/>
  <c r="AQ221" i="4"/>
  <c r="AV221" i="4" s="1"/>
  <c r="AS221" i="4" s="1"/>
  <c r="AQ562" i="4"/>
  <c r="AV562" i="4" s="1"/>
  <c r="AS562" i="4" s="1"/>
  <c r="AQ329" i="4"/>
  <c r="AV329" i="4" s="1"/>
  <c r="AS329" i="4" s="1"/>
  <c r="AQ63" i="4"/>
  <c r="AV63" i="4" s="1"/>
  <c r="AS63" i="4" s="1"/>
  <c r="AQ191" i="4"/>
  <c r="AV191" i="4" s="1"/>
  <c r="AS191" i="4" s="1"/>
  <c r="AQ44" i="4"/>
  <c r="AV44" i="4" s="1"/>
  <c r="AS44" i="4" s="1"/>
  <c r="AQ300" i="4"/>
  <c r="AV300" i="4" s="1"/>
  <c r="AS300" i="4" s="1"/>
  <c r="AQ334" i="4"/>
  <c r="AV334" i="4" s="1"/>
  <c r="AS334" i="4" s="1"/>
  <c r="AQ357" i="4"/>
  <c r="AV357" i="4" s="1"/>
  <c r="AS357" i="4" s="1"/>
  <c r="AQ38" i="4"/>
  <c r="AV38" i="4" s="1"/>
  <c r="AS38" i="4" s="1"/>
  <c r="AQ379" i="4"/>
  <c r="AV379" i="4" s="1"/>
  <c r="AS379" i="4" s="1"/>
  <c r="AQ61" i="4"/>
  <c r="AV61" i="4" s="1"/>
  <c r="AS61" i="4" s="1"/>
  <c r="AQ153" i="4"/>
  <c r="AV153" i="4" s="1"/>
  <c r="AS153" i="4" s="1"/>
  <c r="AQ261" i="4"/>
  <c r="AV261" i="4" s="1"/>
  <c r="AS261" i="4" s="1"/>
  <c r="AQ283" i="4"/>
  <c r="AV283" i="4" s="1"/>
  <c r="AS283" i="4" s="1"/>
  <c r="AQ202" i="4"/>
  <c r="AV202" i="4" s="1"/>
  <c r="AS202" i="4" s="1"/>
  <c r="AQ256" i="4"/>
  <c r="AV256" i="4" s="1"/>
  <c r="AS256" i="4" s="1"/>
  <c r="AQ512" i="4"/>
  <c r="AV512" i="4" s="1"/>
  <c r="AS512" i="4" s="1"/>
  <c r="AQ289" i="4"/>
  <c r="AV289" i="4" s="1"/>
  <c r="AS289" i="4" s="1"/>
  <c r="AQ402" i="4"/>
  <c r="AV402" i="4" s="1"/>
  <c r="AS402" i="4" s="1"/>
  <c r="AQ169" i="4"/>
  <c r="AV169" i="4" s="1"/>
  <c r="AS169" i="4" s="1"/>
  <c r="AQ159" i="4"/>
  <c r="AV159" i="4" s="1"/>
  <c r="AS159" i="4" s="1"/>
  <c r="AQ214" i="4"/>
  <c r="AV214" i="4" s="1"/>
  <c r="AS214" i="4" s="1"/>
  <c r="AQ322" i="4"/>
  <c r="AV322" i="4" s="1"/>
  <c r="AS322" i="4" s="1"/>
  <c r="AQ367" i="4"/>
  <c r="AV367" i="4" s="1"/>
  <c r="AS367" i="4" s="1"/>
  <c r="AQ390" i="4"/>
  <c r="AV390" i="4" s="1"/>
  <c r="AS390" i="4" s="1"/>
  <c r="AQ464" i="4"/>
  <c r="AV464" i="4" s="1"/>
  <c r="AS464" i="4" s="1"/>
  <c r="AQ316" i="4"/>
  <c r="AV316" i="4" s="1"/>
  <c r="AS316" i="4" s="1"/>
  <c r="AQ225" i="4"/>
  <c r="AV225" i="4" s="1"/>
  <c r="AS225" i="4" s="1"/>
  <c r="AQ247" i="4"/>
  <c r="AV247" i="4" s="1"/>
  <c r="AS247" i="4" s="1"/>
  <c r="AQ270" i="4"/>
  <c r="AV270" i="4" s="1"/>
  <c r="AS270" i="4" s="1"/>
  <c r="AQ319" i="4"/>
  <c r="AV319" i="4" s="1"/>
  <c r="AS319" i="4" s="1"/>
  <c r="AQ447" i="4"/>
  <c r="AV447" i="4" s="1"/>
  <c r="AS447" i="4" s="1"/>
  <c r="AQ405" i="4"/>
  <c r="AV405" i="4" s="1"/>
  <c r="AS405" i="4" s="1"/>
  <c r="AQ544" i="4"/>
  <c r="AV544" i="4" s="1"/>
  <c r="AS544" i="4" s="1"/>
  <c r="AQ417" i="4"/>
  <c r="AV417" i="4" s="1"/>
  <c r="AS417" i="4" s="1"/>
  <c r="AQ462" i="4"/>
  <c r="AV462" i="4" s="1"/>
  <c r="AS462" i="4" s="1"/>
  <c r="AQ485" i="4"/>
  <c r="AV485" i="4" s="1"/>
  <c r="AS485" i="4" s="1"/>
  <c r="AQ211" i="4"/>
  <c r="AV211" i="4" s="1"/>
  <c r="AS211" i="4" s="1"/>
  <c r="AQ468" i="4"/>
  <c r="AV468" i="4" s="1"/>
  <c r="AS468" i="4" s="1"/>
  <c r="AQ427" i="4"/>
  <c r="AV427" i="4" s="1"/>
  <c r="AS427" i="4" s="1"/>
  <c r="AQ563" i="4"/>
  <c r="AV563" i="4" s="1"/>
  <c r="AS563" i="4" s="1"/>
  <c r="AQ304" i="4"/>
  <c r="AV304" i="4" s="1"/>
  <c r="AS304" i="4" s="1"/>
  <c r="AQ156" i="4"/>
  <c r="AV156" i="4" s="1"/>
  <c r="AS156" i="4" s="1"/>
  <c r="AQ34" i="4"/>
  <c r="AV34" i="4" s="1"/>
  <c r="AS34" i="4" s="1"/>
  <c r="AQ520" i="4"/>
  <c r="AV520" i="4" s="1"/>
  <c r="AS520" i="4" s="1"/>
  <c r="AQ372" i="4"/>
  <c r="AV372" i="4" s="1"/>
  <c r="AS372" i="4" s="1"/>
  <c r="AQ430" i="4"/>
  <c r="AV430" i="4" s="1"/>
  <c r="AS430" i="4" s="1"/>
  <c r="AQ453" i="4"/>
  <c r="AV453" i="4" s="1"/>
  <c r="AS453" i="4" s="1"/>
  <c r="AQ475" i="4"/>
  <c r="AV475" i="4" s="1"/>
  <c r="AS475" i="4" s="1"/>
  <c r="AQ583" i="4"/>
  <c r="AV583" i="4" s="1"/>
  <c r="AS583" i="4" s="1"/>
  <c r="AQ333" i="4"/>
  <c r="AV333" i="4" s="1"/>
  <c r="AS333" i="4" s="1"/>
  <c r="AQ378" i="4"/>
  <c r="AV378" i="4" s="1"/>
  <c r="AS378" i="4" s="1"/>
  <c r="AQ152" i="4"/>
  <c r="AV152" i="4" s="1"/>
  <c r="AS152" i="4" s="1"/>
  <c r="AQ343" i="4"/>
  <c r="AV343" i="4" s="1"/>
  <c r="AS343" i="4" s="1"/>
  <c r="AQ366" i="4"/>
  <c r="AV366" i="4" s="1"/>
  <c r="AS366" i="4" s="1"/>
  <c r="AQ47" i="4"/>
  <c r="AV47" i="4" s="1"/>
  <c r="AS47" i="4" s="1"/>
  <c r="AQ389" i="4"/>
  <c r="AV389" i="4" s="1"/>
  <c r="AS389" i="4" s="1"/>
  <c r="AQ434" i="4"/>
  <c r="AV434" i="4" s="1"/>
  <c r="AS434" i="4" s="1"/>
  <c r="AQ251" i="4"/>
  <c r="AV251" i="4" s="1"/>
  <c r="AS251" i="4" s="1"/>
  <c r="AQ274" i="4"/>
  <c r="AV274" i="4" s="1"/>
  <c r="AS274" i="4" s="1"/>
  <c r="AQ297" i="4"/>
  <c r="AV297" i="4" s="1"/>
  <c r="AS297" i="4" s="1"/>
  <c r="AQ597" i="4"/>
  <c r="AV597" i="4" s="1"/>
  <c r="AS597" i="4" s="1"/>
  <c r="AQ513" i="4"/>
  <c r="AV513" i="4" s="1"/>
  <c r="AS513" i="4" s="1"/>
  <c r="AQ375" i="4"/>
  <c r="AV375" i="4" s="1"/>
  <c r="AS375" i="4" s="1"/>
  <c r="AQ529" i="4"/>
  <c r="AV529" i="4" s="1"/>
  <c r="AS529" i="4" s="1"/>
  <c r="AQ551" i="4"/>
  <c r="AV551" i="4" s="1"/>
  <c r="AS551" i="4" s="1"/>
  <c r="AQ574" i="4"/>
  <c r="AV574" i="4" s="1"/>
  <c r="AS574" i="4" s="1"/>
  <c r="AQ383" i="4"/>
  <c r="AV383" i="4" s="1"/>
  <c r="AS383" i="4" s="1"/>
  <c r="AQ380" i="4"/>
  <c r="AV380" i="4" s="1"/>
  <c r="AS380" i="4" s="1"/>
  <c r="AQ310" i="4"/>
  <c r="AV310" i="4" s="1"/>
  <c r="AS310" i="4" s="1"/>
  <c r="AQ355" i="4"/>
  <c r="AV355" i="4" s="1"/>
  <c r="AS355" i="4" s="1"/>
  <c r="AQ190" i="4"/>
  <c r="AV190" i="4" s="1"/>
  <c r="AS190" i="4" s="1"/>
  <c r="AQ580" i="4"/>
  <c r="AV580" i="4" s="1"/>
  <c r="AS580" i="4" s="1"/>
  <c r="AQ155" i="4"/>
  <c r="AV155" i="4" s="1"/>
  <c r="AS155" i="4" s="1"/>
  <c r="AQ497" i="4"/>
  <c r="AV497" i="4" s="1"/>
  <c r="AS497" i="4" s="1"/>
  <c r="AQ519" i="4"/>
  <c r="AV519" i="4" s="1"/>
  <c r="AS519" i="4" s="1"/>
  <c r="AQ542" i="4"/>
  <c r="AV542" i="4" s="1"/>
  <c r="AS542" i="4" s="1"/>
  <c r="AQ352" i="4"/>
  <c r="AV352" i="4" s="1"/>
  <c r="AS352" i="4" s="1"/>
  <c r="AQ229" i="4"/>
  <c r="AV229" i="4" s="1"/>
  <c r="AS229" i="4" s="1"/>
  <c r="AQ532" i="4"/>
  <c r="AV532" i="4" s="1"/>
  <c r="AS532" i="4" s="1"/>
  <c r="AQ535" i="4"/>
  <c r="AV535" i="4" s="1"/>
  <c r="AS535" i="4" s="1"/>
  <c r="AQ177" i="4"/>
  <c r="AV177" i="4" s="1"/>
  <c r="AS177" i="4" s="1"/>
  <c r="AQ506" i="4"/>
  <c r="AV506" i="4" s="1"/>
  <c r="AS506" i="4" s="1"/>
  <c r="AQ499" i="4"/>
  <c r="AV499" i="4" s="1"/>
  <c r="AS499" i="4" s="1"/>
  <c r="AQ504" i="4"/>
  <c r="AV504" i="4" s="1"/>
  <c r="AS504" i="4" s="1"/>
  <c r="AQ328" i="4"/>
  <c r="AV328" i="4" s="1"/>
  <c r="AS328" i="4" s="1"/>
  <c r="AQ180" i="4"/>
  <c r="AV180" i="4" s="1"/>
  <c r="AS180" i="4" s="1"/>
  <c r="AQ436" i="4"/>
  <c r="AV436" i="4" s="1"/>
  <c r="AS436" i="4" s="1"/>
  <c r="AQ43" i="4"/>
  <c r="AV43" i="4" s="1"/>
  <c r="AS43" i="4" s="1"/>
  <c r="AQ385" i="4"/>
  <c r="AV385" i="4" s="1"/>
  <c r="AS385" i="4" s="1"/>
  <c r="AQ407" i="4"/>
  <c r="AV407" i="4" s="1"/>
  <c r="AS407" i="4" s="1"/>
  <c r="AQ174" i="4"/>
  <c r="AV174" i="4" s="1"/>
  <c r="AS174" i="4" s="1"/>
  <c r="AQ515" i="4"/>
  <c r="AV515" i="4" s="1"/>
  <c r="AS515" i="4" s="1"/>
  <c r="AQ197" i="4"/>
  <c r="AV197" i="4" s="1"/>
  <c r="AS197" i="4" s="1"/>
  <c r="AQ219" i="4"/>
  <c r="AV219" i="4" s="1"/>
  <c r="AS219" i="4" s="1"/>
  <c r="AQ561" i="4"/>
  <c r="AV561" i="4" s="1"/>
  <c r="AS561" i="4" s="1"/>
  <c r="AQ327" i="4"/>
  <c r="AV327" i="4" s="1"/>
  <c r="AS327" i="4" s="1"/>
  <c r="AQ223" i="4"/>
  <c r="AV223" i="4" s="1"/>
  <c r="AS223" i="4" s="1"/>
  <c r="AQ418" i="4"/>
  <c r="AV418" i="4" s="1"/>
  <c r="AS418" i="4" s="1"/>
  <c r="AQ441" i="4"/>
  <c r="AV441" i="4" s="1"/>
  <c r="AS441" i="4" s="1"/>
  <c r="AQ463" i="4"/>
  <c r="AV463" i="4" s="1"/>
  <c r="AS463" i="4" s="1"/>
  <c r="AQ486" i="4"/>
  <c r="AV486" i="4" s="1"/>
  <c r="AS486" i="4" s="1"/>
  <c r="AQ330" i="4"/>
  <c r="AV330" i="4" s="1"/>
  <c r="AS330" i="4" s="1"/>
  <c r="AQ458" i="4"/>
  <c r="AV458" i="4" s="1"/>
  <c r="AS458" i="4" s="1"/>
  <c r="AQ216" i="4"/>
  <c r="AV216" i="4" s="1"/>
  <c r="AS216" i="4" s="1"/>
  <c r="AQ472" i="4"/>
  <c r="AV472" i="4" s="1"/>
  <c r="AS472" i="4" s="1"/>
  <c r="AQ388" i="4"/>
  <c r="AV388" i="4" s="1"/>
  <c r="AS388" i="4" s="1"/>
  <c r="AQ429" i="4"/>
  <c r="AV429" i="4" s="1"/>
  <c r="AS429" i="4" s="1"/>
  <c r="AQ451" i="4"/>
  <c r="AV451" i="4" s="1"/>
  <c r="AS451" i="4" s="1"/>
  <c r="AQ178" i="4"/>
  <c r="AV178" i="4" s="1"/>
  <c r="AS178" i="4" s="1"/>
  <c r="AQ415" i="4"/>
  <c r="AV415" i="4" s="1"/>
  <c r="AS415" i="4" s="1"/>
  <c r="AQ543" i="4"/>
  <c r="AV543" i="4" s="1"/>
  <c r="AS543" i="4" s="1"/>
  <c r="AQ524" i="4"/>
  <c r="AV524" i="4" s="1"/>
  <c r="AS524" i="4" s="1"/>
  <c r="AQ161" i="4"/>
  <c r="AV161" i="4" s="1"/>
  <c r="AS161" i="4" s="1"/>
  <c r="AQ502" i="4"/>
  <c r="AV502" i="4" s="1"/>
  <c r="AS502" i="4" s="1"/>
  <c r="AQ183" i="4"/>
  <c r="AV183" i="4" s="1"/>
  <c r="AS183" i="4" s="1"/>
  <c r="AQ206" i="4"/>
  <c r="AV206" i="4" s="1"/>
  <c r="AS206" i="4" s="1"/>
  <c r="AQ168" i="4"/>
  <c r="AV168" i="4" s="1"/>
  <c r="AS168" i="4" s="1"/>
  <c r="AQ250" i="4"/>
  <c r="AV250" i="4" s="1"/>
  <c r="AS250" i="4" s="1"/>
  <c r="AQ273" i="4"/>
  <c r="AV273" i="4" s="1"/>
  <c r="AS273" i="4" s="1"/>
  <c r="AQ295" i="4"/>
  <c r="AV295" i="4" s="1"/>
  <c r="AS295" i="4" s="1"/>
  <c r="AQ318" i="4"/>
  <c r="AV318" i="4" s="1"/>
  <c r="AS318" i="4" s="1"/>
  <c r="AQ151" i="4"/>
  <c r="AV151" i="4" s="1"/>
  <c r="AS151" i="4" s="1"/>
  <c r="AQ493" i="4"/>
  <c r="AV493" i="4" s="1"/>
  <c r="AS493" i="4" s="1"/>
  <c r="AQ538" i="4"/>
  <c r="AV538" i="4" s="1"/>
  <c r="AS538" i="4" s="1"/>
  <c r="AQ350" i="4"/>
  <c r="AV350" i="4" s="1"/>
  <c r="AS350" i="4" s="1"/>
  <c r="AQ351" i="4"/>
  <c r="AV351" i="4" s="1"/>
  <c r="AS351" i="4" s="1"/>
  <c r="AQ336" i="4"/>
  <c r="AV336" i="4" s="1"/>
  <c r="AS336" i="4" s="1"/>
  <c r="AQ188" i="4"/>
  <c r="AV188" i="4" s="1"/>
  <c r="AS188" i="4" s="1"/>
  <c r="AQ253" i="4"/>
  <c r="AV253" i="4" s="1"/>
  <c r="AS253" i="4" s="1"/>
  <c r="AQ275" i="4"/>
  <c r="AV275" i="4" s="1"/>
  <c r="AS275" i="4" s="1"/>
  <c r="AQ469" i="4"/>
  <c r="AV469" i="4" s="1"/>
  <c r="AS469" i="4" s="1"/>
  <c r="AQ406" i="4"/>
  <c r="AV406" i="4" s="1"/>
  <c r="AS406" i="4" s="1"/>
  <c r="AQ474" i="4"/>
  <c r="AV474" i="4" s="1"/>
  <c r="AS474" i="4" s="1"/>
  <c r="AQ241" i="4"/>
  <c r="AV241" i="4" s="1"/>
  <c r="AS241" i="4" s="1"/>
  <c r="AQ582" i="4"/>
  <c r="AV582" i="4" s="1"/>
  <c r="AS582" i="4" s="1"/>
  <c r="AQ263" i="4"/>
  <c r="AV263" i="4" s="1"/>
  <c r="AS263" i="4" s="1"/>
  <c r="AQ286" i="4"/>
  <c r="AV286" i="4" s="1"/>
  <c r="AS286" i="4" s="1"/>
  <c r="AQ160" i="4"/>
  <c r="AV160" i="4" s="1"/>
  <c r="AS160" i="4" s="1"/>
  <c r="AQ416" i="4"/>
  <c r="AV416" i="4" s="1"/>
  <c r="AS416" i="4" s="1"/>
  <c r="AQ12" i="4"/>
  <c r="AV12" i="4" s="1"/>
  <c r="AS12" i="4" s="1"/>
  <c r="AQ268" i="4"/>
  <c r="AV268" i="4" s="1"/>
  <c r="AS268" i="4" s="1"/>
  <c r="AQ587" i="4"/>
  <c r="AV587" i="4" s="1"/>
  <c r="AS587" i="4" s="1"/>
  <c r="AQ269" i="4"/>
  <c r="AV269" i="4" s="1"/>
  <c r="AS269" i="4" s="1"/>
  <c r="AQ307" i="4"/>
  <c r="AV307" i="4" s="1"/>
  <c r="AS307" i="4" s="1"/>
  <c r="AQ340" i="4"/>
  <c r="AV340" i="4" s="1"/>
  <c r="AS340" i="4" s="1"/>
  <c r="AQ596" i="4"/>
  <c r="AV596" i="4" s="1"/>
  <c r="AS596" i="4" s="1"/>
  <c r="AQ598" i="4"/>
  <c r="AV598" i="4" s="1"/>
  <c r="AS598" i="4" s="1"/>
  <c r="AQ279" i="4"/>
  <c r="AV279" i="4" s="1"/>
  <c r="AS279" i="4" s="1"/>
  <c r="AQ410" i="4"/>
  <c r="AV410" i="4" s="1"/>
  <c r="AS410" i="4" s="1"/>
  <c r="AQ262" i="4"/>
  <c r="AV262" i="4" s="1"/>
  <c r="AS262" i="4" s="1"/>
  <c r="AQ285" i="4"/>
  <c r="AV285" i="4" s="1"/>
  <c r="AS285" i="4" s="1"/>
  <c r="AQ222" i="4"/>
  <c r="AV222" i="4" s="1"/>
  <c r="AS222" i="4" s="1"/>
  <c r="AQ176" i="4"/>
  <c r="AV176" i="4" s="1"/>
  <c r="AS176" i="4" s="1"/>
  <c r="AQ432" i="4"/>
  <c r="AV432" i="4" s="1"/>
  <c r="AS432" i="4" s="1"/>
  <c r="AQ284" i="4"/>
  <c r="AV284" i="4" s="1"/>
  <c r="AS284" i="4" s="1"/>
  <c r="AQ540" i="4"/>
  <c r="AV540" i="4" s="1"/>
  <c r="AS540" i="4" s="1"/>
  <c r="AQ523" i="4"/>
  <c r="AV523" i="4" s="1"/>
  <c r="AS523" i="4" s="1"/>
  <c r="AQ546" i="4"/>
  <c r="AV546" i="4" s="1"/>
  <c r="AS546" i="4" s="1"/>
  <c r="AQ227" i="4"/>
  <c r="AV227" i="4" s="1"/>
  <c r="AS227" i="4" s="1"/>
  <c r="AQ569" i="4"/>
  <c r="AV569" i="4" s="1"/>
  <c r="AS569" i="4" s="1"/>
  <c r="AQ591" i="4"/>
  <c r="AV591" i="4" s="1"/>
  <c r="AS591" i="4" s="1"/>
  <c r="AQ312" i="4"/>
  <c r="AV312" i="4" s="1"/>
  <c r="AS312" i="4" s="1"/>
  <c r="AQ164" i="4"/>
  <c r="AV164" i="4" s="1"/>
  <c r="AS164" i="4" s="1"/>
  <c r="AQ386" i="4"/>
  <c r="AV386" i="4" s="1"/>
  <c r="AS386" i="4" s="1"/>
  <c r="AQ392" i="4"/>
  <c r="AV392" i="4" s="1"/>
  <c r="AS392" i="4" s="1"/>
  <c r="AQ244" i="4"/>
  <c r="AV244" i="4" s="1"/>
  <c r="AS244" i="4" s="1"/>
  <c r="AQ259" i="4"/>
  <c r="AV259" i="4" s="1"/>
  <c r="AS259" i="4" s="1"/>
  <c r="AQ234" i="4"/>
  <c r="AV234" i="4" s="1"/>
  <c r="AS234" i="4" s="1"/>
  <c r="AQ362" i="4"/>
  <c r="AV362" i="4" s="1"/>
  <c r="AS362" i="4" s="1"/>
  <c r="AQ162" i="4"/>
  <c r="AV162" i="4" s="1"/>
  <c r="AS162" i="4" s="1"/>
  <c r="AQ526" i="4"/>
  <c r="AV526" i="4" s="1"/>
  <c r="AS526" i="4" s="1"/>
  <c r="AQ549" i="4"/>
  <c r="AV549" i="4" s="1"/>
  <c r="AS549" i="4" s="1"/>
  <c r="AQ571" i="4"/>
  <c r="AV571" i="4" s="1"/>
  <c r="AS571" i="4" s="1"/>
  <c r="AQ594" i="4"/>
  <c r="AV594" i="4" s="1"/>
  <c r="AS594" i="4" s="1"/>
  <c r="AQ280" i="4"/>
  <c r="AV280" i="4" s="1"/>
  <c r="AS280" i="4" s="1"/>
  <c r="AQ536" i="4"/>
  <c r="AV536" i="4" s="1"/>
  <c r="AS536" i="4" s="1"/>
  <c r="AQ196" i="4"/>
  <c r="AV196" i="4" s="1"/>
  <c r="AS196" i="4" s="1"/>
  <c r="AQ452" i="4"/>
  <c r="AV452" i="4" s="1"/>
  <c r="AS452" i="4" s="1"/>
  <c r="AQ559" i="4"/>
  <c r="AV559" i="4" s="1"/>
  <c r="AS559" i="4" s="1"/>
  <c r="AQ554" i="4"/>
  <c r="AV554" i="4" s="1"/>
  <c r="AS554" i="4" s="1"/>
  <c r="AQ332" i="4"/>
  <c r="AV332" i="4" s="1"/>
  <c r="AS332" i="4" s="1"/>
  <c r="AQ246" i="4"/>
  <c r="AV246" i="4" s="1"/>
  <c r="AS246" i="4" s="1"/>
  <c r="AQ291" i="4"/>
  <c r="AV291" i="4" s="1"/>
  <c r="AS291" i="4" s="1"/>
  <c r="AQ314" i="4"/>
  <c r="AV314" i="4" s="1"/>
  <c r="AS314" i="4" s="1"/>
  <c r="AQ422" i="4"/>
  <c r="AV422" i="4" s="1"/>
  <c r="AS422" i="4" s="1"/>
  <c r="AQ445" i="4"/>
  <c r="AV445" i="4" s="1"/>
  <c r="AS445" i="4" s="1"/>
  <c r="AQ467" i="4"/>
  <c r="AV467" i="4" s="1"/>
  <c r="AS467" i="4" s="1"/>
  <c r="AQ478" i="4"/>
  <c r="AV478" i="4" s="1"/>
  <c r="AS478" i="4" s="1"/>
  <c r="AQ23" i="4"/>
  <c r="AV23" i="4" s="1"/>
  <c r="AS23" i="4" s="1"/>
  <c r="AQ46" i="4"/>
  <c r="AV46" i="4" s="1"/>
  <c r="AS46" i="4" s="1"/>
  <c r="AQ154" i="4"/>
  <c r="AV154" i="4" s="1"/>
  <c r="AS154" i="4" s="1"/>
  <c r="AQ586" i="4"/>
  <c r="AV586" i="4" s="1"/>
  <c r="AS586" i="4" s="1"/>
  <c r="AQ17" i="4"/>
  <c r="AV17" i="4" s="1"/>
  <c r="AS17" i="4" s="1"/>
  <c r="AQ358" i="4"/>
  <c r="AV358" i="4" s="1"/>
  <c r="AS358" i="4" s="1"/>
  <c r="AQ39" i="4"/>
  <c r="AV39" i="4" s="1"/>
  <c r="AS39" i="4" s="1"/>
  <c r="AQ62" i="4"/>
  <c r="AV62" i="4" s="1"/>
  <c r="AS62" i="4" s="1"/>
  <c r="AQ470" i="4"/>
  <c r="AV470" i="4" s="1"/>
  <c r="AS470" i="4" s="1"/>
  <c r="AQ237" i="4"/>
  <c r="AV237" i="4" s="1"/>
  <c r="AS237" i="4" s="1"/>
  <c r="AQ578" i="4"/>
  <c r="AV578" i="4" s="1"/>
  <c r="AS578" i="4" s="1"/>
  <c r="AQ435" i="4"/>
  <c r="AV435" i="4" s="1"/>
  <c r="AS435" i="4" s="1"/>
  <c r="AQ400" i="4"/>
  <c r="AV400" i="4" s="1"/>
  <c r="AS400" i="4" s="1"/>
  <c r="AQ252" i="4"/>
  <c r="AV252" i="4" s="1"/>
  <c r="AS252" i="4" s="1"/>
  <c r="AQ508" i="4"/>
  <c r="AV508" i="4" s="1"/>
  <c r="AS508" i="4" s="1"/>
  <c r="AQ481" i="4"/>
  <c r="AV481" i="4" s="1"/>
  <c r="AS481" i="4" s="1"/>
  <c r="AQ503" i="4"/>
  <c r="AV503" i="4" s="1"/>
  <c r="AS503" i="4" s="1"/>
  <c r="AQ185" i="4"/>
  <c r="AV185" i="4" s="1"/>
  <c r="AS185" i="4" s="1"/>
  <c r="AQ207" i="4"/>
  <c r="AV207" i="4" s="1"/>
  <c r="AS207" i="4" s="1"/>
  <c r="AQ19" i="4"/>
  <c r="AV19" i="4" s="1"/>
  <c r="AS19" i="4" s="1"/>
  <c r="AQ361" i="4"/>
  <c r="AV361" i="4" s="1"/>
  <c r="AS361" i="4" s="1"/>
  <c r="AQ309" i="4"/>
  <c r="AV309" i="4" s="1"/>
  <c r="AS309" i="4" s="1"/>
  <c r="AQ437" i="4"/>
  <c r="AV437" i="4" s="1"/>
  <c r="AS437" i="4" s="1"/>
  <c r="AQ24" i="4"/>
  <c r="AV24" i="4" s="1"/>
  <c r="AS24" i="4" s="1"/>
  <c r="AQ491" i="4"/>
  <c r="AV491" i="4" s="1"/>
  <c r="AS491" i="4" s="1"/>
  <c r="AQ195" i="4"/>
  <c r="AV195" i="4" s="1"/>
  <c r="AS195" i="4" s="1"/>
  <c r="AQ218" i="4"/>
  <c r="AV218" i="4" s="1"/>
  <c r="AS218" i="4" s="1"/>
  <c r="AQ326" i="4"/>
  <c r="AV326" i="4" s="1"/>
  <c r="AS326" i="4" s="1"/>
  <c r="AQ7" i="4"/>
  <c r="AV7" i="4" s="1"/>
  <c r="AS7" i="4" s="1"/>
  <c r="AQ349" i="4"/>
  <c r="AV349" i="4" s="1"/>
  <c r="AS349" i="4" s="1"/>
  <c r="AQ30" i="4"/>
  <c r="AV30" i="4" s="1"/>
  <c r="AS30" i="4" s="1"/>
  <c r="AQ224" i="4"/>
  <c r="AV224" i="4" s="1"/>
  <c r="AS224" i="4" s="1"/>
  <c r="AQ480" i="4"/>
  <c r="AV480" i="4" s="1"/>
  <c r="AS480" i="4" s="1"/>
  <c r="AQ588" i="4"/>
  <c r="AV588" i="4" s="1"/>
  <c r="AS588" i="4" s="1"/>
  <c r="AQ354" i="4"/>
  <c r="AV354" i="4" s="1"/>
  <c r="AS354" i="4" s="1"/>
  <c r="AQ35" i="4"/>
  <c r="AV35" i="4" s="1"/>
  <c r="AS35" i="4" s="1"/>
  <c r="AQ377" i="4"/>
  <c r="AV377" i="4" s="1"/>
  <c r="AS377" i="4" s="1"/>
  <c r="AQ58" i="4"/>
  <c r="AV58" i="4" s="1"/>
  <c r="AS58" i="4" s="1"/>
  <c r="AQ490" i="4"/>
  <c r="AV490" i="4" s="1"/>
  <c r="AS490" i="4" s="1"/>
  <c r="AQ404" i="4"/>
  <c r="AV404" i="4" s="1"/>
  <c r="AS404" i="4" s="1"/>
  <c r="AQ387" i="4"/>
  <c r="AV387" i="4" s="1"/>
  <c r="AS387" i="4" s="1"/>
  <c r="AQ495" i="4"/>
  <c r="AV495" i="4" s="1"/>
  <c r="AS495" i="4" s="1"/>
  <c r="AQ347" i="4"/>
  <c r="AV347" i="4" s="1"/>
  <c r="AS347" i="4" s="1"/>
  <c r="AQ393" i="4"/>
  <c r="AV393" i="4" s="1"/>
  <c r="AS393" i="4" s="1"/>
  <c r="AQ240" i="4"/>
  <c r="AV240" i="4" s="1"/>
  <c r="AS240" i="4" s="1"/>
  <c r="AQ496" i="4"/>
  <c r="AV496" i="4" s="1"/>
  <c r="AS496" i="4" s="1"/>
  <c r="AQ267" i="4"/>
  <c r="AV267" i="4" s="1"/>
  <c r="AS267" i="4" s="1"/>
  <c r="AQ290" i="4"/>
  <c r="AV290" i="4" s="1"/>
  <c r="AS290" i="4" s="1"/>
  <c r="AQ313" i="4"/>
  <c r="AV313" i="4" s="1"/>
  <c r="AS313" i="4" s="1"/>
  <c r="AQ335" i="4"/>
  <c r="AV335" i="4" s="1"/>
  <c r="AS335" i="4" s="1"/>
  <c r="AQ403" i="4"/>
  <c r="AV403" i="4" s="1"/>
  <c r="AS403" i="4" s="1"/>
  <c r="AQ376" i="4"/>
  <c r="AV376" i="4" s="1"/>
  <c r="AS376" i="4" s="1"/>
  <c r="AQ484" i="4"/>
  <c r="AV484" i="4" s="1"/>
  <c r="AS484" i="4" s="1"/>
  <c r="AQ449" i="4"/>
  <c r="AV449" i="4" s="1"/>
  <c r="AS449" i="4" s="1"/>
  <c r="AQ200" i="4"/>
  <c r="AV200" i="4" s="1"/>
  <c r="AS200" i="4" s="1"/>
  <c r="AQ456" i="4"/>
  <c r="AV456" i="4" s="1"/>
  <c r="AS456" i="4" s="1"/>
  <c r="AQ52" i="4"/>
  <c r="AV52" i="4" s="1"/>
  <c r="AS52" i="4" s="1"/>
  <c r="AQ308" i="4"/>
  <c r="AV308" i="4" s="1"/>
  <c r="AS308" i="4" s="1"/>
  <c r="AQ564" i="4"/>
  <c r="AV564" i="4" s="1"/>
  <c r="AS564" i="4" s="1"/>
  <c r="AQ555" i="4"/>
  <c r="AV555" i="4" s="1"/>
  <c r="AS555" i="4" s="1"/>
  <c r="AQ345" i="4"/>
  <c r="AV345" i="4" s="1"/>
  <c r="AS345" i="4" s="1"/>
  <c r="AQ49" i="4"/>
  <c r="AV49" i="4" s="1"/>
  <c r="AS49" i="4" s="1"/>
  <c r="AQ157" i="4"/>
  <c r="AV157" i="4" s="1"/>
  <c r="AS157" i="4" s="1"/>
  <c r="AQ498" i="4"/>
  <c r="AV498" i="4" s="1"/>
  <c r="AS498" i="4" s="1"/>
  <c r="AQ521" i="4"/>
  <c r="AV521" i="4" s="1"/>
  <c r="AS521" i="4" s="1"/>
  <c r="AQ245" i="4"/>
  <c r="AV245" i="4" s="1"/>
  <c r="AS245" i="4" s="1"/>
  <c r="AQ373" i="4"/>
  <c r="AV373" i="4" s="1"/>
  <c r="AS373" i="4" s="1"/>
  <c r="AQ589" i="4"/>
  <c r="AV589" i="4" s="1"/>
  <c r="AS589" i="4" s="1"/>
  <c r="AQ293" i="4"/>
  <c r="AV293" i="4" s="1"/>
  <c r="AS293" i="4" s="1"/>
  <c r="AQ315" i="4"/>
  <c r="AV315" i="4" s="1"/>
  <c r="AS315" i="4" s="1"/>
  <c r="AQ338" i="4"/>
  <c r="AV338" i="4" s="1"/>
  <c r="AS338" i="4" s="1"/>
  <c r="AQ344" i="4"/>
  <c r="AV344" i="4" s="1"/>
  <c r="AS344" i="4" s="1"/>
  <c r="AQ600" i="4"/>
  <c r="AV600" i="4" s="1"/>
  <c r="AS600" i="4" s="1"/>
  <c r="AQ516" i="4"/>
  <c r="AV516" i="4" s="1"/>
  <c r="AS516" i="4" s="1"/>
  <c r="AQ258" i="4"/>
  <c r="AV258" i="4" s="1"/>
  <c r="AS258" i="4" s="1"/>
  <c r="AQ599" i="4"/>
  <c r="AV599" i="4" s="1"/>
  <c r="AS599" i="4" s="1"/>
  <c r="AQ281" i="4"/>
  <c r="AV281" i="4" s="1"/>
  <c r="AS281" i="4" s="1"/>
  <c r="AQ303" i="4"/>
  <c r="AV303" i="4" s="1"/>
  <c r="AS303" i="4" s="1"/>
  <c r="AQ371" i="4"/>
  <c r="AV371" i="4" s="1"/>
  <c r="AS371" i="4" s="1"/>
  <c r="AQ394" i="4"/>
  <c r="AV394" i="4" s="1"/>
  <c r="AS394" i="4" s="1"/>
  <c r="AQ522" i="4"/>
  <c r="AV522" i="4" s="1"/>
  <c r="AS522" i="4" s="1"/>
  <c r="AQ396" i="4"/>
  <c r="AV396" i="4" s="1"/>
  <c r="AS396" i="4" s="1"/>
  <c r="AQ331" i="4"/>
  <c r="AV331" i="4" s="1"/>
  <c r="AS331" i="4" s="1"/>
  <c r="AQ399" i="4"/>
  <c r="AV399" i="4" s="1"/>
  <c r="AS399" i="4" s="1"/>
  <c r="AQ166" i="4"/>
  <c r="AV166" i="4" s="1"/>
  <c r="AS166" i="4" s="1"/>
  <c r="AQ507" i="4"/>
  <c r="AV507" i="4" s="1"/>
  <c r="AS507" i="4" s="1"/>
  <c r="AQ189" i="4"/>
  <c r="AV189" i="4" s="1"/>
  <c r="AS189" i="4" s="1"/>
  <c r="AQ553" i="4"/>
  <c r="AV553" i="4" s="1"/>
  <c r="AS553" i="4" s="1"/>
  <c r="AQ501" i="4"/>
  <c r="AV501" i="4" s="1"/>
  <c r="AS501" i="4" s="1"/>
  <c r="AQ51" i="4"/>
  <c r="AV51" i="4" s="1"/>
  <c r="AS51" i="4" s="1"/>
  <c r="AQ40" i="4"/>
  <c r="AV40" i="4" s="1"/>
  <c r="AS40" i="4" s="1"/>
  <c r="AQ296" i="4"/>
  <c r="AV296" i="4" s="1"/>
  <c r="AS296" i="4" s="1"/>
  <c r="AQ552" i="4"/>
  <c r="AV552" i="4" s="1"/>
  <c r="AS552" i="4" s="1"/>
  <c r="AQ450" i="4"/>
  <c r="AV450" i="4" s="1"/>
  <c r="AS450" i="4" s="1"/>
  <c r="AQ473" i="4"/>
  <c r="AV473" i="4" s="1"/>
  <c r="AS473" i="4" s="1"/>
  <c r="AQ239" i="4"/>
  <c r="AV239" i="4" s="1"/>
  <c r="AS239" i="4" s="1"/>
  <c r="AQ581" i="4"/>
  <c r="AV581" i="4" s="1"/>
  <c r="AS581" i="4" s="1"/>
  <c r="AQ370" i="4"/>
  <c r="AV370" i="4" s="1"/>
  <c r="AS370" i="4" s="1"/>
  <c r="AQ348" i="4"/>
  <c r="AV348" i="4" s="1"/>
  <c r="AS348" i="4" s="1"/>
  <c r="AQ421" i="4"/>
  <c r="AV421" i="4" s="1"/>
  <c r="AS421" i="4" s="1"/>
  <c r="AQ443" i="4"/>
  <c r="AV443" i="4" s="1"/>
  <c r="AS443" i="4" s="1"/>
  <c r="AQ489" i="4"/>
  <c r="AV489" i="4" s="1"/>
  <c r="AS489" i="4" s="1"/>
  <c r="AQ228" i="4"/>
  <c r="AV228" i="4" s="1"/>
  <c r="AS228" i="4" s="1"/>
  <c r="AQ471" i="4"/>
  <c r="AV471" i="4" s="1"/>
  <c r="AS471" i="4" s="1"/>
  <c r="AQ306" i="4"/>
  <c r="AV306" i="4" s="1"/>
  <c r="AS306" i="4" s="1"/>
  <c r="AQ414" i="4"/>
  <c r="AV414" i="4" s="1"/>
  <c r="AS414" i="4" s="1"/>
  <c r="AQ364" i="4"/>
  <c r="AV364" i="4" s="1"/>
  <c r="AS364" i="4" s="1"/>
  <c r="AQ487" i="4"/>
  <c r="AV487" i="4" s="1"/>
  <c r="AS487" i="4" s="1"/>
  <c r="AQ287" i="4"/>
  <c r="AV287" i="4" s="1"/>
  <c r="AS287" i="4" s="1"/>
  <c r="AQ466" i="4"/>
  <c r="AV466" i="4" s="1"/>
  <c r="AS466" i="4" s="1"/>
  <c r="AQ184" i="4"/>
  <c r="AV184" i="4" s="1"/>
  <c r="AS184" i="4" s="1"/>
  <c r="AQ36" i="4"/>
  <c r="AV36" i="4" s="1"/>
  <c r="AS36" i="4" s="1"/>
  <c r="AQ292" i="4"/>
  <c r="AV292" i="4" s="1"/>
  <c r="AS292" i="4" s="1"/>
  <c r="AQ548" i="4"/>
  <c r="AV548" i="4" s="1"/>
  <c r="AS548" i="4" s="1"/>
  <c r="AQ193" i="4"/>
  <c r="AV193" i="4" s="1"/>
  <c r="AS193" i="4" s="1"/>
  <c r="AQ534" i="4"/>
  <c r="AV534" i="4" s="1"/>
  <c r="AS534" i="4" s="1"/>
  <c r="AQ215" i="4"/>
  <c r="AV215" i="4" s="1"/>
  <c r="AS215" i="4" s="1"/>
  <c r="AQ238" i="4"/>
  <c r="AV238" i="4" s="1"/>
  <c r="AS238" i="4" s="1"/>
  <c r="AQ579" i="4"/>
  <c r="AV579" i="4" s="1"/>
  <c r="AS579" i="4" s="1"/>
  <c r="AQ391" i="4"/>
  <c r="AV391" i="4" s="1"/>
  <c r="AS391" i="4" s="1"/>
  <c r="AQ170" i="4"/>
  <c r="AV170" i="4" s="1"/>
  <c r="AS170" i="4" s="1"/>
  <c r="AQ320" i="4"/>
  <c r="AV320" i="4" s="1"/>
  <c r="AS320" i="4" s="1"/>
  <c r="AQ172" i="4"/>
  <c r="AV172" i="4" s="1"/>
  <c r="AS172" i="4" s="1"/>
  <c r="AQ428" i="4"/>
  <c r="AV428" i="4" s="1"/>
  <c r="AS428" i="4" s="1"/>
  <c r="AQ55" i="4"/>
  <c r="AV55" i="4" s="1"/>
  <c r="AS55" i="4" s="1"/>
  <c r="AQ419" i="4"/>
  <c r="AV419" i="4" s="1"/>
  <c r="AS419" i="4" s="1"/>
  <c r="AQ442" i="4"/>
  <c r="AV442" i="4" s="1"/>
  <c r="AS442" i="4" s="1"/>
  <c r="AQ346" i="4"/>
  <c r="AV346" i="4" s="1"/>
  <c r="AS346" i="4" s="1"/>
  <c r="AQ158" i="4"/>
  <c r="AV158" i="4" s="1"/>
  <c r="AS158" i="4" s="1"/>
  <c r="AQ374" i="4"/>
  <c r="AV374" i="4" s="1"/>
  <c r="AS374" i="4" s="1"/>
  <c r="AQ163" i="4"/>
  <c r="AV163" i="4" s="1"/>
  <c r="AS163" i="4" s="1"/>
  <c r="AQ505" i="4"/>
  <c r="AV505" i="4" s="1"/>
  <c r="AS505" i="4" s="1"/>
  <c r="AQ209" i="4"/>
  <c r="AV209" i="4" s="1"/>
  <c r="AS209" i="4" s="1"/>
  <c r="AQ550" i="4"/>
  <c r="AV550" i="4" s="1"/>
  <c r="AS550" i="4" s="1"/>
  <c r="AQ255" i="4"/>
  <c r="AV255" i="4" s="1"/>
  <c r="AS255" i="4" s="1"/>
  <c r="AQ298" i="4"/>
  <c r="AV298" i="4" s="1"/>
  <c r="AS298" i="4" s="1"/>
  <c r="P10" i="4"/>
  <c r="D22" i="4"/>
  <c r="S210" i="8"/>
  <c r="T210" i="8"/>
  <c r="W210" i="8"/>
  <c r="AH210" i="8" s="1"/>
  <c r="X210" i="8"/>
  <c r="AI210" i="8" s="1"/>
  <c r="Z210" i="8"/>
  <c r="S211" i="8"/>
  <c r="T211" i="8"/>
  <c r="W211" i="8"/>
  <c r="AH211" i="8" s="1"/>
  <c r="X211" i="8"/>
  <c r="AI211" i="8" s="1"/>
  <c r="Z211" i="8"/>
  <c r="S212" i="8"/>
  <c r="T212" i="8"/>
  <c r="W212" i="8"/>
  <c r="AH212" i="8" s="1"/>
  <c r="X212" i="8"/>
  <c r="AI212" i="8" s="1"/>
  <c r="Z212" i="8"/>
  <c r="S213" i="8"/>
  <c r="T213" i="8"/>
  <c r="W213" i="8"/>
  <c r="AH213" i="8" s="1"/>
  <c r="X213" i="8"/>
  <c r="AI213" i="8" s="1"/>
  <c r="Z213" i="8"/>
  <c r="S214" i="8"/>
  <c r="T214" i="8"/>
  <c r="W214" i="8"/>
  <c r="AH214" i="8" s="1"/>
  <c r="X214" i="8"/>
  <c r="AI214" i="8" s="1"/>
  <c r="Z214" i="8"/>
  <c r="S215" i="8"/>
  <c r="T215" i="8"/>
  <c r="W215" i="8"/>
  <c r="AH215" i="8" s="1"/>
  <c r="X215" i="8"/>
  <c r="AI215" i="8" s="1"/>
  <c r="Z215" i="8"/>
  <c r="S216" i="8"/>
  <c r="T216" i="8"/>
  <c r="W216" i="8"/>
  <c r="AH216" i="8" s="1"/>
  <c r="X216" i="8"/>
  <c r="AI216" i="8" s="1"/>
  <c r="Z216" i="8"/>
  <c r="S217" i="8"/>
  <c r="T217" i="8"/>
  <c r="W217" i="8"/>
  <c r="AH217" i="8" s="1"/>
  <c r="X217" i="8"/>
  <c r="AI217" i="8" s="1"/>
  <c r="Z217" i="8"/>
  <c r="S218" i="8"/>
  <c r="T218" i="8"/>
  <c r="W218" i="8"/>
  <c r="AH218" i="8" s="1"/>
  <c r="X218" i="8"/>
  <c r="AI218" i="8" s="1"/>
  <c r="Z218" i="8"/>
  <c r="S219" i="8"/>
  <c r="T219" i="8"/>
  <c r="W219" i="8"/>
  <c r="AH219" i="8" s="1"/>
  <c r="X219" i="8"/>
  <c r="AI219" i="8" s="1"/>
  <c r="Z219" i="8"/>
  <c r="S220" i="8"/>
  <c r="T220" i="8"/>
  <c r="W220" i="8"/>
  <c r="AH220" i="8" s="1"/>
  <c r="X220" i="8"/>
  <c r="AI220" i="8" s="1"/>
  <c r="Z220" i="8"/>
  <c r="S221" i="8"/>
  <c r="T221" i="8"/>
  <c r="W221" i="8"/>
  <c r="AH221" i="8" s="1"/>
  <c r="X221" i="8"/>
  <c r="AI221" i="8" s="1"/>
  <c r="Z221" i="8"/>
  <c r="S222" i="8"/>
  <c r="T222" i="8"/>
  <c r="W222" i="8"/>
  <c r="AH222" i="8" s="1"/>
  <c r="X222" i="8"/>
  <c r="AI222" i="8" s="1"/>
  <c r="Z222" i="8"/>
  <c r="S223" i="8"/>
  <c r="T223" i="8"/>
  <c r="W223" i="8"/>
  <c r="AH223" i="8" s="1"/>
  <c r="Z223" i="8"/>
  <c r="S224" i="8"/>
  <c r="T224" i="8"/>
  <c r="W224" i="8"/>
  <c r="AH224" i="8" s="1"/>
  <c r="X224" i="8"/>
  <c r="AI224" i="8" s="1"/>
  <c r="Z224" i="8"/>
  <c r="S225" i="8"/>
  <c r="T225" i="8"/>
  <c r="W225" i="8"/>
  <c r="AH225" i="8" s="1"/>
  <c r="X225" i="8"/>
  <c r="AI225" i="8" s="1"/>
  <c r="Z225" i="8"/>
  <c r="S226" i="8"/>
  <c r="T226" i="8"/>
  <c r="W226" i="8"/>
  <c r="AH226" i="8" s="1"/>
  <c r="X226" i="8"/>
  <c r="AI226" i="8" s="1"/>
  <c r="Z226" i="8"/>
  <c r="S227" i="8"/>
  <c r="T227" i="8"/>
  <c r="W227" i="8"/>
  <c r="AH227" i="8" s="1"/>
  <c r="X227" i="8"/>
  <c r="AI227" i="8" s="1"/>
  <c r="Z227" i="8"/>
  <c r="S228" i="8"/>
  <c r="T228" i="8"/>
  <c r="W228" i="8"/>
  <c r="AH228" i="8" s="1"/>
  <c r="X228" i="8"/>
  <c r="AI228" i="8" s="1"/>
  <c r="Z228" i="8"/>
  <c r="S229" i="8"/>
  <c r="T229" i="8"/>
  <c r="W229" i="8"/>
  <c r="AH229" i="8" s="1"/>
  <c r="X229" i="8"/>
  <c r="AI229" i="8" s="1"/>
  <c r="Z229" i="8"/>
  <c r="S230" i="8"/>
  <c r="T230" i="8"/>
  <c r="W230" i="8"/>
  <c r="AH230" i="8" s="1"/>
  <c r="X230" i="8"/>
  <c r="AI230" i="8" s="1"/>
  <c r="Z230" i="8"/>
  <c r="S231" i="8"/>
  <c r="T231" i="8"/>
  <c r="W231" i="8"/>
  <c r="AH231" i="8" s="1"/>
  <c r="X231" i="8"/>
  <c r="AI231" i="8" s="1"/>
  <c r="Z231" i="8"/>
  <c r="S232" i="8"/>
  <c r="T232" i="8"/>
  <c r="W232" i="8"/>
  <c r="AH232" i="8" s="1"/>
  <c r="X232" i="8"/>
  <c r="AI232" i="8" s="1"/>
  <c r="Z232" i="8"/>
  <c r="Z234" i="8"/>
  <c r="Z235" i="8"/>
  <c r="Z236" i="8"/>
  <c r="Z237" i="8"/>
  <c r="Z238" i="8"/>
  <c r="Z233" i="8"/>
  <c r="W234" i="8"/>
  <c r="AH234" i="8" s="1"/>
  <c r="X234" i="8"/>
  <c r="AI234" i="8" s="1"/>
  <c r="W235" i="8"/>
  <c r="AH235" i="8" s="1"/>
  <c r="X235" i="8"/>
  <c r="AI235" i="8" s="1"/>
  <c r="W236" i="8"/>
  <c r="AH236" i="8" s="1"/>
  <c r="X236" i="8"/>
  <c r="AI236" i="8" s="1"/>
  <c r="W237" i="8"/>
  <c r="AH237" i="8" s="1"/>
  <c r="X237" i="8"/>
  <c r="AI237" i="8" s="1"/>
  <c r="W238" i="8"/>
  <c r="AH238" i="8" s="1"/>
  <c r="X238" i="8"/>
  <c r="AI238" i="8" s="1"/>
  <c r="S234" i="8"/>
  <c r="T234" i="8"/>
  <c r="S235" i="8"/>
  <c r="T235" i="8"/>
  <c r="S236" i="8"/>
  <c r="T236" i="8"/>
  <c r="S237" i="8"/>
  <c r="T237" i="8"/>
  <c r="S238" i="8"/>
  <c r="T238" i="8"/>
  <c r="T233" i="8"/>
  <c r="X233" i="8"/>
  <c r="AI233" i="8" s="1"/>
  <c r="W233" i="8"/>
  <c r="AH233" i="8" s="1"/>
  <c r="S233" i="8"/>
  <c r="U26" i="4"/>
  <c r="U27" i="4"/>
  <c r="U28" i="4"/>
  <c r="U29" i="4"/>
  <c r="U30" i="4"/>
  <c r="U31" i="4"/>
  <c r="U32" i="4"/>
  <c r="U33" i="4"/>
  <c r="U34" i="4"/>
  <c r="U35" i="4"/>
  <c r="U36" i="4"/>
  <c r="U37" i="4"/>
  <c r="U38" i="4"/>
  <c r="U39" i="4"/>
  <c r="U40" i="4"/>
  <c r="U41" i="4"/>
  <c r="H19" i="5" s="1"/>
  <c r="U42" i="4"/>
  <c r="H20" i="5" s="1"/>
  <c r="U43" i="4"/>
  <c r="H21" i="5" s="1"/>
  <c r="U44" i="4"/>
  <c r="H22" i="5" s="1"/>
  <c r="U45" i="4"/>
  <c r="H23" i="5" s="1"/>
  <c r="U46" i="4"/>
  <c r="H24" i="5" s="1"/>
  <c r="U47" i="4"/>
  <c r="H25" i="5" s="1"/>
  <c r="U48" i="4"/>
  <c r="H26" i="5" s="1"/>
  <c r="U49" i="4"/>
  <c r="H27" i="5" s="1"/>
  <c r="U50" i="4"/>
  <c r="H28" i="5" s="1"/>
  <c r="U51" i="4"/>
  <c r="U52" i="4"/>
  <c r="U53" i="4"/>
  <c r="U25" i="4"/>
  <c r="U24" i="4"/>
  <c r="C9" i="4"/>
  <c r="D21" i="4"/>
  <c r="H15" i="4"/>
  <c r="E15" i="4"/>
  <c r="E14" i="4"/>
  <c r="E13" i="4"/>
  <c r="C12" i="4"/>
  <c r="C11" i="4"/>
  <c r="B12" i="16" s="1"/>
  <c r="G96" i="7"/>
  <c r="G119" i="7" s="1"/>
  <c r="R4" i="7"/>
  <c r="G22" i="7" s="1"/>
  <c r="G45" i="7" s="1"/>
  <c r="G68" i="7" s="1"/>
  <c r="G91" i="7" s="1"/>
  <c r="G114" i="7" s="1"/>
  <c r="G137" i="7" s="1"/>
  <c r="G160" i="7" s="1"/>
  <c r="G183" i="7" s="1"/>
  <c r="G206" i="7" s="1"/>
  <c r="G229" i="7" s="1"/>
  <c r="G252" i="7" s="1"/>
  <c r="G275" i="7" s="1"/>
  <c r="G298" i="7" s="1"/>
  <c r="G321" i="7" s="1"/>
  <c r="G344" i="7" s="1"/>
  <c r="G367" i="7" s="1"/>
  <c r="G390" i="7" s="1"/>
  <c r="G413" i="7" s="1"/>
  <c r="G436" i="7" s="1"/>
  <c r="G459" i="7" s="1"/>
  <c r="G482" i="7" s="1"/>
  <c r="G505" i="7" s="1"/>
  <c r="AC228" i="8" l="1"/>
  <c r="AF228" i="8" s="1"/>
  <c r="AK226" i="4" s="1"/>
  <c r="D14" i="16"/>
  <c r="B20" i="16"/>
  <c r="B14" i="16"/>
  <c r="C17" i="16"/>
  <c r="B19" i="16"/>
  <c r="B18" i="16"/>
  <c r="A9" i="13"/>
  <c r="A12" i="17" s="1"/>
  <c r="B13" i="16"/>
  <c r="A14" i="16"/>
  <c r="H29" i="5"/>
  <c r="M30" i="15"/>
  <c r="H31" i="5"/>
  <c r="M32" i="15"/>
  <c r="H30" i="5"/>
  <c r="M31" i="15"/>
  <c r="AG228" i="8"/>
  <c r="AD228" i="8"/>
  <c r="AE228" i="8" s="1"/>
  <c r="AG223" i="8"/>
  <c r="AD223" i="8"/>
  <c r="AE223" i="8" s="1"/>
  <c r="AG215" i="8"/>
  <c r="AD215" i="8"/>
  <c r="AE215" i="8" s="1"/>
  <c r="AC215" i="8"/>
  <c r="AF215" i="8" s="1"/>
  <c r="AK213" i="4" s="1"/>
  <c r="AG237" i="8"/>
  <c r="AD237" i="8"/>
  <c r="AE237" i="8" s="1"/>
  <c r="AC237" i="8"/>
  <c r="AF237" i="8" s="1"/>
  <c r="AK235" i="4" s="1"/>
  <c r="AG231" i="8"/>
  <c r="AD231" i="8"/>
  <c r="AE231" i="8" s="1"/>
  <c r="AC231" i="8"/>
  <c r="AF231" i="8" s="1"/>
  <c r="AK229" i="4" s="1"/>
  <c r="AC227" i="8"/>
  <c r="AF227" i="8" s="1"/>
  <c r="AG218" i="8"/>
  <c r="AD218" i="8"/>
  <c r="AE218" i="8" s="1"/>
  <c r="AC218" i="8"/>
  <c r="AF218" i="8" s="1"/>
  <c r="AK216" i="4" s="1"/>
  <c r="AG210" i="8"/>
  <c r="AD210" i="8"/>
  <c r="AE210" i="8" s="1"/>
  <c r="AC210" i="8"/>
  <c r="AF210" i="8" s="1"/>
  <c r="AK208" i="4" s="1"/>
  <c r="AG226" i="8"/>
  <c r="AD226" i="8"/>
  <c r="AE226" i="8" s="1"/>
  <c r="AG221" i="8"/>
  <c r="AD221" i="8"/>
  <c r="AE221" i="8" s="1"/>
  <c r="AC221" i="8"/>
  <c r="AF221" i="8" s="1"/>
  <c r="AK219" i="4" s="1"/>
  <c r="AG236" i="8"/>
  <c r="AD236" i="8"/>
  <c r="AE236" i="8" s="1"/>
  <c r="AC236" i="8"/>
  <c r="AF236" i="8" s="1"/>
  <c r="AK234" i="4" s="1"/>
  <c r="AG229" i="8"/>
  <c r="AD229" i="8"/>
  <c r="AE229" i="8" s="1"/>
  <c r="AC229" i="8"/>
  <c r="AF229" i="8" s="1"/>
  <c r="AK227" i="4" s="1"/>
  <c r="AC225" i="8"/>
  <c r="AF225" i="8" s="1"/>
  <c r="AG216" i="8"/>
  <c r="AD216" i="8"/>
  <c r="AE216" i="8" s="1"/>
  <c r="AC216" i="8"/>
  <c r="AF216" i="8" s="1"/>
  <c r="AK214" i="4" s="1"/>
  <c r="AG233" i="8"/>
  <c r="AD233" i="8"/>
  <c r="AE233" i="8" s="1"/>
  <c r="AC233" i="8"/>
  <c r="AF233" i="8" s="1"/>
  <c r="AK231" i="4" s="1"/>
  <c r="AG213" i="8"/>
  <c r="AD213" i="8"/>
  <c r="AE213" i="8" s="1"/>
  <c r="AC213" i="8"/>
  <c r="AF213" i="8" s="1"/>
  <c r="AK211" i="4" s="1"/>
  <c r="AG224" i="8"/>
  <c r="AD224" i="8"/>
  <c r="AE224" i="8" s="1"/>
  <c r="AG211" i="8"/>
  <c r="AD211" i="8"/>
  <c r="AE211" i="8" s="1"/>
  <c r="AC211" i="8"/>
  <c r="AF211" i="8" s="1"/>
  <c r="AK209" i="4" s="1"/>
  <c r="AG232" i="8"/>
  <c r="AD232" i="8"/>
  <c r="AE232" i="8" s="1"/>
  <c r="AC232" i="8"/>
  <c r="AF232" i="8" s="1"/>
  <c r="AK230" i="4" s="1"/>
  <c r="AG219" i="8"/>
  <c r="AD219" i="8"/>
  <c r="AE219" i="8" s="1"/>
  <c r="AC219" i="8"/>
  <c r="AF219" i="8" s="1"/>
  <c r="AK217" i="4" s="1"/>
  <c r="AG235" i="8"/>
  <c r="AD235" i="8"/>
  <c r="AE235" i="8" s="1"/>
  <c r="AC235" i="8"/>
  <c r="AF235" i="8" s="1"/>
  <c r="AK233" i="4" s="1"/>
  <c r="AG227" i="8"/>
  <c r="AD227" i="8"/>
  <c r="AE227" i="8" s="1"/>
  <c r="AC223" i="8"/>
  <c r="AG222" i="8"/>
  <c r="AD222" i="8"/>
  <c r="AE222" i="8" s="1"/>
  <c r="AC222" i="8"/>
  <c r="AF222" i="8" s="1"/>
  <c r="AK220" i="4" s="1"/>
  <c r="AG214" i="8"/>
  <c r="AD214" i="8"/>
  <c r="AE214" i="8" s="1"/>
  <c r="AC214" i="8"/>
  <c r="AF214" i="8" s="1"/>
  <c r="AK212" i="4" s="1"/>
  <c r="AC226" i="8"/>
  <c r="AF226" i="8" s="1"/>
  <c r="AG238" i="8"/>
  <c r="AD238" i="8"/>
  <c r="AE238" i="8" s="1"/>
  <c r="AC238" i="8"/>
  <c r="AF238" i="8" s="1"/>
  <c r="AK236" i="4" s="1"/>
  <c r="AG234" i="8"/>
  <c r="AD234" i="8"/>
  <c r="AE234" i="8" s="1"/>
  <c r="AC234" i="8"/>
  <c r="AF234" i="8" s="1"/>
  <c r="AK232" i="4" s="1"/>
  <c r="AG225" i="8"/>
  <c r="AD225" i="8"/>
  <c r="AE225" i="8" s="1"/>
  <c r="AG220" i="8"/>
  <c r="AD220" i="8"/>
  <c r="AE220" i="8" s="1"/>
  <c r="AC220" i="8"/>
  <c r="AF220" i="8" s="1"/>
  <c r="AK218" i="4" s="1"/>
  <c r="AG212" i="8"/>
  <c r="AD212" i="8"/>
  <c r="AE212" i="8" s="1"/>
  <c r="AC212" i="8"/>
  <c r="AF212" i="8" s="1"/>
  <c r="AK210" i="4" s="1"/>
  <c r="AG230" i="8"/>
  <c r="AD230" i="8"/>
  <c r="AE230" i="8" s="1"/>
  <c r="AC230" i="8"/>
  <c r="AF230" i="8" s="1"/>
  <c r="AK228" i="4" s="1"/>
  <c r="AG217" i="8"/>
  <c r="AD217" i="8"/>
  <c r="AE217" i="8" s="1"/>
  <c r="AC217" i="8"/>
  <c r="AF217" i="8" s="1"/>
  <c r="AK215" i="4" s="1"/>
  <c r="AC224" i="8"/>
  <c r="AF224" i="8" s="1"/>
  <c r="AF223" i="8"/>
  <c r="AM147" i="4"/>
  <c r="AN147" i="4" s="1"/>
  <c r="AO147" i="4" s="1"/>
  <c r="AP147" i="4" s="1"/>
  <c r="AQ147" i="4" s="1"/>
  <c r="AV147" i="4" s="1"/>
  <c r="AS147" i="4" s="1"/>
  <c r="G326" i="15"/>
  <c r="N4" i="4"/>
  <c r="A8" i="13"/>
  <c r="A11" i="17" s="1"/>
  <c r="H10" i="5"/>
  <c r="H13" i="5"/>
  <c r="H5" i="5"/>
  <c r="H15" i="5"/>
  <c r="H7" i="5"/>
  <c r="H14" i="5"/>
  <c r="M7" i="7"/>
  <c r="H12" i="5"/>
  <c r="H4" i="5"/>
  <c r="H11" i="5"/>
  <c r="H18" i="5"/>
  <c r="H2" i="5"/>
  <c r="H17" i="5"/>
  <c r="H9" i="5"/>
  <c r="H3" i="5"/>
  <c r="H16" i="5"/>
  <c r="H8" i="5"/>
  <c r="P11" i="4"/>
  <c r="V214" i="8"/>
  <c r="V238" i="8"/>
  <c r="V234" i="8"/>
  <c r="V223" i="8"/>
  <c r="V215" i="8"/>
  <c r="V226" i="8"/>
  <c r="V218" i="8"/>
  <c r="V210" i="8"/>
  <c r="V230" i="8"/>
  <c r="V220" i="8"/>
  <c r="V237" i="8"/>
  <c r="V213" i="8"/>
  <c r="V227" i="8"/>
  <c r="V224" i="8"/>
  <c r="V216" i="8"/>
  <c r="V235" i="8"/>
  <c r="V225" i="8"/>
  <c r="V217" i="8"/>
  <c r="V212" i="8"/>
  <c r="V231" i="8"/>
  <c r="V221" i="8"/>
  <c r="V233" i="8"/>
  <c r="V236" i="8"/>
  <c r="V229" i="8"/>
  <c r="V219" i="8"/>
  <c r="V211" i="8"/>
  <c r="V232" i="8"/>
  <c r="V222" i="8"/>
  <c r="V228" i="8"/>
  <c r="M20" i="7"/>
  <c r="M12" i="7"/>
  <c r="M10" i="7"/>
  <c r="M26" i="7"/>
  <c r="M3" i="7"/>
  <c r="M6" i="7"/>
  <c r="M22" i="7"/>
  <c r="M18" i="7"/>
  <c r="M14" i="7"/>
  <c r="M31" i="7"/>
  <c r="H6" i="5"/>
  <c r="M23" i="7"/>
  <c r="M15" i="7"/>
  <c r="M27" i="7"/>
  <c r="M28" i="7"/>
  <c r="M21" i="7"/>
  <c r="M13" i="7"/>
  <c r="M5" i="7"/>
  <c r="M4" i="7"/>
  <c r="M19" i="7"/>
  <c r="M11" i="7"/>
  <c r="M32" i="7"/>
  <c r="M25" i="7"/>
  <c r="M17" i="7"/>
  <c r="M9" i="7"/>
  <c r="M30" i="7"/>
  <c r="M24" i="7"/>
  <c r="M16" i="7"/>
  <c r="M8" i="7"/>
  <c r="M29" i="7"/>
  <c r="G142" i="7"/>
  <c r="AM539" i="4" l="1"/>
  <c r="AM608" i="4"/>
  <c r="AM505" i="4"/>
  <c r="AM118" i="4"/>
  <c r="AN118" i="4" s="1"/>
  <c r="AO118" i="4" s="1"/>
  <c r="AP118" i="4" s="1"/>
  <c r="AQ118" i="4" s="1"/>
  <c r="AV118" i="4" s="1"/>
  <c r="AS118" i="4" s="1"/>
  <c r="AM282" i="4"/>
  <c r="AM566" i="4"/>
  <c r="AM461" i="4"/>
  <c r="A12" i="18"/>
  <c r="A12" i="20"/>
  <c r="A11" i="18"/>
  <c r="A11" i="20"/>
  <c r="AM162" i="4"/>
  <c r="AM624" i="4"/>
  <c r="AM527" i="4"/>
  <c r="AM336" i="4"/>
  <c r="AM362" i="4"/>
  <c r="AM489" i="4"/>
  <c r="AM655" i="4"/>
  <c r="AM587" i="4"/>
  <c r="AM289" i="4"/>
  <c r="AM388" i="4"/>
  <c r="AM52" i="4"/>
  <c r="AM394" i="4"/>
  <c r="AM331" i="4"/>
  <c r="AM250" i="4"/>
  <c r="AM256" i="4"/>
  <c r="AM398" i="4"/>
  <c r="AM180" i="4"/>
  <c r="AM536" i="4"/>
  <c r="AM564" i="4"/>
  <c r="AM593" i="4"/>
  <c r="AM574" i="4"/>
  <c r="AM198" i="4"/>
  <c r="AM254" i="4"/>
  <c r="AM550" i="4"/>
  <c r="AM298" i="4"/>
  <c r="AM411" i="4"/>
  <c r="AM511" i="4"/>
  <c r="AM637" i="4"/>
  <c r="AM167" i="4"/>
  <c r="AM424" i="4"/>
  <c r="AM493" i="4"/>
  <c r="AM399" i="4"/>
  <c r="AM174" i="4"/>
  <c r="AM235" i="4"/>
  <c r="AM635" i="4"/>
  <c r="AM42" i="4"/>
  <c r="AM322" i="4"/>
  <c r="AM478" i="4"/>
  <c r="AM373" i="4"/>
  <c r="AM41" i="4"/>
  <c r="AM389" i="4"/>
  <c r="AM502" i="4"/>
  <c r="AM414" i="4"/>
  <c r="AM479" i="4"/>
  <c r="AM425" i="4"/>
  <c r="AM504" i="4"/>
  <c r="AM135" i="4"/>
  <c r="AN135" i="4" s="1"/>
  <c r="AO135" i="4" s="1"/>
  <c r="AP135" i="4" s="1"/>
  <c r="AQ135" i="4" s="1"/>
  <c r="AV135" i="4" s="1"/>
  <c r="AS135" i="4" s="1"/>
  <c r="AM193" i="4"/>
  <c r="AM154" i="4"/>
  <c r="AM652" i="4"/>
  <c r="AM116" i="4"/>
  <c r="AN116" i="4" s="1"/>
  <c r="AO116" i="4" s="1"/>
  <c r="AP116" i="4" s="1"/>
  <c r="AQ116" i="4" s="1"/>
  <c r="AV116" i="4" s="1"/>
  <c r="AS116" i="4" s="1"/>
  <c r="AM150" i="4"/>
  <c r="AN150" i="4" s="1"/>
  <c r="AO150" i="4" s="1"/>
  <c r="AP150" i="4" s="1"/>
  <c r="AQ150" i="4" s="1"/>
  <c r="AV150" i="4" s="1"/>
  <c r="AS150" i="4" s="1"/>
  <c r="AM581" i="4"/>
  <c r="AM242" i="4"/>
  <c r="AM21" i="4"/>
  <c r="AN21" i="4" s="1"/>
  <c r="AO21" i="4" s="1"/>
  <c r="AP21" i="4" s="1"/>
  <c r="AQ21" i="4" s="1"/>
  <c r="AV21" i="4" s="1"/>
  <c r="AS21" i="4" s="1"/>
  <c r="AM542" i="4"/>
  <c r="AM241" i="4"/>
  <c r="AM572" i="4"/>
  <c r="AM285" i="4"/>
  <c r="AM310" i="4"/>
  <c r="AM621" i="4"/>
  <c r="AM526" i="4"/>
  <c r="AM532" i="4"/>
  <c r="AM658" i="4"/>
  <c r="AM575" i="4"/>
  <c r="AM191" i="4"/>
  <c r="AM507" i="4"/>
  <c r="AM521" i="4"/>
  <c r="AM431" i="4"/>
  <c r="AM402" i="4"/>
  <c r="AM551" i="4"/>
  <c r="AM317" i="4"/>
  <c r="AM44" i="4"/>
  <c r="AM123" i="4"/>
  <c r="AN123" i="4" s="1"/>
  <c r="AO123" i="4" s="1"/>
  <c r="AP123" i="4" s="1"/>
  <c r="AQ123" i="4" s="1"/>
  <c r="AV123" i="4" s="1"/>
  <c r="AS123" i="4" s="1"/>
  <c r="AM290" i="4"/>
  <c r="AM337" i="4"/>
  <c r="AM623" i="4"/>
  <c r="AM258" i="4"/>
  <c r="AM28" i="4"/>
  <c r="AN28" i="4" s="1"/>
  <c r="AO28" i="4" s="1"/>
  <c r="AP28" i="4" s="1"/>
  <c r="AQ28" i="4" s="1"/>
  <c r="AV28" i="4" s="1"/>
  <c r="AS28" i="4" s="1"/>
  <c r="AM223" i="4"/>
  <c r="AM404" i="4"/>
  <c r="AM126" i="4"/>
  <c r="AN126" i="4" s="1"/>
  <c r="AO126" i="4" s="1"/>
  <c r="AP126" i="4" s="1"/>
  <c r="AQ126" i="4" s="1"/>
  <c r="AV126" i="4" s="1"/>
  <c r="AS126" i="4" s="1"/>
  <c r="AM32" i="4"/>
  <c r="AN32" i="4" s="1"/>
  <c r="AO32" i="4" s="1"/>
  <c r="AP32" i="4" s="1"/>
  <c r="AQ32" i="4" s="1"/>
  <c r="AV32" i="4" s="1"/>
  <c r="AS32" i="4" s="1"/>
  <c r="AM230" i="4"/>
  <c r="AM240" i="4"/>
  <c r="AM549" i="4"/>
  <c r="AM643" i="4"/>
  <c r="AM657" i="4"/>
  <c r="AM387" i="4"/>
  <c r="AM579" i="4"/>
  <c r="AM203" i="4"/>
  <c r="AM378" i="4"/>
  <c r="AM356" i="4"/>
  <c r="AM210" i="4"/>
  <c r="AM90" i="4"/>
  <c r="AN90" i="4" s="1"/>
  <c r="AO90" i="4" s="1"/>
  <c r="AP90" i="4" s="1"/>
  <c r="AQ90" i="4" s="1"/>
  <c r="AV90" i="4" s="1"/>
  <c r="AS90" i="4" s="1"/>
  <c r="AM287" i="4"/>
  <c r="AM428" i="4"/>
  <c r="AM548" i="4"/>
  <c r="AM612" i="4"/>
  <c r="AM340" i="4"/>
  <c r="AM178" i="4"/>
  <c r="AM497" i="4"/>
  <c r="AM642" i="4"/>
  <c r="AM145" i="4"/>
  <c r="AN145" i="4" s="1"/>
  <c r="AO145" i="4" s="1"/>
  <c r="AP145" i="4" s="1"/>
  <c r="AQ145" i="4" s="1"/>
  <c r="AV145" i="4" s="1"/>
  <c r="AS145" i="4" s="1"/>
  <c r="AM433" i="4"/>
  <c r="AM237" i="4"/>
  <c r="AM597" i="4"/>
  <c r="AM24" i="4"/>
  <c r="AM569" i="4"/>
  <c r="AM87" i="4"/>
  <c r="AN87" i="4" s="1"/>
  <c r="AO87" i="4" s="1"/>
  <c r="AP87" i="4" s="1"/>
  <c r="AQ87" i="4" s="1"/>
  <c r="AV87" i="4" s="1"/>
  <c r="AS87" i="4" s="1"/>
  <c r="AM506" i="4"/>
  <c r="AM622" i="4"/>
  <c r="AM220" i="4"/>
  <c r="AM644" i="4"/>
  <c r="AM585" i="4"/>
  <c r="AM141" i="4"/>
  <c r="AN141" i="4" s="1"/>
  <c r="AO141" i="4" s="1"/>
  <c r="AP141" i="4" s="1"/>
  <c r="AQ141" i="4" s="1"/>
  <c r="AV141" i="4" s="1"/>
  <c r="AS141" i="4" s="1"/>
  <c r="AM573" i="4"/>
  <c r="AM595" i="4"/>
  <c r="AM163" i="4"/>
  <c r="AM465" i="4"/>
  <c r="AM520" i="4"/>
  <c r="AM365" i="4"/>
  <c r="AM467" i="4"/>
  <c r="AM286" i="4"/>
  <c r="AM172" i="4"/>
  <c r="AM594" i="4"/>
  <c r="AM565" i="4"/>
  <c r="AM345" i="4"/>
  <c r="AM488" i="4"/>
  <c r="AM580" i="4"/>
  <c r="AM632" i="4"/>
  <c r="AM537" i="4"/>
  <c r="AM318" i="4"/>
  <c r="AM645" i="4"/>
  <c r="AM448" i="4"/>
  <c r="AM477" i="4"/>
  <c r="AM625" i="4"/>
  <c r="AM620" i="4"/>
  <c r="AM562" i="4"/>
  <c r="AM136" i="4"/>
  <c r="AN136" i="4" s="1"/>
  <c r="AO136" i="4" s="1"/>
  <c r="AP136" i="4" s="1"/>
  <c r="AQ136" i="4" s="1"/>
  <c r="AV136" i="4" s="1"/>
  <c r="AS136" i="4" s="1"/>
  <c r="AM341" i="4"/>
  <c r="AM112" i="4"/>
  <c r="AN112" i="4" s="1"/>
  <c r="AO112" i="4" s="1"/>
  <c r="AP112" i="4" s="1"/>
  <c r="AQ112" i="4" s="1"/>
  <c r="AV112" i="4" s="1"/>
  <c r="AS112" i="4" s="1"/>
  <c r="AM351" i="4"/>
  <c r="AM291" i="4"/>
  <c r="AM634" i="4"/>
  <c r="AM263" i="4"/>
  <c r="AM142" i="4"/>
  <c r="AN142" i="4" s="1"/>
  <c r="AO142" i="4" s="1"/>
  <c r="AP142" i="4" s="1"/>
  <c r="AQ142" i="4" s="1"/>
  <c r="AV142" i="4" s="1"/>
  <c r="AS142" i="4" s="1"/>
  <c r="AM656" i="4"/>
  <c r="AM438" i="4"/>
  <c r="AM96" i="4"/>
  <c r="AN96" i="4" s="1"/>
  <c r="AO96" i="4" s="1"/>
  <c r="AP96" i="4" s="1"/>
  <c r="AQ96" i="4" s="1"/>
  <c r="AV96" i="4" s="1"/>
  <c r="AS96" i="4" s="1"/>
  <c r="AM561" i="4"/>
  <c r="AM533" i="4"/>
  <c r="AM492" i="4"/>
  <c r="AM12" i="4"/>
  <c r="AM233" i="4"/>
  <c r="AM471" i="4"/>
  <c r="AM640" i="4"/>
  <c r="AM138" i="4"/>
  <c r="AN138" i="4" s="1"/>
  <c r="AO138" i="4" s="1"/>
  <c r="AP138" i="4" s="1"/>
  <c r="AQ138" i="4" s="1"/>
  <c r="AV138" i="4" s="1"/>
  <c r="AS138" i="4" s="1"/>
  <c r="AM85" i="4"/>
  <c r="AN85" i="4" s="1"/>
  <c r="AO85" i="4" s="1"/>
  <c r="AP85" i="4" s="1"/>
  <c r="AQ85" i="4" s="1"/>
  <c r="AV85" i="4" s="1"/>
  <c r="AS85" i="4" s="1"/>
  <c r="AM659" i="4"/>
  <c r="AM181" i="4"/>
  <c r="AM164" i="4"/>
  <c r="AM557" i="4"/>
  <c r="AM630" i="4"/>
  <c r="AM22" i="4"/>
  <c r="AN22" i="4" s="1"/>
  <c r="AO22" i="4" s="1"/>
  <c r="AP22" i="4" s="1"/>
  <c r="AQ22" i="4" s="1"/>
  <c r="AV22" i="4" s="1"/>
  <c r="AS22" i="4" s="1"/>
  <c r="AM369" i="4"/>
  <c r="AM653" i="4"/>
  <c r="AM459" i="4"/>
  <c r="Z21" i="4"/>
  <c r="AM606" i="4"/>
  <c r="AM76" i="4"/>
  <c r="AN76" i="4" s="1"/>
  <c r="AO76" i="4" s="1"/>
  <c r="AP76" i="4" s="1"/>
  <c r="AQ76" i="4" s="1"/>
  <c r="AV76" i="4" s="1"/>
  <c r="AS76" i="4" s="1"/>
  <c r="AM591" i="4"/>
  <c r="AM385" i="4"/>
  <c r="AM611" i="4"/>
  <c r="AM554" i="4"/>
  <c r="AM103" i="4"/>
  <c r="AN103" i="4" s="1"/>
  <c r="AO103" i="4" s="1"/>
  <c r="AP103" i="4" s="1"/>
  <c r="AQ103" i="4" s="1"/>
  <c r="AV103" i="4" s="1"/>
  <c r="AS103" i="4" s="1"/>
  <c r="AM46" i="4"/>
  <c r="AM284" i="4"/>
  <c r="AM312" i="4"/>
  <c r="AM272" i="4"/>
  <c r="AM436" i="4"/>
  <c r="AM592" i="4"/>
  <c r="AM509" i="4"/>
  <c r="AM599" i="4"/>
  <c r="AM627" i="4"/>
  <c r="AM530" i="4"/>
  <c r="AM84" i="4"/>
  <c r="AN84" i="4" s="1"/>
  <c r="AO84" i="4" s="1"/>
  <c r="AP84" i="4" s="1"/>
  <c r="AQ84" i="4" s="1"/>
  <c r="AV84" i="4" s="1"/>
  <c r="AS84" i="4" s="1"/>
  <c r="AM348" i="4"/>
  <c r="AM15" i="4"/>
  <c r="AN15" i="4" s="1"/>
  <c r="AO15" i="4" s="1"/>
  <c r="AP15" i="4" s="1"/>
  <c r="AQ15" i="4" s="1"/>
  <c r="AV15" i="4" s="1"/>
  <c r="AS15" i="4" s="1"/>
  <c r="AM173" i="4"/>
  <c r="AM328" i="4"/>
  <c r="AM80" i="4"/>
  <c r="AN80" i="4" s="1"/>
  <c r="AO80" i="4" s="1"/>
  <c r="AP80" i="4" s="1"/>
  <c r="AQ80" i="4" s="1"/>
  <c r="AV80" i="4" s="1"/>
  <c r="AS80" i="4" s="1"/>
  <c r="AM275" i="4"/>
  <c r="AM522" i="4"/>
  <c r="AM81" i="4"/>
  <c r="AN81" i="4" s="1"/>
  <c r="AO81" i="4" s="1"/>
  <c r="AP81" i="4" s="1"/>
  <c r="AQ81" i="4" s="1"/>
  <c r="AV81" i="4" s="1"/>
  <c r="AS81" i="4" s="1"/>
  <c r="AM660" i="4"/>
  <c r="AM176" i="4"/>
  <c r="AM17" i="4"/>
  <c r="AM390" i="4"/>
  <c r="AM360" i="4"/>
  <c r="AM111" i="4"/>
  <c r="AN111" i="4" s="1"/>
  <c r="AO111" i="4" s="1"/>
  <c r="AP111" i="4" s="1"/>
  <c r="AQ111" i="4" s="1"/>
  <c r="AV111" i="4" s="1"/>
  <c r="AS111" i="4" s="1"/>
  <c r="AM14" i="4"/>
  <c r="AN14" i="4" s="1"/>
  <c r="AO14" i="4" s="1"/>
  <c r="AP14" i="4" s="1"/>
  <c r="AQ14" i="4" s="1"/>
  <c r="AV14" i="4" s="1"/>
  <c r="AS14" i="4" s="1"/>
  <c r="AM577" i="4"/>
  <c r="AM268" i="4"/>
  <c r="AM86" i="4"/>
  <c r="AN86" i="4" s="1"/>
  <c r="AO86" i="4" s="1"/>
  <c r="AP86" i="4" s="1"/>
  <c r="AQ86" i="4" s="1"/>
  <c r="AV86" i="4" s="1"/>
  <c r="AS86" i="4" s="1"/>
  <c r="AM529" i="4"/>
  <c r="AM648" i="4"/>
  <c r="AM571" i="4"/>
  <c r="AM2" i="4"/>
  <c r="AN2" i="4" s="1"/>
  <c r="AO2" i="4" s="1"/>
  <c r="AP2" i="4" s="1"/>
  <c r="AQ2" i="4" s="1"/>
  <c r="AV2" i="4" s="1"/>
  <c r="AS2" i="4" s="1"/>
  <c r="AM524" i="4"/>
  <c r="AM468" i="4"/>
  <c r="AM496" i="4"/>
  <c r="AM283" i="4"/>
  <c r="AM60" i="4"/>
  <c r="AM89" i="4"/>
  <c r="AN89" i="4" s="1"/>
  <c r="AO89" i="4" s="1"/>
  <c r="AP89" i="4" s="1"/>
  <c r="AQ89" i="4" s="1"/>
  <c r="AV89" i="4" s="1"/>
  <c r="AS89" i="4" s="1"/>
  <c r="AM19" i="4"/>
  <c r="AM326" i="4"/>
  <c r="AM354" i="4"/>
  <c r="AM296" i="4"/>
  <c r="AM370" i="4"/>
  <c r="AM1" i="4"/>
  <c r="AN1" i="4" s="1"/>
  <c r="AO1" i="4" s="1"/>
  <c r="AP1" i="4" s="1"/>
  <c r="AQ1" i="4" s="1"/>
  <c r="AV1" i="4" s="1"/>
  <c r="AS1" i="4" s="1"/>
  <c r="AM641" i="4"/>
  <c r="AM124" i="4"/>
  <c r="AN124" i="4" s="1"/>
  <c r="AO124" i="4" s="1"/>
  <c r="AP124" i="4" s="1"/>
  <c r="AQ124" i="4" s="1"/>
  <c r="AV124" i="4" s="1"/>
  <c r="AS124" i="4" s="1"/>
  <c r="AM105" i="4"/>
  <c r="AN105" i="4" s="1"/>
  <c r="AO105" i="4" s="1"/>
  <c r="AP105" i="4" s="1"/>
  <c r="AQ105" i="4" s="1"/>
  <c r="AV105" i="4" s="1"/>
  <c r="AS105" i="4" s="1"/>
  <c r="AM93" i="4"/>
  <c r="AN93" i="4" s="1"/>
  <c r="AO93" i="4" s="1"/>
  <c r="AP93" i="4" s="1"/>
  <c r="AQ93" i="4" s="1"/>
  <c r="AV93" i="4" s="1"/>
  <c r="AS93" i="4" s="1"/>
  <c r="AM13" i="4"/>
  <c r="AN13" i="4" s="1"/>
  <c r="AO13" i="4" s="1"/>
  <c r="AP13" i="4" s="1"/>
  <c r="AQ13" i="4" s="1"/>
  <c r="AV13" i="4" s="1"/>
  <c r="AS13" i="4" s="1"/>
  <c r="AM490" i="4"/>
  <c r="AM495" i="4"/>
  <c r="AM476" i="4"/>
  <c r="AM55" i="4"/>
  <c r="AM5" i="4"/>
  <c r="AN5" i="4" s="1"/>
  <c r="AO5" i="4" s="1"/>
  <c r="AP5" i="4" s="1"/>
  <c r="AQ5" i="4" s="1"/>
  <c r="AV5" i="4" s="1"/>
  <c r="AS5" i="4" s="1"/>
  <c r="AM255" i="4"/>
  <c r="AM217" i="4"/>
  <c r="AM238" i="4"/>
  <c r="AM271" i="4"/>
  <c r="AM556" i="4"/>
  <c r="AM357" i="4"/>
  <c r="AM249" i="4"/>
  <c r="AM159" i="4"/>
  <c r="AM386" i="4"/>
  <c r="AM440" i="4"/>
  <c r="AM443" i="4"/>
  <c r="AM409" i="4"/>
  <c r="AM528" i="4"/>
  <c r="AM229" i="4"/>
  <c r="AM273" i="4"/>
  <c r="AM367" i="4"/>
  <c r="AM401" i="4"/>
  <c r="AM224" i="4"/>
  <c r="AM445" i="4"/>
  <c r="AM347" i="4"/>
  <c r="AM540" i="4"/>
  <c r="AM107" i="4"/>
  <c r="AN107" i="4" s="1"/>
  <c r="AO107" i="4" s="1"/>
  <c r="AP107" i="4" s="1"/>
  <c r="AQ107" i="4" s="1"/>
  <c r="AV107" i="4" s="1"/>
  <c r="AS107" i="4" s="1"/>
  <c r="AM270" i="4"/>
  <c r="AM43" i="4"/>
  <c r="AM139" i="4"/>
  <c r="AN139" i="4" s="1"/>
  <c r="AO139" i="4" s="1"/>
  <c r="AP139" i="4" s="1"/>
  <c r="AQ139" i="4" s="1"/>
  <c r="AV139" i="4" s="1"/>
  <c r="AS139" i="4" s="1"/>
  <c r="AM426" i="4"/>
  <c r="AM366" i="4"/>
  <c r="AM460" i="4"/>
  <c r="AM553" i="4"/>
  <c r="AM342" i="4"/>
  <c r="AM604" i="4"/>
  <c r="AM372" i="4"/>
  <c r="AM201" i="4"/>
  <c r="AM584" i="4"/>
  <c r="AM252" i="4"/>
  <c r="AM617" i="4"/>
  <c r="AM288" i="4"/>
  <c r="AM422" i="4"/>
  <c r="AM427" i="4"/>
  <c r="AM432" i="4"/>
  <c r="AM295" i="4"/>
  <c r="AM444" i="4"/>
  <c r="AM470" i="4"/>
  <c r="AM453" i="4"/>
  <c r="AM122" i="4"/>
  <c r="AN122" i="4" s="1"/>
  <c r="AO122" i="4" s="1"/>
  <c r="AP122" i="4" s="1"/>
  <c r="AQ122" i="4" s="1"/>
  <c r="AV122" i="4" s="1"/>
  <c r="AS122" i="4" s="1"/>
  <c r="AM343" i="4"/>
  <c r="AM269" i="4"/>
  <c r="AM535" i="4"/>
  <c r="AM650" i="4"/>
  <c r="AM538" i="4"/>
  <c r="AM338" i="4"/>
  <c r="AM195" i="4"/>
  <c r="AM246" i="4"/>
  <c r="AM194" i="4"/>
  <c r="AM156" i="4"/>
  <c r="AM392" i="4"/>
  <c r="AM316" i="4"/>
  <c r="AM430" i="4"/>
  <c r="AM88" i="4"/>
  <c r="AN88" i="4" s="1"/>
  <c r="AO88" i="4" s="1"/>
  <c r="AP88" i="4" s="1"/>
  <c r="AQ88" i="4" s="1"/>
  <c r="AV88" i="4" s="1"/>
  <c r="AS88" i="4" s="1"/>
  <c r="AM434" i="4"/>
  <c r="AM35" i="4"/>
  <c r="AM552" i="4"/>
  <c r="AM31" i="4"/>
  <c r="AN31" i="4" s="1"/>
  <c r="AO31" i="4" s="1"/>
  <c r="AP31" i="4" s="1"/>
  <c r="AQ31" i="4" s="1"/>
  <c r="AV31" i="4" s="1"/>
  <c r="AS31" i="4" s="1"/>
  <c r="AM363" i="4"/>
  <c r="AM407" i="4"/>
  <c r="AM380" i="4"/>
  <c r="AM446" i="4"/>
  <c r="AM415" i="4"/>
  <c r="AM121" i="4"/>
  <c r="AN121" i="4" s="1"/>
  <c r="AO121" i="4" s="1"/>
  <c r="AP121" i="4" s="1"/>
  <c r="AQ121" i="4" s="1"/>
  <c r="AV121" i="4" s="1"/>
  <c r="AS121" i="4" s="1"/>
  <c r="AM618" i="4"/>
  <c r="AM262" i="4"/>
  <c r="AM523" i="4"/>
  <c r="AM27" i="4"/>
  <c r="AN27" i="4" s="1"/>
  <c r="AO27" i="4" s="1"/>
  <c r="AP27" i="4" s="1"/>
  <c r="AQ27" i="4" s="1"/>
  <c r="AV27" i="4" s="1"/>
  <c r="AS27" i="4" s="1"/>
  <c r="AM209" i="4"/>
  <c r="AM487" i="4"/>
  <c r="AM74" i="4"/>
  <c r="AN74" i="4" s="1"/>
  <c r="AO74" i="4" s="1"/>
  <c r="AP74" i="4" s="1"/>
  <c r="AQ74" i="4" s="1"/>
  <c r="AV74" i="4" s="1"/>
  <c r="AS74" i="4" s="1"/>
  <c r="AM320" i="4"/>
  <c r="AM277" i="4"/>
  <c r="AM346" i="4"/>
  <c r="AM170" i="4"/>
  <c r="AM647" i="4"/>
  <c r="AM484" i="4"/>
  <c r="AM169" i="4"/>
  <c r="AM153" i="4"/>
  <c r="AM231" i="4"/>
  <c r="AM38" i="4"/>
  <c r="AM364" i="4"/>
  <c r="AM379" i="4"/>
  <c r="AM613" i="4"/>
  <c r="AM266" i="4"/>
  <c r="AM534" i="4"/>
  <c r="AM329" i="4"/>
  <c r="AM494" i="4"/>
  <c r="AM384" i="4"/>
  <c r="AM300" i="4"/>
  <c r="AM323" i="4"/>
  <c r="AM517" i="4"/>
  <c r="AM503" i="4"/>
  <c r="AM649" i="4"/>
  <c r="AM125" i="4"/>
  <c r="AN125" i="4" s="1"/>
  <c r="AO125" i="4" s="1"/>
  <c r="AP125" i="4" s="1"/>
  <c r="AQ125" i="4" s="1"/>
  <c r="AV125" i="4" s="1"/>
  <c r="AS125" i="4" s="1"/>
  <c r="AM157" i="4"/>
  <c r="AM190" i="4"/>
  <c r="AM480" i="4"/>
  <c r="AM211" i="4"/>
  <c r="AM114" i="4"/>
  <c r="AN114" i="4" s="1"/>
  <c r="AO114" i="4" s="1"/>
  <c r="AP114" i="4" s="1"/>
  <c r="AQ114" i="4" s="1"/>
  <c r="AV114" i="4" s="1"/>
  <c r="AS114" i="4" s="1"/>
  <c r="AM267" i="4"/>
  <c r="AM602" i="4"/>
  <c r="AM423" i="4"/>
  <c r="AM259" i="4"/>
  <c r="AM481" i="4"/>
  <c r="AM472" i="4"/>
  <c r="AM47" i="4"/>
  <c r="AM75" i="4"/>
  <c r="AN75" i="4" s="1"/>
  <c r="AO75" i="4" s="1"/>
  <c r="AP75" i="4" s="1"/>
  <c r="AQ75" i="4" s="1"/>
  <c r="AV75" i="4" s="1"/>
  <c r="AS75" i="4" s="1"/>
  <c r="AM501" i="4"/>
  <c r="AM23" i="4"/>
  <c r="AM57" i="4"/>
  <c r="AM515" i="4"/>
  <c r="AM439" i="4"/>
  <c r="AM26" i="4"/>
  <c r="AN26" i="4" s="1"/>
  <c r="AO26" i="4" s="1"/>
  <c r="AP26" i="4" s="1"/>
  <c r="AQ26" i="4" s="1"/>
  <c r="AV26" i="4" s="1"/>
  <c r="AS26" i="4" s="1"/>
  <c r="AM508" i="4"/>
  <c r="AM469" i="4"/>
  <c r="AM544" i="4"/>
  <c r="AM189" i="4"/>
  <c r="AM109" i="4"/>
  <c r="AN109" i="4" s="1"/>
  <c r="AO109" i="4" s="1"/>
  <c r="AP109" i="4" s="1"/>
  <c r="AQ109" i="4" s="1"/>
  <c r="AV109" i="4" s="1"/>
  <c r="AS109" i="4" s="1"/>
  <c r="AM92" i="4"/>
  <c r="AN92" i="4" s="1"/>
  <c r="AO92" i="4" s="1"/>
  <c r="AP92" i="4" s="1"/>
  <c r="AQ92" i="4" s="1"/>
  <c r="AV92" i="4" s="1"/>
  <c r="AS92" i="4" s="1"/>
  <c r="AM62" i="4"/>
  <c r="AM293" i="4"/>
  <c r="AM601" i="4"/>
  <c r="AM435" i="4"/>
  <c r="AM463" i="4"/>
  <c r="AM110" i="4"/>
  <c r="AN110" i="4" s="1"/>
  <c r="AO110" i="4" s="1"/>
  <c r="AP110" i="4" s="1"/>
  <c r="AQ110" i="4" s="1"/>
  <c r="AV110" i="4" s="1"/>
  <c r="AS110" i="4" s="1"/>
  <c r="AM615" i="4"/>
  <c r="AM558" i="4"/>
  <c r="AM120" i="4"/>
  <c r="AN120" i="4" s="1"/>
  <c r="AO120" i="4" s="1"/>
  <c r="AP120" i="4" s="1"/>
  <c r="AQ120" i="4" s="1"/>
  <c r="AV120" i="4" s="1"/>
  <c r="AS120" i="4" s="1"/>
  <c r="AM327" i="4"/>
  <c r="AM361" i="4"/>
  <c r="AM559" i="4"/>
  <c r="AM377" i="4"/>
  <c r="AM410" i="4"/>
  <c r="AM412" i="4"/>
  <c r="AM555" i="4"/>
  <c r="AM333" i="4"/>
  <c r="AM197" i="4"/>
  <c r="AM344" i="4"/>
  <c r="AM115" i="4"/>
  <c r="AN115" i="4" s="1"/>
  <c r="AO115" i="4" s="1"/>
  <c r="AP115" i="4" s="1"/>
  <c r="AQ115" i="4" s="1"/>
  <c r="AV115" i="4" s="1"/>
  <c r="AS115" i="4" s="1"/>
  <c r="AM143" i="4"/>
  <c r="AN143" i="4" s="1"/>
  <c r="AO143" i="4" s="1"/>
  <c r="AP143" i="4" s="1"/>
  <c r="AQ143" i="4" s="1"/>
  <c r="AV143" i="4" s="1"/>
  <c r="AS143" i="4" s="1"/>
  <c r="AM171" i="4"/>
  <c r="AM182" i="4"/>
  <c r="AM454" i="4"/>
  <c r="AM305" i="4"/>
  <c r="AM636" i="4"/>
  <c r="AM319" i="4"/>
  <c r="AM543" i="4"/>
  <c r="AM462" i="4"/>
  <c r="AM455" i="4"/>
  <c r="AM603" i="4"/>
  <c r="AM631" i="4"/>
  <c r="AM466" i="4"/>
  <c r="AM421" i="4"/>
  <c r="AM133" i="4"/>
  <c r="AN133" i="4" s="1"/>
  <c r="AO133" i="4" s="1"/>
  <c r="AP133" i="4" s="1"/>
  <c r="AQ133" i="4" s="1"/>
  <c r="AV133" i="4" s="1"/>
  <c r="AS133" i="4" s="1"/>
  <c r="AM146" i="4"/>
  <c r="AN146" i="4" s="1"/>
  <c r="AO146" i="4" s="1"/>
  <c r="AP146" i="4" s="1"/>
  <c r="AQ146" i="4" s="1"/>
  <c r="AV146" i="4" s="1"/>
  <c r="AS146" i="4" s="1"/>
  <c r="AM311" i="4"/>
  <c r="AM106" i="4"/>
  <c r="AN106" i="4" s="1"/>
  <c r="AO106" i="4" s="1"/>
  <c r="AP106" i="4" s="1"/>
  <c r="AQ106" i="4" s="1"/>
  <c r="AV106" i="4" s="1"/>
  <c r="AS106" i="4" s="1"/>
  <c r="AM294" i="4"/>
  <c r="AM221" i="4"/>
  <c r="AM50" i="4"/>
  <c r="AM56" i="4"/>
  <c r="AM117" i="4"/>
  <c r="AN117" i="4" s="1"/>
  <c r="AO117" i="4" s="1"/>
  <c r="AP117" i="4" s="1"/>
  <c r="AQ117" i="4" s="1"/>
  <c r="AV117" i="4" s="1"/>
  <c r="AS117" i="4" s="1"/>
  <c r="AM335" i="4"/>
  <c r="AM64" i="4"/>
  <c r="AN64" i="4" s="1"/>
  <c r="AO64" i="4" s="1"/>
  <c r="AP64" i="4" s="1"/>
  <c r="AQ64" i="4" s="1"/>
  <c r="AV64" i="4" s="1"/>
  <c r="AS64" i="4" s="1"/>
  <c r="AM358" i="4"/>
  <c r="AM68" i="4"/>
  <c r="AN68" i="4" s="1"/>
  <c r="AO68" i="4" s="1"/>
  <c r="AP68" i="4" s="1"/>
  <c r="AQ68" i="4" s="1"/>
  <c r="AV68" i="4" s="1"/>
  <c r="AS68" i="4" s="1"/>
  <c r="AM261" i="4"/>
  <c r="AM482" i="4"/>
  <c r="AM158" i="4"/>
  <c r="AM82" i="4"/>
  <c r="AN82" i="4" s="1"/>
  <c r="AO82" i="4" s="1"/>
  <c r="AP82" i="4" s="1"/>
  <c r="AQ82" i="4" s="1"/>
  <c r="AV82" i="4" s="1"/>
  <c r="AS82" i="4" s="1"/>
  <c r="AM616" i="4"/>
  <c r="AM127" i="4"/>
  <c r="AN127" i="4" s="1"/>
  <c r="AO127" i="4" s="1"/>
  <c r="AP127" i="4" s="1"/>
  <c r="AQ127" i="4" s="1"/>
  <c r="AV127" i="4" s="1"/>
  <c r="AS127" i="4" s="1"/>
  <c r="AM498" i="4"/>
  <c r="AM531" i="4"/>
  <c r="AM140" i="4"/>
  <c r="AN140" i="4" s="1"/>
  <c r="AO140" i="4" s="1"/>
  <c r="AP140" i="4" s="1"/>
  <c r="AQ140" i="4" s="1"/>
  <c r="AV140" i="4" s="1"/>
  <c r="AS140" i="4" s="1"/>
  <c r="AM51" i="4"/>
  <c r="AM541" i="4"/>
  <c r="AM609" i="4"/>
  <c r="AM192" i="4"/>
  <c r="AM408" i="4"/>
  <c r="AM49" i="4"/>
  <c r="AM247" i="4"/>
  <c r="AM196" i="4"/>
  <c r="AM474" i="4"/>
  <c r="AM417" i="4"/>
  <c r="AM629" i="4"/>
  <c r="AM473" i="4"/>
  <c r="AM499" i="4"/>
  <c r="AM383" i="4"/>
  <c r="AM18" i="4"/>
  <c r="AN18" i="4" s="1"/>
  <c r="AO18" i="4" s="1"/>
  <c r="AP18" i="4" s="1"/>
  <c r="AQ18" i="4" s="1"/>
  <c r="AV18" i="4" s="1"/>
  <c r="AS18" i="4" s="1"/>
  <c r="AM134" i="4"/>
  <c r="AN134" i="4" s="1"/>
  <c r="AO134" i="4" s="1"/>
  <c r="AP134" i="4" s="1"/>
  <c r="AQ134" i="4" s="1"/>
  <c r="AV134" i="4" s="1"/>
  <c r="AS134" i="4" s="1"/>
  <c r="AM589" i="4"/>
  <c r="AM260" i="4"/>
  <c r="AM204" i="4"/>
  <c r="AM639" i="4"/>
  <c r="AM450" i="4"/>
  <c r="AM353" i="4"/>
  <c r="AM278" i="4"/>
  <c r="AM330" i="4"/>
  <c r="AM244" i="4"/>
  <c r="AM144" i="4"/>
  <c r="AN144" i="4" s="1"/>
  <c r="AO144" i="4" s="1"/>
  <c r="AP144" i="4" s="1"/>
  <c r="AQ144" i="4" s="1"/>
  <c r="AV144" i="4" s="1"/>
  <c r="AS144" i="4" s="1"/>
  <c r="AM253" i="4"/>
  <c r="AM451" i="4"/>
  <c r="AM297" i="4"/>
  <c r="AM325" i="4"/>
  <c r="AM292" i="4"/>
  <c r="AM234" i="4"/>
  <c r="AM309" i="4"/>
  <c r="AM349" i="4"/>
  <c r="AM58" i="4"/>
  <c r="AM177" i="4"/>
  <c r="AM205" i="4"/>
  <c r="AM3" i="4"/>
  <c r="AN3" i="4" s="1"/>
  <c r="AO3" i="4" s="1"/>
  <c r="AP3" i="4" s="1"/>
  <c r="AQ3" i="4" s="1"/>
  <c r="AV3" i="4" s="1"/>
  <c r="AS3" i="4" s="1"/>
  <c r="AM441" i="4"/>
  <c r="AM179" i="4"/>
  <c r="AM600" i="4"/>
  <c r="AM457" i="4"/>
  <c r="AM485" i="4"/>
  <c r="AM513" i="4"/>
  <c r="AM546" i="4"/>
  <c r="AM53" i="4"/>
  <c r="AM646" i="4"/>
  <c r="AM77" i="4"/>
  <c r="AN77" i="4" s="1"/>
  <c r="AO77" i="4" s="1"/>
  <c r="AP77" i="4" s="1"/>
  <c r="AQ77" i="4" s="1"/>
  <c r="AV77" i="4" s="1"/>
  <c r="AS77" i="4" s="1"/>
  <c r="AM447" i="4"/>
  <c r="AM160" i="4"/>
  <c r="AM570" i="4"/>
  <c r="AM40" i="4"/>
  <c r="AM393" i="4"/>
  <c r="AM313" i="4"/>
  <c r="AM301" i="4"/>
  <c r="AM45" i="4"/>
  <c r="AM188" i="4"/>
  <c r="AM567" i="4"/>
  <c r="AM113" i="4"/>
  <c r="AN113" i="4" s="1"/>
  <c r="AO113" i="4" s="1"/>
  <c r="AP113" i="4" s="1"/>
  <c r="AQ113" i="4" s="1"/>
  <c r="AV113" i="4" s="1"/>
  <c r="AS113" i="4" s="1"/>
  <c r="AM108" i="4"/>
  <c r="AN108" i="4" s="1"/>
  <c r="AO108" i="4" s="1"/>
  <c r="AP108" i="4" s="1"/>
  <c r="AQ108" i="4" s="1"/>
  <c r="AV108" i="4" s="1"/>
  <c r="AS108" i="4" s="1"/>
  <c r="AM376" i="4"/>
  <c r="AM568" i="4"/>
  <c r="AM420" i="4"/>
  <c r="AM228" i="4"/>
  <c r="AM39" i="4"/>
  <c r="AM79" i="4"/>
  <c r="AN79" i="4" s="1"/>
  <c r="AO79" i="4" s="1"/>
  <c r="AP79" i="4" s="1"/>
  <c r="AQ79" i="4" s="1"/>
  <c r="AV79" i="4" s="1"/>
  <c r="AS79" i="4" s="1"/>
  <c r="AM83" i="4"/>
  <c r="AN83" i="4" s="1"/>
  <c r="AO83" i="4" s="1"/>
  <c r="AP83" i="4" s="1"/>
  <c r="AQ83" i="4" s="1"/>
  <c r="AV83" i="4" s="1"/>
  <c r="AS83" i="4" s="1"/>
  <c r="AM152" i="4"/>
  <c r="AM257" i="4"/>
  <c r="AM248" i="4"/>
  <c r="AM265" i="4"/>
  <c r="AM65" i="4"/>
  <c r="AN65" i="4" s="1"/>
  <c r="AO65" i="4" s="1"/>
  <c r="AP65" i="4" s="1"/>
  <c r="AQ65" i="4" s="1"/>
  <c r="AV65" i="4" s="1"/>
  <c r="AS65" i="4" s="1"/>
  <c r="AM396" i="4"/>
  <c r="AM20" i="4"/>
  <c r="AN20" i="4" s="1"/>
  <c r="AO20" i="4" s="1"/>
  <c r="AP20" i="4" s="1"/>
  <c r="AQ20" i="4" s="1"/>
  <c r="AV20" i="4" s="1"/>
  <c r="AS20" i="4" s="1"/>
  <c r="AM563" i="4"/>
  <c r="AM375" i="4"/>
  <c r="AM590" i="4"/>
  <c r="AM281" i="4"/>
  <c r="AM350" i="4"/>
  <c r="AM355" i="4"/>
  <c r="AM452" i="4"/>
  <c r="AM155" i="4"/>
  <c r="AM525" i="4"/>
  <c r="AM137" i="4"/>
  <c r="AN137" i="4" s="1"/>
  <c r="AO137" i="4" s="1"/>
  <c r="AP137" i="4" s="1"/>
  <c r="AQ137" i="4" s="1"/>
  <c r="AV137" i="4" s="1"/>
  <c r="AS137" i="4" s="1"/>
  <c r="AM239" i="4"/>
  <c r="AM619" i="4"/>
  <c r="AM395" i="4"/>
  <c r="AM104" i="4"/>
  <c r="AN104" i="4" s="1"/>
  <c r="AO104" i="4" s="1"/>
  <c r="AP104" i="4" s="1"/>
  <c r="AQ104" i="4" s="1"/>
  <c r="AV104" i="4" s="1"/>
  <c r="AS104" i="4" s="1"/>
  <c r="AM475" i="4"/>
  <c r="AM37" i="4"/>
  <c r="AM25" i="4"/>
  <c r="AN25" i="4" s="1"/>
  <c r="AO25" i="4" s="1"/>
  <c r="AP25" i="4" s="1"/>
  <c r="AQ25" i="4" s="1"/>
  <c r="AV25" i="4" s="1"/>
  <c r="AS25" i="4" s="1"/>
  <c r="AM161" i="4"/>
  <c r="AM307" i="4"/>
  <c r="AM91" i="4"/>
  <c r="AN91" i="4" s="1"/>
  <c r="AO91" i="4" s="1"/>
  <c r="AP91" i="4" s="1"/>
  <c r="AQ91" i="4" s="1"/>
  <c r="AV91" i="4" s="1"/>
  <c r="AS91" i="4" s="1"/>
  <c r="AM34" i="4"/>
  <c r="AM67" i="4"/>
  <c r="AN67" i="4" s="1"/>
  <c r="AO67" i="4" s="1"/>
  <c r="AP67" i="4" s="1"/>
  <c r="AQ67" i="4" s="1"/>
  <c r="AV67" i="4" s="1"/>
  <c r="AS67" i="4" s="1"/>
  <c r="AM514" i="4"/>
  <c r="AM500" i="4"/>
  <c r="AM400" i="4"/>
  <c r="AM280" i="4"/>
  <c r="AM218" i="4"/>
  <c r="AM638" i="4"/>
  <c r="AM586" i="4"/>
  <c r="AM175" i="4"/>
  <c r="AM208" i="4"/>
  <c r="AM437" i="4"/>
  <c r="AM30" i="4"/>
  <c r="AM166" i="4"/>
  <c r="AM518" i="4"/>
  <c r="AM227" i="4"/>
  <c r="AM219" i="4"/>
  <c r="AM308" i="4"/>
  <c r="AM464" i="4"/>
  <c r="AM321" i="4"/>
  <c r="AM405" i="4"/>
  <c r="AM382" i="4"/>
  <c r="AM279" i="4"/>
  <c r="AM654" i="4"/>
  <c r="AM512" i="4"/>
  <c r="AM413" i="4"/>
  <c r="AM418" i="4"/>
  <c r="AM4" i="4"/>
  <c r="AN4" i="4" s="1"/>
  <c r="AO4" i="4" s="1"/>
  <c r="AP4" i="4" s="1"/>
  <c r="AQ4" i="4" s="1"/>
  <c r="AV4" i="4" s="1"/>
  <c r="AS4" i="4" s="1"/>
  <c r="AM416" i="4"/>
  <c r="AM251" i="4"/>
  <c r="AM276" i="4"/>
  <c r="AM48" i="4"/>
  <c r="AM403" i="4"/>
  <c r="AM63" i="4"/>
  <c r="AM78" i="4"/>
  <c r="AN78" i="4" s="1"/>
  <c r="AO78" i="4" s="1"/>
  <c r="AP78" i="4" s="1"/>
  <c r="AQ78" i="4" s="1"/>
  <c r="AV78" i="4" s="1"/>
  <c r="AS78" i="4" s="1"/>
  <c r="AM304" i="4"/>
  <c r="AM95" i="4"/>
  <c r="AN95" i="4" s="1"/>
  <c r="AO95" i="4" s="1"/>
  <c r="AP95" i="4" s="1"/>
  <c r="AQ95" i="4" s="1"/>
  <c r="AV95" i="4" s="1"/>
  <c r="AS95" i="4" s="1"/>
  <c r="AM61" i="4"/>
  <c r="AM510" i="4"/>
  <c r="AM11" i="4"/>
  <c r="AN11" i="4" s="1"/>
  <c r="AO11" i="4" s="1"/>
  <c r="AP11" i="4" s="1"/>
  <c r="AQ11" i="4" s="1"/>
  <c r="AV11" i="4" s="1"/>
  <c r="AS11" i="4" s="1"/>
  <c r="AM306" i="4"/>
  <c r="AM339" i="4"/>
  <c r="AM202" i="4"/>
  <c r="AM33" i="4"/>
  <c r="AM226" i="4"/>
  <c r="AM149" i="4"/>
  <c r="AN149" i="4" s="1"/>
  <c r="AO149" i="4" s="1"/>
  <c r="AP149" i="4" s="1"/>
  <c r="AQ149" i="4" s="1"/>
  <c r="AV149" i="4" s="1"/>
  <c r="AS149" i="4" s="1"/>
  <c r="AM334" i="4"/>
  <c r="AM449" i="4"/>
  <c r="AM243" i="4"/>
  <c r="AM545" i="4"/>
  <c r="AM628" i="4"/>
  <c r="AM406" i="4"/>
  <c r="AM29" i="4"/>
  <c r="AN29" i="4" s="1"/>
  <c r="AO29" i="4" s="1"/>
  <c r="AP29" i="4" s="1"/>
  <c r="AQ29" i="4" s="1"/>
  <c r="AV29" i="4" s="1"/>
  <c r="AS29" i="4" s="1"/>
  <c r="AM264" i="4"/>
  <c r="AM54" i="4"/>
  <c r="AM519" i="4"/>
  <c r="AM314" i="4"/>
  <c r="AM596" i="4"/>
  <c r="AM368" i="4"/>
  <c r="AM165" i="4"/>
  <c r="AM66" i="4"/>
  <c r="AN66" i="4" s="1"/>
  <c r="AO66" i="4" s="1"/>
  <c r="AP66" i="4" s="1"/>
  <c r="AQ66" i="4" s="1"/>
  <c r="AV66" i="4" s="1"/>
  <c r="AS66" i="4" s="1"/>
  <c r="AM206" i="4"/>
  <c r="AM16" i="4"/>
  <c r="AN16" i="4" s="1"/>
  <c r="AO16" i="4" s="1"/>
  <c r="AP16" i="4" s="1"/>
  <c r="AQ16" i="4" s="1"/>
  <c r="AV16" i="4" s="1"/>
  <c r="AS16" i="4" s="1"/>
  <c r="AM59" i="4"/>
  <c r="AM491" i="4"/>
  <c r="AM605" i="4"/>
  <c r="AM633" i="4"/>
  <c r="AM168" i="4"/>
  <c r="AM626" i="4"/>
  <c r="AM391" i="4"/>
  <c r="AM458" i="4"/>
  <c r="AM151" i="4"/>
  <c r="AM583" i="4"/>
  <c r="AM486" i="4"/>
  <c r="AM371" i="4"/>
  <c r="AM610" i="4"/>
  <c r="AM148" i="4"/>
  <c r="AN148" i="4" s="1"/>
  <c r="AO148" i="4" s="1"/>
  <c r="AP148" i="4" s="1"/>
  <c r="AQ148" i="4" s="1"/>
  <c r="AV148" i="4" s="1"/>
  <c r="AS148" i="4" s="1"/>
  <c r="AM199" i="4"/>
  <c r="AM483" i="4"/>
  <c r="AM200" i="4"/>
  <c r="AM547" i="4"/>
  <c r="AM578" i="4"/>
  <c r="AM225" i="4"/>
  <c r="AM516" i="4"/>
  <c r="AM582" i="4"/>
  <c r="AM232" i="4"/>
  <c r="AM119" i="4"/>
  <c r="AN119" i="4" s="1"/>
  <c r="AO119" i="4" s="1"/>
  <c r="AP119" i="4" s="1"/>
  <c r="AQ119" i="4" s="1"/>
  <c r="AV119" i="4" s="1"/>
  <c r="AS119" i="4" s="1"/>
  <c r="AM374" i="4"/>
  <c r="AM207" i="4"/>
  <c r="AM324" i="4"/>
  <c r="AM352" i="4"/>
  <c r="AM274" i="4"/>
  <c r="AM222" i="4"/>
  <c r="AM381" i="4"/>
  <c r="AM94" i="4"/>
  <c r="AN94" i="4" s="1"/>
  <c r="AO94" i="4" s="1"/>
  <c r="AP94" i="4" s="1"/>
  <c r="AQ94" i="4" s="1"/>
  <c r="AV94" i="4" s="1"/>
  <c r="AS94" i="4" s="1"/>
  <c r="AM299" i="4"/>
  <c r="AM651" i="4"/>
  <c r="AM429" i="4"/>
  <c r="AM588" i="4"/>
  <c r="AM607" i="4"/>
  <c r="AM302" i="4"/>
  <c r="AM614" i="4"/>
  <c r="AM456" i="4"/>
  <c r="AM245" i="4"/>
  <c r="AM315" i="4"/>
  <c r="AM303" i="4"/>
  <c r="AM332" i="4"/>
  <c r="AM359" i="4"/>
  <c r="AM598" i="4"/>
  <c r="AM560" i="4"/>
  <c r="AM36" i="4"/>
  <c r="AM419" i="4"/>
  <c r="AM397" i="4"/>
  <c r="AM102" i="4"/>
  <c r="AN102" i="4" s="1"/>
  <c r="AO102" i="4" s="1"/>
  <c r="AP102" i="4" s="1"/>
  <c r="AQ102" i="4" s="1"/>
  <c r="AV102" i="4" s="1"/>
  <c r="AS102" i="4" s="1"/>
  <c r="AK221" i="4"/>
  <c r="AM6" i="4"/>
  <c r="AN6" i="4" s="1"/>
  <c r="AO6" i="4" s="1"/>
  <c r="AP6" i="4" s="1"/>
  <c r="AQ6" i="4" s="1"/>
  <c r="AV6" i="4" s="1"/>
  <c r="AS6" i="4" s="1"/>
  <c r="AM212" i="4"/>
  <c r="AM183" i="4"/>
  <c r="AM97" i="4"/>
  <c r="AN97" i="4" s="1"/>
  <c r="AO97" i="4" s="1"/>
  <c r="AP97" i="4" s="1"/>
  <c r="AQ97" i="4" s="1"/>
  <c r="AV97" i="4" s="1"/>
  <c r="AS97" i="4" s="1"/>
  <c r="AM128" i="4"/>
  <c r="AN128" i="4" s="1"/>
  <c r="AO128" i="4" s="1"/>
  <c r="AP128" i="4" s="1"/>
  <c r="AQ128" i="4" s="1"/>
  <c r="AV128" i="4" s="1"/>
  <c r="AS128" i="4" s="1"/>
  <c r="AM69" i="4"/>
  <c r="AN69" i="4" s="1"/>
  <c r="AO69" i="4" s="1"/>
  <c r="AP69" i="4" s="1"/>
  <c r="AQ69" i="4" s="1"/>
  <c r="AV69" i="4" s="1"/>
  <c r="AS69" i="4" s="1"/>
  <c r="AK224" i="4"/>
  <c r="AM131" i="4"/>
  <c r="AN131" i="4" s="1"/>
  <c r="AO131" i="4" s="1"/>
  <c r="AP131" i="4" s="1"/>
  <c r="AQ131" i="4" s="1"/>
  <c r="AV131" i="4" s="1"/>
  <c r="AS131" i="4" s="1"/>
  <c r="AM9" i="4"/>
  <c r="AN9" i="4" s="1"/>
  <c r="AO9" i="4" s="1"/>
  <c r="AP9" i="4" s="1"/>
  <c r="AQ9" i="4" s="1"/>
  <c r="AV9" i="4" s="1"/>
  <c r="AS9" i="4" s="1"/>
  <c r="AM100" i="4"/>
  <c r="AN100" i="4" s="1"/>
  <c r="AO100" i="4" s="1"/>
  <c r="AP100" i="4" s="1"/>
  <c r="AQ100" i="4" s="1"/>
  <c r="AV100" i="4" s="1"/>
  <c r="AS100" i="4" s="1"/>
  <c r="AM72" i="4"/>
  <c r="AN72" i="4" s="1"/>
  <c r="AO72" i="4" s="1"/>
  <c r="AP72" i="4" s="1"/>
  <c r="AQ72" i="4" s="1"/>
  <c r="AV72" i="4" s="1"/>
  <c r="AS72" i="4" s="1"/>
  <c r="AM215" i="4"/>
  <c r="AM186" i="4"/>
  <c r="AK223" i="4"/>
  <c r="AM8" i="4"/>
  <c r="AN8" i="4" s="1"/>
  <c r="AO8" i="4" s="1"/>
  <c r="AP8" i="4" s="1"/>
  <c r="AQ8" i="4" s="1"/>
  <c r="AV8" i="4" s="1"/>
  <c r="AS8" i="4" s="1"/>
  <c r="AM214" i="4"/>
  <c r="AM185" i="4"/>
  <c r="AM99" i="4"/>
  <c r="AN99" i="4" s="1"/>
  <c r="AO99" i="4" s="1"/>
  <c r="AP99" i="4" s="1"/>
  <c r="AQ99" i="4" s="1"/>
  <c r="AV99" i="4" s="1"/>
  <c r="AS99" i="4" s="1"/>
  <c r="AM130" i="4"/>
  <c r="AN130" i="4" s="1"/>
  <c r="AO130" i="4" s="1"/>
  <c r="AP130" i="4" s="1"/>
  <c r="AQ130" i="4" s="1"/>
  <c r="AV130" i="4" s="1"/>
  <c r="AS130" i="4" s="1"/>
  <c r="AM71" i="4"/>
  <c r="AN71" i="4" s="1"/>
  <c r="AO71" i="4" s="1"/>
  <c r="AP71" i="4" s="1"/>
  <c r="AQ71" i="4" s="1"/>
  <c r="AV71" i="4" s="1"/>
  <c r="AS71" i="4" s="1"/>
  <c r="AK222" i="4"/>
  <c r="AM98" i="4"/>
  <c r="AN98" i="4" s="1"/>
  <c r="AO98" i="4" s="1"/>
  <c r="AP98" i="4" s="1"/>
  <c r="AQ98" i="4" s="1"/>
  <c r="AV98" i="4" s="1"/>
  <c r="AS98" i="4" s="1"/>
  <c r="AM129" i="4"/>
  <c r="AN129" i="4" s="1"/>
  <c r="AO129" i="4" s="1"/>
  <c r="AP129" i="4" s="1"/>
  <c r="AQ129" i="4" s="1"/>
  <c r="AV129" i="4" s="1"/>
  <c r="AS129" i="4" s="1"/>
  <c r="AM70" i="4"/>
  <c r="AN70" i="4" s="1"/>
  <c r="AO70" i="4" s="1"/>
  <c r="AP70" i="4" s="1"/>
  <c r="AQ70" i="4" s="1"/>
  <c r="AV70" i="4" s="1"/>
  <c r="AS70" i="4" s="1"/>
  <c r="AM7" i="4"/>
  <c r="AM213" i="4"/>
  <c r="AM184" i="4"/>
  <c r="AK225" i="4"/>
  <c r="AM10" i="4"/>
  <c r="AN10" i="4" s="1"/>
  <c r="AO10" i="4" s="1"/>
  <c r="AP10" i="4" s="1"/>
  <c r="AQ10" i="4" s="1"/>
  <c r="AV10" i="4" s="1"/>
  <c r="AS10" i="4" s="1"/>
  <c r="AM132" i="4"/>
  <c r="AN132" i="4" s="1"/>
  <c r="AO132" i="4" s="1"/>
  <c r="AP132" i="4" s="1"/>
  <c r="AQ132" i="4" s="1"/>
  <c r="AV132" i="4" s="1"/>
  <c r="AS132" i="4" s="1"/>
  <c r="AM216" i="4"/>
  <c r="AM101" i="4"/>
  <c r="AN101" i="4" s="1"/>
  <c r="AO101" i="4" s="1"/>
  <c r="AP101" i="4" s="1"/>
  <c r="AQ101" i="4" s="1"/>
  <c r="AV101" i="4" s="1"/>
  <c r="AS101" i="4" s="1"/>
  <c r="AM73" i="4"/>
  <c r="AN73" i="4" s="1"/>
  <c r="AO73" i="4" s="1"/>
  <c r="AP73" i="4" s="1"/>
  <c r="AQ73" i="4" s="1"/>
  <c r="AV73" i="4" s="1"/>
  <c r="AS73" i="4" s="1"/>
  <c r="AM187" i="4"/>
  <c r="AM236" i="4"/>
  <c r="Z22" i="4"/>
  <c r="AM442" i="4"/>
  <c r="AM576" i="4"/>
  <c r="Z20" i="4"/>
  <c r="G349" i="15"/>
  <c r="P12" i="4"/>
  <c r="G4" i="7"/>
  <c r="G27" i="7"/>
  <c r="G165" i="7"/>
  <c r="AT3" i="4" l="1"/>
  <c r="AT4" i="4"/>
  <c r="AT5" i="4"/>
  <c r="AT1" i="4"/>
  <c r="AT2" i="4"/>
  <c r="AT24" i="4"/>
  <c r="AT272" i="4"/>
  <c r="AT595" i="4"/>
  <c r="AT511" i="4"/>
  <c r="AT43" i="4"/>
  <c r="AT103" i="4"/>
  <c r="AT482" i="4"/>
  <c r="AT184" i="4"/>
  <c r="AT100" i="4"/>
  <c r="AT360" i="4"/>
  <c r="AT578" i="4"/>
  <c r="AT470" i="4"/>
  <c r="AT113" i="4"/>
  <c r="AT356" i="4"/>
  <c r="AT584" i="4"/>
  <c r="AT494" i="4"/>
  <c r="AT419" i="4"/>
  <c r="AT278" i="4"/>
  <c r="AT585" i="4"/>
  <c r="AT148" i="4"/>
  <c r="AT394" i="4"/>
  <c r="AT493" i="4"/>
  <c r="AT363" i="4"/>
  <c r="AT46" i="4"/>
  <c r="AT553" i="4"/>
  <c r="AT67" i="4"/>
  <c r="AT424" i="4"/>
  <c r="AT542" i="4"/>
  <c r="AT408" i="4"/>
  <c r="AT452" i="4"/>
  <c r="AT318" i="4"/>
  <c r="AT312" i="4"/>
  <c r="AT199" i="4"/>
  <c r="AT214" i="4"/>
  <c r="AT382" i="4"/>
  <c r="AT8" i="4"/>
  <c r="AT26" i="4"/>
  <c r="AT374" i="4"/>
  <c r="AT37" i="4"/>
  <c r="AT188" i="4"/>
  <c r="AT303" i="4"/>
  <c r="AT423" i="4"/>
  <c r="AT265" i="4"/>
  <c r="AT508" i="4"/>
  <c r="AT114" i="4"/>
  <c r="AT519" i="4"/>
  <c r="AT524" i="4"/>
  <c r="AT488" i="4"/>
  <c r="AT123" i="4"/>
  <c r="AT457" i="4"/>
  <c r="AT557" i="4"/>
  <c r="AT523" i="4"/>
  <c r="AT202" i="4"/>
  <c r="AT55" i="4"/>
  <c r="AT307" i="4"/>
  <c r="AT185" i="4"/>
  <c r="AT400" i="4"/>
  <c r="AT515" i="4"/>
  <c r="AT151" i="4"/>
  <c r="AT139" i="4"/>
  <c r="AT317" i="4"/>
  <c r="AT458" i="4"/>
  <c r="AT235" i="4"/>
  <c r="AT510" i="4"/>
  <c r="AT69" i="4"/>
  <c r="AT447" i="4"/>
  <c r="AT532" i="4"/>
  <c r="AT377" i="4"/>
  <c r="AT172" i="4"/>
  <c r="AT534" i="4"/>
  <c r="AT559" i="4"/>
  <c r="AT156" i="4"/>
  <c r="AT497" i="4"/>
  <c r="AT29" i="4"/>
  <c r="AT206" i="4"/>
  <c r="AT291" i="4"/>
  <c r="AT407" i="4"/>
  <c r="AT329" i="4"/>
  <c r="AT169" i="4"/>
  <c r="AT564" i="4"/>
  <c r="AT141" i="4"/>
  <c r="AT302" i="4"/>
  <c r="AT342" i="4"/>
  <c r="AT372" i="4"/>
  <c r="AT119" i="4"/>
  <c r="AT127" i="4"/>
  <c r="AT31" i="4"/>
  <c r="AT142" i="4"/>
  <c r="AT290" i="4"/>
  <c r="AT460" i="4"/>
  <c r="AT54" i="4"/>
  <c r="AT78" i="4"/>
  <c r="AT12" i="4"/>
  <c r="AT341" i="4"/>
  <c r="AT200" i="4"/>
  <c r="AT403" i="4"/>
  <c r="AT593" i="4"/>
  <c r="AT99" i="4"/>
  <c r="AT562" i="4"/>
  <c r="AT231" i="4"/>
  <c r="AT164" i="4"/>
  <c r="AT436" i="4"/>
  <c r="AT65" i="4"/>
  <c r="AT106" i="4"/>
  <c r="AT531" i="4"/>
  <c r="AT93" i="4"/>
  <c r="AT321" i="4"/>
  <c r="AT492" i="4"/>
  <c r="AT471" i="4"/>
  <c r="AT473" i="4"/>
  <c r="AT241" i="4"/>
  <c r="AT150" i="4"/>
  <c r="AT237" i="4"/>
  <c r="AT378" i="4"/>
  <c r="AT414" i="4"/>
  <c r="AT444" i="4"/>
  <c r="AT263" i="4"/>
  <c r="AT145" i="4"/>
  <c r="AT111" i="4"/>
  <c r="AT369" i="4"/>
  <c r="AT404" i="4"/>
  <c r="AT518" i="4"/>
  <c r="AT135" i="4"/>
  <c r="AT10" i="4"/>
  <c r="AT14" i="4"/>
  <c r="AT334" i="4"/>
  <c r="AT58" i="4"/>
  <c r="AT51" i="4"/>
  <c r="AT392" i="4"/>
  <c r="AT175" i="4"/>
  <c r="AT565" i="4"/>
  <c r="AT121" i="4"/>
  <c r="AT47" i="4"/>
  <c r="AT456" i="4"/>
  <c r="AT9" i="4"/>
  <c r="AT546" i="4"/>
  <c r="AT162" i="4"/>
  <c r="AT375" i="4"/>
  <c r="AT229" i="4"/>
  <c r="AT157" i="4"/>
  <c r="AT385" i="4"/>
  <c r="AT556" i="4"/>
  <c r="AT535" i="4"/>
  <c r="AT346" i="4"/>
  <c r="AT337" i="4"/>
  <c r="AT294" i="4"/>
  <c r="AT86" i="4"/>
  <c r="AT594" i="4"/>
  <c r="AT486" i="4"/>
  <c r="AT588" i="4"/>
  <c r="AT120" i="4"/>
  <c r="AT402" i="4"/>
  <c r="AT183" i="4"/>
  <c r="AT347" i="4"/>
  <c r="AT487" i="4"/>
  <c r="AT319" i="4"/>
  <c r="AT207" i="4"/>
  <c r="AT221" i="4"/>
  <c r="AT72" i="4"/>
  <c r="AT449" i="4"/>
  <c r="AT387" i="4"/>
  <c r="AT98" i="4"/>
  <c r="AT438" i="4"/>
  <c r="AT599" i="4"/>
  <c r="AT101" i="4"/>
  <c r="AT498" i="4"/>
  <c r="AT268" i="4"/>
  <c r="AT409" i="4"/>
  <c r="AT379" i="4"/>
  <c r="AT373" i="4"/>
  <c r="AT495" i="4"/>
  <c r="AT23" i="4"/>
  <c r="AT82" i="4"/>
  <c r="AT194" i="4"/>
  <c r="AT580" i="4"/>
  <c r="AT282" i="4"/>
  <c r="AT176" i="4"/>
  <c r="AT477" i="4"/>
  <c r="AT568" i="4"/>
  <c r="AT137" i="4"/>
  <c r="AT485" i="4"/>
  <c r="AT258" i="4"/>
  <c r="AT52" i="4"/>
  <c r="AT255" i="4"/>
  <c r="AT516" i="4"/>
  <c r="AT563" i="4"/>
  <c r="AT330" i="4"/>
  <c r="AT592" i="4"/>
  <c r="AT336" i="4"/>
  <c r="AT548" i="4"/>
  <c r="AT283" i="4"/>
  <c r="AT64" i="4"/>
  <c r="AT435" i="4"/>
  <c r="AT551" i="4"/>
  <c r="AT239" i="4"/>
  <c r="AT314" i="4"/>
  <c r="AT140" i="4"/>
  <c r="AT454" i="4"/>
  <c r="AT92" i="4"/>
  <c r="AT285" i="4"/>
  <c r="AT136" i="4"/>
  <c r="AT513" i="4"/>
  <c r="AT451" i="4"/>
  <c r="AT246" i="4"/>
  <c r="AT502" i="4"/>
  <c r="AT203" i="4"/>
  <c r="AT165" i="4"/>
  <c r="AT371" i="4"/>
  <c r="AT301" i="4"/>
  <c r="AT481" i="4"/>
  <c r="AT459" i="4"/>
  <c r="AT589" i="4"/>
  <c r="AT567" i="4"/>
  <c r="AT95" i="4"/>
  <c r="AT425" i="4"/>
  <c r="AT331" i="4"/>
  <c r="AT182" i="4"/>
  <c r="AT367" i="4"/>
  <c r="AT386" i="4"/>
  <c r="AT549" i="4"/>
  <c r="AT448" i="4"/>
  <c r="AT441" i="4"/>
  <c r="AT264" i="4"/>
  <c r="AT230" i="4"/>
  <c r="AT308" i="4"/>
  <c r="AT49" i="4"/>
  <c r="AT574" i="4"/>
  <c r="AT413" i="4"/>
  <c r="AT315" i="4"/>
  <c r="AT77" i="4"/>
  <c r="AT118" i="4"/>
  <c r="AT168" i="4"/>
  <c r="AT28" i="4"/>
  <c r="AT81" i="4"/>
  <c r="AT324" i="4"/>
  <c r="AT219" i="4"/>
  <c r="AT83" i="4"/>
  <c r="AT370" i="4"/>
  <c r="AT6" i="4"/>
  <c r="AT62" i="4"/>
  <c r="AT566" i="4"/>
  <c r="AT247" i="4"/>
  <c r="AT153" i="4"/>
  <c r="AT540" i="4"/>
  <c r="AT260" i="4"/>
  <c r="AT90" i="4"/>
  <c r="AT155" i="4"/>
  <c r="AT96" i="4"/>
  <c r="AT503" i="4"/>
  <c r="AT220" i="4"/>
  <c r="AT110" i="4"/>
  <c r="AT129" i="4"/>
  <c r="AT354" i="4"/>
  <c r="AT579" i="4"/>
  <c r="AT405" i="4"/>
  <c r="AT250" i="4"/>
  <c r="AT528" i="4"/>
  <c r="AT293" i="4"/>
  <c r="AT462" i="4"/>
  <c r="AT223" i="4"/>
  <c r="AT256" i="4"/>
  <c r="AT412" i="4"/>
  <c r="AT326" i="4"/>
  <c r="AT124" i="4"/>
  <c r="AT104" i="4"/>
  <c r="AT569" i="4"/>
  <c r="AT475" i="4"/>
  <c r="AT541" i="4"/>
  <c r="AT583" i="4"/>
  <c r="AT483" i="4"/>
  <c r="AT350" i="4"/>
  <c r="AT253" i="4"/>
  <c r="AT466" i="4"/>
  <c r="AT432" i="4"/>
  <c r="AT543" i="4"/>
  <c r="AT22" i="4"/>
  <c r="AT270" i="4"/>
  <c r="AT316" i="4"/>
  <c r="AT383" i="4"/>
  <c r="AT590" i="4"/>
  <c r="AT48" i="4"/>
  <c r="AT208" i="4"/>
  <c r="AT181" i="4"/>
  <c r="AT252" i="4"/>
  <c r="AT311" i="4"/>
  <c r="AT66" i="4"/>
  <c r="AT143" i="4"/>
  <c r="AT575" i="4"/>
  <c r="AT34" i="4"/>
  <c r="AT27" i="4"/>
  <c r="AT284" i="4"/>
  <c r="AT39" i="4"/>
  <c r="AT18" i="4"/>
  <c r="AT418" i="4"/>
  <c r="AT163" i="4"/>
  <c r="AT597" i="4"/>
  <c r="AT343" i="4"/>
  <c r="AT267" i="4"/>
  <c r="AT215" i="4"/>
  <c r="AT97" i="4"/>
  <c r="AT362" i="4"/>
  <c r="AT484" i="4"/>
  <c r="AT398" i="4"/>
  <c r="AT204" i="4"/>
  <c r="AT41" i="4"/>
  <c r="AT160" i="4"/>
  <c r="AT547" i="4"/>
  <c r="AT35" i="4"/>
  <c r="AT171" i="4"/>
  <c r="AT555" i="4"/>
  <c r="AT422" i="4"/>
  <c r="AT102" i="4"/>
  <c r="AT512" i="4"/>
  <c r="AT576" i="4"/>
  <c r="AT94" i="4"/>
  <c r="AT361" i="4"/>
  <c r="AT30" i="4"/>
  <c r="AT527" i="4"/>
  <c r="AT391" i="4"/>
  <c r="AT521" i="4"/>
  <c r="AT179" i="4"/>
  <c r="AT571" i="4"/>
  <c r="AT269" i="4"/>
  <c r="AT537" i="4"/>
  <c r="AT501" i="4"/>
  <c r="AT401" i="4"/>
  <c r="AT7" i="4"/>
  <c r="AT19" i="4"/>
  <c r="AT13" i="4"/>
  <c r="AT431" i="4"/>
  <c r="AT224" i="4"/>
  <c r="AT295" i="4"/>
  <c r="AT443" i="4"/>
  <c r="AT115" i="4"/>
  <c r="AT406" i="4"/>
  <c r="AT70" i="4"/>
  <c r="AT167" i="4"/>
  <c r="AT257" i="4"/>
  <c r="AT144" i="4"/>
  <c r="AT323" i="4"/>
  <c r="AT428" i="4"/>
  <c r="AT533" i="4"/>
  <c r="AT440" i="4"/>
  <c r="AT292" i="4"/>
  <c r="AT305" i="4"/>
  <c r="AT437" i="4"/>
  <c r="AT205" i="4"/>
  <c r="AT222" i="4"/>
  <c r="AT506" i="4"/>
  <c r="AT340" i="4"/>
  <c r="AT517" i="4"/>
  <c r="AT351" i="4"/>
  <c r="AT61" i="4"/>
  <c r="AT32" i="4"/>
  <c r="AT353" i="4"/>
  <c r="AT522" i="4"/>
  <c r="AT259" i="4"/>
  <c r="AT461" i="4"/>
  <c r="AT138" i="4"/>
  <c r="AT384" i="4"/>
  <c r="AT411" i="4"/>
  <c r="AT325" i="4"/>
  <c r="AT296" i="4"/>
  <c r="AT173" i="4"/>
  <c r="AT286" i="4"/>
  <c r="AT147" i="4"/>
  <c r="AT455" i="4"/>
  <c r="AT529" i="4"/>
  <c r="AT186" i="4"/>
  <c r="AT187" i="4"/>
  <c r="AT245" i="4"/>
  <c r="AT112" i="4"/>
  <c r="AT505" i="4"/>
  <c r="AT248" i="4"/>
  <c r="AT57" i="4"/>
  <c r="AT596" i="4"/>
  <c r="AT536" i="4"/>
  <c r="AT427" i="4"/>
  <c r="AT600" i="4"/>
  <c r="AT60" i="4"/>
  <c r="AT304" i="4"/>
  <c r="AT289" i="4"/>
  <c r="AT131" i="4"/>
  <c r="AT328" i="4"/>
  <c r="AT463" i="4"/>
  <c r="AT76" i="4"/>
  <c r="AT63" i="4"/>
  <c r="AT297" i="4"/>
  <c r="AT410" i="4"/>
  <c r="AT587" i="4"/>
  <c r="AT357" i="4"/>
  <c r="AT526" i="4"/>
  <c r="AT560" i="4"/>
  <c r="AT197" i="4"/>
  <c r="AT240" i="4"/>
  <c r="AT85" i="4"/>
  <c r="AT381" i="4"/>
  <c r="AT25" i="4"/>
  <c r="AT552" i="4"/>
  <c r="AT42" i="4"/>
  <c r="AT38" i="4"/>
  <c r="AT15" i="4"/>
  <c r="AT73" i="4"/>
  <c r="AT489" i="4"/>
  <c r="AT44" i="4"/>
  <c r="AT45" i="4"/>
  <c r="AT79" i="4"/>
  <c r="AT159" i="4"/>
  <c r="AT174" i="4"/>
  <c r="AT490" i="4"/>
  <c r="AT195" i="4"/>
  <c r="AT429" i="4"/>
  <c r="AT598" i="4"/>
  <c r="AT544" i="4"/>
  <c r="AT134" i="4"/>
  <c r="AT426" i="4"/>
  <c r="AT550" i="4"/>
  <c r="AT238" i="4"/>
  <c r="AT213" i="4"/>
  <c r="AT108" i="4"/>
  <c r="AT105" i="4"/>
  <c r="AT420" i="4"/>
  <c r="AT417" i="4"/>
  <c r="AT572" i="4"/>
  <c r="AT561" i="4"/>
  <c r="AT116" i="4"/>
  <c r="AT249" i="4"/>
  <c r="AT395" i="4"/>
  <c r="AT266" i="4"/>
  <c r="AT539" i="4"/>
  <c r="AT232" i="4"/>
  <c r="AT439" i="4"/>
  <c r="AT275" i="4"/>
  <c r="AT591" i="4"/>
  <c r="AT322" i="4"/>
  <c r="AT333" i="4"/>
  <c r="AT244" i="4"/>
  <c r="AT499" i="4"/>
  <c r="AT570" i="4"/>
  <c r="AT132" i="4"/>
  <c r="AT201" i="4"/>
  <c r="AT530" i="4"/>
  <c r="AT368" i="4"/>
  <c r="AT192" i="4"/>
  <c r="AT358" i="4"/>
  <c r="AT128" i="4"/>
  <c r="AT421" i="4"/>
  <c r="AT365" i="4"/>
  <c r="AT430" i="4"/>
  <c r="AT474" i="4"/>
  <c r="AT416" i="4"/>
  <c r="AT217" i="4"/>
  <c r="AT581" i="4"/>
  <c r="AT109" i="4"/>
  <c r="AT279" i="4"/>
  <c r="AT393" i="4"/>
  <c r="AT122" i="4"/>
  <c r="AT396" i="4"/>
  <c r="AT573" i="4"/>
  <c r="AT327" i="4"/>
  <c r="AT464" i="4"/>
  <c r="AT287" i="4"/>
  <c r="AT211" i="4"/>
  <c r="AT17" i="4"/>
  <c r="AT344" i="4"/>
  <c r="AT178" i="4"/>
  <c r="AT33" i="4"/>
  <c r="AT74" i="4"/>
  <c r="AT376" i="4"/>
  <c r="AT500" i="4"/>
  <c r="AT21" i="4"/>
  <c r="AT89" i="4"/>
  <c r="AT177" i="4"/>
  <c r="AT359" i="4"/>
  <c r="AT261" i="4"/>
  <c r="AT388" i="4"/>
  <c r="AT332" i="4"/>
  <c r="AT212" i="4"/>
  <c r="AT273" i="4"/>
  <c r="AT339" i="4"/>
  <c r="AT472" i="4"/>
  <c r="AT538" i="4"/>
  <c r="AT582" i="4"/>
  <c r="AT158" i="4"/>
  <c r="AT280" i="4"/>
  <c r="AT390" i="4"/>
  <c r="AT209" i="4"/>
  <c r="AT309" i="4"/>
  <c r="AT355" i="4"/>
  <c r="AT146" i="4"/>
  <c r="AT601" i="4"/>
  <c r="AT218" i="4"/>
  <c r="AT189" i="4"/>
  <c r="AT465" i="4"/>
  <c r="AT274" i="4"/>
  <c r="AT468" i="4"/>
  <c r="AT152" i="4"/>
  <c r="AT399" i="4"/>
  <c r="AT480" i="4"/>
  <c r="AT233" i="4"/>
  <c r="AT130" i="4"/>
  <c r="AT50" i="4"/>
  <c r="AT196" i="4"/>
  <c r="AT348" i="4"/>
  <c r="AT345" i="4"/>
  <c r="AT80" i="4"/>
  <c r="AT87" i="4"/>
  <c r="AT88" i="4"/>
  <c r="AT442" i="4"/>
  <c r="AT586" i="4"/>
  <c r="AT53" i="4"/>
  <c r="AT479" i="4"/>
  <c r="AT180" i="4"/>
  <c r="AT190" i="4"/>
  <c r="AT509" i="4"/>
  <c r="AT133" i="4"/>
  <c r="AT453" i="4"/>
  <c r="AT288" i="4"/>
  <c r="AT467" i="4"/>
  <c r="AT107" i="4"/>
  <c r="AT514" i="4"/>
  <c r="AT216" i="4"/>
  <c r="AT276" i="4"/>
  <c r="AT306" i="4"/>
  <c r="AT84" i="4"/>
  <c r="AT59" i="4"/>
  <c r="AT193" i="4"/>
  <c r="AT577" i="4"/>
  <c r="AT210" i="4"/>
  <c r="AT364" i="4"/>
  <c r="AT469" i="4"/>
  <c r="AT298" i="4"/>
  <c r="AT228" i="4"/>
  <c r="AT161" i="4"/>
  <c r="AT476" i="4"/>
  <c r="AT125" i="4"/>
  <c r="AT313" i="4"/>
  <c r="AT434" i="4"/>
  <c r="AT227" i="4"/>
  <c r="AT445" i="4"/>
  <c r="AT234" i="4"/>
  <c r="AT300" i="4"/>
  <c r="AT254" i="4"/>
  <c r="AT450" i="4"/>
  <c r="AT91" i="4"/>
  <c r="AT389" i="4"/>
  <c r="AT558" i="4"/>
  <c r="AT504" i="4"/>
  <c r="AT226" i="4"/>
  <c r="AT198" i="4"/>
  <c r="AT154" i="4"/>
  <c r="AT236" i="4"/>
  <c r="AT281" i="4"/>
  <c r="AT491" i="4"/>
  <c r="AT170" i="4"/>
  <c r="AT299" i="4"/>
  <c r="AT446" i="4"/>
  <c r="AT335" i="4"/>
  <c r="AT149" i="4"/>
  <c r="AT40" i="4"/>
  <c r="AT433" i="4"/>
  <c r="AT397" i="4"/>
  <c r="AT191" i="4"/>
  <c r="AT380" i="4"/>
  <c r="AT352" i="4"/>
  <c r="AT554" i="4"/>
  <c r="AT496" i="4"/>
  <c r="AT251" i="4"/>
  <c r="AT242" i="4"/>
  <c r="AT271" i="4"/>
  <c r="AT349" i="4"/>
  <c r="AT415" i="4"/>
  <c r="AT366" i="4"/>
  <c r="AT36" i="4"/>
  <c r="AT126" i="4"/>
  <c r="AT225" i="4"/>
  <c r="AT338" i="4"/>
  <c r="AT507" i="4"/>
  <c r="AT262" i="4"/>
  <c r="AT75" i="4"/>
  <c r="AT117" i="4"/>
  <c r="AT545" i="4"/>
  <c r="AT310" i="4"/>
  <c r="AT243" i="4"/>
  <c r="AT16" i="4"/>
  <c r="AT11" i="4"/>
  <c r="AT525" i="4"/>
  <c r="AT277" i="4"/>
  <c r="AT320" i="4"/>
  <c r="AT56" i="4"/>
  <c r="AT71" i="4"/>
  <c r="AT166" i="4"/>
  <c r="AT68" i="4"/>
  <c r="AT20" i="4"/>
  <c r="AT520" i="4"/>
  <c r="AT478" i="4"/>
  <c r="G372" i="15"/>
  <c r="P13" i="4"/>
  <c r="G188" i="7"/>
  <c r="AR132" i="4" l="1"/>
  <c r="AZ132" i="4" s="1"/>
  <c r="BA132" i="4" s="1"/>
  <c r="BB132" i="4" s="1"/>
  <c r="AR595" i="4"/>
  <c r="AZ595" i="4" s="1"/>
  <c r="BA595" i="4" s="1"/>
  <c r="BB595" i="4" s="1"/>
  <c r="AR309" i="4"/>
  <c r="AZ309" i="4" s="1"/>
  <c r="BA309" i="4" s="1"/>
  <c r="BB309" i="4" s="1"/>
  <c r="AR553" i="4"/>
  <c r="AZ553" i="4" s="1"/>
  <c r="BA553" i="4" s="1"/>
  <c r="BB553" i="4" s="1"/>
  <c r="AR27" i="4"/>
  <c r="AZ27" i="4" s="1"/>
  <c r="BA27" i="4" s="1"/>
  <c r="BB27" i="4" s="1"/>
  <c r="AR299" i="4"/>
  <c r="AZ299" i="4" s="1"/>
  <c r="BA299" i="4" s="1"/>
  <c r="BB299" i="4" s="1"/>
  <c r="AR647" i="4"/>
  <c r="AZ647" i="4" s="1"/>
  <c r="BA647" i="4" s="1"/>
  <c r="BB647" i="4" s="1"/>
  <c r="AR639" i="4"/>
  <c r="AZ639" i="4" s="1"/>
  <c r="BA639" i="4" s="1"/>
  <c r="BB639" i="4" s="1"/>
  <c r="AR631" i="4"/>
  <c r="AZ631" i="4" s="1"/>
  <c r="BA631" i="4" s="1"/>
  <c r="BB631" i="4" s="1"/>
  <c r="AR623" i="4"/>
  <c r="AZ623" i="4" s="1"/>
  <c r="BA623" i="4" s="1"/>
  <c r="BB623" i="4" s="1"/>
  <c r="AR615" i="4"/>
  <c r="AZ615" i="4" s="1"/>
  <c r="BA615" i="4" s="1"/>
  <c r="BB615" i="4" s="1"/>
  <c r="AR606" i="4"/>
  <c r="AZ606" i="4" s="1"/>
  <c r="BA606" i="4" s="1"/>
  <c r="BB606" i="4" s="1"/>
  <c r="AR611" i="4"/>
  <c r="AZ611" i="4" s="1"/>
  <c r="BA611" i="4" s="1"/>
  <c r="BB611" i="4" s="1"/>
  <c r="AR603" i="4"/>
  <c r="AZ603" i="4" s="1"/>
  <c r="BA603" i="4" s="1"/>
  <c r="BB603" i="4" s="1"/>
  <c r="AR646" i="4"/>
  <c r="AZ646" i="4" s="1"/>
  <c r="BA646" i="4" s="1"/>
  <c r="BB646" i="4" s="1"/>
  <c r="AR638" i="4"/>
  <c r="AZ638" i="4" s="1"/>
  <c r="BA638" i="4" s="1"/>
  <c r="BB638" i="4" s="1"/>
  <c r="AR630" i="4"/>
  <c r="AZ630" i="4" s="1"/>
  <c r="BA630" i="4" s="1"/>
  <c r="BB630" i="4" s="1"/>
  <c r="AR622" i="4"/>
  <c r="AZ622" i="4" s="1"/>
  <c r="BA622" i="4" s="1"/>
  <c r="BB622" i="4" s="1"/>
  <c r="AR614" i="4"/>
  <c r="AZ614" i="4" s="1"/>
  <c r="BA614" i="4" s="1"/>
  <c r="BB614" i="4" s="1"/>
  <c r="AR605" i="4"/>
  <c r="AZ605" i="4" s="1"/>
  <c r="BA605" i="4" s="1"/>
  <c r="BB605" i="4" s="1"/>
  <c r="AR610" i="4"/>
  <c r="AZ610" i="4" s="1"/>
  <c r="BA610" i="4" s="1"/>
  <c r="BB610" i="4" s="1"/>
  <c r="AR633" i="4"/>
  <c r="AZ633" i="4" s="1"/>
  <c r="BA633" i="4" s="1"/>
  <c r="BB633" i="4" s="1"/>
  <c r="AR645" i="4"/>
  <c r="AZ645" i="4" s="1"/>
  <c r="BA645" i="4" s="1"/>
  <c r="BB645" i="4" s="1"/>
  <c r="AR637" i="4"/>
  <c r="AZ637" i="4" s="1"/>
  <c r="BA637" i="4" s="1"/>
  <c r="BB637" i="4" s="1"/>
  <c r="AR629" i="4"/>
  <c r="AZ629" i="4" s="1"/>
  <c r="BA629" i="4" s="1"/>
  <c r="BB629" i="4" s="1"/>
  <c r="AR621" i="4"/>
  <c r="AZ621" i="4" s="1"/>
  <c r="BA621" i="4" s="1"/>
  <c r="BB621" i="4" s="1"/>
  <c r="AR613" i="4"/>
  <c r="AZ613" i="4" s="1"/>
  <c r="BA613" i="4" s="1"/>
  <c r="BB613" i="4" s="1"/>
  <c r="AR612" i="4"/>
  <c r="AZ612" i="4" s="1"/>
  <c r="BA612" i="4" s="1"/>
  <c r="BB612" i="4" s="1"/>
  <c r="AR601" i="4"/>
  <c r="AZ601" i="4" s="1"/>
  <c r="BA601" i="4" s="1"/>
  <c r="BB601" i="4" s="1"/>
  <c r="AR652" i="4"/>
  <c r="AZ652" i="4" s="1"/>
  <c r="BA652" i="4" s="1"/>
  <c r="BB652" i="4" s="1"/>
  <c r="AR636" i="4"/>
  <c r="AZ636" i="4" s="1"/>
  <c r="BA636" i="4" s="1"/>
  <c r="BB636" i="4" s="1"/>
  <c r="AR628" i="4"/>
  <c r="AZ628" i="4" s="1"/>
  <c r="BA628" i="4" s="1"/>
  <c r="BB628" i="4" s="1"/>
  <c r="AR620" i="4"/>
  <c r="AZ620" i="4" s="1"/>
  <c r="BA620" i="4" s="1"/>
  <c r="BB620" i="4" s="1"/>
  <c r="AR619" i="4"/>
  <c r="AZ619" i="4" s="1"/>
  <c r="BA619" i="4" s="1"/>
  <c r="BB619" i="4" s="1"/>
  <c r="AR656" i="4"/>
  <c r="AZ656" i="4" s="1"/>
  <c r="BA656" i="4" s="1"/>
  <c r="BB656" i="4" s="1"/>
  <c r="AR651" i="4"/>
  <c r="AZ651" i="4" s="1"/>
  <c r="BA651" i="4" s="1"/>
  <c r="BB651" i="4" s="1"/>
  <c r="AR643" i="4"/>
  <c r="AZ643" i="4" s="1"/>
  <c r="BA643" i="4" s="1"/>
  <c r="BB643" i="4" s="1"/>
  <c r="AR635" i="4"/>
  <c r="AZ635" i="4" s="1"/>
  <c r="BA635" i="4" s="1"/>
  <c r="BB635" i="4" s="1"/>
  <c r="AR627" i="4"/>
  <c r="AZ627" i="4" s="1"/>
  <c r="BA627" i="4" s="1"/>
  <c r="BB627" i="4" s="1"/>
  <c r="AR655" i="4"/>
  <c r="AZ655" i="4" s="1"/>
  <c r="BA655" i="4" s="1"/>
  <c r="BB655" i="4" s="1"/>
  <c r="AR657" i="4"/>
  <c r="AZ657" i="4" s="1"/>
  <c r="BA657" i="4" s="1"/>
  <c r="BB657" i="4" s="1"/>
  <c r="AR641" i="4"/>
  <c r="AZ641" i="4" s="1"/>
  <c r="BA641" i="4" s="1"/>
  <c r="BB641" i="4" s="1"/>
  <c r="AR609" i="4"/>
  <c r="AZ609" i="4" s="1"/>
  <c r="BA609" i="4" s="1"/>
  <c r="BB609" i="4" s="1"/>
  <c r="AR653" i="4"/>
  <c r="AZ653" i="4" s="1"/>
  <c r="BA653" i="4" s="1"/>
  <c r="BB653" i="4" s="1"/>
  <c r="AR648" i="4"/>
  <c r="AZ648" i="4" s="1"/>
  <c r="BA648" i="4" s="1"/>
  <c r="BB648" i="4" s="1"/>
  <c r="AR632" i="4"/>
  <c r="AZ632" i="4" s="1"/>
  <c r="BA632" i="4" s="1"/>
  <c r="BB632" i="4" s="1"/>
  <c r="AR624" i="4"/>
  <c r="AZ624" i="4" s="1"/>
  <c r="BA624" i="4" s="1"/>
  <c r="BB624" i="4" s="1"/>
  <c r="AR604" i="4"/>
  <c r="AZ604" i="4" s="1"/>
  <c r="BA604" i="4" s="1"/>
  <c r="BB604" i="4" s="1"/>
  <c r="AR644" i="4"/>
  <c r="AZ644" i="4" s="1"/>
  <c r="BA644" i="4" s="1"/>
  <c r="BB644" i="4" s="1"/>
  <c r="AR618" i="4"/>
  <c r="AZ618" i="4" s="1"/>
  <c r="BA618" i="4" s="1"/>
  <c r="BB618" i="4" s="1"/>
  <c r="AR602" i="4"/>
  <c r="AZ602" i="4" s="1"/>
  <c r="BA602" i="4" s="1"/>
  <c r="BB602" i="4" s="1"/>
  <c r="AR650" i="4"/>
  <c r="AZ650" i="4" s="1"/>
  <c r="BA650" i="4" s="1"/>
  <c r="BB650" i="4" s="1"/>
  <c r="AR634" i="4"/>
  <c r="AZ634" i="4" s="1"/>
  <c r="BA634" i="4" s="1"/>
  <c r="BB634" i="4" s="1"/>
  <c r="AR617" i="4"/>
  <c r="AZ617" i="4" s="1"/>
  <c r="BA617" i="4" s="1"/>
  <c r="BB617" i="4" s="1"/>
  <c r="AR659" i="4"/>
  <c r="AZ659" i="4" s="1"/>
  <c r="BA659" i="4" s="1"/>
  <c r="BB659" i="4" s="1"/>
  <c r="AR658" i="4"/>
  <c r="AZ658" i="4" s="1"/>
  <c r="BA658" i="4" s="1"/>
  <c r="BB658" i="4" s="1"/>
  <c r="AR642" i="4"/>
  <c r="AZ642" i="4" s="1"/>
  <c r="BA642" i="4" s="1"/>
  <c r="BB642" i="4" s="1"/>
  <c r="AR626" i="4"/>
  <c r="AZ626" i="4" s="1"/>
  <c r="BA626" i="4" s="1"/>
  <c r="BB626" i="4" s="1"/>
  <c r="AR654" i="4"/>
  <c r="AZ654" i="4" s="1"/>
  <c r="BA654" i="4" s="1"/>
  <c r="BB654" i="4" s="1"/>
  <c r="AR625" i="4"/>
  <c r="AZ625" i="4" s="1"/>
  <c r="BA625" i="4" s="1"/>
  <c r="BB625" i="4" s="1"/>
  <c r="AR616" i="4"/>
  <c r="AZ616" i="4" s="1"/>
  <c r="BA616" i="4" s="1"/>
  <c r="BB616" i="4" s="1"/>
  <c r="AR607" i="4"/>
  <c r="AZ607" i="4" s="1"/>
  <c r="BA607" i="4" s="1"/>
  <c r="BB607" i="4" s="1"/>
  <c r="AR649" i="4"/>
  <c r="AZ649" i="4" s="1"/>
  <c r="BA649" i="4" s="1"/>
  <c r="BB649" i="4" s="1"/>
  <c r="AR640" i="4"/>
  <c r="AZ640" i="4" s="1"/>
  <c r="BA640" i="4" s="1"/>
  <c r="BB640" i="4" s="1"/>
  <c r="AR608" i="4"/>
  <c r="AZ608" i="4" s="1"/>
  <c r="BA608" i="4" s="1"/>
  <c r="BB608" i="4" s="1"/>
  <c r="AR660" i="4"/>
  <c r="AZ660" i="4" s="1"/>
  <c r="BA660" i="4" s="1"/>
  <c r="BB660" i="4" s="1"/>
  <c r="AR255" i="4"/>
  <c r="AZ255" i="4" s="1"/>
  <c r="BA255" i="4" s="1"/>
  <c r="BB255" i="4" s="1"/>
  <c r="AR403" i="4"/>
  <c r="AZ403" i="4" s="1"/>
  <c r="BA403" i="4" s="1"/>
  <c r="BB403" i="4" s="1"/>
  <c r="AR236" i="4"/>
  <c r="AZ236" i="4" s="1"/>
  <c r="BA236" i="4" s="1"/>
  <c r="BB236" i="4" s="1"/>
  <c r="AR371" i="4"/>
  <c r="AZ371" i="4" s="1"/>
  <c r="BA371" i="4" s="1"/>
  <c r="BB371" i="4" s="1"/>
  <c r="AR365" i="4"/>
  <c r="AZ365" i="4" s="1"/>
  <c r="BA365" i="4" s="1"/>
  <c r="BB365" i="4" s="1"/>
  <c r="AR109" i="4"/>
  <c r="AZ109" i="4" s="1"/>
  <c r="BA109" i="4" s="1"/>
  <c r="BB109" i="4" s="1"/>
  <c r="AR319" i="4"/>
  <c r="AZ319" i="4" s="1"/>
  <c r="BA319" i="4" s="1"/>
  <c r="BB319" i="4" s="1"/>
  <c r="AR89" i="4"/>
  <c r="AZ89" i="4" s="1"/>
  <c r="BA89" i="4" s="1"/>
  <c r="BB89" i="4" s="1"/>
  <c r="AR352" i="4"/>
  <c r="AZ352" i="4" s="1"/>
  <c r="BA352" i="4" s="1"/>
  <c r="BB352" i="4" s="1"/>
  <c r="AR47" i="4"/>
  <c r="AZ47" i="4" s="1"/>
  <c r="BA47" i="4" s="1"/>
  <c r="BB47" i="4" s="1"/>
  <c r="AR492" i="4"/>
  <c r="AZ492" i="4" s="1"/>
  <c r="BA492" i="4" s="1"/>
  <c r="BB492" i="4" s="1"/>
  <c r="AR314" i="4"/>
  <c r="AZ314" i="4" s="1"/>
  <c r="BA314" i="4" s="1"/>
  <c r="BB314" i="4" s="1"/>
  <c r="AR344" i="4"/>
  <c r="AZ344" i="4" s="1"/>
  <c r="BA344" i="4" s="1"/>
  <c r="BB344" i="4" s="1"/>
  <c r="AR413" i="4"/>
  <c r="AZ413" i="4" s="1"/>
  <c r="BA413" i="4" s="1"/>
  <c r="BB413" i="4" s="1"/>
  <c r="AR110" i="4"/>
  <c r="AZ110" i="4" s="1"/>
  <c r="BA110" i="4" s="1"/>
  <c r="BB110" i="4" s="1"/>
  <c r="AR565" i="4"/>
  <c r="AZ565" i="4" s="1"/>
  <c r="BA565" i="4" s="1"/>
  <c r="BB565" i="4" s="1"/>
  <c r="AR298" i="4"/>
  <c r="AZ298" i="4" s="1"/>
  <c r="BA298" i="4" s="1"/>
  <c r="BB298" i="4" s="1"/>
  <c r="AR387" i="4"/>
  <c r="AZ387" i="4" s="1"/>
  <c r="BA387" i="4" s="1"/>
  <c r="BB387" i="4" s="1"/>
  <c r="AR71" i="4"/>
  <c r="AZ71" i="4" s="1"/>
  <c r="BA71" i="4" s="1"/>
  <c r="BB71" i="4" s="1"/>
  <c r="AR165" i="4"/>
  <c r="AZ165" i="4" s="1"/>
  <c r="BA165" i="4" s="1"/>
  <c r="BB165" i="4" s="1"/>
  <c r="AR148" i="4"/>
  <c r="AZ148" i="4" s="1"/>
  <c r="BA148" i="4" s="1"/>
  <c r="BB148" i="4" s="1"/>
  <c r="AR172" i="4"/>
  <c r="AZ172" i="4" s="1"/>
  <c r="BA172" i="4" s="1"/>
  <c r="BB172" i="4" s="1"/>
  <c r="AR473" i="4"/>
  <c r="AZ473" i="4" s="1"/>
  <c r="BA473" i="4" s="1"/>
  <c r="BB473" i="4" s="1"/>
  <c r="AR356" i="4"/>
  <c r="AZ356" i="4" s="1"/>
  <c r="BA356" i="4" s="1"/>
  <c r="BB356" i="4" s="1"/>
  <c r="AR201" i="4"/>
  <c r="AZ201" i="4" s="1"/>
  <c r="BA201" i="4" s="1"/>
  <c r="BB201" i="4" s="1"/>
  <c r="AR115" i="4"/>
  <c r="AZ115" i="4" s="1"/>
  <c r="BA115" i="4" s="1"/>
  <c r="BB115" i="4" s="1"/>
  <c r="AR1" i="4"/>
  <c r="AZ1" i="4" s="1"/>
  <c r="BA1" i="4" s="1"/>
  <c r="BB1" i="4" s="1"/>
  <c r="U7" i="4" s="1"/>
  <c r="Q7" i="4" s="1"/>
  <c r="X7" i="4" s="1"/>
  <c r="AR301" i="4"/>
  <c r="AZ301" i="4" s="1"/>
  <c r="BA301" i="4" s="1"/>
  <c r="BB301" i="4" s="1"/>
  <c r="AR245" i="4"/>
  <c r="AZ245" i="4" s="1"/>
  <c r="BA245" i="4" s="1"/>
  <c r="BB245" i="4" s="1"/>
  <c r="AR401" i="4"/>
  <c r="AZ401" i="4" s="1"/>
  <c r="BA401" i="4" s="1"/>
  <c r="BB401" i="4" s="1"/>
  <c r="AR214" i="4"/>
  <c r="AZ214" i="4" s="1"/>
  <c r="BA214" i="4" s="1"/>
  <c r="BB214" i="4" s="1"/>
  <c r="AR166" i="4"/>
  <c r="AZ166" i="4" s="1"/>
  <c r="BA166" i="4" s="1"/>
  <c r="BB166" i="4" s="1"/>
  <c r="AR323" i="4"/>
  <c r="AZ323" i="4" s="1"/>
  <c r="BA323" i="4" s="1"/>
  <c r="BB323" i="4" s="1"/>
  <c r="AR74" i="4"/>
  <c r="AZ74" i="4" s="1"/>
  <c r="BA74" i="4" s="1"/>
  <c r="BB74" i="4" s="1"/>
  <c r="AR53" i="4"/>
  <c r="AZ53" i="4" s="1"/>
  <c r="BA53" i="4" s="1"/>
  <c r="BB53" i="4" s="1"/>
  <c r="AR184" i="4"/>
  <c r="AZ184" i="4" s="1"/>
  <c r="BA184" i="4" s="1"/>
  <c r="BB184" i="4" s="1"/>
  <c r="AR92" i="4"/>
  <c r="AZ92" i="4" s="1"/>
  <c r="BA92" i="4" s="1"/>
  <c r="BB92" i="4" s="1"/>
  <c r="AR533" i="4"/>
  <c r="AZ533" i="4" s="1"/>
  <c r="BA533" i="4" s="1"/>
  <c r="BB533" i="4" s="1"/>
  <c r="AR395" i="4"/>
  <c r="AZ395" i="4" s="1"/>
  <c r="BA395" i="4" s="1"/>
  <c r="BB395" i="4" s="1"/>
  <c r="AR38" i="4"/>
  <c r="AZ38" i="4" s="1"/>
  <c r="BA38" i="4" s="1"/>
  <c r="BB38" i="4" s="1"/>
  <c r="AR362" i="4"/>
  <c r="AZ362" i="4" s="1"/>
  <c r="BA362" i="4" s="1"/>
  <c r="BB362" i="4" s="1"/>
  <c r="AR281" i="4"/>
  <c r="AZ281" i="4" s="1"/>
  <c r="BA281" i="4" s="1"/>
  <c r="BB281" i="4" s="1"/>
  <c r="AR528" i="4"/>
  <c r="AZ528" i="4" s="1"/>
  <c r="BA528" i="4" s="1"/>
  <c r="BB528" i="4" s="1"/>
  <c r="AR487" i="4"/>
  <c r="AZ487" i="4" s="1"/>
  <c r="BA487" i="4" s="1"/>
  <c r="BB487" i="4" s="1"/>
  <c r="AR374" i="4"/>
  <c r="AZ374" i="4" s="1"/>
  <c r="BA374" i="4" s="1"/>
  <c r="BB374" i="4" s="1"/>
  <c r="AR547" i="4"/>
  <c r="AZ547" i="4" s="1"/>
  <c r="BA547" i="4" s="1"/>
  <c r="BB547" i="4" s="1"/>
  <c r="AR125" i="4"/>
  <c r="AZ125" i="4" s="1"/>
  <c r="BA125" i="4" s="1"/>
  <c r="BB125" i="4" s="1"/>
  <c r="AR419" i="4"/>
  <c r="AZ419" i="4" s="1"/>
  <c r="BA419" i="4" s="1"/>
  <c r="BB419" i="4" s="1"/>
  <c r="AR317" i="4"/>
  <c r="AZ317" i="4" s="1"/>
  <c r="BA317" i="4" s="1"/>
  <c r="BB317" i="4" s="1"/>
  <c r="AR229" i="4"/>
  <c r="AZ229" i="4" s="1"/>
  <c r="BA229" i="4" s="1"/>
  <c r="BB229" i="4" s="1"/>
  <c r="AR449" i="4"/>
  <c r="AZ449" i="4" s="1"/>
  <c r="BA449" i="4" s="1"/>
  <c r="BB449" i="4" s="1"/>
  <c r="AR568" i="4"/>
  <c r="AZ568" i="4" s="1"/>
  <c r="BA568" i="4" s="1"/>
  <c r="BB568" i="4" s="1"/>
  <c r="AR72" i="4"/>
  <c r="AZ72" i="4" s="1"/>
  <c r="BA72" i="4" s="1"/>
  <c r="BB72" i="4" s="1"/>
  <c r="AR313" i="4"/>
  <c r="AZ313" i="4" s="1"/>
  <c r="BA313" i="4" s="1"/>
  <c r="BB313" i="4" s="1"/>
  <c r="AR51" i="4"/>
  <c r="AZ51" i="4" s="1"/>
  <c r="BA51" i="4" s="1"/>
  <c r="BB51" i="4" s="1"/>
  <c r="AR370" i="4"/>
  <c r="AZ370" i="4" s="1"/>
  <c r="BA370" i="4" s="1"/>
  <c r="BB370" i="4" s="1"/>
  <c r="AR599" i="4"/>
  <c r="AZ599" i="4" s="1"/>
  <c r="BA599" i="4" s="1"/>
  <c r="BB599" i="4" s="1"/>
  <c r="AR544" i="4"/>
  <c r="AZ544" i="4" s="1"/>
  <c r="BA544" i="4" s="1"/>
  <c r="BB544" i="4" s="1"/>
  <c r="AR478" i="4"/>
  <c r="AZ478" i="4" s="1"/>
  <c r="BA478" i="4" s="1"/>
  <c r="BB478" i="4" s="1"/>
  <c r="AR571" i="4"/>
  <c r="AZ571" i="4" s="1"/>
  <c r="BA571" i="4" s="1"/>
  <c r="BB571" i="4" s="1"/>
  <c r="AR291" i="4"/>
  <c r="AZ291" i="4" s="1"/>
  <c r="BA291" i="4" s="1"/>
  <c r="BB291" i="4" s="1"/>
  <c r="AR584" i="4"/>
  <c r="AZ584" i="4" s="1"/>
  <c r="BA584" i="4" s="1"/>
  <c r="BB584" i="4" s="1"/>
  <c r="AR600" i="4"/>
  <c r="AZ600" i="4" s="1"/>
  <c r="BA600" i="4" s="1"/>
  <c r="BB600" i="4" s="1"/>
  <c r="AR176" i="4"/>
  <c r="AZ176" i="4" s="1"/>
  <c r="BA176" i="4" s="1"/>
  <c r="BB176" i="4" s="1"/>
  <c r="AR303" i="4"/>
  <c r="AZ303" i="4" s="1"/>
  <c r="BA303" i="4" s="1"/>
  <c r="BB303" i="4" s="1"/>
  <c r="AR467" i="4"/>
  <c r="AZ467" i="4" s="1"/>
  <c r="BA467" i="4" s="1"/>
  <c r="BB467" i="4" s="1"/>
  <c r="AR482" i="4"/>
  <c r="AZ482" i="4" s="1"/>
  <c r="BA482" i="4" s="1"/>
  <c r="BB482" i="4" s="1"/>
  <c r="AR564" i="4"/>
  <c r="AZ564" i="4" s="1"/>
  <c r="BA564" i="4" s="1"/>
  <c r="BB564" i="4" s="1"/>
  <c r="AR328" i="4"/>
  <c r="AZ328" i="4" s="1"/>
  <c r="BA328" i="4" s="1"/>
  <c r="BB328" i="4" s="1"/>
  <c r="AR364" i="4"/>
  <c r="AZ364" i="4" s="1"/>
  <c r="BA364" i="4" s="1"/>
  <c r="BB364" i="4" s="1"/>
  <c r="AR436" i="4"/>
  <c r="AZ436" i="4" s="1"/>
  <c r="BA436" i="4" s="1"/>
  <c r="BB436" i="4" s="1"/>
  <c r="AR193" i="4"/>
  <c r="AZ193" i="4" s="1"/>
  <c r="BA193" i="4" s="1"/>
  <c r="BB193" i="4" s="1"/>
  <c r="AR372" i="4"/>
  <c r="AZ372" i="4" s="1"/>
  <c r="BA372" i="4" s="1"/>
  <c r="BB372" i="4" s="1"/>
  <c r="AR440" i="4"/>
  <c r="AZ440" i="4" s="1"/>
  <c r="BA440" i="4" s="1"/>
  <c r="BB440" i="4" s="1"/>
  <c r="AR554" i="4"/>
  <c r="AZ554" i="4" s="1"/>
  <c r="BA554" i="4" s="1"/>
  <c r="BB554" i="4" s="1"/>
  <c r="AR497" i="4"/>
  <c r="AZ497" i="4" s="1"/>
  <c r="BA497" i="4" s="1"/>
  <c r="BB497" i="4" s="1"/>
  <c r="AR264" i="4"/>
  <c r="AZ264" i="4" s="1"/>
  <c r="BA264" i="4" s="1"/>
  <c r="BB264" i="4" s="1"/>
  <c r="AR178" i="4"/>
  <c r="AZ178" i="4" s="1"/>
  <c r="BA178" i="4" s="1"/>
  <c r="BB178" i="4" s="1"/>
  <c r="AR481" i="4"/>
  <c r="AZ481" i="4" s="1"/>
  <c r="BA481" i="4" s="1"/>
  <c r="BB481" i="4" s="1"/>
  <c r="AR136" i="4"/>
  <c r="AZ136" i="4" s="1"/>
  <c r="BA136" i="4" s="1"/>
  <c r="BB136" i="4" s="1"/>
  <c r="AR468" i="4"/>
  <c r="AZ468" i="4" s="1"/>
  <c r="BA468" i="4" s="1"/>
  <c r="BB468" i="4" s="1"/>
  <c r="AR189" i="4"/>
  <c r="AZ189" i="4" s="1"/>
  <c r="BA189" i="4" s="1"/>
  <c r="BB189" i="4" s="1"/>
  <c r="AR241" i="4"/>
  <c r="AZ241" i="4" s="1"/>
  <c r="BA241" i="4" s="1"/>
  <c r="BB241" i="4" s="1"/>
  <c r="AR343" i="4"/>
  <c r="AZ343" i="4" s="1"/>
  <c r="BA343" i="4" s="1"/>
  <c r="BB343" i="4" s="1"/>
  <c r="AR519" i="4"/>
  <c r="AZ519" i="4" s="1"/>
  <c r="BA519" i="4" s="1"/>
  <c r="BB519" i="4" s="1"/>
  <c r="AR360" i="4"/>
  <c r="AZ360" i="4" s="1"/>
  <c r="BA360" i="4" s="1"/>
  <c r="BB360" i="4" s="1"/>
  <c r="AR247" i="4"/>
  <c r="AZ247" i="4" s="1"/>
  <c r="BA247" i="4" s="1"/>
  <c r="BB247" i="4" s="1"/>
  <c r="AR60" i="4"/>
  <c r="AZ60" i="4" s="1"/>
  <c r="BA60" i="4" s="1"/>
  <c r="BB60" i="4" s="1"/>
  <c r="AR562" i="4"/>
  <c r="AZ562" i="4" s="1"/>
  <c r="BA562" i="4" s="1"/>
  <c r="BB562" i="4" s="1"/>
  <c r="AR252" i="4"/>
  <c r="AZ252" i="4" s="1"/>
  <c r="BA252" i="4" s="1"/>
  <c r="BB252" i="4" s="1"/>
  <c r="AR208" i="4"/>
  <c r="AZ208" i="4" s="1"/>
  <c r="BA208" i="4" s="1"/>
  <c r="BB208" i="4" s="1"/>
  <c r="AR191" i="4"/>
  <c r="AZ191" i="4" s="1"/>
  <c r="BA191" i="4" s="1"/>
  <c r="BB191" i="4" s="1"/>
  <c r="AR238" i="4"/>
  <c r="AZ238" i="4" s="1"/>
  <c r="BA238" i="4" s="1"/>
  <c r="BB238" i="4" s="1"/>
  <c r="AR484" i="4"/>
  <c r="AZ484" i="4" s="1"/>
  <c r="BA484" i="4" s="1"/>
  <c r="BB484" i="4" s="1"/>
  <c r="AR153" i="4"/>
  <c r="AZ153" i="4" s="1"/>
  <c r="BA153" i="4" s="1"/>
  <c r="BB153" i="4" s="1"/>
  <c r="AR203" i="4"/>
  <c r="AZ203" i="4" s="1"/>
  <c r="BA203" i="4" s="1"/>
  <c r="BB203" i="4" s="1"/>
  <c r="AR223" i="4"/>
  <c r="AZ223" i="4" s="1"/>
  <c r="BA223" i="4" s="1"/>
  <c r="BB223" i="4" s="1"/>
  <c r="AR498" i="4"/>
  <c r="AZ498" i="4" s="1"/>
  <c r="BA498" i="4" s="1"/>
  <c r="BB498" i="4" s="1"/>
  <c r="AR31" i="4"/>
  <c r="AZ31" i="4" s="1"/>
  <c r="BA31" i="4" s="1"/>
  <c r="BB31" i="4" s="1"/>
  <c r="AR575" i="4"/>
  <c r="AZ575" i="4" s="1"/>
  <c r="BA575" i="4" s="1"/>
  <c r="BB575" i="4" s="1"/>
  <c r="AR78" i="4"/>
  <c r="AZ78" i="4" s="1"/>
  <c r="BA78" i="4" s="1"/>
  <c r="BB78" i="4" s="1"/>
  <c r="AR68" i="4"/>
  <c r="AZ68" i="4" s="1"/>
  <c r="BA68" i="4" s="1"/>
  <c r="BB68" i="4" s="1"/>
  <c r="AR541" i="4"/>
  <c r="AZ541" i="4" s="1"/>
  <c r="BA541" i="4" s="1"/>
  <c r="BB541" i="4" s="1"/>
  <c r="AR462" i="4"/>
  <c r="AZ462" i="4" s="1"/>
  <c r="BA462" i="4" s="1"/>
  <c r="BB462" i="4" s="1"/>
  <c r="AR596" i="4"/>
  <c r="AZ596" i="4" s="1"/>
  <c r="BA596" i="4" s="1"/>
  <c r="BB596" i="4" s="1"/>
  <c r="AR6" i="4"/>
  <c r="AZ6" i="4" s="1"/>
  <c r="BA6" i="4" s="1"/>
  <c r="BB6" i="4" s="1"/>
  <c r="U12" i="4" s="1"/>
  <c r="Q12" i="4" s="1"/>
  <c r="V12" i="4" s="1"/>
  <c r="AR25" i="4"/>
  <c r="AZ25" i="4" s="1"/>
  <c r="BA25" i="4" s="1"/>
  <c r="BB25" i="4" s="1"/>
  <c r="AR112" i="4"/>
  <c r="AZ112" i="4" s="1"/>
  <c r="BA112" i="4" s="1"/>
  <c r="BB112" i="4" s="1"/>
  <c r="AR460" i="4"/>
  <c r="AZ460" i="4" s="1"/>
  <c r="BA460" i="4" s="1"/>
  <c r="BB460" i="4" s="1"/>
  <c r="AR42" i="4"/>
  <c r="AZ42" i="4" s="1"/>
  <c r="BA42" i="4" s="1"/>
  <c r="BB42" i="4" s="1"/>
  <c r="AR307" i="4"/>
  <c r="AZ307" i="4" s="1"/>
  <c r="BA307" i="4" s="1"/>
  <c r="BB307" i="4" s="1"/>
  <c r="AR376" i="4"/>
  <c r="AZ376" i="4" s="1"/>
  <c r="BA376" i="4" s="1"/>
  <c r="BB376" i="4" s="1"/>
  <c r="AR429" i="4"/>
  <c r="AZ429" i="4" s="1"/>
  <c r="BA429" i="4" s="1"/>
  <c r="BB429" i="4" s="1"/>
  <c r="AR543" i="4"/>
  <c r="AZ543" i="4" s="1"/>
  <c r="BA543" i="4" s="1"/>
  <c r="BB543" i="4" s="1"/>
  <c r="AR133" i="4"/>
  <c r="AZ133" i="4" s="1"/>
  <c r="BA133" i="4" s="1"/>
  <c r="BB133" i="4" s="1"/>
  <c r="AR405" i="4"/>
  <c r="AZ405" i="4" s="1"/>
  <c r="BA405" i="4" s="1"/>
  <c r="BB405" i="4" s="1"/>
  <c r="AR312" i="4"/>
  <c r="AZ312" i="4" s="1"/>
  <c r="BA312" i="4" s="1"/>
  <c r="BB312" i="4" s="1"/>
  <c r="AR276" i="4"/>
  <c r="AZ276" i="4" s="1"/>
  <c r="BA276" i="4" s="1"/>
  <c r="BB276" i="4" s="1"/>
  <c r="AR258" i="4"/>
  <c r="AZ258" i="4" s="1"/>
  <c r="BA258" i="4" s="1"/>
  <c r="BB258" i="4" s="1"/>
  <c r="AR404" i="4"/>
  <c r="AZ404" i="4" s="1"/>
  <c r="BA404" i="4" s="1"/>
  <c r="BB404" i="4" s="1"/>
  <c r="AR188" i="4"/>
  <c r="AZ188" i="4" s="1"/>
  <c r="BA188" i="4" s="1"/>
  <c r="BB188" i="4" s="1"/>
  <c r="AR44" i="4"/>
  <c r="AZ44" i="4" s="1"/>
  <c r="BA44" i="4" s="1"/>
  <c r="BB44" i="4" s="1"/>
  <c r="AR439" i="4"/>
  <c r="AZ439" i="4" s="1"/>
  <c r="BA439" i="4" s="1"/>
  <c r="BB439" i="4" s="1"/>
  <c r="AR30" i="4"/>
  <c r="AZ30" i="4" s="1"/>
  <c r="BA30" i="4" s="1"/>
  <c r="BB30" i="4" s="1"/>
  <c r="AR179" i="4"/>
  <c r="AZ179" i="4" s="1"/>
  <c r="BA179" i="4" s="1"/>
  <c r="BB179" i="4" s="1"/>
  <c r="AR430" i="4"/>
  <c r="AZ430" i="4" s="1"/>
  <c r="BA430" i="4" s="1"/>
  <c r="BB430" i="4" s="1"/>
  <c r="AR142" i="4"/>
  <c r="AZ142" i="4" s="1"/>
  <c r="BA142" i="4" s="1"/>
  <c r="BB142" i="4" s="1"/>
  <c r="AR141" i="4"/>
  <c r="AZ141" i="4" s="1"/>
  <c r="BA141" i="4" s="1"/>
  <c r="BB141" i="4" s="1"/>
  <c r="AR322" i="4"/>
  <c r="AZ322" i="4" s="1"/>
  <c r="BA322" i="4" s="1"/>
  <c r="BB322" i="4" s="1"/>
  <c r="AR411" i="4"/>
  <c r="AZ411" i="4" s="1"/>
  <c r="BA411" i="4" s="1"/>
  <c r="BB411" i="4" s="1"/>
  <c r="AR130" i="4"/>
  <c r="AZ130" i="4" s="1"/>
  <c r="BA130" i="4" s="1"/>
  <c r="BB130" i="4" s="1"/>
  <c r="AR594" i="4"/>
  <c r="AZ594" i="4" s="1"/>
  <c r="BA594" i="4" s="1"/>
  <c r="BB594" i="4" s="1"/>
  <c r="AR161" i="4"/>
  <c r="AZ161" i="4" s="1"/>
  <c r="BA161" i="4" s="1"/>
  <c r="BB161" i="4" s="1"/>
  <c r="AR230" i="4"/>
  <c r="AZ230" i="4" s="1"/>
  <c r="BA230" i="4" s="1"/>
  <c r="BB230" i="4" s="1"/>
  <c r="AR286" i="4"/>
  <c r="AZ286" i="4" s="1"/>
  <c r="BA286" i="4" s="1"/>
  <c r="BB286" i="4" s="1"/>
  <c r="AR475" i="4"/>
  <c r="AZ475" i="4" s="1"/>
  <c r="BA475" i="4" s="1"/>
  <c r="BB475" i="4" s="1"/>
  <c r="AR19" i="4"/>
  <c r="AZ19" i="4" s="1"/>
  <c r="BA19" i="4" s="1"/>
  <c r="BB19" i="4" s="1"/>
  <c r="AR597" i="4"/>
  <c r="AZ597" i="4" s="1"/>
  <c r="BA597" i="4" s="1"/>
  <c r="BB597" i="4" s="1"/>
  <c r="AR105" i="4"/>
  <c r="AZ105" i="4" s="1"/>
  <c r="BA105" i="4" s="1"/>
  <c r="BB105" i="4" s="1"/>
  <c r="AR88" i="4"/>
  <c r="AZ88" i="4" s="1"/>
  <c r="BA88" i="4" s="1"/>
  <c r="BB88" i="4" s="1"/>
  <c r="AR96" i="4"/>
  <c r="AZ96" i="4" s="1"/>
  <c r="BA96" i="4" s="1"/>
  <c r="BB96" i="4" s="1"/>
  <c r="AR331" i="4"/>
  <c r="AZ331" i="4" s="1"/>
  <c r="BA331" i="4" s="1"/>
  <c r="BB331" i="4" s="1"/>
  <c r="AR253" i="4"/>
  <c r="AZ253" i="4" s="1"/>
  <c r="BA253" i="4" s="1"/>
  <c r="BB253" i="4" s="1"/>
  <c r="AR508" i="4"/>
  <c r="AZ508" i="4" s="1"/>
  <c r="BA508" i="4" s="1"/>
  <c r="BB508" i="4" s="1"/>
  <c r="AR591" i="4"/>
  <c r="AZ591" i="4" s="1"/>
  <c r="BA591" i="4" s="1"/>
  <c r="BB591" i="4" s="1"/>
  <c r="AR263" i="4"/>
  <c r="AZ263" i="4" s="1"/>
  <c r="BA263" i="4" s="1"/>
  <c r="BB263" i="4" s="1"/>
  <c r="AR455" i="4"/>
  <c r="AZ455" i="4" s="1"/>
  <c r="BA455" i="4" s="1"/>
  <c r="BB455" i="4" s="1"/>
  <c r="AR572" i="4"/>
  <c r="AZ572" i="4" s="1"/>
  <c r="BA572" i="4" s="1"/>
  <c r="BB572" i="4" s="1"/>
  <c r="AR143" i="4"/>
  <c r="AZ143" i="4" s="1"/>
  <c r="BA143" i="4" s="1"/>
  <c r="BB143" i="4" s="1"/>
  <c r="AR499" i="4"/>
  <c r="AZ499" i="4" s="1"/>
  <c r="BA499" i="4" s="1"/>
  <c r="BB499" i="4" s="1"/>
  <c r="AR308" i="4"/>
  <c r="AZ308" i="4" s="1"/>
  <c r="BA308" i="4" s="1"/>
  <c r="BB308" i="4" s="1"/>
  <c r="AR503" i="4"/>
  <c r="AZ503" i="4" s="1"/>
  <c r="BA503" i="4" s="1"/>
  <c r="BB503" i="4" s="1"/>
  <c r="AR257" i="4"/>
  <c r="AZ257" i="4" s="1"/>
  <c r="BA257" i="4" s="1"/>
  <c r="BB257" i="4" s="1"/>
  <c r="AR588" i="4"/>
  <c r="AZ588" i="4" s="1"/>
  <c r="BA588" i="4" s="1"/>
  <c r="BB588" i="4" s="1"/>
  <c r="AR540" i="4"/>
  <c r="AZ540" i="4" s="1"/>
  <c r="BA540" i="4" s="1"/>
  <c r="BB540" i="4" s="1"/>
  <c r="AR348" i="4"/>
  <c r="AZ348" i="4" s="1"/>
  <c r="BA348" i="4" s="1"/>
  <c r="BB348" i="4" s="1"/>
  <c r="AR480" i="4"/>
  <c r="AZ480" i="4" s="1"/>
  <c r="BA480" i="4" s="1"/>
  <c r="BB480" i="4" s="1"/>
  <c r="AR144" i="4"/>
  <c r="AZ144" i="4" s="1"/>
  <c r="BA144" i="4" s="1"/>
  <c r="BB144" i="4" s="1"/>
  <c r="AR113" i="4"/>
  <c r="AZ113" i="4" s="1"/>
  <c r="BA113" i="4" s="1"/>
  <c r="BB113" i="4" s="1"/>
  <c r="AR534" i="4"/>
  <c r="AZ534" i="4" s="1"/>
  <c r="BA534" i="4" s="1"/>
  <c r="BB534" i="4" s="1"/>
  <c r="AR427" i="4"/>
  <c r="AZ427" i="4" s="1"/>
  <c r="BA427" i="4" s="1"/>
  <c r="BB427" i="4" s="1"/>
  <c r="AR342" i="4"/>
  <c r="AZ342" i="4" s="1"/>
  <c r="BA342" i="4" s="1"/>
  <c r="BB342" i="4" s="1"/>
  <c r="AR385" i="4"/>
  <c r="AZ385" i="4" s="1"/>
  <c r="BA385" i="4" s="1"/>
  <c r="BB385" i="4" s="1"/>
  <c r="AR35" i="4"/>
  <c r="AZ35" i="4" s="1"/>
  <c r="BA35" i="4" s="1"/>
  <c r="BB35" i="4" s="1"/>
  <c r="AR333" i="4"/>
  <c r="AZ333" i="4" s="1"/>
  <c r="BA333" i="4" s="1"/>
  <c r="BB333" i="4" s="1"/>
  <c r="AR131" i="4"/>
  <c r="AZ131" i="4" s="1"/>
  <c r="BA131" i="4" s="1"/>
  <c r="BB131" i="4" s="1"/>
  <c r="AR226" i="4"/>
  <c r="AZ226" i="4" s="1"/>
  <c r="BA226" i="4" s="1"/>
  <c r="BB226" i="4" s="1"/>
  <c r="AR327" i="4"/>
  <c r="AZ327" i="4" s="1"/>
  <c r="BA327" i="4" s="1"/>
  <c r="BB327" i="4" s="1"/>
  <c r="AR256" i="4"/>
  <c r="AZ256" i="4" s="1"/>
  <c r="BA256" i="4" s="1"/>
  <c r="BB256" i="4" s="1"/>
  <c r="AR277" i="4"/>
  <c r="AZ277" i="4" s="1"/>
  <c r="BA277" i="4" s="1"/>
  <c r="BB277" i="4" s="1"/>
  <c r="AR353" i="4"/>
  <c r="AZ353" i="4" s="1"/>
  <c r="BA353" i="4" s="1"/>
  <c r="BB353" i="4" s="1"/>
  <c r="AR33" i="4"/>
  <c r="AZ33" i="4" s="1"/>
  <c r="BA33" i="4" s="1"/>
  <c r="BB33" i="4" s="1"/>
  <c r="AR154" i="4"/>
  <c r="AZ154" i="4" s="1"/>
  <c r="BA154" i="4" s="1"/>
  <c r="BB154" i="4" s="1"/>
  <c r="AR296" i="4"/>
  <c r="AZ296" i="4" s="1"/>
  <c r="BA296" i="4" s="1"/>
  <c r="BB296" i="4" s="1"/>
  <c r="AR536" i="4"/>
  <c r="AZ536" i="4" s="1"/>
  <c r="BA536" i="4" s="1"/>
  <c r="BB536" i="4" s="1"/>
  <c r="AR477" i="4"/>
  <c r="AZ477" i="4" s="1"/>
  <c r="BA477" i="4" s="1"/>
  <c r="BB477" i="4" s="1"/>
  <c r="AR389" i="4"/>
  <c r="AZ389" i="4" s="1"/>
  <c r="BA389" i="4" s="1"/>
  <c r="BB389" i="4" s="1"/>
  <c r="AR37" i="4"/>
  <c r="AZ37" i="4" s="1"/>
  <c r="BA37" i="4" s="1"/>
  <c r="BB37" i="4" s="1"/>
  <c r="AR69" i="4"/>
  <c r="AZ69" i="4" s="1"/>
  <c r="BA69" i="4" s="1"/>
  <c r="BB69" i="4" s="1"/>
  <c r="AR483" i="4"/>
  <c r="AZ483" i="4" s="1"/>
  <c r="BA483" i="4" s="1"/>
  <c r="BB483" i="4" s="1"/>
  <c r="AR366" i="4"/>
  <c r="AZ366" i="4" s="1"/>
  <c r="BA366" i="4" s="1"/>
  <c r="BB366" i="4" s="1"/>
  <c r="AR100" i="4"/>
  <c r="AZ100" i="4" s="1"/>
  <c r="BA100" i="4" s="1"/>
  <c r="BB100" i="4" s="1"/>
  <c r="AR386" i="4"/>
  <c r="AZ386" i="4" s="1"/>
  <c r="BA386" i="4" s="1"/>
  <c r="BB386" i="4" s="1"/>
  <c r="AR433" i="4"/>
  <c r="AZ433" i="4" s="1"/>
  <c r="BA433" i="4" s="1"/>
  <c r="BB433" i="4" s="1"/>
  <c r="AR345" i="4"/>
  <c r="AZ345" i="4" s="1"/>
  <c r="BA345" i="4" s="1"/>
  <c r="BB345" i="4" s="1"/>
  <c r="AR294" i="4"/>
  <c r="AZ294" i="4" s="1"/>
  <c r="BA294" i="4" s="1"/>
  <c r="BB294" i="4" s="1"/>
  <c r="AR207" i="4"/>
  <c r="AZ207" i="4" s="1"/>
  <c r="BA207" i="4" s="1"/>
  <c r="BB207" i="4" s="1"/>
  <c r="AR204" i="4"/>
  <c r="AZ204" i="4" s="1"/>
  <c r="BA204" i="4" s="1"/>
  <c r="BB204" i="4" s="1"/>
  <c r="V7" i="4"/>
  <c r="AR521" i="4"/>
  <c r="AZ521" i="4" s="1"/>
  <c r="BA521" i="4" s="1"/>
  <c r="BB521" i="4" s="1"/>
  <c r="AR211" i="4"/>
  <c r="AZ211" i="4" s="1"/>
  <c r="BA211" i="4" s="1"/>
  <c r="BB211" i="4" s="1"/>
  <c r="AR535" i="4"/>
  <c r="AZ535" i="4" s="1"/>
  <c r="BA535" i="4" s="1"/>
  <c r="BB535" i="4" s="1"/>
  <c r="AR120" i="4"/>
  <c r="AZ120" i="4" s="1"/>
  <c r="BA120" i="4" s="1"/>
  <c r="BB120" i="4" s="1"/>
  <c r="AR422" i="4"/>
  <c r="AZ422" i="4" s="1"/>
  <c r="BA422" i="4" s="1"/>
  <c r="BB422" i="4" s="1"/>
  <c r="AR134" i="4"/>
  <c r="AZ134" i="4" s="1"/>
  <c r="BA134" i="4" s="1"/>
  <c r="BB134" i="4" s="1"/>
  <c r="AR248" i="4"/>
  <c r="AZ248" i="4" s="1"/>
  <c r="BA248" i="4" s="1"/>
  <c r="BB248" i="4" s="1"/>
  <c r="AR232" i="4"/>
  <c r="AZ232" i="4" s="1"/>
  <c r="BA232" i="4" s="1"/>
  <c r="BB232" i="4" s="1"/>
  <c r="AR315" i="4"/>
  <c r="AZ315" i="4" s="1"/>
  <c r="BA315" i="4" s="1"/>
  <c r="BB315" i="4" s="1"/>
  <c r="AR43" i="4"/>
  <c r="AZ43" i="4" s="1"/>
  <c r="BA43" i="4" s="1"/>
  <c r="BB43" i="4" s="1"/>
  <c r="AR407" i="4"/>
  <c r="AZ407" i="4" s="1"/>
  <c r="BA407" i="4" s="1"/>
  <c r="BB407" i="4" s="1"/>
  <c r="AR119" i="4"/>
  <c r="AZ119" i="4" s="1"/>
  <c r="BA119" i="4" s="1"/>
  <c r="BB119" i="4" s="1"/>
  <c r="AR46" i="4"/>
  <c r="AZ46" i="4" s="1"/>
  <c r="BA46" i="4" s="1"/>
  <c r="BB46" i="4" s="1"/>
  <c r="AR561" i="4"/>
  <c r="AZ561" i="4" s="1"/>
  <c r="BA561" i="4" s="1"/>
  <c r="BB561" i="4" s="1"/>
  <c r="AR139" i="4"/>
  <c r="AZ139" i="4" s="1"/>
  <c r="BA139" i="4" s="1"/>
  <c r="BB139" i="4" s="1"/>
  <c r="AR432" i="4"/>
  <c r="AZ432" i="4" s="1"/>
  <c r="BA432" i="4" s="1"/>
  <c r="BB432" i="4" s="1"/>
  <c r="AR98" i="4"/>
  <c r="AZ98" i="4" s="1"/>
  <c r="BA98" i="4" s="1"/>
  <c r="BB98" i="4" s="1"/>
  <c r="AR151" i="4"/>
  <c r="AZ151" i="4" s="1"/>
  <c r="BA151" i="4" s="1"/>
  <c r="BB151" i="4" s="1"/>
  <c r="AR243" i="4"/>
  <c r="AZ243" i="4" s="1"/>
  <c r="BA243" i="4" s="1"/>
  <c r="BB243" i="4" s="1"/>
  <c r="AR195" i="4"/>
  <c r="AZ195" i="4" s="1"/>
  <c r="BA195" i="4" s="1"/>
  <c r="BB195" i="4" s="1"/>
  <c r="AR558" i="4"/>
  <c r="AZ558" i="4" s="1"/>
  <c r="BA558" i="4" s="1"/>
  <c r="BB558" i="4" s="1"/>
  <c r="AR52" i="4"/>
  <c r="AZ52" i="4" s="1"/>
  <c r="BA52" i="4" s="1"/>
  <c r="BB52" i="4" s="1"/>
  <c r="AR530" i="4"/>
  <c r="AZ530" i="4" s="1"/>
  <c r="BA530" i="4" s="1"/>
  <c r="BB530" i="4" s="1"/>
  <c r="AR219" i="4"/>
  <c r="AZ219" i="4" s="1"/>
  <c r="BA219" i="4" s="1"/>
  <c r="BB219" i="4" s="1"/>
  <c r="AR102" i="4"/>
  <c r="AZ102" i="4" s="1"/>
  <c r="BA102" i="4" s="1"/>
  <c r="BB102" i="4" s="1"/>
  <c r="AR522" i="4"/>
  <c r="AZ522" i="4" s="1"/>
  <c r="BA522" i="4" s="1"/>
  <c r="BB522" i="4" s="1"/>
  <c r="AR124" i="4"/>
  <c r="AZ124" i="4" s="1"/>
  <c r="BA124" i="4" s="1"/>
  <c r="BB124" i="4" s="1"/>
  <c r="AR489" i="4"/>
  <c r="AZ489" i="4" s="1"/>
  <c r="BA489" i="4" s="1"/>
  <c r="BB489" i="4" s="1"/>
  <c r="AR443" i="4"/>
  <c r="AZ443" i="4" s="1"/>
  <c r="BA443" i="4" s="1"/>
  <c r="BB443" i="4" s="1"/>
  <c r="AR59" i="4"/>
  <c r="AZ59" i="4" s="1"/>
  <c r="BA59" i="4" s="1"/>
  <c r="BB59" i="4" s="1"/>
  <c r="AR170" i="4"/>
  <c r="AZ170" i="4" s="1"/>
  <c r="BA170" i="4" s="1"/>
  <c r="BB170" i="4" s="1"/>
  <c r="AR152" i="4"/>
  <c r="AZ152" i="4" s="1"/>
  <c r="BA152" i="4" s="1"/>
  <c r="BB152" i="4" s="1"/>
  <c r="AR20" i="4"/>
  <c r="AZ20" i="4" s="1"/>
  <c r="BA20" i="4" s="1"/>
  <c r="BB20" i="4" s="1"/>
  <c r="AR36" i="4"/>
  <c r="AZ36" i="4" s="1"/>
  <c r="BA36" i="4" s="1"/>
  <c r="BB36" i="4" s="1"/>
  <c r="AR346" i="4"/>
  <c r="AZ346" i="4" s="1"/>
  <c r="BA346" i="4" s="1"/>
  <c r="BB346" i="4" s="1"/>
  <c r="W7" i="4"/>
  <c r="AR552" i="4"/>
  <c r="AZ552" i="4" s="1"/>
  <c r="BA552" i="4" s="1"/>
  <c r="BB552" i="4" s="1"/>
  <c r="AR150" i="4"/>
  <c r="AZ150" i="4" s="1"/>
  <c r="BA150" i="4" s="1"/>
  <c r="BB150" i="4" s="1"/>
  <c r="AR415" i="4"/>
  <c r="AZ415" i="4" s="1"/>
  <c r="BA415" i="4" s="1"/>
  <c r="BB415" i="4" s="1"/>
  <c r="AR555" i="4"/>
  <c r="AZ555" i="4" s="1"/>
  <c r="BA555" i="4" s="1"/>
  <c r="BB555" i="4" s="1"/>
  <c r="AR326" i="4"/>
  <c r="AZ326" i="4" s="1"/>
  <c r="BA326" i="4" s="1"/>
  <c r="BB326" i="4" s="1"/>
  <c r="AR104" i="4"/>
  <c r="AZ104" i="4" s="1"/>
  <c r="BA104" i="4" s="1"/>
  <c r="BB104" i="4" s="1"/>
  <c r="AR453" i="4"/>
  <c r="AZ453" i="4" s="1"/>
  <c r="BA453" i="4" s="1"/>
  <c r="BB453" i="4" s="1"/>
  <c r="AR118" i="4"/>
  <c r="AZ118" i="4" s="1"/>
  <c r="BA118" i="4" s="1"/>
  <c r="BB118" i="4" s="1"/>
  <c r="AR485" i="4"/>
  <c r="AZ485" i="4" s="1"/>
  <c r="BA485" i="4" s="1"/>
  <c r="BB485" i="4" s="1"/>
  <c r="AR450" i="4"/>
  <c r="AZ450" i="4" s="1"/>
  <c r="BA450" i="4" s="1"/>
  <c r="BB450" i="4" s="1"/>
  <c r="AR45" i="4"/>
  <c r="AZ45" i="4" s="1"/>
  <c r="BA45" i="4" s="1"/>
  <c r="BB45" i="4" s="1"/>
  <c r="AR157" i="4"/>
  <c r="AZ157" i="4" s="1"/>
  <c r="BA157" i="4" s="1"/>
  <c r="BB157" i="4" s="1"/>
  <c r="AR501" i="4"/>
  <c r="AZ501" i="4" s="1"/>
  <c r="BA501" i="4" s="1"/>
  <c r="BB501" i="4" s="1"/>
  <c r="AR140" i="4"/>
  <c r="AZ140" i="4" s="1"/>
  <c r="BA140" i="4" s="1"/>
  <c r="BB140" i="4" s="1"/>
  <c r="AR381" i="4"/>
  <c r="AZ381" i="4" s="1"/>
  <c r="BA381" i="4" s="1"/>
  <c r="BB381" i="4" s="1"/>
  <c r="AR54" i="4"/>
  <c r="AZ54" i="4" s="1"/>
  <c r="BA54" i="4" s="1"/>
  <c r="BB54" i="4" s="1"/>
  <c r="AR524" i="4"/>
  <c r="AZ524" i="4" s="1"/>
  <c r="BA524" i="4" s="1"/>
  <c r="BB524" i="4" s="1"/>
  <c r="AR49" i="4"/>
  <c r="AZ49" i="4" s="1"/>
  <c r="BA49" i="4" s="1"/>
  <c r="BB49" i="4" s="1"/>
  <c r="AR48" i="4"/>
  <c r="AZ48" i="4" s="1"/>
  <c r="BA48" i="4" s="1"/>
  <c r="BB48" i="4" s="1"/>
  <c r="AR128" i="4"/>
  <c r="AZ128" i="4" s="1"/>
  <c r="BA128" i="4" s="1"/>
  <c r="BB128" i="4" s="1"/>
  <c r="AR563" i="4"/>
  <c r="AZ563" i="4" s="1"/>
  <c r="BA563" i="4" s="1"/>
  <c r="BB563" i="4" s="1"/>
  <c r="AR215" i="4"/>
  <c r="AZ215" i="4" s="1"/>
  <c r="BA215" i="4" s="1"/>
  <c r="BB215" i="4" s="1"/>
  <c r="AR486" i="4"/>
  <c r="AZ486" i="4" s="1"/>
  <c r="BA486" i="4" s="1"/>
  <c r="BB486" i="4" s="1"/>
  <c r="AR573" i="4"/>
  <c r="AZ573" i="4" s="1"/>
  <c r="BA573" i="4" s="1"/>
  <c r="BB573" i="4" s="1"/>
  <c r="AR421" i="4"/>
  <c r="AZ421" i="4" s="1"/>
  <c r="BA421" i="4" s="1"/>
  <c r="BB421" i="4" s="1"/>
  <c r="AR311" i="4"/>
  <c r="AZ311" i="4" s="1"/>
  <c r="BA311" i="4" s="1"/>
  <c r="BB311" i="4" s="1"/>
  <c r="AR198" i="4"/>
  <c r="AZ198" i="4" s="1"/>
  <c r="BA198" i="4" s="1"/>
  <c r="BB198" i="4" s="1"/>
  <c r="AR180" i="4"/>
  <c r="AZ180" i="4" s="1"/>
  <c r="BA180" i="4" s="1"/>
  <c r="BB180" i="4" s="1"/>
  <c r="AR18" i="4"/>
  <c r="AZ18" i="4" s="1"/>
  <c r="BA18" i="4" s="1"/>
  <c r="BB18" i="4" s="1"/>
  <c r="AR537" i="4"/>
  <c r="AZ537" i="4" s="1"/>
  <c r="BA537" i="4" s="1"/>
  <c r="BB537" i="4" s="1"/>
  <c r="AR22" i="4"/>
  <c r="AZ22" i="4" s="1"/>
  <c r="BA22" i="4" s="1"/>
  <c r="BB22" i="4" s="1"/>
  <c r="AR280" i="4"/>
  <c r="AZ280" i="4" s="1"/>
  <c r="BA280" i="4" s="1"/>
  <c r="BB280" i="4" s="1"/>
  <c r="AR63" i="4"/>
  <c r="AZ63" i="4" s="1"/>
  <c r="BA63" i="4" s="1"/>
  <c r="BB63" i="4" s="1"/>
  <c r="AR82" i="4"/>
  <c r="AZ82" i="4" s="1"/>
  <c r="BA82" i="4" s="1"/>
  <c r="BB82" i="4" s="1"/>
  <c r="AR168" i="4"/>
  <c r="AZ168" i="4" s="1"/>
  <c r="BA168" i="4" s="1"/>
  <c r="BB168" i="4" s="1"/>
  <c r="AR590" i="4"/>
  <c r="AZ590" i="4" s="1"/>
  <c r="BA590" i="4" s="1"/>
  <c r="BB590" i="4" s="1"/>
  <c r="AR295" i="4"/>
  <c r="AZ295" i="4" s="1"/>
  <c r="BA295" i="4" s="1"/>
  <c r="BB295" i="4" s="1"/>
  <c r="AR85" i="4"/>
  <c r="AZ85" i="4" s="1"/>
  <c r="BA85" i="4" s="1"/>
  <c r="BB85" i="4" s="1"/>
  <c r="AR274" i="4"/>
  <c r="AZ274" i="4" s="1"/>
  <c r="BA274" i="4" s="1"/>
  <c r="BB274" i="4" s="1"/>
  <c r="AR557" i="4"/>
  <c r="AZ557" i="4" s="1"/>
  <c r="BA557" i="4" s="1"/>
  <c r="BB557" i="4" s="1"/>
  <c r="AR394" i="4"/>
  <c r="AZ394" i="4" s="1"/>
  <c r="BA394" i="4" s="1"/>
  <c r="BB394" i="4" s="1"/>
  <c r="AR205" i="4"/>
  <c r="AZ205" i="4" s="1"/>
  <c r="BA205" i="4" s="1"/>
  <c r="BB205" i="4" s="1"/>
  <c r="AR379" i="4"/>
  <c r="AZ379" i="4" s="1"/>
  <c r="BA379" i="4" s="1"/>
  <c r="BB379" i="4" s="1"/>
  <c r="AR363" i="4"/>
  <c r="AZ363" i="4" s="1"/>
  <c r="BA363" i="4" s="1"/>
  <c r="BB363" i="4" s="1"/>
  <c r="AR454" i="4"/>
  <c r="AZ454" i="4" s="1"/>
  <c r="BA454" i="4" s="1"/>
  <c r="BB454" i="4" s="1"/>
  <c r="AR437" i="4"/>
  <c r="AZ437" i="4" s="1"/>
  <c r="BA437" i="4" s="1"/>
  <c r="BB437" i="4" s="1"/>
  <c r="AR164" i="4"/>
  <c r="AZ164" i="4" s="1"/>
  <c r="BA164" i="4" s="1"/>
  <c r="BB164" i="4" s="1"/>
  <c r="AR81" i="4"/>
  <c r="AZ81" i="4" s="1"/>
  <c r="BA81" i="4" s="1"/>
  <c r="BB81" i="4" s="1"/>
  <c r="AR284" i="4"/>
  <c r="AZ284" i="4" s="1"/>
  <c r="BA284" i="4" s="1"/>
  <c r="BB284" i="4" s="1"/>
  <c r="AR163" i="4"/>
  <c r="AZ163" i="4" s="1"/>
  <c r="BA163" i="4" s="1"/>
  <c r="BB163" i="4" s="1"/>
  <c r="AR185" i="4"/>
  <c r="AZ185" i="4" s="1"/>
  <c r="BA185" i="4" s="1"/>
  <c r="BB185" i="4" s="1"/>
  <c r="AR24" i="4"/>
  <c r="AZ24" i="4" s="1"/>
  <c r="BA24" i="4" s="1"/>
  <c r="BB24" i="4" s="1"/>
  <c r="AR288" i="4"/>
  <c r="AZ288" i="4" s="1"/>
  <c r="BA288" i="4" s="1"/>
  <c r="BB288" i="4" s="1"/>
  <c r="AR135" i="4"/>
  <c r="AZ135" i="4" s="1"/>
  <c r="BA135" i="4" s="1"/>
  <c r="BB135" i="4" s="1"/>
  <c r="AR373" i="4"/>
  <c r="AZ373" i="4" s="1"/>
  <c r="BA373" i="4" s="1"/>
  <c r="BB373" i="4" s="1"/>
  <c r="AR123" i="4"/>
  <c r="AZ123" i="4" s="1"/>
  <c r="BA123" i="4" s="1"/>
  <c r="BB123" i="4" s="1"/>
  <c r="AR354" i="4"/>
  <c r="AZ354" i="4" s="1"/>
  <c r="BA354" i="4" s="1"/>
  <c r="BB354" i="4" s="1"/>
  <c r="AR259" i="4"/>
  <c r="AZ259" i="4" s="1"/>
  <c r="BA259" i="4" s="1"/>
  <c r="BB259" i="4" s="1"/>
  <c r="AR29" i="4"/>
  <c r="AZ29" i="4" s="1"/>
  <c r="BA29" i="4" s="1"/>
  <c r="BB29" i="4" s="1"/>
  <c r="AR542" i="4"/>
  <c r="AZ542" i="4" s="1"/>
  <c r="BA542" i="4" s="1"/>
  <c r="BB542" i="4" s="1"/>
  <c r="AR127" i="4"/>
  <c r="AZ127" i="4" s="1"/>
  <c r="BA127" i="4" s="1"/>
  <c r="BB127" i="4" s="1"/>
  <c r="AR79" i="4"/>
  <c r="AZ79" i="4" s="1"/>
  <c r="BA79" i="4" s="1"/>
  <c r="BB79" i="4" s="1"/>
  <c r="AR80" i="4"/>
  <c r="AZ80" i="4" s="1"/>
  <c r="BA80" i="4" s="1"/>
  <c r="BB80" i="4" s="1"/>
  <c r="AR111" i="4"/>
  <c r="AZ111" i="4" s="1"/>
  <c r="BA111" i="4" s="1"/>
  <c r="BB111" i="4" s="1"/>
  <c r="AR330" i="4"/>
  <c r="AZ330" i="4" s="1"/>
  <c r="BA330" i="4" s="1"/>
  <c r="BB330" i="4" s="1"/>
  <c r="AR526" i="4"/>
  <c r="AZ526" i="4" s="1"/>
  <c r="BA526" i="4" s="1"/>
  <c r="BB526" i="4" s="1"/>
  <c r="AR338" i="4"/>
  <c r="AZ338" i="4" s="1"/>
  <c r="BA338" i="4" s="1"/>
  <c r="BB338" i="4" s="1"/>
  <c r="AR260" i="4"/>
  <c r="AZ260" i="4" s="1"/>
  <c r="BA260" i="4" s="1"/>
  <c r="BB260" i="4" s="1"/>
  <c r="AR465" i="4"/>
  <c r="AZ465" i="4" s="1"/>
  <c r="BA465" i="4" s="1"/>
  <c r="BB465" i="4" s="1"/>
  <c r="AR569" i="4"/>
  <c r="AZ569" i="4" s="1"/>
  <c r="BA569" i="4" s="1"/>
  <c r="BB569" i="4" s="1"/>
  <c r="AR242" i="4"/>
  <c r="AZ242" i="4" s="1"/>
  <c r="BA242" i="4" s="1"/>
  <c r="BB242" i="4" s="1"/>
  <c r="AR239" i="4"/>
  <c r="AZ239" i="4" s="1"/>
  <c r="BA239" i="4" s="1"/>
  <c r="BB239" i="4" s="1"/>
  <c r="AR355" i="4"/>
  <c r="AZ355" i="4" s="1"/>
  <c r="BA355" i="4" s="1"/>
  <c r="BB355" i="4" s="1"/>
  <c r="AR138" i="4"/>
  <c r="AZ138" i="4" s="1"/>
  <c r="BA138" i="4" s="1"/>
  <c r="BB138" i="4" s="1"/>
  <c r="AR393" i="4"/>
  <c r="AZ393" i="4" s="1"/>
  <c r="BA393" i="4" s="1"/>
  <c r="BB393" i="4" s="1"/>
  <c r="AR423" i="4"/>
  <c r="AZ423" i="4" s="1"/>
  <c r="BA423" i="4" s="1"/>
  <c r="BB423" i="4" s="1"/>
  <c r="AR222" i="4"/>
  <c r="AZ222" i="4" s="1"/>
  <c r="BA222" i="4" s="1"/>
  <c r="BB222" i="4" s="1"/>
  <c r="AR358" i="4"/>
  <c r="AZ358" i="4" s="1"/>
  <c r="BA358" i="4" s="1"/>
  <c r="BB358" i="4" s="1"/>
  <c r="AR221" i="4"/>
  <c r="AZ221" i="4" s="1"/>
  <c r="BA221" i="4" s="1"/>
  <c r="BB221" i="4" s="1"/>
  <c r="AR332" i="4"/>
  <c r="AZ332" i="4" s="1"/>
  <c r="BA332" i="4" s="1"/>
  <c r="BB332" i="4" s="1"/>
  <c r="AR516" i="4"/>
  <c r="AZ516" i="4" s="1"/>
  <c r="BA516" i="4" s="1"/>
  <c r="BB516" i="4" s="1"/>
  <c r="AR459" i="4"/>
  <c r="AZ459" i="4" s="1"/>
  <c r="BA459" i="4" s="1"/>
  <c r="BB459" i="4" s="1"/>
  <c r="AR94" i="4"/>
  <c r="AZ94" i="4" s="1"/>
  <c r="BA94" i="4" s="1"/>
  <c r="BB94" i="4" s="1"/>
  <c r="AR574" i="4"/>
  <c r="AZ574" i="4" s="1"/>
  <c r="BA574" i="4" s="1"/>
  <c r="BB574" i="4" s="1"/>
  <c r="AR83" i="4"/>
  <c r="AZ83" i="4" s="1"/>
  <c r="BA83" i="4" s="1"/>
  <c r="BB83" i="4" s="1"/>
  <c r="AR410" i="4"/>
  <c r="AZ410" i="4" s="1"/>
  <c r="BA410" i="4" s="1"/>
  <c r="BB410" i="4" s="1"/>
  <c r="AR174" i="4"/>
  <c r="AZ174" i="4" s="1"/>
  <c r="BA174" i="4" s="1"/>
  <c r="BB174" i="4" s="1"/>
  <c r="AR375" i="4"/>
  <c r="AZ375" i="4" s="1"/>
  <c r="BA375" i="4" s="1"/>
  <c r="BB375" i="4" s="1"/>
  <c r="AR34" i="4"/>
  <c r="AZ34" i="4" s="1"/>
  <c r="BA34" i="4" s="1"/>
  <c r="BB34" i="4" s="1"/>
  <c r="AR390" i="4"/>
  <c r="AZ390" i="4" s="1"/>
  <c r="BA390" i="4" s="1"/>
  <c r="BB390" i="4" s="1"/>
  <c r="AR367" i="4"/>
  <c r="AZ367" i="4" s="1"/>
  <c r="BA367" i="4" s="1"/>
  <c r="BB367" i="4" s="1"/>
  <c r="AR58" i="4"/>
  <c r="AZ58" i="4" s="1"/>
  <c r="BA58" i="4" s="1"/>
  <c r="BB58" i="4" s="1"/>
  <c r="AR210" i="4"/>
  <c r="AZ210" i="4" s="1"/>
  <c r="BA210" i="4" s="1"/>
  <c r="BB210" i="4" s="1"/>
  <c r="AR368" i="4"/>
  <c r="AZ368" i="4" s="1"/>
  <c r="BA368" i="4" s="1"/>
  <c r="BB368" i="4" s="1"/>
  <c r="AR456" i="4"/>
  <c r="AZ456" i="4" s="1"/>
  <c r="BA456" i="4" s="1"/>
  <c r="BB456" i="4" s="1"/>
  <c r="AR186" i="4"/>
  <c r="AZ186" i="4" s="1"/>
  <c r="BA186" i="4" s="1"/>
  <c r="BB186" i="4" s="1"/>
  <c r="AR10" i="4"/>
  <c r="AZ10" i="4" s="1"/>
  <c r="BA10" i="4" s="1"/>
  <c r="BB10" i="4" s="1"/>
  <c r="U16" i="4" s="1"/>
  <c r="AR28" i="4"/>
  <c r="AZ28" i="4" s="1"/>
  <c r="BA28" i="4" s="1"/>
  <c r="BB28" i="4" s="1"/>
  <c r="AR418" i="4"/>
  <c r="AZ418" i="4" s="1"/>
  <c r="BA418" i="4" s="1"/>
  <c r="BB418" i="4" s="1"/>
  <c r="AR504" i="4"/>
  <c r="AZ504" i="4" s="1"/>
  <c r="BA504" i="4" s="1"/>
  <c r="BB504" i="4" s="1"/>
  <c r="AR11" i="4"/>
  <c r="AZ11" i="4" s="1"/>
  <c r="BA11" i="4" s="1"/>
  <c r="BB11" i="4" s="1"/>
  <c r="U17" i="4" s="1"/>
  <c r="AR23" i="4"/>
  <c r="AZ23" i="4" s="1"/>
  <c r="BA23" i="4" s="1"/>
  <c r="BB23" i="4" s="1"/>
  <c r="AR548" i="4"/>
  <c r="AZ548" i="4" s="1"/>
  <c r="BA548" i="4" s="1"/>
  <c r="BB548" i="4" s="1"/>
  <c r="AR399" i="4"/>
  <c r="AZ399" i="4" s="1"/>
  <c r="BA399" i="4" s="1"/>
  <c r="BB399" i="4" s="1"/>
  <c r="AR412" i="4"/>
  <c r="AZ412" i="4" s="1"/>
  <c r="BA412" i="4" s="1"/>
  <c r="BB412" i="4" s="1"/>
  <c r="AR532" i="4"/>
  <c r="AZ532" i="4" s="1"/>
  <c r="BA532" i="4" s="1"/>
  <c r="BB532" i="4" s="1"/>
  <c r="AR424" i="4"/>
  <c r="AZ424" i="4" s="1"/>
  <c r="BA424" i="4" s="1"/>
  <c r="BB424" i="4" s="1"/>
  <c r="AR383" i="4"/>
  <c r="AZ383" i="4" s="1"/>
  <c r="BA383" i="4" s="1"/>
  <c r="BB383" i="4" s="1"/>
  <c r="AR213" i="4"/>
  <c r="AZ213" i="4" s="1"/>
  <c r="BA213" i="4" s="1"/>
  <c r="BB213" i="4" s="1"/>
  <c r="AR434" i="4"/>
  <c r="AZ434" i="4" s="1"/>
  <c r="BA434" i="4" s="1"/>
  <c r="BB434" i="4" s="1"/>
  <c r="AR216" i="4"/>
  <c r="AZ216" i="4" s="1"/>
  <c r="BA216" i="4" s="1"/>
  <c r="BB216" i="4" s="1"/>
  <c r="AR261" i="4"/>
  <c r="AZ261" i="4" s="1"/>
  <c r="BA261" i="4" s="1"/>
  <c r="BB261" i="4" s="1"/>
  <c r="AR156" i="4"/>
  <c r="AZ156" i="4" s="1"/>
  <c r="BA156" i="4" s="1"/>
  <c r="BB156" i="4" s="1"/>
  <c r="AR559" i="4"/>
  <c r="AZ559" i="4" s="1"/>
  <c r="BA559" i="4" s="1"/>
  <c r="BB559" i="4" s="1"/>
  <c r="AR292" i="4"/>
  <c r="AZ292" i="4" s="1"/>
  <c r="BA292" i="4" s="1"/>
  <c r="BB292" i="4" s="1"/>
  <c r="AR64" i="4"/>
  <c r="AZ64" i="4" s="1"/>
  <c r="BA64" i="4" s="1"/>
  <c r="BB64" i="4" s="1"/>
  <c r="AR158" i="4"/>
  <c r="AZ158" i="4" s="1"/>
  <c r="BA158" i="4" s="1"/>
  <c r="BB158" i="4" s="1"/>
  <c r="AR577" i="4"/>
  <c r="AZ577" i="4" s="1"/>
  <c r="BA577" i="4" s="1"/>
  <c r="BB577" i="4" s="1"/>
  <c r="AR587" i="4"/>
  <c r="AZ587" i="4" s="1"/>
  <c r="BA587" i="4" s="1"/>
  <c r="BB587" i="4" s="1"/>
  <c r="AR340" i="4"/>
  <c r="AZ340" i="4" s="1"/>
  <c r="BA340" i="4" s="1"/>
  <c r="BB340" i="4" s="1"/>
  <c r="AR357" i="4"/>
  <c r="AZ357" i="4" s="1"/>
  <c r="BA357" i="4" s="1"/>
  <c r="BB357" i="4" s="1"/>
  <c r="AR514" i="4"/>
  <c r="AZ514" i="4" s="1"/>
  <c r="BA514" i="4" s="1"/>
  <c r="BB514" i="4" s="1"/>
  <c r="AR351" i="4"/>
  <c r="AZ351" i="4" s="1"/>
  <c r="BA351" i="4" s="1"/>
  <c r="BB351" i="4" s="1"/>
  <c r="AR202" i="4"/>
  <c r="AZ202" i="4" s="1"/>
  <c r="BA202" i="4" s="1"/>
  <c r="BB202" i="4" s="1"/>
  <c r="AR500" i="4"/>
  <c r="AZ500" i="4" s="1"/>
  <c r="BA500" i="4" s="1"/>
  <c r="BB500" i="4" s="1"/>
  <c r="AR570" i="4"/>
  <c r="AZ570" i="4" s="1"/>
  <c r="BA570" i="4" s="1"/>
  <c r="BB570" i="4" s="1"/>
  <c r="AR505" i="4"/>
  <c r="AZ505" i="4" s="1"/>
  <c r="BA505" i="4" s="1"/>
  <c r="BB505" i="4" s="1"/>
  <c r="AR270" i="4"/>
  <c r="AZ270" i="4" s="1"/>
  <c r="BA270" i="4" s="1"/>
  <c r="BB270" i="4" s="1"/>
  <c r="AR107" i="4"/>
  <c r="AZ107" i="4" s="1"/>
  <c r="BA107" i="4" s="1"/>
  <c r="BB107" i="4" s="1"/>
  <c r="AR517" i="4"/>
  <c r="AZ517" i="4" s="1"/>
  <c r="BA517" i="4" s="1"/>
  <c r="BB517" i="4" s="1"/>
  <c r="AR435" i="4"/>
  <c r="AZ435" i="4" s="1"/>
  <c r="BA435" i="4" s="1"/>
  <c r="BB435" i="4" s="1"/>
  <c r="AR397" i="4"/>
  <c r="AZ397" i="4" s="1"/>
  <c r="BA397" i="4" s="1"/>
  <c r="BB397" i="4" s="1"/>
  <c r="AR583" i="4"/>
  <c r="AZ583" i="4" s="1"/>
  <c r="BA583" i="4" s="1"/>
  <c r="BB583" i="4" s="1"/>
  <c r="AR523" i="4"/>
  <c r="AZ523" i="4" s="1"/>
  <c r="BA523" i="4" s="1"/>
  <c r="BB523" i="4" s="1"/>
  <c r="AR494" i="4"/>
  <c r="AZ494" i="4" s="1"/>
  <c r="BA494" i="4" s="1"/>
  <c r="BB494" i="4" s="1"/>
  <c r="AR171" i="4"/>
  <c r="AZ171" i="4" s="1"/>
  <c r="BA171" i="4" s="1"/>
  <c r="BB171" i="4" s="1"/>
  <c r="AR289" i="4"/>
  <c r="AZ289" i="4" s="1"/>
  <c r="BA289" i="4" s="1"/>
  <c r="BB289" i="4" s="1"/>
  <c r="AR527" i="4"/>
  <c r="AZ527" i="4" s="1"/>
  <c r="BA527" i="4" s="1"/>
  <c r="BB527" i="4" s="1"/>
  <c r="AR126" i="4"/>
  <c r="AZ126" i="4" s="1"/>
  <c r="BA126" i="4" s="1"/>
  <c r="BB126" i="4" s="1"/>
  <c r="AR147" i="4"/>
  <c r="AZ147" i="4" s="1"/>
  <c r="BA147" i="4" s="1"/>
  <c r="BB147" i="4" s="1"/>
  <c r="AR95" i="4"/>
  <c r="AZ95" i="4" s="1"/>
  <c r="BA95" i="4" s="1"/>
  <c r="BB95" i="4" s="1"/>
  <c r="AR580" i="4"/>
  <c r="AZ580" i="4" s="1"/>
  <c r="BA580" i="4" s="1"/>
  <c r="BB580" i="4" s="1"/>
  <c r="AR470" i="4"/>
  <c r="AZ470" i="4" s="1"/>
  <c r="BA470" i="4" s="1"/>
  <c r="BB470" i="4" s="1"/>
  <c r="AR282" i="4"/>
  <c r="AZ282" i="4" s="1"/>
  <c r="BA282" i="4" s="1"/>
  <c r="BB282" i="4" s="1"/>
  <c r="AR67" i="4"/>
  <c r="AZ67" i="4" s="1"/>
  <c r="BA67" i="4" s="1"/>
  <c r="BB67" i="4" s="1"/>
  <c r="AR324" i="4"/>
  <c r="AZ324" i="4" s="1"/>
  <c r="BA324" i="4" s="1"/>
  <c r="BB324" i="4" s="1"/>
  <c r="AR529" i="4"/>
  <c r="AZ529" i="4" s="1"/>
  <c r="BA529" i="4" s="1"/>
  <c r="BB529" i="4" s="1"/>
  <c r="AR306" i="4"/>
  <c r="AZ306" i="4" s="1"/>
  <c r="BA306" i="4" s="1"/>
  <c r="BB306" i="4" s="1"/>
  <c r="AR380" i="4"/>
  <c r="AZ380" i="4" s="1"/>
  <c r="BA380" i="4" s="1"/>
  <c r="BB380" i="4" s="1"/>
  <c r="AR402" i="4"/>
  <c r="AZ402" i="4" s="1"/>
  <c r="BA402" i="4" s="1"/>
  <c r="BB402" i="4" s="1"/>
  <c r="AR101" i="4"/>
  <c r="AZ101" i="4" s="1"/>
  <c r="BA101" i="4" s="1"/>
  <c r="BB101" i="4" s="1"/>
  <c r="AR129" i="4"/>
  <c r="AZ129" i="4" s="1"/>
  <c r="BA129" i="4" s="1"/>
  <c r="BB129" i="4" s="1"/>
  <c r="AR65" i="4"/>
  <c r="AZ65" i="4" s="1"/>
  <c r="BA65" i="4" s="1"/>
  <c r="BB65" i="4" s="1"/>
  <c r="AR224" i="4"/>
  <c r="AZ224" i="4" s="1"/>
  <c r="BA224" i="4" s="1"/>
  <c r="BB224" i="4" s="1"/>
  <c r="AR234" i="4"/>
  <c r="AZ234" i="4" s="1"/>
  <c r="BA234" i="4" s="1"/>
  <c r="BB234" i="4" s="1"/>
  <c r="AR545" i="4"/>
  <c r="AZ545" i="4" s="1"/>
  <c r="BA545" i="4" s="1"/>
  <c r="BB545" i="4" s="1"/>
  <c r="AR446" i="4"/>
  <c r="AZ446" i="4" s="1"/>
  <c r="BA446" i="4" s="1"/>
  <c r="BB446" i="4" s="1"/>
  <c r="AR75" i="4"/>
  <c r="AZ75" i="4" s="1"/>
  <c r="BA75" i="4" s="1"/>
  <c r="BB75" i="4" s="1"/>
  <c r="AR240" i="4"/>
  <c r="AZ240" i="4" s="1"/>
  <c r="BA240" i="4" s="1"/>
  <c r="BB240" i="4" s="1"/>
  <c r="AR325" i="4"/>
  <c r="AZ325" i="4" s="1"/>
  <c r="BA325" i="4" s="1"/>
  <c r="BB325" i="4" s="1"/>
  <c r="AR293" i="4"/>
  <c r="AZ293" i="4" s="1"/>
  <c r="BA293" i="4" s="1"/>
  <c r="BB293" i="4" s="1"/>
  <c r="AR302" i="4"/>
  <c r="AZ302" i="4" s="1"/>
  <c r="BA302" i="4" s="1"/>
  <c r="BB302" i="4" s="1"/>
  <c r="AR525" i="4"/>
  <c r="AZ525" i="4" s="1"/>
  <c r="BA525" i="4" s="1"/>
  <c r="BB525" i="4" s="1"/>
  <c r="AR472" i="4"/>
  <c r="AZ472" i="4" s="1"/>
  <c r="BA472" i="4" s="1"/>
  <c r="BB472" i="4" s="1"/>
  <c r="AR428" i="4"/>
  <c r="AZ428" i="4" s="1"/>
  <c r="BA428" i="4" s="1"/>
  <c r="BB428" i="4" s="1"/>
  <c r="AR550" i="4"/>
  <c r="AZ550" i="4" s="1"/>
  <c r="BA550" i="4" s="1"/>
  <c r="BB550" i="4" s="1"/>
  <c r="AR197" i="4"/>
  <c r="AZ197" i="4" s="1"/>
  <c r="BA197" i="4" s="1"/>
  <c r="BB197" i="4" s="1"/>
  <c r="AR97" i="4"/>
  <c r="AZ97" i="4" s="1"/>
  <c r="BA97" i="4" s="1"/>
  <c r="BB97" i="4" s="1"/>
  <c r="AR592" i="4"/>
  <c r="AZ592" i="4" s="1"/>
  <c r="BA592" i="4" s="1"/>
  <c r="BB592" i="4" s="1"/>
  <c r="AR384" i="4"/>
  <c r="AZ384" i="4" s="1"/>
  <c r="BA384" i="4" s="1"/>
  <c r="BB384" i="4" s="1"/>
  <c r="AR511" i="4"/>
  <c r="AZ511" i="4" s="1"/>
  <c r="BA511" i="4" s="1"/>
  <c r="BB511" i="4" s="1"/>
  <c r="AR122" i="4"/>
  <c r="AZ122" i="4" s="1"/>
  <c r="BA122" i="4" s="1"/>
  <c r="BB122" i="4" s="1"/>
  <c r="AR7" i="4"/>
  <c r="AZ7" i="4" s="1"/>
  <c r="BA7" i="4" s="1"/>
  <c r="BB7" i="4" s="1"/>
  <c r="U13" i="4" s="1"/>
  <c r="Q13" i="4" s="1"/>
  <c r="X13" i="4" s="1"/>
  <c r="AR265" i="4"/>
  <c r="AZ265" i="4" s="1"/>
  <c r="BA265" i="4" s="1"/>
  <c r="BB265" i="4" s="1"/>
  <c r="AR441" i="4"/>
  <c r="AZ441" i="4" s="1"/>
  <c r="BA441" i="4" s="1"/>
  <c r="BB441" i="4" s="1"/>
  <c r="AR14" i="4"/>
  <c r="AZ14" i="4" s="1"/>
  <c r="BA14" i="4" s="1"/>
  <c r="BB14" i="4" s="1"/>
  <c r="U20" i="4" s="1"/>
  <c r="AR310" i="4"/>
  <c r="AZ310" i="4" s="1"/>
  <c r="BA310" i="4" s="1"/>
  <c r="BB310" i="4" s="1"/>
  <c r="AR209" i="4"/>
  <c r="AZ209" i="4" s="1"/>
  <c r="BA209" i="4" s="1"/>
  <c r="BB209" i="4" s="1"/>
  <c r="AR458" i="4"/>
  <c r="AZ458" i="4" s="1"/>
  <c r="BA458" i="4" s="1"/>
  <c r="BB458" i="4" s="1"/>
  <c r="AR77" i="4"/>
  <c r="AZ77" i="4" s="1"/>
  <c r="BA77" i="4" s="1"/>
  <c r="BB77" i="4" s="1"/>
  <c r="AR287" i="4"/>
  <c r="AZ287" i="4" s="1"/>
  <c r="BA287" i="4" s="1"/>
  <c r="BB287" i="4" s="1"/>
  <c r="AR491" i="4"/>
  <c r="AZ491" i="4" s="1"/>
  <c r="BA491" i="4" s="1"/>
  <c r="BB491" i="4" s="1"/>
  <c r="AR251" i="4"/>
  <c r="AZ251" i="4" s="1"/>
  <c r="BA251" i="4" s="1"/>
  <c r="BB251" i="4" s="1"/>
  <c r="AR116" i="4"/>
  <c r="AZ116" i="4" s="1"/>
  <c r="BA116" i="4" s="1"/>
  <c r="BB116" i="4" s="1"/>
  <c r="AR55" i="4"/>
  <c r="AZ55" i="4" s="1"/>
  <c r="BA55" i="4" s="1"/>
  <c r="BB55" i="4" s="1"/>
  <c r="AR275" i="4"/>
  <c r="AZ275" i="4" s="1"/>
  <c r="BA275" i="4" s="1"/>
  <c r="BB275" i="4" s="1"/>
  <c r="AR56" i="4"/>
  <c r="AZ56" i="4" s="1"/>
  <c r="BA56" i="4" s="1"/>
  <c r="BB56" i="4" s="1"/>
  <c r="AR316" i="4"/>
  <c r="AZ316" i="4" s="1"/>
  <c r="BA316" i="4" s="1"/>
  <c r="BB316" i="4" s="1"/>
  <c r="AR237" i="4"/>
  <c r="AZ237" i="4" s="1"/>
  <c r="BA237" i="4" s="1"/>
  <c r="BB237" i="4" s="1"/>
  <c r="AR273" i="4"/>
  <c r="AZ273" i="4" s="1"/>
  <c r="BA273" i="4" s="1"/>
  <c r="BB273" i="4" s="1"/>
  <c r="AR212" i="4"/>
  <c r="AZ212" i="4" s="1"/>
  <c r="BA212" i="4" s="1"/>
  <c r="BB212" i="4" s="1"/>
  <c r="AR382" i="4"/>
  <c r="AZ382" i="4" s="1"/>
  <c r="BA382" i="4" s="1"/>
  <c r="BB382" i="4" s="1"/>
  <c r="AR506" i="4"/>
  <c r="AZ506" i="4" s="1"/>
  <c r="BA506" i="4" s="1"/>
  <c r="BB506" i="4" s="1"/>
  <c r="AR297" i="4"/>
  <c r="AZ297" i="4" s="1"/>
  <c r="BA297" i="4" s="1"/>
  <c r="BB297" i="4" s="1"/>
  <c r="AR409" i="4"/>
  <c r="AZ409" i="4" s="1"/>
  <c r="BA409" i="4" s="1"/>
  <c r="BB409" i="4" s="1"/>
  <c r="AR283" i="4"/>
  <c r="AZ283" i="4" s="1"/>
  <c r="BA283" i="4" s="1"/>
  <c r="BB283" i="4" s="1"/>
  <c r="AR474" i="4"/>
  <c r="AZ474" i="4" s="1"/>
  <c r="BA474" i="4" s="1"/>
  <c r="BB474" i="4" s="1"/>
  <c r="AR2" i="4"/>
  <c r="AZ2" i="4" s="1"/>
  <c r="BA2" i="4" s="1"/>
  <c r="BB2" i="4" s="1"/>
  <c r="U8" i="4" s="1"/>
  <c r="Q8" i="4" s="1"/>
  <c r="AR3" i="4"/>
  <c r="AZ3" i="4" s="1"/>
  <c r="BA3" i="4" s="1"/>
  <c r="BB3" i="4" s="1"/>
  <c r="U9" i="4" s="1"/>
  <c r="Q9" i="4" s="1"/>
  <c r="AR426" i="4"/>
  <c r="AZ426" i="4" s="1"/>
  <c r="BA426" i="4" s="1"/>
  <c r="BB426" i="4" s="1"/>
  <c r="AR183" i="4"/>
  <c r="AZ183" i="4" s="1"/>
  <c r="BA183" i="4" s="1"/>
  <c r="BB183" i="4" s="1"/>
  <c r="AR567" i="4"/>
  <c r="AZ567" i="4" s="1"/>
  <c r="BA567" i="4" s="1"/>
  <c r="BB567" i="4" s="1"/>
  <c r="AR448" i="4"/>
  <c r="AZ448" i="4" s="1"/>
  <c r="BA448" i="4" s="1"/>
  <c r="BB448" i="4" s="1"/>
  <c r="AR350" i="4"/>
  <c r="AZ350" i="4" s="1"/>
  <c r="BA350" i="4" s="1"/>
  <c r="BB350" i="4" s="1"/>
  <c r="AR300" i="4"/>
  <c r="AZ300" i="4" s="1"/>
  <c r="BA300" i="4" s="1"/>
  <c r="BB300" i="4" s="1"/>
  <c r="AR546" i="4"/>
  <c r="AZ546" i="4" s="1"/>
  <c r="BA546" i="4" s="1"/>
  <c r="BB546" i="4" s="1"/>
  <c r="AR479" i="4"/>
  <c r="AZ479" i="4" s="1"/>
  <c r="BA479" i="4" s="1"/>
  <c r="BB479" i="4" s="1"/>
  <c r="AR149" i="4"/>
  <c r="AZ149" i="4" s="1"/>
  <c r="BA149" i="4" s="1"/>
  <c r="BB149" i="4" s="1"/>
  <c r="AR175" i="4"/>
  <c r="AZ175" i="4" s="1"/>
  <c r="BA175" i="4" s="1"/>
  <c r="BB175" i="4" s="1"/>
  <c r="AR106" i="4"/>
  <c r="AZ106" i="4" s="1"/>
  <c r="BA106" i="4" s="1"/>
  <c r="BB106" i="4" s="1"/>
  <c r="AR538" i="4"/>
  <c r="AZ538" i="4" s="1"/>
  <c r="BA538" i="4" s="1"/>
  <c r="BB538" i="4" s="1"/>
  <c r="AR444" i="4"/>
  <c r="AZ444" i="4" s="1"/>
  <c r="BA444" i="4" s="1"/>
  <c r="BB444" i="4" s="1"/>
  <c r="AR579" i="4"/>
  <c r="AZ579" i="4" s="1"/>
  <c r="BA579" i="4" s="1"/>
  <c r="BB579" i="4" s="1"/>
  <c r="AR321" i="4"/>
  <c r="AZ321" i="4" s="1"/>
  <c r="BA321" i="4" s="1"/>
  <c r="BB321" i="4" s="1"/>
  <c r="AR17" i="4"/>
  <c r="AZ17" i="4" s="1"/>
  <c r="BA17" i="4" s="1"/>
  <c r="BB17" i="4" s="1"/>
  <c r="AR507" i="4"/>
  <c r="AZ507" i="4" s="1"/>
  <c r="BA507" i="4" s="1"/>
  <c r="BB507" i="4" s="1"/>
  <c r="AR438" i="4"/>
  <c r="AZ438" i="4" s="1"/>
  <c r="BA438" i="4" s="1"/>
  <c r="BB438" i="4" s="1"/>
  <c r="AR452" i="4"/>
  <c r="AZ452" i="4" s="1"/>
  <c r="BA452" i="4" s="1"/>
  <c r="BB452" i="4" s="1"/>
  <c r="AR369" i="4"/>
  <c r="AZ369" i="4" s="1"/>
  <c r="BA369" i="4" s="1"/>
  <c r="BB369" i="4" s="1"/>
  <c r="AR16" i="4"/>
  <c r="AZ16" i="4" s="1"/>
  <c r="BA16" i="4" s="1"/>
  <c r="BB16" i="4" s="1"/>
  <c r="U22" i="4" s="1"/>
  <c r="AR5" i="4"/>
  <c r="AZ5" i="4" s="1"/>
  <c r="BA5" i="4" s="1"/>
  <c r="BB5" i="4" s="1"/>
  <c r="U11" i="4" s="1"/>
  <c r="Q11" i="4" s="1"/>
  <c r="AR91" i="4"/>
  <c r="AZ91" i="4" s="1"/>
  <c r="BA91" i="4" s="1"/>
  <c r="BB91" i="4" s="1"/>
  <c r="AR339" i="4"/>
  <c r="AZ339" i="4" s="1"/>
  <c r="BA339" i="4" s="1"/>
  <c r="BB339" i="4" s="1"/>
  <c r="AR408" i="4"/>
  <c r="AZ408" i="4" s="1"/>
  <c r="BA408" i="4" s="1"/>
  <c r="BB408" i="4" s="1"/>
  <c r="AR576" i="4"/>
  <c r="AZ576" i="4" s="1"/>
  <c r="BA576" i="4" s="1"/>
  <c r="BB576" i="4" s="1"/>
  <c r="AR249" i="4"/>
  <c r="AZ249" i="4" s="1"/>
  <c r="BA249" i="4" s="1"/>
  <c r="BB249" i="4" s="1"/>
  <c r="AR531" i="4"/>
  <c r="AZ531" i="4" s="1"/>
  <c r="BA531" i="4" s="1"/>
  <c r="BB531" i="4" s="1"/>
  <c r="AR520" i="4"/>
  <c r="AZ520" i="4" s="1"/>
  <c r="BA520" i="4" s="1"/>
  <c r="BB520" i="4" s="1"/>
  <c r="AR336" i="4"/>
  <c r="AZ336" i="4" s="1"/>
  <c r="BA336" i="4" s="1"/>
  <c r="BB336" i="4" s="1"/>
  <c r="AR227" i="4"/>
  <c r="AZ227" i="4" s="1"/>
  <c r="BA227" i="4" s="1"/>
  <c r="BB227" i="4" s="1"/>
  <c r="AR495" i="4"/>
  <c r="AZ495" i="4" s="1"/>
  <c r="BA495" i="4" s="1"/>
  <c r="BB495" i="4" s="1"/>
  <c r="AR400" i="4"/>
  <c r="AZ400" i="4" s="1"/>
  <c r="BA400" i="4" s="1"/>
  <c r="BB400" i="4" s="1"/>
  <c r="AR266" i="4"/>
  <c r="AZ266" i="4" s="1"/>
  <c r="BA266" i="4" s="1"/>
  <c r="BB266" i="4" s="1"/>
  <c r="AR162" i="4"/>
  <c r="AZ162" i="4" s="1"/>
  <c r="BA162" i="4" s="1"/>
  <c r="BB162" i="4" s="1"/>
  <c r="AR425" i="4"/>
  <c r="AZ425" i="4" s="1"/>
  <c r="BA425" i="4" s="1"/>
  <c r="BB425" i="4" s="1"/>
  <c r="AR8" i="4"/>
  <c r="AZ8" i="4" s="1"/>
  <c r="BA8" i="4" s="1"/>
  <c r="BB8" i="4" s="1"/>
  <c r="U14" i="4" s="1"/>
  <c r="AR549" i="4"/>
  <c r="AZ549" i="4" s="1"/>
  <c r="BA549" i="4" s="1"/>
  <c r="BB549" i="4" s="1"/>
  <c r="AR445" i="4"/>
  <c r="AZ445" i="4" s="1"/>
  <c r="BA445" i="4" s="1"/>
  <c r="BB445" i="4" s="1"/>
  <c r="AR15" i="4"/>
  <c r="AZ15" i="4" s="1"/>
  <c r="BA15" i="4" s="1"/>
  <c r="BB15" i="4" s="1"/>
  <c r="U21" i="4" s="1"/>
  <c r="AR488" i="4"/>
  <c r="AZ488" i="4" s="1"/>
  <c r="BA488" i="4" s="1"/>
  <c r="BB488" i="4" s="1"/>
  <c r="AR512" i="4"/>
  <c r="AZ512" i="4" s="1"/>
  <c r="BA512" i="4" s="1"/>
  <c r="BB512" i="4" s="1"/>
  <c r="AR76" i="4"/>
  <c r="AZ76" i="4" s="1"/>
  <c r="BA76" i="4" s="1"/>
  <c r="BB76" i="4" s="1"/>
  <c r="AR417" i="4"/>
  <c r="AZ417" i="4" s="1"/>
  <c r="BA417" i="4" s="1"/>
  <c r="BB417" i="4" s="1"/>
  <c r="AR556" i="4"/>
  <c r="AZ556" i="4" s="1"/>
  <c r="BA556" i="4" s="1"/>
  <c r="BB556" i="4" s="1"/>
  <c r="AR464" i="4"/>
  <c r="AZ464" i="4" s="1"/>
  <c r="BA464" i="4" s="1"/>
  <c r="BB464" i="4" s="1"/>
  <c r="AR279" i="4"/>
  <c r="AZ279" i="4" s="1"/>
  <c r="BA279" i="4" s="1"/>
  <c r="BB279" i="4" s="1"/>
  <c r="AR451" i="4"/>
  <c r="AZ451" i="4" s="1"/>
  <c r="BA451" i="4" s="1"/>
  <c r="BB451" i="4" s="1"/>
  <c r="AR471" i="4"/>
  <c r="AZ471" i="4" s="1"/>
  <c r="BA471" i="4" s="1"/>
  <c r="BB471" i="4" s="1"/>
  <c r="AR235" i="4"/>
  <c r="AZ235" i="4" s="1"/>
  <c r="BA235" i="4" s="1"/>
  <c r="BB235" i="4" s="1"/>
  <c r="AR414" i="4"/>
  <c r="AZ414" i="4" s="1"/>
  <c r="BA414" i="4" s="1"/>
  <c r="BB414" i="4" s="1"/>
  <c r="AR347" i="4"/>
  <c r="AZ347" i="4" s="1"/>
  <c r="BA347" i="4" s="1"/>
  <c r="BB347" i="4" s="1"/>
  <c r="AR4" i="4"/>
  <c r="AZ4" i="4" s="1"/>
  <c r="BA4" i="4" s="1"/>
  <c r="BB4" i="4" s="1"/>
  <c r="U10" i="4" s="1"/>
  <c r="Q10" i="4" s="1"/>
  <c r="AR160" i="4"/>
  <c r="AZ160" i="4" s="1"/>
  <c r="BA160" i="4" s="1"/>
  <c r="BB160" i="4" s="1"/>
  <c r="AR86" i="4"/>
  <c r="AZ86" i="4" s="1"/>
  <c r="BA86" i="4" s="1"/>
  <c r="BB86" i="4" s="1"/>
  <c r="AR388" i="4"/>
  <c r="AZ388" i="4" s="1"/>
  <c r="BA388" i="4" s="1"/>
  <c r="BB388" i="4" s="1"/>
  <c r="AR262" i="4"/>
  <c r="AZ262" i="4" s="1"/>
  <c r="BA262" i="4" s="1"/>
  <c r="BB262" i="4" s="1"/>
  <c r="AR61" i="4"/>
  <c r="AZ61" i="4" s="1"/>
  <c r="BA61" i="4" s="1"/>
  <c r="BB61" i="4" s="1"/>
  <c r="AR217" i="4"/>
  <c r="AZ217" i="4" s="1"/>
  <c r="BA217" i="4" s="1"/>
  <c r="BB217" i="4" s="1"/>
  <c r="AR318" i="4"/>
  <c r="AZ318" i="4" s="1"/>
  <c r="BA318" i="4" s="1"/>
  <c r="BB318" i="4" s="1"/>
  <c r="AR457" i="4"/>
  <c r="AZ457" i="4" s="1"/>
  <c r="BA457" i="4" s="1"/>
  <c r="BB457" i="4" s="1"/>
  <c r="AR509" i="4"/>
  <c r="AZ509" i="4" s="1"/>
  <c r="BA509" i="4" s="1"/>
  <c r="BB509" i="4" s="1"/>
  <c r="AR87" i="4"/>
  <c r="AZ87" i="4" s="1"/>
  <c r="BA87" i="4" s="1"/>
  <c r="BB87" i="4" s="1"/>
  <c r="AR169" i="4"/>
  <c r="AZ169" i="4" s="1"/>
  <c r="BA169" i="4" s="1"/>
  <c r="BB169" i="4" s="1"/>
  <c r="AR305" i="4"/>
  <c r="AZ305" i="4" s="1"/>
  <c r="BA305" i="4" s="1"/>
  <c r="BB305" i="4" s="1"/>
  <c r="AR329" i="4"/>
  <c r="AZ329" i="4" s="1"/>
  <c r="BA329" i="4" s="1"/>
  <c r="BB329" i="4" s="1"/>
  <c r="AR187" i="4"/>
  <c r="AZ187" i="4" s="1"/>
  <c r="BA187" i="4" s="1"/>
  <c r="BB187" i="4" s="1"/>
  <c r="AR114" i="4"/>
  <c r="AZ114" i="4" s="1"/>
  <c r="BA114" i="4" s="1"/>
  <c r="BB114" i="4" s="1"/>
  <c r="AR502" i="4"/>
  <c r="AZ502" i="4" s="1"/>
  <c r="BA502" i="4" s="1"/>
  <c r="BB502" i="4" s="1"/>
  <c r="AR190" i="4"/>
  <c r="AZ190" i="4" s="1"/>
  <c r="BA190" i="4" s="1"/>
  <c r="BB190" i="4" s="1"/>
  <c r="AR268" i="4"/>
  <c r="AZ268" i="4" s="1"/>
  <c r="BA268" i="4" s="1"/>
  <c r="BB268" i="4" s="1"/>
  <c r="AR598" i="4"/>
  <c r="AZ598" i="4" s="1"/>
  <c r="BA598" i="4" s="1"/>
  <c r="BB598" i="4" s="1"/>
  <c r="AR349" i="4"/>
  <c r="AZ349" i="4" s="1"/>
  <c r="BA349" i="4" s="1"/>
  <c r="BB349" i="4" s="1"/>
  <c r="AR398" i="4"/>
  <c r="AZ398" i="4" s="1"/>
  <c r="BA398" i="4" s="1"/>
  <c r="BB398" i="4" s="1"/>
  <c r="AR510" i="4"/>
  <c r="AZ510" i="4" s="1"/>
  <c r="BA510" i="4" s="1"/>
  <c r="BB510" i="4" s="1"/>
  <c r="AR40" i="4"/>
  <c r="AZ40" i="4" s="1"/>
  <c r="BA40" i="4" s="1"/>
  <c r="BB40" i="4" s="1"/>
  <c r="AR200" i="4"/>
  <c r="AZ200" i="4" s="1"/>
  <c r="BA200" i="4" s="1"/>
  <c r="BB200" i="4" s="1"/>
  <c r="AR396" i="4"/>
  <c r="AZ396" i="4" s="1"/>
  <c r="BA396" i="4" s="1"/>
  <c r="BB396" i="4" s="1"/>
  <c r="AR378" i="4"/>
  <c r="AZ378" i="4" s="1"/>
  <c r="BA378" i="4" s="1"/>
  <c r="BB378" i="4" s="1"/>
  <c r="AR99" i="4"/>
  <c r="AZ99" i="4" s="1"/>
  <c r="BA99" i="4" s="1"/>
  <c r="BB99" i="4" s="1"/>
  <c r="AR267" i="4"/>
  <c r="AZ267" i="4" s="1"/>
  <c r="BA267" i="4" s="1"/>
  <c r="BB267" i="4" s="1"/>
  <c r="AR192" i="4"/>
  <c r="AZ192" i="4" s="1"/>
  <c r="BA192" i="4" s="1"/>
  <c r="BB192" i="4" s="1"/>
  <c r="AR117" i="4"/>
  <c r="AZ117" i="4" s="1"/>
  <c r="BA117" i="4" s="1"/>
  <c r="BB117" i="4" s="1"/>
  <c r="AR173" i="4"/>
  <c r="AZ173" i="4" s="1"/>
  <c r="BA173" i="4" s="1"/>
  <c r="BB173" i="4" s="1"/>
  <c r="AR359" i="4"/>
  <c r="AZ359" i="4" s="1"/>
  <c r="BA359" i="4" s="1"/>
  <c r="BB359" i="4" s="1"/>
  <c r="AR420" i="4"/>
  <c r="AZ420" i="4" s="1"/>
  <c r="BA420" i="4" s="1"/>
  <c r="BB420" i="4" s="1"/>
  <c r="AR582" i="4"/>
  <c r="AZ582" i="4" s="1"/>
  <c r="BA582" i="4" s="1"/>
  <c r="BB582" i="4" s="1"/>
  <c r="AR361" i="4"/>
  <c r="AZ361" i="4" s="1"/>
  <c r="BA361" i="4" s="1"/>
  <c r="BB361" i="4" s="1"/>
  <c r="AR377" i="4"/>
  <c r="AZ377" i="4" s="1"/>
  <c r="BA377" i="4" s="1"/>
  <c r="BB377" i="4" s="1"/>
  <c r="AR285" i="4"/>
  <c r="AZ285" i="4" s="1"/>
  <c r="BA285" i="4" s="1"/>
  <c r="BB285" i="4" s="1"/>
  <c r="AR431" i="4"/>
  <c r="AZ431" i="4" s="1"/>
  <c r="BA431" i="4" s="1"/>
  <c r="BB431" i="4" s="1"/>
  <c r="AR62" i="4"/>
  <c r="AZ62" i="4" s="1"/>
  <c r="BA62" i="4" s="1"/>
  <c r="BB62" i="4" s="1"/>
  <c r="AR73" i="4"/>
  <c r="AZ73" i="4" s="1"/>
  <c r="BA73" i="4" s="1"/>
  <c r="BB73" i="4" s="1"/>
  <c r="AR12" i="4"/>
  <c r="AZ12" i="4" s="1"/>
  <c r="BA12" i="4" s="1"/>
  <c r="BB12" i="4" s="1"/>
  <c r="U18" i="4" s="1"/>
  <c r="AR254" i="4"/>
  <c r="AZ254" i="4" s="1"/>
  <c r="BA254" i="4" s="1"/>
  <c r="BB254" i="4" s="1"/>
  <c r="AR490" i="4"/>
  <c r="AZ490" i="4" s="1"/>
  <c r="BA490" i="4" s="1"/>
  <c r="BB490" i="4" s="1"/>
  <c r="AR121" i="4"/>
  <c r="AZ121" i="4" s="1"/>
  <c r="BA121" i="4" s="1"/>
  <c r="BB121" i="4" s="1"/>
  <c r="AR103" i="4"/>
  <c r="AZ103" i="4" s="1"/>
  <c r="BA103" i="4" s="1"/>
  <c r="BB103" i="4" s="1"/>
  <c r="AR39" i="4"/>
  <c r="AZ39" i="4" s="1"/>
  <c r="BA39" i="4" s="1"/>
  <c r="BB39" i="4" s="1"/>
  <c r="AR167" i="4"/>
  <c r="AZ167" i="4" s="1"/>
  <c r="BA167" i="4" s="1"/>
  <c r="BB167" i="4" s="1"/>
  <c r="AR32" i="4"/>
  <c r="AZ32" i="4" s="1"/>
  <c r="BA32" i="4" s="1"/>
  <c r="BB32" i="4" s="1"/>
  <c r="AR90" i="4"/>
  <c r="AZ90" i="4" s="1"/>
  <c r="BA90" i="4" s="1"/>
  <c r="BB90" i="4" s="1"/>
  <c r="AR271" i="4"/>
  <c r="AZ271" i="4" s="1"/>
  <c r="BA271" i="4" s="1"/>
  <c r="BB271" i="4" s="1"/>
  <c r="AR335" i="4"/>
  <c r="AZ335" i="4" s="1"/>
  <c r="BA335" i="4" s="1"/>
  <c r="BB335" i="4" s="1"/>
  <c r="AR177" i="4"/>
  <c r="AZ177" i="4" s="1"/>
  <c r="BA177" i="4" s="1"/>
  <c r="BB177" i="4" s="1"/>
  <c r="AR469" i="4"/>
  <c r="AZ469" i="4" s="1"/>
  <c r="BA469" i="4" s="1"/>
  <c r="BB469" i="4" s="1"/>
  <c r="AR551" i="4"/>
  <c r="AZ551" i="4" s="1"/>
  <c r="BA551" i="4" s="1"/>
  <c r="BB551" i="4" s="1"/>
  <c r="AR218" i="4"/>
  <c r="AZ218" i="4" s="1"/>
  <c r="BA218" i="4" s="1"/>
  <c r="BB218" i="4" s="1"/>
  <c r="AR13" i="4"/>
  <c r="AZ13" i="4" s="1"/>
  <c r="BA13" i="4" s="1"/>
  <c r="BB13" i="4" s="1"/>
  <c r="U19" i="4" s="1"/>
  <c r="AR182" i="4"/>
  <c r="AZ182" i="4" s="1"/>
  <c r="BA182" i="4" s="1"/>
  <c r="BB182" i="4" s="1"/>
  <c r="AR225" i="4"/>
  <c r="AZ225" i="4" s="1"/>
  <c r="BA225" i="4" s="1"/>
  <c r="BB225" i="4" s="1"/>
  <c r="AR463" i="4"/>
  <c r="AZ463" i="4" s="1"/>
  <c r="BA463" i="4" s="1"/>
  <c r="BB463" i="4" s="1"/>
  <c r="AR320" i="4"/>
  <c r="AZ320" i="4" s="1"/>
  <c r="BA320" i="4" s="1"/>
  <c r="BB320" i="4" s="1"/>
  <c r="AR272" i="4"/>
  <c r="AZ272" i="4" s="1"/>
  <c r="BA272" i="4" s="1"/>
  <c r="BB272" i="4" s="1"/>
  <c r="AR231" i="4"/>
  <c r="AZ231" i="4" s="1"/>
  <c r="BA231" i="4" s="1"/>
  <c r="BB231" i="4" s="1"/>
  <c r="AR181" i="4"/>
  <c r="AZ181" i="4" s="1"/>
  <c r="BA181" i="4" s="1"/>
  <c r="BB181" i="4" s="1"/>
  <c r="AR269" i="4"/>
  <c r="AZ269" i="4" s="1"/>
  <c r="BA269" i="4" s="1"/>
  <c r="BB269" i="4" s="1"/>
  <c r="AR589" i="4"/>
  <c r="AZ589" i="4" s="1"/>
  <c r="BA589" i="4" s="1"/>
  <c r="BB589" i="4" s="1"/>
  <c r="AR337" i="4"/>
  <c r="AZ337" i="4" s="1"/>
  <c r="BA337" i="4" s="1"/>
  <c r="BB337" i="4" s="1"/>
  <c r="AR26" i="4"/>
  <c r="AZ26" i="4" s="1"/>
  <c r="BA26" i="4" s="1"/>
  <c r="BB26" i="4" s="1"/>
  <c r="AR566" i="4"/>
  <c r="AZ566" i="4" s="1"/>
  <c r="BA566" i="4" s="1"/>
  <c r="BB566" i="4" s="1"/>
  <c r="AR585" i="4"/>
  <c r="AZ585" i="4" s="1"/>
  <c r="BA585" i="4" s="1"/>
  <c r="BB585" i="4" s="1"/>
  <c r="AR476" i="4"/>
  <c r="AZ476" i="4" s="1"/>
  <c r="BA476" i="4" s="1"/>
  <c r="BB476" i="4" s="1"/>
  <c r="AR341" i="4"/>
  <c r="AZ341" i="4" s="1"/>
  <c r="BA341" i="4" s="1"/>
  <c r="BB341" i="4" s="1"/>
  <c r="AR391" i="4"/>
  <c r="AZ391" i="4" s="1"/>
  <c r="BA391" i="4" s="1"/>
  <c r="BB391" i="4" s="1"/>
  <c r="AR496" i="4"/>
  <c r="AZ496" i="4" s="1"/>
  <c r="BA496" i="4" s="1"/>
  <c r="BB496" i="4" s="1"/>
  <c r="AR560" i="4"/>
  <c r="AZ560" i="4" s="1"/>
  <c r="BA560" i="4" s="1"/>
  <c r="BB560" i="4" s="1"/>
  <c r="AR416" i="4"/>
  <c r="AZ416" i="4" s="1"/>
  <c r="BA416" i="4" s="1"/>
  <c r="BB416" i="4" s="1"/>
  <c r="AR159" i="4"/>
  <c r="AZ159" i="4" s="1"/>
  <c r="BA159" i="4" s="1"/>
  <c r="BB159" i="4" s="1"/>
  <c r="AR406" i="4"/>
  <c r="AZ406" i="4" s="1"/>
  <c r="BA406" i="4" s="1"/>
  <c r="BB406" i="4" s="1"/>
  <c r="AR250" i="4"/>
  <c r="AZ250" i="4" s="1"/>
  <c r="BA250" i="4" s="1"/>
  <c r="BB250" i="4" s="1"/>
  <c r="AR304" i="4"/>
  <c r="AZ304" i="4" s="1"/>
  <c r="BA304" i="4" s="1"/>
  <c r="BB304" i="4" s="1"/>
  <c r="AR518" i="4"/>
  <c r="AZ518" i="4" s="1"/>
  <c r="BA518" i="4" s="1"/>
  <c r="BB518" i="4" s="1"/>
  <c r="AR515" i="4"/>
  <c r="AZ515" i="4" s="1"/>
  <c r="BA515" i="4" s="1"/>
  <c r="BB515" i="4" s="1"/>
  <c r="AR228" i="4"/>
  <c r="AZ228" i="4" s="1"/>
  <c r="BA228" i="4" s="1"/>
  <c r="BB228" i="4" s="1"/>
  <c r="AR586" i="4"/>
  <c r="AZ586" i="4" s="1"/>
  <c r="BA586" i="4" s="1"/>
  <c r="BB586" i="4" s="1"/>
  <c r="AR194" i="4"/>
  <c r="AZ194" i="4" s="1"/>
  <c r="BA194" i="4" s="1"/>
  <c r="BB194" i="4" s="1"/>
  <c r="AR513" i="4"/>
  <c r="AZ513" i="4" s="1"/>
  <c r="BA513" i="4" s="1"/>
  <c r="BB513" i="4" s="1"/>
  <c r="AR108" i="4"/>
  <c r="AZ108" i="4" s="1"/>
  <c r="BA108" i="4" s="1"/>
  <c r="BB108" i="4" s="1"/>
  <c r="AR593" i="4"/>
  <c r="AZ593" i="4" s="1"/>
  <c r="BA593" i="4" s="1"/>
  <c r="BB593" i="4" s="1"/>
  <c r="AR57" i="4"/>
  <c r="AZ57" i="4" s="1"/>
  <c r="BA57" i="4" s="1"/>
  <c r="BB57" i="4" s="1"/>
  <c r="AR145" i="4"/>
  <c r="AZ145" i="4" s="1"/>
  <c r="BA145" i="4" s="1"/>
  <c r="BB145" i="4" s="1"/>
  <c r="AR50" i="4"/>
  <c r="AZ50" i="4" s="1"/>
  <c r="BA50" i="4" s="1"/>
  <c r="BB50" i="4" s="1"/>
  <c r="AR70" i="4"/>
  <c r="AZ70" i="4" s="1"/>
  <c r="BA70" i="4" s="1"/>
  <c r="BB70" i="4" s="1"/>
  <c r="AR466" i="4"/>
  <c r="AZ466" i="4" s="1"/>
  <c r="BA466" i="4" s="1"/>
  <c r="BB466" i="4" s="1"/>
  <c r="AR93" i="4"/>
  <c r="AZ93" i="4" s="1"/>
  <c r="BA93" i="4" s="1"/>
  <c r="BB93" i="4" s="1"/>
  <c r="AR578" i="4"/>
  <c r="AZ578" i="4" s="1"/>
  <c r="BA578" i="4" s="1"/>
  <c r="BB578" i="4" s="1"/>
  <c r="AR290" i="4"/>
  <c r="AZ290" i="4" s="1"/>
  <c r="BA290" i="4" s="1"/>
  <c r="BB290" i="4" s="1"/>
  <c r="AR334" i="4"/>
  <c r="AZ334" i="4" s="1"/>
  <c r="BA334" i="4" s="1"/>
  <c r="BB334" i="4" s="1"/>
  <c r="AR9" i="4"/>
  <c r="AZ9" i="4" s="1"/>
  <c r="BA9" i="4" s="1"/>
  <c r="BB9" i="4" s="1"/>
  <c r="U15" i="4" s="1"/>
  <c r="AR84" i="4"/>
  <c r="AZ84" i="4" s="1"/>
  <c r="BA84" i="4" s="1"/>
  <c r="BB84" i="4" s="1"/>
  <c r="AR206" i="4"/>
  <c r="AZ206" i="4" s="1"/>
  <c r="BA206" i="4" s="1"/>
  <c r="BB206" i="4" s="1"/>
  <c r="AR196" i="4"/>
  <c r="AZ196" i="4" s="1"/>
  <c r="BA196" i="4" s="1"/>
  <c r="BB196" i="4" s="1"/>
  <c r="AR493" i="4"/>
  <c r="AZ493" i="4" s="1"/>
  <c r="BA493" i="4" s="1"/>
  <c r="BB493" i="4" s="1"/>
  <c r="AR41" i="4"/>
  <c r="AZ41" i="4" s="1"/>
  <c r="BA41" i="4" s="1"/>
  <c r="BB41" i="4" s="1"/>
  <c r="AR461" i="4"/>
  <c r="AZ461" i="4" s="1"/>
  <c r="BA461" i="4" s="1"/>
  <c r="BB461" i="4" s="1"/>
  <c r="AR442" i="4"/>
  <c r="AZ442" i="4" s="1"/>
  <c r="BA442" i="4" s="1"/>
  <c r="BB442" i="4" s="1"/>
  <c r="AR447" i="4"/>
  <c r="AZ447" i="4" s="1"/>
  <c r="BA447" i="4" s="1"/>
  <c r="BB447" i="4" s="1"/>
  <c r="AR581" i="4"/>
  <c r="AZ581" i="4" s="1"/>
  <c r="BA581" i="4" s="1"/>
  <c r="BB581" i="4" s="1"/>
  <c r="AR137" i="4"/>
  <c r="AZ137" i="4" s="1"/>
  <c r="BA137" i="4" s="1"/>
  <c r="BB137" i="4" s="1"/>
  <c r="AR244" i="4"/>
  <c r="AZ244" i="4" s="1"/>
  <c r="BA244" i="4" s="1"/>
  <c r="BB244" i="4" s="1"/>
  <c r="AR199" i="4"/>
  <c r="AZ199" i="4" s="1"/>
  <c r="BA199" i="4" s="1"/>
  <c r="BB199" i="4" s="1"/>
  <c r="AR246" i="4"/>
  <c r="AZ246" i="4" s="1"/>
  <c r="BA246" i="4" s="1"/>
  <c r="BB246" i="4" s="1"/>
  <c r="AR220" i="4"/>
  <c r="AZ220" i="4" s="1"/>
  <c r="BA220" i="4" s="1"/>
  <c r="BB220" i="4" s="1"/>
  <c r="AR66" i="4"/>
  <c r="AZ66" i="4" s="1"/>
  <c r="BA66" i="4" s="1"/>
  <c r="BB66" i="4" s="1"/>
  <c r="AR278" i="4"/>
  <c r="AZ278" i="4" s="1"/>
  <c r="BA278" i="4" s="1"/>
  <c r="BB278" i="4" s="1"/>
  <c r="AR155" i="4"/>
  <c r="AZ155" i="4" s="1"/>
  <c r="BA155" i="4" s="1"/>
  <c r="BB155" i="4" s="1"/>
  <c r="AR21" i="4"/>
  <c r="AZ21" i="4" s="1"/>
  <c r="BA21" i="4" s="1"/>
  <c r="BB21" i="4" s="1"/>
  <c r="AR392" i="4"/>
  <c r="AZ392" i="4" s="1"/>
  <c r="BA392" i="4" s="1"/>
  <c r="BB392" i="4" s="1"/>
  <c r="AR539" i="4"/>
  <c r="AZ539" i="4" s="1"/>
  <c r="BA539" i="4" s="1"/>
  <c r="BB539" i="4" s="1"/>
  <c r="AR146" i="4"/>
  <c r="AZ146" i="4" s="1"/>
  <c r="BA146" i="4" s="1"/>
  <c r="BB146" i="4" s="1"/>
  <c r="AR233" i="4"/>
  <c r="AZ233" i="4" s="1"/>
  <c r="BA233" i="4" s="1"/>
  <c r="BB233" i="4" s="1"/>
  <c r="G395" i="15"/>
  <c r="P14" i="4"/>
  <c r="G211" i="7"/>
  <c r="R12" i="4" l="1"/>
  <c r="T12" i="4"/>
  <c r="Z12" i="4" s="1"/>
  <c r="Q14" i="4"/>
  <c r="W14" i="4" s="1"/>
  <c r="W12" i="4"/>
  <c r="X12" i="4"/>
  <c r="T9" i="4"/>
  <c r="R9" i="4"/>
  <c r="V9" i="4"/>
  <c r="X9" i="4"/>
  <c r="W9" i="4"/>
  <c r="V8" i="4"/>
  <c r="X8" i="4"/>
  <c r="W8" i="4"/>
  <c r="R8" i="4"/>
  <c r="T8" i="4"/>
  <c r="W11" i="4"/>
  <c r="T11" i="4"/>
  <c r="V11" i="4"/>
  <c r="X11" i="4"/>
  <c r="R11" i="4"/>
  <c r="V10" i="4"/>
  <c r="W10" i="4"/>
  <c r="R10" i="4"/>
  <c r="X10" i="4"/>
  <c r="T10" i="4"/>
  <c r="V13" i="4"/>
  <c r="W13" i="4"/>
  <c r="G418" i="15"/>
  <c r="P15" i="4"/>
  <c r="Q15" i="4" s="1"/>
  <c r="R13" i="4"/>
  <c r="T13" i="4"/>
  <c r="G234" i="7"/>
  <c r="V14" i="4" l="1"/>
  <c r="X14" i="4"/>
  <c r="Y12" i="4"/>
  <c r="Z11" i="4"/>
  <c r="Y11" i="4"/>
  <c r="Y10" i="4"/>
  <c r="Z10" i="4"/>
  <c r="Y8" i="4"/>
  <c r="Z8" i="4"/>
  <c r="Z9" i="4"/>
  <c r="Y9" i="4"/>
  <c r="G441" i="15"/>
  <c r="X15" i="4"/>
  <c r="W15" i="4"/>
  <c r="V15" i="4"/>
  <c r="Z13" i="4"/>
  <c r="Y13" i="4"/>
  <c r="T14" i="4"/>
  <c r="R14" i="4"/>
  <c r="P16" i="4"/>
  <c r="Q16" i="4" s="1"/>
  <c r="G257" i="7"/>
  <c r="G464" i="15" l="1"/>
  <c r="V16" i="4"/>
  <c r="X16" i="4"/>
  <c r="W16" i="4"/>
  <c r="Z14" i="4"/>
  <c r="Y14" i="4"/>
  <c r="P17" i="4"/>
  <c r="Q17" i="4" s="1"/>
  <c r="R15" i="4"/>
  <c r="T15" i="4"/>
  <c r="G280" i="7"/>
  <c r="G487" i="15" l="1"/>
  <c r="V17" i="4"/>
  <c r="X17" i="4"/>
  <c r="W17" i="4"/>
  <c r="Z15" i="4"/>
  <c r="Y15" i="4"/>
  <c r="T16" i="4"/>
  <c r="R16" i="4"/>
  <c r="P18" i="4"/>
  <c r="Q18" i="4" s="1"/>
  <c r="G303" i="7"/>
  <c r="G511" i="15" l="1"/>
  <c r="Z16" i="4"/>
  <c r="Y16" i="4"/>
  <c r="V18" i="4"/>
  <c r="X18" i="4"/>
  <c r="W18" i="4"/>
  <c r="R17" i="4"/>
  <c r="T17" i="4"/>
  <c r="P19" i="4"/>
  <c r="Q19" i="4" s="1"/>
  <c r="G326" i="7"/>
  <c r="G534" i="15" l="1"/>
  <c r="Z17" i="4"/>
  <c r="Y17" i="4"/>
  <c r="W19" i="4"/>
  <c r="V19" i="4"/>
  <c r="X19" i="4"/>
  <c r="T18" i="4"/>
  <c r="R18" i="4"/>
  <c r="T19" i="4"/>
  <c r="R19" i="4"/>
  <c r="G349" i="7"/>
  <c r="G557" i="15" l="1"/>
  <c r="Z18" i="4"/>
  <c r="Y18" i="4"/>
  <c r="Z19" i="4"/>
  <c r="Y19" i="4"/>
  <c r="G372" i="7"/>
  <c r="G580" i="15" l="1"/>
  <c r="G395" i="7"/>
  <c r="G603" i="15" l="1"/>
  <c r="G418" i="7"/>
  <c r="G626" i="15" l="1"/>
  <c r="G441" i="7"/>
  <c r="G649" i="15" l="1"/>
  <c r="G464" i="7"/>
  <c r="G672" i="15" l="1"/>
  <c r="G487" i="7"/>
  <c r="E1093" i="5" l="1"/>
  <c r="D1088" i="5"/>
  <c r="E1056" i="5"/>
  <c r="D1051" i="5"/>
  <c r="E1019" i="5"/>
  <c r="D1014" i="5"/>
  <c r="E982" i="5"/>
  <c r="D977" i="5"/>
  <c r="E945" i="5"/>
  <c r="D940" i="5"/>
  <c r="E908" i="5"/>
  <c r="D903" i="5"/>
  <c r="E871" i="5"/>
  <c r="D866" i="5"/>
  <c r="E834" i="5"/>
  <c r="D829" i="5"/>
  <c r="E797" i="5"/>
  <c r="D792" i="5"/>
  <c r="E760" i="5"/>
  <c r="D755" i="5"/>
  <c r="E723" i="5"/>
  <c r="D718" i="5"/>
  <c r="E686" i="5"/>
  <c r="D681" i="5"/>
  <c r="E649" i="5"/>
  <c r="D644" i="5"/>
  <c r="E612" i="5"/>
  <c r="D607" i="5"/>
  <c r="E575" i="5"/>
  <c r="D570" i="5"/>
  <c r="E538" i="5"/>
  <c r="D533" i="5"/>
  <c r="E501" i="5"/>
  <c r="D496" i="5"/>
  <c r="E464" i="5"/>
  <c r="D459" i="5"/>
  <c r="E427" i="5"/>
  <c r="D422" i="5"/>
  <c r="E390" i="5"/>
  <c r="D385" i="5"/>
  <c r="E353" i="5"/>
  <c r="D348" i="5"/>
  <c r="E316" i="5"/>
  <c r="D311" i="5"/>
  <c r="E279" i="5"/>
  <c r="D274" i="5"/>
  <c r="E242" i="5"/>
  <c r="D237" i="5"/>
  <c r="E205" i="5"/>
  <c r="D200" i="5"/>
  <c r="E168" i="5"/>
  <c r="D163" i="5"/>
  <c r="E131" i="5"/>
  <c r="D126" i="5"/>
  <c r="E94" i="5"/>
  <c r="D89" i="5"/>
  <c r="E57" i="5"/>
  <c r="D52" i="5"/>
  <c r="E20" i="5"/>
  <c r="D15" i="5"/>
  <c r="C19" i="4"/>
  <c r="C18" i="4"/>
  <c r="G214" i="3" l="1"/>
  <c r="G213" i="3"/>
  <c r="G212" i="3"/>
  <c r="G211" i="3"/>
  <c r="G210" i="3"/>
  <c r="G209" i="3"/>
  <c r="G208" i="3"/>
  <c r="G207" i="3"/>
  <c r="G206" i="3"/>
  <c r="G205" i="3"/>
  <c r="G204" i="3"/>
  <c r="G203" i="3"/>
  <c r="G202" i="3"/>
  <c r="G201" i="3"/>
  <c r="G200" i="3"/>
  <c r="G199" i="3"/>
  <c r="G198" i="3"/>
  <c r="G197" i="3"/>
  <c r="G196" i="3"/>
  <c r="G195" i="3"/>
  <c r="G194" i="3"/>
  <c r="G193" i="3"/>
  <c r="G192" i="3"/>
  <c r="G191" i="3"/>
  <c r="G190" i="3"/>
  <c r="G189" i="3"/>
  <c r="G188" i="3"/>
  <c r="G187" i="3"/>
  <c r="G186" i="3"/>
  <c r="G185" i="3"/>
  <c r="G184" i="3"/>
  <c r="G183" i="3"/>
  <c r="G182" i="3"/>
  <c r="G181" i="3"/>
  <c r="G180" i="3"/>
  <c r="G179" i="3"/>
  <c r="G178" i="3"/>
  <c r="G177" i="3"/>
  <c r="G176" i="3"/>
  <c r="G175" i="3"/>
  <c r="G174" i="3"/>
  <c r="G173" i="3"/>
  <c r="G172" i="3"/>
  <c r="G171" i="3"/>
  <c r="G170" i="3"/>
  <c r="G169" i="3"/>
  <c r="G168" i="3"/>
  <c r="G167" i="3"/>
  <c r="G166" i="3"/>
  <c r="G165" i="3"/>
  <c r="G164" i="3"/>
  <c r="G163" i="3"/>
  <c r="G162" i="3"/>
  <c r="G161" i="3"/>
  <c r="G160" i="3"/>
  <c r="G159" i="3"/>
  <c r="G158" i="3"/>
  <c r="G157" i="3"/>
  <c r="G156" i="3"/>
  <c r="G155" i="3"/>
  <c r="G154" i="3"/>
  <c r="G153" i="3"/>
  <c r="G152" i="3"/>
  <c r="G151" i="3"/>
  <c r="G150" i="3"/>
  <c r="G149" i="3"/>
  <c r="G148" i="3"/>
  <c r="G147" i="3"/>
  <c r="G146" i="3"/>
  <c r="G145" i="3"/>
  <c r="G144" i="3"/>
  <c r="G143" i="3"/>
  <c r="G142" i="3"/>
  <c r="G141" i="3"/>
  <c r="G140" i="3"/>
  <c r="G139" i="3"/>
  <c r="G138" i="3"/>
  <c r="G137" i="3"/>
  <c r="G136" i="3"/>
  <c r="G135" i="3"/>
  <c r="G134" i="3"/>
  <c r="G133" i="3"/>
  <c r="G132" i="3"/>
  <c r="G131" i="3"/>
  <c r="G130" i="3"/>
  <c r="G129" i="3"/>
  <c r="G128" i="3"/>
  <c r="G127" i="3"/>
  <c r="G126" i="3"/>
  <c r="G125" i="3"/>
  <c r="G124" i="3"/>
  <c r="G123" i="3"/>
  <c r="G122" i="3"/>
  <c r="G121" i="3"/>
  <c r="G120" i="3"/>
  <c r="G119" i="3"/>
  <c r="G118" i="3"/>
  <c r="G117" i="3"/>
  <c r="G116" i="3"/>
  <c r="G115" i="3"/>
  <c r="G114" i="3"/>
  <c r="G113" i="3"/>
  <c r="G112" i="3"/>
  <c r="G111" i="3"/>
  <c r="G110" i="3"/>
  <c r="G109" i="3"/>
  <c r="G108" i="3"/>
  <c r="G107" i="3"/>
  <c r="G106" i="3"/>
  <c r="G105" i="3"/>
  <c r="G104" i="3"/>
  <c r="G103" i="3"/>
  <c r="G102" i="3"/>
  <c r="G101" i="3"/>
  <c r="G100" i="3"/>
  <c r="G99" i="3"/>
  <c r="G98" i="3"/>
  <c r="G97" i="3"/>
  <c r="G96" i="3"/>
  <c r="G95" i="3"/>
  <c r="G94" i="3"/>
  <c r="G93" i="3"/>
  <c r="G92" i="3"/>
  <c r="G91" i="3"/>
  <c r="G90" i="3"/>
  <c r="G89" i="3"/>
  <c r="G88" i="3"/>
  <c r="G87" i="3"/>
  <c r="G86" i="3"/>
  <c r="G85" i="3"/>
  <c r="G84" i="3"/>
  <c r="G83" i="3"/>
  <c r="G82" i="3"/>
  <c r="G81" i="3"/>
  <c r="G80" i="3"/>
  <c r="G79" i="3"/>
  <c r="G78" i="3"/>
  <c r="G77" i="3"/>
  <c r="G76" i="3"/>
  <c r="G75" i="3"/>
  <c r="G74" i="3"/>
  <c r="G73" i="3"/>
  <c r="G72" i="3"/>
  <c r="G71" i="3"/>
  <c r="G70" i="3"/>
  <c r="G69" i="3"/>
  <c r="G68" i="3"/>
  <c r="G67" i="3"/>
  <c r="G66" i="3"/>
  <c r="G65" i="3"/>
  <c r="G64" i="3"/>
  <c r="G63" i="3"/>
  <c r="G62" i="3"/>
  <c r="G61" i="3"/>
  <c r="G60" i="3"/>
  <c r="G59" i="3"/>
  <c r="G58" i="3"/>
  <c r="G57" i="3"/>
  <c r="G56" i="3"/>
  <c r="G55" i="3"/>
  <c r="G54" i="3"/>
  <c r="G53" i="3"/>
  <c r="G52" i="3"/>
  <c r="G51" i="3"/>
  <c r="G50" i="3"/>
  <c r="G49" i="3"/>
  <c r="G48" i="3"/>
  <c r="G47" i="3"/>
  <c r="G46" i="3"/>
  <c r="G45" i="3"/>
  <c r="G44" i="3"/>
  <c r="G43" i="3"/>
  <c r="G42" i="3"/>
  <c r="G41" i="3"/>
  <c r="G40" i="3"/>
  <c r="G39" i="3"/>
  <c r="G38" i="3"/>
  <c r="G37" i="3"/>
  <c r="G36" i="3"/>
  <c r="G35" i="3"/>
  <c r="G34" i="3"/>
  <c r="F34" i="3"/>
  <c r="E34" i="3"/>
  <c r="D34" i="3"/>
  <c r="C34" i="3"/>
  <c r="B34" i="3"/>
  <c r="A34" i="3"/>
  <c r="G33" i="3"/>
  <c r="F33" i="3"/>
  <c r="E33" i="3"/>
  <c r="D33" i="3"/>
  <c r="C33" i="3"/>
  <c r="B33" i="3"/>
  <c r="A33" i="3"/>
  <c r="G32" i="3"/>
  <c r="F32" i="3"/>
  <c r="E32" i="3"/>
  <c r="D32" i="3"/>
  <c r="C32" i="3"/>
  <c r="B32" i="3"/>
  <c r="A32" i="3"/>
  <c r="G31" i="3"/>
  <c r="F31" i="3"/>
  <c r="E31" i="3"/>
  <c r="D31" i="3"/>
  <c r="C31" i="3"/>
  <c r="B31" i="3"/>
  <c r="A31" i="3"/>
  <c r="G30" i="3"/>
  <c r="F30" i="3"/>
  <c r="E30" i="3"/>
  <c r="D30" i="3"/>
  <c r="C30" i="3"/>
  <c r="B30" i="3"/>
  <c r="A30" i="3"/>
  <c r="G29" i="3"/>
  <c r="F29" i="3"/>
  <c r="E29" i="3"/>
  <c r="D29" i="3"/>
  <c r="C29" i="3"/>
  <c r="B29" i="3"/>
  <c r="A29" i="3"/>
  <c r="G28" i="3"/>
  <c r="F28" i="3"/>
  <c r="E28" i="3"/>
  <c r="D28" i="3"/>
  <c r="C28" i="3"/>
  <c r="B28" i="3"/>
  <c r="A28" i="3"/>
  <c r="G27" i="3"/>
  <c r="F27" i="3"/>
  <c r="E27" i="3"/>
  <c r="D27" i="3"/>
  <c r="C27" i="3"/>
  <c r="B27" i="3"/>
  <c r="A27" i="3"/>
  <c r="G26" i="3"/>
  <c r="F26" i="3"/>
  <c r="E26" i="3"/>
  <c r="D26" i="3"/>
  <c r="C26" i="3"/>
  <c r="B26" i="3"/>
  <c r="A26" i="3"/>
  <c r="G25" i="3"/>
  <c r="F25" i="3"/>
  <c r="E25" i="3"/>
  <c r="D25" i="3"/>
  <c r="C25" i="3"/>
  <c r="B25" i="3"/>
  <c r="A25" i="3"/>
  <c r="G24" i="3"/>
  <c r="F24" i="3"/>
  <c r="E24" i="3"/>
  <c r="D24" i="3"/>
  <c r="C24" i="3"/>
  <c r="B24" i="3"/>
  <c r="A24" i="3"/>
  <c r="W23" i="3"/>
  <c r="V23" i="3"/>
  <c r="U23" i="3"/>
  <c r="T23" i="3"/>
  <c r="S23" i="3"/>
  <c r="R23" i="3"/>
  <c r="G23" i="3"/>
  <c r="F23" i="3"/>
  <c r="E23" i="3"/>
  <c r="D23" i="3"/>
  <c r="C23" i="3"/>
  <c r="B23" i="3"/>
  <c r="A23" i="3"/>
  <c r="W22" i="3"/>
  <c r="V22" i="3"/>
  <c r="U22" i="3"/>
  <c r="T22" i="3"/>
  <c r="S22" i="3"/>
  <c r="R22" i="3"/>
  <c r="G22" i="3"/>
  <c r="F22" i="3"/>
  <c r="E22" i="3"/>
  <c r="D22" i="3"/>
  <c r="C22" i="3"/>
  <c r="B22" i="3"/>
  <c r="A22" i="3"/>
  <c r="W21" i="3"/>
  <c r="V21" i="3"/>
  <c r="U21" i="3"/>
  <c r="T21" i="3"/>
  <c r="S21" i="3"/>
  <c r="R21" i="3"/>
  <c r="G21" i="3"/>
  <c r="W20" i="3"/>
  <c r="V20" i="3"/>
  <c r="U20" i="3"/>
  <c r="T20" i="3"/>
  <c r="S20" i="3"/>
  <c r="R20" i="3"/>
  <c r="G20" i="3"/>
  <c r="G19" i="3"/>
  <c r="G18" i="3"/>
  <c r="G17" i="3"/>
  <c r="G16" i="3"/>
  <c r="G15" i="3"/>
  <c r="G14" i="3"/>
  <c r="G13" i="3"/>
  <c r="G12" i="3"/>
  <c r="G11" i="3"/>
  <c r="G10" i="3"/>
  <c r="G9" i="3"/>
  <c r="G8" i="3"/>
  <c r="X7" i="3"/>
  <c r="X8" i="3" s="1"/>
  <c r="X9" i="3" s="1"/>
  <c r="G7" i="3"/>
  <c r="W6" i="3"/>
  <c r="J6" i="3"/>
  <c r="J7" i="3" s="1"/>
  <c r="J8" i="3" s="1"/>
  <c r="J9" i="3" s="1"/>
  <c r="J10" i="3" s="1"/>
  <c r="J11" i="3" s="1"/>
  <c r="J12" i="3" s="1"/>
  <c r="J13" i="3" s="1"/>
  <c r="J14" i="3" s="1"/>
  <c r="J15" i="3" s="1"/>
  <c r="J16" i="3" s="1"/>
  <c r="J17" i="3" s="1"/>
  <c r="J18" i="3" s="1"/>
  <c r="J19" i="3" s="1"/>
  <c r="J20" i="3" s="1"/>
  <c r="J21" i="3" s="1"/>
  <c r="J22" i="3" s="1"/>
  <c r="J23" i="3" s="1"/>
  <c r="J24" i="3" s="1"/>
  <c r="J25" i="3" s="1"/>
  <c r="J26" i="3" s="1"/>
  <c r="J27" i="3" s="1"/>
  <c r="J28" i="3" s="1"/>
  <c r="J29" i="3" s="1"/>
  <c r="J30" i="3" s="1"/>
  <c r="J31" i="3" s="1"/>
  <c r="J32" i="3" s="1"/>
  <c r="J33" i="3" s="1"/>
  <c r="J34" i="3" s="1"/>
  <c r="J35" i="3" s="1"/>
  <c r="J36" i="3" s="1"/>
  <c r="J37" i="3" s="1"/>
  <c r="J38" i="3" s="1"/>
  <c r="J39" i="3" s="1"/>
  <c r="J40" i="3" s="1"/>
  <c r="J41" i="3" s="1"/>
  <c r="J42" i="3" s="1"/>
  <c r="J43" i="3" s="1"/>
  <c r="J44" i="3" s="1"/>
  <c r="J45" i="3" s="1"/>
  <c r="J46" i="3" s="1"/>
  <c r="J47" i="3" s="1"/>
  <c r="J48" i="3" s="1"/>
  <c r="J49" i="3" s="1"/>
  <c r="J50" i="3" s="1"/>
  <c r="J51" i="3" s="1"/>
  <c r="J52" i="3" s="1"/>
  <c r="J53" i="3" s="1"/>
  <c r="J54" i="3" s="1"/>
  <c r="J55" i="3" s="1"/>
  <c r="J56" i="3" s="1"/>
  <c r="J57" i="3" s="1"/>
  <c r="J58" i="3" s="1"/>
  <c r="J59" i="3" s="1"/>
  <c r="J60" i="3" s="1"/>
  <c r="J61" i="3" s="1"/>
  <c r="J62" i="3" s="1"/>
  <c r="J63" i="3" s="1"/>
  <c r="J64" i="3" s="1"/>
  <c r="J65" i="3" s="1"/>
  <c r="J66" i="3" s="1"/>
  <c r="J67" i="3" s="1"/>
  <c r="J68" i="3" s="1"/>
  <c r="J69" i="3" s="1"/>
  <c r="J70" i="3" s="1"/>
  <c r="J71" i="3" s="1"/>
  <c r="J72" i="3" s="1"/>
  <c r="J73" i="3" s="1"/>
  <c r="J74" i="3" s="1"/>
  <c r="J75" i="3" s="1"/>
  <c r="J76" i="3" s="1"/>
  <c r="J77" i="3" s="1"/>
  <c r="J78" i="3" s="1"/>
  <c r="J79" i="3" s="1"/>
  <c r="J80" i="3" s="1"/>
  <c r="J81" i="3" s="1"/>
  <c r="J82" i="3" s="1"/>
  <c r="J83" i="3" s="1"/>
  <c r="J84" i="3" s="1"/>
  <c r="J85" i="3" s="1"/>
  <c r="J86" i="3" s="1"/>
  <c r="J87" i="3" s="1"/>
  <c r="J88" i="3" s="1"/>
  <c r="J89" i="3" s="1"/>
  <c r="J90" i="3" s="1"/>
  <c r="J91" i="3" s="1"/>
  <c r="J92" i="3" s="1"/>
  <c r="J93" i="3" s="1"/>
  <c r="J94" i="3" s="1"/>
  <c r="J95" i="3" s="1"/>
  <c r="J96" i="3" s="1"/>
  <c r="J97" i="3" s="1"/>
  <c r="J98" i="3" s="1"/>
  <c r="J99" i="3" s="1"/>
  <c r="J100" i="3" s="1"/>
  <c r="J101" i="3" s="1"/>
  <c r="J102" i="3" s="1"/>
  <c r="J103" i="3" s="1"/>
  <c r="J104" i="3" s="1"/>
  <c r="J105" i="3" s="1"/>
  <c r="J106" i="3" s="1"/>
  <c r="J107" i="3" s="1"/>
  <c r="J108" i="3" s="1"/>
  <c r="J109" i="3" s="1"/>
  <c r="J110" i="3" s="1"/>
  <c r="J111" i="3" s="1"/>
  <c r="J112" i="3" s="1"/>
  <c r="J113" i="3" s="1"/>
  <c r="J114" i="3" s="1"/>
  <c r="J115" i="3" s="1"/>
  <c r="J116" i="3" s="1"/>
  <c r="J117" i="3" s="1"/>
  <c r="J118" i="3" s="1"/>
  <c r="J119" i="3" s="1"/>
  <c r="J120" i="3" s="1"/>
  <c r="J121" i="3" s="1"/>
  <c r="J122" i="3" s="1"/>
  <c r="J123" i="3" s="1"/>
  <c r="J124" i="3" s="1"/>
  <c r="J125" i="3" s="1"/>
  <c r="J126" i="3" s="1"/>
  <c r="J127" i="3" s="1"/>
  <c r="J128" i="3" s="1"/>
  <c r="J129" i="3" s="1"/>
  <c r="J130" i="3" s="1"/>
  <c r="J131" i="3" s="1"/>
  <c r="J132" i="3" s="1"/>
  <c r="J133" i="3" s="1"/>
  <c r="J134" i="3" s="1"/>
  <c r="J135" i="3" s="1"/>
  <c r="J136" i="3" s="1"/>
  <c r="J137" i="3" s="1"/>
  <c r="J138" i="3" s="1"/>
  <c r="J139" i="3" s="1"/>
  <c r="J140" i="3" s="1"/>
  <c r="J141" i="3" s="1"/>
  <c r="J142" i="3" s="1"/>
  <c r="J143" i="3" s="1"/>
  <c r="J144" i="3" s="1"/>
  <c r="J145" i="3" s="1"/>
  <c r="J146" i="3" s="1"/>
  <c r="J147" i="3" s="1"/>
  <c r="J148" i="3" s="1"/>
  <c r="J149" i="3" s="1"/>
  <c r="J150" i="3" s="1"/>
  <c r="J151" i="3" s="1"/>
  <c r="J152" i="3" s="1"/>
  <c r="J153" i="3" s="1"/>
  <c r="J154" i="3" s="1"/>
  <c r="J155" i="3" s="1"/>
  <c r="J156" i="3" s="1"/>
  <c r="J157" i="3" s="1"/>
  <c r="J158" i="3" s="1"/>
  <c r="J159" i="3" s="1"/>
  <c r="J160" i="3" s="1"/>
  <c r="J161" i="3" s="1"/>
  <c r="J162" i="3" s="1"/>
  <c r="J163" i="3" s="1"/>
  <c r="J164" i="3" s="1"/>
  <c r="J165" i="3" s="1"/>
  <c r="J166" i="3" s="1"/>
  <c r="J167" i="3" s="1"/>
  <c r="J168" i="3" s="1"/>
  <c r="J169" i="3" s="1"/>
  <c r="J170" i="3" s="1"/>
  <c r="J171" i="3" s="1"/>
  <c r="J172" i="3" s="1"/>
  <c r="J173" i="3" s="1"/>
  <c r="J174" i="3" s="1"/>
  <c r="J175" i="3" s="1"/>
  <c r="J176" i="3" s="1"/>
  <c r="J177" i="3" s="1"/>
  <c r="J178" i="3" s="1"/>
  <c r="J179" i="3" s="1"/>
  <c r="J180" i="3" s="1"/>
  <c r="J181" i="3" s="1"/>
  <c r="J182" i="3" s="1"/>
  <c r="J183" i="3" s="1"/>
  <c r="J184" i="3" s="1"/>
  <c r="J185" i="3" s="1"/>
  <c r="J186" i="3" s="1"/>
  <c r="J187" i="3" s="1"/>
  <c r="J188" i="3" s="1"/>
  <c r="J189" i="3" s="1"/>
  <c r="J190" i="3" s="1"/>
  <c r="J191" i="3" s="1"/>
  <c r="J192" i="3" s="1"/>
  <c r="J193" i="3" s="1"/>
  <c r="J194" i="3" s="1"/>
  <c r="J195" i="3" s="1"/>
  <c r="J196" i="3" s="1"/>
  <c r="J197" i="3" s="1"/>
  <c r="J198" i="3" s="1"/>
  <c r="J199" i="3" s="1"/>
  <c r="J200" i="3" s="1"/>
  <c r="J201" i="3" s="1"/>
  <c r="J202" i="3" s="1"/>
  <c r="J203" i="3" s="1"/>
  <c r="J204" i="3" s="1"/>
  <c r="J205" i="3" s="1"/>
  <c r="J206" i="3" s="1"/>
  <c r="J207" i="3" s="1"/>
  <c r="J208" i="3" s="1"/>
  <c r="J209" i="3" s="1"/>
  <c r="J210" i="3" s="1"/>
  <c r="J211" i="3" s="1"/>
  <c r="J212" i="3" s="1"/>
  <c r="J213" i="3" s="1"/>
  <c r="J214" i="3" s="1"/>
  <c r="G6" i="3"/>
  <c r="J5" i="3"/>
  <c r="G5" i="3"/>
  <c r="W4" i="3"/>
  <c r="V4" i="3"/>
  <c r="U4" i="3"/>
  <c r="T4" i="3"/>
  <c r="S4" i="3"/>
  <c r="R4" i="3"/>
  <c r="U62" i="1"/>
  <c r="U61" i="1"/>
  <c r="U59" i="1"/>
  <c r="U58" i="1"/>
  <c r="U55" i="1"/>
  <c r="U54" i="1"/>
  <c r="U53" i="1"/>
  <c r="U51" i="1"/>
  <c r="U49" i="1"/>
  <c r="AK48" i="1"/>
  <c r="AH48" i="1"/>
  <c r="AG48" i="1"/>
  <c r="AD48" i="1"/>
  <c r="X48" i="1"/>
  <c r="AB48" i="1" s="1"/>
  <c r="V48" i="1"/>
  <c r="U48" i="1"/>
  <c r="AI48" i="1" s="1"/>
  <c r="AJ48" i="1" s="1"/>
  <c r="AH47" i="1"/>
  <c r="AG47" i="1"/>
  <c r="AD47" i="1"/>
  <c r="X47" i="1"/>
  <c r="AB47" i="1" s="1"/>
  <c r="V47" i="1"/>
  <c r="AK46" i="1"/>
  <c r="AG46" i="1"/>
  <c r="AD46" i="1"/>
  <c r="AH46" i="1" s="1"/>
  <c r="AB46" i="1"/>
  <c r="X46" i="1"/>
  <c r="V46" i="1"/>
  <c r="U46" i="1"/>
  <c r="AI46" i="1" s="1"/>
  <c r="AJ46" i="1" s="1"/>
  <c r="AG45" i="1"/>
  <c r="AD45" i="1"/>
  <c r="X45" i="1"/>
  <c r="AB45" i="1" s="1"/>
  <c r="V45" i="1"/>
  <c r="U45" i="1"/>
  <c r="AI45" i="1" s="1"/>
  <c r="AJ45" i="1" s="1"/>
  <c r="AH44" i="1"/>
  <c r="AG44" i="1"/>
  <c r="AD44" i="1"/>
  <c r="AB44" i="1"/>
  <c r="X44" i="1"/>
  <c r="V44" i="1"/>
  <c r="AI43" i="1"/>
  <c r="AJ43" i="1" s="1"/>
  <c r="AH43" i="1"/>
  <c r="AG43" i="1"/>
  <c r="AD43" i="1"/>
  <c r="X43" i="1"/>
  <c r="AB43" i="1" s="1"/>
  <c r="V43" i="1"/>
  <c r="U43" i="1"/>
  <c r="AK42" i="1"/>
  <c r="AG42" i="1"/>
  <c r="AD42" i="1"/>
  <c r="AH42" i="1" s="1"/>
  <c r="X42" i="1"/>
  <c r="AB42" i="1" s="1"/>
  <c r="V42" i="1"/>
  <c r="U42" i="1"/>
  <c r="AI42" i="1" s="1"/>
  <c r="AJ42" i="1" s="1"/>
  <c r="AK31" i="1"/>
  <c r="AG31" i="1"/>
  <c r="AB31" i="1"/>
  <c r="X31" i="1"/>
  <c r="W31" i="1"/>
  <c r="Z31" i="1" s="1"/>
  <c r="AA31" i="1" s="1"/>
  <c r="AD31" i="1" s="1"/>
  <c r="AH31" i="1" s="1"/>
  <c r="AK30" i="1"/>
  <c r="AG30" i="1"/>
  <c r="AB30" i="1"/>
  <c r="X30" i="1"/>
  <c r="W30" i="1"/>
  <c r="Z30" i="1" s="1"/>
  <c r="AK29" i="1"/>
  <c r="AG29" i="1"/>
  <c r="AD29" i="1"/>
  <c r="AH29" i="1" s="1"/>
  <c r="AA29" i="1"/>
  <c r="Z29" i="1"/>
  <c r="V29" i="1" s="1"/>
  <c r="X29" i="1"/>
  <c r="AB29" i="1" s="1"/>
  <c r="W29" i="1"/>
  <c r="AK28" i="1"/>
  <c r="AG28" i="1"/>
  <c r="AB28" i="1"/>
  <c r="AA28" i="1"/>
  <c r="AD28" i="1" s="1"/>
  <c r="Z28" i="1"/>
  <c r="V28" i="1" s="1"/>
  <c r="X28" i="1"/>
  <c r="W28" i="1"/>
  <c r="AK27" i="1"/>
  <c r="AG27" i="1"/>
  <c r="AB27" i="1"/>
  <c r="AA27" i="1"/>
  <c r="AD27" i="1" s="1"/>
  <c r="AH27" i="1" s="1"/>
  <c r="X27" i="1"/>
  <c r="W27" i="1"/>
  <c r="Z27" i="1" s="1"/>
  <c r="V27" i="1" s="1"/>
  <c r="AH26" i="1"/>
  <c r="AG26" i="1"/>
  <c r="AB26" i="1"/>
  <c r="X26" i="1"/>
  <c r="W26" i="1"/>
  <c r="Z26" i="1" s="1"/>
  <c r="AA26" i="1" s="1"/>
  <c r="AD26" i="1" s="1"/>
  <c r="V26" i="1"/>
  <c r="AK25" i="1"/>
  <c r="AG25" i="1"/>
  <c r="X25" i="1"/>
  <c r="AB25" i="1" s="1"/>
  <c r="W25" i="1"/>
  <c r="Z25" i="1" s="1"/>
  <c r="AG24" i="1"/>
  <c r="AB24" i="1"/>
  <c r="X24" i="1"/>
  <c r="W24" i="1"/>
  <c r="Z24" i="1" s="1"/>
  <c r="AK23" i="1"/>
  <c r="AG23" i="1"/>
  <c r="Z23" i="1"/>
  <c r="X23" i="1"/>
  <c r="AB23" i="1" s="1"/>
  <c r="W23" i="1"/>
  <c r="AC22" i="1"/>
  <c r="AA22" i="1"/>
  <c r="Y22" i="1" s="1"/>
  <c r="Z22" i="1" s="1"/>
  <c r="V22" i="1" s="1"/>
  <c r="X22" i="1"/>
  <c r="AB22" i="1" s="1"/>
  <c r="W22" i="1"/>
  <c r="AF22" i="1" s="1"/>
  <c r="AG21" i="1"/>
  <c r="AB21" i="1"/>
  <c r="X21" i="1"/>
  <c r="W21" i="1"/>
  <c r="Z21" i="1" s="1"/>
  <c r="AG20" i="1"/>
  <c r="X20" i="1"/>
  <c r="AB20" i="1" s="1"/>
  <c r="W20" i="1"/>
  <c r="Z20" i="1" s="1"/>
  <c r="AF19" i="1"/>
  <c r="AC19" i="1"/>
  <c r="AB19" i="1"/>
  <c r="AA19" i="1"/>
  <c r="X19" i="1"/>
  <c r="W19" i="1"/>
  <c r="AE19" i="1" s="1"/>
  <c r="AG18" i="1"/>
  <c r="AB18" i="1"/>
  <c r="X18" i="1"/>
  <c r="W18" i="1"/>
  <c r="Z18" i="1" s="1"/>
  <c r="AA18" i="1" s="1"/>
  <c r="AD18" i="1" s="1"/>
  <c r="AH18" i="1" s="1"/>
  <c r="V18" i="1"/>
  <c r="AC17" i="1"/>
  <c r="AB17" i="1"/>
  <c r="AA17" i="1"/>
  <c r="Z17" i="1"/>
  <c r="V17" i="1" s="1"/>
  <c r="Y17" i="1"/>
  <c r="AG17" i="1" s="1"/>
  <c r="AH17" i="1" s="1"/>
  <c r="X17" i="1"/>
  <c r="W17" i="1"/>
  <c r="AE17" i="1" s="1"/>
  <c r="AH16" i="1"/>
  <c r="AG16" i="1"/>
  <c r="AB16" i="1"/>
  <c r="Z16" i="1"/>
  <c r="AA16" i="1" s="1"/>
  <c r="AD16" i="1" s="1"/>
  <c r="X16" i="1"/>
  <c r="W16" i="1"/>
  <c r="V16" i="1"/>
  <c r="AG15" i="1"/>
  <c r="AB15" i="1"/>
  <c r="X15" i="1"/>
  <c r="W15" i="1"/>
  <c r="Z15" i="1" s="1"/>
  <c r="AG14" i="1"/>
  <c r="AH14" i="1" s="1"/>
  <c r="AB14" i="1"/>
  <c r="Z14" i="1"/>
  <c r="AA14" i="1" s="1"/>
  <c r="AD14" i="1" s="1"/>
  <c r="X14" i="1"/>
  <c r="W14" i="1"/>
  <c r="V14" i="1"/>
  <c r="AG13" i="1"/>
  <c r="AB13" i="1"/>
  <c r="X13" i="1"/>
  <c r="W13" i="1"/>
  <c r="Z13" i="1" s="1"/>
  <c r="AH12" i="1"/>
  <c r="AG12" i="1"/>
  <c r="AE12" i="1"/>
  <c r="AC12" i="1"/>
  <c r="AA12" i="1"/>
  <c r="Z12" i="1"/>
  <c r="V12" i="1" s="1"/>
  <c r="Y12" i="1"/>
  <c r="X12" i="1"/>
  <c r="AB12" i="1" s="1"/>
  <c r="W12" i="1"/>
  <c r="AF12" i="1" s="1"/>
  <c r="AF11" i="1"/>
  <c r="AC11" i="1"/>
  <c r="AA11" i="1"/>
  <c r="Y11" i="1" s="1"/>
  <c r="X11" i="1"/>
  <c r="AB11" i="1" s="1"/>
  <c r="W11" i="1"/>
  <c r="AE11" i="1" s="1"/>
  <c r="AG10" i="1"/>
  <c r="AB10" i="1"/>
  <c r="Z10" i="1"/>
  <c r="X10" i="1"/>
  <c r="W10" i="1"/>
  <c r="U9" i="1"/>
  <c r="U5" i="1"/>
  <c r="U4" i="1"/>
  <c r="U57" i="1" s="1"/>
  <c r="U3" i="1"/>
  <c r="U11" i="1" s="1"/>
  <c r="AI11" i="1" s="1"/>
  <c r="X10" i="3" l="1"/>
  <c r="V13" i="1"/>
  <c r="AA13" i="1"/>
  <c r="AD13" i="1" s="1"/>
  <c r="AH13" i="1" s="1"/>
  <c r="AJ11" i="1"/>
  <c r="V15" i="1"/>
  <c r="AA15" i="1"/>
  <c r="AD15" i="1" s="1"/>
  <c r="AH15" i="1" s="1"/>
  <c r="Z11" i="1"/>
  <c r="V11" i="1" s="1"/>
  <c r="AG11" i="1"/>
  <c r="AA23" i="1"/>
  <c r="AD23" i="1" s="1"/>
  <c r="AH23" i="1" s="1"/>
  <c r="V23" i="1"/>
  <c r="U16" i="1"/>
  <c r="AI16" i="1" s="1"/>
  <c r="AJ16" i="1" s="1"/>
  <c r="U17" i="1"/>
  <c r="AI17" i="1" s="1"/>
  <c r="AJ17" i="1" s="1"/>
  <c r="AH28" i="1"/>
  <c r="AH45" i="1"/>
  <c r="U10" i="1"/>
  <c r="AI10" i="1" s="1"/>
  <c r="AJ10" i="1" s="1"/>
  <c r="AA20" i="1"/>
  <c r="AD20" i="1" s="1"/>
  <c r="AH20" i="1" s="1"/>
  <c r="V20" i="1"/>
  <c r="AG22" i="1"/>
  <c r="AH22" i="1" s="1"/>
  <c r="V24" i="1"/>
  <c r="AA24" i="1"/>
  <c r="AD24" i="1" s="1"/>
  <c r="AH24" i="1" s="1"/>
  <c r="V31" i="1"/>
  <c r="U244" i="1"/>
  <c r="U236" i="1"/>
  <c r="U228" i="1"/>
  <c r="U220" i="1"/>
  <c r="U212" i="1"/>
  <c r="U204" i="1"/>
  <c r="U196" i="1"/>
  <c r="U188" i="1"/>
  <c r="U144" i="1"/>
  <c r="U136" i="1"/>
  <c r="U118" i="1"/>
  <c r="U110" i="1"/>
  <c r="U102" i="1"/>
  <c r="U84" i="1"/>
  <c r="U76" i="1"/>
  <c r="U23" i="1"/>
  <c r="AI23" i="1" s="1"/>
  <c r="AJ23" i="1" s="1"/>
  <c r="U12" i="1"/>
  <c r="AI12" i="1" s="1"/>
  <c r="AJ12" i="1" s="1"/>
  <c r="U243" i="1"/>
  <c r="U235" i="1"/>
  <c r="U227" i="1"/>
  <c r="U219" i="1"/>
  <c r="U211" i="1"/>
  <c r="U203" i="1"/>
  <c r="U195" i="1"/>
  <c r="U187" i="1"/>
  <c r="U143" i="1"/>
  <c r="U135" i="1"/>
  <c r="U117" i="1"/>
  <c r="U109" i="1"/>
  <c r="U101" i="1"/>
  <c r="U83" i="1"/>
  <c r="U75" i="1"/>
  <c r="U242" i="1"/>
  <c r="U234" i="1"/>
  <c r="U226" i="1"/>
  <c r="U218" i="1"/>
  <c r="U210" i="1"/>
  <c r="U202" i="1"/>
  <c r="U194" i="1"/>
  <c r="U142" i="1"/>
  <c r="U134" i="1"/>
  <c r="U116" i="1"/>
  <c r="U108" i="1"/>
  <c r="U90" i="1"/>
  <c r="U82" i="1"/>
  <c r="U74" i="1"/>
  <c r="U31" i="1"/>
  <c r="AI31" i="1" s="1"/>
  <c r="AJ31" i="1" s="1"/>
  <c r="U26" i="1"/>
  <c r="AI26" i="1" s="1"/>
  <c r="AJ26" i="1" s="1"/>
  <c r="U18" i="1"/>
  <c r="AI18" i="1" s="1"/>
  <c r="AJ18" i="1" s="1"/>
  <c r="U115" i="1"/>
  <c r="U107" i="1"/>
  <c r="U89" i="1"/>
  <c r="U81" i="1"/>
  <c r="U73" i="1"/>
  <c r="U24" i="1"/>
  <c r="AI24" i="1" s="1"/>
  <c r="AJ24" i="1" s="1"/>
  <c r="U21" i="1"/>
  <c r="AI21" i="1" s="1"/>
  <c r="AJ21" i="1" s="1"/>
  <c r="U241" i="1"/>
  <c r="U233" i="1"/>
  <c r="U225" i="1"/>
  <c r="U217" i="1"/>
  <c r="U209" i="1"/>
  <c r="U201" i="1"/>
  <c r="U193" i="1"/>
  <c r="U149" i="1"/>
  <c r="U141" i="1"/>
  <c r="U133" i="1"/>
  <c r="U240" i="1"/>
  <c r="U232" i="1"/>
  <c r="U224" i="1"/>
  <c r="U216" i="1"/>
  <c r="U208" i="1"/>
  <c r="U200" i="1"/>
  <c r="U192" i="1"/>
  <c r="U148" i="1"/>
  <c r="U140" i="1"/>
  <c r="U132" i="1"/>
  <c r="U114" i="1"/>
  <c r="U106" i="1"/>
  <c r="U88" i="1"/>
  <c r="U80" i="1"/>
  <c r="U239" i="1"/>
  <c r="U231" i="1"/>
  <c r="U223" i="1"/>
  <c r="U215" i="1"/>
  <c r="U207" i="1"/>
  <c r="U199" i="1"/>
  <c r="U191" i="1"/>
  <c r="U147" i="1"/>
  <c r="U139" i="1"/>
  <c r="U131" i="1"/>
  <c r="U113" i="1"/>
  <c r="U105" i="1"/>
  <c r="U87" i="1"/>
  <c r="U79" i="1"/>
  <c r="U238" i="1"/>
  <c r="U230" i="1"/>
  <c r="U222" i="1"/>
  <c r="U214" i="1"/>
  <c r="U206" i="1"/>
  <c r="U198" i="1"/>
  <c r="U190" i="1"/>
  <c r="U146" i="1"/>
  <c r="U138" i="1"/>
  <c r="U130" i="1"/>
  <c r="U112" i="1"/>
  <c r="U104" i="1"/>
  <c r="U86" i="1"/>
  <c r="U78" i="1"/>
  <c r="U27" i="1"/>
  <c r="AI27" i="1" s="1"/>
  <c r="AJ27" i="1" s="1"/>
  <c r="U19" i="1"/>
  <c r="AI19" i="1" s="1"/>
  <c r="U237" i="1"/>
  <c r="U229" i="1"/>
  <c r="U221" i="1"/>
  <c r="U213" i="1"/>
  <c r="U205" i="1"/>
  <c r="U197" i="1"/>
  <c r="U189" i="1"/>
  <c r="U145" i="1"/>
  <c r="U137" i="1"/>
  <c r="U129" i="1"/>
  <c r="U111" i="1"/>
  <c r="U103" i="1"/>
  <c r="U85" i="1"/>
  <c r="U77" i="1"/>
  <c r="U30" i="1"/>
  <c r="AI30" i="1" s="1"/>
  <c r="AJ30" i="1" s="1"/>
  <c r="U25" i="1"/>
  <c r="AI25" i="1" s="1"/>
  <c r="AJ25" i="1" s="1"/>
  <c r="U22" i="1"/>
  <c r="AI22" i="1" s="1"/>
  <c r="AJ22" i="1" s="1"/>
  <c r="U20" i="1"/>
  <c r="AI20" i="1" s="1"/>
  <c r="AJ20" i="1" s="1"/>
  <c r="U170" i="1"/>
  <c r="U162" i="1"/>
  <c r="U169" i="1"/>
  <c r="U161" i="1"/>
  <c r="U176" i="1"/>
  <c r="U168" i="1"/>
  <c r="U160" i="1"/>
  <c r="U175" i="1"/>
  <c r="U167" i="1"/>
  <c r="U174" i="1"/>
  <c r="U166" i="1"/>
  <c r="U173" i="1"/>
  <c r="U165" i="1"/>
  <c r="U172" i="1"/>
  <c r="U164" i="1"/>
  <c r="U171" i="1"/>
  <c r="U163" i="1"/>
  <c r="U13" i="1"/>
  <c r="AI13" i="1" s="1"/>
  <c r="AJ13" i="1" s="1"/>
  <c r="U14" i="1"/>
  <c r="AI14" i="1" s="1"/>
  <c r="AJ14" i="1" s="1"/>
  <c r="U15" i="1"/>
  <c r="AI15" i="1" s="1"/>
  <c r="AJ15" i="1" s="1"/>
  <c r="V21" i="1"/>
  <c r="AA21" i="1"/>
  <c r="AD21" i="1" s="1"/>
  <c r="AH21" i="1" s="1"/>
  <c r="AA25" i="1"/>
  <c r="AD25" i="1" s="1"/>
  <c r="AH25" i="1" s="1"/>
  <c r="V25" i="1"/>
  <c r="U28" i="1"/>
  <c r="AI28" i="1" s="1"/>
  <c r="AJ28" i="1" s="1"/>
  <c r="U29" i="1"/>
  <c r="AI29" i="1" s="1"/>
  <c r="AJ29" i="1" s="1"/>
  <c r="Y19" i="1"/>
  <c r="Y49" i="1" s="1"/>
  <c r="AA30" i="1"/>
  <c r="AD30" i="1" s="1"/>
  <c r="AH30" i="1" s="1"/>
  <c r="V30" i="1"/>
  <c r="V10" i="1"/>
  <c r="AA10" i="1"/>
  <c r="AF17" i="1"/>
  <c r="AF49" i="1" s="1"/>
  <c r="AE22" i="1"/>
  <c r="U47" i="1"/>
  <c r="AI47" i="1" s="1"/>
  <c r="AJ47" i="1" s="1"/>
  <c r="U52" i="1"/>
  <c r="U60" i="1"/>
  <c r="U44" i="1"/>
  <c r="AI44" i="1" s="1"/>
  <c r="AJ44" i="1" s="1"/>
  <c r="U50" i="1"/>
  <c r="U56" i="1"/>
  <c r="X11" i="3" l="1"/>
  <c r="AH11" i="1"/>
  <c r="AA49" i="1"/>
  <c r="AD10" i="1"/>
  <c r="AJ19" i="1"/>
  <c r="AJ49" i="1"/>
  <c r="AG19" i="1"/>
  <c r="AH19" i="1" s="1"/>
  <c r="Z19" i="1"/>
  <c r="X12" i="3" l="1"/>
  <c r="V19" i="1"/>
  <c r="Z49" i="1"/>
  <c r="AH10" i="1"/>
  <c r="AD49" i="1"/>
  <c r="AH49" i="1"/>
  <c r="AG49" i="1"/>
  <c r="AH50" i="1" s="1"/>
  <c r="AG50" i="1" s="1"/>
  <c r="X13" i="3" l="1"/>
  <c r="X14" i="3" l="1"/>
  <c r="X15" i="3" l="1"/>
  <c r="X16" i="3" l="1"/>
  <c r="X17" i="3" l="1"/>
  <c r="X18" i="3" l="1"/>
  <c r="X19" i="3" l="1"/>
  <c r="K35" i="3" s="1" a="1"/>
  <c r="K35" i="3" s="1"/>
  <c r="K61" i="3" a="1"/>
  <c r="K61" i="3" s="1"/>
  <c r="K105" i="3" a="1"/>
  <c r="K105" i="3" s="1"/>
  <c r="K147" i="3" a="1"/>
  <c r="K147" i="3" s="1"/>
  <c r="K81" i="3" a="1"/>
  <c r="K81" i="3" s="1"/>
  <c r="K115" i="3" a="1"/>
  <c r="K115" i="3" s="1"/>
  <c r="K200" i="3" a="1"/>
  <c r="K200" i="3" s="1"/>
  <c r="K165" i="3" a="1"/>
  <c r="K165" i="3" s="1"/>
  <c r="K119" i="3" a="1"/>
  <c r="K119" i="3" s="1"/>
  <c r="K166" i="3" a="1"/>
  <c r="K166" i="3" s="1"/>
  <c r="K62" i="3" a="1"/>
  <c r="K62" i="3" s="1"/>
  <c r="K127" i="3" a="1"/>
  <c r="K127" i="3" s="1"/>
  <c r="K82" i="3" a="1"/>
  <c r="K82" i="3" s="1"/>
  <c r="K193" i="3" a="1"/>
  <c r="K193" i="3" s="1"/>
  <c r="K18" i="3" a="1"/>
  <c r="K18" i="3" s="1"/>
  <c r="K66" i="3" a="1"/>
  <c r="K66" i="3" s="1"/>
  <c r="K131" i="3" a="1"/>
  <c r="K131" i="3" s="1"/>
  <c r="K80" i="3" a="1"/>
  <c r="K80" i="3" s="1"/>
  <c r="K173" i="3" a="1"/>
  <c r="K173" i="3" s="1"/>
  <c r="K25" i="3" a="1"/>
  <c r="K25" i="3" s="1"/>
  <c r="K27" i="3" a="1"/>
  <c r="K27" i="3" s="1"/>
  <c r="K169" i="3" a="1"/>
  <c r="K169" i="3" s="1"/>
  <c r="K14" i="3" a="1"/>
  <c r="K14" i="3" s="1"/>
  <c r="K179" i="3" a="1"/>
  <c r="K179" i="3" s="1"/>
  <c r="K202" i="3" a="1"/>
  <c r="K202" i="3" s="1"/>
  <c r="K201" i="3" a="1"/>
  <c r="K201" i="3" s="1"/>
  <c r="K85" i="3" a="1"/>
  <c r="K85" i="3" s="1"/>
  <c r="K213" i="3" a="1"/>
  <c r="K213" i="3" s="1"/>
  <c r="K203" i="3" a="1"/>
  <c r="K203" i="3" s="1"/>
  <c r="K146" i="3" a="1"/>
  <c r="K146" i="3" s="1"/>
  <c r="K63" i="3" a="1"/>
  <c r="K63" i="3" s="1"/>
  <c r="K211" i="3" a="1"/>
  <c r="K211" i="3" s="1"/>
  <c r="K184" i="3" a="1"/>
  <c r="K184" i="3" s="1"/>
  <c r="K206" i="3" a="1"/>
  <c r="K206" i="3" s="1"/>
  <c r="K36" i="3" a="1"/>
  <c r="K36" i="3" s="1"/>
  <c r="K210" i="3" a="1"/>
  <c r="K210" i="3" s="1"/>
  <c r="K24" i="3" a="1"/>
  <c r="K24" i="3" s="1"/>
  <c r="K74" i="3" a="1"/>
  <c r="K74" i="3" s="1"/>
  <c r="K19" i="3" a="1"/>
  <c r="K19" i="3" s="1"/>
  <c r="K21" i="3" a="1"/>
  <c r="K21" i="3" s="1"/>
  <c r="K122" i="3" a="1"/>
  <c r="K122" i="3" s="1"/>
  <c r="K13" i="3" a="1"/>
  <c r="K13" i="3" s="1"/>
  <c r="K71" i="3" a="1"/>
  <c r="K71" i="3" s="1"/>
  <c r="K185" i="3" a="1"/>
  <c r="K185" i="3" s="1"/>
  <c r="K90" i="3" a="1"/>
  <c r="K90" i="3" s="1"/>
  <c r="K91" i="3" a="1"/>
  <c r="K91" i="3" s="1"/>
  <c r="K192" i="3" a="1"/>
  <c r="K192" i="3" s="1"/>
  <c r="K95" i="3" a="1"/>
  <c r="K95" i="3" s="1"/>
  <c r="K168" i="3" a="1"/>
  <c r="K168" i="3" s="1"/>
  <c r="K52" i="3" a="1"/>
  <c r="K52" i="3" s="1"/>
  <c r="K33" i="3" a="1"/>
  <c r="K33" i="3" s="1"/>
  <c r="K17" i="3" a="1"/>
  <c r="K17" i="3" s="1"/>
  <c r="K102" i="3" a="1"/>
  <c r="K102" i="3" s="1"/>
  <c r="K204" i="3" a="1"/>
  <c r="K204" i="3" s="1"/>
  <c r="K79" i="3" a="1"/>
  <c r="K79" i="3" s="1"/>
  <c r="K143" i="3" a="1"/>
  <c r="K143" i="3" s="1"/>
  <c r="K31" i="3" a="1"/>
  <c r="K31" i="3" s="1"/>
  <c r="K103" i="3" a="1"/>
  <c r="K103" i="3" s="1"/>
  <c r="K22" i="3" a="1"/>
  <c r="K22" i="3" s="1"/>
  <c r="K55" i="3" a="1"/>
  <c r="K55" i="3" s="1"/>
  <c r="K40" i="3" a="1"/>
  <c r="K40" i="3" s="1"/>
  <c r="K110" i="3" a="1"/>
  <c r="K110" i="3" s="1"/>
  <c r="K123" i="3" a="1"/>
  <c r="K123" i="3" s="1"/>
  <c r="K26" i="3" a="1"/>
  <c r="K26" i="3" s="1"/>
  <c r="K101" i="3" a="1"/>
  <c r="K101" i="3" s="1"/>
  <c r="L35" i="3" l="1"/>
  <c r="N35" i="3"/>
  <c r="O35" i="3" s="1"/>
  <c r="P35" i="3" s="1"/>
  <c r="M35" i="3"/>
  <c r="M123" i="3"/>
  <c r="L123" i="3"/>
  <c r="N123" i="3"/>
  <c r="O123" i="3" s="1"/>
  <c r="P123" i="3" s="1"/>
  <c r="N22" i="3"/>
  <c r="O22" i="3" s="1"/>
  <c r="P22" i="3" s="1"/>
  <c r="M22" i="3"/>
  <c r="L22" i="3"/>
  <c r="L79" i="3"/>
  <c r="N79" i="3"/>
  <c r="O79" i="3" s="1"/>
  <c r="P79" i="3" s="1"/>
  <c r="M79" i="3"/>
  <c r="N33" i="3"/>
  <c r="O33" i="3" s="1"/>
  <c r="P33" i="3" s="1"/>
  <c r="M33" i="3"/>
  <c r="L33" i="3"/>
  <c r="M192" i="3"/>
  <c r="L192" i="3"/>
  <c r="N192" i="3"/>
  <c r="O192" i="3" s="1"/>
  <c r="P192" i="3" s="1"/>
  <c r="L71" i="3"/>
  <c r="N71" i="3"/>
  <c r="O71" i="3" s="1"/>
  <c r="P71" i="3" s="1"/>
  <c r="M71" i="3"/>
  <c r="M19" i="3"/>
  <c r="L19" i="3"/>
  <c r="N19" i="3"/>
  <c r="O19" i="3" s="1"/>
  <c r="P19" i="3" s="1"/>
  <c r="M36" i="3"/>
  <c r="L36" i="3"/>
  <c r="N36" i="3"/>
  <c r="O36" i="3" s="1"/>
  <c r="P36" i="3" s="1"/>
  <c r="L63" i="3"/>
  <c r="N63" i="3"/>
  <c r="O63" i="3" s="1"/>
  <c r="P63" i="3" s="1"/>
  <c r="M63" i="3"/>
  <c r="N85" i="3"/>
  <c r="O85" i="3" s="1"/>
  <c r="P85" i="3" s="1"/>
  <c r="L85" i="3"/>
  <c r="M85" i="3"/>
  <c r="L14" i="3"/>
  <c r="M14" i="3"/>
  <c r="N14" i="3"/>
  <c r="O14" i="3" s="1"/>
  <c r="P14" i="3" s="1"/>
  <c r="L173" i="3"/>
  <c r="N173" i="3"/>
  <c r="O173" i="3" s="1"/>
  <c r="P173" i="3" s="1"/>
  <c r="M173" i="3"/>
  <c r="L18" i="3"/>
  <c r="N18" i="3"/>
  <c r="O18" i="3" s="1"/>
  <c r="P18" i="3" s="1"/>
  <c r="M18" i="3"/>
  <c r="M62" i="3"/>
  <c r="N62" i="3"/>
  <c r="O62" i="3" s="1"/>
  <c r="P62" i="3" s="1"/>
  <c r="L62" i="3"/>
  <c r="M200" i="3"/>
  <c r="L200" i="3"/>
  <c r="N200" i="3"/>
  <c r="O200" i="3" s="1"/>
  <c r="P200" i="3" s="1"/>
  <c r="N105" i="3"/>
  <c r="O105" i="3" s="1"/>
  <c r="P105" i="3" s="1"/>
  <c r="M105" i="3"/>
  <c r="L105" i="3"/>
  <c r="K111" i="3" a="1"/>
  <c r="K111" i="3" s="1"/>
  <c r="K188" i="3" a="1"/>
  <c r="K188" i="3" s="1"/>
  <c r="K158" i="3" a="1"/>
  <c r="K158" i="3" s="1"/>
  <c r="K99" i="3" a="1"/>
  <c r="K99" i="3" s="1"/>
  <c r="K67" i="3" a="1"/>
  <c r="K67" i="3" s="1"/>
  <c r="K182" i="3" a="1"/>
  <c r="K182" i="3" s="1"/>
  <c r="K5" i="3" a="1"/>
  <c r="K5" i="3" s="1"/>
  <c r="K100" i="3" a="1"/>
  <c r="K100" i="3" s="1"/>
  <c r="K155" i="3" a="1"/>
  <c r="K155" i="3" s="1"/>
  <c r="K98" i="3" a="1"/>
  <c r="K98" i="3" s="1"/>
  <c r="K189" i="3" a="1"/>
  <c r="K189" i="3" s="1"/>
  <c r="K177" i="3" a="1"/>
  <c r="K177" i="3" s="1"/>
  <c r="K214" i="3" a="1"/>
  <c r="K214" i="3" s="1"/>
  <c r="K87" i="3" a="1"/>
  <c r="K87" i="3" s="1"/>
  <c r="K121" i="3" a="1"/>
  <c r="K121" i="3" s="1"/>
  <c r="K50" i="3" a="1"/>
  <c r="K50" i="3" s="1"/>
  <c r="M103" i="3"/>
  <c r="L103" i="3"/>
  <c r="N103" i="3"/>
  <c r="O103" i="3" s="1"/>
  <c r="P103" i="3" s="1"/>
  <c r="M74" i="3"/>
  <c r="N74" i="3"/>
  <c r="O74" i="3" s="1"/>
  <c r="P74" i="3" s="1"/>
  <c r="L74" i="3"/>
  <c r="N61" i="3"/>
  <c r="O61" i="3" s="1"/>
  <c r="P61" i="3" s="1"/>
  <c r="L61" i="3"/>
  <c r="M61" i="3"/>
  <c r="K161" i="3" a="1"/>
  <c r="K161" i="3" s="1"/>
  <c r="K138" i="3" a="1"/>
  <c r="K138" i="3" s="1"/>
  <c r="K39" i="3" a="1"/>
  <c r="K39" i="3" s="1"/>
  <c r="K194" i="3" a="1"/>
  <c r="K194" i="3" s="1"/>
  <c r="K8" i="3" a="1"/>
  <c r="K8" i="3" s="1"/>
  <c r="K191" i="3" a="1"/>
  <c r="K191" i="3" s="1"/>
  <c r="K150" i="3" a="1"/>
  <c r="K150" i="3" s="1"/>
  <c r="K28" i="3" a="1"/>
  <c r="K28" i="3" s="1"/>
  <c r="K186" i="3" a="1"/>
  <c r="K186" i="3" s="1"/>
  <c r="K181" i="3" a="1"/>
  <c r="K181" i="3" s="1"/>
  <c r="K15" i="3" a="1"/>
  <c r="K15" i="3" s="1"/>
  <c r="K106" i="3" a="1"/>
  <c r="K106" i="3" s="1"/>
  <c r="K49" i="3" a="1"/>
  <c r="K49" i="3" s="1"/>
  <c r="K129" i="3" a="1"/>
  <c r="K129" i="3" s="1"/>
  <c r="K92" i="3" a="1"/>
  <c r="K92" i="3" s="1"/>
  <c r="K109" i="3" a="1"/>
  <c r="K109" i="3" s="1"/>
  <c r="M204" i="3"/>
  <c r="L204" i="3"/>
  <c r="N204" i="3"/>
  <c r="O204" i="3" s="1"/>
  <c r="P204" i="3" s="1"/>
  <c r="N193" i="3"/>
  <c r="O193" i="3" s="1"/>
  <c r="P193" i="3" s="1"/>
  <c r="L193" i="3"/>
  <c r="M193" i="3"/>
  <c r="K43" i="3" a="1"/>
  <c r="K43" i="3" s="1"/>
  <c r="K209" i="3" a="1"/>
  <c r="K209" i="3" s="1"/>
  <c r="K207" i="3" a="1"/>
  <c r="K207" i="3" s="1"/>
  <c r="K12" i="3" a="1"/>
  <c r="K12" i="3" s="1"/>
  <c r="K133" i="3" a="1"/>
  <c r="K133" i="3" s="1"/>
  <c r="K113" i="3" a="1"/>
  <c r="K113" i="3" s="1"/>
  <c r="K11" i="3" a="1"/>
  <c r="K11" i="3" s="1"/>
  <c r="K199" i="3" a="1"/>
  <c r="K199" i="3" s="1"/>
  <c r="K152" i="3" a="1"/>
  <c r="K152" i="3" s="1"/>
  <c r="K20" i="3" a="1"/>
  <c r="K20" i="3" s="1"/>
  <c r="K114" i="3" a="1"/>
  <c r="K114" i="3" s="1"/>
  <c r="K180" i="3" a="1"/>
  <c r="K180" i="3" s="1"/>
  <c r="K151" i="3" a="1"/>
  <c r="K151" i="3" s="1"/>
  <c r="K86" i="3" a="1"/>
  <c r="K86" i="3" s="1"/>
  <c r="K153" i="3" a="1"/>
  <c r="K153" i="3" s="1"/>
  <c r="K60" i="3" a="1"/>
  <c r="K60" i="3" s="1"/>
  <c r="K64" i="3" a="1"/>
  <c r="K64" i="3" s="1"/>
  <c r="N110" i="3"/>
  <c r="O110" i="3" s="1"/>
  <c r="P110" i="3" s="1"/>
  <c r="M110" i="3"/>
  <c r="L110" i="3"/>
  <c r="N91" i="3"/>
  <c r="O91" i="3" s="1"/>
  <c r="P91" i="3" s="1"/>
  <c r="L91" i="3"/>
  <c r="M91" i="3"/>
  <c r="L146" i="3"/>
  <c r="N146" i="3"/>
  <c r="O146" i="3" s="1"/>
  <c r="P146" i="3" s="1"/>
  <c r="M146" i="3"/>
  <c r="N169" i="3"/>
  <c r="O169" i="3" s="1"/>
  <c r="P169" i="3" s="1"/>
  <c r="L169" i="3"/>
  <c r="M169" i="3"/>
  <c r="L166" i="3"/>
  <c r="N166" i="3"/>
  <c r="O166" i="3" s="1"/>
  <c r="P166" i="3" s="1"/>
  <c r="M166" i="3"/>
  <c r="N101" i="3"/>
  <c r="O101" i="3" s="1"/>
  <c r="P101" i="3" s="1"/>
  <c r="L101" i="3"/>
  <c r="M101" i="3"/>
  <c r="M40" i="3"/>
  <c r="N40" i="3"/>
  <c r="O40" i="3" s="1"/>
  <c r="P40" i="3" s="1"/>
  <c r="L40" i="3"/>
  <c r="N31" i="3"/>
  <c r="O31" i="3" s="1"/>
  <c r="P31" i="3" s="1"/>
  <c r="L31" i="3"/>
  <c r="M31" i="3"/>
  <c r="N102" i="3"/>
  <c r="O102" i="3" s="1"/>
  <c r="P102" i="3" s="1"/>
  <c r="M102" i="3"/>
  <c r="L102" i="3"/>
  <c r="M168" i="3"/>
  <c r="L168" i="3"/>
  <c r="N168" i="3"/>
  <c r="O168" i="3" s="1"/>
  <c r="P168" i="3" s="1"/>
  <c r="M90" i="3"/>
  <c r="L90" i="3"/>
  <c r="N90" i="3"/>
  <c r="O90" i="3" s="1"/>
  <c r="P90" i="3" s="1"/>
  <c r="N122" i="3"/>
  <c r="O122" i="3" s="1"/>
  <c r="P122" i="3" s="1"/>
  <c r="M122" i="3"/>
  <c r="L122" i="3"/>
  <c r="M24" i="3"/>
  <c r="L24" i="3"/>
  <c r="N24" i="3"/>
  <c r="O24" i="3" s="1"/>
  <c r="P24" i="3" s="1"/>
  <c r="M184" i="3"/>
  <c r="L184" i="3"/>
  <c r="N184" i="3"/>
  <c r="O184" i="3" s="1"/>
  <c r="P184" i="3" s="1"/>
  <c r="N203" i="3"/>
  <c r="O203" i="3" s="1"/>
  <c r="P203" i="3" s="1"/>
  <c r="L203" i="3"/>
  <c r="M203" i="3"/>
  <c r="M202" i="3"/>
  <c r="N202" i="3"/>
  <c r="O202" i="3" s="1"/>
  <c r="P202" i="3" s="1"/>
  <c r="L202" i="3"/>
  <c r="L27" i="3"/>
  <c r="N27" i="3"/>
  <c r="O27" i="3" s="1"/>
  <c r="P27" i="3" s="1"/>
  <c r="M27" i="3"/>
  <c r="N131" i="3"/>
  <c r="O131" i="3" s="1"/>
  <c r="P131" i="3" s="1"/>
  <c r="M131" i="3"/>
  <c r="L131" i="3"/>
  <c r="M82" i="3"/>
  <c r="L82" i="3"/>
  <c r="N82" i="3"/>
  <c r="O82" i="3" s="1"/>
  <c r="P82" i="3" s="1"/>
  <c r="M119" i="3"/>
  <c r="L119" i="3"/>
  <c r="N119" i="3"/>
  <c r="O119" i="3" s="1"/>
  <c r="P119" i="3" s="1"/>
  <c r="N81" i="3"/>
  <c r="O81" i="3" s="1"/>
  <c r="P81" i="3" s="1"/>
  <c r="M81" i="3"/>
  <c r="L81" i="3"/>
  <c r="K84" i="3" a="1"/>
  <c r="K84" i="3" s="1"/>
  <c r="M52" i="3"/>
  <c r="N52" i="3"/>
  <c r="O52" i="3" s="1"/>
  <c r="P52" i="3" s="1"/>
  <c r="L52" i="3"/>
  <c r="N206" i="3"/>
  <c r="O206" i="3" s="1"/>
  <c r="P206" i="3" s="1"/>
  <c r="L206" i="3"/>
  <c r="M206" i="3"/>
  <c r="N80" i="3"/>
  <c r="O80" i="3" s="1"/>
  <c r="P80" i="3" s="1"/>
  <c r="M80" i="3"/>
  <c r="L80" i="3"/>
  <c r="K167" i="3" a="1"/>
  <c r="K167" i="3" s="1"/>
  <c r="K30" i="3" a="1"/>
  <c r="K30" i="3" s="1"/>
  <c r="K59" i="3" a="1"/>
  <c r="K59" i="3" s="1"/>
  <c r="K139" i="3" a="1"/>
  <c r="K139" i="3" s="1"/>
  <c r="K183" i="3" a="1"/>
  <c r="K183" i="3" s="1"/>
  <c r="K144" i="3" a="1"/>
  <c r="K144" i="3" s="1"/>
  <c r="K196" i="3" a="1"/>
  <c r="K196" i="3" s="1"/>
  <c r="K53" i="3" a="1"/>
  <c r="K53" i="3" s="1"/>
  <c r="K140" i="3" a="1"/>
  <c r="K140" i="3" s="1"/>
  <c r="K75" i="3" a="1"/>
  <c r="K75" i="3" s="1"/>
  <c r="K83" i="3" a="1"/>
  <c r="K83" i="3" s="1"/>
  <c r="K58" i="3" a="1"/>
  <c r="K58" i="3" s="1"/>
  <c r="K112" i="3" a="1"/>
  <c r="K112" i="3" s="1"/>
  <c r="K197" i="3" a="1"/>
  <c r="K197" i="3" s="1"/>
  <c r="K7" i="3" a="1"/>
  <c r="K7" i="3" s="1"/>
  <c r="K94" i="3" a="1"/>
  <c r="K94" i="3" s="1"/>
  <c r="M13" i="3"/>
  <c r="N13" i="3"/>
  <c r="O13" i="3" s="1"/>
  <c r="P13" i="3" s="1"/>
  <c r="L13" i="3"/>
  <c r="N201" i="3"/>
  <c r="O201" i="3" s="1"/>
  <c r="P201" i="3" s="1"/>
  <c r="L201" i="3"/>
  <c r="M201" i="3"/>
  <c r="M115" i="3"/>
  <c r="L115" i="3"/>
  <c r="N115" i="3"/>
  <c r="O115" i="3" s="1"/>
  <c r="P115" i="3" s="1"/>
  <c r="M26" i="3"/>
  <c r="L26" i="3"/>
  <c r="N26" i="3"/>
  <c r="O26" i="3" s="1"/>
  <c r="P26" i="3" s="1"/>
  <c r="L55" i="3"/>
  <c r="N55" i="3"/>
  <c r="O55" i="3" s="1"/>
  <c r="P55" i="3" s="1"/>
  <c r="M55" i="3"/>
  <c r="N143" i="3"/>
  <c r="O143" i="3" s="1"/>
  <c r="P143" i="3" s="1"/>
  <c r="M143" i="3"/>
  <c r="L143" i="3"/>
  <c r="M17" i="3"/>
  <c r="N17" i="3"/>
  <c r="O17" i="3" s="1"/>
  <c r="P17" i="3" s="1"/>
  <c r="L17" i="3"/>
  <c r="M95" i="3"/>
  <c r="L95" i="3"/>
  <c r="N95" i="3"/>
  <c r="O95" i="3" s="1"/>
  <c r="P95" i="3" s="1"/>
  <c r="N185" i="3"/>
  <c r="O185" i="3" s="1"/>
  <c r="P185" i="3" s="1"/>
  <c r="L185" i="3"/>
  <c r="M185" i="3"/>
  <c r="N21" i="3"/>
  <c r="O21" i="3" s="1"/>
  <c r="P21" i="3" s="1"/>
  <c r="L21" i="3"/>
  <c r="M21" i="3"/>
  <c r="M210" i="3"/>
  <c r="N210" i="3"/>
  <c r="O210" i="3" s="1"/>
  <c r="P210" i="3" s="1"/>
  <c r="L210" i="3"/>
  <c r="N211" i="3"/>
  <c r="O211" i="3" s="1"/>
  <c r="P211" i="3" s="1"/>
  <c r="L211" i="3"/>
  <c r="M211" i="3"/>
  <c r="L213" i="3"/>
  <c r="N213" i="3"/>
  <c r="O213" i="3" s="1"/>
  <c r="P213" i="3" s="1"/>
  <c r="M213" i="3"/>
  <c r="N179" i="3"/>
  <c r="O179" i="3" s="1"/>
  <c r="P179" i="3" s="1"/>
  <c r="L179" i="3"/>
  <c r="M179" i="3"/>
  <c r="N25" i="3"/>
  <c r="O25" i="3" s="1"/>
  <c r="P25" i="3" s="1"/>
  <c r="M25" i="3"/>
  <c r="L25" i="3"/>
  <c r="M66" i="3"/>
  <c r="N66" i="3"/>
  <c r="O66" i="3" s="1"/>
  <c r="P66" i="3" s="1"/>
  <c r="L66" i="3"/>
  <c r="M127" i="3"/>
  <c r="L127" i="3"/>
  <c r="N127" i="3"/>
  <c r="O127" i="3" s="1"/>
  <c r="P127" i="3" s="1"/>
  <c r="L165" i="3"/>
  <c r="N165" i="3"/>
  <c r="O165" i="3" s="1"/>
  <c r="P165" i="3" s="1"/>
  <c r="M165" i="3"/>
  <c r="N147" i="3"/>
  <c r="O147" i="3" s="1"/>
  <c r="P147" i="3" s="1"/>
  <c r="M147" i="3"/>
  <c r="L147" i="3"/>
  <c r="K128" i="3" a="1"/>
  <c r="K128" i="3" s="1"/>
  <c r="K48" i="3" a="1"/>
  <c r="K48" i="3" s="1"/>
  <c r="K172" i="3" a="1"/>
  <c r="K172" i="3" s="1"/>
  <c r="K171" i="3" a="1"/>
  <c r="K171" i="3" s="1"/>
  <c r="K68" i="3" a="1"/>
  <c r="K68" i="3" s="1"/>
  <c r="K212" i="3" a="1"/>
  <c r="K212" i="3" s="1"/>
  <c r="K190" i="3" a="1"/>
  <c r="K190" i="3" s="1"/>
  <c r="K163" i="3" a="1"/>
  <c r="K163" i="3" s="1"/>
  <c r="K198" i="3" a="1"/>
  <c r="K198" i="3" s="1"/>
  <c r="K170" i="3" a="1"/>
  <c r="K170" i="3" s="1"/>
  <c r="K78" i="3" a="1"/>
  <c r="K78" i="3" s="1"/>
  <c r="K72" i="3" a="1"/>
  <c r="K72" i="3" s="1"/>
  <c r="K132" i="3" a="1"/>
  <c r="K132" i="3" s="1"/>
  <c r="K178" i="3" a="1"/>
  <c r="K178" i="3" s="1"/>
  <c r="K97" i="3" a="1"/>
  <c r="K97" i="3" s="1"/>
  <c r="K187" i="3" a="1"/>
  <c r="K187" i="3" s="1"/>
  <c r="K65" i="3" a="1"/>
  <c r="K65" i="3" s="1"/>
  <c r="K141" i="3" a="1"/>
  <c r="K141" i="3" s="1"/>
  <c r="K162" i="3" a="1"/>
  <c r="K162" i="3" s="1"/>
  <c r="K23" i="3" a="1"/>
  <c r="K23" i="3" s="1"/>
  <c r="K118" i="3" a="1"/>
  <c r="K118" i="3" s="1"/>
  <c r="K38" i="3" a="1"/>
  <c r="K38" i="3" s="1"/>
  <c r="K205" i="3" a="1"/>
  <c r="K205" i="3" s="1"/>
  <c r="K89" i="3" a="1"/>
  <c r="K89" i="3" s="1"/>
  <c r="K159" i="3" a="1"/>
  <c r="K159" i="3" s="1"/>
  <c r="K126" i="3" a="1"/>
  <c r="K126" i="3" s="1"/>
  <c r="K104" i="3" a="1"/>
  <c r="K104" i="3" s="1"/>
  <c r="K135" i="3" a="1"/>
  <c r="K135" i="3" s="1"/>
  <c r="K73" i="3" a="1"/>
  <c r="K73" i="3" s="1"/>
  <c r="K16" i="3" a="1"/>
  <c r="K16" i="3" s="1"/>
  <c r="K47" i="3" a="1"/>
  <c r="K47" i="3" s="1"/>
  <c r="K148" i="3" a="1"/>
  <c r="K148" i="3" s="1"/>
  <c r="K120" i="3" a="1"/>
  <c r="K120" i="3" s="1"/>
  <c r="K34" i="3" a="1"/>
  <c r="K34" i="3" s="1"/>
  <c r="K117" i="3" a="1"/>
  <c r="K117" i="3" s="1"/>
  <c r="K44" i="3" a="1"/>
  <c r="K44" i="3" s="1"/>
  <c r="K88" i="3" a="1"/>
  <c r="K88" i="3" s="1"/>
  <c r="K130" i="3" a="1"/>
  <c r="K130" i="3" s="1"/>
  <c r="K29" i="3" a="1"/>
  <c r="K29" i="3" s="1"/>
  <c r="K9" i="3" a="1"/>
  <c r="K9" i="3" s="1"/>
  <c r="K136" i="3" a="1"/>
  <c r="K136" i="3" s="1"/>
  <c r="K176" i="3" a="1"/>
  <c r="K176" i="3" s="1"/>
  <c r="K124" i="3" a="1"/>
  <c r="K124" i="3" s="1"/>
  <c r="K195" i="3" a="1"/>
  <c r="K195" i="3" s="1"/>
  <c r="K42" i="3" a="1"/>
  <c r="K42" i="3" s="1"/>
  <c r="K37" i="3" a="1"/>
  <c r="K37" i="3" s="1"/>
  <c r="K51" i="3" a="1"/>
  <c r="K51" i="3" s="1"/>
  <c r="K157" i="3" a="1"/>
  <c r="K157" i="3" s="1"/>
  <c r="K125" i="3" a="1"/>
  <c r="K125" i="3" s="1"/>
  <c r="K6" i="3" a="1"/>
  <c r="K6" i="3" s="1"/>
  <c r="K77" i="3" a="1"/>
  <c r="K77" i="3" s="1"/>
  <c r="K107" i="3" a="1"/>
  <c r="K107" i="3" s="1"/>
  <c r="K175" i="3" a="1"/>
  <c r="K175" i="3" s="1"/>
  <c r="K56" i="3" a="1"/>
  <c r="K56" i="3" s="1"/>
  <c r="K208" i="3" a="1"/>
  <c r="K208" i="3" s="1"/>
  <c r="K137" i="3" a="1"/>
  <c r="K137" i="3" s="1"/>
  <c r="K154" i="3" a="1"/>
  <c r="K154" i="3" s="1"/>
  <c r="K57" i="3" a="1"/>
  <c r="K57" i="3" s="1"/>
  <c r="K145" i="3" a="1"/>
  <c r="K145" i="3" s="1"/>
  <c r="K160" i="3" a="1"/>
  <c r="K160" i="3" s="1"/>
  <c r="K76" i="3" a="1"/>
  <c r="K76" i="3" s="1"/>
  <c r="K41" i="3" a="1"/>
  <c r="K41" i="3" s="1"/>
  <c r="K46" i="3" a="1"/>
  <c r="K46" i="3" s="1"/>
  <c r="K116" i="3" a="1"/>
  <c r="K116" i="3" s="1"/>
  <c r="K164" i="3" a="1"/>
  <c r="K164" i="3" s="1"/>
  <c r="K10" i="3" a="1"/>
  <c r="K10" i="3" s="1"/>
  <c r="K142" i="3" a="1"/>
  <c r="K142" i="3" s="1"/>
  <c r="K174" i="3" a="1"/>
  <c r="K174" i="3" s="1"/>
  <c r="K96" i="3" a="1"/>
  <c r="K96" i="3" s="1"/>
  <c r="K93" i="3" a="1"/>
  <c r="K93" i="3" s="1"/>
  <c r="K69" i="3" a="1"/>
  <c r="K69" i="3" s="1"/>
  <c r="K70" i="3" a="1"/>
  <c r="K70" i="3" s="1"/>
  <c r="K156" i="3" a="1"/>
  <c r="K156" i="3" s="1"/>
  <c r="K134" i="3" a="1"/>
  <c r="K134" i="3" s="1"/>
  <c r="K45" i="3" a="1"/>
  <c r="K45" i="3" s="1"/>
  <c r="K149" i="3" a="1"/>
  <c r="K149" i="3" s="1"/>
  <c r="K32" i="3" a="1"/>
  <c r="K32" i="3" s="1"/>
  <c r="K54" i="3" a="1"/>
  <c r="K54" i="3" s="1"/>
  <c r="K108" i="3" a="1"/>
  <c r="K108" i="3" s="1"/>
  <c r="N10" i="3" l="1"/>
  <c r="O10" i="3" s="1"/>
  <c r="P10" i="3" s="1"/>
  <c r="M10" i="3"/>
  <c r="L10" i="3"/>
  <c r="M48" i="3"/>
  <c r="L48" i="3"/>
  <c r="N48" i="3"/>
  <c r="O48" i="3" s="1"/>
  <c r="P48" i="3" s="1"/>
  <c r="N159" i="3"/>
  <c r="O159" i="3" s="1"/>
  <c r="P159" i="3" s="1"/>
  <c r="M159" i="3"/>
  <c r="L159" i="3"/>
  <c r="L150" i="3"/>
  <c r="M150" i="3"/>
  <c r="N150" i="3"/>
  <c r="O150" i="3" s="1"/>
  <c r="P150" i="3" s="1"/>
  <c r="L189" i="3"/>
  <c r="N189" i="3"/>
  <c r="O189" i="3" s="1"/>
  <c r="P189" i="3" s="1"/>
  <c r="M189" i="3"/>
  <c r="L157" i="3"/>
  <c r="N157" i="3"/>
  <c r="O157" i="3" s="1"/>
  <c r="P157" i="3" s="1"/>
  <c r="M157" i="3"/>
  <c r="M148" i="3"/>
  <c r="N148" i="3"/>
  <c r="O148" i="3" s="1"/>
  <c r="P148" i="3" s="1"/>
  <c r="L148" i="3"/>
  <c r="N163" i="3"/>
  <c r="O163" i="3" s="1"/>
  <c r="P163" i="3" s="1"/>
  <c r="L163" i="3"/>
  <c r="M163" i="3"/>
  <c r="M58" i="3"/>
  <c r="N58" i="3"/>
  <c r="O58" i="3" s="1"/>
  <c r="P58" i="3" s="1"/>
  <c r="L58" i="3"/>
  <c r="N139" i="3"/>
  <c r="O139" i="3" s="1"/>
  <c r="P139" i="3" s="1"/>
  <c r="M139" i="3"/>
  <c r="L139" i="3"/>
  <c r="M84" i="3"/>
  <c r="N84" i="3"/>
  <c r="O84" i="3" s="1"/>
  <c r="P84" i="3" s="1"/>
  <c r="L84" i="3"/>
  <c r="M86" i="3"/>
  <c r="N86" i="3"/>
  <c r="O86" i="3" s="1"/>
  <c r="P86" i="3" s="1"/>
  <c r="L86" i="3"/>
  <c r="N113" i="3"/>
  <c r="O113" i="3" s="1"/>
  <c r="P113" i="3" s="1"/>
  <c r="L113" i="3"/>
  <c r="M113" i="3"/>
  <c r="N129" i="3"/>
  <c r="O129" i="3" s="1"/>
  <c r="P129" i="3" s="1"/>
  <c r="M129" i="3"/>
  <c r="L129" i="3"/>
  <c r="N191" i="3"/>
  <c r="O191" i="3" s="1"/>
  <c r="P191" i="3" s="1"/>
  <c r="M191" i="3"/>
  <c r="L191" i="3"/>
  <c r="N98" i="3"/>
  <c r="O98" i="3" s="1"/>
  <c r="P98" i="3" s="1"/>
  <c r="M98" i="3"/>
  <c r="L98" i="3"/>
  <c r="M188" i="3"/>
  <c r="L188" i="3"/>
  <c r="N188" i="3"/>
  <c r="O188" i="3" s="1"/>
  <c r="P188" i="3" s="1"/>
  <c r="L134" i="3"/>
  <c r="M134" i="3"/>
  <c r="N134" i="3"/>
  <c r="O134" i="3" s="1"/>
  <c r="P134" i="3" s="1"/>
  <c r="N126" i="3"/>
  <c r="O126" i="3" s="1"/>
  <c r="P126" i="3" s="1"/>
  <c r="M126" i="3"/>
  <c r="L126" i="3"/>
  <c r="N109" i="3"/>
  <c r="O109" i="3" s="1"/>
  <c r="P109" i="3" s="1"/>
  <c r="L109" i="3"/>
  <c r="M109" i="3"/>
  <c r="N177" i="3"/>
  <c r="O177" i="3" s="1"/>
  <c r="P177" i="3" s="1"/>
  <c r="L177" i="3"/>
  <c r="M177" i="3"/>
  <c r="M164" i="3"/>
  <c r="L164" i="3"/>
  <c r="N164" i="3"/>
  <c r="O164" i="3" s="1"/>
  <c r="P164" i="3" s="1"/>
  <c r="L154" i="3"/>
  <c r="M154" i="3"/>
  <c r="N154" i="3"/>
  <c r="O154" i="3" s="1"/>
  <c r="P154" i="3" s="1"/>
  <c r="N65" i="3"/>
  <c r="O65" i="3" s="1"/>
  <c r="P65" i="3" s="1"/>
  <c r="L65" i="3"/>
  <c r="M65" i="3"/>
  <c r="L153" i="3"/>
  <c r="N153" i="3"/>
  <c r="O153" i="3" s="1"/>
  <c r="P153" i="3" s="1"/>
  <c r="M153" i="3"/>
  <c r="L158" i="3"/>
  <c r="M158" i="3"/>
  <c r="N158" i="3"/>
  <c r="O158" i="3" s="1"/>
  <c r="P158" i="3" s="1"/>
  <c r="M70" i="3"/>
  <c r="N70" i="3"/>
  <c r="O70" i="3" s="1"/>
  <c r="P70" i="3" s="1"/>
  <c r="L70" i="3"/>
  <c r="M9" i="3"/>
  <c r="N9" i="3"/>
  <c r="O9" i="3" s="1"/>
  <c r="P9" i="3" s="1"/>
  <c r="L9" i="3"/>
  <c r="L108" i="3"/>
  <c r="M108" i="3"/>
  <c r="N108" i="3"/>
  <c r="O108" i="3" s="1"/>
  <c r="P108" i="3" s="1"/>
  <c r="N69" i="3"/>
  <c r="O69" i="3" s="1"/>
  <c r="P69" i="3" s="1"/>
  <c r="M69" i="3"/>
  <c r="L69" i="3"/>
  <c r="M46" i="3"/>
  <c r="N46" i="3"/>
  <c r="O46" i="3" s="1"/>
  <c r="P46" i="3" s="1"/>
  <c r="L46" i="3"/>
  <c r="M208" i="3"/>
  <c r="L208" i="3"/>
  <c r="N208" i="3"/>
  <c r="O208" i="3" s="1"/>
  <c r="P208" i="3" s="1"/>
  <c r="L51" i="3"/>
  <c r="M51" i="3"/>
  <c r="N51" i="3"/>
  <c r="O51" i="3" s="1"/>
  <c r="P51" i="3" s="1"/>
  <c r="N29" i="3"/>
  <c r="O29" i="3" s="1"/>
  <c r="P29" i="3" s="1"/>
  <c r="L29" i="3"/>
  <c r="M29" i="3"/>
  <c r="L47" i="3"/>
  <c r="N47" i="3"/>
  <c r="O47" i="3" s="1"/>
  <c r="P47" i="3" s="1"/>
  <c r="M47" i="3"/>
  <c r="L205" i="3"/>
  <c r="N205" i="3"/>
  <c r="O205" i="3" s="1"/>
  <c r="P205" i="3" s="1"/>
  <c r="M205" i="3"/>
  <c r="N97" i="3"/>
  <c r="O97" i="3" s="1"/>
  <c r="P97" i="3" s="1"/>
  <c r="M97" i="3"/>
  <c r="L97" i="3"/>
  <c r="N190" i="3"/>
  <c r="O190" i="3" s="1"/>
  <c r="P190" i="3" s="1"/>
  <c r="L190" i="3"/>
  <c r="M190" i="3"/>
  <c r="N83" i="3"/>
  <c r="O83" i="3" s="1"/>
  <c r="P83" i="3" s="1"/>
  <c r="L83" i="3"/>
  <c r="M83" i="3"/>
  <c r="L59" i="3"/>
  <c r="N59" i="3"/>
  <c r="O59" i="3" s="1"/>
  <c r="P59" i="3" s="1"/>
  <c r="M59" i="3"/>
  <c r="N151" i="3"/>
  <c r="O151" i="3" s="1"/>
  <c r="P151" i="3" s="1"/>
  <c r="M151" i="3"/>
  <c r="L151" i="3"/>
  <c r="L133" i="3"/>
  <c r="N133" i="3"/>
  <c r="O133" i="3" s="1"/>
  <c r="P133" i="3" s="1"/>
  <c r="M133" i="3"/>
  <c r="N49" i="3"/>
  <c r="O49" i="3" s="1"/>
  <c r="P49" i="3" s="1"/>
  <c r="M49" i="3"/>
  <c r="L49" i="3"/>
  <c r="M8" i="3"/>
  <c r="L8" i="3"/>
  <c r="N8" i="3"/>
  <c r="O8" i="3" s="1"/>
  <c r="P8" i="3" s="1"/>
  <c r="N155" i="3"/>
  <c r="O155" i="3" s="1"/>
  <c r="P155" i="3" s="1"/>
  <c r="L155" i="3"/>
  <c r="M155" i="3"/>
  <c r="M111" i="3"/>
  <c r="L111" i="3"/>
  <c r="N111" i="3"/>
  <c r="O111" i="3" s="1"/>
  <c r="P111" i="3" s="1"/>
  <c r="M6" i="3"/>
  <c r="L6" i="3"/>
  <c r="N6" i="3"/>
  <c r="O6" i="3" s="1"/>
  <c r="P6" i="3" s="1"/>
  <c r="M170" i="3"/>
  <c r="L170" i="3"/>
  <c r="N170" i="3"/>
  <c r="O170" i="3" s="1"/>
  <c r="P170" i="3" s="1"/>
  <c r="N125" i="3"/>
  <c r="O125" i="3" s="1"/>
  <c r="P125" i="3" s="1"/>
  <c r="L125" i="3"/>
  <c r="M125" i="3"/>
  <c r="N198" i="3"/>
  <c r="O198" i="3" s="1"/>
  <c r="P198" i="3" s="1"/>
  <c r="L198" i="3"/>
  <c r="M198" i="3"/>
  <c r="L112" i="3"/>
  <c r="M112" i="3"/>
  <c r="N112" i="3"/>
  <c r="O112" i="3" s="1"/>
  <c r="P112" i="3" s="1"/>
  <c r="N183" i="3"/>
  <c r="O183" i="3" s="1"/>
  <c r="P183" i="3" s="1"/>
  <c r="M183" i="3"/>
  <c r="L183" i="3"/>
  <c r="M11" i="3"/>
  <c r="N11" i="3"/>
  <c r="O11" i="3" s="1"/>
  <c r="P11" i="3" s="1"/>
  <c r="L11" i="3"/>
  <c r="M92" i="3"/>
  <c r="N92" i="3"/>
  <c r="O92" i="3" s="1"/>
  <c r="P92" i="3" s="1"/>
  <c r="L92" i="3"/>
  <c r="L116" i="3"/>
  <c r="M116" i="3"/>
  <c r="N116" i="3"/>
  <c r="O116" i="3" s="1"/>
  <c r="P116" i="3" s="1"/>
  <c r="L137" i="3"/>
  <c r="N137" i="3"/>
  <c r="O137" i="3" s="1"/>
  <c r="P137" i="3" s="1"/>
  <c r="M137" i="3"/>
  <c r="N89" i="3"/>
  <c r="O89" i="3" s="1"/>
  <c r="P89" i="3" s="1"/>
  <c r="M89" i="3"/>
  <c r="L89" i="3"/>
  <c r="N187" i="3"/>
  <c r="O187" i="3" s="1"/>
  <c r="P187" i="3" s="1"/>
  <c r="L187" i="3"/>
  <c r="M187" i="3"/>
  <c r="M54" i="3"/>
  <c r="N54" i="3"/>
  <c r="O54" i="3" s="1"/>
  <c r="P54" i="3" s="1"/>
  <c r="L54" i="3"/>
  <c r="N93" i="3"/>
  <c r="O93" i="3" s="1"/>
  <c r="P93" i="3" s="1"/>
  <c r="L93" i="3"/>
  <c r="M93" i="3"/>
  <c r="N41" i="3"/>
  <c r="O41" i="3" s="1"/>
  <c r="P41" i="3" s="1"/>
  <c r="L41" i="3"/>
  <c r="M41" i="3"/>
  <c r="M56" i="3"/>
  <c r="L56" i="3"/>
  <c r="N56" i="3"/>
  <c r="O56" i="3" s="1"/>
  <c r="P56" i="3" s="1"/>
  <c r="N37" i="3"/>
  <c r="O37" i="3" s="1"/>
  <c r="P37" i="3" s="1"/>
  <c r="L37" i="3"/>
  <c r="M37" i="3"/>
  <c r="N130" i="3"/>
  <c r="O130" i="3" s="1"/>
  <c r="P130" i="3" s="1"/>
  <c r="M130" i="3"/>
  <c r="L130" i="3"/>
  <c r="M16" i="3"/>
  <c r="L16" i="3"/>
  <c r="N16" i="3"/>
  <c r="O16" i="3" s="1"/>
  <c r="P16" i="3" s="1"/>
  <c r="M38" i="3"/>
  <c r="N38" i="3"/>
  <c r="O38" i="3" s="1"/>
  <c r="P38" i="3" s="1"/>
  <c r="L38" i="3"/>
  <c r="M178" i="3"/>
  <c r="N178" i="3"/>
  <c r="O178" i="3" s="1"/>
  <c r="P178" i="3" s="1"/>
  <c r="L178" i="3"/>
  <c r="M212" i="3"/>
  <c r="L212" i="3"/>
  <c r="N212" i="3"/>
  <c r="O212" i="3" s="1"/>
  <c r="P212" i="3" s="1"/>
  <c r="L75" i="3"/>
  <c r="N75" i="3"/>
  <c r="O75" i="3" s="1"/>
  <c r="P75" i="3" s="1"/>
  <c r="M75" i="3"/>
  <c r="M30" i="3"/>
  <c r="L30" i="3"/>
  <c r="N30" i="3"/>
  <c r="O30" i="3" s="1"/>
  <c r="P30" i="3" s="1"/>
  <c r="M180" i="3"/>
  <c r="L180" i="3"/>
  <c r="N180" i="3"/>
  <c r="O180" i="3" s="1"/>
  <c r="P180" i="3" s="1"/>
  <c r="M12" i="3"/>
  <c r="N12" i="3"/>
  <c r="O12" i="3" s="1"/>
  <c r="P12" i="3" s="1"/>
  <c r="L12" i="3"/>
  <c r="N106" i="3"/>
  <c r="O106" i="3" s="1"/>
  <c r="P106" i="3" s="1"/>
  <c r="M106" i="3"/>
  <c r="L106" i="3"/>
  <c r="M194" i="3"/>
  <c r="N194" i="3"/>
  <c r="O194" i="3" s="1"/>
  <c r="P194" i="3" s="1"/>
  <c r="L194" i="3"/>
  <c r="M50" i="3"/>
  <c r="N50" i="3"/>
  <c r="O50" i="3" s="1"/>
  <c r="P50" i="3" s="1"/>
  <c r="L50" i="3"/>
  <c r="L100" i="3"/>
  <c r="M100" i="3"/>
  <c r="N100" i="3"/>
  <c r="O100" i="3" s="1"/>
  <c r="P100" i="3" s="1"/>
  <c r="M176" i="3"/>
  <c r="L176" i="3"/>
  <c r="N176" i="3"/>
  <c r="O176" i="3" s="1"/>
  <c r="P176" i="3" s="1"/>
  <c r="M28" i="3"/>
  <c r="N28" i="3"/>
  <c r="O28" i="3" s="1"/>
  <c r="P28" i="3" s="1"/>
  <c r="L28" i="3"/>
  <c r="L96" i="3"/>
  <c r="M96" i="3"/>
  <c r="N96" i="3"/>
  <c r="O96" i="3" s="1"/>
  <c r="P96" i="3" s="1"/>
  <c r="N88" i="3"/>
  <c r="O88" i="3" s="1"/>
  <c r="P88" i="3" s="1"/>
  <c r="M88" i="3"/>
  <c r="L88" i="3"/>
  <c r="M140" i="3"/>
  <c r="N140" i="3"/>
  <c r="O140" i="3" s="1"/>
  <c r="P140" i="3" s="1"/>
  <c r="L140" i="3"/>
  <c r="N167" i="3"/>
  <c r="O167" i="3" s="1"/>
  <c r="P167" i="3" s="1"/>
  <c r="M167" i="3"/>
  <c r="L167" i="3"/>
  <c r="N114" i="3"/>
  <c r="O114" i="3" s="1"/>
  <c r="P114" i="3" s="1"/>
  <c r="M114" i="3"/>
  <c r="L114" i="3"/>
  <c r="N207" i="3"/>
  <c r="O207" i="3" s="1"/>
  <c r="P207" i="3" s="1"/>
  <c r="M207" i="3"/>
  <c r="L207" i="3"/>
  <c r="M15" i="3"/>
  <c r="N15" i="3"/>
  <c r="O15" i="3" s="1"/>
  <c r="P15" i="3" s="1"/>
  <c r="L15" i="3"/>
  <c r="L39" i="3"/>
  <c r="N39" i="3"/>
  <c r="O39" i="3" s="1"/>
  <c r="P39" i="3" s="1"/>
  <c r="M39" i="3"/>
  <c r="N121" i="3"/>
  <c r="O121" i="3" s="1"/>
  <c r="P121" i="3" s="1"/>
  <c r="M121" i="3"/>
  <c r="L121" i="3"/>
  <c r="N5" i="3"/>
  <c r="O5" i="3" s="1"/>
  <c r="L5" i="3"/>
  <c r="M5" i="3"/>
  <c r="N57" i="3"/>
  <c r="O57" i="3" s="1"/>
  <c r="P57" i="3" s="1"/>
  <c r="M57" i="3"/>
  <c r="L57" i="3"/>
  <c r="L141" i="3"/>
  <c r="N141" i="3"/>
  <c r="O141" i="3" s="1"/>
  <c r="P141" i="3" s="1"/>
  <c r="M141" i="3"/>
  <c r="M144" i="3"/>
  <c r="N144" i="3"/>
  <c r="O144" i="3" s="1"/>
  <c r="P144" i="3" s="1"/>
  <c r="L144" i="3"/>
  <c r="M60" i="3"/>
  <c r="N60" i="3"/>
  <c r="O60" i="3" s="1"/>
  <c r="P60" i="3" s="1"/>
  <c r="L60" i="3"/>
  <c r="M99" i="3"/>
  <c r="L99" i="3"/>
  <c r="N99" i="3"/>
  <c r="O99" i="3" s="1"/>
  <c r="P99" i="3" s="1"/>
  <c r="M136" i="3"/>
  <c r="N136" i="3"/>
  <c r="O136" i="3" s="1"/>
  <c r="P136" i="3" s="1"/>
  <c r="L136" i="3"/>
  <c r="M32" i="3"/>
  <c r="L32" i="3"/>
  <c r="N32" i="3"/>
  <c r="O32" i="3" s="1"/>
  <c r="P32" i="3" s="1"/>
  <c r="M42" i="3"/>
  <c r="N42" i="3"/>
  <c r="O42" i="3" s="1"/>
  <c r="P42" i="3" s="1"/>
  <c r="L42" i="3"/>
  <c r="M132" i="3"/>
  <c r="N132" i="3"/>
  <c r="O132" i="3" s="1"/>
  <c r="P132" i="3" s="1"/>
  <c r="L132" i="3"/>
  <c r="L149" i="3"/>
  <c r="N149" i="3"/>
  <c r="O149" i="3" s="1"/>
  <c r="P149" i="3" s="1"/>
  <c r="M149" i="3"/>
  <c r="M160" i="3"/>
  <c r="L160" i="3"/>
  <c r="N160" i="3"/>
  <c r="O160" i="3" s="1"/>
  <c r="P160" i="3" s="1"/>
  <c r="N195" i="3"/>
  <c r="O195" i="3" s="1"/>
  <c r="P195" i="3" s="1"/>
  <c r="L195" i="3"/>
  <c r="M195" i="3"/>
  <c r="N135" i="3"/>
  <c r="O135" i="3" s="1"/>
  <c r="P135" i="3" s="1"/>
  <c r="M135" i="3"/>
  <c r="L135" i="3"/>
  <c r="N72" i="3"/>
  <c r="O72" i="3" s="1"/>
  <c r="P72" i="3" s="1"/>
  <c r="M72" i="3"/>
  <c r="L72" i="3"/>
  <c r="N53" i="3"/>
  <c r="O53" i="3" s="1"/>
  <c r="P53" i="3" s="1"/>
  <c r="L53" i="3"/>
  <c r="M53" i="3"/>
  <c r="M20" i="3"/>
  <c r="N20" i="3"/>
  <c r="O20" i="3" s="1"/>
  <c r="P20" i="3" s="1"/>
  <c r="L20" i="3"/>
  <c r="N209" i="3"/>
  <c r="O209" i="3" s="1"/>
  <c r="P209" i="3" s="1"/>
  <c r="L209" i="3"/>
  <c r="M209" i="3"/>
  <c r="L181" i="3"/>
  <c r="N181" i="3"/>
  <c r="O181" i="3" s="1"/>
  <c r="P181" i="3" s="1"/>
  <c r="M181" i="3"/>
  <c r="L138" i="3"/>
  <c r="M138" i="3"/>
  <c r="N138" i="3"/>
  <c r="O138" i="3" s="1"/>
  <c r="P138" i="3" s="1"/>
  <c r="L87" i="3"/>
  <c r="N87" i="3"/>
  <c r="O87" i="3" s="1"/>
  <c r="P87" i="3" s="1"/>
  <c r="M87" i="3"/>
  <c r="N182" i="3"/>
  <c r="O182" i="3" s="1"/>
  <c r="P182" i="3" s="1"/>
  <c r="L182" i="3"/>
  <c r="M182" i="3"/>
  <c r="L34" i="3"/>
  <c r="N34" i="3"/>
  <c r="O34" i="3" s="1"/>
  <c r="P34" i="3" s="1"/>
  <c r="M34" i="3"/>
  <c r="L197" i="3"/>
  <c r="N197" i="3"/>
  <c r="O197" i="3" s="1"/>
  <c r="P197" i="3" s="1"/>
  <c r="M197" i="3"/>
  <c r="N199" i="3"/>
  <c r="O199" i="3" s="1"/>
  <c r="P199" i="3" s="1"/>
  <c r="M199" i="3"/>
  <c r="L199" i="3"/>
  <c r="M156" i="3"/>
  <c r="L156" i="3"/>
  <c r="N156" i="3"/>
  <c r="O156" i="3" s="1"/>
  <c r="P156" i="3" s="1"/>
  <c r="L120" i="3"/>
  <c r="M120" i="3"/>
  <c r="N120" i="3"/>
  <c r="O120" i="3" s="1"/>
  <c r="P120" i="3" s="1"/>
  <c r="L128" i="3"/>
  <c r="M128" i="3"/>
  <c r="N128" i="3"/>
  <c r="O128" i="3" s="1"/>
  <c r="P128" i="3" s="1"/>
  <c r="M76" i="3"/>
  <c r="L76" i="3"/>
  <c r="N76" i="3"/>
  <c r="O76" i="3" s="1"/>
  <c r="P76" i="3" s="1"/>
  <c r="N175" i="3"/>
  <c r="O175" i="3" s="1"/>
  <c r="P175" i="3" s="1"/>
  <c r="M175" i="3"/>
  <c r="L175" i="3"/>
  <c r="N73" i="3"/>
  <c r="O73" i="3" s="1"/>
  <c r="P73" i="3" s="1"/>
  <c r="M73" i="3"/>
  <c r="L73" i="3"/>
  <c r="N118" i="3"/>
  <c r="O118" i="3" s="1"/>
  <c r="P118" i="3" s="1"/>
  <c r="M118" i="3"/>
  <c r="L118" i="3"/>
  <c r="M68" i="3"/>
  <c r="L68" i="3"/>
  <c r="N68" i="3"/>
  <c r="O68" i="3" s="1"/>
  <c r="P68" i="3" s="1"/>
  <c r="L174" i="3"/>
  <c r="M174" i="3"/>
  <c r="N174" i="3"/>
  <c r="O174" i="3" s="1"/>
  <c r="P174" i="3" s="1"/>
  <c r="M107" i="3"/>
  <c r="L107" i="3"/>
  <c r="N107" i="3"/>
  <c r="O107" i="3" s="1"/>
  <c r="P107" i="3" s="1"/>
  <c r="M44" i="3"/>
  <c r="N44" i="3"/>
  <c r="O44" i="3" s="1"/>
  <c r="P44" i="3" s="1"/>
  <c r="L44" i="3"/>
  <c r="N23" i="3"/>
  <c r="O23" i="3" s="1"/>
  <c r="P23" i="3" s="1"/>
  <c r="L23" i="3"/>
  <c r="M23" i="3"/>
  <c r="N171" i="3"/>
  <c r="O171" i="3" s="1"/>
  <c r="P171" i="3" s="1"/>
  <c r="L171" i="3"/>
  <c r="M171" i="3"/>
  <c r="N94" i="3"/>
  <c r="O94" i="3" s="1"/>
  <c r="P94" i="3" s="1"/>
  <c r="M94" i="3"/>
  <c r="L94" i="3"/>
  <c r="N45" i="3"/>
  <c r="O45" i="3" s="1"/>
  <c r="P45" i="3" s="1"/>
  <c r="L45" i="3"/>
  <c r="M45" i="3"/>
  <c r="L142" i="3"/>
  <c r="M142" i="3"/>
  <c r="N142" i="3"/>
  <c r="O142" i="3" s="1"/>
  <c r="P142" i="3" s="1"/>
  <c r="L145" i="3"/>
  <c r="N145" i="3"/>
  <c r="O145" i="3" s="1"/>
  <c r="P145" i="3" s="1"/>
  <c r="M145" i="3"/>
  <c r="N77" i="3"/>
  <c r="O77" i="3" s="1"/>
  <c r="P77" i="3" s="1"/>
  <c r="M77" i="3"/>
  <c r="L77" i="3"/>
  <c r="L124" i="3"/>
  <c r="M124" i="3"/>
  <c r="N124" i="3"/>
  <c r="O124" i="3" s="1"/>
  <c r="P124" i="3" s="1"/>
  <c r="N117" i="3"/>
  <c r="O117" i="3" s="1"/>
  <c r="P117" i="3" s="1"/>
  <c r="L117" i="3"/>
  <c r="M117" i="3"/>
  <c r="L104" i="3"/>
  <c r="M104" i="3"/>
  <c r="N104" i="3"/>
  <c r="O104" i="3" s="1"/>
  <c r="P104" i="3" s="1"/>
  <c r="M162" i="3"/>
  <c r="L162" i="3"/>
  <c r="N162" i="3"/>
  <c r="O162" i="3" s="1"/>
  <c r="P162" i="3" s="1"/>
  <c r="M78" i="3"/>
  <c r="N78" i="3"/>
  <c r="O78" i="3" s="1"/>
  <c r="P78" i="3" s="1"/>
  <c r="L78" i="3"/>
  <c r="M172" i="3"/>
  <c r="L172" i="3"/>
  <c r="N172" i="3"/>
  <c r="O172" i="3" s="1"/>
  <c r="P172" i="3" s="1"/>
  <c r="M7" i="3"/>
  <c r="N7" i="3"/>
  <c r="O7" i="3" s="1"/>
  <c r="P7" i="3" s="1"/>
  <c r="L7" i="3"/>
  <c r="M196" i="3"/>
  <c r="L196" i="3"/>
  <c r="N196" i="3"/>
  <c r="O196" i="3" s="1"/>
  <c r="P196" i="3" s="1"/>
  <c r="M64" i="3"/>
  <c r="N64" i="3"/>
  <c r="O64" i="3" s="1"/>
  <c r="P64" i="3" s="1"/>
  <c r="L64" i="3"/>
  <c r="M152" i="3"/>
  <c r="N152" i="3"/>
  <c r="O152" i="3" s="1"/>
  <c r="P152" i="3" s="1"/>
  <c r="L152" i="3"/>
  <c r="L43" i="3"/>
  <c r="M43" i="3"/>
  <c r="N43" i="3"/>
  <c r="O43" i="3" s="1"/>
  <c r="P43" i="3" s="1"/>
  <c r="M186" i="3"/>
  <c r="N186" i="3"/>
  <c r="O186" i="3" s="1"/>
  <c r="P186" i="3" s="1"/>
  <c r="L186" i="3"/>
  <c r="N161" i="3"/>
  <c r="O161" i="3" s="1"/>
  <c r="P161" i="3" s="1"/>
  <c r="L161" i="3"/>
  <c r="M161" i="3"/>
  <c r="N214" i="3"/>
  <c r="O214" i="3" s="1"/>
  <c r="P214" i="3" s="1"/>
  <c r="L214" i="3"/>
  <c r="M214" i="3"/>
  <c r="L67" i="3"/>
  <c r="N67" i="3"/>
  <c r="O67" i="3" s="1"/>
  <c r="P67" i="3" s="1"/>
  <c r="M67" i="3"/>
  <c r="N215" i="3" l="1"/>
  <c r="O215" i="3"/>
  <c r="P5" i="3"/>
  <c r="P215" i="3" s="1"/>
  <c r="V246" i="8" l="1"/>
  <c r="R7" i="4" l="1"/>
  <c r="T7" i="4"/>
  <c r="Z7" i="4" l="1"/>
  <c r="Z6" i="4" s="1"/>
  <c r="I16" i="13" s="1"/>
  <c r="A24" i="13" s="1"/>
  <c r="B31" i="17" s="1"/>
  <c r="Y7" i="4"/>
  <c r="B31" i="18" l="1"/>
  <c r="B31" i="20"/>
  <c r="AA7" i="4"/>
  <c r="AA8" i="4" s="1"/>
  <c r="AA9" i="4" s="1"/>
  <c r="AA10" i="4" s="1"/>
  <c r="AA11" i="4" s="1"/>
  <c r="AA12" i="4" s="1"/>
  <c r="AA13" i="4" s="1"/>
  <c r="AA14" i="4" s="1"/>
  <c r="AA15" i="4" s="1"/>
  <c r="AA16" i="4" s="1"/>
  <c r="AA17" i="4" s="1"/>
  <c r="AA18" i="4" s="1"/>
  <c r="AA19" i="4" s="1"/>
  <c r="E24" i="4" l="1" a="1"/>
  <c r="E24" i="4" s="1"/>
  <c r="F24" i="4" s="1"/>
  <c r="W24" i="4" s="1"/>
  <c r="E36" i="4" a="1"/>
  <c r="E36" i="4" s="1"/>
  <c r="V36" i="4" s="1"/>
  <c r="N15" i="15" s="1"/>
  <c r="C287" i="15" s="1"/>
  <c r="E32" i="4" a="1"/>
  <c r="E32" i="4" s="1"/>
  <c r="G32" i="4" s="1"/>
  <c r="E51" i="4" a="1"/>
  <c r="E51" i="4" s="1"/>
  <c r="H51" i="4" s="1"/>
  <c r="Y51" i="4" s="1"/>
  <c r="P30" i="15" s="1"/>
  <c r="J633" i="15" s="1"/>
  <c r="E33" i="4" a="1"/>
  <c r="E33" i="4" s="1"/>
  <c r="F33" i="4" s="1"/>
  <c r="W33" i="4" s="1"/>
  <c r="E45" i="4" a="1"/>
  <c r="E45" i="4" s="1"/>
  <c r="F45" i="4" s="1"/>
  <c r="W45" i="4" s="1"/>
  <c r="E27" i="4" a="1"/>
  <c r="E27" i="4" s="1"/>
  <c r="H27" i="4" s="1"/>
  <c r="E34" i="4" a="1"/>
  <c r="E34" i="4" s="1"/>
  <c r="V34" i="4" s="1"/>
  <c r="N13" i="15" s="1"/>
  <c r="C241" i="15" s="1"/>
  <c r="E25" i="4" a="1"/>
  <c r="E25" i="4" s="1"/>
  <c r="H25" i="4" s="1"/>
  <c r="E42" i="4" a="1"/>
  <c r="E42" i="4" s="1"/>
  <c r="H42" i="4" s="1"/>
  <c r="Y42" i="4" s="1"/>
  <c r="P21" i="15" s="1"/>
  <c r="J425" i="15" s="1"/>
  <c r="E38" i="4" a="1"/>
  <c r="E38" i="4" s="1"/>
  <c r="H38" i="4" s="1"/>
  <c r="Y38" i="4" s="1"/>
  <c r="P17" i="15" s="1"/>
  <c r="J333" i="15" s="1"/>
  <c r="E40" i="4" a="1"/>
  <c r="E40" i="4" s="1"/>
  <c r="G40" i="4" s="1"/>
  <c r="E53" i="4" a="1"/>
  <c r="E53" i="4" s="1"/>
  <c r="G53" i="4" s="1"/>
  <c r="E29" i="4" a="1"/>
  <c r="E29" i="4" s="1"/>
  <c r="G29" i="4" s="1"/>
  <c r="E30" i="4" a="1"/>
  <c r="E30" i="4" s="1"/>
  <c r="F30" i="4" s="1"/>
  <c r="W30" i="4" s="1"/>
  <c r="E43" i="4" a="1"/>
  <c r="E43" i="4" s="1"/>
  <c r="H43" i="4" s="1"/>
  <c r="Y43" i="4" s="1"/>
  <c r="P22" i="15" s="1"/>
  <c r="J448" i="15" s="1"/>
  <c r="E35" i="4" a="1"/>
  <c r="E35" i="4" s="1"/>
  <c r="V35" i="4" s="1"/>
  <c r="N14" i="15" s="1"/>
  <c r="C264" i="15" s="1"/>
  <c r="E26" i="4" a="1"/>
  <c r="E26" i="4" s="1"/>
  <c r="V26" i="4" s="1"/>
  <c r="N5" i="15" s="1"/>
  <c r="C57" i="15" s="1"/>
  <c r="E39" i="4" a="1"/>
  <c r="E39" i="4" s="1"/>
  <c r="H39" i="4" s="1"/>
  <c r="Y39" i="4" s="1"/>
  <c r="P18" i="15" s="1"/>
  <c r="J356" i="15" s="1"/>
  <c r="E47" i="4" a="1"/>
  <c r="E47" i="4" s="1"/>
  <c r="G47" i="4" s="1"/>
  <c r="E31" i="4" a="1"/>
  <c r="E31" i="4" s="1"/>
  <c r="H31" i="4" s="1"/>
  <c r="E48" i="4" a="1"/>
  <c r="E48" i="4" s="1"/>
  <c r="F48" i="4" s="1"/>
  <c r="W48" i="4" s="1"/>
  <c r="E52" i="4" a="1"/>
  <c r="E52" i="4" s="1"/>
  <c r="F52" i="4" s="1"/>
  <c r="W52" i="4" s="1"/>
  <c r="E41" i="4" a="1"/>
  <c r="E41" i="4" s="1"/>
  <c r="E46" i="4" a="1"/>
  <c r="E46" i="4" s="1"/>
  <c r="E37" i="4" a="1"/>
  <c r="E37" i="4" s="1"/>
  <c r="E28" i="4" a="1"/>
  <c r="E28" i="4" s="1"/>
  <c r="E44" i="4" a="1"/>
  <c r="E44" i="4" s="1"/>
  <c r="E50" i="4" a="1"/>
  <c r="E50" i="4" s="1"/>
  <c r="E49" i="4" a="1"/>
  <c r="E49" i="4" s="1"/>
  <c r="G51" i="4" l="1"/>
  <c r="X51" i="4" s="1"/>
  <c r="F27" i="4"/>
  <c r="W27" i="4" s="1"/>
  <c r="G27" i="4"/>
  <c r="F42" i="4"/>
  <c r="W42" i="4" s="1"/>
  <c r="G36" i="4"/>
  <c r="V51" i="4"/>
  <c r="N30" i="7" s="1"/>
  <c r="C633" i="7" s="1"/>
  <c r="V27" i="4"/>
  <c r="I5" i="5" s="1"/>
  <c r="D127" i="5" s="1"/>
  <c r="G42" i="4"/>
  <c r="V52" i="4"/>
  <c r="N31" i="7" s="1"/>
  <c r="C656" i="7" s="1"/>
  <c r="G30" i="4"/>
  <c r="O9" i="7" s="1"/>
  <c r="H52" i="4"/>
  <c r="Y52" i="4" s="1"/>
  <c r="F36" i="4"/>
  <c r="W36" i="4" s="1"/>
  <c r="F47" i="4"/>
  <c r="W47" i="4" s="1"/>
  <c r="V40" i="4"/>
  <c r="N19" i="7" s="1"/>
  <c r="F51" i="4"/>
  <c r="W51" i="4" s="1"/>
  <c r="G25" i="4"/>
  <c r="G33" i="4"/>
  <c r="H24" i="4"/>
  <c r="Y24" i="4" s="1"/>
  <c r="P3" i="15" s="1"/>
  <c r="J11" i="15" s="1"/>
  <c r="H33" i="4"/>
  <c r="Y33" i="4" s="1"/>
  <c r="G24" i="4"/>
  <c r="X24" i="4" s="1"/>
  <c r="V25" i="4"/>
  <c r="N4" i="7" s="1"/>
  <c r="H45" i="4"/>
  <c r="Y45" i="4" s="1"/>
  <c r="K23" i="5" s="1"/>
  <c r="E795" i="5" s="1"/>
  <c r="G34" i="4"/>
  <c r="G35" i="4"/>
  <c r="V30" i="4"/>
  <c r="F34" i="4"/>
  <c r="W34" i="4" s="1"/>
  <c r="G52" i="4"/>
  <c r="H30" i="4"/>
  <c r="Y30" i="4" s="1"/>
  <c r="P9" i="15" s="1"/>
  <c r="J149" i="15" s="1"/>
  <c r="V24" i="4"/>
  <c r="F25" i="4"/>
  <c r="W25" i="4" s="1"/>
  <c r="V32" i="4"/>
  <c r="V38" i="4"/>
  <c r="F35" i="4"/>
  <c r="W35" i="4" s="1"/>
  <c r="H36" i="4"/>
  <c r="Y36" i="4" s="1"/>
  <c r="V45" i="4"/>
  <c r="G45" i="4"/>
  <c r="O24" i="7" s="1"/>
  <c r="H47" i="4"/>
  <c r="Y47" i="4" s="1"/>
  <c r="F53" i="4"/>
  <c r="W53" i="4" s="1"/>
  <c r="V33" i="4"/>
  <c r="H53" i="4"/>
  <c r="Y53" i="4" s="1"/>
  <c r="G39" i="4"/>
  <c r="F32" i="4"/>
  <c r="W32" i="4" s="1"/>
  <c r="V31" i="4"/>
  <c r="G38" i="4"/>
  <c r="H34" i="4"/>
  <c r="Y34" i="4" s="1"/>
  <c r="V39" i="4"/>
  <c r="F38" i="4"/>
  <c r="W38" i="4" s="1"/>
  <c r="H32" i="4"/>
  <c r="Y32" i="4" s="1"/>
  <c r="F39" i="4"/>
  <c r="W39" i="4" s="1"/>
  <c r="V53" i="4"/>
  <c r="G48" i="4"/>
  <c r="H48" i="4"/>
  <c r="Y48" i="4" s="1"/>
  <c r="K26" i="5" s="1"/>
  <c r="E906" i="5" s="1"/>
  <c r="V42" i="4"/>
  <c r="F29" i="4"/>
  <c r="W29" i="4" s="1"/>
  <c r="V48" i="4"/>
  <c r="V47" i="4"/>
  <c r="G31" i="4"/>
  <c r="H40" i="4"/>
  <c r="Y40" i="4" s="1"/>
  <c r="F43" i="4"/>
  <c r="W43" i="4" s="1"/>
  <c r="F31" i="4"/>
  <c r="W31" i="4" s="1"/>
  <c r="F26" i="4"/>
  <c r="W26" i="4" s="1"/>
  <c r="H29" i="4"/>
  <c r="I29" i="4" s="1"/>
  <c r="J29" i="4" s="1"/>
  <c r="F40" i="4"/>
  <c r="W40" i="4" s="1"/>
  <c r="V43" i="4"/>
  <c r="H26" i="4"/>
  <c r="Y26" i="4" s="1"/>
  <c r="V29" i="4"/>
  <c r="H35" i="4"/>
  <c r="Y35" i="4" s="1"/>
  <c r="G26" i="4"/>
  <c r="G43" i="4"/>
  <c r="I42" i="4"/>
  <c r="J42" i="4" s="1"/>
  <c r="I51" i="4"/>
  <c r="J51" i="4" s="1"/>
  <c r="Y27" i="4"/>
  <c r="P6" i="15" s="1"/>
  <c r="J80" i="15" s="1"/>
  <c r="I27" i="4"/>
  <c r="J27" i="4" s="1"/>
  <c r="K16" i="5"/>
  <c r="E536" i="5" s="1"/>
  <c r="P17" i="7"/>
  <c r="X32" i="4"/>
  <c r="V37" i="4"/>
  <c r="N16" i="15" s="1"/>
  <c r="C310" i="15" s="1"/>
  <c r="H37" i="4"/>
  <c r="Y37" i="4" s="1"/>
  <c r="P16" i="15" s="1"/>
  <c r="J310" i="15" s="1"/>
  <c r="F37" i="4"/>
  <c r="W37" i="4" s="1"/>
  <c r="G37" i="4"/>
  <c r="N5" i="7"/>
  <c r="I4" i="5"/>
  <c r="D90" i="5" s="1"/>
  <c r="X29" i="4"/>
  <c r="I13" i="5"/>
  <c r="D423" i="5" s="1"/>
  <c r="N14" i="7"/>
  <c r="V49" i="4"/>
  <c r="N28" i="15" s="1"/>
  <c r="C587" i="15" s="1"/>
  <c r="G49" i="4"/>
  <c r="H49" i="4"/>
  <c r="Y49" i="4" s="1"/>
  <c r="P28" i="15" s="1"/>
  <c r="J587" i="15" s="1"/>
  <c r="F49" i="4"/>
  <c r="W49" i="4" s="1"/>
  <c r="V50" i="4"/>
  <c r="N29" i="15" s="1"/>
  <c r="C610" i="15" s="1"/>
  <c r="F50" i="4"/>
  <c r="W50" i="4" s="1"/>
  <c r="H50" i="4"/>
  <c r="Y50" i="4" s="1"/>
  <c r="P29" i="15" s="1"/>
  <c r="J610" i="15" s="1"/>
  <c r="G50" i="4"/>
  <c r="V44" i="4"/>
  <c r="N23" i="15" s="1"/>
  <c r="C471" i="15" s="1"/>
  <c r="G44" i="4"/>
  <c r="F44" i="4"/>
  <c r="W44" i="4" s="1"/>
  <c r="H44" i="4"/>
  <c r="Y44" i="4" s="1"/>
  <c r="P23" i="15" s="1"/>
  <c r="J471" i="15" s="1"/>
  <c r="X47" i="4"/>
  <c r="V46" i="4"/>
  <c r="N25" i="15" s="1"/>
  <c r="C518" i="15" s="1"/>
  <c r="G46" i="4"/>
  <c r="H46" i="4"/>
  <c r="Y46" i="4" s="1"/>
  <c r="P25" i="15" s="1"/>
  <c r="J518" i="15" s="1"/>
  <c r="F46" i="4"/>
  <c r="W46" i="4" s="1"/>
  <c r="I43" i="4"/>
  <c r="J43" i="4" s="1"/>
  <c r="X40" i="4"/>
  <c r="V28" i="4"/>
  <c r="N7" i="15" s="1"/>
  <c r="C103" i="15" s="1"/>
  <c r="H28" i="4"/>
  <c r="Y28" i="4" s="1"/>
  <c r="P7" i="15" s="1"/>
  <c r="J103" i="15" s="1"/>
  <c r="G28" i="4"/>
  <c r="F28" i="4"/>
  <c r="W28" i="4" s="1"/>
  <c r="V41" i="4"/>
  <c r="N20" i="15" s="1"/>
  <c r="C402" i="15" s="1"/>
  <c r="G41" i="4"/>
  <c r="F41" i="4"/>
  <c r="W41" i="4" s="1"/>
  <c r="H41" i="4"/>
  <c r="Y41" i="4" s="1"/>
  <c r="P20" i="15" s="1"/>
  <c r="J402" i="15" s="1"/>
  <c r="P22" i="7"/>
  <c r="K21" i="5"/>
  <c r="E721" i="5" s="1"/>
  <c r="K20" i="5"/>
  <c r="E684" i="5" s="1"/>
  <c r="P21" i="7"/>
  <c r="Y31" i="4"/>
  <c r="P10" i="15" s="1"/>
  <c r="J172" i="15" s="1"/>
  <c r="I31" i="4"/>
  <c r="J31" i="4" s="1"/>
  <c r="I38" i="4"/>
  <c r="J38" i="4" s="1"/>
  <c r="I39" i="4"/>
  <c r="J39" i="4" s="1"/>
  <c r="K29" i="5"/>
  <c r="E1017" i="5" s="1"/>
  <c r="P30" i="7"/>
  <c r="J633" i="7" s="1"/>
  <c r="I14" i="5"/>
  <c r="D460" i="5" s="1"/>
  <c r="N15" i="7"/>
  <c r="I12" i="5"/>
  <c r="D386" i="5" s="1"/>
  <c r="N13" i="7"/>
  <c r="K17" i="5"/>
  <c r="E573" i="5" s="1"/>
  <c r="P18" i="7"/>
  <c r="X53" i="4"/>
  <c r="Y25" i="4"/>
  <c r="P4" i="15" s="1"/>
  <c r="J34" i="15" s="1"/>
  <c r="I25" i="4"/>
  <c r="J25" i="4" s="1"/>
  <c r="J8" i="5" l="1"/>
  <c r="D239" i="5" s="1"/>
  <c r="O26" i="7"/>
  <c r="F541" i="7" s="1"/>
  <c r="O21" i="7"/>
  <c r="J5" i="5"/>
  <c r="D128" i="5" s="1"/>
  <c r="O6" i="7"/>
  <c r="F80" i="7" s="1"/>
  <c r="X42" i="4"/>
  <c r="O5" i="15"/>
  <c r="F57" i="15" s="1"/>
  <c r="X27" i="4"/>
  <c r="O30" i="7"/>
  <c r="F633" i="7" s="1"/>
  <c r="O21" i="15"/>
  <c r="F425" i="15" s="1"/>
  <c r="O6" i="15"/>
  <c r="F80" i="15" s="1"/>
  <c r="O14" i="15"/>
  <c r="F264" i="15" s="1"/>
  <c r="O23" i="15"/>
  <c r="F471" i="15" s="1"/>
  <c r="J20" i="5"/>
  <c r="D683" i="5" s="1"/>
  <c r="O7" i="15"/>
  <c r="F103" i="15" s="1"/>
  <c r="O15" i="7"/>
  <c r="F287" i="7" s="1"/>
  <c r="O20" i="15"/>
  <c r="F402" i="15" s="1"/>
  <c r="O11" i="15"/>
  <c r="F195" i="15" s="1"/>
  <c r="O19" i="15"/>
  <c r="F379" i="15" s="1"/>
  <c r="O28" i="15"/>
  <c r="F587" i="15" s="1"/>
  <c r="O26" i="15"/>
  <c r="F541" i="15" s="1"/>
  <c r="O8" i="15"/>
  <c r="F126" i="15" s="1"/>
  <c r="O25" i="15"/>
  <c r="F518" i="15" s="1"/>
  <c r="O29" i="15"/>
  <c r="F610" i="15" s="1"/>
  <c r="O16" i="15"/>
  <c r="F310" i="15" s="1"/>
  <c r="O30" i="15"/>
  <c r="F633" i="15" s="1"/>
  <c r="I30" i="4"/>
  <c r="J30" i="4" s="1"/>
  <c r="K13" i="5"/>
  <c r="E425" i="5" s="1"/>
  <c r="P14" i="15"/>
  <c r="J264" i="15" s="1"/>
  <c r="X48" i="4"/>
  <c r="O27" i="15"/>
  <c r="F564" i="15" s="1"/>
  <c r="I9" i="5"/>
  <c r="D275" i="5" s="1"/>
  <c r="N10" i="15"/>
  <c r="C172" i="15" s="1"/>
  <c r="I23" i="5"/>
  <c r="D793" i="5" s="1"/>
  <c r="N24" i="15"/>
  <c r="C494" i="15" s="1"/>
  <c r="J30" i="5"/>
  <c r="D1053" i="5" s="1"/>
  <c r="O31" i="15"/>
  <c r="F656" i="15" s="1"/>
  <c r="P12" i="7"/>
  <c r="J218" i="7" s="1"/>
  <c r="P12" i="15"/>
  <c r="J218" i="15" s="1"/>
  <c r="P31" i="7"/>
  <c r="J656" i="7" s="1"/>
  <c r="P31" i="15"/>
  <c r="J656" i="15" s="1"/>
  <c r="N8" i="7"/>
  <c r="C126" i="7" s="1"/>
  <c r="N8" i="15"/>
  <c r="C126" i="15" s="1"/>
  <c r="K18" i="5"/>
  <c r="E610" i="5" s="1"/>
  <c r="P19" i="15"/>
  <c r="J379" i="15" s="1"/>
  <c r="N32" i="7"/>
  <c r="C679" i="7" s="1"/>
  <c r="N32" i="15"/>
  <c r="C679" i="15" s="1"/>
  <c r="K14" i="5"/>
  <c r="E462" i="5" s="1"/>
  <c r="P15" i="15"/>
  <c r="J287" i="15" s="1"/>
  <c r="X30" i="4"/>
  <c r="O9" i="15"/>
  <c r="F149" i="15" s="1"/>
  <c r="X31" i="4"/>
  <c r="O10" i="15"/>
  <c r="F172" i="15" s="1"/>
  <c r="X39" i="4"/>
  <c r="O18" i="15"/>
  <c r="F356" i="15" s="1"/>
  <c r="N9" i="7"/>
  <c r="C149" i="7" s="1"/>
  <c r="N9" i="15"/>
  <c r="C149" i="15" s="1"/>
  <c r="J11" i="5"/>
  <c r="D350" i="5" s="1"/>
  <c r="O12" i="15"/>
  <c r="F218" i="15" s="1"/>
  <c r="I30" i="5"/>
  <c r="D1052" i="5" s="1"/>
  <c r="N31" i="15"/>
  <c r="C656" i="15" s="1"/>
  <c r="I48" i="4"/>
  <c r="J48" i="4" s="1"/>
  <c r="I21" i="5"/>
  <c r="D719" i="5" s="1"/>
  <c r="N22" i="15"/>
  <c r="C448" i="15" s="1"/>
  <c r="I25" i="5"/>
  <c r="D867" i="5" s="1"/>
  <c r="N26" i="15"/>
  <c r="C541" i="15" s="1"/>
  <c r="K10" i="5"/>
  <c r="E314" i="5" s="1"/>
  <c r="P11" i="15"/>
  <c r="J195" i="15" s="1"/>
  <c r="K31" i="5"/>
  <c r="E1091" i="5" s="1"/>
  <c r="P32" i="15"/>
  <c r="J679" i="15" s="1"/>
  <c r="N17" i="7"/>
  <c r="C333" i="7" s="1"/>
  <c r="N17" i="15"/>
  <c r="C333" i="15" s="1"/>
  <c r="X25" i="4"/>
  <c r="O4" i="15"/>
  <c r="F34" i="15" s="1"/>
  <c r="I26" i="5"/>
  <c r="D904" i="5" s="1"/>
  <c r="N27" i="15"/>
  <c r="C564" i="15" s="1"/>
  <c r="N12" i="7"/>
  <c r="C218" i="7" s="1"/>
  <c r="N12" i="15"/>
  <c r="C218" i="15" s="1"/>
  <c r="I10" i="5"/>
  <c r="D312" i="5" s="1"/>
  <c r="N11" i="15"/>
  <c r="C195" i="15" s="1"/>
  <c r="X34" i="4"/>
  <c r="O13" i="15"/>
  <c r="F241" i="15" s="1"/>
  <c r="N6" i="7"/>
  <c r="C80" i="7" s="1"/>
  <c r="N6" i="15"/>
  <c r="C80" i="15" s="1"/>
  <c r="I17" i="5"/>
  <c r="D571" i="5" s="1"/>
  <c r="N18" i="15"/>
  <c r="C356" i="15" s="1"/>
  <c r="P24" i="7"/>
  <c r="J494" i="7" s="1"/>
  <c r="P24" i="15"/>
  <c r="J494" i="15" s="1"/>
  <c r="I18" i="5"/>
  <c r="D608" i="5" s="1"/>
  <c r="N19" i="15"/>
  <c r="C379" i="15" s="1"/>
  <c r="I29" i="5"/>
  <c r="D1015" i="5" s="1"/>
  <c r="N30" i="15"/>
  <c r="C633" i="15" s="1"/>
  <c r="P5" i="7"/>
  <c r="J57" i="7" s="1"/>
  <c r="P5" i="15"/>
  <c r="J57" i="15" s="1"/>
  <c r="X43" i="4"/>
  <c r="O22" i="15"/>
  <c r="F448" i="15" s="1"/>
  <c r="N21" i="7"/>
  <c r="C425" i="7" s="1"/>
  <c r="N21" i="15"/>
  <c r="C425" i="15" s="1"/>
  <c r="K12" i="5"/>
  <c r="E388" i="5" s="1"/>
  <c r="P13" i="15"/>
  <c r="J241" i="15" s="1"/>
  <c r="P26" i="7"/>
  <c r="J541" i="7" s="1"/>
  <c r="P26" i="15"/>
  <c r="J541" i="15" s="1"/>
  <c r="N3" i="7"/>
  <c r="C11" i="7" s="1"/>
  <c r="N3" i="15"/>
  <c r="C11" i="15" s="1"/>
  <c r="I3" i="5"/>
  <c r="D53" i="5" s="1"/>
  <c r="N4" i="15"/>
  <c r="C34" i="15" s="1"/>
  <c r="X36" i="4"/>
  <c r="O15" i="15"/>
  <c r="F287" i="15" s="1"/>
  <c r="P27" i="7"/>
  <c r="J564" i="7" s="1"/>
  <c r="P27" i="15"/>
  <c r="J564" i="15" s="1"/>
  <c r="X38" i="4"/>
  <c r="O17" i="15"/>
  <c r="F333" i="15" s="1"/>
  <c r="J23" i="5"/>
  <c r="D794" i="5" s="1"/>
  <c r="O24" i="15"/>
  <c r="F494" i="15" s="1"/>
  <c r="J2" i="5"/>
  <c r="D17" i="5" s="1"/>
  <c r="O3" i="15"/>
  <c r="F11" i="15" s="1"/>
  <c r="O32" i="15"/>
  <c r="F679" i="15" s="1"/>
  <c r="J14" i="5"/>
  <c r="D461" i="5" s="1"/>
  <c r="K11" i="5"/>
  <c r="E351" i="5" s="1"/>
  <c r="X52" i="4"/>
  <c r="K30" i="5"/>
  <c r="E1054" i="5" s="1"/>
  <c r="I33" i="4"/>
  <c r="J33" i="4" s="1"/>
  <c r="O27" i="7"/>
  <c r="F564" i="7" s="1"/>
  <c r="O31" i="7"/>
  <c r="F656" i="7" s="1"/>
  <c r="N10" i="7"/>
  <c r="I52" i="4"/>
  <c r="J52" i="4" s="1"/>
  <c r="I24" i="4"/>
  <c r="J24" i="4" s="1"/>
  <c r="N24" i="7"/>
  <c r="C494" i="7" s="1"/>
  <c r="I45" i="4"/>
  <c r="J45" i="4" s="1"/>
  <c r="O14" i="7"/>
  <c r="F264" i="7" s="1"/>
  <c r="O12" i="7"/>
  <c r="F218" i="7" s="1"/>
  <c r="X33" i="4"/>
  <c r="I8" i="5"/>
  <c r="D238" i="5" s="1"/>
  <c r="I2" i="5"/>
  <c r="D16" i="5" s="1"/>
  <c r="I16" i="5"/>
  <c r="D534" i="5" s="1"/>
  <c r="J29" i="5"/>
  <c r="D1016" i="5" s="1"/>
  <c r="J25" i="5"/>
  <c r="D868" i="5" s="1"/>
  <c r="X45" i="4"/>
  <c r="J13" i="5"/>
  <c r="D424" i="5" s="1"/>
  <c r="O4" i="7"/>
  <c r="X35" i="4"/>
  <c r="O3" i="7"/>
  <c r="F11" i="7" s="1"/>
  <c r="P32" i="7"/>
  <c r="J679" i="7" s="1"/>
  <c r="N22" i="7"/>
  <c r="C448" i="7" s="1"/>
  <c r="P15" i="7"/>
  <c r="J287" i="7" s="1"/>
  <c r="O13" i="7"/>
  <c r="F241" i="7" s="1"/>
  <c r="I31" i="5"/>
  <c r="D1089" i="5" s="1"/>
  <c r="I36" i="4"/>
  <c r="J36" i="4" s="1"/>
  <c r="J12" i="5"/>
  <c r="D387" i="5" s="1"/>
  <c r="I7" i="5"/>
  <c r="D201" i="5" s="1"/>
  <c r="J3" i="5"/>
  <c r="D54" i="5" s="1"/>
  <c r="N27" i="7"/>
  <c r="C564" i="7" s="1"/>
  <c r="I11" i="5"/>
  <c r="D349" i="5" s="1"/>
  <c r="O32" i="7"/>
  <c r="F679" i="7" s="1"/>
  <c r="N18" i="7"/>
  <c r="C356" i="7" s="1"/>
  <c r="N11" i="7"/>
  <c r="C195" i="7" s="1"/>
  <c r="K25" i="5"/>
  <c r="E869" i="5" s="1"/>
  <c r="I20" i="5"/>
  <c r="D682" i="5" s="1"/>
  <c r="P13" i="7"/>
  <c r="J241" i="7" s="1"/>
  <c r="I47" i="4"/>
  <c r="J47" i="4" s="1"/>
  <c r="J26" i="5"/>
  <c r="D905" i="5" s="1"/>
  <c r="O11" i="7"/>
  <c r="F195" i="7" s="1"/>
  <c r="J10" i="5"/>
  <c r="D313" i="5" s="1"/>
  <c r="P14" i="7"/>
  <c r="J31" i="5"/>
  <c r="D1090" i="5" s="1"/>
  <c r="P19" i="7"/>
  <c r="J379" i="7" s="1"/>
  <c r="N26" i="7"/>
  <c r="C541" i="7" s="1"/>
  <c r="I53" i="4"/>
  <c r="J53" i="4" s="1"/>
  <c r="J7" i="5"/>
  <c r="D202" i="5" s="1"/>
  <c r="O10" i="7"/>
  <c r="F172" i="7" s="1"/>
  <c r="J17" i="5"/>
  <c r="D572" i="5" s="1"/>
  <c r="J4" i="5"/>
  <c r="D91" i="5" s="1"/>
  <c r="O22" i="7"/>
  <c r="J18" i="5"/>
  <c r="D609" i="5" s="1"/>
  <c r="O18" i="7"/>
  <c r="F356" i="7" s="1"/>
  <c r="O5" i="7"/>
  <c r="J16" i="5"/>
  <c r="D535" i="5" s="1"/>
  <c r="O8" i="7"/>
  <c r="F126" i="7" s="1"/>
  <c r="O17" i="7"/>
  <c r="F333" i="7" s="1"/>
  <c r="J9" i="5"/>
  <c r="D276" i="5" s="1"/>
  <c r="O19" i="7"/>
  <c r="J21" i="5"/>
  <c r="D720" i="5" s="1"/>
  <c r="I32" i="4"/>
  <c r="J32" i="4" s="1"/>
  <c r="P11" i="7"/>
  <c r="J195" i="7" s="1"/>
  <c r="Y29" i="4"/>
  <c r="I34" i="4"/>
  <c r="J34" i="4" s="1"/>
  <c r="I35" i="4"/>
  <c r="J35" i="4" s="1"/>
  <c r="K4" i="5"/>
  <c r="E92" i="5" s="1"/>
  <c r="X26" i="4"/>
  <c r="I40" i="4"/>
  <c r="J40" i="4" s="1"/>
  <c r="I26" i="4"/>
  <c r="J26" i="4" s="1"/>
  <c r="I44" i="4"/>
  <c r="J44" i="4" s="1"/>
  <c r="F425" i="7"/>
  <c r="O7" i="7"/>
  <c r="X28" i="4"/>
  <c r="J6" i="5"/>
  <c r="D165" i="5" s="1"/>
  <c r="C172" i="7"/>
  <c r="K19" i="5"/>
  <c r="E647" i="5" s="1"/>
  <c r="P20" i="7"/>
  <c r="K9" i="5"/>
  <c r="E277" i="5" s="1"/>
  <c r="P10" i="7"/>
  <c r="K6" i="5"/>
  <c r="E166" i="5" s="1"/>
  <c r="P7" i="7"/>
  <c r="J425" i="7"/>
  <c r="K3" i="5"/>
  <c r="E55" i="5" s="1"/>
  <c r="P4" i="7"/>
  <c r="C241" i="7"/>
  <c r="C287" i="7"/>
  <c r="O23" i="7"/>
  <c r="J22" i="5"/>
  <c r="D757" i="5" s="1"/>
  <c r="X44" i="4"/>
  <c r="P29" i="7"/>
  <c r="J610" i="7" s="1"/>
  <c r="K28" i="5"/>
  <c r="E980" i="5" s="1"/>
  <c r="P9" i="7"/>
  <c r="K8" i="5"/>
  <c r="E240" i="5" s="1"/>
  <c r="J19" i="5"/>
  <c r="D646" i="5" s="1"/>
  <c r="X41" i="4"/>
  <c r="O20" i="7"/>
  <c r="I28" i="4"/>
  <c r="J28" i="4" s="1"/>
  <c r="I22" i="5"/>
  <c r="D756" i="5" s="1"/>
  <c r="N23" i="7"/>
  <c r="C264" i="7"/>
  <c r="I37" i="4"/>
  <c r="J37" i="4" s="1"/>
  <c r="J333" i="7"/>
  <c r="J448" i="7"/>
  <c r="I19" i="5"/>
  <c r="D645" i="5" s="1"/>
  <c r="N20" i="7"/>
  <c r="I46" i="4"/>
  <c r="J46" i="4" s="1"/>
  <c r="F494" i="7"/>
  <c r="I50" i="4"/>
  <c r="J50" i="4" s="1"/>
  <c r="I49" i="4"/>
  <c r="J49" i="4" s="1"/>
  <c r="J15" i="5"/>
  <c r="D498" i="5" s="1"/>
  <c r="O16" i="7"/>
  <c r="X37" i="4"/>
  <c r="C379" i="7"/>
  <c r="C57" i="7"/>
  <c r="F149" i="7"/>
  <c r="X50" i="4"/>
  <c r="O29" i="7"/>
  <c r="F610" i="7" s="1"/>
  <c r="J28" i="5"/>
  <c r="D979" i="5" s="1"/>
  <c r="P25" i="7"/>
  <c r="J518" i="7" s="1"/>
  <c r="K24" i="5"/>
  <c r="E832" i="5" s="1"/>
  <c r="K27" i="5"/>
  <c r="E943" i="5" s="1"/>
  <c r="P28" i="7"/>
  <c r="J587" i="7" s="1"/>
  <c r="K5" i="5"/>
  <c r="E129" i="5" s="1"/>
  <c r="P6" i="7"/>
  <c r="H54" i="4"/>
  <c r="I17" i="13" s="1"/>
  <c r="C24" i="13" s="1"/>
  <c r="N7" i="7"/>
  <c r="I6" i="5"/>
  <c r="D164" i="5" s="1"/>
  <c r="J24" i="5"/>
  <c r="D831" i="5" s="1"/>
  <c r="O25" i="7"/>
  <c r="F518" i="7" s="1"/>
  <c r="X46" i="4"/>
  <c r="X49" i="4"/>
  <c r="J27" i="5"/>
  <c r="D942" i="5" s="1"/>
  <c r="O28" i="7"/>
  <c r="F587" i="7" s="1"/>
  <c r="C34" i="7"/>
  <c r="I15" i="5"/>
  <c r="D497" i="5" s="1"/>
  <c r="N16" i="7"/>
  <c r="K15" i="5"/>
  <c r="E499" i="5" s="1"/>
  <c r="P16" i="7"/>
  <c r="J356" i="7"/>
  <c r="K2" i="5"/>
  <c r="P3" i="7"/>
  <c r="I41" i="4"/>
  <c r="J41" i="4" s="1"/>
  <c r="I24" i="5"/>
  <c r="D830" i="5" s="1"/>
  <c r="N25" i="7"/>
  <c r="C518" i="7" s="1"/>
  <c r="P23" i="7"/>
  <c r="K22" i="5"/>
  <c r="E758" i="5" s="1"/>
  <c r="I28" i="5"/>
  <c r="D978" i="5" s="1"/>
  <c r="N29" i="7"/>
  <c r="C610" i="7" s="1"/>
  <c r="I27" i="5"/>
  <c r="D941" i="5" s="1"/>
  <c r="N28" i="7"/>
  <c r="C587" i="7" s="1"/>
  <c r="A25" i="13" l="1"/>
  <c r="D31" i="17"/>
  <c r="K7" i="5"/>
  <c r="E203" i="5" s="1"/>
  <c r="P8" i="15"/>
  <c r="J126" i="15" s="1"/>
  <c r="E18" i="5"/>
  <c r="J264" i="7"/>
  <c r="F34" i="7"/>
  <c r="P8" i="7"/>
  <c r="J126" i="7" s="1"/>
  <c r="F57" i="7"/>
  <c r="F448" i="7"/>
  <c r="F379" i="7"/>
  <c r="F310" i="7"/>
  <c r="C103" i="7"/>
  <c r="J310" i="7"/>
  <c r="C471" i="7"/>
  <c r="I54" i="4"/>
  <c r="I18" i="13" s="1"/>
  <c r="F24" i="13" s="1"/>
  <c r="J471" i="7"/>
  <c r="C402" i="7"/>
  <c r="F402" i="7"/>
  <c r="J402" i="7"/>
  <c r="F471" i="7"/>
  <c r="J11" i="7"/>
  <c r="J54" i="4"/>
  <c r="J80" i="7"/>
  <c r="J103" i="7"/>
  <c r="F103" i="7"/>
  <c r="C310" i="7"/>
  <c r="J149" i="7"/>
  <c r="J34" i="7"/>
  <c r="J172" i="7"/>
  <c r="I19" i="13" l="1"/>
  <c r="E24" i="13" s="1"/>
  <c r="E34" i="13" s="1"/>
  <c r="I31" i="17"/>
  <c r="D31" i="20"/>
  <c r="D31" i="18"/>
  <c r="K32" i="5"/>
  <c r="M1" i="8"/>
  <c r="M223" i="8"/>
  <c r="J1" i="8"/>
  <c r="N1" i="8" s="1"/>
  <c r="I223" i="8"/>
  <c r="X223" i="8"/>
  <c r="AI223" i="8" s="1"/>
  <c r="H1" i="8"/>
  <c r="I31" i="20" l="1"/>
  <c r="I31"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tc={35D0353D-FE8D-4136-B4F5-9041A0EBF96D}</author>
    <author>tc={7196566F-910D-4CCF-B1FF-07F27240A9C3}</author>
    <author>tc={DEA87C8C-E47E-415E-907B-AFF9F7972EE6}</author>
    <author>tc={84B74DB4-EA77-49DD-B5D8-962973FFD4EA}</author>
    <author>tc={54B6E1E0-8A73-4A37-83B3-D5616E378D9C}</author>
    <author>tc={C0D2E9EA-D115-404E-AB1D-D1CDAFBF5D28}</author>
    <author>tc={1760730D-B6DF-4151-98EB-9B53C406B3BB}</author>
    <author>tc={03227361-8904-403C-A2F4-5435CEC6D5EF}</author>
    <author>tc={76E203FD-ABA7-4808-96D1-483124B8D95E}</author>
    <author>tc={94F62F1E-8986-44B7-88A8-2B591471C580}</author>
    <author>tc={C2EF4766-5903-4BCD-9193-B1A037077594}</author>
    <author>tc={BE7AFA23-4BE0-4523-99C9-2DDF1DF09408}</author>
    <author>tc={3BBA5AAD-38F1-433C-81BB-C48B0A96BF7A}</author>
    <author>tc={3E5A6D86-17F1-4B03-9180-9C2C099C6694}</author>
    <author>tc={0DD8A709-EC32-4D18-BEAF-F43AF0E14056}</author>
    <author>tc={807A95FA-25F8-4BFF-9B9B-44993027A580}</author>
    <author>tc={C5405D3A-C598-4061-9590-D4836A771635}</author>
    <author>tc={065597F2-49A2-46C5-85CA-3E52B4D53634}</author>
    <author>tc={BDCE4417-857F-42C1-8ABB-A4FCDCD5CEDA}</author>
    <author>tc={AD70A2EC-40A0-4CEA-A06C-FE66A3759403}</author>
    <author>tc={0BEBD4B7-BCB1-40FC-9C80-CA35348A6CD5}</author>
    <author>tc={584AAC3E-C5BF-4A99-8E82-03EBC5EB220A}</author>
    <author>tc={364E326C-DE40-4312-97D7-E8A6B3451480}</author>
    <author>tc={E45B310A-58DE-4F59-AF8E-27D91F3580D4}</author>
    <author>tc={0F8CC62D-6109-4354-8469-C976791B08F5}</author>
    <author>tc={37CA0E01-237F-41B8-9DB1-0BAECE45D5F8}</author>
    <author>tc={D3C35316-4632-4A1E-A923-37A8B84C72EA}</author>
    <author>tc={C439A702-4BD3-4806-AFE3-0C16DCD9DBD7}</author>
    <author>tc={4E410D7A-03B7-456C-B6F1-A527F3DA4239}</author>
    <author>tc={4E95273D-9F86-402C-B774-CD3BD40C000E}</author>
    <author>tc={92DCBBB3-3955-4708-84ED-BA54528D8A9B}</author>
    <author>tc={05DF3CB7-5423-4B10-B526-91C9AD2A081D}</author>
    <author>tc={7E8016E8-DBD0-4ACA-83BE-4161FAA2A369}</author>
    <author>tc={B926FBEB-CA64-4959-AB18-F22642AD20BC}</author>
    <author>tc={778F3A4F-5029-4C33-BC53-16F2A992FFB4}</author>
    <author>tc={4D194268-B8FC-4250-8271-95908EF81747}</author>
    <author>tc={D59455BC-79D0-4224-9743-E182C22E2C00}</author>
    <author>tc={4299F68A-B8FD-4E69-9D35-CE3285BD2C69}</author>
    <author>tc={CC7A0026-EAB8-4074-89FD-0E6DFDA0E149}</author>
    <author>tc={7CE2C87A-EC8F-46F3-962E-D153643FF4E0}</author>
    <author>tc={A2317B2B-559D-41B6-B156-FEFE5692A65F}</author>
    <author>tc={759D11FD-D561-4748-A0AD-C41BB8D3F4DC}</author>
    <author>tc={75B484FB-DC8F-4454-816E-5B51FADDA273}</author>
    <author>tc={241BFAAB-1D42-43C9-A5E9-69B9981685F7}</author>
    <author>tc={7FFFD832-8201-4904-9829-70D019115D4B}</author>
    <author>tc={8CA24273-143D-4C57-89CA-3C985FFBB5F5}</author>
    <author>tc={834D2656-E426-42EE-8FC5-A3AD83039869}</author>
    <author>tc={E295E803-96C7-4D8A-B5A2-F10CAC36BD0E}</author>
    <author>tc={24DB371A-BD80-4079-A111-95E7F185A651}</author>
    <author>tc={E1E3EACF-8891-4990-9E07-11C13E4ABDC9}</author>
    <author>tc={B5DE35DC-3EB1-4991-97A3-0F3D109C24C5}</author>
    <author>tc={22A5CA8A-C36A-4DC2-93A0-CE530249E231}</author>
    <author>tc={06B11081-1A19-4CD0-BFC0-BC4D161196C7}</author>
    <author>tc={4A15361B-FDA6-4A0D-839A-89553ECC5788}</author>
    <author>tc={ACA2C065-86AE-4DBD-A212-EED1F724B208}</author>
    <author>tc={CD9355D8-A247-4EC1-8148-897982579984}</author>
    <author>tc={72952117-F58D-4A4F-857D-DF03308D2FA7}</author>
    <author>tc={0CEF2EDD-1886-4BE5-AAD5-DEFED627A155}</author>
    <author>tc={E08C8ABE-64BB-4432-8B81-3074BD6B72B0}</author>
    <author>tc={7E4FFA98-E09B-4799-A0FB-C950DE37B73F}</author>
    <author>tc={01E444C9-B1EF-42ED-B5C4-0AE3A4F0E0D4}</author>
    <author>tc={6A275CCD-F4A8-4615-BDD0-74058168BEA3}</author>
    <author>tc={ADA3C853-0017-4A30-8F5F-D56FB14BE0A6}</author>
    <author>Administrateur</author>
  </authors>
  <commentList>
    <comment ref="A3" authorId="0" shapeId="0" xr:uid="{35D0353D-FE8D-4136-B4F5-9041A0EBF96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4" authorId="1" shapeId="0" xr:uid="{7196566F-910D-4CCF-B1FF-07F27240A9C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5" authorId="2" shapeId="0" xr:uid="{DEA87C8C-E47E-415E-907B-AFF9F7972EE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6" authorId="3" shapeId="0" xr:uid="{84B74DB4-EA77-49DD-B5D8-962973FFD4E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7" authorId="4" shapeId="0" xr:uid="{54B6E1E0-8A73-4A37-83B3-D5616E378D9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8" authorId="5" shapeId="0" xr:uid="{C0D2E9EA-D115-404E-AB1D-D1CDAFBF5D2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9" authorId="6" shapeId="0" xr:uid="{1760730D-B6DF-4151-98EB-9B53C406B3B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10" authorId="7" shapeId="0" xr:uid="{03227361-8904-403C-A2F4-5435CEC6D5E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11" authorId="8" shapeId="0" xr:uid="{76E203FD-ABA7-4808-96D1-483124B8D95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12" authorId="9" shapeId="0" xr:uid="{94F62F1E-8986-44B7-88A8-2B591471C58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13" authorId="10" shapeId="0" xr:uid="{C2EF4766-5903-4BCD-9193-B1A03707759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14" authorId="11" shapeId="0" xr:uid="{BE7AFA23-4BE0-4523-99C9-2DDF1DF0940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15" authorId="12" shapeId="0" xr:uid="{3BBA5AAD-38F1-433C-81BB-C48B0A96BF7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16" authorId="13" shapeId="0" xr:uid="{3E5A6D86-17F1-4B03-9180-9C2C099C669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17" authorId="14" shapeId="0" xr:uid="{0DD8A709-EC32-4D18-BEAF-F43AF0E1405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18" authorId="15" shapeId="0" xr:uid="{807A95FA-25F8-4BFF-9B9B-44993027A58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19" authorId="16" shapeId="0" xr:uid="{C5405D3A-C598-4061-9590-D4836A77163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Riadh &amp; 5 conteneur</t>
      </text>
    </comment>
    <comment ref="A20" authorId="17" shapeId="0" xr:uid="{065597F2-49A2-46C5-85CA-3E52B4D5363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21" authorId="18" shapeId="0" xr:uid="{BDCE4417-857F-42C1-8ABB-A4FCDCD5CED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22" authorId="19" shapeId="0" xr:uid="{AD70A2EC-40A0-4CEA-A06C-FE66A375940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23" authorId="20" shapeId="0" xr:uid="{0BEBD4B7-BCB1-40FC-9C80-CA35348A6CD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24" authorId="21" shapeId="0" xr:uid="{584AAC3E-C5BF-4A99-8E82-03EBC5EB220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25" authorId="22" shapeId="0" xr:uid="{364E326C-DE40-4312-97D7-E8A6B345148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26" authorId="23" shapeId="0" xr:uid="{E45B310A-58DE-4F59-AF8E-27D91F3580D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27" authorId="24" shapeId="0" xr:uid="{0F8CC62D-6109-4354-8469-C976791B08F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28" authorId="25" shapeId="0" xr:uid="{37CA0E01-237F-41B8-9DB1-0BAECE45D5F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29" authorId="26" shapeId="0" xr:uid="{D3C35316-4632-4A1E-A923-37A8B84C72EA}">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30" authorId="27" shapeId="0" xr:uid="{C439A702-4BD3-4806-AFE3-0C16DCD9DBD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31" authorId="28" shapeId="0" xr:uid="{4E410D7A-03B7-456C-B6F1-A527F3DA423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32" authorId="29" shapeId="0" xr:uid="{4E95273D-9F86-402C-B774-CD3BD40C000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33" authorId="30" shapeId="0" xr:uid="{92DCBBB3-3955-4708-84ED-BA54528D8A9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34" authorId="31" shapeId="0" xr:uid="{05DF3CB7-5423-4B10-B526-91C9AD2A081D}">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35" authorId="32" shapeId="0" xr:uid="{7E8016E8-DBD0-4ACA-83BE-4161FAA2A36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36" authorId="33" shapeId="0" xr:uid="{B926FBEB-CA64-4959-AB18-F22642AD20B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(6 conteneur)</t>
      </text>
    </comment>
    <comment ref="A37" authorId="34" shapeId="0" xr:uid="{778F3A4F-5029-4C33-BC53-16F2A992FFB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38" authorId="35" shapeId="0" xr:uid="{4D194268-B8FC-4250-8271-95908EF8174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39" authorId="36" shapeId="0" xr:uid="{D59455BC-79D0-4224-9743-E182C22E2C0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40" authorId="37" shapeId="0" xr:uid="{4299F68A-B8FD-4E69-9D35-CE3285BD2C6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41" authorId="38" shapeId="0" xr:uid="{CC7A0026-EAB8-4074-89FD-0E6DFDA0E14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42" authorId="39" shapeId="0" xr:uid="{7CE2C87A-EC8F-46F3-962E-D153643FF4E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43" authorId="40" shapeId="0" xr:uid="{A2317B2B-559D-41B6-B156-FEFE5692A65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44" authorId="41" shapeId="0" xr:uid="{759D11FD-D561-4748-A0AD-C41BB8D3F4DC}">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45" authorId="42" shapeId="0" xr:uid="{75B484FB-DC8F-4454-816E-5B51FADDA273}">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46" authorId="43" shapeId="0" xr:uid="{241BFAAB-1D42-43C9-A5E9-69B9981685F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47" authorId="44" shapeId="0" xr:uid="{7FFFD832-8201-4904-9829-70D019115D4B}">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48" authorId="45" shapeId="0" xr:uid="{8CA24273-143D-4C57-89CA-3C985FFBB5F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49" authorId="46" shapeId="0" xr:uid="{834D2656-E426-42EE-8FC5-A3AD8303986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50" authorId="47" shapeId="0" xr:uid="{E295E803-96C7-4D8A-B5A2-F10CAC36BD0E}">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51" authorId="48" shapeId="0" xr:uid="{24DB371A-BD80-4079-A111-95E7F185A65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A52" authorId="49" shapeId="0" xr:uid="{E1E3EACF-8891-4990-9E07-11C13E4ABDC9}">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Jeddah
(2 conteneur)</t>
      </text>
    </comment>
    <comment ref="L109" authorId="50" shapeId="0" xr:uid="{B5DE35DC-3EB1-4991-97A3-0F3D109C24C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45 CONCEPTION 4/5</t>
      </text>
    </comment>
    <comment ref="L113" authorId="51" shapeId="0" xr:uid="{22A5CA8A-C36A-4DC2-93A0-CE530249E231}">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32 CONCEPTION 6/7 ET 7/7</t>
      </text>
    </comment>
    <comment ref="L174" authorId="52" shapeId="0" xr:uid="{06B11081-1A19-4CD0-BFC0-BC4D161196C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STK SND</t>
      </text>
    </comment>
    <comment ref="G178" authorId="53" shapeId="0" xr:uid="{4A15361B-FDA6-4A0D-839A-89553ECC578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rangées</t>
      </text>
    </comment>
    <comment ref="G179" authorId="54" shapeId="0" xr:uid="{ACA2C065-86AE-4DBD-A212-EED1F724B208}">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4 rangées</t>
      </text>
    </comment>
    <comment ref="G180" authorId="55" shapeId="0" xr:uid="{CD9355D8-A247-4EC1-8148-89798257998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2 rangées</t>
      </text>
    </comment>
    <comment ref="G187" authorId="56" shapeId="0" xr:uid="{72952117-F58D-4A4F-857D-DF03308D2FA7}">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rangées</t>
      </text>
    </comment>
    <comment ref="G188" authorId="57" shapeId="0" xr:uid="{0CEF2EDD-1886-4BE5-AAD5-DEFED627A155}">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rangées</t>
      </text>
    </comment>
    <comment ref="G189" authorId="58" shapeId="0" xr:uid="{E08C8ABE-64BB-4432-8B81-3074BD6B72B0}">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3 rangées</t>
      </text>
    </comment>
    <comment ref="C193" authorId="59" shapeId="0" xr:uid="{7E4FFA98-E09B-4799-A0FB-C950DE37B73F}">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Avec couvre borne Bleu</t>
      </text>
    </comment>
    <comment ref="C194" authorId="60" shapeId="0" xr:uid="{01E444C9-B1EF-42ED-B5C4-0AE3A4F0E0D4}">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Avec couvre borne Bleu</t>
      </text>
    </comment>
    <comment ref="E216" authorId="61" shapeId="0" xr:uid="{6A275CCD-F4A8-4615-BDD0-74058168BEA3}">
      <text>
        <t xml:space="preserve">[Commentaire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FMW45-B24JR
</t>
      </text>
    </comment>
    <comment ref="B241" authorId="62" shapeId="0" xr:uid="{ADA3C853-0017-4A30-8F5F-D56FB14BE0A6}">
      <text>
        <t>[Commentaire à thread]
Votre version d’Excel vous permet de lire ce commentaire à thread. Toutefois, les modifications qui y sont apportées seront supprimées si le fichier est ouvert dans une version plus récente d’Excel. En savoir plus : https://go.microsoft.com/fwlink/?linkid=870924
Commentaire :
    Etiquette BAC sans Capacité non collée.
Etiquettes recyclage collées sur les batteries
Etiquettes pictogrammes consignes de sécurité collées sur les batteries</t>
      </text>
    </comment>
    <comment ref="B246" authorId="63" shapeId="0" xr:uid="{8087E56C-B921-4ADE-8B34-59582C844ACD}">
      <text>
        <r>
          <rPr>
            <b/>
            <sz val="9"/>
            <color indexed="81"/>
            <rFont val="Tahoma"/>
            <family val="2"/>
          </rPr>
          <t>6 AVENUE DU LAC
37550 SAINT AVERTIN</t>
        </r>
      </text>
    </comment>
    <comment ref="B247" authorId="63" shapeId="0" xr:uid="{C85DF446-69F1-4E75-9C93-C119BFBFF699}">
      <text>
        <r>
          <rPr>
            <b/>
            <sz val="9"/>
            <color indexed="81"/>
            <rFont val="Tahoma"/>
            <family val="2"/>
          </rPr>
          <t>6 AVENUE DU LAC
37550 SAINT AVERTIN</t>
        </r>
      </text>
    </comment>
    <comment ref="B248" authorId="63" shapeId="0" xr:uid="{D03E3F45-365F-4791-8846-9F0B925A58F4}">
      <text>
        <r>
          <rPr>
            <b/>
            <sz val="9"/>
            <color indexed="81"/>
            <rFont val="Tahoma"/>
            <family val="2"/>
          </rPr>
          <t>6 AVENUE DU LAC
37550 SAINT AVERTIN</t>
        </r>
      </text>
    </comment>
    <comment ref="B249" authorId="63" shapeId="0" xr:uid="{52059DA0-DB78-4B23-983D-481BCE1853A1}">
      <text>
        <r>
          <rPr>
            <b/>
            <sz val="9"/>
            <color indexed="81"/>
            <rFont val="Tahoma"/>
            <family val="2"/>
          </rPr>
          <t>6 AVENUE DU LAC
37550 SAINT AVERTIN</t>
        </r>
      </text>
    </comment>
    <comment ref="B250" authorId="63" shapeId="0" xr:uid="{9865BA29-9A84-4595-8158-F068A1E445C6}">
      <text>
        <r>
          <rPr>
            <b/>
            <sz val="9"/>
            <color indexed="81"/>
            <rFont val="Tahoma"/>
            <family val="2"/>
          </rPr>
          <t>6 AVENUE DU LAC
37550 SAINT AVERTIN</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<sst xmlns="http://schemas.openxmlformats.org/spreadsheetml/2006/main" count="7642" uniqueCount="1555">
  <si>
    <t>Valid for</t>
  </si>
  <si>
    <t>June</t>
  </si>
  <si>
    <t>orders</t>
  </si>
  <si>
    <t>Lead Escalator</t>
  </si>
  <si>
    <t>LME June</t>
  </si>
  <si>
    <t>Pallets Target</t>
  </si>
  <si>
    <t>AD, Discount</t>
  </si>
  <si>
    <t>Customer</t>
  </si>
  <si>
    <t xml:space="preserve">International Code </t>
  </si>
  <si>
    <t>Nour Code</t>
  </si>
  <si>
    <t>Nour Polarity</t>
  </si>
  <si>
    <t>Type</t>
  </si>
  <si>
    <t xml:space="preserve">Short code </t>
  </si>
  <si>
    <t>Capacity C20, Ah</t>
  </si>
  <si>
    <t>CCA, A [EN}</t>
  </si>
  <si>
    <t>BOX</t>
  </si>
  <si>
    <t>Layout</t>
  </si>
  <si>
    <t>Terminal</t>
  </si>
  <si>
    <t>BHD</t>
  </si>
  <si>
    <t xml:space="preserve">Weight </t>
  </si>
  <si>
    <t>Qty per pallet</t>
  </si>
  <si>
    <t>Base Price EXW</t>
  </si>
  <si>
    <t>Net Price EXW</t>
  </si>
  <si>
    <t>Quantity per layer</t>
  </si>
  <si>
    <t>NOUR Reference</t>
  </si>
  <si>
    <t>1st Order - Kenya</t>
  </si>
  <si>
    <t>Total nombre de couches</t>
  </si>
  <si>
    <t>Palette 3 couche</t>
  </si>
  <si>
    <t>Code international</t>
  </si>
  <si>
    <t>Palettes 3 couches</t>
  </si>
  <si>
    <t>Qté/ Palette</t>
  </si>
  <si>
    <t>Qté</t>
  </si>
  <si>
    <t>Poids net</t>
  </si>
  <si>
    <t>Poids brut</t>
  </si>
  <si>
    <t>PU €</t>
  </si>
  <si>
    <t xml:space="preserve">Total € </t>
  </si>
  <si>
    <t>Lubatex</t>
  </si>
  <si>
    <t>article commande</t>
  </si>
  <si>
    <t>L</t>
  </si>
  <si>
    <t>W</t>
  </si>
  <si>
    <t>H</t>
  </si>
  <si>
    <t>kg</t>
  </si>
  <si>
    <t>pcs</t>
  </si>
  <si>
    <t>LME 1900€</t>
  </si>
  <si>
    <t>P0001</t>
  </si>
  <si>
    <t>RPA</t>
  </si>
  <si>
    <t>SMF 55027</t>
  </si>
  <si>
    <t>LB55L1W172R1Z55</t>
  </si>
  <si>
    <t>R+</t>
  </si>
  <si>
    <t>DIN</t>
  </si>
  <si>
    <t>L1</t>
  </si>
  <si>
    <t>B13</t>
  </si>
  <si>
    <t>P0002</t>
  </si>
  <si>
    <t>SMF 56219</t>
  </si>
  <si>
    <t>LB66L2W172R1Z55</t>
  </si>
  <si>
    <t>L2</t>
  </si>
  <si>
    <t>P0003</t>
  </si>
  <si>
    <t>SMF 57412</t>
  </si>
  <si>
    <t>LB77L3W172R1Z55</t>
  </si>
  <si>
    <t>L3</t>
  </si>
  <si>
    <t>P0004</t>
  </si>
  <si>
    <t>SMF 60044</t>
  </si>
  <si>
    <t>LB90L5W172R1Z55</t>
  </si>
  <si>
    <t>L5</t>
  </si>
  <si>
    <t>P0005</t>
  </si>
  <si>
    <t>SMF 54512</t>
  </si>
  <si>
    <t>LB45B1W172R1Z44</t>
  </si>
  <si>
    <t>L1B</t>
  </si>
  <si>
    <t>P0006</t>
  </si>
  <si>
    <t>SMF 54459</t>
  </si>
  <si>
    <t>LB45L1W172R1Z44</t>
  </si>
  <si>
    <t>P0007</t>
  </si>
  <si>
    <t>SMF 56077</t>
  </si>
  <si>
    <t>LB56B2W172R1Z44</t>
  </si>
  <si>
    <t>L2B</t>
  </si>
  <si>
    <t>P0008</t>
  </si>
  <si>
    <t>SMF 56078</t>
  </si>
  <si>
    <t>LB56L2W172R1Z44</t>
  </si>
  <si>
    <t>P0009</t>
  </si>
  <si>
    <t>SMF 57014</t>
  </si>
  <si>
    <t>LB67B3W172R1Z44</t>
  </si>
  <si>
    <t>L3B</t>
  </si>
  <si>
    <t>P0010</t>
  </si>
  <si>
    <t>SMF 57220</t>
  </si>
  <si>
    <t>LB67L3W172R1Z44</t>
  </si>
  <si>
    <t>P0011</t>
  </si>
  <si>
    <t>SMF 59538</t>
  </si>
  <si>
    <t>LB89L5W172R1Z44</t>
  </si>
  <si>
    <t>P0012</t>
  </si>
  <si>
    <t>MF 54512</t>
  </si>
  <si>
    <t>LB44B1K072R1S12</t>
  </si>
  <si>
    <t>P0013</t>
  </si>
  <si>
    <t>MF 54459</t>
  </si>
  <si>
    <t>LB44L1K072R1S12</t>
  </si>
  <si>
    <t>P0014</t>
  </si>
  <si>
    <t>MF 55519</t>
  </si>
  <si>
    <t>LB55B2K072R1S12</t>
  </si>
  <si>
    <t>P0015</t>
  </si>
  <si>
    <t>MF 55559</t>
  </si>
  <si>
    <t>LB55L2K072R1S12</t>
  </si>
  <si>
    <t>P0016</t>
  </si>
  <si>
    <t>MF 56613</t>
  </si>
  <si>
    <t>LB66B3K072R1S12</t>
  </si>
  <si>
    <t>P0017</t>
  </si>
  <si>
    <t>MF 56648</t>
  </si>
  <si>
    <t>LB66L3K072R1S12</t>
  </si>
  <si>
    <t>P0018</t>
  </si>
  <si>
    <t>MF 58827</t>
  </si>
  <si>
    <t>LB88L5K072R1S12</t>
  </si>
  <si>
    <t>P0019</t>
  </si>
  <si>
    <t>MSP89AF003L1S13</t>
  </si>
  <si>
    <t>L+</t>
  </si>
  <si>
    <t>A</t>
  </si>
  <si>
    <t>B0</t>
  </si>
  <si>
    <t>P0020</t>
  </si>
  <si>
    <t>MSP90BF003L1S13</t>
  </si>
  <si>
    <t>B</t>
  </si>
  <si>
    <t>P0021</t>
  </si>
  <si>
    <t>MSP12BF003L1S13</t>
  </si>
  <si>
    <t>P0022</t>
  </si>
  <si>
    <t>ML34CF00L1S13</t>
  </si>
  <si>
    <t>C</t>
  </si>
  <si>
    <t>P0023</t>
  </si>
  <si>
    <t>P0024</t>
  </si>
  <si>
    <t>P0025</t>
  </si>
  <si>
    <t>P0026</t>
  </si>
  <si>
    <t>P0027</t>
  </si>
  <si>
    <t>P0028</t>
  </si>
  <si>
    <t>P0029</t>
  </si>
  <si>
    <t>P0030</t>
  </si>
  <si>
    <t>P0031</t>
  </si>
  <si>
    <t>P0032</t>
  </si>
  <si>
    <t>P0033</t>
  </si>
  <si>
    <t>Batcar</t>
  </si>
  <si>
    <t>LB44B1K073R1S13</t>
  </si>
  <si>
    <t>LB1</t>
  </si>
  <si>
    <t>B13/B4</t>
  </si>
  <si>
    <t>P0034</t>
  </si>
  <si>
    <t>LB44L1K072R1S13</t>
  </si>
  <si>
    <t>P0035</t>
  </si>
  <si>
    <t>LB45B1K073R1S13</t>
  </si>
  <si>
    <t>P0036</t>
  </si>
  <si>
    <t>LB45L1K073R1S13</t>
  </si>
  <si>
    <t>P0037</t>
  </si>
  <si>
    <t>LB55L1K073R1S13</t>
  </si>
  <si>
    <t>P0038</t>
  </si>
  <si>
    <t>LB45B2K073R1S13</t>
  </si>
  <si>
    <t>LB2</t>
  </si>
  <si>
    <t>P0039</t>
  </si>
  <si>
    <t>LB55B2K073R1S13</t>
  </si>
  <si>
    <t>P0040</t>
  </si>
  <si>
    <t>LB55L2K073R1S13</t>
  </si>
  <si>
    <t>P0041</t>
  </si>
  <si>
    <t>LB56B2K073R1S13</t>
  </si>
  <si>
    <t>P0042</t>
  </si>
  <si>
    <t>LB56L2K073R1S13</t>
  </si>
  <si>
    <t>P0043</t>
  </si>
  <si>
    <t>LB66L2K073R1S13</t>
  </si>
  <si>
    <t>P0044</t>
  </si>
  <si>
    <t>LB66B3K073R1S13</t>
  </si>
  <si>
    <t>LB3</t>
  </si>
  <si>
    <t>P0045</t>
  </si>
  <si>
    <t>LB67B3K073R1S13</t>
  </si>
  <si>
    <t>P0046</t>
  </si>
  <si>
    <t>LB67L3K073R1S13</t>
  </si>
  <si>
    <t>P0047</t>
  </si>
  <si>
    <t>LB77B3K073R1S13</t>
  </si>
  <si>
    <t>P0048</t>
  </si>
  <si>
    <t>LB77L3K073R1S13</t>
  </si>
  <si>
    <t>P0049</t>
  </si>
  <si>
    <t>LB78L3K073R1S13</t>
  </si>
  <si>
    <t>P0050</t>
  </si>
  <si>
    <t>LB88L5K072R1S13</t>
  </si>
  <si>
    <t>P0051</t>
  </si>
  <si>
    <t>LB89L5K072R1S13</t>
  </si>
  <si>
    <t>P0052</t>
  </si>
  <si>
    <t>LB99L5K073R1S13</t>
  </si>
  <si>
    <t>P0053</t>
  </si>
  <si>
    <t>LB90L5K073R1S13</t>
  </si>
  <si>
    <t>P0054</t>
  </si>
  <si>
    <t>P0055</t>
  </si>
  <si>
    <t>P0056</t>
  </si>
  <si>
    <t>P0057</t>
  </si>
  <si>
    <t>P0058</t>
  </si>
  <si>
    <t>P0059</t>
  </si>
  <si>
    <t>P0060</t>
  </si>
  <si>
    <t>P0061</t>
  </si>
  <si>
    <t>P0062</t>
  </si>
  <si>
    <t>P0063</t>
  </si>
  <si>
    <t>P0064</t>
  </si>
  <si>
    <t>Ouest Batteries</t>
  </si>
  <si>
    <t>222PLUSMF</t>
  </si>
  <si>
    <t>P0065</t>
  </si>
  <si>
    <t>426PLUSMF</t>
  </si>
  <si>
    <t>P0066</t>
  </si>
  <si>
    <t>P0067</t>
  </si>
  <si>
    <t>P0068</t>
  </si>
  <si>
    <t>418MF</t>
  </si>
  <si>
    <t>P0069</t>
  </si>
  <si>
    <t>422MF</t>
  </si>
  <si>
    <t>P0070</t>
  </si>
  <si>
    <t>600MF</t>
  </si>
  <si>
    <t>P0071</t>
  </si>
  <si>
    <t>426MF</t>
  </si>
  <si>
    <t>P0072</t>
  </si>
  <si>
    <t>358MF</t>
  </si>
  <si>
    <t>P0073</t>
  </si>
  <si>
    <t>430MF</t>
  </si>
  <si>
    <t>P0074</t>
  </si>
  <si>
    <t>P0075</t>
  </si>
  <si>
    <t>P0076</t>
  </si>
  <si>
    <t>P0077</t>
  </si>
  <si>
    <t>P0078</t>
  </si>
  <si>
    <t>P0079</t>
  </si>
  <si>
    <t>P0080</t>
  </si>
  <si>
    <t>P0081</t>
  </si>
  <si>
    <t>P0082</t>
  </si>
  <si>
    <t>P0083</t>
  </si>
  <si>
    <t>P0084</t>
  </si>
  <si>
    <t>P0085</t>
  </si>
  <si>
    <t>P0086</t>
  </si>
  <si>
    <t>P0087</t>
  </si>
  <si>
    <t>P0088</t>
  </si>
  <si>
    <t>P0089</t>
  </si>
  <si>
    <t>P0090</t>
  </si>
  <si>
    <t>P0091</t>
  </si>
  <si>
    <t>P0092</t>
  </si>
  <si>
    <t>Proxitech</t>
  </si>
  <si>
    <t>P0093</t>
  </si>
  <si>
    <t>P0094</t>
  </si>
  <si>
    <t>P0095</t>
  </si>
  <si>
    <t>P0096</t>
  </si>
  <si>
    <t>P0097</t>
  </si>
  <si>
    <t>P0098</t>
  </si>
  <si>
    <t>P0099</t>
  </si>
  <si>
    <t>P0100</t>
  </si>
  <si>
    <t>P0101</t>
  </si>
  <si>
    <t>P0102</t>
  </si>
  <si>
    <t>P0103</t>
  </si>
  <si>
    <t>P0104</t>
  </si>
  <si>
    <t>P0105</t>
  </si>
  <si>
    <t>P0106</t>
  </si>
  <si>
    <t>P0107</t>
  </si>
  <si>
    <t>P0108</t>
  </si>
  <si>
    <t>P0109</t>
  </si>
  <si>
    <t>P0110</t>
  </si>
  <si>
    <t>P0111</t>
  </si>
  <si>
    <t>P0112</t>
  </si>
  <si>
    <t>P0113</t>
  </si>
  <si>
    <t>P0114</t>
  </si>
  <si>
    <t>P0115</t>
  </si>
  <si>
    <t>P0116</t>
  </si>
  <si>
    <t>P0117</t>
  </si>
  <si>
    <t>P0118</t>
  </si>
  <si>
    <t>P0119</t>
  </si>
  <si>
    <t>P0120</t>
  </si>
  <si>
    <t>Littoral Batteries</t>
  </si>
  <si>
    <t>SMF 55028</t>
  </si>
  <si>
    <t>LB55B1W172R1Z55</t>
  </si>
  <si>
    <t>P0121</t>
  </si>
  <si>
    <t>P0122</t>
  </si>
  <si>
    <t>P0123</t>
  </si>
  <si>
    <t>SMF 56277</t>
  </si>
  <si>
    <t>LB66B2W172R1Z55</t>
  </si>
  <si>
    <t>P0124</t>
  </si>
  <si>
    <t>SMF 57414</t>
  </si>
  <si>
    <t>LB77B3W172R1Z55</t>
  </si>
  <si>
    <t>P0125</t>
  </si>
  <si>
    <t>P0126</t>
  </si>
  <si>
    <t>P0127</t>
  </si>
  <si>
    <t>P0128</t>
  </si>
  <si>
    <t>P0129</t>
  </si>
  <si>
    <t>P0130</t>
  </si>
  <si>
    <t>P0131</t>
  </si>
  <si>
    <t>P0132</t>
  </si>
  <si>
    <t>P0133</t>
  </si>
  <si>
    <t>P0134</t>
  </si>
  <si>
    <t>P0135</t>
  </si>
  <si>
    <t>P0136</t>
  </si>
  <si>
    <t>P0137</t>
  </si>
  <si>
    <t>P0138</t>
  </si>
  <si>
    <t>P0139</t>
  </si>
  <si>
    <t>P0140</t>
  </si>
  <si>
    <t>P0141</t>
  </si>
  <si>
    <t>P0142</t>
  </si>
  <si>
    <t>P0143</t>
  </si>
  <si>
    <t>P0144</t>
  </si>
  <si>
    <t>P0145</t>
  </si>
  <si>
    <t>P0146</t>
  </si>
  <si>
    <t>P0147</t>
  </si>
  <si>
    <t>P0148</t>
  </si>
  <si>
    <t>P0149</t>
  </si>
  <si>
    <t>P0150</t>
  </si>
  <si>
    <t>P0151</t>
  </si>
  <si>
    <t>BIN SHIHON</t>
  </si>
  <si>
    <t>LB145L1P432R1</t>
  </si>
  <si>
    <t>P0152</t>
  </si>
  <si>
    <t>SMF 55559</t>
  </si>
  <si>
    <t>LB156L2P432R1</t>
  </si>
  <si>
    <t>P0153</t>
  </si>
  <si>
    <t>LB166L2P432R1</t>
  </si>
  <si>
    <t>P0154</t>
  </si>
  <si>
    <t>SMF 56638</t>
  </si>
  <si>
    <t>LB167L3P432R1</t>
  </si>
  <si>
    <t>P0155</t>
  </si>
  <si>
    <t>LB177L3P432R1</t>
  </si>
  <si>
    <t>P0156</t>
  </si>
  <si>
    <t>SMF 58827</t>
  </si>
  <si>
    <t>LB189L5P432R1</t>
  </si>
  <si>
    <t>P0157</t>
  </si>
  <si>
    <t>SMF 60038</t>
  </si>
  <si>
    <t>LB190L5P432R1</t>
  </si>
  <si>
    <t>P0158</t>
  </si>
  <si>
    <t>SMF 42B19L</t>
  </si>
  <si>
    <t>E45J3P002R1S13</t>
  </si>
  <si>
    <t>JIS</t>
  </si>
  <si>
    <t>B19</t>
  </si>
  <si>
    <t>P0159</t>
  </si>
  <si>
    <t>SMF 42B19R</t>
  </si>
  <si>
    <t>E45J3P002L1S13</t>
  </si>
  <si>
    <t>P0160</t>
  </si>
  <si>
    <t>SMF 50B24LS</t>
  </si>
  <si>
    <t>E56J4P002R1S13</t>
  </si>
  <si>
    <t>B24</t>
  </si>
  <si>
    <t>P0161</t>
  </si>
  <si>
    <t>SMF 50B24RS</t>
  </si>
  <si>
    <t>E56J4P002L1S13</t>
  </si>
  <si>
    <t>P0162</t>
  </si>
  <si>
    <t>SMF 55D23L</t>
  </si>
  <si>
    <t>M155J6X172R1</t>
  </si>
  <si>
    <t>D23</t>
  </si>
  <si>
    <t>B1</t>
  </si>
  <si>
    <t>P0163</t>
  </si>
  <si>
    <t>SMF 55D23R</t>
  </si>
  <si>
    <t>M155J6X172L1</t>
  </si>
  <si>
    <t>P0164</t>
  </si>
  <si>
    <t>SMF 80D26L</t>
  </si>
  <si>
    <t>M166J7X172R1</t>
  </si>
  <si>
    <t>D26</t>
  </si>
  <si>
    <t>P0165</t>
  </si>
  <si>
    <t>SMF 80D26R</t>
  </si>
  <si>
    <t>M166J7X172L1</t>
  </si>
  <si>
    <t>P0166</t>
  </si>
  <si>
    <t>SMF 115D31L</t>
  </si>
  <si>
    <t>M188J0X172R1</t>
  </si>
  <si>
    <t>D31</t>
  </si>
  <si>
    <t>P0167</t>
  </si>
  <si>
    <t>SMF 115D31R</t>
  </si>
  <si>
    <t>M188J0X172L1</t>
  </si>
  <si>
    <t>P0168</t>
  </si>
  <si>
    <t>P0169</t>
  </si>
  <si>
    <t>P0170</t>
  </si>
  <si>
    <t>P0171</t>
  </si>
  <si>
    <t>P0172</t>
  </si>
  <si>
    <t>P0173</t>
  </si>
  <si>
    <t>P0174</t>
  </si>
  <si>
    <t>P0175</t>
  </si>
  <si>
    <t>P0176</t>
  </si>
  <si>
    <t>P0177</t>
  </si>
  <si>
    <t>P0178</t>
  </si>
  <si>
    <t>FMW52-L1</t>
  </si>
  <si>
    <t>Free Batt</t>
  </si>
  <si>
    <t>P0179</t>
  </si>
  <si>
    <t>FMW62-L2</t>
  </si>
  <si>
    <t>P0180</t>
  </si>
  <si>
    <t>FMW74-L3</t>
  </si>
  <si>
    <t>P0181</t>
  </si>
  <si>
    <t>FMW100-L5</t>
  </si>
  <si>
    <t>P0182</t>
  </si>
  <si>
    <t>FMW45-LB1</t>
  </si>
  <si>
    <t>P0183</t>
  </si>
  <si>
    <t>FMW45-L1</t>
  </si>
  <si>
    <t>P0184</t>
  </si>
  <si>
    <t>FMW60-LB2</t>
  </si>
  <si>
    <t>P0185</t>
  </si>
  <si>
    <t>FMW60-L2</t>
  </si>
  <si>
    <t>P0186</t>
  </si>
  <si>
    <t>FMW70-LB3</t>
  </si>
  <si>
    <t>P0187</t>
  </si>
  <si>
    <t>FMW70-L3</t>
  </si>
  <si>
    <t>P0188</t>
  </si>
  <si>
    <t>FMW95-L5</t>
  </si>
  <si>
    <t>P0189</t>
  </si>
  <si>
    <t>SMF 53520</t>
  </si>
  <si>
    <t>MRT44J3X102R1J44</t>
  </si>
  <si>
    <t>FMW35-B19JL</t>
  </si>
  <si>
    <t>P0190</t>
  </si>
  <si>
    <t>SMF 53522</t>
  </si>
  <si>
    <t>MRT44J3X102L1J44</t>
  </si>
  <si>
    <t>FMW35-B19JR</t>
  </si>
  <si>
    <t>P0191</t>
  </si>
  <si>
    <t>MF 42B19R</t>
  </si>
  <si>
    <t>MRT45J4X102R1J44</t>
  </si>
  <si>
    <t>FMW45-B24JL</t>
  </si>
  <si>
    <t>P0192</t>
  </si>
  <si>
    <t>MF 42B19L</t>
  </si>
  <si>
    <t>MRT45J4X102L1J44</t>
  </si>
  <si>
    <t>FMW45-B24JR</t>
  </si>
  <si>
    <t>P0193</t>
  </si>
  <si>
    <t>SMF 54523</t>
  </si>
  <si>
    <t>MRT45J4X102R1Z44</t>
  </si>
  <si>
    <t>FMW45-B24L</t>
  </si>
  <si>
    <t>P0194</t>
  </si>
  <si>
    <t>SMF 54524</t>
  </si>
  <si>
    <t>MRT45J4X102L1Z44</t>
  </si>
  <si>
    <t>FMW45-B24R</t>
  </si>
  <si>
    <t>P0195</t>
  </si>
  <si>
    <t>MF65D31R</t>
  </si>
  <si>
    <t>M166J0X172R1</t>
  </si>
  <si>
    <t>FMW70-D31L</t>
  </si>
  <si>
    <t>P0196</t>
  </si>
  <si>
    <t>MF65D31L</t>
  </si>
  <si>
    <t>M166J0X172L1</t>
  </si>
  <si>
    <t>FMW70-D31R</t>
  </si>
  <si>
    <t>P0197</t>
  </si>
  <si>
    <t>SMF 60032</t>
  </si>
  <si>
    <t>M78J0X172R1Z44</t>
  </si>
  <si>
    <t>FMW95-D31L</t>
  </si>
  <si>
    <t>P0198</t>
  </si>
  <si>
    <t>SMF 60033</t>
  </si>
  <si>
    <t>M78J0X172L1Z44</t>
  </si>
  <si>
    <t>FMW95-D31R</t>
  </si>
  <si>
    <t>P0199</t>
  </si>
  <si>
    <t>SMF 57029</t>
  </si>
  <si>
    <t>M56J7X102R1Z44</t>
  </si>
  <si>
    <t>FMW70-D26L</t>
  </si>
  <si>
    <t>P0200</t>
  </si>
  <si>
    <t>SMF 57024</t>
  </si>
  <si>
    <t>M56J7X102L1Z44</t>
  </si>
  <si>
    <t>FMW70-D26R</t>
  </si>
  <si>
    <t>P0201</t>
  </si>
  <si>
    <t>FMK44-LB1</t>
  </si>
  <si>
    <t>P0202</t>
  </si>
  <si>
    <t>FMK44-L1</t>
  </si>
  <si>
    <t>P0203</t>
  </si>
  <si>
    <t>FMK55-LB2</t>
  </si>
  <si>
    <t>P0204</t>
  </si>
  <si>
    <t>FMK55-L2</t>
  </si>
  <si>
    <t>P0205</t>
  </si>
  <si>
    <t>FMK66-LB3</t>
  </si>
  <si>
    <t>P0206</t>
  </si>
  <si>
    <t>FMK66-L3</t>
  </si>
  <si>
    <t>P0207</t>
  </si>
  <si>
    <t>SMW52-L1</t>
  </si>
  <si>
    <t>SEVEN</t>
  </si>
  <si>
    <t>P0208</t>
  </si>
  <si>
    <t>SMW62-L2</t>
  </si>
  <si>
    <t>P0209</t>
  </si>
  <si>
    <t>SMW74-L3</t>
  </si>
  <si>
    <t>P0210</t>
  </si>
  <si>
    <t>SMW100-L5</t>
  </si>
  <si>
    <t>P0211</t>
  </si>
  <si>
    <t>SMW45-LB1</t>
  </si>
  <si>
    <t>P0212</t>
  </si>
  <si>
    <t>SMW45-L1</t>
  </si>
  <si>
    <t>P0213</t>
  </si>
  <si>
    <t>SMW60-LB2</t>
  </si>
  <si>
    <t>P0214</t>
  </si>
  <si>
    <t>SMW60-L2</t>
  </si>
  <si>
    <t>P0215</t>
  </si>
  <si>
    <t>SMW70-LB3</t>
  </si>
  <si>
    <t>P0216</t>
  </si>
  <si>
    <t>SMW70-L3</t>
  </si>
  <si>
    <t>P0217</t>
  </si>
  <si>
    <t>SMW95-L5</t>
  </si>
  <si>
    <t>P0218</t>
  </si>
  <si>
    <t>SMW35-B19JL</t>
  </si>
  <si>
    <t>P0219</t>
  </si>
  <si>
    <t>SMW35-B19JR</t>
  </si>
  <si>
    <t>P0220</t>
  </si>
  <si>
    <t>SMW45-B24JL</t>
  </si>
  <si>
    <t>P0221</t>
  </si>
  <si>
    <t>SMW45-B24JR</t>
  </si>
  <si>
    <t>P0222</t>
  </si>
  <si>
    <t>SMW45-B24L</t>
  </si>
  <si>
    <t>P0223</t>
  </si>
  <si>
    <t>SMW45-B24R</t>
  </si>
  <si>
    <t>P0224</t>
  </si>
  <si>
    <t>SMW70-D31L</t>
  </si>
  <si>
    <t>P0225</t>
  </si>
  <si>
    <t>SMW70-D31R</t>
  </si>
  <si>
    <t>P0226</t>
  </si>
  <si>
    <t>SMW95-D31L</t>
  </si>
  <si>
    <t>P0227</t>
  </si>
  <si>
    <t>SMW95-D31R</t>
  </si>
  <si>
    <t>P0228</t>
  </si>
  <si>
    <t>SMW70-D26L</t>
  </si>
  <si>
    <t>P0229</t>
  </si>
  <si>
    <t>SMW70-D26R</t>
  </si>
  <si>
    <t>P0230</t>
  </si>
  <si>
    <t>SMK44-LB1</t>
  </si>
  <si>
    <t>P0231</t>
  </si>
  <si>
    <t>SMK44-L1</t>
  </si>
  <si>
    <t>P0232</t>
  </si>
  <si>
    <t>SMK55-LB2</t>
  </si>
  <si>
    <t>P0233</t>
  </si>
  <si>
    <t>SMK55-L2</t>
  </si>
  <si>
    <t>P0234</t>
  </si>
  <si>
    <t>SMK66-LB3</t>
  </si>
  <si>
    <t>P0235</t>
  </si>
  <si>
    <t>SMK66-L3</t>
  </si>
  <si>
    <t>P0236</t>
  </si>
  <si>
    <t>P0237</t>
  </si>
  <si>
    <t>P0238</t>
  </si>
  <si>
    <t>P0239</t>
  </si>
  <si>
    <t>P0240</t>
  </si>
  <si>
    <t>P0241</t>
  </si>
  <si>
    <t>P0242</t>
  </si>
  <si>
    <t>P0243</t>
  </si>
  <si>
    <t>P0244</t>
  </si>
  <si>
    <t>P0245</t>
  </si>
  <si>
    <t>P0246</t>
  </si>
  <si>
    <t>P0247</t>
  </si>
  <si>
    <t>P0248</t>
  </si>
  <si>
    <t>P0249</t>
  </si>
  <si>
    <t>P0250</t>
  </si>
  <si>
    <t>P0251</t>
  </si>
  <si>
    <t>P0252</t>
  </si>
  <si>
    <t>P0253</t>
  </si>
  <si>
    <t>P0254</t>
  </si>
  <si>
    <t>P0255</t>
  </si>
  <si>
    <t>P0256</t>
  </si>
  <si>
    <t>P0257</t>
  </si>
  <si>
    <t>P0258</t>
  </si>
  <si>
    <t>P0259</t>
  </si>
  <si>
    <t>P0260</t>
  </si>
  <si>
    <t>P0261</t>
  </si>
  <si>
    <t>P0262</t>
  </si>
  <si>
    <t>P0263</t>
  </si>
  <si>
    <t>P0264</t>
  </si>
  <si>
    <t>P0265</t>
  </si>
  <si>
    <t>P0266</t>
  </si>
  <si>
    <t>P0267</t>
  </si>
  <si>
    <t>P0268</t>
  </si>
  <si>
    <t>P0269</t>
  </si>
  <si>
    <t>P0270</t>
  </si>
  <si>
    <t>P0271</t>
  </si>
  <si>
    <t>P0272</t>
  </si>
  <si>
    <t>P0273</t>
  </si>
  <si>
    <t>P0274</t>
  </si>
  <si>
    <t>P0275</t>
  </si>
  <si>
    <t>P0276</t>
  </si>
  <si>
    <t>P0277</t>
  </si>
  <si>
    <t>P0278</t>
  </si>
  <si>
    <t>P0279</t>
  </si>
  <si>
    <t>P0280</t>
  </si>
  <si>
    <t>P0281</t>
  </si>
  <si>
    <t>P0282</t>
  </si>
  <si>
    <t>P0283</t>
  </si>
  <si>
    <t>P0284</t>
  </si>
  <si>
    <t>P0285</t>
  </si>
  <si>
    <t>P0286</t>
  </si>
  <si>
    <t>P0287</t>
  </si>
  <si>
    <t>P0288</t>
  </si>
  <si>
    <t>P0289</t>
  </si>
  <si>
    <t>P0290</t>
  </si>
  <si>
    <t>P0291</t>
  </si>
  <si>
    <t>P0292</t>
  </si>
  <si>
    <t>P0293</t>
  </si>
  <si>
    <t>P0294</t>
  </si>
  <si>
    <t>P0295</t>
  </si>
  <si>
    <t>P0296</t>
  </si>
  <si>
    <t>P0297</t>
  </si>
  <si>
    <t>P0298</t>
  </si>
  <si>
    <t>P0299</t>
  </si>
  <si>
    <t>P0300</t>
  </si>
  <si>
    <t>P0301</t>
  </si>
  <si>
    <t>P0302</t>
  </si>
  <si>
    <t>P0303</t>
  </si>
  <si>
    <t>P0304</t>
  </si>
  <si>
    <t>P0305</t>
  </si>
  <si>
    <t>P0306</t>
  </si>
  <si>
    <t>P0307</t>
  </si>
  <si>
    <t>P0308</t>
  </si>
  <si>
    <t>P0309</t>
  </si>
  <si>
    <t>P0310</t>
  </si>
  <si>
    <t>P0311</t>
  </si>
  <si>
    <t>P0312</t>
  </si>
  <si>
    <t>P0313</t>
  </si>
  <si>
    <t>P0314</t>
  </si>
  <si>
    <t>P0315</t>
  </si>
  <si>
    <t>P0316</t>
  </si>
  <si>
    <t>P0317</t>
  </si>
  <si>
    <t>P0318</t>
  </si>
  <si>
    <t>P0319</t>
  </si>
  <si>
    <t>P0320</t>
  </si>
  <si>
    <t>P0321</t>
  </si>
  <si>
    <t>P0322</t>
  </si>
  <si>
    <t>P0323</t>
  </si>
  <si>
    <t>P0324</t>
  </si>
  <si>
    <t>P0325</t>
  </si>
  <si>
    <t>P0326</t>
  </si>
  <si>
    <t>P0327</t>
  </si>
  <si>
    <t>P0328</t>
  </si>
  <si>
    <t>P0329</t>
  </si>
  <si>
    <t>P0330</t>
  </si>
  <si>
    <t>P0331</t>
  </si>
  <si>
    <t>P0332</t>
  </si>
  <si>
    <t>P0333</t>
  </si>
  <si>
    <t>P0334</t>
  </si>
  <si>
    <t>P0335</t>
  </si>
  <si>
    <t>P0336</t>
  </si>
  <si>
    <t>P0337</t>
  </si>
  <si>
    <t>P0338</t>
  </si>
  <si>
    <t>P0339</t>
  </si>
  <si>
    <t>P0340</t>
  </si>
  <si>
    <t>P0341</t>
  </si>
  <si>
    <t>P0342</t>
  </si>
  <si>
    <t>P0343</t>
  </si>
  <si>
    <t>P0344</t>
  </si>
  <si>
    <t>P0345</t>
  </si>
  <si>
    <t>P0346</t>
  </si>
  <si>
    <t>P0347</t>
  </si>
  <si>
    <t>P0348</t>
  </si>
  <si>
    <t>P0349</t>
  </si>
  <si>
    <t>P0350</t>
  </si>
  <si>
    <t>P0351</t>
  </si>
  <si>
    <t>P0352</t>
  </si>
  <si>
    <t>P0353</t>
  </si>
  <si>
    <t>P0354</t>
  </si>
  <si>
    <t>P0355</t>
  </si>
  <si>
    <t>P0356</t>
  </si>
  <si>
    <t>P0357</t>
  </si>
  <si>
    <t>P0358</t>
  </si>
  <si>
    <t>P0359</t>
  </si>
  <si>
    <t>P0360</t>
  </si>
  <si>
    <t>P0361</t>
  </si>
  <si>
    <t>P0362</t>
  </si>
  <si>
    <t>P0363</t>
  </si>
  <si>
    <t>P0364</t>
  </si>
  <si>
    <t>P0365</t>
  </si>
  <si>
    <t>P0366</t>
  </si>
  <si>
    <t>P0367</t>
  </si>
  <si>
    <t>P0368</t>
  </si>
  <si>
    <t>P0369</t>
  </si>
  <si>
    <t>P0370</t>
  </si>
  <si>
    <t>P0371</t>
  </si>
  <si>
    <t>P0372</t>
  </si>
  <si>
    <t>P0373</t>
  </si>
  <si>
    <t>P0374</t>
  </si>
  <si>
    <t>P0375</t>
  </si>
  <si>
    <t>P0376</t>
  </si>
  <si>
    <t>P0377</t>
  </si>
  <si>
    <t>P0378</t>
  </si>
  <si>
    <t>P0379</t>
  </si>
  <si>
    <t>P0380</t>
  </si>
  <si>
    <t>P0381</t>
  </si>
  <si>
    <t>P0382</t>
  </si>
  <si>
    <t>P0383</t>
  </si>
  <si>
    <t>P0384</t>
  </si>
  <si>
    <t>P0385</t>
  </si>
  <si>
    <t>P0386</t>
  </si>
  <si>
    <t>P0387</t>
  </si>
  <si>
    <t>P0388</t>
  </si>
  <si>
    <t>P0389</t>
  </si>
  <si>
    <t>P0390</t>
  </si>
  <si>
    <t>P0391</t>
  </si>
  <si>
    <t>P0392</t>
  </si>
  <si>
    <t>P0393</t>
  </si>
  <si>
    <t>P0394</t>
  </si>
  <si>
    <t>P0395</t>
  </si>
  <si>
    <t>P0396</t>
  </si>
  <si>
    <t>P0397</t>
  </si>
  <si>
    <t>P0398</t>
  </si>
  <si>
    <t>P0399</t>
  </si>
  <si>
    <t>P0400</t>
  </si>
  <si>
    <t>P0401</t>
  </si>
  <si>
    <t>P0402</t>
  </si>
  <si>
    <t>P0403</t>
  </si>
  <si>
    <t>P0404</t>
  </si>
  <si>
    <t>P0405</t>
  </si>
  <si>
    <t>P0406</t>
  </si>
  <si>
    <t>P0407</t>
  </si>
  <si>
    <t>P0408</t>
  </si>
  <si>
    <t>P0409</t>
  </si>
  <si>
    <t>P0410</t>
  </si>
  <si>
    <t>P0411</t>
  </si>
  <si>
    <t>P0412</t>
  </si>
  <si>
    <t>P0413</t>
  </si>
  <si>
    <t>P0414</t>
  </si>
  <si>
    <t>P0415</t>
  </si>
  <si>
    <t>P0416</t>
  </si>
  <si>
    <t>P0417</t>
  </si>
  <si>
    <t>P0418</t>
  </si>
  <si>
    <t>P0419</t>
  </si>
  <si>
    <t>P0420</t>
  </si>
  <si>
    <t>P0421</t>
  </si>
  <si>
    <t>P0422</t>
  </si>
  <si>
    <t>P0423</t>
  </si>
  <si>
    <t>P0424</t>
  </si>
  <si>
    <t>P0425</t>
  </si>
  <si>
    <t>P0426</t>
  </si>
  <si>
    <t>P0427</t>
  </si>
  <si>
    <t>P0428</t>
  </si>
  <si>
    <t>P0429</t>
  </si>
  <si>
    <t>P0430</t>
  </si>
  <si>
    <t>P0431</t>
  </si>
  <si>
    <t>P0432</t>
  </si>
  <si>
    <t>P0433</t>
  </si>
  <si>
    <t>P0434</t>
  </si>
  <si>
    <t>P0435</t>
  </si>
  <si>
    <t>P0436</t>
  </si>
  <si>
    <t>P0437</t>
  </si>
  <si>
    <t>P0438</t>
  </si>
  <si>
    <t>P0439</t>
  </si>
  <si>
    <t>P0440</t>
  </si>
  <si>
    <t>P0441</t>
  </si>
  <si>
    <t>P0442</t>
  </si>
  <si>
    <t>P0443</t>
  </si>
  <si>
    <t>P0444</t>
  </si>
  <si>
    <t>P0445</t>
  </si>
  <si>
    <t>P0446</t>
  </si>
  <si>
    <t>P0447</t>
  </si>
  <si>
    <t>P0448</t>
  </si>
  <si>
    <t>P0449</t>
  </si>
  <si>
    <t>P0450</t>
  </si>
  <si>
    <t>P0451</t>
  </si>
  <si>
    <t>P0452</t>
  </si>
  <si>
    <t>P0453</t>
  </si>
  <si>
    <t>P0454</t>
  </si>
  <si>
    <t>P0455</t>
  </si>
  <si>
    <t>P0456</t>
  </si>
  <si>
    <t>P0457</t>
  </si>
  <si>
    <t>P0458</t>
  </si>
  <si>
    <t>P0459</t>
  </si>
  <si>
    <t>P0460</t>
  </si>
  <si>
    <t>P0461</t>
  </si>
  <si>
    <t>P0462</t>
  </si>
  <si>
    <t>P0463</t>
  </si>
  <si>
    <t>P0464</t>
  </si>
  <si>
    <t>P0465</t>
  </si>
  <si>
    <t>P0466</t>
  </si>
  <si>
    <t>P0467</t>
  </si>
  <si>
    <t>P0468</t>
  </si>
  <si>
    <t>P0469</t>
  </si>
  <si>
    <t>P0470</t>
  </si>
  <si>
    <t>P0471</t>
  </si>
  <si>
    <t>P0472</t>
  </si>
  <si>
    <t>P0473</t>
  </si>
  <si>
    <t>P0474</t>
  </si>
  <si>
    <t>P0475</t>
  </si>
  <si>
    <t>P0476</t>
  </si>
  <si>
    <t>P0477</t>
  </si>
  <si>
    <t>P0478</t>
  </si>
  <si>
    <t>P0479</t>
  </si>
  <si>
    <t>P0480</t>
  </si>
  <si>
    <t>P0481</t>
  </si>
  <si>
    <t>P0482</t>
  </si>
  <si>
    <t>P0483</t>
  </si>
  <si>
    <t>P0484</t>
  </si>
  <si>
    <t>P0485</t>
  </si>
  <si>
    <t>P0486</t>
  </si>
  <si>
    <t>P0487</t>
  </si>
  <si>
    <t>P0488</t>
  </si>
  <si>
    <t>P0489</t>
  </si>
  <si>
    <t>P0490</t>
  </si>
  <si>
    <t>P0491</t>
  </si>
  <si>
    <t>P0492</t>
  </si>
  <si>
    <t>P0493</t>
  </si>
  <si>
    <t>P0494</t>
  </si>
  <si>
    <t>P0495</t>
  </si>
  <si>
    <t>P0496</t>
  </si>
  <si>
    <t>P0497</t>
  </si>
  <si>
    <t>P0498</t>
  </si>
  <si>
    <t>P0499</t>
  </si>
  <si>
    <t>P0500</t>
  </si>
  <si>
    <t>P0501</t>
  </si>
  <si>
    <t>P0502</t>
  </si>
  <si>
    <t>P0503</t>
  </si>
  <si>
    <t>P0504</t>
  </si>
  <si>
    <t>P0505</t>
  </si>
  <si>
    <t>P0506</t>
  </si>
  <si>
    <t>P0507</t>
  </si>
  <si>
    <t>P0508</t>
  </si>
  <si>
    <t>P0509</t>
  </si>
  <si>
    <t>P0510</t>
  </si>
  <si>
    <t>P0511</t>
  </si>
  <si>
    <t>P0512</t>
  </si>
  <si>
    <t>P0513</t>
  </si>
  <si>
    <t>P0514</t>
  </si>
  <si>
    <t>P0515</t>
  </si>
  <si>
    <t>P0516</t>
  </si>
  <si>
    <t>P0517</t>
  </si>
  <si>
    <t>P0518</t>
  </si>
  <si>
    <t>P0519</t>
  </si>
  <si>
    <t>P0520</t>
  </si>
  <si>
    <t>P0521</t>
  </si>
  <si>
    <t>P0522</t>
  </si>
  <si>
    <t>P0523</t>
  </si>
  <si>
    <t>P0524</t>
  </si>
  <si>
    <t>P0525</t>
  </si>
  <si>
    <t>P0526</t>
  </si>
  <si>
    <t>P0527</t>
  </si>
  <si>
    <t>P0528</t>
  </si>
  <si>
    <t>P0529</t>
  </si>
  <si>
    <t>P0530</t>
  </si>
  <si>
    <t>P0531</t>
  </si>
  <si>
    <t>P0532</t>
  </si>
  <si>
    <t>P0533</t>
  </si>
  <si>
    <t>P0534</t>
  </si>
  <si>
    <t>P0535</t>
  </si>
  <si>
    <t>P0536</t>
  </si>
  <si>
    <t>P0537</t>
  </si>
  <si>
    <t>P0538</t>
  </si>
  <si>
    <t>P0539</t>
  </si>
  <si>
    <t>P0540</t>
  </si>
  <si>
    <t>P0541</t>
  </si>
  <si>
    <t>P0542</t>
  </si>
  <si>
    <t>P0543</t>
  </si>
  <si>
    <t>P0544</t>
  </si>
  <si>
    <t>P0545</t>
  </si>
  <si>
    <t>P0546</t>
  </si>
  <si>
    <t>P0547</t>
  </si>
  <si>
    <t>P0548</t>
  </si>
  <si>
    <t>P0549</t>
  </si>
  <si>
    <t>P0550</t>
  </si>
  <si>
    <t>P0551</t>
  </si>
  <si>
    <t>P0552</t>
  </si>
  <si>
    <t>P0553</t>
  </si>
  <si>
    <t>P0554</t>
  </si>
  <si>
    <t>P0555</t>
  </si>
  <si>
    <t>P0556</t>
  </si>
  <si>
    <t>P0557</t>
  </si>
  <si>
    <t>P0558</t>
  </si>
  <si>
    <t>P0559</t>
  </si>
  <si>
    <t>P0560</t>
  </si>
  <si>
    <t>P0561</t>
  </si>
  <si>
    <t>P0562</t>
  </si>
  <si>
    <t>P0563</t>
  </si>
  <si>
    <t>P0564</t>
  </si>
  <si>
    <t>P0565</t>
  </si>
  <si>
    <t>P0566</t>
  </si>
  <si>
    <t>P0567</t>
  </si>
  <si>
    <t>P0568</t>
  </si>
  <si>
    <t>P0569</t>
  </si>
  <si>
    <t>P0570</t>
  </si>
  <si>
    <t>P0571</t>
  </si>
  <si>
    <t>P0572</t>
  </si>
  <si>
    <t>P0573</t>
  </si>
  <si>
    <t>P0574</t>
  </si>
  <si>
    <t>P0575</t>
  </si>
  <si>
    <t>P0576</t>
  </si>
  <si>
    <t>P0577</t>
  </si>
  <si>
    <t>P0578</t>
  </si>
  <si>
    <t>P0579</t>
  </si>
  <si>
    <t>P0580</t>
  </si>
  <si>
    <t>P0581</t>
  </si>
  <si>
    <t>P0582</t>
  </si>
  <si>
    <t>P0583</t>
  </si>
  <si>
    <t>P0584</t>
  </si>
  <si>
    <t>P0585</t>
  </si>
  <si>
    <t>P0586</t>
  </si>
  <si>
    <t>P0587</t>
  </si>
  <si>
    <t>P0588</t>
  </si>
  <si>
    <t>P0589</t>
  </si>
  <si>
    <t>P0590</t>
  </si>
  <si>
    <t>P0591</t>
  </si>
  <si>
    <t>P0592</t>
  </si>
  <si>
    <t>P0593</t>
  </si>
  <si>
    <t>P0594</t>
  </si>
  <si>
    <t>P0595</t>
  </si>
  <si>
    <t>P0596</t>
  </si>
  <si>
    <t>P0597</t>
  </si>
  <si>
    <t>P0598</t>
  </si>
  <si>
    <t>P0599</t>
  </si>
  <si>
    <t>P0600</t>
  </si>
  <si>
    <t>P0601</t>
  </si>
  <si>
    <t>P0602</t>
  </si>
  <si>
    <t>P0603</t>
  </si>
  <si>
    <t>P0604</t>
  </si>
  <si>
    <t>P0605</t>
  </si>
  <si>
    <t>P0606</t>
  </si>
  <si>
    <t>P0607</t>
  </si>
  <si>
    <t>P0608</t>
  </si>
  <si>
    <t>P0609</t>
  </si>
  <si>
    <t>P0610</t>
  </si>
  <si>
    <t>P0611</t>
  </si>
  <si>
    <t>P0612</t>
  </si>
  <si>
    <t>P0613</t>
  </si>
  <si>
    <t>P0614</t>
  </si>
  <si>
    <t>P0615</t>
  </si>
  <si>
    <t>P0616</t>
  </si>
  <si>
    <t>P0617</t>
  </si>
  <si>
    <t>P0618</t>
  </si>
  <si>
    <t>P0619</t>
  </si>
  <si>
    <t>P0620</t>
  </si>
  <si>
    <t>P0621</t>
  </si>
  <si>
    <t>P0622</t>
  </si>
  <si>
    <t>P0623</t>
  </si>
  <si>
    <t>P0624</t>
  </si>
  <si>
    <t>P0625</t>
  </si>
  <si>
    <t>P0626</t>
  </si>
  <si>
    <t>P0627</t>
  </si>
  <si>
    <t>P0628</t>
  </si>
  <si>
    <t>P0629</t>
  </si>
  <si>
    <t>P0630</t>
  </si>
  <si>
    <t>P0631</t>
  </si>
  <si>
    <t>P0632</t>
  </si>
  <si>
    <t>P0633</t>
  </si>
  <si>
    <t>P0634</t>
  </si>
  <si>
    <t>P0635</t>
  </si>
  <si>
    <t>P0636</t>
  </si>
  <si>
    <t>P0637</t>
  </si>
  <si>
    <t>P0638</t>
  </si>
  <si>
    <t>P0639</t>
  </si>
  <si>
    <t>P0640</t>
  </si>
  <si>
    <t>P0641</t>
  </si>
  <si>
    <t>P0642</t>
  </si>
  <si>
    <t>P0643</t>
  </si>
  <si>
    <t>P0644</t>
  </si>
  <si>
    <t>P0645</t>
  </si>
  <si>
    <t>P0646</t>
  </si>
  <si>
    <t>P0647</t>
  </si>
  <si>
    <t>P0648</t>
  </si>
  <si>
    <t>P0649</t>
  </si>
  <si>
    <t>P0650</t>
  </si>
  <si>
    <t>P0651</t>
  </si>
  <si>
    <t>P0652</t>
  </si>
  <si>
    <t>P0653</t>
  </si>
  <si>
    <t>P0654</t>
  </si>
  <si>
    <t>P0655</t>
  </si>
  <si>
    <t>P0656</t>
  </si>
  <si>
    <t>P0657</t>
  </si>
  <si>
    <t>P0658</t>
  </si>
  <si>
    <t>P0659</t>
  </si>
  <si>
    <t>P0660</t>
  </si>
  <si>
    <t>Base clients</t>
  </si>
  <si>
    <t>Saisissez vos clients ici (cases vertes uniquement)</t>
  </si>
  <si>
    <r>
      <t xml:space="preserve">Pour trouver un client plus rapidement, faire </t>
    </r>
    <r>
      <rPr>
        <b/>
        <sz val="14"/>
        <color theme="9"/>
        <rFont val="Calibri"/>
        <family val="2"/>
        <scheme val="minor"/>
      </rPr>
      <t>Ctrl + touche F</t>
    </r>
  </si>
  <si>
    <t>Numéro client</t>
  </si>
  <si>
    <t>Nom prénom ou raison sociale</t>
  </si>
  <si>
    <t>Adresse</t>
  </si>
  <si>
    <t>C. postal</t>
  </si>
  <si>
    <t>Ville</t>
  </si>
  <si>
    <t>Téléphone</t>
  </si>
  <si>
    <t>Portable</t>
  </si>
  <si>
    <t>Site internet</t>
  </si>
  <si>
    <t>E-mail</t>
  </si>
  <si>
    <t>RCS</t>
  </si>
  <si>
    <t>Devise</t>
  </si>
  <si>
    <t>SIREN</t>
  </si>
  <si>
    <t>SIRET</t>
  </si>
  <si>
    <t>TVA</t>
  </si>
  <si>
    <t>PAYS</t>
  </si>
  <si>
    <t>ASSURENCE</t>
  </si>
  <si>
    <t>LITTORAL BATTERIES</t>
  </si>
  <si>
    <t>Poids Palette =</t>
  </si>
  <si>
    <t>Description:</t>
  </si>
  <si>
    <t>Starter Batteries</t>
  </si>
  <si>
    <t>N° Palette</t>
  </si>
  <si>
    <t>Description</t>
  </si>
  <si>
    <t>International Code</t>
  </si>
  <si>
    <t>Customer Code</t>
  </si>
  <si>
    <t>Qté/Palette</t>
  </si>
  <si>
    <t>Poids Net</t>
  </si>
  <si>
    <t>Poids Brut</t>
  </si>
  <si>
    <t>D</t>
  </si>
  <si>
    <t>E</t>
  </si>
  <si>
    <t>x</t>
  </si>
  <si>
    <t>xxx</t>
  </si>
  <si>
    <t>xx</t>
  </si>
  <si>
    <t>Total</t>
  </si>
  <si>
    <t>Address: Route de sousse km 6, 2033 Megrine, Tunis</t>
  </si>
  <si>
    <t>Tel : [+216] 71 433-233    Fax : [+216] 71 433-424</t>
  </si>
  <si>
    <t>Capital 12.000.000 DT     MF : 1027384 F/A/M/000    RC : B2478702007</t>
  </si>
  <si>
    <t>Bank Details : STB bank / IBAN : TN59 1010 6045 2315 2787 8897 / SWIFT : STBKTNTTXXX</t>
  </si>
  <si>
    <r>
      <t>Buyer</t>
    </r>
    <r>
      <rPr>
        <b/>
        <sz val="16"/>
        <rFont val="Cambria"/>
        <family val="1"/>
      </rPr>
      <t xml:space="preserve">  :</t>
    </r>
  </si>
  <si>
    <r>
      <t>Consignee</t>
    </r>
    <r>
      <rPr>
        <b/>
        <sz val="14"/>
        <rFont val="Cambria"/>
        <family val="1"/>
      </rPr>
      <t xml:space="preserve">  : </t>
    </r>
  </si>
  <si>
    <t>Pallet
Number</t>
  </si>
  <si>
    <t>Battery Type</t>
  </si>
  <si>
    <t>Quantity  In Pallets</t>
  </si>
  <si>
    <t>Net weight in KG</t>
  </si>
  <si>
    <t>Gross Weight in KG</t>
  </si>
  <si>
    <t>Total (kg)</t>
  </si>
  <si>
    <t xml:space="preserve">Quantité : </t>
  </si>
  <si>
    <t>Palette N°</t>
  </si>
  <si>
    <t>N° Pallet</t>
  </si>
  <si>
    <t>PART NUMBER</t>
  </si>
  <si>
    <t>SHORT CODE</t>
  </si>
  <si>
    <t>QUANTITY</t>
  </si>
  <si>
    <t>Destination</t>
  </si>
  <si>
    <t>Battery type</t>
  </si>
  <si>
    <t>International code</t>
  </si>
  <si>
    <t>NOUR      code</t>
  </si>
  <si>
    <t>Box</t>
  </si>
  <si>
    <t>Qtt par palette</t>
  </si>
  <si>
    <t>NBR PALETTES</t>
  </si>
  <si>
    <t>Qtt Commandée</t>
  </si>
  <si>
    <t>Stck Semi-fini</t>
  </si>
  <si>
    <t>Stck Batt fini &amp; Livée</t>
  </si>
  <si>
    <t>Reste a Produire Assemblage</t>
  </si>
  <si>
    <t>Possible Delivery</t>
  </si>
  <si>
    <t>Deadline</t>
  </si>
  <si>
    <t>Delivery date &amp; Commentaire</t>
  </si>
  <si>
    <t>Date facture</t>
  </si>
  <si>
    <t>N° Facture</t>
  </si>
  <si>
    <t>Bin Shihon</t>
  </si>
  <si>
    <t>Commande 1</t>
  </si>
  <si>
    <t>MF48D26R</t>
  </si>
  <si>
    <t>D26 GAUCHE 4/5</t>
  </si>
  <si>
    <t>W03</t>
  </si>
  <si>
    <t>JANVIER</t>
  </si>
  <si>
    <t>FN230003</t>
  </si>
  <si>
    <t>MF48D26L</t>
  </si>
  <si>
    <t>D26 DROITE 4/5</t>
  </si>
  <si>
    <t>MF55D23R</t>
  </si>
  <si>
    <t>D23 GAUCHE 5/5</t>
  </si>
  <si>
    <t>MF55D23L</t>
  </si>
  <si>
    <t>D23 DROITE 5/5</t>
  </si>
  <si>
    <t>MF50B24LS</t>
  </si>
  <si>
    <t>NS60LSMF DROITE</t>
  </si>
  <si>
    <t>NS60</t>
  </si>
  <si>
    <t>D31 GAUCHE 6/6</t>
  </si>
  <si>
    <t>D31 DOITE 6/6</t>
  </si>
  <si>
    <t>MF80D26R</t>
  </si>
  <si>
    <t>D26 GAUCHE 6/6</t>
  </si>
  <si>
    <t>MF80D26L</t>
  </si>
  <si>
    <t>D26 DROITE 6/6</t>
  </si>
  <si>
    <t>MF105D31L</t>
  </si>
  <si>
    <t>D31 DOITE 7/8</t>
  </si>
  <si>
    <t>MF54459</t>
  </si>
  <si>
    <t>MF55559</t>
  </si>
  <si>
    <t>MF56638</t>
  </si>
  <si>
    <t>MF56219</t>
  </si>
  <si>
    <t>MF57220</t>
  </si>
  <si>
    <t>MF58827</t>
  </si>
  <si>
    <t>MF60038</t>
  </si>
  <si>
    <t>W04</t>
  </si>
  <si>
    <t>FEBRUARY</t>
  </si>
  <si>
    <t>FN230006</t>
  </si>
  <si>
    <t>MF50B24R</t>
  </si>
  <si>
    <t>NS60MF GAUCHE</t>
  </si>
  <si>
    <t>W05</t>
  </si>
  <si>
    <t>FN230016</t>
  </si>
  <si>
    <t>M145J7X172L1</t>
  </si>
  <si>
    <t>W10</t>
  </si>
  <si>
    <t>FN230041</t>
  </si>
  <si>
    <t>M145J7X172R1</t>
  </si>
  <si>
    <t>Libya</t>
  </si>
  <si>
    <t>PL1MF</t>
  </si>
  <si>
    <t>LB44L1P072R1S121</t>
  </si>
  <si>
    <t>W51</t>
  </si>
  <si>
    <t>FN230001</t>
  </si>
  <si>
    <t>PL1</t>
  </si>
  <si>
    <t>LB34L1K077R1S122</t>
  </si>
  <si>
    <t>PL2 G</t>
  </si>
  <si>
    <t>LB45L2K073L1S122</t>
  </si>
  <si>
    <t>PL2</t>
  </si>
  <si>
    <t>LB45L2K073R1S122</t>
  </si>
  <si>
    <t>PL3</t>
  </si>
  <si>
    <t>LB56L3K073R1S122</t>
  </si>
  <si>
    <t>M45J6X072R1S121</t>
  </si>
  <si>
    <t>Commande 2</t>
  </si>
  <si>
    <t>W07</t>
  </si>
  <si>
    <t>FN230005</t>
  </si>
  <si>
    <t>SMART</t>
  </si>
  <si>
    <t>FN230011</t>
  </si>
  <si>
    <t>W08</t>
  </si>
  <si>
    <t>FN230012</t>
  </si>
  <si>
    <t>PREMIUM</t>
  </si>
  <si>
    <t>Commande 3</t>
  </si>
  <si>
    <t>Premium</t>
  </si>
  <si>
    <t>FN230013</t>
  </si>
  <si>
    <t>Power</t>
  </si>
  <si>
    <t xml:space="preserve">L1 </t>
  </si>
  <si>
    <t xml:space="preserve">L1B </t>
  </si>
  <si>
    <t>Smart</t>
  </si>
  <si>
    <t>Commande 4</t>
  </si>
  <si>
    <t>FN230014</t>
  </si>
  <si>
    <t>ACCUSPLUS</t>
  </si>
  <si>
    <t>FN230015</t>
  </si>
  <si>
    <t>FN230018</t>
  </si>
  <si>
    <t>Commande 5</t>
  </si>
  <si>
    <t>W09</t>
  </si>
  <si>
    <t>FN230026</t>
  </si>
  <si>
    <t>FN230033</t>
  </si>
  <si>
    <t>PL3MF</t>
  </si>
  <si>
    <t>LB66L3P072R1S121</t>
  </si>
  <si>
    <t>M11D</t>
  </si>
  <si>
    <t>M11</t>
  </si>
  <si>
    <t>M15</t>
  </si>
  <si>
    <t>MSP99BF003L1S122</t>
  </si>
  <si>
    <t>FN230036</t>
  </si>
  <si>
    <t>PM11D</t>
  </si>
  <si>
    <t>L3MF</t>
  </si>
  <si>
    <t>PM15</t>
  </si>
  <si>
    <t>Commande 6</t>
  </si>
  <si>
    <t>W12</t>
  </si>
  <si>
    <t>FN230027</t>
  </si>
  <si>
    <t>Commande 7</t>
  </si>
  <si>
    <t>W13</t>
  </si>
  <si>
    <t>FN230028</t>
  </si>
  <si>
    <t>ALGERIE</t>
  </si>
  <si>
    <t>FN230029</t>
  </si>
  <si>
    <t>SMF 105D31L</t>
  </si>
  <si>
    <t>M78J0X182R1Z44</t>
  </si>
  <si>
    <t>D31D</t>
  </si>
  <si>
    <t>JUMBO</t>
  </si>
  <si>
    <t>M14</t>
  </si>
  <si>
    <t>Commande 8</t>
  </si>
  <si>
    <t>W15</t>
  </si>
  <si>
    <t>FN230055</t>
  </si>
  <si>
    <t>Commande 9</t>
  </si>
  <si>
    <t>W14</t>
  </si>
  <si>
    <t>FN230034</t>
  </si>
  <si>
    <t>Commande 10</t>
  </si>
  <si>
    <t>FN230053</t>
  </si>
  <si>
    <t>Commande 11</t>
  </si>
  <si>
    <t>FN230045</t>
  </si>
  <si>
    <t>LUBATEX</t>
  </si>
  <si>
    <t>SMF</t>
  </si>
  <si>
    <t>W22</t>
  </si>
  <si>
    <t>FN230069</t>
  </si>
  <si>
    <t>D26D</t>
  </si>
  <si>
    <t>D26G</t>
  </si>
  <si>
    <t>D31G</t>
  </si>
  <si>
    <t>KAMINA</t>
  </si>
  <si>
    <t>PROXITECH</t>
  </si>
  <si>
    <t>FN230061</t>
  </si>
  <si>
    <t>FN230042</t>
  </si>
  <si>
    <t>MSP12BF009L1S13</t>
  </si>
  <si>
    <t>M15S</t>
  </si>
  <si>
    <t>FN230054</t>
  </si>
  <si>
    <t>MRT44J3X102R1Z44</t>
  </si>
  <si>
    <t>NS40</t>
  </si>
  <si>
    <t>MRT44J3X102L1Z44</t>
  </si>
  <si>
    <t>FN230056</t>
  </si>
  <si>
    <t>FN230057</t>
  </si>
  <si>
    <t>SMF 105D31R</t>
  </si>
  <si>
    <t>Commande 12</t>
  </si>
  <si>
    <t>W27</t>
  </si>
  <si>
    <t>FN230072</t>
  </si>
  <si>
    <t>COMMANDE 5</t>
  </si>
  <si>
    <t>Attente confirmation bancaire</t>
  </si>
  <si>
    <t>FN230060</t>
  </si>
  <si>
    <t>L1D KAMINA N/R</t>
  </si>
  <si>
    <t>W25</t>
  </si>
  <si>
    <t>FN230070</t>
  </si>
  <si>
    <t>L1D KAMINA N/N</t>
  </si>
  <si>
    <t>LB33L1K077R1S122</t>
  </si>
  <si>
    <t>L2D KAMINA N/R</t>
  </si>
  <si>
    <t>LB34L2K073R1S122</t>
  </si>
  <si>
    <t>L2D KAMINA N/N</t>
  </si>
  <si>
    <t>L2G KAMINA N/N</t>
  </si>
  <si>
    <t>LB34L2K073L1S122</t>
  </si>
  <si>
    <t xml:space="preserve">L3D KAMINA N/N </t>
  </si>
  <si>
    <t>LB45L3K073R1S122</t>
  </si>
  <si>
    <t>W31</t>
  </si>
  <si>
    <t>W33</t>
  </si>
  <si>
    <t>NS60G</t>
  </si>
  <si>
    <t>MF 65D31L</t>
  </si>
  <si>
    <t>MF 65D31R</t>
  </si>
  <si>
    <t>W34</t>
  </si>
  <si>
    <t>SIREN:</t>
  </si>
  <si>
    <t>SIRET:</t>
  </si>
  <si>
    <t>RCS:</t>
  </si>
  <si>
    <t>TVA:</t>
  </si>
  <si>
    <t>Invoice N°</t>
  </si>
  <si>
    <t>FN230087</t>
  </si>
  <si>
    <t>Date:</t>
  </si>
  <si>
    <t xml:space="preserve">Seal N°: </t>
  </si>
  <si>
    <t xml:space="preserve">Container N° : </t>
  </si>
  <si>
    <t xml:space="preserve">Remorque N°: </t>
  </si>
  <si>
    <t>Truck N°:</t>
  </si>
  <si>
    <t xml:space="preserve">Trailer N°: </t>
  </si>
  <si>
    <t>Code Nour</t>
  </si>
  <si>
    <t>Intl Code</t>
  </si>
  <si>
    <t>Poids net U</t>
  </si>
  <si>
    <t>Nbre Palettes</t>
  </si>
  <si>
    <t/>
  </si>
  <si>
    <t>Packing List</t>
  </si>
  <si>
    <t>FN230078</t>
  </si>
  <si>
    <t>FN230080</t>
  </si>
  <si>
    <t>Commande 13</t>
  </si>
  <si>
    <t>W32</t>
  </si>
  <si>
    <t>FN230086</t>
  </si>
  <si>
    <t>Commande 14</t>
  </si>
  <si>
    <t xml:space="preserve">DT Batteries d’Armor </t>
  </si>
  <si>
    <t>FN230085</t>
  </si>
  <si>
    <t>W35</t>
  </si>
  <si>
    <t>6 AVENUE DU LAC
37550 SAINT AVERTIN</t>
  </si>
  <si>
    <t>457 BIS AVENUE DE PARIS
79000 NIORT</t>
  </si>
  <si>
    <t>LB56L3P072R1S121</t>
  </si>
  <si>
    <t>PM11G</t>
  </si>
  <si>
    <t>M11G</t>
  </si>
  <si>
    <t>PM14</t>
  </si>
  <si>
    <t>MSP77AF003L1S121</t>
  </si>
  <si>
    <t xml:space="preserve">L3D KAMINA 4/5 N/N </t>
  </si>
  <si>
    <t>L2D KAMINA 3/4 N/N</t>
  </si>
  <si>
    <t>Price list name</t>
  </si>
  <si>
    <r>
      <rPr>
        <b/>
        <u/>
        <sz val="22"/>
        <rFont val="Cambria"/>
        <family val="1"/>
      </rPr>
      <t>Seller</t>
    </r>
    <r>
      <rPr>
        <b/>
        <sz val="22"/>
        <rFont val="Cambria"/>
        <family val="1"/>
      </rPr>
      <t xml:space="preserve"> : </t>
    </r>
    <r>
      <rPr>
        <b/>
        <sz val="22"/>
        <color rgb="FFD86212"/>
        <rFont val="Cambria"/>
        <family val="1"/>
      </rPr>
      <t>Societe Nouvelle des Accumulateurs NOUR</t>
    </r>
  </si>
  <si>
    <t>Quantity  / Pallet</t>
  </si>
  <si>
    <t>Next Power</t>
  </si>
  <si>
    <t>Arrafik</t>
  </si>
  <si>
    <t xml:space="preserve">Commande </t>
  </si>
  <si>
    <t>RPALB55L1W172R1Z55</t>
  </si>
  <si>
    <t>RPALB66L2W172R1Z55</t>
  </si>
  <si>
    <t>RPALB77L3W172R1Z55</t>
  </si>
  <si>
    <t>RPALB90L5W172R1Z55</t>
  </si>
  <si>
    <t>RPALB45B1W172R1Z44</t>
  </si>
  <si>
    <t>RPALB45L1W172R1Z44</t>
  </si>
  <si>
    <t>RPALB56B2W172R1Z44</t>
  </si>
  <si>
    <t>RPALB56L2W172R1Z44</t>
  </si>
  <si>
    <t>RPALB67B3W172R1Z44</t>
  </si>
  <si>
    <t>RPALB67L3W172R1Z44</t>
  </si>
  <si>
    <t>RPALB89L5W172R1Z44</t>
  </si>
  <si>
    <t>RPALB44B1K072R1S12</t>
  </si>
  <si>
    <t>RPALB44L1K072R1S12</t>
  </si>
  <si>
    <t>RPALB55B2K072R1S12</t>
  </si>
  <si>
    <t>RPALB55L2K072R1S12</t>
  </si>
  <si>
    <t>RPALB66B3K072R1S12</t>
  </si>
  <si>
    <t>RPALB66L3K072R1S12</t>
  </si>
  <si>
    <t>RPALB88L5K072R1S12</t>
  </si>
  <si>
    <t>RPAMSP89AF003L1S13</t>
  </si>
  <si>
    <t>RPAMSP90BF003L1S13</t>
  </si>
  <si>
    <t>RPAMSP12BF003L1S13</t>
  </si>
  <si>
    <t>RPAML34CF00L1S13</t>
  </si>
  <si>
    <t>BatcarLB44B1K073R1S13</t>
  </si>
  <si>
    <t>BatcarLB44L1K072R1S13</t>
  </si>
  <si>
    <t>BatcarLB45B1K073R1S13</t>
  </si>
  <si>
    <t>BatcarLB45L1K073R1S13</t>
  </si>
  <si>
    <t>BatcarLB55L1K073R1S13</t>
  </si>
  <si>
    <t>BatcarLB45B2K073R1S13</t>
  </si>
  <si>
    <t>BatcarLB55B2K073R1S13</t>
  </si>
  <si>
    <t>BatcarLB55L2K073R1S13</t>
  </si>
  <si>
    <t>BatcarLB56B2K073R1S13</t>
  </si>
  <si>
    <t>BatcarLB56L2K073R1S13</t>
  </si>
  <si>
    <t>BatcarLB66L2K073R1S13</t>
  </si>
  <si>
    <t>BatcarLB66B3K073R1S13</t>
  </si>
  <si>
    <t>BatcarLB67B3K073R1S13</t>
  </si>
  <si>
    <t>BatcarLB67L3K073R1S13</t>
  </si>
  <si>
    <t>BatcarLB77B3K073R1S13</t>
  </si>
  <si>
    <t>BatcarLB77L3K073R1S13</t>
  </si>
  <si>
    <t>BatcarLB78L3K073R1S13</t>
  </si>
  <si>
    <t>BatcarLB88L5K072R1S13</t>
  </si>
  <si>
    <t>BatcarLB89L5K072R1S13</t>
  </si>
  <si>
    <t>BatcarLB99L5K073R1S13</t>
  </si>
  <si>
    <t>BatcarLB90L5K073R1S13</t>
  </si>
  <si>
    <t>Ouest BatteriesLB55L1W172R1Z55</t>
  </si>
  <si>
    <t>Ouest BatteriesLB66L2W172R1Z55</t>
  </si>
  <si>
    <t>Ouest BatteriesLB77L3W172R1Z55</t>
  </si>
  <si>
    <t>Ouest BatteriesLB90L5W172R1Z55</t>
  </si>
  <si>
    <t>Ouest BatteriesLB45B1W172R1Z44</t>
  </si>
  <si>
    <t>Ouest BatteriesLB45L1W172R1Z44</t>
  </si>
  <si>
    <t>Ouest BatteriesLB56B2W172R1Z44</t>
  </si>
  <si>
    <t>Ouest BatteriesLB56L2W172R1Z44</t>
  </si>
  <si>
    <t>Ouest BatteriesLB67B3W172R1Z44</t>
  </si>
  <si>
    <t>Ouest BatteriesLB67L3W172R1Z44</t>
  </si>
  <si>
    <t>Ouest BatteriesLB89L5W172R1Z44</t>
  </si>
  <si>
    <t>Ouest BatteriesLB44B1K072R1S12</t>
  </si>
  <si>
    <t>Ouest BatteriesLB44L1K072R1S12</t>
  </si>
  <si>
    <t>Ouest BatteriesLB55B2K072R1S12</t>
  </si>
  <si>
    <t>Ouest BatteriesLB55L2K072R1S12</t>
  </si>
  <si>
    <t>Ouest BatteriesLB66B3K072R1S12</t>
  </si>
  <si>
    <t>Ouest BatteriesLB66L3K072R1S12</t>
  </si>
  <si>
    <t>Ouest BatteriesLB88L5K072R1S12</t>
  </si>
  <si>
    <t>ProxitechLB55L1W172R1Z55</t>
  </si>
  <si>
    <t>ProxitechLB66L2W172R1Z55</t>
  </si>
  <si>
    <t>ProxitechLB77L3W172R1Z55</t>
  </si>
  <si>
    <t>ProxitechLB90L5W172R1Z55</t>
  </si>
  <si>
    <t>ProxitechLB45B1W172R1Z44</t>
  </si>
  <si>
    <t>ProxitechLB45L1W172R1Z44</t>
  </si>
  <si>
    <t>ProxitechLB56B2W172R1Z44</t>
  </si>
  <si>
    <t>ProxitechLB56L2W172R1Z44</t>
  </si>
  <si>
    <t>ProxitechLB67B3W172R1Z44</t>
  </si>
  <si>
    <t>ProxitechLB67L3W172R1Z44</t>
  </si>
  <si>
    <t>ProxitechLB89L5W172R1Z44</t>
  </si>
  <si>
    <t>ProxitechLB44B1K072R1S12</t>
  </si>
  <si>
    <t>ProxitechLB44L1K072R1S12</t>
  </si>
  <si>
    <t>ProxitechLB55B2K072R1S12</t>
  </si>
  <si>
    <t>ProxitechLB55L2K072R1S12</t>
  </si>
  <si>
    <t>ProxitechLB66B3K072R1S12</t>
  </si>
  <si>
    <t>ProxitechLB66L3K072R1S12</t>
  </si>
  <si>
    <t>ProxitechLB88L5K072R1S12</t>
  </si>
  <si>
    <t>Littoral BatteriesLB55B1W172R1Z55</t>
  </si>
  <si>
    <t>Littoral BatteriesLB55L1W172R1Z55</t>
  </si>
  <si>
    <t>Littoral BatteriesLB66L2W172R1Z55</t>
  </si>
  <si>
    <t>Littoral BatteriesLB66B2W172R1Z55</t>
  </si>
  <si>
    <t>Littoral BatteriesLB77B3W172R1Z55</t>
  </si>
  <si>
    <t>Littoral BatteriesLB77L3W172R1Z55</t>
  </si>
  <si>
    <t>Littoral BatteriesLB90L5W172R1Z55</t>
  </si>
  <si>
    <t>Littoral BatteriesLB45B1W172R1Z44</t>
  </si>
  <si>
    <t>Littoral BatteriesLB45L1W172R1Z44</t>
  </si>
  <si>
    <t>Littoral BatteriesLB56B2W172R1Z44</t>
  </si>
  <si>
    <t>Littoral BatteriesLB56L2W172R1Z44</t>
  </si>
  <si>
    <t>Littoral BatteriesLB67B3W172R1Z44</t>
  </si>
  <si>
    <t>Littoral BatteriesLB67L3W172R1Z44</t>
  </si>
  <si>
    <t>Littoral BatteriesLB89L5W172R1Z44</t>
  </si>
  <si>
    <t>Littoral BatteriesLB44B1K072R1S12</t>
  </si>
  <si>
    <t>Littoral BatteriesLB44L1K072R1S12</t>
  </si>
  <si>
    <t>Littoral BatteriesLB55B2K072R1S12</t>
  </si>
  <si>
    <t>Littoral BatteriesLB55L2K072R1S12</t>
  </si>
  <si>
    <t>Littoral BatteriesLB66B3K072R1S12</t>
  </si>
  <si>
    <t>Littoral BatteriesLB66L3K072R1S12</t>
  </si>
  <si>
    <t>Littoral BatteriesLB88L5K072R1S12</t>
  </si>
  <si>
    <t>BIN SHIHONLB145L1P432R1</t>
  </si>
  <si>
    <t>BIN SHIHONLB156L2P432R1</t>
  </si>
  <si>
    <t>BIN SHIHONLB166L2P432R1</t>
  </si>
  <si>
    <t>BIN SHIHONLB167L3P432R1</t>
  </si>
  <si>
    <t>BIN SHIHONLB177L3P432R1</t>
  </si>
  <si>
    <t>BIN SHIHONLB189L5P432R1</t>
  </si>
  <si>
    <t>BIN SHIHONLB190L5P432R1</t>
  </si>
  <si>
    <t>BIN SHIHONE45J3P002R1S13</t>
  </si>
  <si>
    <t>BIN SHIHONE45J3P002L1S13</t>
  </si>
  <si>
    <t>BIN SHIHONE56J4P002R1S13</t>
  </si>
  <si>
    <t>BIN SHIHONE56J4P002L1S13</t>
  </si>
  <si>
    <t>BIN SHIHONM155J6X172R1</t>
  </si>
  <si>
    <t>BIN SHIHONM155J6X172L1</t>
  </si>
  <si>
    <t>BIN SHIHONM166J7X172R1</t>
  </si>
  <si>
    <t>BIN SHIHONM166J7X172L1</t>
  </si>
  <si>
    <t>BIN SHIHONM188J0X172R1</t>
  </si>
  <si>
    <t>BIN SHIHONM188J0X172L1</t>
  </si>
  <si>
    <t>LubatexLB55L1W172R1Z55</t>
  </si>
  <si>
    <t>LubatexLB66L2W172R1Z55</t>
  </si>
  <si>
    <t>LubatexLB77L3W172R1Z55</t>
  </si>
  <si>
    <t>LubatexLB90L5W172R1Z55</t>
  </si>
  <si>
    <t>LubatexLB45B1W172R1Z44</t>
  </si>
  <si>
    <t>LubatexLB45L1W172R1Z44</t>
  </si>
  <si>
    <t>LubatexLB56B2W172R1Z44</t>
  </si>
  <si>
    <t>LubatexLB56L2W172R1Z44</t>
  </si>
  <si>
    <t>LubatexLB67B3W172R1Z44</t>
  </si>
  <si>
    <t>LubatexLB67L3W172R1Z44</t>
  </si>
  <si>
    <t>LubatexLB89L5W172R1Z44</t>
  </si>
  <si>
    <t>LubatexMRT44J3X102R1J44</t>
  </si>
  <si>
    <t>LubatexMRT44J3X102L1J44</t>
  </si>
  <si>
    <t>LubatexMRT45J4X102R1J44</t>
  </si>
  <si>
    <t>LubatexMRT45J4X102L1J44</t>
  </si>
  <si>
    <t>LubatexMRT45J4X102R1Z44</t>
  </si>
  <si>
    <t>LubatexMRT45J4X102L1Z44</t>
  </si>
  <si>
    <t>LubatexM166J0X172R1</t>
  </si>
  <si>
    <t>LubatexM166J0X172L1</t>
  </si>
  <si>
    <t>LubatexM78J0X172R1Z44</t>
  </si>
  <si>
    <t>LubatexM78J0X172L1Z44</t>
  </si>
  <si>
    <t>LubatexM56J7X102R1Z44</t>
  </si>
  <si>
    <t>LubatexM56J7X102L1Z44</t>
  </si>
  <si>
    <t>LubatexLB44B1K072R1S12</t>
  </si>
  <si>
    <t>LubatexLB44L1K072R1S12</t>
  </si>
  <si>
    <t>LubatexLB55B2K072R1S12</t>
  </si>
  <si>
    <t>LubatexLB55L2K072R1S12</t>
  </si>
  <si>
    <t>LubatexLB66B3K072R1S12</t>
  </si>
  <si>
    <t>LubatexLB66L3K072R1S12</t>
  </si>
  <si>
    <t>MULTIMODAL DANGEROUS GOODS FORM</t>
  </si>
  <si>
    <t>This form may be used as a dangerous goods declaration as it meets the requirements of SOLAS 74, chapter VII, regulation 4; MARPOL 73/78, Annex III, regulation 4.</t>
  </si>
  <si>
    <t>1  Shipper/Consignor/Sender</t>
  </si>
  <si>
    <t>2  Transport document number</t>
  </si>
  <si>
    <t xml:space="preserve">SOCIETE NOUVELLE DES ACCUMULATEURS NOUR  ROUTE DE SOUSSE KM 6 2033 MEGRINE                                        TEL : +21671433233                 FAX : +21671433424 </t>
  </si>
  <si>
    <t>3  Page 1 of    1  pages</t>
  </si>
  <si>
    <t>4  Shipper'sreference</t>
  </si>
  <si>
    <t>Remplir</t>
  </si>
  <si>
    <t>5  Freightforwarder'sreference</t>
  </si>
  <si>
    <t>change rarement</t>
  </si>
  <si>
    <t>6  Consignee</t>
  </si>
  <si>
    <t>7  Carrier (to be completed by the carrier)</t>
  </si>
  <si>
    <t>Vérifier</t>
  </si>
  <si>
    <t>SHIPPER'S DECLARATION</t>
  </si>
  <si>
    <t>Port:</t>
  </si>
  <si>
    <t>RADES</t>
  </si>
  <si>
    <t>I hereby declare that the contents of this consignment are fully and accurately described below by the Proper Shipping Name, and are classified, packaged, marked and labelled/placarded and are in all respects in proper condition for transport according to the applicable international and national governmental regulations.</t>
  </si>
  <si>
    <t>Port destination :</t>
  </si>
  <si>
    <t>8  This shipment is within the limitations prescribed for:</t>
  </si>
  <si>
    <t>9  Additional handling information</t>
  </si>
  <si>
    <t>Destination:</t>
  </si>
  <si>
    <t>   (Delete non-applicable)</t>
  </si>
  <si>
    <t>Nbre de palettes</t>
  </si>
  <si>
    <t>PASSENGER AND CARGO</t>
  </si>
  <si>
    <t>CARGO AIRCRAFT</t>
  </si>
  <si>
    <t>PALLET CONTAINING</t>
  </si>
  <si>
    <t>BATTERIES</t>
  </si>
  <si>
    <t>AIRCRAFT </t>
  </si>
  <si>
    <t>ONLY </t>
  </si>
  <si>
    <t>Net Weight</t>
  </si>
  <si>
    <t>10  Vessel/flight no. and date</t>
  </si>
  <si>
    <t>11  Port/place of loading</t>
  </si>
  <si>
    <t>Gross Weight</t>
  </si>
  <si>
    <t>PSN: Batteries, wet,filled with acid electric storage</t>
  </si>
  <si>
    <t>12  Port/place of discharge</t>
  </si>
  <si>
    <t>13  Destination</t>
  </si>
  <si>
    <t>UN Number:</t>
  </si>
  <si>
    <t>IMDG Class:</t>
  </si>
  <si>
    <t>PG:</t>
  </si>
  <si>
    <t>III</t>
  </si>
  <si>
    <t>EMS:</t>
  </si>
  <si>
    <t>F-A, S-B</t>
  </si>
  <si>
    <t xml:space="preserve">Flashpoint: </t>
  </si>
  <si>
    <t>BELOW ROOM TEMPERATURE</t>
  </si>
  <si>
    <t xml:space="preserve">Chemical name: </t>
  </si>
  <si>
    <t>ACID</t>
  </si>
  <si>
    <t>Container:</t>
  </si>
  <si>
    <t>Remorque:</t>
  </si>
  <si>
    <t>Plombage:</t>
  </si>
  <si>
    <t>Déclarant:</t>
  </si>
  <si>
    <t>15  Container identification No./ vehicle registration No.</t>
  </si>
  <si>
    <t>16  Sealnumber(s)</t>
  </si>
  <si>
    <t>17  Container/vehicle size &amp; type</t>
  </si>
  <si>
    <t>18  Tare mass (kg)</t>
  </si>
  <si>
    <t>19  Total gross mass (including tare) (kg)</t>
  </si>
  <si>
    <t>CONTAINER/VEHICLE PACKING CERTIFICATE</t>
  </si>
  <si>
    <t xml:space="preserve">21  RECEIVING ORGANISATION RECEIPT </t>
  </si>
  <si>
    <t>Date :</t>
  </si>
  <si>
    <t>I hereby declare that the goods described above have been packed/ loaded into the container/vehicle identified above in accordance with the applicable provisions. †</t>
  </si>
  <si>
    <t>Received the above number of packages/containers/trailers in apparent good order and condition unless stated hereon: RECEIVING ORGANISATION REMARKS:</t>
  </si>
  <si>
    <t>Site du chargement :</t>
  </si>
  <si>
    <t>Zône industrielle N°3, 1152, Zriba Hammam – Zaghouan / Tunisie</t>
  </si>
  <si>
    <t>MUST BE COMPLETED AND SIGNED FOR ALL CONTAINER/VEHICLE LOADS BY PERSON RESPONSIBLE FOR PACKING/LOADING.</t>
  </si>
  <si>
    <t>20  Name of company</t>
  </si>
  <si>
    <t>Haulier's name</t>
  </si>
  <si>
    <t>22  Name of company (OF SHIPPER PREPARING THIS NOTE) </t>
  </si>
  <si>
    <t> SOCIETE NOUVELLE DES ACCUMULATEURS NOUR</t>
  </si>
  <si>
    <t>Société Nouvelle des accumulateurs Nour</t>
  </si>
  <si>
    <t>Name/Status of declarant </t>
  </si>
  <si>
    <t>Vehicle reg. no.</t>
  </si>
  <si>
    <t>Name/status of declarant</t>
  </si>
  <si>
    <t>Signature and date</t>
  </si>
  <si>
    <t>Responsable Export</t>
  </si>
  <si>
    <t>Place and date </t>
  </si>
  <si>
    <t>Place and date</t>
  </si>
  <si>
    <t>Zriba Zaghouan-Tunisia</t>
  </si>
  <si>
    <r>
      <t xml:space="preserve">Signature of declarant      </t>
    </r>
    <r>
      <rPr>
        <sz val="8"/>
        <color rgb="FFFF0000"/>
        <rFont val="Tahoma"/>
        <family val="2"/>
      </rPr>
      <t xml:space="preserve"> </t>
    </r>
  </si>
  <si>
    <t>DRIVER'S SIGNATURE </t>
  </si>
  <si>
    <t>Signature of declarant </t>
  </si>
  <si>
    <t>* DANGEROUS GOODS:</t>
  </si>
  <si>
    <r>
      <t xml:space="preserve">You must specify: UN No., Proper Shipping Name, hazard class, packing group, (where assigned) marine pollutant and observe the mandatory requirements under applicable national and international governmental regulations. For the purposes of the IMDG Code see </t>
    </r>
    <r>
      <rPr>
        <b/>
        <sz val="8"/>
        <color rgb="FF0000FF"/>
        <rFont val="Verdana"/>
        <family val="2"/>
      </rPr>
      <t>5.4.1.4</t>
    </r>
    <r>
      <rPr>
        <sz val="8"/>
        <color theme="1"/>
        <rFont val="Verdana"/>
        <family val="2"/>
      </rPr>
      <t xml:space="preserve">† For the purposes of the IMDG Code, see </t>
    </r>
    <r>
      <rPr>
        <b/>
        <sz val="8"/>
        <color rgb="FF0000FF"/>
        <rFont val="Verdana"/>
        <family val="2"/>
      </rPr>
      <t>5.4.2</t>
    </r>
  </si>
  <si>
    <t>Marseille</t>
  </si>
  <si>
    <t>Khaled Haouachi</t>
  </si>
  <si>
    <t>Nature</t>
  </si>
  <si>
    <t>20' DRY</t>
  </si>
  <si>
    <t>40' DRY</t>
  </si>
  <si>
    <t>14  Shipping marks           *Number and kind of packages; description of                                                                     Gross mass (kg)             Net mass (kg) Cube (m³)</t>
  </si>
  <si>
    <t>Tare:</t>
  </si>
  <si>
    <t>khaled.haouachi@monbat.com / +21629350301</t>
  </si>
  <si>
    <t>ACCUMULATEURS électriques</t>
  </si>
  <si>
    <t>REMPLI D’ELECTROLYTE LIQUIDE ACIDE ,8,UN2794,III</t>
  </si>
  <si>
    <t>(Batteries,wet,filled with acid, electric storage)</t>
  </si>
  <si>
    <t>Commande 4B</t>
  </si>
  <si>
    <t>Commande 4A</t>
  </si>
  <si>
    <t>X033003</t>
  </si>
  <si>
    <t>FN230090</t>
  </si>
  <si>
    <t>29/08/2023</t>
  </si>
  <si>
    <t xml:space="preserve">Lettre d’engagement pour le transport des produits dangereux </t>
  </si>
  <si>
    <t xml:space="preserve">Non de société : </t>
  </si>
  <si>
    <t xml:space="preserve">Adresse : </t>
  </si>
  <si>
    <t xml:space="preserve">TEL : </t>
  </si>
  <si>
    <t xml:space="preserve"> E-mail : </t>
  </si>
  <si>
    <t xml:space="preserve">Personne à contacter : </t>
  </si>
  <si>
    <t xml:space="preserve">Nous avons l’honneur de vous demander de bien vouloir autoriser l’embarquement </t>
  </si>
  <si>
    <t xml:space="preserve">pour notre compte des marchandises dangereuses dont détail ci après : </t>
  </si>
  <si>
    <t xml:space="preserve">Noms des produits : </t>
  </si>
  <si>
    <t xml:space="preserve">Classe / UN Code: </t>
  </si>
  <si>
    <t xml:space="preserve"> Transitaire au port d’embarquement : </t>
  </si>
  <si>
    <t>Chokri Boudriga</t>
  </si>
  <si>
    <t>Transitaire au port de débarquement :</t>
  </si>
  <si>
    <t xml:space="preserve"> TEL : </t>
  </si>
  <si>
    <t>Mobile :</t>
  </si>
  <si>
    <t xml:space="preserve">Port d’embarquement : </t>
  </si>
  <si>
    <t xml:space="preserve">Port de débarquement : </t>
  </si>
  <si>
    <t xml:space="preserve">Navire : </t>
  </si>
  <si>
    <t xml:space="preserve">Nous nous engageons de notre part à entamer les formalités douanières de réception </t>
  </si>
  <si>
    <t xml:space="preserve">d’un préavis d’arrivé et de procéder à l’enlèvement immédiat de la marchandise </t>
  </si>
  <si>
    <t>directement sur camion de l’arrivée du navire au port de débarquement.</t>
  </si>
  <si>
    <t xml:space="preserve">En cas de non retrait de la marchandise à temps, nous supporterons tous les frais </t>
  </si>
  <si>
    <t xml:space="preserve">qui en découlent ainsi que le fret aller–retour en cas de remport. </t>
  </si>
  <si>
    <t>Societe Nouvelle des Accumulateurs NOUR</t>
  </si>
  <si>
    <t>Route de sousse km 6, 2033 Megrine, Tunis</t>
  </si>
  <si>
    <t xml:space="preserve">TEL/FAX : </t>
  </si>
  <si>
    <t>Tel : [+216] 27 350-175    Fax : [+216] 71 433-424</t>
  </si>
  <si>
    <t>wassim.takrouni@monbat.com</t>
  </si>
  <si>
    <t>Wassim TAKROUNI</t>
  </si>
  <si>
    <t>STARTER BATTERIES</t>
  </si>
  <si>
    <t>Client :</t>
  </si>
  <si>
    <t>8 / 2794</t>
  </si>
  <si>
    <t>(+216) 98 308 442</t>
  </si>
  <si>
    <t>Navire</t>
  </si>
  <si>
    <t xml:space="preserve">TRANSCARGO </t>
  </si>
  <si>
    <t xml:space="preserve">PILLET </t>
  </si>
  <si>
    <t>Christelle DELAPLANCHE                                         </t>
  </si>
  <si>
    <t>cdelaplanche@pillet.fr</t>
  </si>
  <si>
    <t>Mickaël MERESSE</t>
  </si>
  <si>
    <t>+33 (0)4 42 10 87 00</t>
  </si>
  <si>
    <t>+ 33 (0)7 87 91 45 76</t>
  </si>
  <si>
    <t>michel@transcargo.fr</t>
  </si>
  <si>
    <t>+33 2 32 74 35 88</t>
  </si>
  <si>
    <t>00 33 (0)2 32 92 56 32</t>
  </si>
  <si>
    <t>00 33 (0)6 85 57 60 74</t>
  </si>
  <si>
    <t>Personne de contact</t>
  </si>
  <si>
    <t>Tél</t>
  </si>
  <si>
    <t>Mobile</t>
  </si>
  <si>
    <t>e-mail</t>
  </si>
  <si>
    <t>adresse</t>
  </si>
  <si>
    <t>Transitaire</t>
  </si>
  <si>
    <t>5, Voie d'Irlande - ZAC de l'Anjoly 13127 VITROLLES – France</t>
  </si>
  <si>
    <t>Michel Asenjo</t>
  </si>
  <si>
    <t>DT Batteries d'Armor</t>
  </si>
  <si>
    <t>BP 38   11 Rue de Coupeauville 76133 Epouville</t>
  </si>
  <si>
    <t>meresse.m@leonvincent.fr</t>
  </si>
  <si>
    <t>Leon Vincent</t>
  </si>
  <si>
    <t>Client</t>
  </si>
  <si>
    <t>OUEST BATTERIES</t>
  </si>
  <si>
    <t>PROXITECH SAS</t>
  </si>
  <si>
    <t>ACCUS PLUS</t>
  </si>
  <si>
    <t>Lu et approuvé le :</t>
  </si>
  <si>
    <t>Nom ou raison sociale :</t>
  </si>
  <si>
    <t xml:space="preserve">Cachet et signature : </t>
  </si>
  <si>
    <t>1- Expediteur (nom, adresse, pays) / Sender (name, adress, country)</t>
  </si>
  <si>
    <t>LETTRE DE VOITURE INTERNATIONALE</t>
  </si>
  <si>
    <t xml:space="preserve">INTERNATIONAL CONSIGNMENT NOTE </t>
  </si>
  <si>
    <t>SOCIETE NOUVELLE DES ACCUMULATEURS NOUR</t>
  </si>
  <si>
    <t>ROUTE DE SOUSSE KM 6 2033 MEGRINE</t>
  </si>
  <si>
    <t>TEL : +21671433233</t>
  </si>
  <si>
    <r>
      <t>FAX : +21671433424</t>
    </r>
    <r>
      <rPr>
        <b/>
        <sz val="8"/>
        <color theme="1"/>
        <rFont val="Arial"/>
        <family val="2"/>
      </rPr>
      <t xml:space="preserve"> </t>
    </r>
    <r>
      <rPr>
        <b/>
        <sz val="10"/>
        <color theme="1"/>
        <rFont val="Arial"/>
        <family val="2"/>
      </rPr>
      <t xml:space="preserve"> </t>
    </r>
  </si>
  <si>
    <t>2- Destinataire (nom, adresse, pays) / Consignee (name, adress, country)</t>
  </si>
  <si>
    <t>16 - Transporteur (nom, adresse, pays) / Carrier (name, adress, country)</t>
  </si>
  <si>
    <t xml:space="preserve">  TRANSCARGO TUNISIA</t>
  </si>
  <si>
    <t>Rue de Marseille - Bâtiment XL LOGISTICS</t>
  </si>
  <si>
    <t>2040 - RADES Port - TUNISIE</t>
  </si>
  <si>
    <t>Tél :  + 216 31305120</t>
  </si>
  <si>
    <t>Fax :  + 216 71448098</t>
  </si>
  <si>
    <t xml:space="preserve">Gsm :  + 216 25707051 / +216 28 404 068 </t>
  </si>
  <si>
    <t>3- Lieu prévu pour la livraison de la marchandise (lieu, pays) / Place of delivery of the goods (place, country)</t>
  </si>
  <si>
    <t>17- Transporteurs successifs (nom, adresse, pays) / Successive carriers (name, adress, country)</t>
  </si>
  <si>
    <r>
      <t>Lieu/Place:</t>
    </r>
    <r>
      <rPr>
        <b/>
        <sz val="8"/>
        <color rgb="FF0D0D0D"/>
        <rFont val="Tahoma"/>
        <family val="2"/>
      </rPr>
      <t xml:space="preserve">   </t>
    </r>
  </si>
  <si>
    <t>Pays/Country:</t>
  </si>
  <si>
    <t>4- Lieu et date de la prise en charge de la marchandise (lieu, pays, date) / Place and date of taking over the goods (place, country, date)</t>
  </si>
  <si>
    <t>18- Réserves et observations du transporteur / Carrier's reservations and observations</t>
  </si>
  <si>
    <t xml:space="preserve">Lieu/Place:  </t>
  </si>
  <si>
    <t>Hammam Zriba</t>
  </si>
  <si>
    <t xml:space="preserve">Zaghouan </t>
  </si>
  <si>
    <t>5- Documents annexés / Documents attached</t>
  </si>
  <si>
    <t>6- Marques et numéros/ Marks and Nos</t>
  </si>
  <si>
    <t>7- Nombre de colis/ Number of packages</t>
  </si>
  <si>
    <t>8- Mode d'emballage / Method of packing</t>
  </si>
  <si>
    <t>9- Nature de la marchandise/ Nature of the goods</t>
  </si>
  <si>
    <t>11- Poids brut en kg / Gross weight in kg</t>
  </si>
  <si>
    <t>12- Cubage (m3)/ Volume (m3)</t>
  </si>
  <si>
    <t xml:space="preserve">             </t>
  </si>
  <si>
    <t>15- Prescription d'affranchissement / Instruction as to payment for carriage</t>
  </si>
  <si>
    <t>13- Instructions de l'expéditeur / Sender's instructions</t>
  </si>
  <si>
    <t>19- Prix de transport / Carriage Charges</t>
  </si>
  <si>
    <t>20- Conventions particulières / Special agreements</t>
  </si>
  <si>
    <t>21- Etablie à / Established in</t>
  </si>
  <si>
    <t>Zriba-Zaghouan-Tunisia</t>
  </si>
  <si>
    <t>22- Signature et timbre de l'expéditeur / Signature and stamp of the sender</t>
  </si>
  <si>
    <t>23- Signature et timbre de du transporteur/Signature and stamp of the carrier</t>
  </si>
  <si>
    <t>24 - Réception des marchandises / Receipt of goods</t>
  </si>
  <si>
    <t>TRANSCARGO</t>
  </si>
  <si>
    <t>ANDREZIEUX-BOUTHEON</t>
  </si>
  <si>
    <r>
      <t xml:space="preserve">D448-V1                                           </t>
    </r>
    <r>
      <rPr>
        <i/>
        <sz val="10"/>
        <color rgb="FF000000"/>
        <rFont val="Arial"/>
        <family val="2"/>
      </rPr>
      <t>Tous services maritimes et aériens. Spécialiste pays du Maghreb</t>
    </r>
  </si>
  <si>
    <t>Lieu/Place:</t>
  </si>
  <si>
    <r>
      <t>Lieu/Place:</t>
    </r>
    <r>
      <rPr>
        <b/>
        <sz val="10"/>
        <color rgb="FF000000"/>
        <rFont val="Arial"/>
        <family val="2"/>
      </rPr>
      <t xml:space="preserve">  </t>
    </r>
  </si>
  <si>
    <r>
      <t>Date</t>
    </r>
    <r>
      <rPr>
        <b/>
        <sz val="10"/>
        <color rgb="FF000000"/>
        <rFont val="Arial"/>
        <family val="2"/>
      </rPr>
      <t xml:space="preserve"> :</t>
    </r>
  </si>
  <si>
    <t>Delivery Adress:</t>
  </si>
  <si>
    <t>Commande 17</t>
  </si>
  <si>
    <t>Commande 15</t>
  </si>
  <si>
    <t>W38</t>
  </si>
  <si>
    <t>Commande 16</t>
  </si>
  <si>
    <t>W39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</si>
</sst>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164" formatCode="0.0"/>
    <numFmt numFmtId="165" formatCode="#,##0\ &quot;€&quot;"/>
    <numFmt numFmtId="166" formatCode="[$$-409]#,##0"/>
    <numFmt numFmtId="167" formatCode="_-* #,##0.00\ [$€-1]_-;\-* #,##0.00\ [$€-1]_-;_-* &quot;-&quot;??\ [$€-1]_-;_-@_-"/>
    <numFmt numFmtId="168" formatCode="[$$-540A]#,##0.00"/>
    <numFmt numFmtId="169" formatCode="[$$-409]#,##0.00_ ;\-[$$-409]#,##0.00\ "/>
    <numFmt numFmtId="170" formatCode="0#&quot; &quot;##&quot; &quot;##&quot; &quot;##&quot; &quot;##"/>
    <numFmt numFmtId="171" formatCode="#,##0.000\ _€"/>
    <numFmt numFmtId="172" formatCode="0.000"/>
    <numFmt numFmtId="173" formatCode="#,##0\ [$KGS]"/>
  </numFmts>
  <fonts count="103" x14ac:knownFonts="1">
    <font>
      <sz val="11"/>
      <color theme="1"/>
      <name val="Calibri"/>
      <family val="2"/>
      <scheme val="minor"/>
    </font>
    <font>
      <sz val="11"/>
      <color theme="1"/>
      <name val="Calibri"/>
      <family val="2"/>
      <scheme val="minor"/>
    </font>
    <font>
      <sz val="11"/>
      <color rgb="FFFF0000"/>
      <name val="Calibri"/>
      <family val="2"/>
      <scheme val="minor"/>
    </font>
    <font>
      <b/>
      <sz val="11"/>
      <color theme="1"/>
      <name val="Calibri"/>
      <family val="2"/>
      <scheme val="minor"/>
    </font>
    <font>
      <sz val="11"/>
      <color theme="1"/>
      <name val="Calibri"/>
      <family val="2"/>
      <charset val="204"/>
      <scheme val="minor"/>
    </font>
    <font>
      <b/>
      <sz val="20"/>
      <name val="Arial Narrow"/>
      <family val="2"/>
      <charset val="204"/>
    </font>
    <font>
      <sz val="11"/>
      <color theme="1"/>
      <name val="Tahoma"/>
      <family val="2"/>
      <charset val="204"/>
    </font>
    <font>
      <b/>
      <i/>
      <sz val="10"/>
      <name val="Tahoma"/>
      <family val="2"/>
      <charset val="204"/>
    </font>
    <font>
      <b/>
      <i/>
      <sz val="20"/>
      <name val="Tahoma"/>
      <family val="2"/>
      <charset val="204"/>
    </font>
    <font>
      <b/>
      <sz val="10"/>
      <name val="Arial Narrow"/>
      <family val="2"/>
      <charset val="204"/>
    </font>
    <font>
      <b/>
      <sz val="8"/>
      <name val="Arial"/>
      <family val="2"/>
      <charset val="204"/>
    </font>
    <font>
      <b/>
      <sz val="8"/>
      <name val="Arial Narrow"/>
      <family val="2"/>
      <charset val="204"/>
    </font>
    <font>
      <b/>
      <sz val="9"/>
      <name val="Arial Narrow"/>
      <family val="2"/>
      <charset val="204"/>
    </font>
    <font>
      <sz val="9"/>
      <color rgb="FF000000"/>
      <name val="Arial"/>
      <family val="2"/>
    </font>
    <font>
      <sz val="9"/>
      <color rgb="FF000000"/>
      <name val="Calibri"/>
      <family val="2"/>
    </font>
    <font>
      <b/>
      <sz val="9"/>
      <color rgb="FF000000"/>
      <name val="Calibri"/>
      <family val="2"/>
    </font>
    <font>
      <b/>
      <sz val="9"/>
      <name val="Calibri"/>
      <family val="2"/>
      <charset val="204"/>
      <scheme val="minor"/>
    </font>
    <font>
      <b/>
      <sz val="9"/>
      <color theme="0"/>
      <name val="Calibri"/>
      <family val="2"/>
      <charset val="204"/>
      <scheme val="minor"/>
    </font>
    <font>
      <sz val="10"/>
      <color theme="1"/>
      <name val="Arial"/>
      <family val="2"/>
      <charset val="204"/>
    </font>
    <font>
      <b/>
      <sz val="10"/>
      <name val="Arial"/>
      <family val="2"/>
      <charset val="204"/>
    </font>
    <font>
      <b/>
      <sz val="9"/>
      <color theme="1"/>
      <name val="Arial Narrow"/>
      <family val="2"/>
      <charset val="204"/>
    </font>
    <font>
      <b/>
      <sz val="11"/>
      <name val="Verdana"/>
      <family val="2"/>
      <charset val="204"/>
    </font>
    <font>
      <b/>
      <sz val="16"/>
      <color theme="1"/>
      <name val="Calibri"/>
      <family val="2"/>
      <scheme val="minor"/>
    </font>
    <font>
      <b/>
      <i/>
      <sz val="14"/>
      <color theme="9"/>
      <name val="Calibri"/>
      <family val="2"/>
      <scheme val="minor"/>
    </font>
    <font>
      <b/>
      <sz val="14"/>
      <color theme="9"/>
      <name val="Calibri"/>
      <family val="2"/>
      <scheme val="minor"/>
    </font>
    <font>
      <b/>
      <sz val="12"/>
      <color theme="1"/>
      <name val="Calibri"/>
      <family val="2"/>
      <scheme val="minor"/>
    </font>
    <font>
      <sz val="10"/>
      <name val="Arial"/>
      <family val="2"/>
    </font>
    <font>
      <sz val="16"/>
      <name val="Calibri Light"/>
      <family val="1"/>
      <scheme val="major"/>
    </font>
    <font>
      <sz val="10"/>
      <color theme="1"/>
      <name val="Cambria"/>
      <family val="2"/>
    </font>
    <font>
      <b/>
      <sz val="16"/>
      <color rgb="FFC00000"/>
      <name val="Cambria"/>
      <family val="1"/>
    </font>
    <font>
      <b/>
      <sz val="18"/>
      <name val="Cambria"/>
      <family val="1"/>
    </font>
    <font>
      <b/>
      <sz val="11"/>
      <color theme="1"/>
      <name val="Cambria"/>
      <family val="1"/>
    </font>
    <font>
      <sz val="10"/>
      <name val="Book Antiqua"/>
      <family val="1"/>
    </font>
    <font>
      <sz val="10"/>
      <name val="Cambria"/>
      <family val="1"/>
    </font>
    <font>
      <b/>
      <sz val="14"/>
      <name val="Cambria"/>
      <family val="1"/>
    </font>
    <font>
      <sz val="14"/>
      <name val="Cambria"/>
      <family val="1"/>
    </font>
    <font>
      <sz val="10"/>
      <color theme="1"/>
      <name val="Cambria"/>
      <family val="1"/>
    </font>
    <font>
      <b/>
      <u/>
      <sz val="16"/>
      <name val="Cambria"/>
      <family val="1"/>
    </font>
    <font>
      <b/>
      <sz val="16"/>
      <name val="Cambria"/>
      <family val="1"/>
    </font>
    <font>
      <b/>
      <sz val="10"/>
      <name val="Cambria"/>
      <family val="1"/>
    </font>
    <font>
      <b/>
      <u/>
      <sz val="14"/>
      <name val="Cambria"/>
      <family val="1"/>
    </font>
    <font>
      <b/>
      <sz val="16"/>
      <name val="Calibri Light"/>
      <family val="1"/>
      <scheme val="major"/>
    </font>
    <font>
      <sz val="11"/>
      <color indexed="8"/>
      <name val="Calibri"/>
      <family val="2"/>
    </font>
    <font>
      <b/>
      <sz val="14"/>
      <color indexed="8"/>
      <name val="Calibri Light"/>
      <family val="1"/>
      <scheme val="major"/>
    </font>
    <font>
      <b/>
      <sz val="14"/>
      <name val="Calibri Light"/>
      <family val="1"/>
      <scheme val="major"/>
    </font>
    <font>
      <sz val="14"/>
      <name val="Cambria"/>
      <family val="2"/>
    </font>
    <font>
      <b/>
      <sz val="16"/>
      <name val="Calibri Light"/>
      <family val="2"/>
      <scheme val="major"/>
    </font>
    <font>
      <b/>
      <sz val="36"/>
      <color theme="1"/>
      <name val="Calibri"/>
      <family val="2"/>
      <scheme val="minor"/>
    </font>
    <font>
      <b/>
      <u/>
      <sz val="12"/>
      <color theme="1"/>
      <name val="Calibri"/>
      <family val="2"/>
      <scheme val="minor"/>
    </font>
    <font>
      <b/>
      <sz val="24"/>
      <color theme="1"/>
      <name val="Calibri"/>
      <family val="2"/>
      <scheme val="minor"/>
    </font>
    <font>
      <b/>
      <u/>
      <sz val="16"/>
      <color theme="1"/>
      <name val="Calibri"/>
      <family val="2"/>
      <scheme val="minor"/>
    </font>
    <font>
      <sz val="11"/>
      <name val="Calibri"/>
      <family val="2"/>
      <scheme val="minor"/>
    </font>
    <font>
      <sz val="12"/>
      <color theme="1"/>
      <name val="Calibri Light"/>
      <family val="1"/>
      <scheme val="major"/>
    </font>
    <font>
      <sz val="11"/>
      <color theme="1"/>
      <name val="Calibri"/>
      <family val="2"/>
    </font>
    <font>
      <sz val="11"/>
      <name val="Calibri"/>
      <family val="2"/>
    </font>
    <font>
      <sz val="12"/>
      <color rgb="FF000000"/>
      <name val="Calibri Light"/>
      <family val="2"/>
    </font>
    <font>
      <b/>
      <sz val="12"/>
      <name val="Cambria"/>
      <family val="1"/>
    </font>
    <font>
      <b/>
      <sz val="11"/>
      <name val="Calibri"/>
      <family val="2"/>
      <scheme val="minor"/>
    </font>
    <font>
      <b/>
      <sz val="11"/>
      <name val="Calibri"/>
      <family val="2"/>
    </font>
    <font>
      <sz val="8"/>
      <name val="Calibri"/>
      <family val="2"/>
      <scheme val="minor"/>
    </font>
    <font>
      <sz val="14"/>
      <color theme="1"/>
      <name val="Calibri"/>
      <family val="2"/>
      <scheme val="minor"/>
    </font>
    <font>
      <b/>
      <sz val="22"/>
      <name val="Cambria"/>
      <family val="1"/>
    </font>
    <font>
      <b/>
      <u/>
      <sz val="22"/>
      <name val="Cambria"/>
      <family val="1"/>
    </font>
    <font>
      <b/>
      <sz val="22"/>
      <color rgb="FFD86212"/>
      <name val="Cambria"/>
      <family val="1"/>
    </font>
    <font>
      <b/>
      <sz val="12"/>
      <color theme="1"/>
      <name val="Cambria"/>
      <family val="1"/>
    </font>
    <font>
      <b/>
      <sz val="9"/>
      <color indexed="81"/>
      <name val="Tahoma"/>
      <family val="2"/>
    </font>
    <font>
      <u/>
      <sz val="11"/>
      <color theme="10"/>
      <name val="Calibri"/>
      <family val="2"/>
      <scheme val="minor"/>
    </font>
    <font>
      <b/>
      <sz val="9"/>
      <color theme="1"/>
      <name val="Calibri"/>
      <family val="2"/>
      <scheme val="minor"/>
    </font>
    <font>
      <sz val="9"/>
      <color theme="1"/>
      <name val="Calibri"/>
      <family val="2"/>
      <scheme val="minor"/>
    </font>
    <font>
      <sz val="8"/>
      <color theme="1"/>
      <name val="Tahoma"/>
      <family val="2"/>
    </font>
    <font>
      <b/>
      <sz val="7.5"/>
      <color theme="1"/>
      <name val="Tahoma"/>
      <family val="2"/>
    </font>
    <font>
      <u/>
      <sz val="10"/>
      <color theme="10"/>
      <name val="Cambria"/>
      <family val="2"/>
    </font>
    <font>
      <b/>
      <sz val="8"/>
      <color theme="1"/>
      <name val="Tahoma"/>
      <family val="2"/>
    </font>
    <font>
      <sz val="8"/>
      <color theme="1"/>
      <name val="Calibri"/>
      <family val="2"/>
      <scheme val="minor"/>
    </font>
    <font>
      <strike/>
      <sz val="8"/>
      <color theme="1"/>
      <name val="Tahoma"/>
      <family val="2"/>
    </font>
    <font>
      <b/>
      <sz val="10"/>
      <color theme="1"/>
      <name val="Calibri"/>
      <family val="2"/>
      <scheme val="minor"/>
    </font>
    <font>
      <sz val="8"/>
      <color rgb="FFFF0000"/>
      <name val="Tahoma"/>
      <family val="2"/>
    </font>
    <font>
      <b/>
      <sz val="8"/>
      <color theme="1"/>
      <name val="Verdana"/>
      <family val="2"/>
    </font>
    <font>
      <sz val="8"/>
      <color theme="1"/>
      <name val="Verdana"/>
      <family val="2"/>
    </font>
    <font>
      <b/>
      <sz val="8"/>
      <color rgb="FF0000FF"/>
      <name val="Verdana"/>
      <family val="2"/>
    </font>
    <font>
      <b/>
      <sz val="18"/>
      <color theme="1"/>
      <name val="Calibri"/>
      <family val="2"/>
      <scheme val="minor"/>
    </font>
    <font>
      <b/>
      <u/>
      <sz val="14"/>
      <color theme="1"/>
      <name val="Calibri"/>
      <family val="2"/>
      <scheme val="minor"/>
    </font>
    <font>
      <b/>
      <u/>
      <sz val="11"/>
      <color theme="10"/>
      <name val="Calibri"/>
      <family val="2"/>
      <scheme val="minor"/>
    </font>
    <font>
      <b/>
      <sz val="12"/>
      <color rgb="FF000000"/>
      <name val="Calibri"/>
      <family val="2"/>
    </font>
    <font>
      <sz val="11"/>
      <color rgb="FF000000"/>
      <name val="Calibri"/>
      <family val="2"/>
    </font>
    <font>
      <sz val="8"/>
      <color rgb="FF000000"/>
      <name val="Arial"/>
      <family val="2"/>
    </font>
    <font>
      <sz val="10"/>
      <color rgb="FF000000"/>
      <name val="Arial"/>
      <family val="2"/>
    </font>
    <font>
      <sz val="5"/>
      <color rgb="FF000000"/>
      <name val="Arial"/>
      <family val="2"/>
    </font>
    <font>
      <b/>
      <sz val="8"/>
      <color rgb="FF000000"/>
      <name val="Tahoma"/>
      <family val="2"/>
    </font>
    <font>
      <b/>
      <sz val="8"/>
      <color theme="1"/>
      <name val="Arial"/>
      <family val="2"/>
    </font>
    <font>
      <b/>
      <sz val="10"/>
      <color theme="1"/>
      <name val="Arial"/>
      <family val="2"/>
    </font>
    <font>
      <b/>
      <sz val="8"/>
      <color rgb="FF0D0D0D"/>
      <name val="Tahoma"/>
      <family val="2"/>
    </font>
    <font>
      <b/>
      <sz val="8"/>
      <color rgb="FF000000"/>
      <name val="Arial"/>
      <family val="2"/>
    </font>
    <font>
      <sz val="10"/>
      <color theme="1"/>
      <name val="Calibri"/>
      <family val="2"/>
      <scheme val="minor"/>
    </font>
    <font>
      <sz val="6"/>
      <color rgb="FF000000"/>
      <name val="Arial"/>
      <family val="2"/>
    </font>
    <font>
      <sz val="11"/>
      <color theme="1"/>
      <name val="Times New Roman"/>
      <family val="1"/>
    </font>
    <font>
      <b/>
      <sz val="8"/>
      <color theme="1"/>
      <name val="Calibri"/>
      <family val="2"/>
      <scheme val="minor"/>
    </font>
    <font>
      <sz val="4"/>
      <color theme="1"/>
      <name val="Arial"/>
      <family val="2"/>
    </font>
    <font>
      <b/>
      <sz val="12"/>
      <color rgb="FF000000"/>
      <name val="Arial"/>
      <family val="2"/>
    </font>
    <font>
      <b/>
      <sz val="16"/>
      <color rgb="FFFFFFFF"/>
      <name val="Arial"/>
      <family val="2"/>
    </font>
    <font>
      <i/>
      <sz val="10"/>
      <color rgb="FF000000"/>
      <name val="Arial"/>
      <family val="2"/>
    </font>
    <font>
      <b/>
      <sz val="10"/>
      <color rgb="FF000000"/>
      <name val="Arial"/>
      <family val="2"/>
    </font>
    <font>
      <b/>
      <sz val="11"/>
      <color rgb="FF000000"/>
      <name val="Calibri"/>
      <family val="2"/>
    </font>
  </fonts>
  <fills count="25">
    <fill>
      <patternFill patternType="none"/>
    </fill>
    <fill>
      <patternFill patternType="gray125"/>
    </fill>
    <fill>
      <patternFill patternType="solid">
        <fgColor theme="5" tint="0.59999389629810485"/>
        <bgColor indexed="64"/>
      </patternFill>
    </fill>
    <fill>
      <patternFill patternType="solid">
        <fgColor rgb="FFFFFF00"/>
        <bgColor indexed="64"/>
      </patternFill>
    </fill>
    <fill>
      <patternFill patternType="solid">
        <fgColor rgb="FFFFC000"/>
        <bgColor indexed="64"/>
      </patternFill>
    </fill>
    <fill>
      <patternFill patternType="solid">
        <fgColor indexed="9"/>
        <bgColor indexed="64"/>
      </patternFill>
    </fill>
    <fill>
      <patternFill patternType="solid">
        <fgColor theme="5" tint="0.79998168889431442"/>
        <bgColor indexed="64"/>
      </patternFill>
    </fill>
    <fill>
      <patternFill patternType="solid">
        <fgColor rgb="FFF8CBAD"/>
        <bgColor indexed="64"/>
      </patternFill>
    </fill>
    <fill>
      <patternFill patternType="solid">
        <fgColor rgb="FFEDEDED"/>
        <bgColor indexed="64"/>
      </patternFill>
    </fill>
    <fill>
      <patternFill patternType="solid">
        <fgColor rgb="FF66FF33"/>
        <bgColor indexed="64"/>
      </patternFill>
    </fill>
    <fill>
      <patternFill patternType="solid">
        <fgColor theme="0" tint="-0.14999847407452621"/>
        <bgColor theme="0" tint="-0.14999847407452621"/>
      </patternFill>
    </fill>
    <fill>
      <patternFill patternType="solid">
        <fgColor rgb="FF92D050"/>
        <bgColor theme="0" tint="-0.14999847407452621"/>
      </patternFill>
    </fill>
    <fill>
      <patternFill patternType="solid">
        <fgColor rgb="FF7030A0"/>
        <bgColor indexed="64"/>
      </patternFill>
    </fill>
    <fill>
      <patternFill patternType="solid">
        <fgColor rgb="FFFF0000"/>
        <bgColor indexed="64"/>
      </patternFill>
    </fill>
    <fill>
      <patternFill patternType="solid">
        <fgColor rgb="FF92D050"/>
        <bgColor indexed="64"/>
      </patternFill>
    </fill>
    <fill>
      <patternFill patternType="solid">
        <fgColor rgb="FF0070C0"/>
        <bgColor indexed="64"/>
      </patternFill>
    </fill>
    <fill>
      <patternFill patternType="solid">
        <fgColor rgb="FF003399"/>
        <bgColor indexed="64"/>
      </patternFill>
    </fill>
    <fill>
      <patternFill patternType="solid">
        <fgColor theme="0"/>
        <bgColor indexed="64"/>
      </patternFill>
    </fill>
    <fill>
      <patternFill patternType="solid">
        <fgColor theme="7" tint="0.59999389629810485"/>
        <bgColor indexed="64"/>
      </patternFill>
    </fill>
    <fill>
      <patternFill patternType="solid">
        <fgColor theme="0" tint="-0.14999847407452621"/>
        <bgColor indexed="64"/>
      </patternFill>
    </fill>
    <fill>
      <patternFill patternType="solid">
        <fgColor rgb="FFA1FC7C"/>
        <bgColor indexed="64"/>
      </patternFill>
    </fill>
    <fill>
      <patternFill patternType="solid">
        <fgColor rgb="FF3EEB35"/>
        <bgColor indexed="64"/>
      </patternFill>
    </fill>
    <fill>
      <patternFill patternType="solid">
        <fgColor rgb="FF00B0F0"/>
        <bgColor indexed="64"/>
      </patternFill>
    </fill>
    <fill>
      <patternFill patternType="solid">
        <fgColor theme="7" tint="0.39997558519241921"/>
        <bgColor indexed="64"/>
      </patternFill>
    </fill>
    <fill>
      <patternFill patternType="solid">
        <fgColor theme="1"/>
        <bgColor indexed="64"/>
      </patternFill>
    </fill>
  </fills>
  <borders count="151">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bottom/>
      <diagonal/>
    </border>
    <border>
      <left/>
      <right style="medium">
        <color indexed="64"/>
      </right>
      <top/>
      <bottom/>
      <diagonal/>
    </border>
    <border>
      <left style="dotted">
        <color auto="1"/>
      </left>
      <right style="dotted">
        <color auto="1"/>
      </right>
      <top/>
      <bottom/>
      <diagonal/>
    </border>
    <border>
      <left style="medium">
        <color indexed="64"/>
      </left>
      <right style="thin">
        <color theme="1"/>
      </right>
      <top style="thin">
        <color indexed="64"/>
      </top>
      <bottom/>
      <diagonal/>
    </border>
    <border>
      <left style="thin">
        <color theme="1"/>
      </left>
      <right style="thin">
        <color theme="1"/>
      </right>
      <top style="thin">
        <color theme="1"/>
      </top>
      <bottom style="thin">
        <color theme="1"/>
      </bottom>
      <diagonal/>
    </border>
    <border>
      <left/>
      <right style="thin">
        <color theme="1"/>
      </right>
      <top/>
      <bottom/>
      <diagonal/>
    </border>
    <border>
      <left style="thin">
        <color theme="1"/>
      </left>
      <right/>
      <top style="thin">
        <color theme="1"/>
      </top>
      <bottom style="thin">
        <color theme="1"/>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bottom/>
      <diagonal/>
    </border>
    <border>
      <left style="medium">
        <color indexed="64"/>
      </left>
      <right style="thin">
        <color theme="1"/>
      </right>
      <top style="thin">
        <color theme="1"/>
      </top>
      <bottom/>
      <diagonal/>
    </border>
    <border>
      <left style="thin">
        <color theme="1"/>
      </left>
      <right style="thin">
        <color theme="1"/>
      </right>
      <top style="thin">
        <color theme="1"/>
      </top>
      <bottom style="medium">
        <color indexed="64"/>
      </bottom>
      <diagonal/>
    </border>
    <border>
      <left style="thin">
        <color theme="1"/>
      </left>
      <right/>
      <top style="thin">
        <color theme="1"/>
      </top>
      <bottom style="medium">
        <color indexed="64"/>
      </bottom>
      <diagonal/>
    </border>
    <border>
      <left/>
      <right style="thin">
        <color theme="1"/>
      </right>
      <top style="thin">
        <color theme="1"/>
      </top>
      <bottom/>
      <diagonal/>
    </border>
    <border>
      <left style="thin">
        <color theme="1"/>
      </left>
      <right/>
      <top style="thin">
        <color theme="1"/>
      </top>
      <bottom/>
      <diagonal/>
    </border>
    <border>
      <left style="thin">
        <color theme="1"/>
      </left>
      <right style="thin">
        <color theme="1"/>
      </right>
      <top style="thin">
        <color theme="1"/>
      </top>
      <bottom/>
      <diagonal/>
    </border>
    <border>
      <left style="medium">
        <color indexed="64"/>
      </left>
      <right/>
      <top/>
      <bottom/>
      <diagonal/>
    </border>
    <border>
      <left/>
      <right style="thin">
        <color theme="1"/>
      </right>
      <top/>
      <bottom style="thin">
        <color theme="1"/>
      </bottom>
      <diagonal/>
    </border>
    <border>
      <left style="thin">
        <color theme="1"/>
      </left>
      <right style="thin">
        <color theme="1"/>
      </right>
      <top/>
      <bottom style="thin">
        <color theme="1"/>
      </bottom>
      <diagonal/>
    </border>
    <border>
      <left/>
      <right style="thin">
        <color theme="1"/>
      </right>
      <top style="medium">
        <color indexed="64"/>
      </top>
      <bottom style="thin">
        <color theme="1"/>
      </bottom>
      <diagonal/>
    </border>
    <border>
      <left style="thin">
        <color theme="1"/>
      </left>
      <right style="thin">
        <color theme="1"/>
      </right>
      <top style="medium">
        <color indexed="64"/>
      </top>
      <bottom style="thin">
        <color theme="1"/>
      </bottom>
      <diagonal/>
    </border>
    <border>
      <left style="medium">
        <color indexed="64"/>
      </left>
      <right/>
      <top style="thin">
        <color indexed="64"/>
      </top>
      <bottom/>
      <diagonal/>
    </border>
    <border>
      <left style="thin">
        <color theme="1"/>
      </left>
      <right style="medium">
        <color indexed="64"/>
      </right>
      <top style="medium">
        <color indexed="64"/>
      </top>
      <bottom style="thin">
        <color theme="1"/>
      </bottom>
      <diagonal/>
    </border>
    <border>
      <left/>
      <right style="thin">
        <color theme="1"/>
      </right>
      <top style="thin">
        <color theme="1"/>
      </top>
      <bottom style="thin">
        <color theme="1"/>
      </bottom>
      <diagonal/>
    </border>
    <border>
      <left style="thin">
        <color theme="1"/>
      </left>
      <right style="medium">
        <color indexed="64"/>
      </right>
      <top style="thin">
        <color theme="1"/>
      </top>
      <bottom style="thin">
        <color theme="1"/>
      </bottom>
      <diagonal/>
    </border>
    <border>
      <left/>
      <right style="thin">
        <color theme="1"/>
      </right>
      <top style="thin">
        <color theme="1"/>
      </top>
      <bottom style="medium">
        <color indexed="64"/>
      </bottom>
      <diagonal/>
    </border>
    <border>
      <left style="thin">
        <color theme="1"/>
      </left>
      <right style="medium">
        <color indexed="64"/>
      </right>
      <top style="thin">
        <color theme="1"/>
      </top>
      <bottom style="medium">
        <color indexed="64"/>
      </bottom>
      <diagonal/>
    </border>
    <border>
      <left style="thin">
        <color theme="1"/>
      </left>
      <right style="thin">
        <color theme="1"/>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auto="1"/>
      </left>
      <right style="dotted">
        <color auto="1"/>
      </right>
      <top style="thin">
        <color auto="1"/>
      </top>
      <bottom/>
      <diagonal/>
    </border>
    <border>
      <left/>
      <right style="dotted">
        <color auto="1"/>
      </right>
      <top style="thin">
        <color auto="1"/>
      </top>
      <bottom/>
      <diagonal/>
    </border>
    <border>
      <left style="dotted">
        <color auto="1"/>
      </left>
      <right style="dotted">
        <color auto="1"/>
      </right>
      <top style="thin">
        <color auto="1"/>
      </top>
      <bottom/>
      <diagonal/>
    </border>
    <border>
      <left style="thin">
        <color indexed="64"/>
      </left>
      <right/>
      <top style="thin">
        <color indexed="64"/>
      </top>
      <bottom/>
      <diagonal/>
    </border>
    <border>
      <left/>
      <right/>
      <top style="thin">
        <color indexed="64"/>
      </top>
      <bottom/>
      <diagonal/>
    </border>
    <border>
      <left style="double">
        <color indexed="64"/>
      </left>
      <right/>
      <top/>
      <bottom/>
      <diagonal/>
    </border>
    <border>
      <left/>
      <right style="medium">
        <color indexed="64"/>
      </right>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thin">
        <color indexed="64"/>
      </left>
      <right/>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thin">
        <color indexed="64"/>
      </right>
      <top/>
      <bottom style="medium">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style="thin">
        <color indexed="64"/>
      </right>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right/>
      <top style="medium">
        <color indexed="64"/>
      </top>
      <bottom style="thin">
        <color indexed="64"/>
      </bottom>
      <diagonal/>
    </border>
    <border>
      <left style="medium">
        <color rgb="FFFF0000"/>
      </left>
      <right style="medium">
        <color rgb="FFFF0000"/>
      </right>
      <top style="medium">
        <color rgb="FFFF0000"/>
      </top>
      <bottom style="medium">
        <color rgb="FFFF0000"/>
      </bottom>
      <diagonal/>
    </border>
    <border>
      <left style="thin">
        <color indexed="64"/>
      </left>
      <right style="medium">
        <color indexed="64"/>
      </right>
      <top/>
      <bottom style="thin">
        <color indexed="64"/>
      </bottom>
      <diagonal/>
    </border>
    <border>
      <left style="double">
        <color indexed="64"/>
      </left>
      <right style="thin">
        <color indexed="64"/>
      </right>
      <top style="thin">
        <color indexed="64"/>
      </top>
      <bottom/>
      <diagonal/>
    </border>
    <border>
      <left style="thin">
        <color indexed="64"/>
      </left>
      <right/>
      <top style="medium">
        <color indexed="64"/>
      </top>
      <bottom/>
      <diagonal/>
    </border>
    <border>
      <left/>
      <right/>
      <top/>
      <bottom style="thin">
        <color rgb="FF000000"/>
      </bottom>
      <diagonal/>
    </border>
    <border>
      <left style="thin">
        <color rgb="FF000000"/>
      </left>
      <right/>
      <top style="thin">
        <color rgb="FF000000"/>
      </top>
      <bottom/>
      <diagonal/>
    </border>
    <border>
      <left/>
      <right style="thin">
        <color rgb="FF000000"/>
      </right>
      <top style="thin">
        <color rgb="FF000000"/>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top/>
      <bottom/>
      <diagonal/>
    </border>
    <border>
      <left/>
      <right style="thin">
        <color rgb="FF000000"/>
      </right>
      <top/>
      <bottom/>
      <diagonal/>
    </border>
    <border>
      <left/>
      <right/>
      <top style="thin">
        <color rgb="FF000000"/>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top/>
      <bottom style="medium">
        <color rgb="FF000000"/>
      </bottom>
      <diagonal/>
    </border>
    <border>
      <left/>
      <right style="thin">
        <color rgb="FF000000"/>
      </right>
      <top/>
      <bottom style="medium">
        <color rgb="FF000000"/>
      </bottom>
      <diagonal/>
    </border>
    <border>
      <left style="thin">
        <color rgb="FF000000"/>
      </left>
      <right/>
      <top style="medium">
        <color rgb="FF000000"/>
      </top>
      <bottom/>
      <diagonal/>
    </border>
    <border>
      <left/>
      <right style="medium">
        <color rgb="FF000000"/>
      </right>
      <top style="medium">
        <color rgb="FF000000"/>
      </top>
      <bottom/>
      <diagonal/>
    </border>
    <border>
      <left/>
      <right style="medium">
        <color rgb="FF000000"/>
      </right>
      <top/>
      <bottom/>
      <diagonal/>
    </border>
    <border>
      <left style="thin">
        <color rgb="FF000000"/>
      </left>
      <right style="medium">
        <color rgb="FF000000"/>
      </right>
      <top/>
      <bottom/>
      <diagonal/>
    </border>
    <border>
      <left style="medium">
        <color rgb="FF000000"/>
      </left>
      <right style="medium">
        <color rgb="FF000000"/>
      </right>
      <top/>
      <bottom/>
      <diagonal/>
    </border>
    <border>
      <left style="thin">
        <color rgb="FF000000"/>
      </left>
      <right style="medium">
        <color rgb="FF000000"/>
      </right>
      <top/>
      <bottom style="medium">
        <color rgb="FF000000"/>
      </bottom>
      <diagonal/>
    </border>
    <border>
      <left style="medium">
        <color rgb="FF000000"/>
      </left>
      <right style="medium">
        <color rgb="FF000000"/>
      </right>
      <top/>
      <bottom style="medium">
        <color rgb="FF000000"/>
      </bottom>
      <diagonal/>
    </border>
    <border>
      <left style="thin">
        <color rgb="FF000000"/>
      </left>
      <right style="thin">
        <color rgb="FF000000"/>
      </right>
      <top style="medium">
        <color rgb="FF000000"/>
      </top>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right style="medium">
        <color rgb="FF000000"/>
      </right>
      <top style="thin">
        <color rgb="FF000000"/>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diagonal/>
    </border>
    <border>
      <left/>
      <right style="medium">
        <color rgb="FF000000"/>
      </right>
      <top/>
      <bottom style="thin">
        <color rgb="FF000000"/>
      </bottom>
      <diagonal/>
    </border>
    <border>
      <left style="thin">
        <color rgb="FF000000"/>
      </left>
      <right/>
      <top/>
      <bottom style="thin">
        <color indexed="64"/>
      </bottom>
      <diagonal/>
    </border>
    <border>
      <left/>
      <right style="medium">
        <color rgb="FF000000"/>
      </right>
      <top/>
      <bottom style="thin">
        <color indexed="64"/>
      </bottom>
      <diagonal/>
    </border>
    <border>
      <left style="thick">
        <color indexed="64"/>
      </left>
      <right/>
      <top style="thick">
        <color indexed="64"/>
      </top>
      <bottom/>
      <diagonal/>
    </border>
    <border>
      <left/>
      <right/>
      <top style="thick">
        <color indexed="64"/>
      </top>
      <bottom/>
      <diagonal/>
    </border>
    <border>
      <left/>
      <right style="thick">
        <color indexed="64"/>
      </right>
      <top style="thick">
        <color indexed="64"/>
      </top>
      <bottom/>
      <diagonal/>
    </border>
    <border>
      <left style="thick">
        <color indexed="64"/>
      </left>
      <right/>
      <top/>
      <bottom/>
      <diagonal/>
    </border>
    <border>
      <left/>
      <right style="thick">
        <color indexed="64"/>
      </right>
      <top/>
      <bottom/>
      <diagonal/>
    </border>
    <border>
      <left style="thick">
        <color indexed="64"/>
      </left>
      <right/>
      <top/>
      <bottom style="medium">
        <color indexed="64"/>
      </bottom>
      <diagonal/>
    </border>
    <border>
      <left/>
      <right style="thick">
        <color indexed="64"/>
      </right>
      <top/>
      <bottom style="medium">
        <color indexed="64"/>
      </bottom>
      <diagonal/>
    </border>
    <border>
      <left style="thick">
        <color indexed="64"/>
      </left>
      <right/>
      <top/>
      <bottom style="thick">
        <color indexed="64"/>
      </bottom>
      <diagonal/>
    </border>
    <border>
      <left/>
      <right/>
      <top/>
      <bottom style="thick">
        <color indexed="64"/>
      </bottom>
      <diagonal/>
    </border>
    <border>
      <left/>
      <right style="thick">
        <color indexed="64"/>
      </right>
      <top/>
      <bottom style="thick">
        <color indexed="64"/>
      </bottom>
      <diagonal/>
    </border>
    <border>
      <left style="thick">
        <color indexed="64"/>
      </left>
      <right/>
      <top style="thick">
        <color indexed="64"/>
      </top>
      <bottom style="medium">
        <color indexed="64"/>
      </bottom>
      <diagonal/>
    </border>
    <border>
      <left/>
      <right/>
      <top style="thick">
        <color indexed="64"/>
      </top>
      <bottom style="medium">
        <color indexed="64"/>
      </bottom>
      <diagonal/>
    </border>
    <border>
      <left/>
      <right style="thick">
        <color indexed="64"/>
      </right>
      <top style="thick">
        <color indexed="64"/>
      </top>
      <bottom style="medium">
        <color indexed="64"/>
      </bottom>
      <diagonal/>
    </border>
    <border>
      <left style="thick">
        <color indexed="64"/>
      </left>
      <right/>
      <top style="medium">
        <color indexed="64"/>
      </top>
      <bottom/>
      <diagonal/>
    </border>
    <border>
      <left/>
      <right style="thick">
        <color indexed="64"/>
      </right>
      <top style="medium">
        <color indexed="64"/>
      </top>
      <bottom/>
      <diagonal/>
    </border>
    <border>
      <left style="thick">
        <color indexed="64"/>
      </left>
      <right/>
      <top style="thick">
        <color indexed="64"/>
      </top>
      <bottom style="thick">
        <color indexed="64"/>
      </bottom>
      <diagonal/>
    </border>
    <border>
      <left/>
      <right/>
      <top style="thick">
        <color indexed="64"/>
      </top>
      <bottom style="thick">
        <color indexed="64"/>
      </bottom>
      <diagonal/>
    </border>
    <border>
      <left/>
      <right style="thick">
        <color indexed="64"/>
      </right>
      <top style="thick">
        <color indexed="64"/>
      </top>
      <bottom style="thick">
        <color indexed="64"/>
      </bottom>
      <diagonal/>
    </border>
    <border>
      <left style="thick">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style="thick">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thick">
        <color indexed="64"/>
      </left>
      <right/>
      <top style="medium">
        <color indexed="64"/>
      </top>
      <bottom style="thick">
        <color indexed="64"/>
      </bottom>
      <diagonal/>
    </border>
    <border>
      <left/>
      <right/>
      <top style="medium">
        <color indexed="64"/>
      </top>
      <bottom style="thick">
        <color indexed="64"/>
      </bottom>
      <diagonal/>
    </border>
    <border>
      <left/>
      <right style="thick">
        <color indexed="64"/>
      </right>
      <top style="medium">
        <color indexed="64"/>
      </top>
      <bottom style="thick">
        <color indexed="64"/>
      </bottom>
      <diagonal/>
    </border>
    <border>
      <left style="thick">
        <color indexed="64"/>
      </left>
      <right/>
      <top style="medium">
        <color indexed="64"/>
      </top>
      <bottom style="medium">
        <color indexed="64"/>
      </bottom>
      <diagonal/>
    </border>
    <border>
      <left/>
      <right style="medium">
        <color indexed="64"/>
      </right>
      <top style="thick">
        <color indexed="64"/>
      </top>
      <bottom style="thick">
        <color indexed="64"/>
      </bottom>
      <diagonal/>
    </border>
    <border>
      <left style="medium">
        <color indexed="64"/>
      </left>
      <right/>
      <top style="thick">
        <color indexed="64"/>
      </top>
      <bottom style="medium">
        <color indexed="64"/>
      </bottom>
      <diagonal/>
    </border>
  </borders>
  <cellStyleXfs count="14">
    <xf numFmtId="0" fontId="0" fillId="0" borderId="0"/>
    <xf numFmtId="0" fontId="4" fillId="0" borderId="0"/>
    <xf numFmtId="9" fontId="4" fillId="0" borderId="0" applyFont="0" applyFill="0" applyBorder="0" applyAlignment="0" applyProtection="0"/>
    <xf numFmtId="0" fontId="1" fillId="0" borderId="0"/>
    <xf numFmtId="0" fontId="26" fillId="0" borderId="0"/>
    <xf numFmtId="0" fontId="28" fillId="0" borderId="0"/>
    <xf numFmtId="0" fontId="26" fillId="0" borderId="0"/>
    <xf numFmtId="0" fontId="42" fillId="0" borderId="0"/>
    <xf numFmtId="0" fontId="42" fillId="0" borderId="0"/>
    <xf numFmtId="0" fontId="1" fillId="0" borderId="0"/>
    <xf numFmtId="0" fontId="66" fillId="0" borderId="0" applyNumberFormat="0" applyFill="0" applyBorder="0" applyAlignment="0" applyProtection="0"/>
    <xf numFmtId="0" fontId="1" fillId="0" borderId="0"/>
    <xf numFmtId="0" fontId="71" fillId="0" borderId="0" applyNumberFormat="0" applyFill="0" applyBorder="0" applyAlignment="0" applyProtection="0"/>
    <xf numFmtId="0" fontId="66" fillId="0" borderId="0" applyNumberFormat="0" applyFill="0" applyBorder="0" applyAlignment="0" applyProtection="0"/>
  </cellStyleXfs>
  <cellXfs count="1033">
    <xf numFmtId="0" fontId="0" fillId="0" borderId="0" xfId="0"/>
    <xf numFmtId="0" fontId="4" fillId="0" borderId="0" xfId="1"/>
    <xf numFmtId="0" fontId="5" fillId="2" borderId="1" xfId="1" applyFont="1" applyFill="1" applyBorder="1" applyAlignment="1">
      <alignment vertical="center"/>
    </xf>
    <xf numFmtId="0" fontId="5" fillId="2" borderId="2" xfId="1" applyFont="1" applyFill="1" applyBorder="1" applyAlignment="1">
      <alignment vertical="center"/>
    </xf>
    <xf numFmtId="0" fontId="5" fillId="2" borderId="3" xfId="1" applyFont="1" applyFill="1" applyBorder="1" applyAlignment="1">
      <alignment vertical="center"/>
    </xf>
    <xf numFmtId="0" fontId="6" fillId="0" borderId="0" xfId="1" applyFont="1"/>
    <xf numFmtId="0" fontId="6" fillId="3" borderId="0" xfId="1" applyFont="1" applyFill="1"/>
    <xf numFmtId="0" fontId="7" fillId="0" borderId="0" xfId="1" applyFont="1" applyAlignment="1">
      <alignment horizontal="center" wrapText="1"/>
    </xf>
    <xf numFmtId="0" fontId="8" fillId="0" borderId="0" xfId="1" applyFont="1" applyAlignment="1">
      <alignment horizontal="center" wrapText="1"/>
    </xf>
    <xf numFmtId="164" fontId="8" fillId="0" borderId="0" xfId="1" applyNumberFormat="1" applyFont="1" applyAlignment="1">
      <alignment horizontal="center" wrapText="1"/>
    </xf>
    <xf numFmtId="165" fontId="9" fillId="2" borderId="4" xfId="2" applyNumberFormat="1" applyFont="1" applyFill="1" applyBorder="1" applyAlignment="1">
      <alignment horizontal="center" vertical="center" wrapText="1"/>
    </xf>
    <xf numFmtId="10" fontId="9" fillId="2" borderId="4" xfId="2" applyNumberFormat="1" applyFont="1" applyFill="1" applyBorder="1" applyAlignment="1">
      <alignment horizontal="center" vertical="center" wrapText="1"/>
    </xf>
    <xf numFmtId="0" fontId="3" fillId="0" borderId="0" xfId="1" applyFont="1"/>
    <xf numFmtId="165" fontId="4" fillId="3" borderId="0" xfId="1" applyNumberFormat="1" applyFill="1"/>
    <xf numFmtId="166" fontId="9" fillId="2" borderId="4" xfId="2" applyNumberFormat="1" applyFont="1" applyFill="1" applyBorder="1" applyAlignment="1">
      <alignment horizontal="center" vertical="center" wrapText="1"/>
    </xf>
    <xf numFmtId="0" fontId="4" fillId="4" borderId="0" xfId="1" applyFill="1"/>
    <xf numFmtId="0" fontId="4" fillId="3" borderId="0" xfId="1" applyFill="1"/>
    <xf numFmtId="9" fontId="4" fillId="3" borderId="0" xfId="1" applyNumberFormat="1" applyFill="1"/>
    <xf numFmtId="0" fontId="11" fillId="5" borderId="5" xfId="1" applyFont="1" applyFill="1" applyBorder="1" applyAlignment="1">
      <alignment horizontal="center" vertical="center" wrapText="1"/>
    </xf>
    <xf numFmtId="0" fontId="11" fillId="5" borderId="4" xfId="1" applyFont="1" applyFill="1" applyBorder="1" applyAlignment="1">
      <alignment horizontal="center" vertical="center" wrapText="1"/>
    </xf>
    <xf numFmtId="0" fontId="10" fillId="5" borderId="5" xfId="1" applyFont="1" applyFill="1" applyBorder="1" applyAlignment="1">
      <alignment horizontal="center" vertical="center" wrapText="1"/>
    </xf>
    <xf numFmtId="0" fontId="11" fillId="5" borderId="4" xfId="1" applyFont="1" applyFill="1" applyBorder="1" applyAlignment="1">
      <alignment vertical="center" wrapText="1"/>
    </xf>
    <xf numFmtId="164" fontId="11" fillId="5" borderId="4" xfId="1" applyNumberFormat="1" applyFont="1" applyFill="1" applyBorder="1" applyAlignment="1">
      <alignment horizontal="center" vertical="center" wrapText="1"/>
    </xf>
    <xf numFmtId="0" fontId="12" fillId="6" borderId="4" xfId="1" applyFont="1" applyFill="1" applyBorder="1" applyAlignment="1">
      <alignment horizontal="center" vertical="center"/>
    </xf>
    <xf numFmtId="0" fontId="12" fillId="6" borderId="5" xfId="1" applyFont="1" applyFill="1" applyBorder="1" applyAlignment="1">
      <alignment horizontal="center" vertical="center"/>
    </xf>
    <xf numFmtId="0" fontId="4" fillId="0" borderId="0" xfId="1" applyAlignment="1">
      <alignment wrapText="1"/>
    </xf>
    <xf numFmtId="0" fontId="13" fillId="7" borderId="7" xfId="1" applyFont="1" applyFill="1" applyBorder="1" applyAlignment="1">
      <alignment horizontal="center" vertical="center" wrapText="1"/>
    </xf>
    <xf numFmtId="0" fontId="14" fillId="8" borderId="8" xfId="1" applyFont="1" applyFill="1" applyBorder="1" applyAlignment="1">
      <alignment horizontal="center" vertical="center" wrapText="1"/>
    </xf>
    <xf numFmtId="0" fontId="14" fillId="8" borderId="9" xfId="1" applyFont="1" applyFill="1" applyBorder="1" applyAlignment="1">
      <alignment horizontal="center" vertical="center" wrapText="1"/>
    </xf>
    <xf numFmtId="0" fontId="14" fillId="8" borderId="10" xfId="1" applyFont="1" applyFill="1" applyBorder="1" applyAlignment="1">
      <alignment horizontal="center" vertical="center" wrapText="1"/>
    </xf>
    <xf numFmtId="0" fontId="15" fillId="8" borderId="11" xfId="1" applyFont="1" applyFill="1" applyBorder="1" applyAlignment="1">
      <alignment horizontal="center" vertical="center" wrapText="1"/>
    </xf>
    <xf numFmtId="0" fontId="15" fillId="8" borderId="12" xfId="1" applyFont="1" applyFill="1" applyBorder="1" applyAlignment="1">
      <alignment horizontal="center" vertical="center" wrapText="1"/>
    </xf>
    <xf numFmtId="0" fontId="15" fillId="8" borderId="13" xfId="1" applyFont="1" applyFill="1" applyBorder="1" applyAlignment="1">
      <alignment horizontal="center" vertical="center" wrapText="1"/>
    </xf>
    <xf numFmtId="0" fontId="15" fillId="8" borderId="14" xfId="1" applyFont="1" applyFill="1" applyBorder="1" applyAlignment="1">
      <alignment horizontal="center" vertical="center" wrapText="1"/>
    </xf>
    <xf numFmtId="0" fontId="3" fillId="0" borderId="14" xfId="1" applyFont="1" applyBorder="1"/>
    <xf numFmtId="0" fontId="3" fillId="0" borderId="12" xfId="1" applyFont="1" applyBorder="1"/>
    <xf numFmtId="0" fontId="11" fillId="5" borderId="6" xfId="1" applyFont="1" applyFill="1" applyBorder="1" applyAlignment="1">
      <alignment horizontal="center" vertical="center" wrapText="1"/>
    </xf>
    <xf numFmtId="0" fontId="10" fillId="5" borderId="6" xfId="1" applyFont="1" applyFill="1" applyBorder="1" applyAlignment="1">
      <alignment horizontal="center" vertical="center" wrapText="1"/>
    </xf>
    <xf numFmtId="0" fontId="14" fillId="8" borderId="15" xfId="1" applyFont="1" applyFill="1" applyBorder="1" applyAlignment="1">
      <alignment horizontal="center" vertical="center" wrapText="1"/>
    </xf>
    <xf numFmtId="0" fontId="14" fillId="8" borderId="16" xfId="1" applyFont="1" applyFill="1" applyBorder="1" applyAlignment="1">
      <alignment horizontal="center" vertical="center" wrapText="1"/>
    </xf>
    <xf numFmtId="2" fontId="14" fillId="8" borderId="16" xfId="1" applyNumberFormat="1" applyFont="1" applyFill="1" applyBorder="1" applyAlignment="1">
      <alignment horizontal="center" vertical="center" wrapText="1"/>
    </xf>
    <xf numFmtId="0" fontId="14" fillId="8" borderId="0" xfId="1" applyFont="1" applyFill="1" applyAlignment="1">
      <alignment horizontal="center" vertical="center" wrapText="1"/>
    </xf>
    <xf numFmtId="167" fontId="4" fillId="0" borderId="0" xfId="1" applyNumberFormat="1"/>
    <xf numFmtId="0" fontId="1" fillId="0" borderId="17" xfId="3" applyBorder="1" applyAlignment="1">
      <alignment horizontal="left" vertical="center" indent="1"/>
    </xf>
    <xf numFmtId="0" fontId="16" fillId="9" borderId="18" xfId="1" applyFont="1" applyFill="1" applyBorder="1" applyAlignment="1">
      <alignment vertical="center" wrapText="1"/>
    </xf>
    <xf numFmtId="0" fontId="4" fillId="0" borderId="19" xfId="1" applyBorder="1"/>
    <xf numFmtId="0" fontId="16" fillId="9" borderId="20" xfId="1" applyFont="1" applyFill="1" applyBorder="1" applyAlignment="1">
      <alignment vertical="center" wrapText="1"/>
    </xf>
    <xf numFmtId="0" fontId="1" fillId="10" borderId="19" xfId="3" applyFill="1" applyBorder="1"/>
    <xf numFmtId="167" fontId="1" fillId="10" borderId="19" xfId="3" applyNumberFormat="1" applyFill="1" applyBorder="1"/>
    <xf numFmtId="167" fontId="1" fillId="10" borderId="21" xfId="3" applyNumberFormat="1" applyFill="1" applyBorder="1"/>
    <xf numFmtId="2" fontId="4" fillId="0" borderId="0" xfId="1" applyNumberFormat="1"/>
    <xf numFmtId="0" fontId="14" fillId="7" borderId="4" xfId="1" applyFont="1" applyFill="1" applyBorder="1" applyAlignment="1">
      <alignment horizontal="center" vertical="center"/>
    </xf>
    <xf numFmtId="0" fontId="4" fillId="3" borderId="4" xfId="1" applyFill="1" applyBorder="1"/>
    <xf numFmtId="2" fontId="4" fillId="0" borderId="4" xfId="1" applyNumberFormat="1" applyBorder="1"/>
    <xf numFmtId="0" fontId="4" fillId="0" borderId="4" xfId="1" applyBorder="1"/>
    <xf numFmtId="2" fontId="14" fillId="8" borderId="0" xfId="1" applyNumberFormat="1" applyFont="1" applyFill="1" applyAlignment="1">
      <alignment horizontal="center" vertical="center" wrapText="1"/>
    </xf>
    <xf numFmtId="0" fontId="4" fillId="0" borderId="5" xfId="1" applyBorder="1"/>
    <xf numFmtId="0" fontId="4" fillId="10" borderId="19" xfId="1" applyFill="1" applyBorder="1"/>
    <xf numFmtId="0" fontId="1" fillId="0" borderId="19" xfId="3" applyBorder="1"/>
    <xf numFmtId="167" fontId="1" fillId="0" borderId="19" xfId="3" applyNumberFormat="1" applyBorder="1"/>
    <xf numFmtId="167" fontId="1" fillId="0" borderId="21" xfId="3" applyNumberFormat="1" applyBorder="1"/>
    <xf numFmtId="0" fontId="4" fillId="0" borderId="1" xfId="1" applyBorder="1"/>
    <xf numFmtId="2" fontId="15" fillId="8" borderId="11" xfId="1" applyNumberFormat="1" applyFont="1" applyFill="1" applyBorder="1" applyAlignment="1">
      <alignment horizontal="center" vertical="center" wrapText="1"/>
    </xf>
    <xf numFmtId="2" fontId="15" fillId="8" borderId="12" xfId="1" applyNumberFormat="1" applyFont="1" applyFill="1" applyBorder="1" applyAlignment="1">
      <alignment horizontal="center" vertical="center" wrapText="1"/>
    </xf>
    <xf numFmtId="0" fontId="4" fillId="0" borderId="11" xfId="1" applyBorder="1"/>
    <xf numFmtId="0" fontId="4" fillId="0" borderId="13" xfId="1" applyBorder="1"/>
    <xf numFmtId="0" fontId="14" fillId="8" borderId="14" xfId="1" applyFont="1" applyFill="1" applyBorder="1" applyAlignment="1">
      <alignment horizontal="center" vertical="center" wrapText="1"/>
    </xf>
    <xf numFmtId="167" fontId="4" fillId="0" borderId="14" xfId="1" applyNumberFormat="1" applyBorder="1"/>
    <xf numFmtId="167" fontId="4" fillId="0" borderId="12" xfId="1" applyNumberFormat="1" applyBorder="1"/>
    <xf numFmtId="2" fontId="15" fillId="8" borderId="22" xfId="1" applyNumberFormat="1" applyFont="1" applyFill="1" applyBorder="1" applyAlignment="1">
      <alignment horizontal="center" vertical="center" wrapText="1"/>
    </xf>
    <xf numFmtId="2" fontId="15" fillId="8" borderId="23" xfId="1" applyNumberFormat="1" applyFont="1" applyFill="1" applyBorder="1" applyAlignment="1">
      <alignment horizontal="center" vertical="center" wrapText="1"/>
    </xf>
    <xf numFmtId="0" fontId="4" fillId="0" borderId="22" xfId="1" applyBorder="1"/>
    <xf numFmtId="0" fontId="14" fillId="8" borderId="24" xfId="1" applyFont="1" applyFill="1" applyBorder="1" applyAlignment="1">
      <alignment horizontal="center" vertical="center" wrapText="1"/>
    </xf>
    <xf numFmtId="167" fontId="4" fillId="0" borderId="24" xfId="1" applyNumberFormat="1" applyBorder="1"/>
    <xf numFmtId="167" fontId="4" fillId="0" borderId="23" xfId="1" applyNumberFormat="1" applyBorder="1"/>
    <xf numFmtId="0" fontId="4" fillId="11" borderId="19" xfId="1" applyFill="1" applyBorder="1"/>
    <xf numFmtId="0" fontId="14" fillId="3" borderId="4" xfId="1" applyFont="1" applyFill="1" applyBorder="1" applyAlignment="1">
      <alignment horizontal="right" vertical="center"/>
    </xf>
    <xf numFmtId="0" fontId="4" fillId="0" borderId="6" xfId="1" applyBorder="1"/>
    <xf numFmtId="0" fontId="16" fillId="12" borderId="18" xfId="1" applyFont="1" applyFill="1" applyBorder="1" applyAlignment="1">
      <alignment vertical="center" wrapText="1"/>
    </xf>
    <xf numFmtId="0" fontId="4" fillId="0" borderId="25" xfId="1" applyBorder="1"/>
    <xf numFmtId="0" fontId="17" fillId="13" borderId="26" xfId="1" applyFont="1" applyFill="1" applyBorder="1" applyAlignment="1">
      <alignment vertical="center"/>
    </xf>
    <xf numFmtId="0" fontId="4" fillId="14" borderId="19" xfId="1" applyFill="1" applyBorder="1"/>
    <xf numFmtId="0" fontId="1" fillId="0" borderId="27" xfId="3" applyBorder="1"/>
    <xf numFmtId="167" fontId="1" fillId="0" borderId="27" xfId="3" applyNumberFormat="1" applyBorder="1"/>
    <xf numFmtId="167" fontId="1" fillId="0" borderId="28" xfId="3" applyNumberFormat="1" applyBorder="1"/>
    <xf numFmtId="0" fontId="17" fillId="14" borderId="26" xfId="1" applyFont="1" applyFill="1" applyBorder="1" applyAlignment="1">
      <alignment vertical="center"/>
    </xf>
    <xf numFmtId="0" fontId="17" fillId="14" borderId="29" xfId="1" applyFont="1" applyFill="1" applyBorder="1" applyAlignment="1">
      <alignment vertical="center"/>
    </xf>
    <xf numFmtId="167" fontId="1" fillId="0" borderId="30" xfId="3" applyNumberFormat="1" applyBorder="1"/>
    <xf numFmtId="0" fontId="1" fillId="0" borderId="31" xfId="3" applyBorder="1"/>
    <xf numFmtId="167" fontId="1" fillId="0" borderId="0" xfId="3" applyNumberFormat="1"/>
    <xf numFmtId="0" fontId="17" fillId="13" borderId="26" xfId="1" applyFont="1" applyFill="1" applyBorder="1" applyAlignment="1">
      <alignment vertical="center" wrapText="1"/>
    </xf>
    <xf numFmtId="0" fontId="17" fillId="13" borderId="29" xfId="1" applyFont="1" applyFill="1" applyBorder="1" applyAlignment="1">
      <alignment vertical="center" wrapText="1"/>
    </xf>
    <xf numFmtId="167" fontId="4" fillId="0" borderId="21" xfId="1" applyNumberFormat="1" applyBorder="1"/>
    <xf numFmtId="167" fontId="1" fillId="0" borderId="4" xfId="3" applyNumberFormat="1" applyBorder="1"/>
    <xf numFmtId="167" fontId="4" fillId="10" borderId="21" xfId="1" applyNumberFormat="1" applyFill="1" applyBorder="1"/>
    <xf numFmtId="167" fontId="1" fillId="10" borderId="4" xfId="3" applyNumberFormat="1" applyFill="1" applyBorder="1"/>
    <xf numFmtId="167" fontId="4" fillId="0" borderId="19" xfId="1" applyNumberFormat="1" applyBorder="1"/>
    <xf numFmtId="167" fontId="4" fillId="10" borderId="19" xfId="1" applyNumberFormat="1" applyFill="1" applyBorder="1"/>
    <xf numFmtId="0" fontId="4" fillId="0" borderId="27" xfId="1" applyBorder="1"/>
    <xf numFmtId="0" fontId="18" fillId="0" borderId="0" xfId="1" applyFont="1"/>
    <xf numFmtId="167" fontId="4" fillId="0" borderId="27" xfId="1" applyNumberFormat="1" applyBorder="1"/>
    <xf numFmtId="0" fontId="19" fillId="0" borderId="0" xfId="1" applyFont="1" applyAlignment="1">
      <alignment vertical="center" wrapText="1"/>
    </xf>
    <xf numFmtId="2" fontId="14" fillId="8" borderId="11" xfId="1" applyNumberFormat="1" applyFont="1" applyFill="1" applyBorder="1" applyAlignment="1">
      <alignment horizontal="center" vertical="center" wrapText="1"/>
    </xf>
    <xf numFmtId="2" fontId="14" fillId="8" borderId="12" xfId="1" applyNumberFormat="1" applyFont="1" applyFill="1" applyBorder="1" applyAlignment="1">
      <alignment horizontal="center" vertical="center" wrapText="1"/>
    </xf>
    <xf numFmtId="0" fontId="4" fillId="0" borderId="14" xfId="1" applyBorder="1"/>
    <xf numFmtId="0" fontId="4" fillId="0" borderId="12" xfId="1" applyBorder="1"/>
    <xf numFmtId="0" fontId="4" fillId="14" borderId="0" xfId="1" applyFill="1"/>
    <xf numFmtId="0" fontId="17" fillId="13" borderId="32" xfId="1" applyFont="1" applyFill="1" applyBorder="1" applyAlignment="1">
      <alignment vertical="center" wrapText="1"/>
    </xf>
    <xf numFmtId="0" fontId="17" fillId="13" borderId="0" xfId="1" applyFont="1" applyFill="1" applyAlignment="1">
      <alignment vertical="center" wrapText="1"/>
    </xf>
    <xf numFmtId="0" fontId="4" fillId="0" borderId="33" xfId="1" applyBorder="1"/>
    <xf numFmtId="0" fontId="4" fillId="0" borderId="34" xfId="1" applyBorder="1"/>
    <xf numFmtId="167" fontId="4" fillId="0" borderId="34" xfId="1" applyNumberFormat="1" applyBorder="1"/>
    <xf numFmtId="0" fontId="0" fillId="10" borderId="35" xfId="0" applyFill="1" applyBorder="1"/>
    <xf numFmtId="0" fontId="0" fillId="10" borderId="36" xfId="0" applyFill="1" applyBorder="1"/>
    <xf numFmtId="0" fontId="16" fillId="9" borderId="37" xfId="1" applyFont="1" applyFill="1" applyBorder="1" applyAlignment="1">
      <alignment vertical="center" wrapText="1"/>
    </xf>
    <xf numFmtId="0" fontId="16" fillId="9" borderId="4" xfId="1" applyFont="1" applyFill="1" applyBorder="1" applyAlignment="1">
      <alignment vertical="center" wrapText="1"/>
    </xf>
    <xf numFmtId="0" fontId="0" fillId="10" borderId="35" xfId="0" applyFill="1" applyBorder="1" applyAlignment="1">
      <alignment horizontal="center"/>
    </xf>
    <xf numFmtId="0" fontId="0" fillId="10" borderId="36" xfId="0" applyFill="1" applyBorder="1" applyAlignment="1">
      <alignment horizontal="center"/>
    </xf>
    <xf numFmtId="167" fontId="0" fillId="10" borderId="36" xfId="0" applyNumberFormat="1" applyFill="1" applyBorder="1"/>
    <xf numFmtId="167" fontId="0" fillId="10" borderId="38" xfId="0" applyNumberFormat="1" applyFill="1" applyBorder="1"/>
    <xf numFmtId="0" fontId="0" fillId="0" borderId="39" xfId="0" applyBorder="1"/>
    <xf numFmtId="0" fontId="0" fillId="0" borderId="19" xfId="0" applyBorder="1"/>
    <xf numFmtId="0" fontId="0" fillId="0" borderId="39" xfId="0" applyBorder="1" applyAlignment="1">
      <alignment horizontal="center"/>
    </xf>
    <xf numFmtId="0" fontId="0" fillId="0" borderId="19" xfId="0" applyBorder="1" applyAlignment="1">
      <alignment horizontal="center"/>
    </xf>
    <xf numFmtId="167" fontId="0" fillId="0" borderId="19" xfId="0" applyNumberFormat="1" applyBorder="1"/>
    <xf numFmtId="167" fontId="0" fillId="0" borderId="40" xfId="0" applyNumberFormat="1" applyBorder="1"/>
    <xf numFmtId="0" fontId="0" fillId="10" borderId="39" xfId="0" applyFill="1" applyBorder="1"/>
    <xf numFmtId="0" fontId="0" fillId="10" borderId="19" xfId="0" applyFill="1" applyBorder="1"/>
    <xf numFmtId="0" fontId="0" fillId="10" borderId="39" xfId="0" applyFill="1" applyBorder="1" applyAlignment="1">
      <alignment horizontal="center"/>
    </xf>
    <xf numFmtId="0" fontId="0" fillId="10" borderId="19" xfId="0" applyFill="1" applyBorder="1" applyAlignment="1">
      <alignment horizontal="center"/>
    </xf>
    <xf numFmtId="167" fontId="0" fillId="10" borderId="19" xfId="0" applyNumberFormat="1" applyFill="1" applyBorder="1"/>
    <xf numFmtId="167" fontId="0" fillId="10" borderId="40" xfId="0" applyNumberFormat="1" applyFill="1" applyBorder="1"/>
    <xf numFmtId="0" fontId="17" fillId="15" borderId="26" xfId="1" applyFont="1" applyFill="1" applyBorder="1" applyAlignment="1">
      <alignment vertical="center" wrapText="1"/>
    </xf>
    <xf numFmtId="0" fontId="17" fillId="15" borderId="20" xfId="1" applyFont="1" applyFill="1" applyBorder="1" applyAlignment="1">
      <alignment vertical="center" wrapText="1"/>
    </xf>
    <xf numFmtId="0" fontId="17" fillId="15" borderId="29" xfId="1" applyFont="1" applyFill="1" applyBorder="1" applyAlignment="1">
      <alignment vertical="center" wrapText="1"/>
    </xf>
    <xf numFmtId="0" fontId="0" fillId="0" borderId="41" xfId="0" applyBorder="1"/>
    <xf numFmtId="0" fontId="0" fillId="0" borderId="27" xfId="0" applyBorder="1"/>
    <xf numFmtId="0" fontId="0" fillId="0" borderId="27" xfId="0" applyBorder="1" applyAlignment="1">
      <alignment horizontal="center"/>
    </xf>
    <xf numFmtId="167" fontId="0" fillId="0" borderId="27" xfId="0" applyNumberFormat="1" applyBorder="1"/>
    <xf numFmtId="167" fontId="0" fillId="0" borderId="42" xfId="0" applyNumberFormat="1" applyBorder="1"/>
    <xf numFmtId="0" fontId="0" fillId="0" borderId="29" xfId="0" applyBorder="1"/>
    <xf numFmtId="0" fontId="0" fillId="0" borderId="31" xfId="0" applyBorder="1"/>
    <xf numFmtId="0" fontId="0" fillId="0" borderId="20" xfId="0" applyBorder="1" applyAlignment="1">
      <alignment horizontal="center"/>
    </xf>
    <xf numFmtId="0" fontId="0" fillId="0" borderId="43" xfId="0" applyBorder="1" applyAlignment="1">
      <alignment horizontal="center"/>
    </xf>
    <xf numFmtId="0" fontId="0" fillId="0" borderId="31" xfId="0" applyBorder="1" applyAlignment="1">
      <alignment horizontal="center"/>
    </xf>
    <xf numFmtId="167" fontId="0" fillId="0" borderId="31" xfId="0" applyNumberFormat="1" applyBorder="1"/>
    <xf numFmtId="167" fontId="0" fillId="0" borderId="30" xfId="0" applyNumberFormat="1" applyBorder="1"/>
    <xf numFmtId="167" fontId="0" fillId="10" borderId="21" xfId="0" applyNumberFormat="1" applyFill="1" applyBorder="1"/>
    <xf numFmtId="167" fontId="0" fillId="0" borderId="21" xfId="0" applyNumberFormat="1" applyBorder="1"/>
    <xf numFmtId="167" fontId="0" fillId="0" borderId="28" xfId="0" applyNumberFormat="1" applyBorder="1"/>
    <xf numFmtId="0" fontId="0" fillId="0" borderId="0" xfId="0" applyAlignment="1">
      <alignment horizontal="center"/>
    </xf>
    <xf numFmtId="167" fontId="0" fillId="0" borderId="0" xfId="0" applyNumberFormat="1"/>
    <xf numFmtId="0" fontId="4" fillId="0" borderId="44" xfId="1" applyBorder="1"/>
    <xf numFmtId="0" fontId="4" fillId="0" borderId="45" xfId="1" applyBorder="1"/>
    <xf numFmtId="0" fontId="16" fillId="9" borderId="44" xfId="1" applyFont="1" applyFill="1" applyBorder="1" applyAlignment="1">
      <alignment vertical="center" wrapText="1"/>
    </xf>
    <xf numFmtId="0" fontId="4" fillId="0" borderId="45" xfId="1" applyBorder="1" applyAlignment="1">
      <alignment horizontal="center"/>
    </xf>
    <xf numFmtId="164" fontId="4" fillId="0" borderId="45" xfId="1" applyNumberFormat="1" applyBorder="1" applyAlignment="1">
      <alignment horizontal="center"/>
    </xf>
    <xf numFmtId="167" fontId="4" fillId="0" borderId="45" xfId="1" applyNumberFormat="1" applyBorder="1"/>
    <xf numFmtId="167" fontId="4" fillId="0" borderId="46" xfId="1" applyNumberFormat="1" applyBorder="1"/>
    <xf numFmtId="0" fontId="4" fillId="10" borderId="47" xfId="1" applyFill="1" applyBorder="1"/>
    <xf numFmtId="0" fontId="4" fillId="10" borderId="4" xfId="1" applyFill="1" applyBorder="1"/>
    <xf numFmtId="0" fontId="16" fillId="9" borderId="47" xfId="1" applyFont="1" applyFill="1" applyBorder="1" applyAlignment="1">
      <alignment vertical="center" wrapText="1"/>
    </xf>
    <xf numFmtId="0" fontId="4" fillId="10" borderId="4" xfId="1" applyFill="1" applyBorder="1" applyAlignment="1">
      <alignment horizontal="center"/>
    </xf>
    <xf numFmtId="164" fontId="4" fillId="10" borderId="4" xfId="1" applyNumberFormat="1" applyFill="1" applyBorder="1" applyAlignment="1">
      <alignment horizontal="center"/>
    </xf>
    <xf numFmtId="167" fontId="4" fillId="10" borderId="4" xfId="1" applyNumberFormat="1" applyFill="1" applyBorder="1"/>
    <xf numFmtId="167" fontId="4" fillId="10" borderId="48" xfId="1" applyNumberFormat="1" applyFill="1" applyBorder="1"/>
    <xf numFmtId="0" fontId="4" fillId="0" borderId="47" xfId="1" applyBorder="1"/>
    <xf numFmtId="0" fontId="4" fillId="0" borderId="4" xfId="1" applyBorder="1" applyAlignment="1">
      <alignment horizontal="center"/>
    </xf>
    <xf numFmtId="164" fontId="4" fillId="0" borderId="4" xfId="1" applyNumberFormat="1" applyBorder="1" applyAlignment="1">
      <alignment horizontal="center"/>
    </xf>
    <xf numFmtId="167" fontId="4" fillId="0" borderId="4" xfId="1" applyNumberFormat="1" applyBorder="1"/>
    <xf numFmtId="167" fontId="4" fillId="0" borderId="48" xfId="1" applyNumberFormat="1" applyBorder="1"/>
    <xf numFmtId="0" fontId="17" fillId="16" borderId="47" xfId="1" applyFont="1" applyFill="1" applyBorder="1" applyAlignment="1">
      <alignment vertical="center"/>
    </xf>
    <xf numFmtId="0" fontId="17" fillId="13" borderId="47" xfId="1" applyFont="1" applyFill="1" applyBorder="1" applyAlignment="1">
      <alignment vertical="center" wrapText="1"/>
    </xf>
    <xf numFmtId="0" fontId="4" fillId="0" borderId="49" xfId="1" applyBorder="1"/>
    <xf numFmtId="0" fontId="4" fillId="0" borderId="50" xfId="1" applyBorder="1"/>
    <xf numFmtId="0" fontId="4" fillId="0" borderId="50" xfId="1" applyBorder="1" applyAlignment="1">
      <alignment horizontal="center"/>
    </xf>
    <xf numFmtId="167" fontId="4" fillId="0" borderId="50" xfId="1" applyNumberFormat="1" applyBorder="1"/>
    <xf numFmtId="167" fontId="4" fillId="0" borderId="51" xfId="1" applyNumberFormat="1" applyBorder="1"/>
    <xf numFmtId="0" fontId="4" fillId="0" borderId="52" xfId="1" applyBorder="1"/>
    <xf numFmtId="0" fontId="4" fillId="0" borderId="25" xfId="1" applyBorder="1" applyAlignment="1">
      <alignment horizontal="center"/>
    </xf>
    <xf numFmtId="0" fontId="4" fillId="0" borderId="5" xfId="1" applyBorder="1" applyAlignment="1">
      <alignment horizontal="center"/>
    </xf>
    <xf numFmtId="167" fontId="4" fillId="0" borderId="5" xfId="1" applyNumberFormat="1" applyBorder="1"/>
    <xf numFmtId="0" fontId="12" fillId="0" borderId="4" xfId="0" applyFont="1" applyBorder="1" applyAlignment="1">
      <alignment horizontal="center" vertical="center"/>
    </xf>
    <xf numFmtId="0" fontId="12" fillId="5" borderId="4" xfId="0" applyFont="1" applyFill="1" applyBorder="1" applyAlignment="1">
      <alignment horizontal="center" vertical="center"/>
    </xf>
    <xf numFmtId="164" fontId="20" fillId="5" borderId="4" xfId="0" applyNumberFormat="1" applyFont="1" applyFill="1" applyBorder="1" applyAlignment="1">
      <alignment horizontal="center" vertical="center"/>
    </xf>
    <xf numFmtId="168" fontId="12" fillId="6" borderId="4" xfId="0" applyNumberFormat="1" applyFont="1" applyFill="1" applyBorder="1" applyAlignment="1">
      <alignment horizontal="center" vertical="center"/>
    </xf>
    <xf numFmtId="169" fontId="21" fillId="3" borderId="53" xfId="3" applyNumberFormat="1" applyFont="1" applyFill="1" applyBorder="1" applyAlignment="1">
      <alignment vertical="center"/>
    </xf>
    <xf numFmtId="0" fontId="12" fillId="6" borderId="4" xfId="0" applyFont="1" applyFill="1" applyBorder="1" applyAlignment="1">
      <alignment horizontal="center" vertical="center"/>
    </xf>
    <xf numFmtId="164" fontId="20" fillId="6" borderId="4" xfId="0" applyNumberFormat="1" applyFont="1" applyFill="1" applyBorder="1" applyAlignment="1">
      <alignment horizontal="center" vertical="center"/>
    </xf>
    <xf numFmtId="0" fontId="12" fillId="17" borderId="4" xfId="0" applyFont="1" applyFill="1" applyBorder="1" applyAlignment="1">
      <alignment horizontal="center" vertical="center"/>
    </xf>
    <xf numFmtId="0" fontId="12" fillId="0" borderId="0" xfId="0" applyFont="1" applyAlignment="1">
      <alignment horizontal="center" vertical="center"/>
    </xf>
    <xf numFmtId="0" fontId="12" fillId="17" borderId="0" xfId="0" applyFont="1" applyFill="1" applyAlignment="1">
      <alignment horizontal="center" vertical="center"/>
    </xf>
    <xf numFmtId="0" fontId="17" fillId="16" borderId="37" xfId="1" applyFont="1" applyFill="1" applyBorder="1" applyAlignment="1">
      <alignment vertical="center"/>
    </xf>
    <xf numFmtId="0" fontId="17" fillId="16" borderId="0" xfId="1" applyFont="1" applyFill="1" applyAlignment="1">
      <alignment vertical="center"/>
    </xf>
    <xf numFmtId="0" fontId="4" fillId="0" borderId="0" xfId="1" applyAlignment="1">
      <alignment horizontal="center"/>
    </xf>
    <xf numFmtId="0" fontId="12" fillId="6" borderId="0" xfId="0" applyFont="1" applyFill="1" applyAlignment="1">
      <alignment horizontal="center" vertical="center"/>
    </xf>
    <xf numFmtId="164" fontId="20" fillId="6" borderId="0" xfId="0" applyNumberFormat="1" applyFont="1" applyFill="1" applyAlignment="1">
      <alignment horizontal="center" vertical="center"/>
    </xf>
    <xf numFmtId="168" fontId="12" fillId="6" borderId="0" xfId="0" applyNumberFormat="1" applyFont="1" applyFill="1" applyAlignment="1">
      <alignment horizontal="center" vertical="center"/>
    </xf>
    <xf numFmtId="169" fontId="21" fillId="3" borderId="0" xfId="3" applyNumberFormat="1" applyFont="1" applyFill="1" applyAlignment="1">
      <alignment vertical="center"/>
    </xf>
    <xf numFmtId="167" fontId="4" fillId="18" borderId="19" xfId="1" applyNumberFormat="1" applyFill="1" applyBorder="1"/>
    <xf numFmtId="167" fontId="4" fillId="11" borderId="19" xfId="1" applyNumberFormat="1" applyFill="1" applyBorder="1"/>
    <xf numFmtId="0" fontId="17" fillId="16" borderId="26" xfId="1" applyFont="1" applyFill="1" applyBorder="1" applyAlignment="1">
      <alignment vertical="center"/>
    </xf>
    <xf numFmtId="0" fontId="17" fillId="16" borderId="29" xfId="1" applyFont="1" applyFill="1" applyBorder="1" applyAlignment="1">
      <alignment vertical="center"/>
    </xf>
    <xf numFmtId="167" fontId="4" fillId="14" borderId="19" xfId="1" applyNumberFormat="1" applyFill="1" applyBorder="1"/>
    <xf numFmtId="0" fontId="22" fillId="0" borderId="0" xfId="3" applyFont="1" applyAlignment="1">
      <alignment vertical="center"/>
    </xf>
    <xf numFmtId="0" fontId="3" fillId="0" borderId="0" xfId="3" applyFont="1" applyAlignment="1">
      <alignment vertical="center"/>
    </xf>
    <xf numFmtId="0" fontId="1" fillId="0" borderId="0" xfId="3" applyAlignment="1">
      <alignment vertical="center"/>
    </xf>
    <xf numFmtId="0" fontId="1" fillId="0" borderId="0" xfId="3" applyAlignment="1">
      <alignment horizontal="center" vertical="center"/>
    </xf>
    <xf numFmtId="170" fontId="1" fillId="0" borderId="0" xfId="3" applyNumberFormat="1" applyAlignment="1">
      <alignment horizontal="left" vertical="center"/>
    </xf>
    <xf numFmtId="0" fontId="23" fillId="0" borderId="0" xfId="3" applyFont="1" applyAlignment="1">
      <alignment vertical="center"/>
    </xf>
    <xf numFmtId="0" fontId="25" fillId="19" borderId="54" xfId="3" applyFont="1" applyFill="1" applyBorder="1" applyAlignment="1">
      <alignment vertical="center" wrapText="1"/>
    </xf>
    <xf numFmtId="0" fontId="25" fillId="19" borderId="55" xfId="3" applyFont="1" applyFill="1" applyBorder="1" applyAlignment="1">
      <alignment vertical="center"/>
    </xf>
    <xf numFmtId="0" fontId="25" fillId="19" borderId="56" xfId="3" applyFont="1" applyFill="1" applyBorder="1" applyAlignment="1">
      <alignment vertical="center"/>
    </xf>
    <xf numFmtId="0" fontId="25" fillId="19" borderId="56" xfId="3" applyFont="1" applyFill="1" applyBorder="1" applyAlignment="1">
      <alignment horizontal="center" vertical="center"/>
    </xf>
    <xf numFmtId="170" fontId="25" fillId="19" borderId="56" xfId="3" applyNumberFormat="1" applyFont="1" applyFill="1" applyBorder="1" applyAlignment="1">
      <alignment horizontal="left" vertical="center"/>
    </xf>
    <xf numFmtId="0" fontId="25" fillId="0" borderId="0" xfId="3" applyFont="1" applyAlignment="1">
      <alignment vertical="center"/>
    </xf>
    <xf numFmtId="49" fontId="1" fillId="0" borderId="0" xfId="3" applyNumberFormat="1" applyAlignment="1">
      <alignment horizontal="center" vertical="center"/>
    </xf>
    <xf numFmtId="0" fontId="0" fillId="0" borderId="0" xfId="0" applyAlignment="1">
      <alignment horizontal="right"/>
    </xf>
    <xf numFmtId="0" fontId="0" fillId="0" borderId="4" xfId="0" applyBorder="1"/>
    <xf numFmtId="0" fontId="26" fillId="17" borderId="0" xfId="4" applyFill="1" applyAlignment="1">
      <alignment horizontal="center"/>
    </xf>
    <xf numFmtId="0" fontId="27" fillId="17" borderId="0" xfId="4" applyFont="1" applyFill="1" applyAlignment="1">
      <alignment horizontal="center"/>
    </xf>
    <xf numFmtId="0" fontId="29" fillId="17" borderId="0" xfId="5" applyFont="1" applyFill="1" applyAlignment="1">
      <alignment horizontal="left" vertical="center"/>
    </xf>
    <xf numFmtId="0" fontId="28" fillId="17" borderId="0" xfId="5" applyFill="1"/>
    <xf numFmtId="0" fontId="31" fillId="17" borderId="0" xfId="5" applyFont="1" applyFill="1" applyAlignment="1">
      <alignment horizontal="left" vertical="center"/>
    </xf>
    <xf numFmtId="0" fontId="31" fillId="17" borderId="0" xfId="5" applyFont="1" applyFill="1" applyAlignment="1">
      <alignment vertical="center"/>
    </xf>
    <xf numFmtId="0" fontId="32" fillId="17" borderId="0" xfId="4" applyFont="1" applyFill="1" applyAlignment="1">
      <alignment horizontal="center"/>
    </xf>
    <xf numFmtId="0" fontId="27" fillId="17" borderId="57" xfId="4" applyFont="1" applyFill="1" applyBorder="1" applyAlignment="1">
      <alignment horizontal="center"/>
    </xf>
    <xf numFmtId="0" fontId="27" fillId="17" borderId="58" xfId="4" applyFont="1" applyFill="1" applyBorder="1" applyAlignment="1">
      <alignment horizontal="center"/>
    </xf>
    <xf numFmtId="0" fontId="33" fillId="17" borderId="0" xfId="5" applyFont="1" applyFill="1" applyAlignment="1">
      <alignment vertical="center"/>
    </xf>
    <xf numFmtId="0" fontId="33" fillId="17" borderId="59" xfId="5" applyFont="1" applyFill="1" applyBorder="1" applyAlignment="1">
      <alignment vertical="center"/>
    </xf>
    <xf numFmtId="0" fontId="34" fillId="17" borderId="0" xfId="6" applyFont="1" applyFill="1" applyAlignment="1">
      <alignment horizontal="left" vertical="center" wrapText="1"/>
    </xf>
    <xf numFmtId="0" fontId="0" fillId="0" borderId="45" xfId="0" applyBorder="1" applyAlignment="1">
      <alignment vertical="center"/>
    </xf>
    <xf numFmtId="0" fontId="36" fillId="0" borderId="0" xfId="5" applyFont="1" applyAlignment="1">
      <alignment vertical="center"/>
    </xf>
    <xf numFmtId="0" fontId="37" fillId="17" borderId="7" xfId="6" applyFont="1" applyFill="1" applyBorder="1" applyAlignment="1">
      <alignment vertical="center"/>
    </xf>
    <xf numFmtId="0" fontId="34" fillId="17" borderId="61" xfId="5" applyFont="1" applyFill="1" applyBorder="1" applyAlignment="1">
      <alignment vertical="center"/>
    </xf>
    <xf numFmtId="0" fontId="39" fillId="17" borderId="61" xfId="5" applyFont="1" applyFill="1" applyBorder="1" applyAlignment="1">
      <alignment vertical="center"/>
    </xf>
    <xf numFmtId="171" fontId="39" fillId="17" borderId="61" xfId="5" applyNumberFormat="1" applyFont="1" applyFill="1" applyBorder="1" applyAlignment="1">
      <alignment vertical="center"/>
    </xf>
    <xf numFmtId="0" fontId="34" fillId="17" borderId="63" xfId="6" applyFont="1" applyFill="1" applyBorder="1" applyAlignment="1">
      <alignment horizontal="left" vertical="center"/>
    </xf>
    <xf numFmtId="0" fontId="34" fillId="17" borderId="64" xfId="6" applyFont="1" applyFill="1" applyBorder="1" applyAlignment="1">
      <alignment horizontal="left" vertical="center"/>
    </xf>
    <xf numFmtId="0" fontId="34" fillId="17" borderId="0" xfId="6" applyFont="1" applyFill="1" applyAlignment="1">
      <alignment horizontal="left" vertical="center"/>
    </xf>
    <xf numFmtId="0" fontId="34" fillId="17" borderId="61" xfId="6" applyFont="1" applyFill="1" applyBorder="1" applyAlignment="1">
      <alignment horizontal="left" vertical="center"/>
    </xf>
    <xf numFmtId="0" fontId="40" fillId="17" borderId="7" xfId="6" applyFont="1" applyFill="1" applyBorder="1" applyAlignment="1">
      <alignment horizontal="left" vertical="center"/>
    </xf>
    <xf numFmtId="0" fontId="40" fillId="17" borderId="32" xfId="6" applyFont="1" applyFill="1" applyBorder="1" applyAlignment="1">
      <alignment horizontal="left" vertical="center"/>
    </xf>
    <xf numFmtId="0" fontId="27" fillId="17" borderId="65" xfId="4" applyFont="1" applyFill="1" applyBorder="1" applyAlignment="1">
      <alignment horizontal="center"/>
    </xf>
    <xf numFmtId="0" fontId="41" fillId="0" borderId="0" xfId="4" applyFont="1" applyAlignment="1">
      <alignment horizontal="center" vertical="center"/>
    </xf>
    <xf numFmtId="0" fontId="28" fillId="0" borderId="0" xfId="5"/>
    <xf numFmtId="0" fontId="26" fillId="17" borderId="0" xfId="4" applyFill="1" applyAlignment="1">
      <alignment horizontal="center" vertical="center" wrapText="1"/>
    </xf>
    <xf numFmtId="0" fontId="27" fillId="17" borderId="65" xfId="4" applyFont="1" applyFill="1" applyBorder="1" applyAlignment="1">
      <alignment horizontal="center" vertical="center" wrapText="1"/>
    </xf>
    <xf numFmtId="0" fontId="41" fillId="0" borderId="66" xfId="4" applyFont="1" applyBorder="1" applyAlignment="1">
      <alignment horizontal="center" vertical="center" wrapText="1"/>
    </xf>
    <xf numFmtId="0" fontId="41" fillId="17" borderId="67" xfId="4" applyFont="1" applyFill="1" applyBorder="1" applyAlignment="1">
      <alignment horizontal="center" vertical="center" wrapText="1"/>
    </xf>
    <xf numFmtId="0" fontId="41" fillId="0" borderId="0" xfId="4" applyFont="1" applyAlignment="1">
      <alignment horizontal="center" vertical="center" wrapText="1"/>
    </xf>
    <xf numFmtId="0" fontId="27" fillId="17" borderId="65" xfId="4" applyFont="1" applyFill="1" applyBorder="1"/>
    <xf numFmtId="3" fontId="43" fillId="17" borderId="4" xfId="7" applyNumberFormat="1" applyFont="1" applyFill="1" applyBorder="1" applyAlignment="1">
      <alignment horizontal="left" vertical="center"/>
    </xf>
    <xf numFmtId="3" fontId="44" fillId="0" borderId="4" xfId="8" applyNumberFormat="1" applyFont="1" applyBorder="1" applyAlignment="1">
      <alignment vertical="center"/>
    </xf>
    <xf numFmtId="3" fontId="44" fillId="0" borderId="0" xfId="8" applyNumberFormat="1" applyFont="1" applyAlignment="1">
      <alignment vertical="center"/>
    </xf>
    <xf numFmtId="0" fontId="26" fillId="17" borderId="0" xfId="4" applyFill="1"/>
    <xf numFmtId="3" fontId="41" fillId="5" borderId="14" xfId="4" applyNumberFormat="1" applyFont="1" applyFill="1" applyBorder="1" applyAlignment="1">
      <alignment horizontal="center" vertical="center"/>
    </xf>
    <xf numFmtId="3" fontId="41" fillId="17" borderId="0" xfId="4" applyNumberFormat="1" applyFont="1" applyFill="1" applyAlignment="1">
      <alignment horizontal="center" vertical="center"/>
    </xf>
    <xf numFmtId="3" fontId="45" fillId="0" borderId="0" xfId="5" applyNumberFormat="1" applyFont="1"/>
    <xf numFmtId="0" fontId="26" fillId="17" borderId="0" xfId="4" applyFill="1" applyAlignment="1">
      <alignment horizontal="center" shrinkToFit="1"/>
    </xf>
    <xf numFmtId="0" fontId="27" fillId="17" borderId="65" xfId="4" applyFont="1" applyFill="1" applyBorder="1" applyAlignment="1">
      <alignment horizontal="center" shrinkToFit="1"/>
    </xf>
    <xf numFmtId="0" fontId="46" fillId="0" borderId="0" xfId="4" applyFont="1" applyAlignment="1">
      <alignment horizontal="left"/>
    </xf>
    <xf numFmtId="0" fontId="27" fillId="0" borderId="0" xfId="4" applyFont="1" applyAlignment="1">
      <alignment horizontal="center"/>
    </xf>
    <xf numFmtId="0" fontId="41" fillId="0" borderId="68" xfId="4" applyFont="1" applyBorder="1" applyAlignment="1">
      <alignment horizontal="center" vertical="center" wrapText="1"/>
    </xf>
    <xf numFmtId="0" fontId="47" fillId="0" borderId="0" xfId="0" applyFont="1" applyAlignment="1">
      <alignment horizontal="center" vertical="center"/>
    </xf>
    <xf numFmtId="3" fontId="47" fillId="0" borderId="0" xfId="0" applyNumberFormat="1" applyFont="1" applyAlignment="1">
      <alignment horizontal="center" vertical="center"/>
    </xf>
    <xf numFmtId="49" fontId="0" fillId="0" borderId="0" xfId="0" applyNumberFormat="1"/>
    <xf numFmtId="0" fontId="47" fillId="0" borderId="0" xfId="0" applyFont="1" applyAlignment="1">
      <alignment horizontal="right" vertical="center"/>
    </xf>
    <xf numFmtId="3" fontId="47" fillId="0" borderId="0" xfId="0" applyNumberFormat="1" applyFont="1" applyAlignment="1">
      <alignment horizontal="right" vertical="center"/>
    </xf>
    <xf numFmtId="3" fontId="43" fillId="17" borderId="4" xfId="7" applyNumberFormat="1" applyFont="1" applyFill="1" applyBorder="1" applyAlignment="1">
      <alignment horizontal="center" vertical="center" wrapText="1"/>
    </xf>
    <xf numFmtId="0" fontId="1" fillId="0" borderId="0" xfId="9"/>
    <xf numFmtId="0" fontId="1" fillId="0" borderId="57" xfId="9" applyBorder="1"/>
    <xf numFmtId="0" fontId="1" fillId="0" borderId="58" xfId="9" applyBorder="1"/>
    <xf numFmtId="0" fontId="1" fillId="0" borderId="52" xfId="9" applyBorder="1"/>
    <xf numFmtId="0" fontId="41" fillId="0" borderId="69" xfId="4" applyFont="1" applyBorder="1" applyAlignment="1">
      <alignment horizontal="center" vertical="center" wrapText="1"/>
    </xf>
    <xf numFmtId="0" fontId="41" fillId="0" borderId="70" xfId="4" applyFont="1" applyBorder="1" applyAlignment="1">
      <alignment horizontal="center" vertical="center" wrapText="1"/>
    </xf>
    <xf numFmtId="0" fontId="41" fillId="17" borderId="25" xfId="4" applyFont="1" applyFill="1" applyBorder="1" applyAlignment="1">
      <alignment horizontal="center" vertical="center" wrapText="1"/>
    </xf>
    <xf numFmtId="0" fontId="1" fillId="0" borderId="65" xfId="9" applyBorder="1"/>
    <xf numFmtId="0" fontId="1" fillId="0" borderId="70" xfId="9" applyBorder="1"/>
    <xf numFmtId="14" fontId="1" fillId="0" borderId="0" xfId="9" applyNumberFormat="1"/>
    <xf numFmtId="0" fontId="49" fillId="0" borderId="0" xfId="9" applyFont="1" applyAlignment="1">
      <alignment horizontal="center" vertical="center"/>
    </xf>
    <xf numFmtId="22" fontId="1" fillId="0" borderId="0" xfId="9" applyNumberFormat="1"/>
    <xf numFmtId="0" fontId="22" fillId="0" borderId="0" xfId="9" applyFont="1" applyAlignment="1">
      <alignment horizontal="center"/>
    </xf>
    <xf numFmtId="0" fontId="22" fillId="0" borderId="65" xfId="9" applyFont="1" applyBorder="1" applyAlignment="1">
      <alignment horizontal="center"/>
    </xf>
    <xf numFmtId="0" fontId="1" fillId="0" borderId="65" xfId="9" applyBorder="1" applyAlignment="1">
      <alignment horizontal="center"/>
    </xf>
    <xf numFmtId="0" fontId="1" fillId="0" borderId="0" xfId="9" applyAlignment="1">
      <alignment horizontal="center"/>
    </xf>
    <xf numFmtId="3" fontId="22" fillId="0" borderId="65" xfId="9" applyNumberFormat="1" applyFont="1" applyBorder="1" applyAlignment="1">
      <alignment horizontal="center"/>
    </xf>
    <xf numFmtId="0" fontId="50" fillId="0" borderId="65" xfId="9" applyFont="1" applyBorder="1" applyAlignment="1">
      <alignment horizontal="center"/>
    </xf>
    <xf numFmtId="3" fontId="47" fillId="0" borderId="0" xfId="9" applyNumberFormat="1" applyFont="1" applyAlignment="1">
      <alignment horizontal="center" vertical="center"/>
    </xf>
    <xf numFmtId="49" fontId="1" fillId="0" borderId="0" xfId="9" applyNumberFormat="1"/>
    <xf numFmtId="0" fontId="47" fillId="0" borderId="0" xfId="9" applyFont="1" applyAlignment="1">
      <alignment horizontal="right" vertical="center"/>
    </xf>
    <xf numFmtId="0" fontId="47" fillId="0" borderId="0" xfId="9" applyFont="1" applyAlignment="1">
      <alignment horizontal="center" vertical="center"/>
    </xf>
    <xf numFmtId="0" fontId="1" fillId="0" borderId="71" xfId="9" applyBorder="1"/>
    <xf numFmtId="0" fontId="1" fillId="0" borderId="72" xfId="9" applyBorder="1"/>
    <xf numFmtId="0" fontId="1" fillId="0" borderId="73" xfId="9" applyBorder="1"/>
    <xf numFmtId="0" fontId="0" fillId="0" borderId="0" xfId="0" applyAlignment="1">
      <alignment horizontal="left" vertical="center"/>
    </xf>
    <xf numFmtId="3" fontId="3" fillId="0" borderId="0" xfId="0" applyNumberFormat="1" applyFont="1" applyAlignment="1">
      <alignment horizontal="center" vertical="center"/>
    </xf>
    <xf numFmtId="3" fontId="3" fillId="0" borderId="0" xfId="0" applyNumberFormat="1" applyFont="1"/>
    <xf numFmtId="14" fontId="0" fillId="0" borderId="0" xfId="0" applyNumberFormat="1"/>
    <xf numFmtId="0" fontId="3" fillId="0" borderId="11" xfId="0" applyFont="1" applyBorder="1" applyAlignment="1">
      <alignment vertical="center"/>
    </xf>
    <xf numFmtId="0" fontId="3" fillId="0" borderId="13" xfId="0" applyFont="1" applyBorder="1" applyAlignment="1">
      <alignment vertical="center"/>
    </xf>
    <xf numFmtId="0" fontId="3" fillId="0" borderId="14" xfId="0" applyFont="1" applyBorder="1" applyAlignment="1">
      <alignment vertical="center" wrapText="1"/>
    </xf>
    <xf numFmtId="0" fontId="3" fillId="0" borderId="14" xfId="0" applyFont="1" applyBorder="1" applyAlignment="1">
      <alignment horizontal="left" vertical="center" wrapText="1"/>
    </xf>
    <xf numFmtId="0" fontId="3" fillId="0" borderId="67" xfId="0" applyFont="1" applyBorder="1" applyAlignment="1">
      <alignment horizontal="center" vertical="center" wrapText="1"/>
    </xf>
    <xf numFmtId="3" fontId="3" fillId="0" borderId="14" xfId="0" applyNumberFormat="1" applyFont="1" applyBorder="1" applyAlignment="1">
      <alignment horizontal="center" vertical="center" wrapText="1"/>
    </xf>
    <xf numFmtId="0" fontId="3" fillId="0" borderId="14" xfId="0" applyFont="1" applyBorder="1" applyAlignment="1">
      <alignment horizontal="center" vertical="center" wrapText="1"/>
    </xf>
    <xf numFmtId="0" fontId="3" fillId="0" borderId="13" xfId="0" applyFont="1" applyBorder="1" applyAlignment="1">
      <alignment vertical="center" wrapText="1"/>
    </xf>
    <xf numFmtId="14" fontId="3" fillId="0" borderId="14" xfId="0" applyNumberFormat="1" applyFont="1" applyBorder="1" applyAlignment="1">
      <alignment vertical="center" wrapText="1"/>
    </xf>
    <xf numFmtId="0" fontId="3" fillId="0" borderId="9" xfId="0" applyFont="1" applyBorder="1" applyAlignment="1">
      <alignment vertical="center" wrapText="1"/>
    </xf>
    <xf numFmtId="0" fontId="3" fillId="0" borderId="0" xfId="0" applyFont="1" applyAlignment="1">
      <alignment vertical="center"/>
    </xf>
    <xf numFmtId="0" fontId="0" fillId="0" borderId="44" xfId="0" applyBorder="1" applyAlignment="1">
      <alignment vertical="center" wrapText="1"/>
    </xf>
    <xf numFmtId="0" fontId="0" fillId="0" borderId="45" xfId="0" applyBorder="1" applyAlignment="1">
      <alignment horizontal="center" vertical="center"/>
    </xf>
    <xf numFmtId="3" fontId="0" fillId="0" borderId="45" xfId="0" applyNumberFormat="1" applyBorder="1" applyAlignment="1">
      <alignment horizontal="center" vertical="center"/>
    </xf>
    <xf numFmtId="3" fontId="0" fillId="0" borderId="45" xfId="0" applyNumberFormat="1" applyBorder="1" applyAlignment="1">
      <alignment horizontal="right" vertical="center"/>
    </xf>
    <xf numFmtId="1" fontId="0" fillId="0" borderId="45" xfId="0" applyNumberFormat="1" applyBorder="1" applyAlignment="1">
      <alignment vertical="center"/>
    </xf>
    <xf numFmtId="14" fontId="0" fillId="0" borderId="68" xfId="0" applyNumberFormat="1" applyBorder="1" applyAlignment="1">
      <alignment vertical="center" wrapText="1"/>
    </xf>
    <xf numFmtId="14" fontId="0" fillId="0" borderId="67" xfId="0" applyNumberFormat="1" applyBorder="1" applyAlignment="1">
      <alignment vertical="center" wrapText="1"/>
    </xf>
    <xf numFmtId="14" fontId="0" fillId="0" borderId="62" xfId="0" applyNumberFormat="1" applyBorder="1" applyAlignment="1">
      <alignment vertical="center" wrapText="1"/>
    </xf>
    <xf numFmtId="0" fontId="0" fillId="0" borderId="0" xfId="0" applyAlignment="1">
      <alignment vertical="center"/>
    </xf>
    <xf numFmtId="0" fontId="0" fillId="0" borderId="47" xfId="0" applyBorder="1" applyAlignment="1">
      <alignment vertical="center" wrapText="1"/>
    </xf>
    <xf numFmtId="0" fontId="0" fillId="0" borderId="4" xfId="0" applyBorder="1" applyAlignment="1">
      <alignment vertical="center"/>
    </xf>
    <xf numFmtId="0" fontId="0" fillId="0" borderId="4" xfId="0" applyBorder="1" applyAlignment="1">
      <alignment horizontal="center" vertical="center"/>
    </xf>
    <xf numFmtId="3" fontId="0" fillId="0" borderId="4" xfId="0" applyNumberFormat="1" applyBorder="1" applyAlignment="1">
      <alignment horizontal="center" vertical="center"/>
    </xf>
    <xf numFmtId="3" fontId="0" fillId="0" borderId="4" xfId="0" applyNumberFormat="1" applyBorder="1" applyAlignment="1">
      <alignment horizontal="right" vertical="center"/>
    </xf>
    <xf numFmtId="14" fontId="0" fillId="0" borderId="70" xfId="0" applyNumberFormat="1" applyBorder="1" applyAlignment="1">
      <alignment vertical="center" wrapText="1"/>
    </xf>
    <xf numFmtId="14" fontId="0" fillId="0" borderId="25" xfId="0" applyNumberFormat="1" applyBorder="1" applyAlignment="1">
      <alignment vertical="center" wrapText="1"/>
    </xf>
    <xf numFmtId="14" fontId="0" fillId="0" borderId="16" xfId="0" applyNumberFormat="1" applyBorder="1" applyAlignment="1">
      <alignment vertical="center" wrapText="1"/>
    </xf>
    <xf numFmtId="0" fontId="51" fillId="0" borderId="4" xfId="0" applyFont="1" applyBorder="1" applyAlignment="1">
      <alignment vertical="center"/>
    </xf>
    <xf numFmtId="3" fontId="51" fillId="0" borderId="4" xfId="0" applyNumberFormat="1" applyFont="1" applyBorder="1" applyAlignment="1">
      <alignment horizontal="right" vertical="center"/>
    </xf>
    <xf numFmtId="0" fontId="0" fillId="0" borderId="49" xfId="0" applyBorder="1" applyAlignment="1">
      <alignment vertical="center" wrapText="1"/>
    </xf>
    <xf numFmtId="0" fontId="0" fillId="0" borderId="66" xfId="0" applyBorder="1" applyAlignment="1">
      <alignment vertical="center" wrapText="1"/>
    </xf>
    <xf numFmtId="14" fontId="0" fillId="0" borderId="68" xfId="0" applyNumberFormat="1" applyBorder="1" applyAlignment="1">
      <alignment vertical="center"/>
    </xf>
    <xf numFmtId="14" fontId="0" fillId="0" borderId="67" xfId="0" applyNumberFormat="1" applyBorder="1" applyAlignment="1">
      <alignment vertical="center"/>
    </xf>
    <xf numFmtId="14" fontId="0" fillId="0" borderId="62" xfId="0" applyNumberFormat="1" applyBorder="1" applyAlignment="1">
      <alignment vertical="center"/>
    </xf>
    <xf numFmtId="0" fontId="0" fillId="0" borderId="69" xfId="0" applyBorder="1" applyAlignment="1">
      <alignment vertical="center"/>
    </xf>
    <xf numFmtId="14" fontId="0" fillId="0" borderId="70" xfId="0" applyNumberFormat="1" applyBorder="1" applyAlignment="1">
      <alignment vertical="center"/>
    </xf>
    <xf numFmtId="14" fontId="0" fillId="0" borderId="25" xfId="0" applyNumberFormat="1" applyBorder="1" applyAlignment="1">
      <alignment vertical="center"/>
    </xf>
    <xf numFmtId="14" fontId="0" fillId="0" borderId="16" xfId="0" applyNumberFormat="1" applyBorder="1" applyAlignment="1">
      <alignment vertical="center"/>
    </xf>
    <xf numFmtId="0" fontId="0" fillId="0" borderId="5" xfId="0" applyBorder="1" applyAlignment="1">
      <alignment vertical="center"/>
    </xf>
    <xf numFmtId="0" fontId="0" fillId="0" borderId="5" xfId="0" applyBorder="1" applyAlignment="1">
      <alignment horizontal="center" vertical="center"/>
    </xf>
    <xf numFmtId="3" fontId="0" fillId="0" borderId="5" xfId="0" applyNumberFormat="1" applyBorder="1" applyAlignment="1">
      <alignment horizontal="center" vertical="center"/>
    </xf>
    <xf numFmtId="0" fontId="51" fillId="0" borderId="5" xfId="0" applyFont="1" applyBorder="1" applyAlignment="1">
      <alignment vertical="center"/>
    </xf>
    <xf numFmtId="3" fontId="0" fillId="0" borderId="5" xfId="0" applyNumberFormat="1" applyBorder="1" applyAlignment="1">
      <alignment horizontal="right" vertical="center"/>
    </xf>
    <xf numFmtId="0" fontId="0" fillId="0" borderId="50" xfId="0" applyBorder="1" applyAlignment="1">
      <alignment vertical="center"/>
    </xf>
    <xf numFmtId="3" fontId="3" fillId="0" borderId="45" xfId="0" applyNumberFormat="1" applyFont="1" applyBorder="1" applyAlignment="1">
      <alignment horizontal="center" vertical="center"/>
    </xf>
    <xf numFmtId="0" fontId="51" fillId="0" borderId="45" xfId="0" applyFont="1" applyBorder="1" applyAlignment="1">
      <alignment vertical="center"/>
    </xf>
    <xf numFmtId="3" fontId="2" fillId="0" borderId="45" xfId="0" applyNumberFormat="1" applyFont="1" applyBorder="1" applyAlignment="1">
      <alignment horizontal="right" vertical="center"/>
    </xf>
    <xf numFmtId="1" fontId="3" fillId="0" borderId="45" xfId="0" applyNumberFormat="1" applyFont="1" applyBorder="1" applyAlignment="1">
      <alignment vertical="center"/>
    </xf>
    <xf numFmtId="14" fontId="0" fillId="0" borderId="45" xfId="0" applyNumberFormat="1" applyBorder="1" applyAlignment="1">
      <alignment vertical="center"/>
    </xf>
    <xf numFmtId="14" fontId="51" fillId="0" borderId="45" xfId="0" applyNumberFormat="1" applyFont="1" applyBorder="1" applyAlignment="1">
      <alignment vertical="center"/>
    </xf>
    <xf numFmtId="14" fontId="51" fillId="0" borderId="75" xfId="0" applyNumberFormat="1" applyFont="1" applyBorder="1" applyAlignment="1">
      <alignment vertical="center"/>
    </xf>
    <xf numFmtId="3" fontId="3" fillId="0" borderId="4" xfId="0" applyNumberFormat="1" applyFont="1" applyBorder="1" applyAlignment="1">
      <alignment horizontal="center" vertical="center"/>
    </xf>
    <xf numFmtId="3" fontId="2" fillId="0" borderId="4" xfId="0" applyNumberFormat="1" applyFont="1" applyBorder="1" applyAlignment="1">
      <alignment horizontal="right" vertical="center"/>
    </xf>
    <xf numFmtId="1" fontId="3" fillId="0" borderId="4" xfId="0" applyNumberFormat="1" applyFont="1" applyBorder="1" applyAlignment="1">
      <alignment vertical="center"/>
    </xf>
    <xf numFmtId="14" fontId="0" fillId="0" borderId="4" xfId="0" applyNumberFormat="1" applyBorder="1" applyAlignment="1">
      <alignment vertical="center"/>
    </xf>
    <xf numFmtId="14" fontId="51" fillId="0" borderId="4" xfId="0" applyNumberFormat="1" applyFont="1" applyBorder="1" applyAlignment="1">
      <alignment vertical="center"/>
    </xf>
    <xf numFmtId="14" fontId="51" fillId="0" borderId="76" xfId="0" applyNumberFormat="1" applyFont="1" applyBorder="1" applyAlignment="1">
      <alignment vertical="center"/>
    </xf>
    <xf numFmtId="1" fontId="0" fillId="0" borderId="4" xfId="0" applyNumberFormat="1" applyBorder="1" applyAlignment="1">
      <alignment vertical="center"/>
    </xf>
    <xf numFmtId="0" fontId="0" fillId="0" borderId="50" xfId="0" applyBorder="1" applyAlignment="1">
      <alignment horizontal="center" vertical="center"/>
    </xf>
    <xf numFmtId="3" fontId="3" fillId="0" borderId="50" xfId="0" applyNumberFormat="1" applyFont="1" applyBorder="1" applyAlignment="1">
      <alignment horizontal="center" vertical="center"/>
    </xf>
    <xf numFmtId="0" fontId="51" fillId="0" borderId="50" xfId="0" applyFont="1" applyBorder="1" applyAlignment="1">
      <alignment vertical="center"/>
    </xf>
    <xf numFmtId="3" fontId="2" fillId="0" borderId="50" xfId="0" applyNumberFormat="1" applyFont="1" applyBorder="1" applyAlignment="1">
      <alignment horizontal="right" vertical="center"/>
    </xf>
    <xf numFmtId="1" fontId="0" fillId="0" borderId="50" xfId="0" applyNumberFormat="1" applyBorder="1" applyAlignment="1">
      <alignment vertical="center"/>
    </xf>
    <xf numFmtId="14" fontId="0" fillId="0" borderId="50" xfId="0" applyNumberFormat="1" applyBorder="1" applyAlignment="1">
      <alignment vertical="center"/>
    </xf>
    <xf numFmtId="14" fontId="51" fillId="0" borderId="50" xfId="0" applyNumberFormat="1" applyFont="1" applyBorder="1" applyAlignment="1">
      <alignment vertical="center"/>
    </xf>
    <xf numFmtId="14" fontId="51" fillId="0" borderId="77" xfId="0" applyNumberFormat="1" applyFont="1" applyBorder="1" applyAlignment="1">
      <alignment vertical="center"/>
    </xf>
    <xf numFmtId="1" fontId="51" fillId="0" borderId="45" xfId="0" applyNumberFormat="1" applyFont="1" applyBorder="1" applyAlignment="1">
      <alignment vertical="center"/>
    </xf>
    <xf numFmtId="1" fontId="51" fillId="0" borderId="4" xfId="0" applyNumberFormat="1" applyFont="1" applyBorder="1" applyAlignment="1">
      <alignment vertical="center"/>
    </xf>
    <xf numFmtId="3" fontId="0" fillId="0" borderId="50" xfId="0" applyNumberFormat="1" applyBorder="1" applyAlignment="1">
      <alignment horizontal="right" vertical="center"/>
    </xf>
    <xf numFmtId="0" fontId="0" fillId="0" borderId="6" xfId="0" applyBorder="1" applyAlignment="1">
      <alignment vertical="center"/>
    </xf>
    <xf numFmtId="0" fontId="52" fillId="0" borderId="6" xfId="0" applyFont="1" applyBorder="1" applyAlignment="1">
      <alignment horizontal="center" vertical="center"/>
    </xf>
    <xf numFmtId="0" fontId="0" fillId="0" borderId="6" xfId="0" applyBorder="1" applyAlignment="1">
      <alignment horizontal="center" vertical="center"/>
    </xf>
    <xf numFmtId="3" fontId="0" fillId="0" borderId="6" xfId="0" applyNumberFormat="1" applyBorder="1" applyAlignment="1">
      <alignment horizontal="center" vertical="center"/>
    </xf>
    <xf numFmtId="3" fontId="0" fillId="0" borderId="6" xfId="0" applyNumberFormat="1" applyBorder="1" applyAlignment="1">
      <alignment horizontal="right" vertical="center"/>
    </xf>
    <xf numFmtId="1" fontId="0" fillId="0" borderId="6" xfId="0" applyNumberFormat="1" applyBorder="1" applyAlignment="1">
      <alignment vertical="center"/>
    </xf>
    <xf numFmtId="3" fontId="0" fillId="0" borderId="45" xfId="0" applyNumberFormat="1" applyBorder="1" applyAlignment="1">
      <alignment vertical="center"/>
    </xf>
    <xf numFmtId="14" fontId="0" fillId="0" borderId="73" xfId="0" applyNumberFormat="1" applyBorder="1" applyAlignment="1">
      <alignment vertical="center"/>
    </xf>
    <xf numFmtId="14" fontId="0" fillId="0" borderId="6" xfId="0" applyNumberFormat="1" applyBorder="1" applyAlignment="1">
      <alignment vertical="center"/>
    </xf>
    <xf numFmtId="14" fontId="0" fillId="0" borderId="78" xfId="0" applyNumberFormat="1" applyBorder="1" applyAlignment="1">
      <alignment vertical="center"/>
    </xf>
    <xf numFmtId="0" fontId="52" fillId="0" borderId="4" xfId="0" applyFont="1" applyBorder="1" applyAlignment="1">
      <alignment horizontal="center" vertical="center"/>
    </xf>
    <xf numFmtId="14" fontId="0" fillId="0" borderId="76" xfId="0" applyNumberFormat="1" applyBorder="1" applyAlignment="1">
      <alignment vertical="center"/>
    </xf>
    <xf numFmtId="3" fontId="0" fillId="0" borderId="4" xfId="0" applyNumberFormat="1" applyBorder="1" applyAlignment="1">
      <alignment vertical="center"/>
    </xf>
    <xf numFmtId="0" fontId="0" fillId="0" borderId="22" xfId="0" applyBorder="1" applyAlignment="1">
      <alignment vertical="center"/>
    </xf>
    <xf numFmtId="0" fontId="52" fillId="0" borderId="50" xfId="0" applyFont="1" applyBorder="1" applyAlignment="1">
      <alignment horizontal="center" vertical="center"/>
    </xf>
    <xf numFmtId="3" fontId="0" fillId="0" borderId="50" xfId="0" applyNumberFormat="1" applyBorder="1" applyAlignment="1">
      <alignment horizontal="center" vertical="center"/>
    </xf>
    <xf numFmtId="3" fontId="0" fillId="0" borderId="50" xfId="0" applyNumberFormat="1" applyBorder="1" applyAlignment="1">
      <alignment vertical="center"/>
    </xf>
    <xf numFmtId="14" fontId="0" fillId="0" borderId="77" xfId="0" applyNumberFormat="1" applyBorder="1" applyAlignment="1">
      <alignment vertical="center"/>
    </xf>
    <xf numFmtId="0" fontId="0" fillId="0" borderId="44" xfId="0" applyBorder="1" applyAlignment="1">
      <alignment vertical="center"/>
    </xf>
    <xf numFmtId="0" fontId="0" fillId="21" borderId="45" xfId="0" applyFill="1" applyBorder="1" applyAlignment="1">
      <alignment vertical="center"/>
    </xf>
    <xf numFmtId="14" fontId="0" fillId="0" borderId="45" xfId="0" applyNumberFormat="1" applyBorder="1" applyAlignment="1">
      <alignment vertical="center" wrapText="1"/>
    </xf>
    <xf numFmtId="14" fontId="0" fillId="0" borderId="46" xfId="0" applyNumberFormat="1" applyBorder="1" applyAlignment="1">
      <alignment vertical="center" wrapText="1"/>
    </xf>
    <xf numFmtId="0" fontId="0" fillId="0" borderId="47" xfId="0" applyBorder="1" applyAlignment="1">
      <alignment vertical="center"/>
    </xf>
    <xf numFmtId="0" fontId="0" fillId="21" borderId="4" xfId="0" applyFill="1" applyBorder="1" applyAlignment="1">
      <alignment vertical="center"/>
    </xf>
    <xf numFmtId="14" fontId="0" fillId="0" borderId="4" xfId="0" applyNumberFormat="1" applyBorder="1" applyAlignment="1">
      <alignment vertical="center" wrapText="1"/>
    </xf>
    <xf numFmtId="14" fontId="0" fillId="0" borderId="48" xfId="0" applyNumberFormat="1" applyBorder="1" applyAlignment="1">
      <alignment vertical="center" wrapText="1"/>
    </xf>
    <xf numFmtId="0" fontId="0" fillId="0" borderId="79" xfId="0" applyBorder="1" applyAlignment="1">
      <alignment vertical="center"/>
    </xf>
    <xf numFmtId="0" fontId="0" fillId="21" borderId="5" xfId="0" applyFill="1" applyBorder="1" applyAlignment="1">
      <alignment vertical="center"/>
    </xf>
    <xf numFmtId="3" fontId="0" fillId="0" borderId="5" xfId="0" applyNumberFormat="1" applyBorder="1" applyAlignment="1">
      <alignment vertical="center"/>
    </xf>
    <xf numFmtId="14" fontId="0" fillId="0" borderId="5" xfId="0" applyNumberFormat="1" applyBorder="1" applyAlignment="1">
      <alignment vertical="center"/>
    </xf>
    <xf numFmtId="14" fontId="0" fillId="0" borderId="5" xfId="0" applyNumberFormat="1" applyBorder="1" applyAlignment="1">
      <alignment vertical="center" wrapText="1"/>
    </xf>
    <xf numFmtId="14" fontId="0" fillId="0" borderId="80" xfId="0" applyNumberFormat="1" applyBorder="1" applyAlignment="1">
      <alignment vertical="center" wrapText="1"/>
    </xf>
    <xf numFmtId="0" fontId="0" fillId="0" borderId="45" xfId="0" applyBorder="1" applyAlignment="1">
      <alignment horizontal="left" vertical="center"/>
    </xf>
    <xf numFmtId="14" fontId="0" fillId="0" borderId="46" xfId="0" applyNumberFormat="1" applyBorder="1" applyAlignment="1">
      <alignment vertical="center"/>
    </xf>
    <xf numFmtId="0" fontId="0" fillId="22" borderId="4" xfId="0" applyFill="1" applyBorder="1" applyAlignment="1">
      <alignment vertical="center"/>
    </xf>
    <xf numFmtId="0" fontId="0" fillId="0" borderId="4" xfId="0" applyBorder="1" applyAlignment="1">
      <alignment horizontal="left" vertical="center"/>
    </xf>
    <xf numFmtId="14" fontId="0" fillId="0" borderId="48" xfId="0" applyNumberFormat="1" applyBorder="1" applyAlignment="1">
      <alignment vertical="center"/>
    </xf>
    <xf numFmtId="0" fontId="0" fillId="22" borderId="5" xfId="0" applyFill="1" applyBorder="1" applyAlignment="1">
      <alignment vertical="center"/>
    </xf>
    <xf numFmtId="0" fontId="0" fillId="0" borderId="5" xfId="0" applyBorder="1" applyAlignment="1">
      <alignment horizontal="left" vertical="center"/>
    </xf>
    <xf numFmtId="3" fontId="2" fillId="0" borderId="5" xfId="0" applyNumberFormat="1" applyFont="1" applyBorder="1" applyAlignment="1">
      <alignment horizontal="right" vertical="center"/>
    </xf>
    <xf numFmtId="14" fontId="0" fillId="0" borderId="80" xfId="0" applyNumberFormat="1" applyBorder="1" applyAlignment="1">
      <alignment vertical="center"/>
    </xf>
    <xf numFmtId="0" fontId="0" fillId="22" borderId="45" xfId="0" applyFill="1" applyBorder="1" applyAlignment="1">
      <alignment vertical="center"/>
    </xf>
    <xf numFmtId="0" fontId="0" fillId="13" borderId="4" xfId="0" applyFill="1" applyBorder="1" applyAlignment="1">
      <alignment vertical="center"/>
    </xf>
    <xf numFmtId="0" fontId="0" fillId="0" borderId="47" xfId="0" applyBorder="1" applyAlignment="1">
      <alignment horizontal="left" vertical="center"/>
    </xf>
    <xf numFmtId="0" fontId="0" fillId="0" borderId="79" xfId="0" applyBorder="1" applyAlignment="1">
      <alignment horizontal="left" vertical="center"/>
    </xf>
    <xf numFmtId="0" fontId="0" fillId="0" borderId="44" xfId="0" applyBorder="1" applyAlignment="1">
      <alignment horizontal="left" vertical="center"/>
    </xf>
    <xf numFmtId="14" fontId="0" fillId="0" borderId="51" xfId="0" applyNumberFormat="1" applyBorder="1" applyAlignment="1">
      <alignment vertical="center"/>
    </xf>
    <xf numFmtId="0" fontId="0" fillId="13" borderId="45" xfId="0" applyFill="1" applyBorder="1" applyAlignment="1">
      <alignment vertical="center"/>
    </xf>
    <xf numFmtId="14" fontId="0" fillId="0" borderId="81" xfId="0" applyNumberFormat="1" applyBorder="1" applyAlignment="1">
      <alignment vertical="center"/>
    </xf>
    <xf numFmtId="0" fontId="52" fillId="0" borderId="45" xfId="0" applyFont="1" applyBorder="1" applyAlignment="1">
      <alignment horizontal="center" vertical="center"/>
    </xf>
    <xf numFmtId="3" fontId="2" fillId="0" borderId="45" xfId="0" applyNumberFormat="1" applyFont="1" applyBorder="1" applyAlignment="1">
      <alignment vertical="center"/>
    </xf>
    <xf numFmtId="3" fontId="51" fillId="0" borderId="45" xfId="0" applyNumberFormat="1" applyFont="1" applyBorder="1" applyAlignment="1">
      <alignment horizontal="right" vertical="center"/>
    </xf>
    <xf numFmtId="3" fontId="51" fillId="0" borderId="45" xfId="0" applyNumberFormat="1" applyFont="1" applyBorder="1" applyAlignment="1">
      <alignment vertical="center"/>
    </xf>
    <xf numFmtId="14" fontId="0" fillId="0" borderId="75" xfId="0" applyNumberFormat="1" applyBorder="1" applyAlignment="1">
      <alignment vertical="center"/>
    </xf>
    <xf numFmtId="3" fontId="51" fillId="0" borderId="4" xfId="0" applyNumberFormat="1" applyFont="1" applyBorder="1" applyAlignment="1">
      <alignment vertical="center"/>
    </xf>
    <xf numFmtId="3" fontId="2" fillId="0" borderId="4" xfId="0" applyNumberFormat="1" applyFont="1" applyBorder="1" applyAlignment="1">
      <alignment vertical="center"/>
    </xf>
    <xf numFmtId="0" fontId="0" fillId="0" borderId="49" xfId="0" applyBorder="1" applyAlignment="1">
      <alignment vertical="center"/>
    </xf>
    <xf numFmtId="3" fontId="51" fillId="0" borderId="50" xfId="0" applyNumberFormat="1" applyFont="1" applyBorder="1" applyAlignment="1">
      <alignment horizontal="right" vertical="center"/>
    </xf>
    <xf numFmtId="3" fontId="51" fillId="0" borderId="50" xfId="0" applyNumberFormat="1" applyFont="1" applyBorder="1" applyAlignment="1">
      <alignment vertical="center"/>
    </xf>
    <xf numFmtId="3" fontId="51" fillId="0" borderId="45" xfId="0" applyNumberFormat="1" applyFont="1" applyBorder="1" applyAlignment="1">
      <alignment horizontal="center" vertical="center"/>
    </xf>
    <xf numFmtId="3" fontId="2" fillId="0" borderId="45" xfId="0" applyNumberFormat="1" applyFont="1" applyBorder="1" applyAlignment="1">
      <alignment horizontal="center" vertical="center"/>
    </xf>
    <xf numFmtId="3" fontId="2" fillId="0" borderId="50" xfId="0" applyNumberFormat="1" applyFont="1" applyBorder="1" applyAlignment="1">
      <alignment vertical="center"/>
    </xf>
    <xf numFmtId="14" fontId="0" fillId="0" borderId="24" xfId="0" applyNumberFormat="1" applyBorder="1" applyAlignment="1">
      <alignment vertical="center"/>
    </xf>
    <xf numFmtId="14" fontId="0" fillId="0" borderId="60" xfId="0" applyNumberFormat="1" applyBorder="1" applyAlignment="1">
      <alignment vertical="center"/>
    </xf>
    <xf numFmtId="0" fontId="53" fillId="0" borderId="44" xfId="0" applyFont="1" applyBorder="1" applyAlignment="1">
      <alignment vertical="center"/>
    </xf>
    <xf numFmtId="0" fontId="53" fillId="0" borderId="45" xfId="0" applyFont="1" applyBorder="1" applyAlignment="1">
      <alignment vertical="center"/>
    </xf>
    <xf numFmtId="3" fontId="53" fillId="0" borderId="45" xfId="0" applyNumberFormat="1" applyFont="1" applyBorder="1" applyAlignment="1">
      <alignment horizontal="center" vertical="center"/>
    </xf>
    <xf numFmtId="0" fontId="53" fillId="0" borderId="47" xfId="0" applyFont="1" applyBorder="1" applyAlignment="1">
      <alignment vertical="center"/>
    </xf>
    <xf numFmtId="0" fontId="53" fillId="0" borderId="4" xfId="0" applyFont="1" applyBorder="1" applyAlignment="1">
      <alignment vertical="center"/>
    </xf>
    <xf numFmtId="3" fontId="53" fillId="0" borderId="4" xfId="0" applyNumberFormat="1" applyFont="1" applyBorder="1" applyAlignment="1">
      <alignment horizontal="center" vertical="center"/>
    </xf>
    <xf numFmtId="0" fontId="53" fillId="0" borderId="49" xfId="0" applyFont="1" applyBorder="1" applyAlignment="1">
      <alignment vertical="center"/>
    </xf>
    <xf numFmtId="0" fontId="53" fillId="0" borderId="50" xfId="0" applyFont="1" applyBorder="1" applyAlignment="1">
      <alignment vertical="center"/>
    </xf>
    <xf numFmtId="0" fontId="0" fillId="21" borderId="50" xfId="0" applyFill="1" applyBorder="1" applyAlignment="1">
      <alignment vertical="center"/>
    </xf>
    <xf numFmtId="3" fontId="53" fillId="0" borderId="50" xfId="0" applyNumberFormat="1" applyFont="1" applyBorder="1" applyAlignment="1">
      <alignment horizontal="center" vertical="center"/>
    </xf>
    <xf numFmtId="3" fontId="54" fillId="0" borderId="4" xfId="0" applyNumberFormat="1" applyFont="1" applyBorder="1" applyAlignment="1">
      <alignment horizontal="right" vertical="center"/>
    </xf>
    <xf numFmtId="3" fontId="54" fillId="0" borderId="50" xfId="0" applyNumberFormat="1" applyFont="1" applyBorder="1" applyAlignment="1">
      <alignment horizontal="right" vertical="center"/>
    </xf>
    <xf numFmtId="0" fontId="0" fillId="0" borderId="45" xfId="0" applyBorder="1" applyAlignment="1">
      <alignment horizontal="right" vertical="center"/>
    </xf>
    <xf numFmtId="0" fontId="0" fillId="0" borderId="4" xfId="0" applyBorder="1" applyAlignment="1">
      <alignment horizontal="right" vertical="center"/>
    </xf>
    <xf numFmtId="0" fontId="0" fillId="4" borderId="50" xfId="0" applyFill="1" applyBorder="1" applyAlignment="1">
      <alignment vertical="center"/>
    </xf>
    <xf numFmtId="0" fontId="0" fillId="0" borderId="50" xfId="0" applyBorder="1" applyAlignment="1">
      <alignment horizontal="left" vertical="center"/>
    </xf>
    <xf numFmtId="0" fontId="0" fillId="0" borderId="50" xfId="0" applyBorder="1" applyAlignment="1">
      <alignment horizontal="right" vertical="center"/>
    </xf>
    <xf numFmtId="3" fontId="53" fillId="0" borderId="45" xfId="0" applyNumberFormat="1" applyFont="1" applyBorder="1" applyAlignment="1">
      <alignment vertical="center"/>
    </xf>
    <xf numFmtId="3" fontId="54" fillId="0" borderId="45" xfId="0" applyNumberFormat="1" applyFont="1" applyBorder="1" applyAlignment="1">
      <alignment horizontal="right" vertical="center"/>
    </xf>
    <xf numFmtId="14" fontId="3" fillId="0" borderId="45" xfId="0" applyNumberFormat="1" applyFont="1" applyBorder="1" applyAlignment="1">
      <alignment vertical="center"/>
    </xf>
    <xf numFmtId="0" fontId="3" fillId="0" borderId="75" xfId="0" applyFont="1" applyBorder="1" applyAlignment="1">
      <alignment vertical="center"/>
    </xf>
    <xf numFmtId="3" fontId="53" fillId="0" borderId="6" xfId="0" applyNumberFormat="1" applyFont="1" applyBorder="1" applyAlignment="1">
      <alignment vertical="center"/>
    </xf>
    <xf numFmtId="14" fontId="3" fillId="0" borderId="4" xfId="0" applyNumberFormat="1" applyFont="1" applyBorder="1" applyAlignment="1">
      <alignment vertical="center"/>
    </xf>
    <xf numFmtId="0" fontId="3" fillId="0" borderId="76" xfId="0" applyFont="1" applyBorder="1" applyAlignment="1">
      <alignment vertical="center"/>
    </xf>
    <xf numFmtId="3" fontId="53" fillId="0" borderId="24" xfId="0" applyNumberFormat="1" applyFont="1" applyBorder="1" applyAlignment="1">
      <alignment vertical="center"/>
    </xf>
    <xf numFmtId="14" fontId="3" fillId="0" borderId="50" xfId="0" applyNumberFormat="1" applyFont="1" applyBorder="1" applyAlignment="1">
      <alignment vertical="center"/>
    </xf>
    <xf numFmtId="0" fontId="3" fillId="0" borderId="77" xfId="0" applyFont="1" applyBorder="1" applyAlignment="1">
      <alignment vertical="center"/>
    </xf>
    <xf numFmtId="0" fontId="53" fillId="0" borderId="11" xfId="0" applyFont="1" applyBorder="1" applyAlignment="1">
      <alignment vertical="center"/>
    </xf>
    <xf numFmtId="0" fontId="53" fillId="0" borderId="14" xfId="0" applyFont="1" applyBorder="1" applyAlignment="1">
      <alignment vertical="center"/>
    </xf>
    <xf numFmtId="0" fontId="0" fillId="22" borderId="14" xfId="0" applyFill="1" applyBorder="1" applyAlignment="1">
      <alignment vertical="center"/>
    </xf>
    <xf numFmtId="0" fontId="0" fillId="0" borderId="14" xfId="0" applyBorder="1" applyAlignment="1">
      <alignment vertical="center"/>
    </xf>
    <xf numFmtId="3" fontId="53" fillId="0" borderId="14" xfId="0" applyNumberFormat="1" applyFont="1" applyBorder="1" applyAlignment="1">
      <alignment vertical="center"/>
    </xf>
    <xf numFmtId="3" fontId="53" fillId="0" borderId="14" xfId="0" applyNumberFormat="1" applyFont="1" applyBorder="1" applyAlignment="1">
      <alignment horizontal="center" vertical="center"/>
    </xf>
    <xf numFmtId="3" fontId="51" fillId="0" borderId="14" xfId="0" applyNumberFormat="1" applyFont="1" applyBorder="1" applyAlignment="1">
      <alignment horizontal="right" vertical="center"/>
    </xf>
    <xf numFmtId="3" fontId="2" fillId="0" borderId="14" xfId="0" applyNumberFormat="1" applyFont="1" applyBorder="1" applyAlignment="1">
      <alignment vertical="center"/>
    </xf>
    <xf numFmtId="14" fontId="0" fillId="0" borderId="14" xfId="0" applyNumberFormat="1" applyBorder="1" applyAlignment="1">
      <alignment vertical="center"/>
    </xf>
    <xf numFmtId="14" fontId="0" fillId="0" borderId="9" xfId="0" applyNumberFormat="1" applyBorder="1" applyAlignment="1">
      <alignment vertical="center"/>
    </xf>
    <xf numFmtId="14" fontId="3" fillId="0" borderId="75" xfId="0" applyNumberFormat="1" applyFont="1" applyBorder="1" applyAlignment="1">
      <alignment vertical="center"/>
    </xf>
    <xf numFmtId="14" fontId="3" fillId="0" borderId="76" xfId="0" applyNumberFormat="1" applyFont="1" applyBorder="1" applyAlignment="1">
      <alignment vertical="center"/>
    </xf>
    <xf numFmtId="0" fontId="0" fillId="22" borderId="50" xfId="0" applyFill="1" applyBorder="1" applyAlignment="1">
      <alignment vertical="center"/>
    </xf>
    <xf numFmtId="14" fontId="3" fillId="0" borderId="77" xfId="0" applyNumberFormat="1" applyFont="1" applyBorder="1" applyAlignment="1">
      <alignment vertical="center"/>
    </xf>
    <xf numFmtId="0" fontId="53" fillId="0" borderId="82" xfId="0" applyFont="1" applyBorder="1" applyAlignment="1">
      <alignment vertical="center"/>
    </xf>
    <xf numFmtId="0" fontId="53" fillId="0" borderId="6" xfId="0" applyFont="1" applyBorder="1" applyAlignment="1">
      <alignment vertical="center"/>
    </xf>
    <xf numFmtId="3" fontId="51" fillId="0" borderId="6" xfId="0" applyNumberFormat="1" applyFont="1" applyBorder="1" applyAlignment="1">
      <alignment horizontal="right" vertical="center"/>
    </xf>
    <xf numFmtId="14" fontId="3" fillId="0" borderId="6" xfId="0" applyNumberFormat="1" applyFont="1" applyBorder="1" applyAlignment="1">
      <alignment vertical="center"/>
    </xf>
    <xf numFmtId="0" fontId="53" fillId="3" borderId="4" xfId="0" applyFont="1" applyFill="1" applyBorder="1" applyAlignment="1">
      <alignment vertical="center"/>
    </xf>
    <xf numFmtId="0" fontId="53" fillId="0" borderId="22" xfId="0" applyFont="1" applyBorder="1" applyAlignment="1">
      <alignment vertical="center"/>
    </xf>
    <xf numFmtId="0" fontId="53" fillId="0" borderId="24" xfId="0" applyFont="1" applyBorder="1" applyAlignment="1">
      <alignment vertical="center"/>
    </xf>
    <xf numFmtId="0" fontId="0" fillId="0" borderId="24" xfId="0" applyBorder="1" applyAlignment="1">
      <alignment vertical="center"/>
    </xf>
    <xf numFmtId="3" fontId="51" fillId="0" borderId="24" xfId="0" applyNumberFormat="1" applyFont="1" applyBorder="1" applyAlignment="1">
      <alignment horizontal="right" vertical="center"/>
    </xf>
    <xf numFmtId="14" fontId="3" fillId="0" borderId="24" xfId="0" applyNumberFormat="1" applyFont="1" applyBorder="1" applyAlignment="1">
      <alignment vertical="center"/>
    </xf>
    <xf numFmtId="0" fontId="14" fillId="0" borderId="45" xfId="0" applyFont="1" applyBorder="1" applyAlignment="1">
      <alignment horizontal="right" vertical="center"/>
    </xf>
    <xf numFmtId="3" fontId="53" fillId="0" borderId="83" xfId="0" applyNumberFormat="1" applyFont="1" applyBorder="1" applyAlignment="1">
      <alignment horizontal="center" vertical="center"/>
    </xf>
    <xf numFmtId="0" fontId="0" fillId="0" borderId="46" xfId="0" applyBorder="1" applyAlignment="1">
      <alignment vertical="center"/>
    </xf>
    <xf numFmtId="0" fontId="14" fillId="0" borderId="4" xfId="0" applyFont="1" applyBorder="1" applyAlignment="1">
      <alignment horizontal="right" vertical="center"/>
    </xf>
    <xf numFmtId="3" fontId="54" fillId="0" borderId="3" xfId="0" applyNumberFormat="1" applyFont="1" applyBorder="1" applyAlignment="1">
      <alignment horizontal="center" vertical="center"/>
    </xf>
    <xf numFmtId="0" fontId="0" fillId="0" borderId="48" xfId="0" applyBorder="1" applyAlignment="1">
      <alignment vertical="center"/>
    </xf>
    <xf numFmtId="0" fontId="2" fillId="0" borderId="4" xfId="0" applyFont="1" applyBorder="1" applyAlignment="1">
      <alignment vertical="center"/>
    </xf>
    <xf numFmtId="3" fontId="53" fillId="0" borderId="3" xfId="0" applyNumberFormat="1" applyFont="1" applyBorder="1" applyAlignment="1">
      <alignment horizontal="center" vertical="center"/>
    </xf>
    <xf numFmtId="0" fontId="0" fillId="13" borderId="50" xfId="0" applyFill="1" applyBorder="1" applyAlignment="1">
      <alignment vertical="center"/>
    </xf>
    <xf numFmtId="0" fontId="14" fillId="0" borderId="50" xfId="0" applyFont="1" applyBorder="1" applyAlignment="1">
      <alignment horizontal="right" vertical="center"/>
    </xf>
    <xf numFmtId="3" fontId="53" fillId="0" borderId="84" xfId="0" applyNumberFormat="1" applyFont="1" applyBorder="1" applyAlignment="1">
      <alignment horizontal="center" vertical="center"/>
    </xf>
    <xf numFmtId="3" fontId="53" fillId="0" borderId="85" xfId="0" applyNumberFormat="1" applyFont="1" applyBorder="1" applyAlignment="1">
      <alignment vertical="center"/>
    </xf>
    <xf numFmtId="3" fontId="0" fillId="0" borderId="44" xfId="0" applyNumberFormat="1" applyBorder="1" applyAlignment="1">
      <alignment horizontal="center" vertical="center"/>
    </xf>
    <xf numFmtId="0" fontId="0" fillId="22" borderId="6" xfId="0" applyFill="1" applyBorder="1" applyAlignment="1">
      <alignment vertical="center"/>
    </xf>
    <xf numFmtId="3" fontId="53" fillId="0" borderId="72" xfId="0" applyNumberFormat="1" applyFont="1" applyBorder="1" applyAlignment="1">
      <alignment vertical="center"/>
    </xf>
    <xf numFmtId="3" fontId="0" fillId="0" borderId="47" xfId="0" applyNumberFormat="1" applyBorder="1" applyAlignment="1">
      <alignment horizontal="center" vertical="center"/>
    </xf>
    <xf numFmtId="0" fontId="0" fillId="10" borderId="19" xfId="0" applyFill="1" applyBorder="1" applyAlignment="1">
      <alignment vertical="center"/>
    </xf>
    <xf numFmtId="0" fontId="0" fillId="22" borderId="24" xfId="0" applyFill="1" applyBorder="1" applyAlignment="1">
      <alignment vertical="center"/>
    </xf>
    <xf numFmtId="0" fontId="0" fillId="0" borderId="51" xfId="0" applyBorder="1" applyAlignment="1">
      <alignment vertical="center"/>
    </xf>
    <xf numFmtId="3" fontId="53" fillId="0" borderId="64" xfId="0" applyNumberFormat="1" applyFont="1" applyBorder="1" applyAlignment="1">
      <alignment vertical="center"/>
    </xf>
    <xf numFmtId="3" fontId="51" fillId="0" borderId="49" xfId="0" applyNumberFormat="1" applyFont="1" applyBorder="1" applyAlignment="1">
      <alignment horizontal="center" vertical="center"/>
    </xf>
    <xf numFmtId="14" fontId="3" fillId="0" borderId="51" xfId="0" applyNumberFormat="1" applyFont="1" applyBorder="1" applyAlignment="1">
      <alignment vertical="center"/>
    </xf>
    <xf numFmtId="3" fontId="0" fillId="0" borderId="6" xfId="0" applyNumberFormat="1" applyBorder="1" applyAlignment="1">
      <alignment vertical="center"/>
    </xf>
    <xf numFmtId="14" fontId="3" fillId="0" borderId="78" xfId="0" applyNumberFormat="1" applyFont="1" applyBorder="1" applyAlignment="1">
      <alignment vertical="center"/>
    </xf>
    <xf numFmtId="0" fontId="0" fillId="4" borderId="4" xfId="0" applyFill="1" applyBorder="1" applyAlignment="1">
      <alignment vertical="center"/>
    </xf>
    <xf numFmtId="0" fontId="0" fillId="0" borderId="6" xfId="0" applyBorder="1" applyAlignment="1">
      <alignment horizontal="left" vertical="center"/>
    </xf>
    <xf numFmtId="0" fontId="0" fillId="0" borderId="6" xfId="0" applyBorder="1" applyAlignment="1">
      <alignment horizontal="right" vertical="center"/>
    </xf>
    <xf numFmtId="0" fontId="0" fillId="0" borderId="24" xfId="0" applyBorder="1" applyAlignment="1">
      <alignment horizontal="left" vertical="center"/>
    </xf>
    <xf numFmtId="0" fontId="0" fillId="0" borderId="24" xfId="0" applyBorder="1" applyAlignment="1">
      <alignment horizontal="right" vertical="center"/>
    </xf>
    <xf numFmtId="14" fontId="3" fillId="0" borderId="60" xfId="0" applyNumberFormat="1" applyFont="1" applyBorder="1" applyAlignment="1">
      <alignment vertical="center"/>
    </xf>
    <xf numFmtId="3" fontId="53" fillId="0" borderId="4" xfId="0" applyNumberFormat="1" applyFont="1" applyBorder="1" applyAlignment="1">
      <alignment vertical="center"/>
    </xf>
    <xf numFmtId="0" fontId="0" fillId="0" borderId="1" xfId="0" applyBorder="1" applyAlignment="1">
      <alignment vertical="center"/>
    </xf>
    <xf numFmtId="3" fontId="51" fillId="0" borderId="86" xfId="0" applyNumberFormat="1" applyFont="1" applyBorder="1" applyAlignment="1">
      <alignment horizontal="right" vertical="center"/>
    </xf>
    <xf numFmtId="3" fontId="51" fillId="0" borderId="3" xfId="0" applyNumberFormat="1" applyFont="1" applyBorder="1" applyAlignment="1">
      <alignment vertical="center"/>
    </xf>
    <xf numFmtId="14" fontId="3" fillId="0" borderId="48" xfId="0" applyNumberFormat="1" applyFont="1" applyBorder="1" applyAlignment="1">
      <alignment vertical="center"/>
    </xf>
    <xf numFmtId="0" fontId="0" fillId="4" borderId="4" xfId="0" applyFill="1" applyBorder="1" applyAlignment="1">
      <alignment horizontal="right" vertical="center"/>
    </xf>
    <xf numFmtId="0" fontId="0" fillId="4" borderId="50" xfId="0" applyFill="1" applyBorder="1" applyAlignment="1">
      <alignment horizontal="right" vertical="center"/>
    </xf>
    <xf numFmtId="3" fontId="53" fillId="0" borderId="50" xfId="0" applyNumberFormat="1" applyFont="1" applyBorder="1" applyAlignment="1">
      <alignment vertical="center"/>
    </xf>
    <xf numFmtId="0" fontId="0" fillId="0" borderId="11" xfId="0" applyBorder="1" applyAlignment="1">
      <alignment horizontal="left" vertical="center"/>
    </xf>
    <xf numFmtId="0" fontId="0" fillId="0" borderId="14" xfId="0" applyBorder="1" applyAlignment="1">
      <alignment horizontal="center" vertical="center"/>
    </xf>
    <xf numFmtId="3" fontId="0" fillId="0" borderId="14" xfId="0" applyNumberFormat="1" applyBorder="1" applyAlignment="1">
      <alignment horizontal="center" vertical="center"/>
    </xf>
    <xf numFmtId="3" fontId="0" fillId="0" borderId="14" xfId="0" applyNumberFormat="1" applyBorder="1" applyAlignment="1">
      <alignment horizontal="right" vertical="center"/>
    </xf>
    <xf numFmtId="3" fontId="0" fillId="0" borderId="14" xfId="0" applyNumberFormat="1" applyBorder="1" applyAlignment="1">
      <alignment vertical="center"/>
    </xf>
    <xf numFmtId="14" fontId="3" fillId="0" borderId="14" xfId="0" applyNumberFormat="1" applyFont="1" applyBorder="1" applyAlignment="1">
      <alignment vertical="center"/>
    </xf>
    <xf numFmtId="14" fontId="3" fillId="0" borderId="9" xfId="0" applyNumberFormat="1" applyFont="1" applyBorder="1" applyAlignment="1">
      <alignment vertical="center"/>
    </xf>
    <xf numFmtId="3" fontId="53" fillId="0" borderId="2" xfId="0" applyNumberFormat="1" applyFont="1" applyBorder="1" applyAlignment="1">
      <alignment vertical="center"/>
    </xf>
    <xf numFmtId="0" fontId="53" fillId="0" borderId="79" xfId="0" applyFont="1" applyBorder="1" applyAlignment="1">
      <alignment vertical="center"/>
    </xf>
    <xf numFmtId="0" fontId="53" fillId="0" borderId="5" xfId="0" applyFont="1" applyBorder="1" applyAlignment="1">
      <alignment vertical="center"/>
    </xf>
    <xf numFmtId="0" fontId="0" fillId="4" borderId="5" xfId="0" applyFill="1" applyBorder="1" applyAlignment="1">
      <alignment horizontal="right" vertical="center"/>
    </xf>
    <xf numFmtId="0" fontId="0" fillId="0" borderId="80" xfId="0" applyBorder="1" applyAlignment="1">
      <alignment vertical="center"/>
    </xf>
    <xf numFmtId="3" fontId="53" fillId="0" borderId="58" xfId="0" applyNumberFormat="1" applyFont="1" applyBorder="1" applyAlignment="1">
      <alignment vertical="center"/>
    </xf>
    <xf numFmtId="3" fontId="0" fillId="0" borderId="79" xfId="0" applyNumberFormat="1" applyBorder="1" applyAlignment="1">
      <alignment horizontal="center" vertical="center"/>
    </xf>
    <xf numFmtId="3" fontId="51" fillId="0" borderId="5" xfId="0" applyNumberFormat="1" applyFont="1" applyBorder="1" applyAlignment="1">
      <alignment vertical="center"/>
    </xf>
    <xf numFmtId="0" fontId="53" fillId="0" borderId="44" xfId="0" applyFont="1" applyBorder="1" applyAlignment="1">
      <alignment vertical="center" wrapText="1"/>
    </xf>
    <xf numFmtId="0" fontId="53" fillId="0" borderId="45" xfId="0" applyFont="1" applyBorder="1" applyAlignment="1">
      <alignment horizontal="left" vertical="center"/>
    </xf>
    <xf numFmtId="0" fontId="53" fillId="0" borderId="47" xfId="0" applyFont="1" applyBorder="1" applyAlignment="1">
      <alignment vertical="center" wrapText="1"/>
    </xf>
    <xf numFmtId="0" fontId="53" fillId="0" borderId="4" xfId="0" applyFont="1" applyBorder="1" applyAlignment="1">
      <alignment horizontal="left" vertical="center"/>
    </xf>
    <xf numFmtId="0" fontId="54" fillId="4" borderId="4" xfId="0" applyFont="1" applyFill="1" applyBorder="1" applyAlignment="1">
      <alignment vertical="center"/>
    </xf>
    <xf numFmtId="0" fontId="0" fillId="23" borderId="4" xfId="0" applyFill="1" applyBorder="1" applyAlignment="1">
      <alignment vertical="center"/>
    </xf>
    <xf numFmtId="0" fontId="53" fillId="3" borderId="4" xfId="0" applyFont="1" applyFill="1" applyBorder="1" applyAlignment="1">
      <alignment horizontal="left" vertical="center"/>
    </xf>
    <xf numFmtId="0" fontId="53" fillId="0" borderId="50" xfId="0" applyFont="1" applyBorder="1" applyAlignment="1">
      <alignment horizontal="left" vertical="center"/>
    </xf>
    <xf numFmtId="0" fontId="0" fillId="21" borderId="6" xfId="0" applyFill="1" applyBorder="1" applyAlignment="1">
      <alignment vertical="center"/>
    </xf>
    <xf numFmtId="3" fontId="51" fillId="0" borderId="6" xfId="0" applyNumberFormat="1" applyFont="1" applyBorder="1" applyAlignment="1">
      <alignment vertical="center"/>
    </xf>
    <xf numFmtId="0" fontId="0" fillId="0" borderId="5" xfId="0" applyBorder="1" applyAlignment="1">
      <alignment horizontal="right" vertical="center"/>
    </xf>
    <xf numFmtId="3" fontId="53" fillId="0" borderId="52" xfId="0" applyNumberFormat="1" applyFont="1" applyBorder="1" applyAlignment="1">
      <alignment horizontal="center" vertical="center"/>
    </xf>
    <xf numFmtId="0" fontId="55" fillId="0" borderId="4" xfId="0" applyFont="1" applyBorder="1" applyAlignment="1">
      <alignment horizontal="center" vertical="center"/>
    </xf>
    <xf numFmtId="14" fontId="3" fillId="0" borderId="46" xfId="0" applyNumberFormat="1" applyFont="1" applyBorder="1" applyAlignment="1">
      <alignment vertical="center"/>
    </xf>
    <xf numFmtId="3" fontId="51" fillId="0" borderId="4" xfId="0" applyNumberFormat="1" applyFont="1" applyBorder="1" applyAlignment="1">
      <alignment horizontal="center" vertical="center"/>
    </xf>
    <xf numFmtId="3" fontId="51" fillId="0" borderId="50" xfId="0" applyNumberFormat="1" applyFont="1" applyBorder="1" applyAlignment="1">
      <alignment horizontal="center" vertical="center"/>
    </xf>
    <xf numFmtId="0" fontId="2" fillId="0" borderId="6" xfId="0" applyFont="1" applyBorder="1" applyAlignment="1">
      <alignment horizontal="left" vertical="center"/>
    </xf>
    <xf numFmtId="2" fontId="14" fillId="0" borderId="6" xfId="0" applyNumberFormat="1" applyFont="1" applyBorder="1" applyAlignment="1">
      <alignment horizontal="center" vertical="center"/>
    </xf>
    <xf numFmtId="3" fontId="54" fillId="0" borderId="73" xfId="0" applyNumberFormat="1" applyFont="1" applyBorder="1" applyAlignment="1">
      <alignment horizontal="center" vertical="center"/>
    </xf>
    <xf numFmtId="0" fontId="51" fillId="0" borderId="6" xfId="0" applyFont="1" applyBorder="1" applyAlignment="1">
      <alignment vertical="center"/>
    </xf>
    <xf numFmtId="14" fontId="0" fillId="0" borderId="6" xfId="0" applyNumberFormat="1" applyBorder="1" applyAlignment="1">
      <alignment vertical="center" wrapText="1"/>
    </xf>
    <xf numFmtId="0" fontId="0" fillId="0" borderId="87" xfId="0" applyBorder="1" applyAlignment="1">
      <alignment vertical="center"/>
    </xf>
    <xf numFmtId="2" fontId="14" fillId="0" borderId="4" xfId="0" applyNumberFormat="1" applyFont="1" applyBorder="1" applyAlignment="1">
      <alignment horizontal="center" vertical="center"/>
    </xf>
    <xf numFmtId="3" fontId="0" fillId="0" borderId="0" xfId="0" applyNumberFormat="1" applyAlignment="1">
      <alignment horizontal="center" vertical="center"/>
    </xf>
    <xf numFmtId="0" fontId="34" fillId="17" borderId="32" xfId="6" applyFont="1" applyFill="1" applyBorder="1" applyAlignment="1">
      <alignment vertical="center" wrapText="1"/>
    </xf>
    <xf numFmtId="0" fontId="34" fillId="17" borderId="64" xfId="6" applyFont="1" applyFill="1" applyBorder="1" applyAlignment="1">
      <alignment horizontal="right" vertical="center"/>
    </xf>
    <xf numFmtId="0" fontId="33" fillId="17" borderId="0" xfId="5" applyFont="1" applyFill="1" applyAlignment="1">
      <alignment horizontal="left" vertical="center"/>
    </xf>
    <xf numFmtId="0" fontId="27" fillId="17" borderId="0" xfId="4" applyFont="1" applyFill="1" applyAlignment="1">
      <alignment horizontal="left"/>
    </xf>
    <xf numFmtId="0" fontId="32" fillId="17" borderId="0" xfId="4" applyFont="1" applyFill="1" applyAlignment="1">
      <alignment horizontal="left"/>
    </xf>
    <xf numFmtId="0" fontId="30" fillId="17" borderId="0" xfId="5" applyFont="1" applyFill="1" applyAlignment="1">
      <alignment vertical="center"/>
    </xf>
    <xf numFmtId="0" fontId="0" fillId="0" borderId="5" xfId="0" applyBorder="1"/>
    <xf numFmtId="0" fontId="0" fillId="20" borderId="0" xfId="0" applyFill="1" applyAlignment="1">
      <alignment horizontal="center"/>
    </xf>
    <xf numFmtId="3" fontId="43" fillId="17" borderId="4" xfId="7" applyNumberFormat="1" applyFont="1" applyFill="1" applyBorder="1" applyAlignment="1">
      <alignment horizontal="center" vertical="center"/>
    </xf>
    <xf numFmtId="3" fontId="0" fillId="0" borderId="0" xfId="0" applyNumberFormat="1"/>
    <xf numFmtId="0" fontId="41" fillId="0" borderId="61" xfId="4" applyFont="1" applyBorder="1" applyAlignment="1">
      <alignment vertical="center"/>
    </xf>
    <xf numFmtId="3" fontId="43" fillId="17" borderId="47" xfId="7" applyNumberFormat="1" applyFont="1" applyFill="1" applyBorder="1" applyAlignment="1">
      <alignment horizontal="center" vertical="center" wrapText="1"/>
    </xf>
    <xf numFmtId="3" fontId="41" fillId="5" borderId="22" xfId="4" applyNumberFormat="1" applyFont="1" applyFill="1" applyBorder="1" applyAlignment="1">
      <alignment vertical="center"/>
    </xf>
    <xf numFmtId="3" fontId="41" fillId="5" borderId="74" xfId="4" applyNumberFormat="1" applyFont="1" applyFill="1" applyBorder="1" applyAlignment="1">
      <alignment vertical="center"/>
    </xf>
    <xf numFmtId="3" fontId="41" fillId="5" borderId="24" xfId="4" applyNumberFormat="1" applyFont="1" applyFill="1" applyBorder="1" applyAlignment="1">
      <alignment vertical="center"/>
    </xf>
    <xf numFmtId="3" fontId="41" fillId="5" borderId="23" xfId="4" applyNumberFormat="1" applyFont="1" applyFill="1" applyBorder="1" applyAlignment="1">
      <alignment horizontal="center" vertical="center"/>
    </xf>
    <xf numFmtId="0" fontId="44" fillId="0" borderId="4" xfId="8" applyFont="1" applyBorder="1" applyAlignment="1">
      <alignment vertical="center"/>
    </xf>
    <xf numFmtId="3" fontId="57" fillId="0" borderId="0" xfId="0" applyNumberFormat="1" applyFont="1" applyAlignment="1">
      <alignment horizontal="right" vertical="center"/>
    </xf>
    <xf numFmtId="0" fontId="57" fillId="0" borderId="14" xfId="0" applyFont="1" applyBorder="1" applyAlignment="1">
      <alignment horizontal="center" vertical="center" wrapText="1"/>
    </xf>
    <xf numFmtId="0" fontId="53" fillId="0" borderId="79" xfId="0" applyFont="1" applyBorder="1" applyAlignment="1">
      <alignment vertical="center" wrapText="1"/>
    </xf>
    <xf numFmtId="0" fontId="53" fillId="0" borderId="5" xfId="0" applyFont="1" applyBorder="1" applyAlignment="1">
      <alignment horizontal="left" vertical="center"/>
    </xf>
    <xf numFmtId="3" fontId="53" fillId="0" borderId="5" xfId="0" applyNumberFormat="1" applyFont="1" applyBorder="1" applyAlignment="1">
      <alignment vertical="center"/>
    </xf>
    <xf numFmtId="0" fontId="53" fillId="0" borderId="6" xfId="0" applyFont="1" applyBorder="1" applyAlignment="1">
      <alignment horizontal="left" vertical="center"/>
    </xf>
    <xf numFmtId="3" fontId="51" fillId="0" borderId="6" xfId="0" applyNumberFormat="1" applyFont="1" applyBorder="1" applyAlignment="1">
      <alignment horizontal="center" vertical="center"/>
    </xf>
    <xf numFmtId="14" fontId="3" fillId="0" borderId="87" xfId="0" applyNumberFormat="1" applyFont="1" applyBorder="1" applyAlignment="1">
      <alignment vertical="center"/>
    </xf>
    <xf numFmtId="3" fontId="51" fillId="0" borderId="5" xfId="0" applyNumberFormat="1" applyFont="1" applyBorder="1" applyAlignment="1">
      <alignment horizontal="center" vertical="center"/>
    </xf>
    <xf numFmtId="0" fontId="51" fillId="0" borderId="4" xfId="0" applyFont="1" applyBorder="1" applyAlignment="1">
      <alignment horizontal="center" vertical="center"/>
    </xf>
    <xf numFmtId="3" fontId="54" fillId="0" borderId="4" xfId="0" applyNumberFormat="1" applyFont="1" applyBorder="1" applyAlignment="1">
      <alignment vertical="center"/>
    </xf>
    <xf numFmtId="3" fontId="54" fillId="0" borderId="4" xfId="0" applyNumberFormat="1" applyFont="1" applyBorder="1" applyAlignment="1">
      <alignment horizontal="center" vertical="center"/>
    </xf>
    <xf numFmtId="0" fontId="53" fillId="0" borderId="22" xfId="0" applyFont="1" applyBorder="1" applyAlignment="1">
      <alignment vertical="center" wrapText="1"/>
    </xf>
    <xf numFmtId="0" fontId="0" fillId="21" borderId="24" xfId="0" applyFill="1" applyBorder="1" applyAlignment="1">
      <alignment vertical="center"/>
    </xf>
    <xf numFmtId="0" fontId="0" fillId="0" borderId="64" xfId="0" applyBorder="1" applyAlignment="1">
      <alignment vertical="center"/>
    </xf>
    <xf numFmtId="0" fontId="53" fillId="0" borderId="24" xfId="0" applyFont="1" applyBorder="1" applyAlignment="1">
      <alignment horizontal="left" vertical="center"/>
    </xf>
    <xf numFmtId="0" fontId="51" fillId="0" borderId="24" xfId="0" applyFont="1" applyBorder="1" applyAlignment="1">
      <alignment horizontal="center" vertical="center"/>
    </xf>
    <xf numFmtId="3" fontId="54" fillId="0" borderId="24" xfId="0" applyNumberFormat="1" applyFont="1" applyBorder="1" applyAlignment="1">
      <alignment vertical="center"/>
    </xf>
    <xf numFmtId="3" fontId="54" fillId="0" borderId="24" xfId="0" applyNumberFormat="1" applyFont="1" applyBorder="1" applyAlignment="1">
      <alignment horizontal="center" vertical="center"/>
    </xf>
    <xf numFmtId="0" fontId="51" fillId="0" borderId="24" xfId="0" applyFont="1" applyBorder="1" applyAlignment="1">
      <alignment vertical="center"/>
    </xf>
    <xf numFmtId="14" fontId="3" fillId="0" borderId="23" xfId="0" applyNumberFormat="1" applyFont="1" applyBorder="1" applyAlignment="1">
      <alignment vertical="center"/>
    </xf>
    <xf numFmtId="3" fontId="53" fillId="0" borderId="6" xfId="0" applyNumberFormat="1" applyFont="1" applyBorder="1" applyAlignment="1">
      <alignment horizontal="center" vertical="center"/>
    </xf>
    <xf numFmtId="3" fontId="54" fillId="0" borderId="6" xfId="0" applyNumberFormat="1" applyFont="1" applyBorder="1" applyAlignment="1">
      <alignment horizontal="center" vertical="center"/>
    </xf>
    <xf numFmtId="3" fontId="58" fillId="0" borderId="45" xfId="0" applyNumberFormat="1" applyFont="1" applyBorder="1" applyAlignment="1">
      <alignment horizontal="center" vertical="center"/>
    </xf>
    <xf numFmtId="0" fontId="0" fillId="0" borderId="45" xfId="0" applyBorder="1" applyAlignment="1">
      <alignment vertical="center" wrapText="1"/>
    </xf>
    <xf numFmtId="0" fontId="0" fillId="0" borderId="4" xfId="0" applyBorder="1" applyAlignment="1">
      <alignment vertical="center" wrapText="1"/>
    </xf>
    <xf numFmtId="0" fontId="51" fillId="0" borderId="50" xfId="0" applyFont="1" applyBorder="1" applyAlignment="1">
      <alignment horizontal="center" vertical="center"/>
    </xf>
    <xf numFmtId="3" fontId="54" fillId="0" borderId="50" xfId="0" applyNumberFormat="1" applyFont="1" applyBorder="1" applyAlignment="1">
      <alignment vertical="center"/>
    </xf>
    <xf numFmtId="3" fontId="54" fillId="0" borderId="50" xfId="0" applyNumberFormat="1" applyFont="1" applyBorder="1" applyAlignment="1">
      <alignment horizontal="center" vertical="center"/>
    </xf>
    <xf numFmtId="0" fontId="0" fillId="0" borderId="50" xfId="0" applyBorder="1" applyAlignment="1">
      <alignment vertical="center" wrapText="1"/>
    </xf>
    <xf numFmtId="0" fontId="51" fillId="0" borderId="5" xfId="0" applyFont="1" applyBorder="1" applyAlignment="1">
      <alignment horizontal="center" vertical="center"/>
    </xf>
    <xf numFmtId="3" fontId="54" fillId="0" borderId="5" xfId="0" applyNumberFormat="1" applyFont="1" applyBorder="1" applyAlignment="1">
      <alignment vertical="center"/>
    </xf>
    <xf numFmtId="3" fontId="54" fillId="0" borderId="5" xfId="0" applyNumberFormat="1" applyFont="1" applyBorder="1" applyAlignment="1">
      <alignment horizontal="center" vertical="center"/>
    </xf>
    <xf numFmtId="0" fontId="0" fillId="0" borderId="5" xfId="0" applyBorder="1" applyAlignment="1">
      <alignment vertical="center" wrapText="1"/>
    </xf>
    <xf numFmtId="14" fontId="3" fillId="0" borderId="5" xfId="0" applyNumberFormat="1" applyFont="1" applyBorder="1" applyAlignment="1">
      <alignment vertical="center"/>
    </xf>
    <xf numFmtId="14" fontId="3" fillId="0" borderId="80" xfId="0" applyNumberFormat="1" applyFont="1" applyBorder="1" applyAlignment="1">
      <alignment vertical="center"/>
    </xf>
    <xf numFmtId="3" fontId="51" fillId="0" borderId="0" xfId="0" applyNumberFormat="1" applyFont="1" applyAlignment="1">
      <alignment horizontal="center" vertical="center"/>
    </xf>
    <xf numFmtId="0" fontId="28" fillId="17" borderId="0" xfId="5" applyFill="1" applyAlignment="1">
      <alignment vertical="center"/>
    </xf>
    <xf numFmtId="0" fontId="33" fillId="17" borderId="0" xfId="5" applyFont="1" applyFill="1"/>
    <xf numFmtId="0" fontId="41" fillId="0" borderId="0" xfId="4" applyFont="1" applyAlignment="1">
      <alignment vertical="center"/>
    </xf>
    <xf numFmtId="3" fontId="41" fillId="5" borderId="13" xfId="4" applyNumberFormat="1" applyFont="1" applyFill="1" applyBorder="1" applyAlignment="1">
      <alignment horizontal="center" vertical="center"/>
    </xf>
    <xf numFmtId="0" fontId="28" fillId="17" borderId="0" xfId="5" applyFill="1" applyAlignment="1">
      <alignment horizontal="right"/>
    </xf>
    <xf numFmtId="0" fontId="34" fillId="17" borderId="0" xfId="6" applyFont="1" applyFill="1" applyAlignment="1">
      <alignment horizontal="right" vertical="center" wrapText="1"/>
    </xf>
    <xf numFmtId="0" fontId="27" fillId="24" borderId="8" xfId="4" applyFont="1" applyFill="1" applyBorder="1" applyAlignment="1">
      <alignment horizontal="center"/>
    </xf>
    <xf numFmtId="0" fontId="32" fillId="17" borderId="8" xfId="4" applyFont="1" applyFill="1" applyBorder="1" applyAlignment="1">
      <alignment horizontal="center"/>
    </xf>
    <xf numFmtId="49" fontId="27" fillId="17" borderId="8" xfId="4" applyNumberFormat="1" applyFont="1" applyFill="1" applyBorder="1" applyAlignment="1">
      <alignment horizontal="center"/>
    </xf>
    <xf numFmtId="0" fontId="39" fillId="17" borderId="8" xfId="5" applyFont="1" applyFill="1" applyBorder="1" applyAlignment="1">
      <alignment vertical="center"/>
    </xf>
    <xf numFmtId="0" fontId="39" fillId="17" borderId="8" xfId="6" applyFont="1" applyFill="1" applyBorder="1" applyAlignment="1">
      <alignment horizontal="left" vertical="center" wrapText="1"/>
    </xf>
    <xf numFmtId="0" fontId="0" fillId="0" borderId="8" xfId="0" applyBorder="1"/>
    <xf numFmtId="0" fontId="33" fillId="17" borderId="88" xfId="5" applyFont="1" applyFill="1" applyBorder="1" applyAlignment="1">
      <alignment vertical="center"/>
    </xf>
    <xf numFmtId="0" fontId="39" fillId="17" borderId="0" xfId="5" applyFont="1" applyFill="1" applyAlignment="1">
      <alignment vertical="center"/>
    </xf>
    <xf numFmtId="0" fontId="34" fillId="17" borderId="65" xfId="5" applyFont="1" applyFill="1" applyBorder="1" applyAlignment="1">
      <alignment vertical="center"/>
    </xf>
    <xf numFmtId="0" fontId="35" fillId="17" borderId="0" xfId="5" applyFont="1" applyFill="1" applyAlignment="1">
      <alignment vertical="center"/>
    </xf>
    <xf numFmtId="171" fontId="33" fillId="17" borderId="0" xfId="5" applyNumberFormat="1" applyFont="1" applyFill="1" applyAlignment="1">
      <alignment vertical="center"/>
    </xf>
    <xf numFmtId="0" fontId="34" fillId="17" borderId="0" xfId="6" applyFont="1" applyFill="1" applyAlignment="1">
      <alignment vertical="center" wrapText="1"/>
    </xf>
    <xf numFmtId="1" fontId="56" fillId="17" borderId="0" xfId="6" applyNumberFormat="1" applyFont="1" applyFill="1" applyAlignment="1">
      <alignment horizontal="left" vertical="center"/>
    </xf>
    <xf numFmtId="0" fontId="36" fillId="0" borderId="64" xfId="5" applyFont="1" applyBorder="1" applyAlignment="1">
      <alignment vertical="center"/>
    </xf>
    <xf numFmtId="0" fontId="34" fillId="17" borderId="70" xfId="6" applyFont="1" applyFill="1" applyBorder="1" applyAlignment="1">
      <alignment vertical="center" wrapText="1"/>
    </xf>
    <xf numFmtId="0" fontId="34" fillId="17" borderId="74" xfId="6" applyFont="1" applyFill="1" applyBorder="1" applyAlignment="1">
      <alignment horizontal="left" vertical="center"/>
    </xf>
    <xf numFmtId="0" fontId="34" fillId="17" borderId="68" xfId="6" applyFont="1" applyFill="1" applyBorder="1" applyAlignment="1">
      <alignment horizontal="left" vertical="center"/>
    </xf>
    <xf numFmtId="0" fontId="34" fillId="17" borderId="70" xfId="6" applyFont="1" applyFill="1" applyBorder="1" applyAlignment="1">
      <alignment horizontal="left" vertical="center"/>
    </xf>
    <xf numFmtId="0" fontId="36" fillId="0" borderId="89" xfId="5" applyFont="1" applyBorder="1" applyAlignment="1">
      <alignment vertical="center"/>
    </xf>
    <xf numFmtId="0" fontId="0" fillId="0" borderId="47" xfId="0" applyBorder="1" applyAlignment="1">
      <alignment horizontal="center"/>
    </xf>
    <xf numFmtId="0" fontId="41" fillId="0" borderId="67" xfId="4" applyFont="1" applyBorder="1" applyAlignment="1">
      <alignment horizontal="center" vertical="center" wrapText="1"/>
    </xf>
    <xf numFmtId="0" fontId="60" fillId="0" borderId="4" xfId="0" applyFont="1" applyBorder="1"/>
    <xf numFmtId="0" fontId="60" fillId="0" borderId="4" xfId="0" applyFont="1" applyBorder="1" applyAlignment="1">
      <alignment horizontal="center"/>
    </xf>
    <xf numFmtId="172" fontId="60" fillId="0" borderId="4" xfId="0" applyNumberFormat="1" applyFont="1" applyBorder="1"/>
    <xf numFmtId="0" fontId="61" fillId="17" borderId="0" xfId="5" applyFont="1" applyFill="1" applyAlignment="1">
      <alignment vertical="center"/>
    </xf>
    <xf numFmtId="0" fontId="3" fillId="0" borderId="4" xfId="0" applyFont="1" applyBorder="1" applyAlignment="1">
      <alignment vertical="center"/>
    </xf>
    <xf numFmtId="0" fontId="41" fillId="0" borderId="0" xfId="4" applyFont="1" applyAlignment="1">
      <alignment horizontal="left" vertical="center"/>
    </xf>
    <xf numFmtId="172" fontId="60" fillId="0" borderId="0" xfId="0" applyNumberFormat="1" applyFont="1"/>
    <xf numFmtId="3" fontId="41" fillId="5" borderId="0" xfId="4" applyNumberFormat="1" applyFont="1" applyFill="1" applyAlignment="1">
      <alignment horizontal="center" vertical="center"/>
    </xf>
    <xf numFmtId="0" fontId="33" fillId="17" borderId="65" xfId="5" applyFont="1" applyFill="1" applyBorder="1" applyAlignment="1">
      <alignment vertical="center"/>
    </xf>
    <xf numFmtId="0" fontId="39" fillId="17" borderId="65" xfId="5" applyFont="1" applyFill="1" applyBorder="1" applyAlignment="1">
      <alignment vertical="center"/>
    </xf>
    <xf numFmtId="0" fontId="34" fillId="17" borderId="65" xfId="6" applyFont="1" applyFill="1" applyBorder="1" applyAlignment="1">
      <alignment horizontal="left" vertical="center" wrapText="1"/>
    </xf>
    <xf numFmtId="0" fontId="34" fillId="17" borderId="65" xfId="6" applyFont="1" applyFill="1" applyBorder="1" applyAlignment="1">
      <alignment vertical="center" wrapText="1"/>
    </xf>
    <xf numFmtId="0" fontId="64" fillId="17" borderId="0" xfId="5" applyFont="1" applyFill="1" applyAlignment="1">
      <alignment vertical="center"/>
    </xf>
    <xf numFmtId="0" fontId="27" fillId="17" borderId="8" xfId="4" applyFont="1" applyFill="1" applyBorder="1" applyAlignment="1">
      <alignment horizontal="center"/>
    </xf>
    <xf numFmtId="0" fontId="31" fillId="17" borderId="1" xfId="5" applyFont="1" applyFill="1" applyBorder="1" applyAlignment="1">
      <alignment horizontal="right" vertical="center"/>
    </xf>
    <xf numFmtId="0" fontId="46" fillId="17" borderId="1" xfId="4" applyFont="1" applyFill="1" applyBorder="1" applyAlignment="1">
      <alignment horizontal="right"/>
    </xf>
    <xf numFmtId="0" fontId="46" fillId="17" borderId="2" xfId="4" applyFont="1" applyFill="1" applyBorder="1" applyAlignment="1">
      <alignment horizontal="right"/>
    </xf>
    <xf numFmtId="0" fontId="33" fillId="17" borderId="2" xfId="5" applyFont="1" applyFill="1" applyBorder="1" applyAlignment="1">
      <alignment horizontal="right" vertical="center"/>
    </xf>
    <xf numFmtId="0" fontId="39" fillId="17" borderId="2" xfId="5" applyFont="1" applyFill="1" applyBorder="1" applyAlignment="1">
      <alignment horizontal="right" vertical="center"/>
    </xf>
    <xf numFmtId="0" fontId="0" fillId="0" borderId="2" xfId="0" applyBorder="1" applyAlignment="1">
      <alignment horizontal="right"/>
    </xf>
    <xf numFmtId="0" fontId="33" fillId="17" borderId="8" xfId="5" applyFont="1" applyFill="1" applyBorder="1" applyAlignment="1">
      <alignment horizontal="right" vertical="center"/>
    </xf>
    <xf numFmtId="49" fontId="27" fillId="17" borderId="0" xfId="4" applyNumberFormat="1" applyFont="1" applyFill="1" applyAlignment="1">
      <alignment horizontal="center"/>
    </xf>
    <xf numFmtId="0" fontId="39" fillId="17" borderId="0" xfId="6" applyFont="1" applyFill="1" applyAlignment="1">
      <alignment horizontal="left" vertical="center" wrapText="1"/>
    </xf>
    <xf numFmtId="0" fontId="1" fillId="0" borderId="0" xfId="3" applyAlignment="1">
      <alignment horizontal="center"/>
    </xf>
    <xf numFmtId="10" fontId="1" fillId="0" borderId="0" xfId="3" applyNumberFormat="1" applyAlignment="1">
      <alignment horizontal="center"/>
    </xf>
    <xf numFmtId="0" fontId="1" fillId="0" borderId="0" xfId="11"/>
    <xf numFmtId="0" fontId="69" fillId="0" borderId="91" xfId="11" applyFont="1" applyBorder="1" applyAlignment="1">
      <alignment vertical="center" wrapText="1"/>
    </xf>
    <xf numFmtId="0" fontId="69" fillId="0" borderId="91" xfId="11" applyFont="1" applyBorder="1" applyAlignment="1">
      <alignment vertical="top" wrapText="1"/>
    </xf>
    <xf numFmtId="0" fontId="69" fillId="0" borderId="94" xfId="11" applyFont="1" applyBorder="1" applyAlignment="1">
      <alignment vertical="center" wrapText="1"/>
    </xf>
    <xf numFmtId="0" fontId="1" fillId="3" borderId="0" xfId="11" applyFill="1"/>
    <xf numFmtId="0" fontId="1" fillId="22" borderId="0" xfId="11" applyFill="1"/>
    <xf numFmtId="0" fontId="1" fillId="14" borderId="0" xfId="11" applyFill="1"/>
    <xf numFmtId="0" fontId="71" fillId="0" borderId="0" xfId="12"/>
    <xf numFmtId="0" fontId="1" fillId="0" borderId="0" xfId="11" applyAlignment="1">
      <alignment wrapText="1"/>
    </xf>
    <xf numFmtId="0" fontId="68" fillId="0" borderId="0" xfId="11" applyFont="1"/>
    <xf numFmtId="0" fontId="73" fillId="14" borderId="0" xfId="11" applyFont="1" applyFill="1"/>
    <xf numFmtId="0" fontId="73" fillId="0" borderId="0" xfId="11" applyFont="1"/>
    <xf numFmtId="0" fontId="74" fillId="0" borderId="106" xfId="11" applyFont="1" applyBorder="1" applyAlignment="1">
      <alignment horizontal="center" vertical="center" wrapText="1"/>
    </xf>
    <xf numFmtId="0" fontId="74" fillId="0" borderId="107" xfId="11" applyFont="1" applyBorder="1" applyAlignment="1">
      <alignment horizontal="center" vertical="center" wrapText="1"/>
    </xf>
    <xf numFmtId="0" fontId="73" fillId="0" borderId="0" xfId="11" applyFont="1" applyAlignment="1">
      <alignment wrapText="1"/>
    </xf>
    <xf numFmtId="3" fontId="73" fillId="14" borderId="0" xfId="11" applyNumberFormat="1" applyFont="1" applyFill="1"/>
    <xf numFmtId="0" fontId="74" fillId="0" borderId="108" xfId="11" applyFont="1" applyBorder="1" applyAlignment="1">
      <alignment horizontal="center" vertical="center" wrapText="1"/>
    </xf>
    <xf numFmtId="0" fontId="74" fillId="0" borderId="109" xfId="11" applyFont="1" applyBorder="1" applyAlignment="1">
      <alignment horizontal="center" vertical="center" wrapText="1"/>
    </xf>
    <xf numFmtId="0" fontId="69" fillId="0" borderId="110" xfId="11" applyFont="1" applyBorder="1" applyAlignment="1">
      <alignment vertical="top" wrapText="1"/>
    </xf>
    <xf numFmtId="0" fontId="69" fillId="0" borderId="111" xfId="11" applyFont="1" applyBorder="1" applyAlignment="1">
      <alignment vertical="center"/>
    </xf>
    <xf numFmtId="0" fontId="69" fillId="0" borderId="112" xfId="11" applyFont="1" applyBorder="1" applyAlignment="1">
      <alignment horizontal="center" vertical="center" wrapText="1"/>
    </xf>
    <xf numFmtId="0" fontId="75" fillId="0" borderId="112" xfId="11" applyFont="1" applyBorder="1" applyAlignment="1">
      <alignment horizontal="center" vertical="center"/>
    </xf>
    <xf numFmtId="0" fontId="69" fillId="0" borderId="111" xfId="11" applyFont="1" applyBorder="1" applyAlignment="1">
      <alignment vertical="center" wrapText="1"/>
    </xf>
    <xf numFmtId="0" fontId="72" fillId="0" borderId="112" xfId="11" applyFont="1" applyBorder="1" applyAlignment="1">
      <alignment horizontal="center" vertical="center" wrapText="1"/>
    </xf>
    <xf numFmtId="0" fontId="69" fillId="0" borderId="98" xfId="11" applyFont="1" applyBorder="1" applyAlignment="1">
      <alignment vertical="center" wrapText="1"/>
    </xf>
    <xf numFmtId="0" fontId="69" fillId="0" borderId="0" xfId="11" applyFont="1" applyAlignment="1">
      <alignment vertical="center" wrapText="1"/>
    </xf>
    <xf numFmtId="0" fontId="69" fillId="0" borderId="113" xfId="11" applyFont="1" applyBorder="1" applyAlignment="1">
      <alignment horizontal="center" vertical="center" wrapText="1"/>
    </xf>
    <xf numFmtId="0" fontId="69" fillId="0" borderId="114" xfId="11" applyFont="1" applyBorder="1" applyAlignment="1">
      <alignment horizontal="center" vertical="center" wrapText="1"/>
    </xf>
    <xf numFmtId="0" fontId="69" fillId="0" borderId="114" xfId="11" applyFont="1" applyBorder="1" applyAlignment="1">
      <alignment vertical="center" wrapText="1"/>
    </xf>
    <xf numFmtId="0" fontId="0" fillId="0" borderId="0" xfId="11" applyFont="1"/>
    <xf numFmtId="1" fontId="69" fillId="0" borderId="98" xfId="11" applyNumberFormat="1" applyFont="1" applyBorder="1" applyAlignment="1">
      <alignment horizontal="center" vertical="center" wrapText="1"/>
    </xf>
    <xf numFmtId="1" fontId="69" fillId="0" borderId="92" xfId="11" applyNumberFormat="1" applyFont="1" applyBorder="1" applyAlignment="1">
      <alignment horizontal="center" vertical="center" wrapText="1"/>
    </xf>
    <xf numFmtId="1" fontId="69" fillId="0" borderId="113" xfId="11" applyNumberFormat="1" applyFont="1" applyBorder="1" applyAlignment="1">
      <alignment vertical="center" wrapText="1"/>
    </xf>
    <xf numFmtId="0" fontId="66" fillId="0" borderId="0" xfId="10"/>
    <xf numFmtId="0" fontId="66" fillId="22" borderId="0" xfId="10" applyFill="1"/>
    <xf numFmtId="0" fontId="80" fillId="0" borderId="0" xfId="0" applyFont="1" applyAlignment="1">
      <alignment horizontal="center" wrapText="1"/>
    </xf>
    <xf numFmtId="0" fontId="0" fillId="0" borderId="0" xfId="0" applyAlignment="1">
      <alignment wrapText="1"/>
    </xf>
    <xf numFmtId="3" fontId="27" fillId="17" borderId="0" xfId="4" applyNumberFormat="1" applyFont="1" applyFill="1" applyAlignment="1">
      <alignment horizontal="center"/>
    </xf>
    <xf numFmtId="0" fontId="0" fillId="0" borderId="57" xfId="0" applyBorder="1"/>
    <xf numFmtId="0" fontId="0" fillId="0" borderId="58" xfId="0" applyBorder="1"/>
    <xf numFmtId="0" fontId="0" fillId="0" borderId="52" xfId="0" applyBorder="1"/>
    <xf numFmtId="0" fontId="0" fillId="0" borderId="65" xfId="0" applyBorder="1"/>
    <xf numFmtId="0" fontId="0" fillId="0" borderId="70" xfId="0" applyBorder="1"/>
    <xf numFmtId="0" fontId="0" fillId="0" borderId="71" xfId="0" applyBorder="1"/>
    <xf numFmtId="0" fontId="0" fillId="0" borderId="72" xfId="0" applyBorder="1"/>
    <xf numFmtId="0" fontId="0" fillId="0" borderId="73" xfId="0" applyBorder="1"/>
    <xf numFmtId="0" fontId="3" fillId="0" borderId="58" xfId="0" applyFont="1" applyBorder="1"/>
    <xf numFmtId="0" fontId="3" fillId="0" borderId="0" xfId="0" applyFont="1"/>
    <xf numFmtId="0" fontId="82" fillId="0" borderId="0" xfId="10" applyFont="1"/>
    <xf numFmtId="49" fontId="3" fillId="0" borderId="0" xfId="0" applyNumberFormat="1" applyFont="1"/>
    <xf numFmtId="0" fontId="3" fillId="0" borderId="65" xfId="0" applyFont="1" applyBorder="1"/>
    <xf numFmtId="0" fontId="0" fillId="0" borderId="0" xfId="0" applyAlignment="1">
      <alignment vertical="center" wrapText="1"/>
    </xf>
    <xf numFmtId="0" fontId="84" fillId="0" borderId="0" xfId="0" applyFont="1" applyAlignment="1">
      <alignment vertical="center" wrapText="1"/>
    </xf>
    <xf numFmtId="0" fontId="66" fillId="0" borderId="0" xfId="10" applyBorder="1" applyAlignment="1">
      <alignment vertical="center" wrapText="1"/>
    </xf>
    <xf numFmtId="0" fontId="84" fillId="0" borderId="0" xfId="0" applyFont="1" applyAlignment="1">
      <alignment vertical="center"/>
    </xf>
    <xf numFmtId="0" fontId="83" fillId="0" borderId="0" xfId="0" applyFont="1" applyAlignment="1">
      <alignment vertical="center"/>
    </xf>
    <xf numFmtId="0" fontId="3" fillId="0" borderId="4" xfId="0" applyFont="1" applyBorder="1"/>
    <xf numFmtId="14" fontId="3" fillId="0" borderId="0" xfId="0" applyNumberFormat="1" applyFont="1"/>
    <xf numFmtId="0" fontId="85" fillId="0" borderId="128" xfId="0" applyFont="1" applyBorder="1" applyAlignment="1">
      <alignment vertical="center" wrapText="1"/>
    </xf>
    <xf numFmtId="0" fontId="88" fillId="0" borderId="125" xfId="0" applyFont="1" applyBorder="1" applyAlignment="1">
      <alignment vertical="center"/>
    </xf>
    <xf numFmtId="0" fontId="0" fillId="0" borderId="126" xfId="0" applyBorder="1"/>
    <xf numFmtId="0" fontId="0" fillId="0" borderId="125" xfId="0" applyBorder="1" applyAlignment="1">
      <alignment vertical="center" wrapText="1"/>
    </xf>
    <xf numFmtId="0" fontId="91" fillId="0" borderId="125" xfId="0" applyFont="1" applyBorder="1" applyAlignment="1">
      <alignment vertical="center" wrapText="1"/>
    </xf>
    <xf numFmtId="0" fontId="94" fillId="0" borderId="135" xfId="0" applyFont="1" applyBorder="1" applyAlignment="1">
      <alignment vertical="center" wrapText="1"/>
    </xf>
    <xf numFmtId="0" fontId="94" fillId="0" borderId="125" xfId="0" applyFont="1" applyBorder="1" applyAlignment="1">
      <alignment vertical="center" wrapText="1"/>
    </xf>
    <xf numFmtId="0" fontId="73" fillId="0" borderId="0" xfId="0" applyFont="1"/>
    <xf numFmtId="0" fontId="94" fillId="0" borderId="129" xfId="0" applyFont="1" applyBorder="1" applyAlignment="1">
      <alignment vertical="center" wrapText="1"/>
    </xf>
    <xf numFmtId="0" fontId="85" fillId="0" borderId="140" xfId="0" applyFont="1" applyBorder="1" applyAlignment="1">
      <alignment vertical="center" wrapText="1"/>
    </xf>
    <xf numFmtId="0" fontId="92" fillId="0" borderId="143" xfId="0" applyFont="1" applyBorder="1" applyAlignment="1">
      <alignment vertical="center" wrapText="1"/>
    </xf>
    <xf numFmtId="0" fontId="92" fillId="0" borderId="15" xfId="0" applyFont="1" applyBorder="1" applyAlignment="1">
      <alignment vertical="center" wrapText="1"/>
    </xf>
    <xf numFmtId="0" fontId="0" fillId="0" borderId="144" xfId="0" applyBorder="1" applyAlignment="1">
      <alignment vertical="top" wrapText="1"/>
    </xf>
    <xf numFmtId="173" fontId="92" fillId="0" borderId="15" xfId="0" applyNumberFormat="1" applyFont="1" applyBorder="1" applyAlignment="1">
      <alignment horizontal="center" vertical="center" wrapText="1"/>
    </xf>
    <xf numFmtId="14" fontId="0" fillId="3" borderId="0" xfId="11" applyNumberFormat="1" applyFont="1" applyFill="1"/>
    <xf numFmtId="3" fontId="53" fillId="0" borderId="67" xfId="0" applyNumberFormat="1" applyFont="1" applyBorder="1" applyAlignment="1">
      <alignment horizontal="center" vertical="center"/>
    </xf>
    <xf numFmtId="14" fontId="51" fillId="0" borderId="5" xfId="0" applyNumberFormat="1" applyFont="1" applyBorder="1" applyAlignment="1">
      <alignment vertical="center"/>
    </xf>
    <xf numFmtId="0" fontId="3" fillId="22" borderId="4" xfId="0" applyFont="1" applyFill="1" applyBorder="1"/>
    <xf numFmtId="14" fontId="0" fillId="0" borderId="4" xfId="0" applyNumberFormat="1" applyBorder="1"/>
    <xf numFmtId="0" fontId="0" fillId="0" borderId="3" xfId="0" applyBorder="1" applyAlignment="1">
      <alignment vertical="center"/>
    </xf>
    <xf numFmtId="0" fontId="0" fillId="0" borderId="45" xfId="0" applyBorder="1"/>
    <xf numFmtId="0" fontId="3" fillId="22" borderId="45" xfId="0" applyFont="1" applyFill="1" applyBorder="1"/>
    <xf numFmtId="14" fontId="0" fillId="0" borderId="45" xfId="0" applyNumberFormat="1" applyBorder="1"/>
    <xf numFmtId="0" fontId="0" fillId="0" borderId="46" xfId="0" applyBorder="1"/>
    <xf numFmtId="0" fontId="0" fillId="0" borderId="48" xfId="0" applyBorder="1"/>
    <xf numFmtId="0" fontId="53" fillId="0" borderId="49" xfId="0" applyFont="1" applyBorder="1" applyAlignment="1">
      <alignment vertical="center" wrapText="1"/>
    </xf>
    <xf numFmtId="0" fontId="0" fillId="0" borderId="50" xfId="0" applyBorder="1"/>
    <xf numFmtId="14" fontId="0" fillId="0" borderId="50" xfId="0" applyNumberFormat="1" applyBorder="1"/>
    <xf numFmtId="0" fontId="0" fillId="0" borderId="51" xfId="0" applyBorder="1"/>
    <xf numFmtId="0" fontId="3" fillId="22" borderId="5" xfId="0" applyFont="1" applyFill="1" applyBorder="1"/>
    <xf numFmtId="14" fontId="0" fillId="0" borderId="5" xfId="0" applyNumberFormat="1" applyBorder="1"/>
    <xf numFmtId="0" fontId="0" fillId="0" borderId="80" xfId="0" applyBorder="1"/>
    <xf numFmtId="0" fontId="3" fillId="14" borderId="4" xfId="0" applyFont="1" applyFill="1" applyBorder="1"/>
    <xf numFmtId="0" fontId="3" fillId="14" borderId="50" xfId="0" applyFont="1" applyFill="1" applyBorder="1"/>
    <xf numFmtId="0" fontId="9" fillId="2" borderId="5" xfId="1" applyFont="1" applyFill="1" applyBorder="1" applyAlignment="1">
      <alignment horizontal="center" vertical="center" wrapText="1"/>
    </xf>
    <xf numFmtId="0" fontId="9" fillId="2" borderId="6" xfId="1" applyFont="1" applyFill="1" applyBorder="1" applyAlignment="1">
      <alignment horizontal="center" vertical="center" wrapText="1"/>
    </xf>
    <xf numFmtId="0" fontId="3" fillId="0" borderId="0" xfId="1" applyFont="1" applyAlignment="1">
      <alignment horizontal="center"/>
    </xf>
    <xf numFmtId="0" fontId="10" fillId="5" borderId="4" xfId="1" applyFont="1" applyFill="1" applyBorder="1" applyAlignment="1">
      <alignment horizontal="center" vertical="center" wrapText="1"/>
    </xf>
    <xf numFmtId="0" fontId="11" fillId="5" borderId="5" xfId="1" applyFont="1" applyFill="1" applyBorder="1" applyAlignment="1">
      <alignment horizontal="center" vertical="center" wrapText="1"/>
    </xf>
    <xf numFmtId="0" fontId="11" fillId="5" borderId="6" xfId="1" applyFont="1" applyFill="1" applyBorder="1" applyAlignment="1">
      <alignment horizontal="center" vertical="center" wrapText="1"/>
    </xf>
    <xf numFmtId="0" fontId="11" fillId="5" borderId="4" xfId="1" applyFont="1" applyFill="1" applyBorder="1" applyAlignment="1">
      <alignment horizontal="center" vertical="center" wrapText="1"/>
    </xf>
    <xf numFmtId="0" fontId="0" fillId="0" borderId="68" xfId="0" applyBorder="1" applyAlignment="1">
      <alignment horizontal="center" vertical="center"/>
    </xf>
    <xf numFmtId="0" fontId="0" fillId="0" borderId="70" xfId="0" applyBorder="1" applyAlignment="1">
      <alignment horizontal="center" vertical="center"/>
    </xf>
    <xf numFmtId="0" fontId="0" fillId="0" borderId="74" xfId="0" applyBorder="1" applyAlignment="1">
      <alignment horizontal="center" vertical="center"/>
    </xf>
    <xf numFmtId="0" fontId="0" fillId="0" borderId="4" xfId="0" applyBorder="1" applyAlignment="1">
      <alignment horizontal="center"/>
    </xf>
    <xf numFmtId="0" fontId="41" fillId="0" borderId="32" xfId="4" applyFont="1" applyBorder="1" applyAlignment="1">
      <alignment horizontal="left" vertical="center"/>
    </xf>
    <xf numFmtId="0" fontId="41" fillId="0" borderId="0" xfId="4" applyFont="1" applyAlignment="1">
      <alignment horizontal="left" vertical="center"/>
    </xf>
    <xf numFmtId="0" fontId="41" fillId="0" borderId="70" xfId="4" applyFont="1" applyBorder="1" applyAlignment="1">
      <alignment horizontal="left" vertical="center"/>
    </xf>
    <xf numFmtId="0" fontId="41" fillId="5" borderId="11" xfId="4" applyFont="1" applyFill="1" applyBorder="1" applyAlignment="1">
      <alignment horizontal="center" vertical="center"/>
    </xf>
    <xf numFmtId="0" fontId="41" fillId="5" borderId="13" xfId="4" applyFont="1" applyFill="1" applyBorder="1" applyAlignment="1">
      <alignment horizontal="center" vertical="center"/>
    </xf>
    <xf numFmtId="0" fontId="41" fillId="5" borderId="12" xfId="4" applyFont="1" applyFill="1" applyBorder="1" applyAlignment="1">
      <alignment horizontal="center" vertical="center"/>
    </xf>
    <xf numFmtId="0" fontId="41" fillId="0" borderId="7" xfId="4" applyFont="1" applyBorder="1" applyAlignment="1">
      <alignment horizontal="center" vertical="center"/>
    </xf>
    <xf numFmtId="0" fontId="41" fillId="0" borderId="61" xfId="4" applyFont="1" applyBorder="1" applyAlignment="1">
      <alignment horizontal="center" vertical="center"/>
    </xf>
    <xf numFmtId="0" fontId="41" fillId="0" borderId="68" xfId="4" applyFont="1" applyBorder="1" applyAlignment="1">
      <alignment horizontal="center" vertical="center"/>
    </xf>
    <xf numFmtId="0" fontId="32" fillId="17" borderId="0" xfId="4" applyFont="1" applyFill="1" applyAlignment="1">
      <alignment horizontal="center"/>
    </xf>
    <xf numFmtId="0" fontId="34" fillId="17" borderId="32" xfId="6" applyFont="1" applyFill="1" applyBorder="1" applyAlignment="1">
      <alignment horizontal="left" vertical="center" wrapText="1"/>
    </xf>
    <xf numFmtId="0" fontId="34" fillId="17" borderId="0" xfId="6" applyFont="1" applyFill="1" applyAlignment="1">
      <alignment horizontal="left" vertical="center" wrapText="1"/>
    </xf>
    <xf numFmtId="0" fontId="34" fillId="17" borderId="63" xfId="6" applyFont="1" applyFill="1" applyBorder="1" applyAlignment="1">
      <alignment horizontal="left" vertical="center" wrapText="1"/>
    </xf>
    <xf numFmtId="0" fontId="34" fillId="17" borderId="0" xfId="6" applyFont="1" applyFill="1" applyAlignment="1">
      <alignment horizontal="left" vertical="center"/>
    </xf>
    <xf numFmtId="0" fontId="34" fillId="17" borderId="70" xfId="6" applyFont="1" applyFill="1" applyBorder="1" applyAlignment="1">
      <alignment horizontal="left" vertical="center"/>
    </xf>
    <xf numFmtId="0" fontId="41" fillId="0" borderId="63" xfId="4" applyFont="1" applyBorder="1" applyAlignment="1">
      <alignment horizontal="center" vertical="center"/>
    </xf>
    <xf numFmtId="0" fontId="41" fillId="0" borderId="64" xfId="4" applyFont="1" applyBorder="1" applyAlignment="1">
      <alignment horizontal="center" vertical="center"/>
    </xf>
    <xf numFmtId="0" fontId="41" fillId="0" borderId="74" xfId="4" applyFont="1" applyBorder="1" applyAlignment="1">
      <alignment horizontal="center" vertical="center"/>
    </xf>
    <xf numFmtId="0" fontId="81" fillId="0" borderId="0" xfId="0" applyFont="1" applyAlignment="1">
      <alignment horizontal="center"/>
    </xf>
    <xf numFmtId="0" fontId="48" fillId="0" borderId="57" xfId="9" applyFont="1" applyBorder="1" applyAlignment="1">
      <alignment horizontal="center"/>
    </xf>
    <xf numFmtId="0" fontId="25" fillId="0" borderId="58" xfId="9" applyFont="1" applyBorder="1" applyAlignment="1">
      <alignment horizontal="center"/>
    </xf>
    <xf numFmtId="0" fontId="25" fillId="0" borderId="52" xfId="9" applyFont="1" applyBorder="1" applyAlignment="1">
      <alignment horizontal="center"/>
    </xf>
    <xf numFmtId="0" fontId="49" fillId="0" borderId="65" xfId="9" applyFont="1" applyBorder="1" applyAlignment="1">
      <alignment horizontal="center" vertical="center"/>
    </xf>
    <xf numFmtId="0" fontId="49" fillId="0" borderId="0" xfId="9" applyFont="1" applyAlignment="1">
      <alignment horizontal="center" vertical="center"/>
    </xf>
    <xf numFmtId="0" fontId="49" fillId="0" borderId="70" xfId="9" applyFont="1" applyBorder="1" applyAlignment="1">
      <alignment horizontal="center" vertical="center"/>
    </xf>
    <xf numFmtId="0" fontId="49" fillId="0" borderId="71" xfId="9" applyFont="1" applyBorder="1" applyAlignment="1">
      <alignment horizontal="center" vertical="center"/>
    </xf>
    <xf numFmtId="0" fontId="49" fillId="0" borderId="72" xfId="9" applyFont="1" applyBorder="1" applyAlignment="1">
      <alignment horizontal="center" vertical="center"/>
    </xf>
    <xf numFmtId="0" fontId="49" fillId="0" borderId="73" xfId="9" applyFont="1" applyBorder="1" applyAlignment="1">
      <alignment horizontal="center" vertical="center"/>
    </xf>
    <xf numFmtId="0" fontId="22" fillId="0" borderId="0" xfId="9" applyFont="1" applyAlignment="1">
      <alignment horizontal="center"/>
    </xf>
    <xf numFmtId="0" fontId="22" fillId="0" borderId="70" xfId="9" applyFont="1" applyBorder="1" applyAlignment="1">
      <alignment horizontal="center"/>
    </xf>
    <xf numFmtId="0" fontId="1" fillId="0" borderId="0" xfId="9" applyAlignment="1">
      <alignment horizontal="center"/>
    </xf>
    <xf numFmtId="0" fontId="22" fillId="0" borderId="2" xfId="9" applyFont="1" applyBorder="1" applyAlignment="1">
      <alignment horizontal="center"/>
    </xf>
    <xf numFmtId="0" fontId="22" fillId="0" borderId="3" xfId="9" applyFont="1" applyBorder="1" applyAlignment="1">
      <alignment horizontal="center"/>
    </xf>
    <xf numFmtId="3" fontId="22" fillId="0" borderId="72" xfId="9" applyNumberFormat="1" applyFont="1" applyBorder="1" applyAlignment="1">
      <alignment horizontal="center"/>
    </xf>
    <xf numFmtId="0" fontId="22" fillId="0" borderId="72" xfId="9" applyFont="1" applyBorder="1" applyAlignment="1">
      <alignment horizontal="center"/>
    </xf>
    <xf numFmtId="0" fontId="22" fillId="0" borderId="73" xfId="9" applyFont="1" applyBorder="1" applyAlignment="1">
      <alignment horizontal="center"/>
    </xf>
    <xf numFmtId="3" fontId="22" fillId="0" borderId="0" xfId="9" applyNumberFormat="1" applyFont="1" applyAlignment="1">
      <alignment horizontal="center"/>
    </xf>
    <xf numFmtId="22" fontId="3" fillId="0" borderId="0" xfId="9" applyNumberFormat="1" applyFont="1" applyAlignment="1">
      <alignment horizontal="center"/>
    </xf>
    <xf numFmtId="22" fontId="3" fillId="0" borderId="70" xfId="9" applyNumberFormat="1" applyFont="1" applyBorder="1" applyAlignment="1">
      <alignment horizontal="center"/>
    </xf>
    <xf numFmtId="0" fontId="80" fillId="0" borderId="0" xfId="0" applyFont="1" applyAlignment="1">
      <alignment horizontal="center" wrapText="1"/>
    </xf>
    <xf numFmtId="0" fontId="67" fillId="0" borderId="0" xfId="11" applyFont="1" applyAlignment="1">
      <alignment horizontal="center"/>
    </xf>
    <xf numFmtId="0" fontId="1" fillId="0" borderId="0" xfId="11" applyAlignment="1">
      <alignment horizontal="center"/>
    </xf>
    <xf numFmtId="0" fontId="68" fillId="0" borderId="0" xfId="11" applyFont="1" applyAlignment="1">
      <alignment horizontal="center" vertical="center" wrapText="1"/>
    </xf>
    <xf numFmtId="0" fontId="1" fillId="0" borderId="0" xfId="11" applyAlignment="1">
      <alignment horizontal="center" vertical="center" wrapText="1"/>
    </xf>
    <xf numFmtId="0" fontId="1" fillId="0" borderId="90" xfId="11" applyBorder="1" applyAlignment="1">
      <alignment horizontal="center" vertical="center" wrapText="1"/>
    </xf>
    <xf numFmtId="0" fontId="69" fillId="0" borderId="91" xfId="11" applyFont="1" applyBorder="1" applyAlignment="1">
      <alignment vertical="center" wrapText="1"/>
    </xf>
    <xf numFmtId="0" fontId="69" fillId="0" borderId="92" xfId="11" applyFont="1" applyBorder="1" applyAlignment="1">
      <alignment vertical="center" wrapText="1"/>
    </xf>
    <xf numFmtId="0" fontId="69" fillId="0" borderId="93" xfId="11" applyFont="1" applyBorder="1" applyAlignment="1">
      <alignment horizontal="center" vertical="top" wrapText="1"/>
    </xf>
    <xf numFmtId="0" fontId="69" fillId="0" borderId="94" xfId="11" applyFont="1" applyBorder="1" applyAlignment="1">
      <alignment horizontal="center" vertical="top" wrapText="1"/>
    </xf>
    <xf numFmtId="0" fontId="1" fillId="0" borderId="57" xfId="11" applyBorder="1" applyAlignment="1">
      <alignment horizontal="left" vertical="top" wrapText="1"/>
    </xf>
    <xf numFmtId="0" fontId="1" fillId="0" borderId="52" xfId="11" applyBorder="1" applyAlignment="1">
      <alignment horizontal="left" vertical="top" wrapText="1"/>
    </xf>
    <xf numFmtId="0" fontId="1" fillId="0" borderId="71" xfId="11" applyBorder="1" applyAlignment="1">
      <alignment horizontal="left" vertical="top" wrapText="1"/>
    </xf>
    <xf numFmtId="0" fontId="1" fillId="0" borderId="73" xfId="11" applyBorder="1" applyAlignment="1">
      <alignment horizontal="left" vertical="top" wrapText="1"/>
    </xf>
    <xf numFmtId="0" fontId="69" fillId="0" borderId="95" xfId="11" applyFont="1" applyBorder="1" applyAlignment="1">
      <alignment horizontal="left" vertical="center" wrapText="1"/>
    </xf>
    <xf numFmtId="0" fontId="69" fillId="0" borderId="93" xfId="11" applyFont="1" applyBorder="1" applyAlignment="1">
      <alignment horizontal="left" vertical="center" wrapText="1"/>
    </xf>
    <xf numFmtId="0" fontId="69" fillId="0" borderId="96" xfId="11" applyFont="1" applyBorder="1" applyAlignment="1">
      <alignment vertical="center" wrapText="1"/>
    </xf>
    <xf numFmtId="0" fontId="69" fillId="0" borderId="97" xfId="11" applyFont="1" applyBorder="1" applyAlignment="1">
      <alignment vertical="center" wrapText="1"/>
    </xf>
    <xf numFmtId="0" fontId="69" fillId="0" borderId="91" xfId="11" applyFont="1" applyBorder="1" applyAlignment="1">
      <alignment horizontal="left" vertical="top" wrapText="1"/>
    </xf>
    <xf numFmtId="0" fontId="69" fillId="0" borderId="98" xfId="11" applyFont="1" applyBorder="1" applyAlignment="1">
      <alignment horizontal="left" vertical="top" wrapText="1"/>
    </xf>
    <xf numFmtId="0" fontId="69" fillId="0" borderId="92" xfId="11" applyFont="1" applyBorder="1" applyAlignment="1">
      <alignment horizontal="left" vertical="top" wrapText="1"/>
    </xf>
    <xf numFmtId="0" fontId="70" fillId="0" borderId="96" xfId="11" applyFont="1" applyBorder="1" applyAlignment="1">
      <alignment vertical="center" wrapText="1"/>
    </xf>
    <xf numFmtId="0" fontId="70" fillId="0" borderId="97" xfId="11" applyFont="1" applyBorder="1" applyAlignment="1">
      <alignment vertical="center" wrapText="1"/>
    </xf>
    <xf numFmtId="0" fontId="69" fillId="0" borderId="96" xfId="11" applyFont="1" applyBorder="1" applyAlignment="1">
      <alignment horizontal="center" vertical="top" wrapText="1"/>
    </xf>
    <xf numFmtId="0" fontId="69" fillId="0" borderId="0" xfId="11" applyFont="1" applyAlignment="1">
      <alignment horizontal="center" vertical="top" wrapText="1"/>
    </xf>
    <xf numFmtId="0" fontId="69" fillId="0" borderId="97" xfId="11" applyFont="1" applyBorder="1" applyAlignment="1">
      <alignment horizontal="center" vertical="top" wrapText="1"/>
    </xf>
    <xf numFmtId="0" fontId="69" fillId="0" borderId="99" xfId="11" applyFont="1" applyBorder="1" applyAlignment="1">
      <alignment horizontal="center" vertical="top" wrapText="1"/>
    </xf>
    <xf numFmtId="0" fontId="69" fillId="0" borderId="90" xfId="11" applyFont="1" applyBorder="1" applyAlignment="1">
      <alignment horizontal="center" vertical="top" wrapText="1"/>
    </xf>
    <xf numFmtId="0" fontId="69" fillId="0" borderId="100" xfId="11" applyFont="1" applyBorder="1" applyAlignment="1">
      <alignment horizontal="center" vertical="top" wrapText="1"/>
    </xf>
    <xf numFmtId="0" fontId="72" fillId="0" borderId="96" xfId="11" applyFont="1" applyBorder="1" applyAlignment="1">
      <alignment vertical="center" wrapText="1"/>
    </xf>
    <xf numFmtId="0" fontId="72" fillId="0" borderId="0" xfId="11" applyFont="1" applyAlignment="1">
      <alignment vertical="center" wrapText="1"/>
    </xf>
    <xf numFmtId="0" fontId="72" fillId="0" borderId="97" xfId="11" applyFont="1" applyBorder="1" applyAlignment="1">
      <alignment vertical="center" wrapText="1"/>
    </xf>
    <xf numFmtId="0" fontId="1" fillId="0" borderId="91" xfId="11" applyBorder="1" applyAlignment="1">
      <alignment vertical="center" wrapText="1"/>
    </xf>
    <xf numFmtId="0" fontId="1" fillId="0" borderId="92" xfId="11" applyBorder="1" applyAlignment="1">
      <alignment vertical="center" wrapText="1"/>
    </xf>
    <xf numFmtId="0" fontId="1" fillId="0" borderId="101" xfId="11" applyBorder="1" applyAlignment="1">
      <alignment vertical="center" wrapText="1"/>
    </xf>
    <xf numFmtId="0" fontId="1" fillId="0" borderId="102" xfId="11" applyBorder="1" applyAlignment="1">
      <alignment vertical="center" wrapText="1"/>
    </xf>
    <xf numFmtId="0" fontId="72" fillId="0" borderId="91" xfId="11" applyFont="1" applyBorder="1" applyAlignment="1">
      <alignment vertical="center" wrapText="1"/>
    </xf>
    <xf numFmtId="0" fontId="72" fillId="0" borderId="98" xfId="11" applyFont="1" applyBorder="1" applyAlignment="1">
      <alignment vertical="center" wrapText="1"/>
    </xf>
    <xf numFmtId="0" fontId="72" fillId="0" borderId="92" xfId="11" applyFont="1" applyBorder="1" applyAlignment="1">
      <alignment vertical="center" wrapText="1"/>
    </xf>
    <xf numFmtId="0" fontId="69" fillId="0" borderId="99" xfId="11" applyFont="1" applyBorder="1" applyAlignment="1">
      <alignment vertical="center" wrapText="1"/>
    </xf>
    <xf numFmtId="0" fontId="69" fillId="0" borderId="90" xfId="11" applyFont="1" applyBorder="1" applyAlignment="1">
      <alignment vertical="center" wrapText="1"/>
    </xf>
    <xf numFmtId="0" fontId="69" fillId="0" borderId="100" xfId="11" applyFont="1" applyBorder="1" applyAlignment="1">
      <alignment vertical="center" wrapText="1"/>
    </xf>
    <xf numFmtId="0" fontId="69" fillId="0" borderId="103" xfId="11" applyFont="1" applyBorder="1" applyAlignment="1">
      <alignment vertical="center" wrapText="1"/>
    </xf>
    <xf numFmtId="0" fontId="69" fillId="0" borderId="104" xfId="11" applyFont="1" applyBorder="1" applyAlignment="1">
      <alignment vertical="center" wrapText="1"/>
    </xf>
    <xf numFmtId="0" fontId="69" fillId="0" borderId="98" xfId="11" applyFont="1" applyBorder="1" applyAlignment="1">
      <alignment vertical="top" wrapText="1"/>
    </xf>
    <xf numFmtId="0" fontId="69" fillId="0" borderId="92" xfId="11" applyFont="1" applyBorder="1" applyAlignment="1">
      <alignment vertical="top" wrapText="1"/>
    </xf>
    <xf numFmtId="0" fontId="69" fillId="0" borderId="0" xfId="11" applyFont="1" applyAlignment="1">
      <alignment vertical="top" wrapText="1"/>
    </xf>
    <xf numFmtId="0" fontId="69" fillId="0" borderId="97" xfId="11" applyFont="1" applyBorder="1" applyAlignment="1">
      <alignment vertical="top" wrapText="1"/>
    </xf>
    <xf numFmtId="0" fontId="69" fillId="0" borderId="90" xfId="11" applyFont="1" applyBorder="1" applyAlignment="1">
      <alignment vertical="top" wrapText="1"/>
    </xf>
    <xf numFmtId="0" fontId="69" fillId="0" borderId="100" xfId="11" applyFont="1" applyBorder="1" applyAlignment="1">
      <alignment vertical="top" wrapText="1"/>
    </xf>
    <xf numFmtId="0" fontId="69" fillId="0" borderId="105" xfId="11" applyFont="1" applyBorder="1" applyAlignment="1">
      <alignment vertical="center" wrapText="1"/>
    </xf>
    <xf numFmtId="0" fontId="68" fillId="0" borderId="95" xfId="13" applyFont="1" applyBorder="1" applyAlignment="1">
      <alignment vertical="center"/>
    </xf>
    <xf numFmtId="0" fontId="68" fillId="0" borderId="93" xfId="13" applyFont="1" applyBorder="1" applyAlignment="1">
      <alignment vertical="center"/>
    </xf>
    <xf numFmtId="0" fontId="68" fillId="0" borderId="94" xfId="13" applyFont="1" applyBorder="1" applyAlignment="1">
      <alignment vertical="center"/>
    </xf>
    <xf numFmtId="0" fontId="69" fillId="0" borderId="91" xfId="11" applyFont="1" applyBorder="1" applyAlignment="1">
      <alignment horizontal="center" vertical="center" wrapText="1"/>
    </xf>
    <xf numFmtId="0" fontId="69" fillId="0" borderId="92" xfId="11" applyFont="1" applyBorder="1" applyAlignment="1">
      <alignment horizontal="center" vertical="center" wrapText="1"/>
    </xf>
    <xf numFmtId="0" fontId="72" fillId="0" borderId="113" xfId="11" applyFont="1" applyBorder="1" applyAlignment="1">
      <alignment horizontal="center" vertical="center" wrapText="1"/>
    </xf>
    <xf numFmtId="0" fontId="72" fillId="0" borderId="112" xfId="11" applyFont="1" applyBorder="1" applyAlignment="1">
      <alignment horizontal="center" vertical="center" wrapText="1"/>
    </xf>
    <xf numFmtId="1" fontId="69" fillId="0" borderId="96" xfId="11" applyNumberFormat="1" applyFont="1" applyBorder="1" applyAlignment="1">
      <alignment horizontal="center" vertical="center" wrapText="1"/>
    </xf>
    <xf numFmtId="1" fontId="69" fillId="0" borderId="97" xfId="11" applyNumberFormat="1" applyFont="1" applyBorder="1" applyAlignment="1">
      <alignment horizontal="center" vertical="center" wrapText="1"/>
    </xf>
    <xf numFmtId="0" fontId="69" fillId="0" borderId="101" xfId="11" applyFont="1" applyBorder="1" applyAlignment="1">
      <alignment horizontal="center" vertical="center" wrapText="1"/>
    </xf>
    <xf numFmtId="0" fontId="69" fillId="0" borderId="102" xfId="11" applyFont="1" applyBorder="1" applyAlignment="1">
      <alignment horizontal="center" vertical="center" wrapText="1"/>
    </xf>
    <xf numFmtId="0" fontId="72" fillId="0" borderId="115" xfId="11" applyFont="1" applyBorder="1" applyAlignment="1">
      <alignment vertical="center" wrapText="1"/>
    </xf>
    <xf numFmtId="0" fontId="69" fillId="0" borderId="116" xfId="11" applyFont="1" applyBorder="1" applyAlignment="1">
      <alignment vertical="center" wrapText="1"/>
    </xf>
    <xf numFmtId="0" fontId="69" fillId="0" borderId="117" xfId="11" applyFont="1" applyBorder="1" applyAlignment="1">
      <alignment vertical="center" wrapText="1"/>
    </xf>
    <xf numFmtId="0" fontId="66" fillId="0" borderId="96" xfId="13" applyBorder="1" applyAlignment="1">
      <alignment vertical="center" wrapText="1"/>
    </xf>
    <xf numFmtId="0" fontId="66" fillId="0" borderId="105" xfId="13" applyBorder="1" applyAlignment="1">
      <alignment vertical="center" wrapText="1"/>
    </xf>
    <xf numFmtId="0" fontId="69" fillId="0" borderId="118" xfId="11" applyFont="1" applyBorder="1" applyAlignment="1">
      <alignment vertical="center" wrapText="1"/>
    </xf>
    <xf numFmtId="0" fontId="69" fillId="0" borderId="0" xfId="11" applyFont="1" applyAlignment="1">
      <alignment vertical="center" wrapText="1"/>
    </xf>
    <xf numFmtId="0" fontId="72" fillId="0" borderId="99" xfId="11" applyFont="1" applyBorder="1" applyAlignment="1">
      <alignment vertical="center" wrapText="1"/>
    </xf>
    <xf numFmtId="0" fontId="72" fillId="0" borderId="119" xfId="11" applyFont="1" applyBorder="1" applyAlignment="1">
      <alignment vertical="center" wrapText="1"/>
    </xf>
    <xf numFmtId="0" fontId="1" fillId="0" borderId="118" xfId="11" applyBorder="1" applyAlignment="1">
      <alignment vertical="top" wrapText="1"/>
    </xf>
    <xf numFmtId="0" fontId="1" fillId="0" borderId="0" xfId="11" applyAlignment="1">
      <alignment vertical="top" wrapText="1"/>
    </xf>
    <xf numFmtId="0" fontId="1" fillId="0" borderId="105" xfId="11" applyBorder="1" applyAlignment="1">
      <alignment vertical="top" wrapText="1"/>
    </xf>
    <xf numFmtId="0" fontId="69" fillId="0" borderId="115" xfId="11" applyFont="1" applyBorder="1" applyAlignment="1">
      <alignment vertical="center" wrapText="1"/>
    </xf>
    <xf numFmtId="0" fontId="69" fillId="0" borderId="57" xfId="11" applyFont="1" applyBorder="1" applyAlignment="1">
      <alignment horizontal="left" vertical="center" wrapText="1"/>
    </xf>
    <xf numFmtId="0" fontId="69" fillId="0" borderId="52" xfId="11" applyFont="1" applyBorder="1" applyAlignment="1">
      <alignment horizontal="left" vertical="center" wrapText="1"/>
    </xf>
    <xf numFmtId="0" fontId="69" fillId="0" borderId="71" xfId="11" applyFont="1" applyBorder="1" applyAlignment="1">
      <alignment horizontal="left" vertical="center" wrapText="1"/>
    </xf>
    <xf numFmtId="0" fontId="69" fillId="0" borderId="73" xfId="11" applyFont="1" applyBorder="1" applyAlignment="1">
      <alignment horizontal="left" vertical="center" wrapText="1"/>
    </xf>
    <xf numFmtId="0" fontId="72" fillId="0" borderId="105" xfId="11" applyFont="1" applyBorder="1" applyAlignment="1">
      <alignment vertical="center" wrapText="1"/>
    </xf>
    <xf numFmtId="0" fontId="69" fillId="0" borderId="65" xfId="11" applyFont="1" applyBorder="1" applyAlignment="1">
      <alignment horizontal="left" vertical="center" wrapText="1"/>
    </xf>
    <xf numFmtId="0" fontId="69" fillId="0" borderId="70" xfId="11" applyFont="1" applyBorder="1" applyAlignment="1">
      <alignment horizontal="left" vertical="center" wrapText="1"/>
    </xf>
    <xf numFmtId="0" fontId="28" fillId="0" borderId="120" xfId="12" applyFont="1" applyBorder="1" applyAlignment="1">
      <alignment vertical="center" wrapText="1"/>
    </xf>
    <xf numFmtId="0" fontId="72" fillId="0" borderId="121" xfId="11" applyFont="1" applyBorder="1" applyAlignment="1">
      <alignment vertical="center" wrapText="1"/>
    </xf>
    <xf numFmtId="14" fontId="72" fillId="0" borderId="96" xfId="11" applyNumberFormat="1" applyFont="1" applyBorder="1" applyAlignment="1">
      <alignment horizontal="left" vertical="center" wrapText="1"/>
    </xf>
    <xf numFmtId="14" fontId="72" fillId="0" borderId="105" xfId="11" applyNumberFormat="1" applyFont="1" applyBorder="1" applyAlignment="1">
      <alignment horizontal="left" vertical="center" wrapText="1"/>
    </xf>
    <xf numFmtId="14" fontId="1" fillId="0" borderId="65" xfId="11" applyNumberFormat="1" applyBorder="1" applyAlignment="1">
      <alignment horizontal="left" vertical="top" wrapText="1"/>
    </xf>
    <xf numFmtId="0" fontId="1" fillId="0" borderId="70" xfId="11" applyBorder="1" applyAlignment="1">
      <alignment horizontal="left" vertical="top" wrapText="1"/>
    </xf>
    <xf numFmtId="0" fontId="1" fillId="0" borderId="65" xfId="11" applyBorder="1" applyAlignment="1">
      <alignment horizontal="left" vertical="top" wrapText="1"/>
    </xf>
    <xf numFmtId="0" fontId="69" fillId="0" borderId="57" xfId="11" applyFont="1" applyBorder="1" applyAlignment="1">
      <alignment horizontal="left" vertical="top" wrapText="1"/>
    </xf>
    <xf numFmtId="0" fontId="69" fillId="0" borderId="58" xfId="11" applyFont="1" applyBorder="1" applyAlignment="1">
      <alignment horizontal="left" vertical="top" wrapText="1"/>
    </xf>
    <xf numFmtId="0" fontId="69" fillId="0" borderId="65" xfId="11" applyFont="1" applyBorder="1" applyAlignment="1">
      <alignment horizontal="left" vertical="top" wrapText="1"/>
    </xf>
    <xf numFmtId="0" fontId="69" fillId="0" borderId="0" xfId="11" applyFont="1" applyAlignment="1">
      <alignment horizontal="left" vertical="top" wrapText="1"/>
    </xf>
    <xf numFmtId="0" fontId="69" fillId="0" borderId="71" xfId="11" applyFont="1" applyBorder="1" applyAlignment="1">
      <alignment horizontal="left" vertical="top" wrapText="1"/>
    </xf>
    <xf numFmtId="0" fontId="69" fillId="0" borderId="72" xfId="11" applyFont="1" applyBorder="1" applyAlignment="1">
      <alignment horizontal="left" vertical="top" wrapText="1"/>
    </xf>
    <xf numFmtId="0" fontId="69" fillId="0" borderId="52" xfId="11" applyFont="1" applyBorder="1" applyAlignment="1">
      <alignment horizontal="left" vertical="top" wrapText="1"/>
    </xf>
    <xf numFmtId="0" fontId="69" fillId="0" borderId="70" xfId="11" applyFont="1" applyBorder="1" applyAlignment="1">
      <alignment horizontal="left" vertical="top" wrapText="1"/>
    </xf>
    <xf numFmtId="0" fontId="69" fillId="0" borderId="73" xfId="11" applyFont="1" applyBorder="1" applyAlignment="1">
      <alignment horizontal="left" vertical="top" wrapText="1"/>
    </xf>
    <xf numFmtId="0" fontId="77" fillId="0" borderId="0" xfId="11" applyFont="1" applyAlignment="1">
      <alignment horizontal="left" wrapText="1"/>
    </xf>
    <xf numFmtId="0" fontId="78" fillId="0" borderId="0" xfId="11" applyFont="1" applyAlignment="1">
      <alignment horizontal="left" vertical="center" wrapText="1"/>
    </xf>
    <xf numFmtId="0" fontId="0" fillId="0" borderId="125" xfId="0" applyBorder="1" applyAlignment="1">
      <alignment vertical="center" wrapText="1"/>
    </xf>
    <xf numFmtId="0" fontId="0" fillId="0" borderId="0" xfId="0" applyAlignment="1">
      <alignment vertical="center" wrapText="1"/>
    </xf>
    <xf numFmtId="0" fontId="85" fillId="0" borderId="122" xfId="0" applyFont="1" applyBorder="1" applyAlignment="1">
      <alignment vertical="center" wrapText="1"/>
    </xf>
    <xf numFmtId="0" fontId="85" fillId="0" borderId="123" xfId="0" applyFont="1" applyBorder="1" applyAlignment="1">
      <alignment vertical="center" wrapText="1"/>
    </xf>
    <xf numFmtId="0" fontId="85" fillId="0" borderId="124" xfId="0" applyFont="1" applyBorder="1" applyAlignment="1">
      <alignment vertical="center" wrapText="1"/>
    </xf>
    <xf numFmtId="0" fontId="85" fillId="0" borderId="125" xfId="0" applyFont="1" applyBorder="1" applyAlignment="1">
      <alignment vertical="center" wrapText="1"/>
    </xf>
    <xf numFmtId="0" fontId="85" fillId="0" borderId="0" xfId="0" applyFont="1" applyAlignment="1">
      <alignment vertical="center" wrapText="1"/>
    </xf>
    <xf numFmtId="0" fontId="85" fillId="0" borderId="126" xfId="0" applyFont="1" applyBorder="1" applyAlignment="1">
      <alignment vertical="center" wrapText="1"/>
    </xf>
    <xf numFmtId="0" fontId="85" fillId="0" borderId="127" xfId="0" applyFont="1" applyBorder="1" applyAlignment="1">
      <alignment vertical="center" wrapText="1"/>
    </xf>
    <xf numFmtId="0" fontId="85" fillId="0" borderId="64" xfId="0" applyFont="1" applyBorder="1" applyAlignment="1">
      <alignment vertical="center" wrapText="1"/>
    </xf>
    <xf numFmtId="0" fontId="85" fillId="0" borderId="128" xfId="0" applyFont="1" applyBorder="1" applyAlignment="1">
      <alignment vertical="center" wrapText="1"/>
    </xf>
    <xf numFmtId="0" fontId="86" fillId="0" borderId="125" xfId="0" applyFont="1" applyBorder="1" applyAlignment="1">
      <alignment horizontal="left" vertical="center" wrapText="1" indent="1"/>
    </xf>
    <xf numFmtId="0" fontId="86" fillId="0" borderId="0" xfId="0" applyFont="1" applyAlignment="1">
      <alignment horizontal="left" vertical="center" wrapText="1" indent="1"/>
    </xf>
    <xf numFmtId="0" fontId="87" fillId="0" borderId="125" xfId="0" applyFont="1" applyBorder="1" applyAlignment="1">
      <alignment horizontal="left" vertical="center" wrapText="1" indent="1"/>
    </xf>
    <xf numFmtId="0" fontId="87" fillId="0" borderId="0" xfId="0" applyFont="1" applyAlignment="1">
      <alignment horizontal="left" vertical="center" wrapText="1" indent="1"/>
    </xf>
    <xf numFmtId="0" fontId="72" fillId="0" borderId="125" xfId="0" applyFont="1" applyBorder="1" applyAlignment="1">
      <alignment vertical="center" wrapText="1"/>
    </xf>
    <xf numFmtId="0" fontId="72" fillId="0" borderId="0" xfId="0" applyFont="1" applyAlignment="1">
      <alignment vertical="center" wrapText="1"/>
    </xf>
    <xf numFmtId="0" fontId="72" fillId="0" borderId="126" xfId="0" applyFont="1" applyBorder="1" applyAlignment="1">
      <alignment vertical="center" wrapText="1"/>
    </xf>
    <xf numFmtId="0" fontId="0" fillId="0" borderId="125" xfId="0" applyBorder="1" applyAlignment="1">
      <alignment vertical="top" wrapText="1"/>
    </xf>
    <xf numFmtId="0" fontId="0" fillId="0" borderId="0" xfId="0" applyAlignment="1">
      <alignment vertical="top" wrapText="1"/>
    </xf>
    <xf numFmtId="0" fontId="72" fillId="0" borderId="129" xfId="0" applyFont="1" applyBorder="1" applyAlignment="1">
      <alignment vertical="center" wrapText="1"/>
    </xf>
    <xf numFmtId="0" fontId="72" fillId="0" borderId="130" xfId="0" applyFont="1" applyBorder="1" applyAlignment="1">
      <alignment vertical="center" wrapText="1"/>
    </xf>
    <xf numFmtId="0" fontId="72" fillId="0" borderId="131" xfId="0" applyFont="1" applyBorder="1" applyAlignment="1">
      <alignment vertical="center" wrapText="1"/>
    </xf>
    <xf numFmtId="0" fontId="0" fillId="0" borderId="129" xfId="0" applyBorder="1" applyAlignment="1">
      <alignment vertical="top" wrapText="1"/>
    </xf>
    <xf numFmtId="0" fontId="0" fillId="0" borderId="130" xfId="0" applyBorder="1" applyAlignment="1">
      <alignment vertical="top" wrapText="1"/>
    </xf>
    <xf numFmtId="0" fontId="85" fillId="0" borderId="132" xfId="0" applyFont="1" applyBorder="1" applyAlignment="1">
      <alignment vertical="center" wrapText="1"/>
    </xf>
    <xf numFmtId="0" fontId="85" fillId="0" borderId="133" xfId="0" applyFont="1" applyBorder="1" applyAlignment="1">
      <alignment vertical="center" wrapText="1"/>
    </xf>
    <xf numFmtId="0" fontId="85" fillId="0" borderId="134" xfId="0" applyFont="1" applyBorder="1" applyAlignment="1">
      <alignment vertical="center" wrapText="1"/>
    </xf>
    <xf numFmtId="0" fontId="91" fillId="0" borderId="135" xfId="0" applyFont="1" applyBorder="1" applyAlignment="1">
      <alignment vertical="center" wrapText="1"/>
    </xf>
    <xf numFmtId="0" fontId="91" fillId="0" borderId="61" xfId="0" applyFont="1" applyBorder="1" applyAlignment="1">
      <alignment vertical="center" wrapText="1"/>
    </xf>
    <xf numFmtId="0" fontId="91" fillId="0" borderId="136" xfId="0" applyFont="1" applyBorder="1" applyAlignment="1">
      <alignment vertical="center" wrapText="1"/>
    </xf>
    <xf numFmtId="0" fontId="92" fillId="0" borderId="135" xfId="0" applyFont="1" applyBorder="1" applyAlignment="1">
      <alignment horizontal="left" vertical="center" wrapText="1" indent="1"/>
    </xf>
    <xf numFmtId="0" fontId="92" fillId="0" borderId="61" xfId="0" applyFont="1" applyBorder="1" applyAlignment="1">
      <alignment horizontal="left" vertical="center" wrapText="1" indent="1"/>
    </xf>
    <xf numFmtId="0" fontId="92" fillId="0" borderId="136" xfId="0" applyFont="1" applyBorder="1" applyAlignment="1">
      <alignment horizontal="left" vertical="center" wrapText="1" indent="1"/>
    </xf>
    <xf numFmtId="0" fontId="91" fillId="0" borderId="125" xfId="0" applyFont="1" applyBorder="1" applyAlignment="1">
      <alignment vertical="center" wrapText="1"/>
    </xf>
    <xf numFmtId="0" fontId="91" fillId="0" borderId="0" xfId="0" applyFont="1" applyAlignment="1">
      <alignment vertical="center" wrapText="1"/>
    </xf>
    <xf numFmtId="0" fontId="91" fillId="0" borderId="126" xfId="0" applyFont="1" applyBorder="1" applyAlignment="1">
      <alignment vertical="center" wrapText="1"/>
    </xf>
    <xf numFmtId="0" fontId="93" fillId="0" borderId="125" xfId="0" applyFont="1" applyBorder="1" applyAlignment="1">
      <alignment horizontal="left" vertical="center" wrapText="1" indent="2"/>
    </xf>
    <xf numFmtId="0" fontId="93" fillId="0" borderId="0" xfId="0" applyFont="1" applyAlignment="1">
      <alignment horizontal="left" vertical="center" wrapText="1" indent="2"/>
    </xf>
    <xf numFmtId="0" fontId="93" fillId="0" borderId="126" xfId="0" applyFont="1" applyBorder="1" applyAlignment="1">
      <alignment horizontal="left" vertical="center" wrapText="1" indent="2"/>
    </xf>
    <xf numFmtId="0" fontId="66" fillId="0" borderId="125" xfId="10" applyBorder="1" applyAlignment="1">
      <alignment vertical="center" wrapText="1"/>
    </xf>
    <xf numFmtId="0" fontId="66" fillId="0" borderId="0" xfId="10" applyBorder="1" applyAlignment="1">
      <alignment vertical="center" wrapText="1"/>
    </xf>
    <xf numFmtId="0" fontId="66" fillId="0" borderId="126" xfId="10" applyBorder="1" applyAlignment="1">
      <alignment vertical="center" wrapText="1"/>
    </xf>
    <xf numFmtId="0" fontId="0" fillId="0" borderId="131" xfId="0" applyBorder="1" applyAlignment="1">
      <alignment vertical="top" wrapText="1"/>
    </xf>
    <xf numFmtId="0" fontId="93" fillId="0" borderId="129" xfId="0" applyFont="1" applyBorder="1" applyAlignment="1">
      <alignment horizontal="left" vertical="center" wrapText="1" indent="2"/>
    </xf>
    <xf numFmtId="0" fontId="93" fillId="0" borderId="130" xfId="0" applyFont="1" applyBorder="1" applyAlignment="1">
      <alignment horizontal="left" vertical="center" wrapText="1" indent="2"/>
    </xf>
    <xf numFmtId="0" fontId="93" fillId="0" borderId="131" xfId="0" applyFont="1" applyBorder="1" applyAlignment="1">
      <alignment horizontal="left" vertical="center" wrapText="1" indent="2"/>
    </xf>
    <xf numFmtId="0" fontId="88" fillId="0" borderId="61" xfId="0" applyFont="1" applyBorder="1" applyAlignment="1">
      <alignment horizontal="left" vertical="center" wrapText="1"/>
    </xf>
    <xf numFmtId="0" fontId="88" fillId="0" borderId="136" xfId="0" applyFont="1" applyBorder="1" applyAlignment="1">
      <alignment horizontal="left" vertical="center" wrapText="1"/>
    </xf>
    <xf numFmtId="0" fontId="0" fillId="0" borderId="135" xfId="0" applyBorder="1" applyAlignment="1">
      <alignment horizontal="left" vertical="center" wrapText="1" indent="1"/>
    </xf>
    <xf numFmtId="0" fontId="0" fillId="0" borderId="61" xfId="0" applyBorder="1" applyAlignment="1">
      <alignment horizontal="left" vertical="center" wrapText="1" indent="1"/>
    </xf>
    <xf numFmtId="0" fontId="0" fillId="0" borderId="136" xfId="0" applyBorder="1" applyAlignment="1">
      <alignment horizontal="left" vertical="center" wrapText="1" indent="1"/>
    </xf>
    <xf numFmtId="0" fontId="0" fillId="0" borderId="125" xfId="0" applyBorder="1" applyAlignment="1">
      <alignment horizontal="left" vertical="center" wrapText="1" indent="1"/>
    </xf>
    <xf numFmtId="0" fontId="0" fillId="0" borderId="0" xfId="0" applyAlignment="1">
      <alignment horizontal="left" vertical="center" wrapText="1" indent="1"/>
    </xf>
    <xf numFmtId="0" fontId="0" fillId="0" borderId="126" xfId="0" applyBorder="1" applyAlignment="1">
      <alignment horizontal="left" vertical="center" wrapText="1" indent="1"/>
    </xf>
    <xf numFmtId="0" fontId="0" fillId="0" borderId="129" xfId="0" applyBorder="1" applyAlignment="1">
      <alignment horizontal="left" vertical="center" wrapText="1" indent="1"/>
    </xf>
    <xf numFmtId="0" fontId="0" fillId="0" borderId="130" xfId="0" applyBorder="1" applyAlignment="1">
      <alignment horizontal="left" vertical="center" wrapText="1" indent="1"/>
    </xf>
    <xf numFmtId="0" fontId="0" fillId="0" borderId="131" xfId="0" applyBorder="1" applyAlignment="1">
      <alignment horizontal="left" vertical="center" wrapText="1" indent="1"/>
    </xf>
    <xf numFmtId="0" fontId="91" fillId="0" borderId="0" xfId="0" applyFont="1" applyAlignment="1">
      <alignment horizontal="left" vertical="center" wrapText="1"/>
    </xf>
    <xf numFmtId="0" fontId="91" fillId="0" borderId="126" xfId="0" applyFont="1" applyBorder="1" applyAlignment="1">
      <alignment horizontal="left" vertical="center" wrapText="1"/>
    </xf>
    <xf numFmtId="0" fontId="0" fillId="0" borderId="129" xfId="0" applyBorder="1" applyAlignment="1">
      <alignment vertical="center" wrapText="1"/>
    </xf>
    <xf numFmtId="0" fontId="0" fillId="0" borderId="130" xfId="0" applyBorder="1" applyAlignment="1">
      <alignment vertical="center" wrapText="1"/>
    </xf>
    <xf numFmtId="0" fontId="0" fillId="0" borderId="131" xfId="0" applyBorder="1" applyAlignment="1">
      <alignment vertical="center" wrapText="1"/>
    </xf>
    <xf numFmtId="0" fontId="0" fillId="0" borderId="135" xfId="0" applyBorder="1" applyAlignment="1">
      <alignment vertical="center" wrapText="1"/>
    </xf>
    <xf numFmtId="0" fontId="0" fillId="0" borderId="61" xfId="0" applyBorder="1" applyAlignment="1">
      <alignment vertical="center" wrapText="1"/>
    </xf>
    <xf numFmtId="0" fontId="0" fillId="0" borderId="136" xfId="0" applyBorder="1" applyAlignment="1">
      <alignment vertical="center" wrapText="1"/>
    </xf>
    <xf numFmtId="0" fontId="0" fillId="0" borderId="126" xfId="0" applyBorder="1" applyAlignment="1">
      <alignment vertical="center" wrapText="1"/>
    </xf>
    <xf numFmtId="0" fontId="0" fillId="0" borderId="127" xfId="0" applyBorder="1" applyAlignment="1">
      <alignment vertical="center" wrapText="1"/>
    </xf>
    <xf numFmtId="0" fontId="0" fillId="0" borderId="64" xfId="0" applyBorder="1" applyAlignment="1">
      <alignment vertical="center" wrapText="1"/>
    </xf>
    <xf numFmtId="0" fontId="0" fillId="0" borderId="128" xfId="0" applyBorder="1" applyAlignment="1">
      <alignment vertical="center" wrapText="1"/>
    </xf>
    <xf numFmtId="14" fontId="91" fillId="0" borderId="0" xfId="0" applyNumberFormat="1" applyFont="1" applyAlignment="1">
      <alignment horizontal="left" vertical="center" wrapText="1"/>
    </xf>
    <xf numFmtId="14" fontId="91" fillId="0" borderId="126" xfId="0" applyNumberFormat="1" applyFont="1" applyBorder="1" applyAlignment="1">
      <alignment horizontal="left" vertical="center" wrapText="1"/>
    </xf>
    <xf numFmtId="0" fontId="85" fillId="0" borderId="137" xfId="0" applyFont="1" applyBorder="1" applyAlignment="1">
      <alignment vertical="center" wrapText="1"/>
    </xf>
    <xf numFmtId="0" fontId="85" fillId="0" borderId="138" xfId="0" applyFont="1" applyBorder="1" applyAlignment="1">
      <alignment vertical="center" wrapText="1"/>
    </xf>
    <xf numFmtId="0" fontId="85" fillId="0" borderId="139" xfId="0" applyFont="1" applyBorder="1" applyAlignment="1">
      <alignment vertical="center" wrapText="1"/>
    </xf>
    <xf numFmtId="0" fontId="0" fillId="0" borderId="132" xfId="0" applyBorder="1" applyAlignment="1">
      <alignment vertical="center" wrapText="1"/>
    </xf>
    <xf numFmtId="0" fontId="0" fillId="0" borderId="133" xfId="0" applyBorder="1" applyAlignment="1">
      <alignment vertical="center" wrapText="1"/>
    </xf>
    <xf numFmtId="0" fontId="0" fillId="0" borderId="134" xfId="0" applyBorder="1" applyAlignment="1">
      <alignment vertical="center" wrapText="1"/>
    </xf>
    <xf numFmtId="0" fontId="85" fillId="0" borderId="141" xfId="0" applyFont="1" applyBorder="1" applyAlignment="1">
      <alignment vertical="center" wrapText="1"/>
    </xf>
    <xf numFmtId="0" fontId="85" fillId="0" borderId="9" xfId="0" applyFont="1" applyBorder="1" applyAlignment="1">
      <alignment vertical="center" wrapText="1"/>
    </xf>
    <xf numFmtId="0" fontId="85" fillId="0" borderId="10" xfId="0" applyFont="1" applyBorder="1" applyAlignment="1">
      <alignment vertical="center" wrapText="1"/>
    </xf>
    <xf numFmtId="0" fontId="85" fillId="0" borderId="142" xfId="0" applyFont="1" applyBorder="1" applyAlignment="1">
      <alignment vertical="center" wrapText="1"/>
    </xf>
    <xf numFmtId="0" fontId="0" fillId="0" borderId="0" xfId="0" applyAlignment="1">
      <alignment horizontal="left" vertical="center" wrapText="1"/>
    </xf>
    <xf numFmtId="0" fontId="0" fillId="0" borderId="16" xfId="0" applyBorder="1" applyAlignment="1">
      <alignment horizontal="left" vertical="center" wrapText="1"/>
    </xf>
    <xf numFmtId="0" fontId="95" fillId="0" borderId="129" xfId="0" applyFont="1" applyBorder="1" applyAlignment="1">
      <alignment vertical="center" wrapText="1"/>
    </xf>
    <xf numFmtId="0" fontId="95" fillId="0" borderId="130" xfId="0" applyFont="1" applyBorder="1" applyAlignment="1">
      <alignment vertical="center" wrapText="1"/>
    </xf>
    <xf numFmtId="0" fontId="73" fillId="0" borderId="145" xfId="0" applyFont="1" applyBorder="1" applyAlignment="1">
      <alignment vertical="center" wrapText="1"/>
    </xf>
    <xf numFmtId="0" fontId="73" fillId="0" borderId="146" xfId="0" applyFont="1" applyBorder="1" applyAlignment="1">
      <alignment vertical="center" wrapText="1"/>
    </xf>
    <xf numFmtId="0" fontId="73" fillId="0" borderId="147" xfId="0" applyFont="1" applyBorder="1" applyAlignment="1">
      <alignment vertical="center" wrapText="1"/>
    </xf>
    <xf numFmtId="0" fontId="73" fillId="0" borderId="148" xfId="0" applyFont="1" applyBorder="1" applyAlignment="1">
      <alignment vertical="center" wrapText="1"/>
    </xf>
    <xf numFmtId="0" fontId="73" fillId="0" borderId="10" xfId="0" applyFont="1" applyBorder="1" applyAlignment="1">
      <alignment vertical="center" wrapText="1"/>
    </xf>
    <xf numFmtId="0" fontId="73" fillId="0" borderId="142" xfId="0" applyFont="1" applyBorder="1" applyAlignment="1">
      <alignment vertical="center" wrapText="1"/>
    </xf>
    <xf numFmtId="0" fontId="85" fillId="0" borderId="148" xfId="0" applyFont="1" applyBorder="1" applyAlignment="1">
      <alignment vertical="center" wrapText="1"/>
    </xf>
    <xf numFmtId="0" fontId="0" fillId="0" borderId="126" xfId="0" applyBorder="1" applyAlignment="1">
      <alignment vertical="top" wrapText="1"/>
    </xf>
    <xf numFmtId="0" fontId="85" fillId="0" borderId="149" xfId="0" applyFont="1" applyBorder="1" applyAlignment="1">
      <alignment vertical="center" wrapText="1"/>
    </xf>
    <xf numFmtId="0" fontId="96" fillId="0" borderId="150" xfId="0" applyFont="1" applyBorder="1" applyAlignment="1">
      <alignment horizontal="left" vertical="center" wrapText="1" indent="2"/>
    </xf>
    <xf numFmtId="0" fontId="96" fillId="0" borderId="133" xfId="0" applyFont="1" applyBorder="1" applyAlignment="1">
      <alignment horizontal="left" vertical="center" wrapText="1" indent="2"/>
    </xf>
    <xf numFmtId="0" fontId="96" fillId="0" borderId="134" xfId="0" applyFont="1" applyBorder="1" applyAlignment="1">
      <alignment horizontal="left" vertical="center" wrapText="1" indent="2"/>
    </xf>
    <xf numFmtId="0" fontId="97" fillId="0" borderId="135" xfId="0" applyFont="1" applyBorder="1" applyAlignment="1">
      <alignment vertical="center" wrapText="1"/>
    </xf>
    <xf numFmtId="0" fontId="97" fillId="0" borderId="61" xfId="0" applyFont="1" applyBorder="1" applyAlignment="1">
      <alignment vertical="center" wrapText="1"/>
    </xf>
    <xf numFmtId="0" fontId="97" fillId="0" borderId="136" xfId="0" applyFont="1" applyBorder="1" applyAlignment="1">
      <alignment vertical="center" wrapText="1"/>
    </xf>
    <xf numFmtId="0" fontId="97" fillId="0" borderId="129" xfId="0" applyFont="1" applyBorder="1" applyAlignment="1">
      <alignment vertical="center" wrapText="1"/>
    </xf>
    <xf numFmtId="0" fontId="97" fillId="0" borderId="130" xfId="0" applyFont="1" applyBorder="1" applyAlignment="1">
      <alignment vertical="center" wrapText="1"/>
    </xf>
    <xf numFmtId="0" fontId="97" fillId="0" borderId="131" xfId="0" applyFont="1" applyBorder="1" applyAlignment="1">
      <alignment vertical="center" wrapText="1"/>
    </xf>
    <xf numFmtId="0" fontId="92" fillId="0" borderId="135" xfId="0" applyFont="1" applyBorder="1" applyAlignment="1">
      <alignment horizontal="left" vertical="center" wrapText="1" indent="4"/>
    </xf>
    <xf numFmtId="0" fontId="92" fillId="0" borderId="61" xfId="0" applyFont="1" applyBorder="1" applyAlignment="1">
      <alignment horizontal="left" vertical="center" wrapText="1" indent="4"/>
    </xf>
    <xf numFmtId="0" fontId="92" fillId="0" borderId="136" xfId="0" applyFont="1" applyBorder="1" applyAlignment="1">
      <alignment horizontal="left" vertical="center" wrapText="1" indent="4"/>
    </xf>
    <xf numFmtId="0" fontId="92" fillId="0" borderId="129" xfId="0" applyFont="1" applyBorder="1" applyAlignment="1">
      <alignment horizontal="left" vertical="center" wrapText="1" indent="4"/>
    </xf>
    <xf numFmtId="0" fontId="92" fillId="0" borderId="130" xfId="0" applyFont="1" applyBorder="1" applyAlignment="1">
      <alignment horizontal="left" vertical="center" wrapText="1" indent="4"/>
    </xf>
    <xf numFmtId="0" fontId="92" fillId="0" borderId="131" xfId="0" applyFont="1" applyBorder="1" applyAlignment="1">
      <alignment horizontal="left" vertical="center" wrapText="1" indent="4"/>
    </xf>
    <xf numFmtId="0" fontId="94" fillId="0" borderId="125" xfId="0" applyFont="1" applyBorder="1" applyAlignment="1">
      <alignment vertical="center" wrapText="1"/>
    </xf>
    <xf numFmtId="0" fontId="94" fillId="0" borderId="0" xfId="0" applyFont="1" applyAlignment="1">
      <alignment vertical="center" wrapText="1"/>
    </xf>
    <xf numFmtId="0" fontId="94" fillId="0" borderId="126" xfId="0" applyFont="1" applyBorder="1" applyAlignment="1">
      <alignment vertical="center" wrapText="1"/>
    </xf>
    <xf numFmtId="0" fontId="98" fillId="0" borderId="125" xfId="0" applyFont="1" applyBorder="1" applyAlignment="1">
      <alignment vertical="center" wrapText="1"/>
    </xf>
    <xf numFmtId="0" fontId="98" fillId="0" borderId="0" xfId="0" applyFont="1" applyAlignment="1">
      <alignment vertical="center" wrapText="1"/>
    </xf>
    <xf numFmtId="0" fontId="98" fillId="0" borderId="126" xfId="0" applyFont="1" applyBorder="1" applyAlignment="1">
      <alignment vertical="center" wrapText="1"/>
    </xf>
    <xf numFmtId="0" fontId="99" fillId="0" borderId="125" xfId="0" applyFont="1" applyBorder="1" applyAlignment="1">
      <alignment vertical="center" wrapText="1"/>
    </xf>
    <xf numFmtId="0" fontId="99" fillId="0" borderId="0" xfId="0" applyFont="1" applyAlignment="1">
      <alignment vertical="center" wrapText="1"/>
    </xf>
    <xf numFmtId="0" fontId="99" fillId="0" borderId="126" xfId="0" applyFont="1" applyBorder="1" applyAlignment="1">
      <alignment vertical="center" wrapText="1"/>
    </xf>
    <xf numFmtId="0" fontId="85" fillId="0" borderId="129" xfId="0" applyFont="1" applyBorder="1" applyAlignment="1">
      <alignment vertical="center" wrapText="1"/>
    </xf>
    <xf numFmtId="0" fontId="85" fillId="0" borderId="130" xfId="0" applyFont="1" applyBorder="1" applyAlignment="1">
      <alignment vertical="center" wrapText="1"/>
    </xf>
    <xf numFmtId="0" fontId="85" fillId="0" borderId="131" xfId="0" applyFont="1" applyBorder="1" applyAlignment="1">
      <alignment vertical="center" wrapText="1"/>
    </xf>
    <xf numFmtId="0" fontId="102" fillId="0" borderId="4" xfId="0" applyFont="1" applyBorder="1" applyAlignment="1">
      <alignment horizontal="right" vertical="center"/>
    </xf>
    <xf numFmtId="0" fontId="84" fillId="0" borderId="4" xfId="0" applyFont="1" applyBorder="1" applyAlignment="1">
      <alignment vertical="center"/>
    </xf>
  </cellXfs>
  <cellStyles count="14">
    <cellStyle name="Lien hypertexte" xfId="10" builtinId="8"/>
    <cellStyle name="Lien hypertexte 2" xfId="12" xr:uid="{A5FB37D8-86B7-4C23-B865-93CD0ED030E8}"/>
    <cellStyle name="Lien hypertexte 2 2" xfId="13" xr:uid="{9EFE1C06-A7E4-4BAB-9628-0A3DB080CC32}"/>
    <cellStyle name="Normal" xfId="0" builtinId="0"/>
    <cellStyle name="Normal 13" xfId="4" xr:uid="{4CCEA504-F91C-424A-BEED-4BEE6D65FE51}"/>
    <cellStyle name="Normal 2" xfId="1" xr:uid="{9C76228F-C7E4-4D9B-96FD-3D5E9220BC84}"/>
    <cellStyle name="Normal 2 2" xfId="6" xr:uid="{7E12BAEF-32D4-4E46-9A77-0E9E56EE551C}"/>
    <cellStyle name="Normal 2 3" xfId="9" xr:uid="{96977F33-00B3-474B-A6E4-824B31E1AF4D}"/>
    <cellStyle name="Normal 3" xfId="3" xr:uid="{C23652FC-BA07-4101-80B3-272787556060}"/>
    <cellStyle name="Normal 5" xfId="7" xr:uid="{BAB74752-D507-4F3D-B98A-98A21C2AC37D}"/>
    <cellStyle name="Normal 6" xfId="5" xr:uid="{B5290474-5DF6-4DD2-88C8-FC70DFE1B6B1}"/>
    <cellStyle name="Normal 7" xfId="8" xr:uid="{CDF67C2D-DDB9-460C-B901-D5F5DC896F1A}"/>
    <cellStyle name="Normal 9" xfId="11" xr:uid="{5A80FC5C-1A23-4D09-AFBA-E7F43E088496}"/>
    <cellStyle name="Pourcentage 2" xfId="2" xr:uid="{11C235DD-8AFB-43BA-8D1C-2AF2286DF587}"/>
  </cellStyles>
  <dxfs count="6">
    <dxf>
      <font>
        <color rgb="FF006100"/>
      </font>
      <fill>
        <patternFill>
          <bgColor rgb="FFC6EFCE"/>
        </patternFill>
      </fill>
    </dxf>
    <dxf>
      <font>
        <color rgb="FF9C5700"/>
      </font>
      <fill>
        <patternFill>
          <bgColor rgb="FFFFEB9C"/>
        </patternFill>
      </fill>
    </dxf>
    <dxf>
      <font>
        <color rgb="FF006100"/>
      </font>
      <fill>
        <patternFill>
          <bgColor rgb="FFC6EFCE"/>
        </patternFill>
      </fill>
    </dxf>
    <dxf>
      <font>
        <color rgb="FF9C5700"/>
      </font>
      <fill>
        <patternFill>
          <bgColor rgb="FFFFEB9C"/>
        </patternFill>
      </fill>
    </dxf>
    <dxf>
      <font>
        <strike val="0"/>
        <u val="double"/>
      </font>
      <fill>
        <patternFill>
          <bgColor rgb="FF00B050"/>
        </patternFill>
      </fill>
    </dxf>
    <dxf>
      <font>
        <strike val="0"/>
        <color auto="1"/>
      </font>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externalLink" Target="externalLinks/externalLink4.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externalLink" Target="externalLinks/externalLink7.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5" Type="http://schemas.openxmlformats.org/officeDocument/2006/relationships/theme" Target="theme/theme1.xml"/><Relationship Id="rId33"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externalLink" Target="externalLinks/externalLink6.xml"/><Relationship Id="rId29"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0.xml"/><Relationship Id="rId32" Type="http://schemas.openxmlformats.org/officeDocument/2006/relationships/customXml" Target="../customXml/item2.xml"/><Relationship Id="rId5" Type="http://schemas.openxmlformats.org/officeDocument/2006/relationships/worksheet" Target="worksheets/sheet5.xml"/><Relationship Id="rId15" Type="http://schemas.openxmlformats.org/officeDocument/2006/relationships/externalLink" Target="externalLinks/externalLink1.xml"/><Relationship Id="rId23" Type="http://schemas.openxmlformats.org/officeDocument/2006/relationships/externalLink" Target="externalLinks/externalLink9.xml"/><Relationship Id="rId28" Type="http://schemas.openxmlformats.org/officeDocument/2006/relationships/sheetMetadata" Target="metadata.xml"/><Relationship Id="rId10" Type="http://schemas.openxmlformats.org/officeDocument/2006/relationships/worksheet" Target="worksheets/sheet10.xml"/><Relationship Id="rId19" Type="http://schemas.openxmlformats.org/officeDocument/2006/relationships/externalLink" Target="externalLinks/externalLink5.xml"/><Relationship Id="rId31"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8.xml"/><Relationship Id="rId27" Type="http://schemas.openxmlformats.org/officeDocument/2006/relationships/sharedStrings" Target="sharedStrings.xml"/><Relationship Id="rId30" Type="http://schemas.openxmlformats.org/officeDocument/2006/relationships/calcChain" Target="calcChain.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2" Type="http://schemas.openxmlformats.org/officeDocument/2006/relationships/image" Target="../media/image5.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1" Type="http://schemas.openxmlformats.org/officeDocument/2006/relationships/image" Target="../media/image7.png"/></Relationships>
</file>

<file path=xl/drawings/_rels/drawing6.xml.rels><?xml version="1.0" encoding="UTF-8" standalone="yes"?>
<Relationships xmlns="http://schemas.openxmlformats.org/package/2006/relationships"><Relationship Id="rId1" Type="http://schemas.openxmlformats.org/officeDocument/2006/relationships/image" Target="../media/image3.png"/></Relationships>
</file>

<file path=xl/drawings/_rels/drawing7.xml.rels><?xml version="1.0" encoding="UTF-8" standalone="yes"?>
<Relationships xmlns="http://schemas.openxmlformats.org/package/2006/relationships"><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8.jpeg"/></Relationships>
</file>

<file path=xl/drawings/_rels/drawing9.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8.jpeg"/></Relationships>
</file>

<file path=xl/drawings/_rels/drawing10.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8.jpeg"/></Relationships>
</file>

<file path=xl/drawings/drawing1.xml><?xml version="1.0" encoding="utf-8"?>
<xdr:wsDr xmlns:xdr="http://schemas.openxmlformats.org/drawingml/2006/spreadsheetDrawing" xmlns:a="http://schemas.openxmlformats.org/drawingml/2006/main">
  <xdr:oneCellAnchor>
    <xdr:from>
      <xdr:col>6</xdr:col>
      <xdr:colOff>939800</xdr:colOff>
      <xdr:row>53</xdr:row>
      <xdr:rowOff>0</xdr:rowOff>
    </xdr:from>
    <xdr:ext cx="184731" cy="311803"/>
    <xdr:sp macro="" textlink="">
      <xdr:nvSpPr>
        <xdr:cNvPr id="2" name="ZoneTexte 1">
          <a:extLst>
            <a:ext uri="{FF2B5EF4-FFF2-40B4-BE49-F238E27FC236}">
              <a16:creationId xmlns:a16="http://schemas.microsoft.com/office/drawing/2014/main" id="{D56AD124-5DAD-40F1-AA5E-D124CAFFED6D}"/>
            </a:ext>
          </a:extLst>
        </xdr:cNvPr>
        <xdr:cNvSpPr txBox="1"/>
      </xdr:nvSpPr>
      <xdr:spPr>
        <a:xfrm>
          <a:off x="2720975" y="1470660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6</xdr:col>
      <xdr:colOff>939800</xdr:colOff>
      <xdr:row>53</xdr:row>
      <xdr:rowOff>0</xdr:rowOff>
    </xdr:from>
    <xdr:ext cx="184731" cy="311803"/>
    <xdr:sp macro="" textlink="">
      <xdr:nvSpPr>
        <xdr:cNvPr id="3" name="ZoneTexte 2">
          <a:extLst>
            <a:ext uri="{FF2B5EF4-FFF2-40B4-BE49-F238E27FC236}">
              <a16:creationId xmlns:a16="http://schemas.microsoft.com/office/drawing/2014/main" id="{EDA7B661-3FAC-4D01-B9FA-AC951983CFC3}"/>
            </a:ext>
          </a:extLst>
        </xdr:cNvPr>
        <xdr:cNvSpPr txBox="1"/>
      </xdr:nvSpPr>
      <xdr:spPr>
        <a:xfrm>
          <a:off x="2720975" y="1470660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twoCellAnchor editAs="oneCell">
    <xdr:from>
      <xdr:col>3</xdr:col>
      <xdr:colOff>300498</xdr:colOff>
      <xdr:row>0</xdr:row>
      <xdr:rowOff>54350</xdr:rowOff>
    </xdr:from>
    <xdr:to>
      <xdr:col>4</xdr:col>
      <xdr:colOff>624115</xdr:colOff>
      <xdr:row>6</xdr:row>
      <xdr:rowOff>67431</xdr:rowOff>
    </xdr:to>
    <xdr:pic>
      <xdr:nvPicPr>
        <xdr:cNvPr id="4" name="Image 3">
          <a:extLst>
            <a:ext uri="{FF2B5EF4-FFF2-40B4-BE49-F238E27FC236}">
              <a16:creationId xmlns:a16="http://schemas.microsoft.com/office/drawing/2014/main" id="{4371D4F2-5A9B-495B-A0F4-7032FC7E14D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10073" y="54350"/>
          <a:ext cx="1133242" cy="1803781"/>
        </a:xfrm>
        <a:prstGeom prst="rect">
          <a:avLst/>
        </a:prstGeom>
      </xdr:spPr>
    </xdr:pic>
    <xdr:clientData/>
  </xdr:twoCellAnchor>
  <xdr:oneCellAnchor>
    <xdr:from>
      <xdr:col>6</xdr:col>
      <xdr:colOff>939800</xdr:colOff>
      <xdr:row>55</xdr:row>
      <xdr:rowOff>0</xdr:rowOff>
    </xdr:from>
    <xdr:ext cx="184731" cy="311803"/>
    <xdr:sp macro="" textlink="">
      <xdr:nvSpPr>
        <xdr:cNvPr id="5" name="ZoneTexte 4">
          <a:extLst>
            <a:ext uri="{FF2B5EF4-FFF2-40B4-BE49-F238E27FC236}">
              <a16:creationId xmlns:a16="http://schemas.microsoft.com/office/drawing/2014/main" id="{6A37D64D-9482-431A-8AD8-59A8951E8BB1}"/>
            </a:ext>
          </a:extLst>
        </xdr:cNvPr>
        <xdr:cNvSpPr txBox="1"/>
      </xdr:nvSpPr>
      <xdr:spPr>
        <a:xfrm>
          <a:off x="2720975" y="15249525"/>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6</xdr:col>
      <xdr:colOff>939800</xdr:colOff>
      <xdr:row>55</xdr:row>
      <xdr:rowOff>0</xdr:rowOff>
    </xdr:from>
    <xdr:ext cx="184731" cy="311803"/>
    <xdr:sp macro="" textlink="">
      <xdr:nvSpPr>
        <xdr:cNvPr id="6" name="ZoneTexte 5">
          <a:extLst>
            <a:ext uri="{FF2B5EF4-FFF2-40B4-BE49-F238E27FC236}">
              <a16:creationId xmlns:a16="http://schemas.microsoft.com/office/drawing/2014/main" id="{20840D3D-2449-4F23-A802-81EA99248D91}"/>
            </a:ext>
          </a:extLst>
        </xdr:cNvPr>
        <xdr:cNvSpPr txBox="1"/>
      </xdr:nvSpPr>
      <xdr:spPr>
        <a:xfrm>
          <a:off x="2720975" y="15249525"/>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twoCellAnchor editAs="oneCell">
    <xdr:from>
      <xdr:col>8</xdr:col>
      <xdr:colOff>254000</xdr:colOff>
      <xdr:row>54</xdr:row>
      <xdr:rowOff>19050</xdr:rowOff>
    </xdr:from>
    <xdr:to>
      <xdr:col>9</xdr:col>
      <xdr:colOff>600075</xdr:colOff>
      <xdr:row>60</xdr:row>
      <xdr:rowOff>142875</xdr:rowOff>
    </xdr:to>
    <xdr:pic>
      <xdr:nvPicPr>
        <xdr:cNvPr id="7" name="Image 6">
          <a:extLst>
            <a:ext uri="{FF2B5EF4-FFF2-40B4-BE49-F238E27FC236}">
              <a16:creationId xmlns:a16="http://schemas.microsoft.com/office/drawing/2014/main" id="{E6F266DA-FE05-4B0B-A8A5-F1F174382D1E}"/>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016750" y="14697075"/>
          <a:ext cx="1670050" cy="17240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oneCellAnchor>
    <xdr:from>
      <xdr:col>7</xdr:col>
      <xdr:colOff>939800</xdr:colOff>
      <xdr:row>53</xdr:row>
      <xdr:rowOff>0</xdr:rowOff>
    </xdr:from>
    <xdr:ext cx="184731" cy="311803"/>
    <xdr:sp macro="" textlink="">
      <xdr:nvSpPr>
        <xdr:cNvPr id="38" name="ZoneTexte 37">
          <a:extLst>
            <a:ext uri="{FF2B5EF4-FFF2-40B4-BE49-F238E27FC236}">
              <a16:creationId xmlns:a16="http://schemas.microsoft.com/office/drawing/2014/main" id="{AC2E6D6A-3E65-49F1-B52E-FCE4C5DE73D2}"/>
            </a:ext>
          </a:extLst>
        </xdr:cNvPr>
        <xdr:cNvSpPr txBox="1"/>
      </xdr:nvSpPr>
      <xdr:spPr>
        <a:xfrm>
          <a:off x="4826000" y="165163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7</xdr:col>
      <xdr:colOff>939800</xdr:colOff>
      <xdr:row>53</xdr:row>
      <xdr:rowOff>0</xdr:rowOff>
    </xdr:from>
    <xdr:ext cx="184731" cy="311803"/>
    <xdr:sp macro="" textlink="">
      <xdr:nvSpPr>
        <xdr:cNvPr id="39" name="ZoneTexte 38">
          <a:extLst>
            <a:ext uri="{FF2B5EF4-FFF2-40B4-BE49-F238E27FC236}">
              <a16:creationId xmlns:a16="http://schemas.microsoft.com/office/drawing/2014/main" id="{5F4D67CE-0004-4DE5-B995-A848F4BB88DD}"/>
            </a:ext>
          </a:extLst>
        </xdr:cNvPr>
        <xdr:cNvSpPr txBox="1"/>
      </xdr:nvSpPr>
      <xdr:spPr>
        <a:xfrm>
          <a:off x="4826000" y="165163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8</xdr:col>
      <xdr:colOff>939800</xdr:colOff>
      <xdr:row>53</xdr:row>
      <xdr:rowOff>0</xdr:rowOff>
    </xdr:from>
    <xdr:ext cx="184731" cy="311803"/>
    <xdr:sp macro="" textlink="">
      <xdr:nvSpPr>
        <xdr:cNvPr id="40" name="ZoneTexte 39">
          <a:extLst>
            <a:ext uri="{FF2B5EF4-FFF2-40B4-BE49-F238E27FC236}">
              <a16:creationId xmlns:a16="http://schemas.microsoft.com/office/drawing/2014/main" id="{D14A77E6-5C11-47F8-8F1D-838F108EA1AA}"/>
            </a:ext>
          </a:extLst>
        </xdr:cNvPr>
        <xdr:cNvSpPr txBox="1"/>
      </xdr:nvSpPr>
      <xdr:spPr>
        <a:xfrm>
          <a:off x="4826000" y="165163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8</xdr:col>
      <xdr:colOff>939800</xdr:colOff>
      <xdr:row>53</xdr:row>
      <xdr:rowOff>0</xdr:rowOff>
    </xdr:from>
    <xdr:ext cx="184731" cy="311803"/>
    <xdr:sp macro="" textlink="">
      <xdr:nvSpPr>
        <xdr:cNvPr id="41" name="ZoneTexte 40">
          <a:extLst>
            <a:ext uri="{FF2B5EF4-FFF2-40B4-BE49-F238E27FC236}">
              <a16:creationId xmlns:a16="http://schemas.microsoft.com/office/drawing/2014/main" id="{DE8964F1-172C-4456-ABCE-B2DF3CB8DC08}"/>
            </a:ext>
          </a:extLst>
        </xdr:cNvPr>
        <xdr:cNvSpPr txBox="1"/>
      </xdr:nvSpPr>
      <xdr:spPr>
        <a:xfrm>
          <a:off x="4826000" y="165163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9</xdr:col>
      <xdr:colOff>939800</xdr:colOff>
      <xdr:row>53</xdr:row>
      <xdr:rowOff>0</xdr:rowOff>
    </xdr:from>
    <xdr:ext cx="184731" cy="311803"/>
    <xdr:sp macro="" textlink="">
      <xdr:nvSpPr>
        <xdr:cNvPr id="42" name="ZoneTexte 41">
          <a:extLst>
            <a:ext uri="{FF2B5EF4-FFF2-40B4-BE49-F238E27FC236}">
              <a16:creationId xmlns:a16="http://schemas.microsoft.com/office/drawing/2014/main" id="{DC460529-77B8-4D2B-8C55-9038FC35DEC8}"/>
            </a:ext>
          </a:extLst>
        </xdr:cNvPr>
        <xdr:cNvSpPr txBox="1"/>
      </xdr:nvSpPr>
      <xdr:spPr>
        <a:xfrm>
          <a:off x="5930900" y="165163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9</xdr:col>
      <xdr:colOff>939800</xdr:colOff>
      <xdr:row>53</xdr:row>
      <xdr:rowOff>0</xdr:rowOff>
    </xdr:from>
    <xdr:ext cx="184731" cy="311803"/>
    <xdr:sp macro="" textlink="">
      <xdr:nvSpPr>
        <xdr:cNvPr id="43" name="ZoneTexte 42">
          <a:extLst>
            <a:ext uri="{FF2B5EF4-FFF2-40B4-BE49-F238E27FC236}">
              <a16:creationId xmlns:a16="http://schemas.microsoft.com/office/drawing/2014/main" id="{91C11638-0786-409B-8923-F0C9F23EB7CD}"/>
            </a:ext>
          </a:extLst>
        </xdr:cNvPr>
        <xdr:cNvSpPr txBox="1"/>
      </xdr:nvSpPr>
      <xdr:spPr>
        <a:xfrm>
          <a:off x="5930900" y="165163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31</xdr:row>
      <xdr:rowOff>65390</xdr:rowOff>
    </xdr:from>
    <xdr:to>
      <xdr:col>2</xdr:col>
      <xdr:colOff>438150</xdr:colOff>
      <xdr:row>35</xdr:row>
      <xdr:rowOff>0</xdr:rowOff>
    </xdr:to>
    <xdr:pic>
      <xdr:nvPicPr>
        <xdr:cNvPr id="3" name="Image 2" descr="Une image contenant cercle, Police, écriture manuscrite, texte&#10;&#10;Description générée automatiquement">
          <a:extLst>
            <a:ext uri="{FF2B5EF4-FFF2-40B4-BE49-F238E27FC236}">
              <a16:creationId xmlns:a16="http://schemas.microsoft.com/office/drawing/2014/main" id="{86CD8988-338D-4483-ADF5-02C0D2A8419A}"/>
            </a:ext>
          </a:extLst>
        </xdr:cNvPr>
        <xdr:cNvPicPr>
          <a:picLocks noChangeAspect="1"/>
        </xdr:cNvPicPr>
      </xdr:nvPicPr>
      <xdr:blipFill>
        <a:blip xmlns:r="http://schemas.openxmlformats.org/officeDocument/2006/relationships" r:embed="rId1">
          <a:clrChange>
            <a:clrFrom>
              <a:srgbClr val="EFF6FE"/>
            </a:clrFrom>
            <a:clrTo>
              <a:srgbClr val="EFF6FE">
                <a:alpha val="0"/>
              </a:srgbClr>
            </a:clrTo>
          </a:clrChange>
          <a:alphaModFix amt="85000"/>
        </a:blip>
        <a:stretch>
          <a:fillRect/>
        </a:stretch>
      </xdr:blipFill>
      <xdr:spPr>
        <a:xfrm>
          <a:off x="1533525" y="7504415"/>
          <a:ext cx="1200150" cy="1039510"/>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184149</xdr:colOff>
      <xdr:row>3</xdr:row>
      <xdr:rowOff>82551</xdr:rowOff>
    </xdr:from>
    <xdr:to>
      <xdr:col>5</xdr:col>
      <xdr:colOff>137159</xdr:colOff>
      <xdr:row>13</xdr:row>
      <xdr:rowOff>80011</xdr:rowOff>
    </xdr:to>
    <xdr:pic>
      <xdr:nvPicPr>
        <xdr:cNvPr id="2" name="Image 1">
          <a:extLst>
            <a:ext uri="{FF2B5EF4-FFF2-40B4-BE49-F238E27FC236}">
              <a16:creationId xmlns:a16="http://schemas.microsoft.com/office/drawing/2014/main" id="{0EB486B5-2EE5-4C5B-A6FC-42D9081F739A}"/>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654051"/>
          <a:ext cx="3001010" cy="1902460"/>
        </a:xfrm>
        <a:prstGeom prst="rect">
          <a:avLst/>
        </a:prstGeom>
        <a:noFill/>
      </xdr:spPr>
    </xdr:pic>
    <xdr:clientData/>
  </xdr:twoCellAnchor>
  <xdr:oneCellAnchor>
    <xdr:from>
      <xdr:col>1</xdr:col>
      <xdr:colOff>184149</xdr:colOff>
      <xdr:row>40</xdr:row>
      <xdr:rowOff>82551</xdr:rowOff>
    </xdr:from>
    <xdr:ext cx="2997835" cy="1861185"/>
    <xdr:pic>
      <xdr:nvPicPr>
        <xdr:cNvPr id="3" name="Image 2">
          <a:extLst>
            <a:ext uri="{FF2B5EF4-FFF2-40B4-BE49-F238E27FC236}">
              <a16:creationId xmlns:a16="http://schemas.microsoft.com/office/drawing/2014/main" id="{8A34A4FF-BD5D-4713-A3E2-7926EFAAF27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0436226"/>
          <a:ext cx="2997835" cy="1861185"/>
        </a:xfrm>
        <a:prstGeom prst="rect">
          <a:avLst/>
        </a:prstGeom>
        <a:noFill/>
      </xdr:spPr>
    </xdr:pic>
    <xdr:clientData/>
  </xdr:oneCellAnchor>
  <xdr:oneCellAnchor>
    <xdr:from>
      <xdr:col>1</xdr:col>
      <xdr:colOff>184149</xdr:colOff>
      <xdr:row>77</xdr:row>
      <xdr:rowOff>82551</xdr:rowOff>
    </xdr:from>
    <xdr:ext cx="2997835" cy="1861185"/>
    <xdr:pic>
      <xdr:nvPicPr>
        <xdr:cNvPr id="4" name="Image 3">
          <a:extLst>
            <a:ext uri="{FF2B5EF4-FFF2-40B4-BE49-F238E27FC236}">
              <a16:creationId xmlns:a16="http://schemas.microsoft.com/office/drawing/2014/main" id="{BC296F05-6E25-4A90-B473-C404BC0ED96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9885026"/>
          <a:ext cx="2997835" cy="1861185"/>
        </a:xfrm>
        <a:prstGeom prst="rect">
          <a:avLst/>
        </a:prstGeom>
        <a:noFill/>
      </xdr:spPr>
    </xdr:pic>
    <xdr:clientData/>
  </xdr:oneCellAnchor>
  <xdr:oneCellAnchor>
    <xdr:from>
      <xdr:col>1</xdr:col>
      <xdr:colOff>184149</xdr:colOff>
      <xdr:row>114</xdr:row>
      <xdr:rowOff>82551</xdr:rowOff>
    </xdr:from>
    <xdr:ext cx="2997835" cy="1861185"/>
    <xdr:pic>
      <xdr:nvPicPr>
        <xdr:cNvPr id="5" name="Image 4">
          <a:extLst>
            <a:ext uri="{FF2B5EF4-FFF2-40B4-BE49-F238E27FC236}">
              <a16:creationId xmlns:a16="http://schemas.microsoft.com/office/drawing/2014/main" id="{1269FC85-FEBE-4DDF-98EB-57038DD136D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29333826"/>
          <a:ext cx="2997835" cy="1861185"/>
        </a:xfrm>
        <a:prstGeom prst="rect">
          <a:avLst/>
        </a:prstGeom>
        <a:noFill/>
      </xdr:spPr>
    </xdr:pic>
    <xdr:clientData/>
  </xdr:oneCellAnchor>
  <xdr:oneCellAnchor>
    <xdr:from>
      <xdr:col>1</xdr:col>
      <xdr:colOff>184149</xdr:colOff>
      <xdr:row>151</xdr:row>
      <xdr:rowOff>82551</xdr:rowOff>
    </xdr:from>
    <xdr:ext cx="2997835" cy="1861185"/>
    <xdr:pic>
      <xdr:nvPicPr>
        <xdr:cNvPr id="6" name="Image 5">
          <a:extLst>
            <a:ext uri="{FF2B5EF4-FFF2-40B4-BE49-F238E27FC236}">
              <a16:creationId xmlns:a16="http://schemas.microsoft.com/office/drawing/2014/main" id="{028BE309-1302-47E9-86E4-89FD0611074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38782626"/>
          <a:ext cx="2997835" cy="1861185"/>
        </a:xfrm>
        <a:prstGeom prst="rect">
          <a:avLst/>
        </a:prstGeom>
        <a:noFill/>
      </xdr:spPr>
    </xdr:pic>
    <xdr:clientData/>
  </xdr:oneCellAnchor>
  <xdr:oneCellAnchor>
    <xdr:from>
      <xdr:col>1</xdr:col>
      <xdr:colOff>184149</xdr:colOff>
      <xdr:row>188</xdr:row>
      <xdr:rowOff>82551</xdr:rowOff>
    </xdr:from>
    <xdr:ext cx="2997835" cy="1861185"/>
    <xdr:pic>
      <xdr:nvPicPr>
        <xdr:cNvPr id="7" name="Image 6">
          <a:extLst>
            <a:ext uri="{FF2B5EF4-FFF2-40B4-BE49-F238E27FC236}">
              <a16:creationId xmlns:a16="http://schemas.microsoft.com/office/drawing/2014/main" id="{FF16EA85-08BA-48BF-939F-F5F641E7A47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48231426"/>
          <a:ext cx="2997835" cy="1861185"/>
        </a:xfrm>
        <a:prstGeom prst="rect">
          <a:avLst/>
        </a:prstGeom>
        <a:noFill/>
      </xdr:spPr>
    </xdr:pic>
    <xdr:clientData/>
  </xdr:oneCellAnchor>
  <xdr:oneCellAnchor>
    <xdr:from>
      <xdr:col>1</xdr:col>
      <xdr:colOff>184149</xdr:colOff>
      <xdr:row>225</xdr:row>
      <xdr:rowOff>82551</xdr:rowOff>
    </xdr:from>
    <xdr:ext cx="2997835" cy="1861185"/>
    <xdr:pic>
      <xdr:nvPicPr>
        <xdr:cNvPr id="8" name="Image 7">
          <a:extLst>
            <a:ext uri="{FF2B5EF4-FFF2-40B4-BE49-F238E27FC236}">
              <a16:creationId xmlns:a16="http://schemas.microsoft.com/office/drawing/2014/main" id="{F37D75E2-7585-48E8-AAB4-7975C818F33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57680226"/>
          <a:ext cx="2997835" cy="1861185"/>
        </a:xfrm>
        <a:prstGeom prst="rect">
          <a:avLst/>
        </a:prstGeom>
        <a:noFill/>
      </xdr:spPr>
    </xdr:pic>
    <xdr:clientData/>
  </xdr:oneCellAnchor>
  <xdr:oneCellAnchor>
    <xdr:from>
      <xdr:col>1</xdr:col>
      <xdr:colOff>184149</xdr:colOff>
      <xdr:row>262</xdr:row>
      <xdr:rowOff>82551</xdr:rowOff>
    </xdr:from>
    <xdr:ext cx="2997835" cy="1861185"/>
    <xdr:pic>
      <xdr:nvPicPr>
        <xdr:cNvPr id="9" name="Image 8">
          <a:extLst>
            <a:ext uri="{FF2B5EF4-FFF2-40B4-BE49-F238E27FC236}">
              <a16:creationId xmlns:a16="http://schemas.microsoft.com/office/drawing/2014/main" id="{B7F84372-22C1-4F35-AFC5-1D18891D8E6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67129026"/>
          <a:ext cx="2997835" cy="1861185"/>
        </a:xfrm>
        <a:prstGeom prst="rect">
          <a:avLst/>
        </a:prstGeom>
        <a:noFill/>
      </xdr:spPr>
    </xdr:pic>
    <xdr:clientData/>
  </xdr:oneCellAnchor>
  <xdr:oneCellAnchor>
    <xdr:from>
      <xdr:col>1</xdr:col>
      <xdr:colOff>184149</xdr:colOff>
      <xdr:row>299</xdr:row>
      <xdr:rowOff>82551</xdr:rowOff>
    </xdr:from>
    <xdr:ext cx="2997835" cy="1861185"/>
    <xdr:pic>
      <xdr:nvPicPr>
        <xdr:cNvPr id="10" name="Image 9">
          <a:extLst>
            <a:ext uri="{FF2B5EF4-FFF2-40B4-BE49-F238E27FC236}">
              <a16:creationId xmlns:a16="http://schemas.microsoft.com/office/drawing/2014/main" id="{972B4B8D-D1B2-4BA5-AB4B-9AA266CE7D0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76577826"/>
          <a:ext cx="2997835" cy="1861185"/>
        </a:xfrm>
        <a:prstGeom prst="rect">
          <a:avLst/>
        </a:prstGeom>
        <a:noFill/>
      </xdr:spPr>
    </xdr:pic>
    <xdr:clientData/>
  </xdr:oneCellAnchor>
  <xdr:oneCellAnchor>
    <xdr:from>
      <xdr:col>1</xdr:col>
      <xdr:colOff>184149</xdr:colOff>
      <xdr:row>336</xdr:row>
      <xdr:rowOff>82551</xdr:rowOff>
    </xdr:from>
    <xdr:ext cx="2997835" cy="1861185"/>
    <xdr:pic>
      <xdr:nvPicPr>
        <xdr:cNvPr id="11" name="Image 10">
          <a:extLst>
            <a:ext uri="{FF2B5EF4-FFF2-40B4-BE49-F238E27FC236}">
              <a16:creationId xmlns:a16="http://schemas.microsoft.com/office/drawing/2014/main" id="{65D1EFAC-2B11-4F84-8E09-A63ABDE9B67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86026626"/>
          <a:ext cx="2997835" cy="1861185"/>
        </a:xfrm>
        <a:prstGeom prst="rect">
          <a:avLst/>
        </a:prstGeom>
        <a:noFill/>
      </xdr:spPr>
    </xdr:pic>
    <xdr:clientData/>
  </xdr:oneCellAnchor>
  <xdr:oneCellAnchor>
    <xdr:from>
      <xdr:col>1</xdr:col>
      <xdr:colOff>184149</xdr:colOff>
      <xdr:row>373</xdr:row>
      <xdr:rowOff>82551</xdr:rowOff>
    </xdr:from>
    <xdr:ext cx="2997835" cy="1861185"/>
    <xdr:pic>
      <xdr:nvPicPr>
        <xdr:cNvPr id="12" name="Image 11">
          <a:extLst>
            <a:ext uri="{FF2B5EF4-FFF2-40B4-BE49-F238E27FC236}">
              <a16:creationId xmlns:a16="http://schemas.microsoft.com/office/drawing/2014/main" id="{98685B00-82A7-4964-8741-9862915D26E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95475426"/>
          <a:ext cx="2997835" cy="1861185"/>
        </a:xfrm>
        <a:prstGeom prst="rect">
          <a:avLst/>
        </a:prstGeom>
        <a:noFill/>
      </xdr:spPr>
    </xdr:pic>
    <xdr:clientData/>
  </xdr:oneCellAnchor>
  <xdr:oneCellAnchor>
    <xdr:from>
      <xdr:col>1</xdr:col>
      <xdr:colOff>184149</xdr:colOff>
      <xdr:row>410</xdr:row>
      <xdr:rowOff>82551</xdr:rowOff>
    </xdr:from>
    <xdr:ext cx="2997835" cy="1861185"/>
    <xdr:pic>
      <xdr:nvPicPr>
        <xdr:cNvPr id="13" name="Image 12">
          <a:extLst>
            <a:ext uri="{FF2B5EF4-FFF2-40B4-BE49-F238E27FC236}">
              <a16:creationId xmlns:a16="http://schemas.microsoft.com/office/drawing/2014/main" id="{BAD806DF-7D3A-4001-B2B5-1CCAAC4C91E2}"/>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04924226"/>
          <a:ext cx="2997835" cy="1861185"/>
        </a:xfrm>
        <a:prstGeom prst="rect">
          <a:avLst/>
        </a:prstGeom>
        <a:noFill/>
      </xdr:spPr>
    </xdr:pic>
    <xdr:clientData/>
  </xdr:oneCellAnchor>
  <xdr:oneCellAnchor>
    <xdr:from>
      <xdr:col>1</xdr:col>
      <xdr:colOff>184149</xdr:colOff>
      <xdr:row>447</xdr:row>
      <xdr:rowOff>82551</xdr:rowOff>
    </xdr:from>
    <xdr:ext cx="2997835" cy="1861185"/>
    <xdr:pic>
      <xdr:nvPicPr>
        <xdr:cNvPr id="14" name="Image 13">
          <a:extLst>
            <a:ext uri="{FF2B5EF4-FFF2-40B4-BE49-F238E27FC236}">
              <a16:creationId xmlns:a16="http://schemas.microsoft.com/office/drawing/2014/main" id="{8C87802B-C8EE-436F-BBD8-E9AD4E7C59A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14373026"/>
          <a:ext cx="2997835" cy="1861185"/>
        </a:xfrm>
        <a:prstGeom prst="rect">
          <a:avLst/>
        </a:prstGeom>
        <a:noFill/>
      </xdr:spPr>
    </xdr:pic>
    <xdr:clientData/>
  </xdr:oneCellAnchor>
  <xdr:oneCellAnchor>
    <xdr:from>
      <xdr:col>1</xdr:col>
      <xdr:colOff>184149</xdr:colOff>
      <xdr:row>484</xdr:row>
      <xdr:rowOff>82551</xdr:rowOff>
    </xdr:from>
    <xdr:ext cx="2997835" cy="1861185"/>
    <xdr:pic>
      <xdr:nvPicPr>
        <xdr:cNvPr id="15" name="Image 14">
          <a:extLst>
            <a:ext uri="{FF2B5EF4-FFF2-40B4-BE49-F238E27FC236}">
              <a16:creationId xmlns:a16="http://schemas.microsoft.com/office/drawing/2014/main" id="{B943B21B-1AFE-4672-8F38-71B38617C50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23821826"/>
          <a:ext cx="2997835" cy="1861185"/>
        </a:xfrm>
        <a:prstGeom prst="rect">
          <a:avLst/>
        </a:prstGeom>
        <a:noFill/>
      </xdr:spPr>
    </xdr:pic>
    <xdr:clientData/>
  </xdr:oneCellAnchor>
  <xdr:oneCellAnchor>
    <xdr:from>
      <xdr:col>1</xdr:col>
      <xdr:colOff>184149</xdr:colOff>
      <xdr:row>521</xdr:row>
      <xdr:rowOff>82551</xdr:rowOff>
    </xdr:from>
    <xdr:ext cx="2997835" cy="1861185"/>
    <xdr:pic>
      <xdr:nvPicPr>
        <xdr:cNvPr id="16" name="Image 15">
          <a:extLst>
            <a:ext uri="{FF2B5EF4-FFF2-40B4-BE49-F238E27FC236}">
              <a16:creationId xmlns:a16="http://schemas.microsoft.com/office/drawing/2014/main" id="{2D15112E-5137-4036-A42F-4F2A6BFB03F1}"/>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33270626"/>
          <a:ext cx="2997835" cy="1861185"/>
        </a:xfrm>
        <a:prstGeom prst="rect">
          <a:avLst/>
        </a:prstGeom>
        <a:noFill/>
      </xdr:spPr>
    </xdr:pic>
    <xdr:clientData/>
  </xdr:oneCellAnchor>
  <xdr:oneCellAnchor>
    <xdr:from>
      <xdr:col>1</xdr:col>
      <xdr:colOff>184149</xdr:colOff>
      <xdr:row>558</xdr:row>
      <xdr:rowOff>82551</xdr:rowOff>
    </xdr:from>
    <xdr:ext cx="2997835" cy="1861185"/>
    <xdr:pic>
      <xdr:nvPicPr>
        <xdr:cNvPr id="17" name="Image 16">
          <a:extLst>
            <a:ext uri="{FF2B5EF4-FFF2-40B4-BE49-F238E27FC236}">
              <a16:creationId xmlns:a16="http://schemas.microsoft.com/office/drawing/2014/main" id="{9EE922BB-2949-4701-A836-84F19AF3141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42719426"/>
          <a:ext cx="2997835" cy="1861185"/>
        </a:xfrm>
        <a:prstGeom prst="rect">
          <a:avLst/>
        </a:prstGeom>
        <a:noFill/>
      </xdr:spPr>
    </xdr:pic>
    <xdr:clientData/>
  </xdr:oneCellAnchor>
  <xdr:oneCellAnchor>
    <xdr:from>
      <xdr:col>1</xdr:col>
      <xdr:colOff>184149</xdr:colOff>
      <xdr:row>595</xdr:row>
      <xdr:rowOff>82551</xdr:rowOff>
    </xdr:from>
    <xdr:ext cx="2997835" cy="1861185"/>
    <xdr:pic>
      <xdr:nvPicPr>
        <xdr:cNvPr id="18" name="Image 17">
          <a:extLst>
            <a:ext uri="{FF2B5EF4-FFF2-40B4-BE49-F238E27FC236}">
              <a16:creationId xmlns:a16="http://schemas.microsoft.com/office/drawing/2014/main" id="{C4EBFC0A-492B-43DE-9085-248312A312E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52168226"/>
          <a:ext cx="2997835" cy="1861185"/>
        </a:xfrm>
        <a:prstGeom prst="rect">
          <a:avLst/>
        </a:prstGeom>
        <a:noFill/>
      </xdr:spPr>
    </xdr:pic>
    <xdr:clientData/>
  </xdr:oneCellAnchor>
  <xdr:oneCellAnchor>
    <xdr:from>
      <xdr:col>1</xdr:col>
      <xdr:colOff>184149</xdr:colOff>
      <xdr:row>632</xdr:row>
      <xdr:rowOff>82551</xdr:rowOff>
    </xdr:from>
    <xdr:ext cx="2997835" cy="1861185"/>
    <xdr:pic>
      <xdr:nvPicPr>
        <xdr:cNvPr id="19" name="Image 18">
          <a:extLst>
            <a:ext uri="{FF2B5EF4-FFF2-40B4-BE49-F238E27FC236}">
              <a16:creationId xmlns:a16="http://schemas.microsoft.com/office/drawing/2014/main" id="{61EC42D9-1C92-4A42-BE2A-74323B1F787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61617026"/>
          <a:ext cx="2997835" cy="1861185"/>
        </a:xfrm>
        <a:prstGeom prst="rect">
          <a:avLst/>
        </a:prstGeom>
        <a:noFill/>
      </xdr:spPr>
    </xdr:pic>
    <xdr:clientData/>
  </xdr:oneCellAnchor>
  <xdr:oneCellAnchor>
    <xdr:from>
      <xdr:col>1</xdr:col>
      <xdr:colOff>184149</xdr:colOff>
      <xdr:row>669</xdr:row>
      <xdr:rowOff>82551</xdr:rowOff>
    </xdr:from>
    <xdr:ext cx="2997835" cy="1861185"/>
    <xdr:pic>
      <xdr:nvPicPr>
        <xdr:cNvPr id="20" name="Image 19">
          <a:extLst>
            <a:ext uri="{FF2B5EF4-FFF2-40B4-BE49-F238E27FC236}">
              <a16:creationId xmlns:a16="http://schemas.microsoft.com/office/drawing/2014/main" id="{5A1828FD-8DE1-4D5B-ABCE-98CC2B51A2C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71065826"/>
          <a:ext cx="2997835" cy="1861185"/>
        </a:xfrm>
        <a:prstGeom prst="rect">
          <a:avLst/>
        </a:prstGeom>
        <a:noFill/>
      </xdr:spPr>
    </xdr:pic>
    <xdr:clientData/>
  </xdr:oneCellAnchor>
  <xdr:oneCellAnchor>
    <xdr:from>
      <xdr:col>9</xdr:col>
      <xdr:colOff>939800</xdr:colOff>
      <xdr:row>31</xdr:row>
      <xdr:rowOff>0</xdr:rowOff>
    </xdr:from>
    <xdr:ext cx="184731" cy="311803"/>
    <xdr:sp macro="" textlink="">
      <xdr:nvSpPr>
        <xdr:cNvPr id="21" name="ZoneTexte 20">
          <a:extLst>
            <a:ext uri="{FF2B5EF4-FFF2-40B4-BE49-F238E27FC236}">
              <a16:creationId xmlns:a16="http://schemas.microsoft.com/office/drawing/2014/main" id="{EC437F84-FC3A-4788-838B-FD81ED9C9088}"/>
            </a:ext>
          </a:extLst>
        </xdr:cNvPr>
        <xdr:cNvSpPr txBox="1"/>
      </xdr:nvSpPr>
      <xdr:spPr>
        <a:xfrm>
          <a:off x="8645525" y="85534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9</xdr:col>
      <xdr:colOff>939800</xdr:colOff>
      <xdr:row>31</xdr:row>
      <xdr:rowOff>0</xdr:rowOff>
    </xdr:from>
    <xdr:ext cx="184731" cy="311803"/>
    <xdr:sp macro="" textlink="">
      <xdr:nvSpPr>
        <xdr:cNvPr id="22" name="ZoneTexte 21">
          <a:extLst>
            <a:ext uri="{FF2B5EF4-FFF2-40B4-BE49-F238E27FC236}">
              <a16:creationId xmlns:a16="http://schemas.microsoft.com/office/drawing/2014/main" id="{BED6310C-DD2C-44FE-9223-BFD396C904EB}"/>
            </a:ext>
          </a:extLst>
        </xdr:cNvPr>
        <xdr:cNvSpPr txBox="1"/>
      </xdr:nvSpPr>
      <xdr:spPr>
        <a:xfrm>
          <a:off x="8645525" y="85534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1</xdr:col>
      <xdr:colOff>184149</xdr:colOff>
      <xdr:row>706</xdr:row>
      <xdr:rowOff>82551</xdr:rowOff>
    </xdr:from>
    <xdr:ext cx="2997835" cy="1861185"/>
    <xdr:pic>
      <xdr:nvPicPr>
        <xdr:cNvPr id="23" name="Image 22">
          <a:extLst>
            <a:ext uri="{FF2B5EF4-FFF2-40B4-BE49-F238E27FC236}">
              <a16:creationId xmlns:a16="http://schemas.microsoft.com/office/drawing/2014/main" id="{23AAD7DD-BC21-4A3E-A6BA-14BE27332B6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80514626"/>
          <a:ext cx="2997835" cy="1861185"/>
        </a:xfrm>
        <a:prstGeom prst="rect">
          <a:avLst/>
        </a:prstGeom>
        <a:noFill/>
      </xdr:spPr>
    </xdr:pic>
    <xdr:clientData/>
  </xdr:oneCellAnchor>
  <xdr:oneCellAnchor>
    <xdr:from>
      <xdr:col>1</xdr:col>
      <xdr:colOff>184149</xdr:colOff>
      <xdr:row>743</xdr:row>
      <xdr:rowOff>82551</xdr:rowOff>
    </xdr:from>
    <xdr:ext cx="2997835" cy="1861185"/>
    <xdr:pic>
      <xdr:nvPicPr>
        <xdr:cNvPr id="24" name="Image 23">
          <a:extLst>
            <a:ext uri="{FF2B5EF4-FFF2-40B4-BE49-F238E27FC236}">
              <a16:creationId xmlns:a16="http://schemas.microsoft.com/office/drawing/2014/main" id="{9B0FA75D-F52C-4191-9A37-3CCFEB14B00E}"/>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89963426"/>
          <a:ext cx="2997835" cy="1861185"/>
        </a:xfrm>
        <a:prstGeom prst="rect">
          <a:avLst/>
        </a:prstGeom>
        <a:noFill/>
      </xdr:spPr>
    </xdr:pic>
    <xdr:clientData/>
  </xdr:oneCellAnchor>
  <xdr:oneCellAnchor>
    <xdr:from>
      <xdr:col>1</xdr:col>
      <xdr:colOff>184149</xdr:colOff>
      <xdr:row>780</xdr:row>
      <xdr:rowOff>82551</xdr:rowOff>
    </xdr:from>
    <xdr:ext cx="2997835" cy="1861185"/>
    <xdr:pic>
      <xdr:nvPicPr>
        <xdr:cNvPr id="25" name="Image 24">
          <a:extLst>
            <a:ext uri="{FF2B5EF4-FFF2-40B4-BE49-F238E27FC236}">
              <a16:creationId xmlns:a16="http://schemas.microsoft.com/office/drawing/2014/main" id="{933DAB8D-13F6-4718-8A00-6E7489E51D45}"/>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199412226"/>
          <a:ext cx="2997835" cy="1861185"/>
        </a:xfrm>
        <a:prstGeom prst="rect">
          <a:avLst/>
        </a:prstGeom>
        <a:noFill/>
      </xdr:spPr>
    </xdr:pic>
    <xdr:clientData/>
  </xdr:oneCellAnchor>
  <xdr:oneCellAnchor>
    <xdr:from>
      <xdr:col>1</xdr:col>
      <xdr:colOff>184149</xdr:colOff>
      <xdr:row>817</xdr:row>
      <xdr:rowOff>82551</xdr:rowOff>
    </xdr:from>
    <xdr:ext cx="2997835" cy="1861185"/>
    <xdr:pic>
      <xdr:nvPicPr>
        <xdr:cNvPr id="26" name="Image 25">
          <a:extLst>
            <a:ext uri="{FF2B5EF4-FFF2-40B4-BE49-F238E27FC236}">
              <a16:creationId xmlns:a16="http://schemas.microsoft.com/office/drawing/2014/main" id="{10ECC45E-BCE9-418D-AF78-F624A65B5938}"/>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208861026"/>
          <a:ext cx="2997835" cy="1861185"/>
        </a:xfrm>
        <a:prstGeom prst="rect">
          <a:avLst/>
        </a:prstGeom>
        <a:noFill/>
      </xdr:spPr>
    </xdr:pic>
    <xdr:clientData/>
  </xdr:oneCellAnchor>
  <xdr:oneCellAnchor>
    <xdr:from>
      <xdr:col>1</xdr:col>
      <xdr:colOff>184149</xdr:colOff>
      <xdr:row>854</xdr:row>
      <xdr:rowOff>82551</xdr:rowOff>
    </xdr:from>
    <xdr:ext cx="2997835" cy="1861185"/>
    <xdr:pic>
      <xdr:nvPicPr>
        <xdr:cNvPr id="27" name="Image 26">
          <a:extLst>
            <a:ext uri="{FF2B5EF4-FFF2-40B4-BE49-F238E27FC236}">
              <a16:creationId xmlns:a16="http://schemas.microsoft.com/office/drawing/2014/main" id="{00A335BD-9724-448E-B87B-C6AD62297B54}"/>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218309826"/>
          <a:ext cx="2997835" cy="1861185"/>
        </a:xfrm>
        <a:prstGeom prst="rect">
          <a:avLst/>
        </a:prstGeom>
        <a:noFill/>
      </xdr:spPr>
    </xdr:pic>
    <xdr:clientData/>
  </xdr:oneCellAnchor>
  <xdr:oneCellAnchor>
    <xdr:from>
      <xdr:col>1</xdr:col>
      <xdr:colOff>184149</xdr:colOff>
      <xdr:row>891</xdr:row>
      <xdr:rowOff>82551</xdr:rowOff>
    </xdr:from>
    <xdr:ext cx="2997835" cy="1861185"/>
    <xdr:pic>
      <xdr:nvPicPr>
        <xdr:cNvPr id="28" name="Image 27">
          <a:extLst>
            <a:ext uri="{FF2B5EF4-FFF2-40B4-BE49-F238E27FC236}">
              <a16:creationId xmlns:a16="http://schemas.microsoft.com/office/drawing/2014/main" id="{E1A50D16-8D2C-42F0-BE17-5D6A245B24E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227758626"/>
          <a:ext cx="2997835" cy="1861185"/>
        </a:xfrm>
        <a:prstGeom prst="rect">
          <a:avLst/>
        </a:prstGeom>
        <a:noFill/>
      </xdr:spPr>
    </xdr:pic>
    <xdr:clientData/>
  </xdr:oneCellAnchor>
  <xdr:oneCellAnchor>
    <xdr:from>
      <xdr:col>1</xdr:col>
      <xdr:colOff>184149</xdr:colOff>
      <xdr:row>928</xdr:row>
      <xdr:rowOff>82551</xdr:rowOff>
    </xdr:from>
    <xdr:ext cx="2997835" cy="1861185"/>
    <xdr:pic>
      <xdr:nvPicPr>
        <xdr:cNvPr id="29" name="Image 28">
          <a:extLst>
            <a:ext uri="{FF2B5EF4-FFF2-40B4-BE49-F238E27FC236}">
              <a16:creationId xmlns:a16="http://schemas.microsoft.com/office/drawing/2014/main" id="{6569D1D9-6A78-469D-97FB-67506A4D45E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237207426"/>
          <a:ext cx="2997835" cy="1861185"/>
        </a:xfrm>
        <a:prstGeom prst="rect">
          <a:avLst/>
        </a:prstGeom>
        <a:noFill/>
      </xdr:spPr>
    </xdr:pic>
    <xdr:clientData/>
  </xdr:oneCellAnchor>
  <xdr:oneCellAnchor>
    <xdr:from>
      <xdr:col>1</xdr:col>
      <xdr:colOff>184149</xdr:colOff>
      <xdr:row>965</xdr:row>
      <xdr:rowOff>82551</xdr:rowOff>
    </xdr:from>
    <xdr:ext cx="2997835" cy="1861185"/>
    <xdr:pic>
      <xdr:nvPicPr>
        <xdr:cNvPr id="30" name="Image 29">
          <a:extLst>
            <a:ext uri="{FF2B5EF4-FFF2-40B4-BE49-F238E27FC236}">
              <a16:creationId xmlns:a16="http://schemas.microsoft.com/office/drawing/2014/main" id="{FE356973-44EB-421D-921F-68E9ECE904C6}"/>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246656226"/>
          <a:ext cx="2997835" cy="1861185"/>
        </a:xfrm>
        <a:prstGeom prst="rect">
          <a:avLst/>
        </a:prstGeom>
        <a:noFill/>
      </xdr:spPr>
    </xdr:pic>
    <xdr:clientData/>
  </xdr:oneCellAnchor>
  <xdr:oneCellAnchor>
    <xdr:from>
      <xdr:col>1</xdr:col>
      <xdr:colOff>184149</xdr:colOff>
      <xdr:row>1002</xdr:row>
      <xdr:rowOff>82551</xdr:rowOff>
    </xdr:from>
    <xdr:ext cx="2997835" cy="1861185"/>
    <xdr:pic>
      <xdr:nvPicPr>
        <xdr:cNvPr id="31" name="Image 30">
          <a:extLst>
            <a:ext uri="{FF2B5EF4-FFF2-40B4-BE49-F238E27FC236}">
              <a16:creationId xmlns:a16="http://schemas.microsoft.com/office/drawing/2014/main" id="{64AF16C6-2D43-473D-985F-9BAF13DB45C7}"/>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256105026"/>
          <a:ext cx="2997835" cy="1861185"/>
        </a:xfrm>
        <a:prstGeom prst="rect">
          <a:avLst/>
        </a:prstGeom>
        <a:noFill/>
      </xdr:spPr>
    </xdr:pic>
    <xdr:clientData/>
  </xdr:oneCellAnchor>
  <xdr:oneCellAnchor>
    <xdr:from>
      <xdr:col>1</xdr:col>
      <xdr:colOff>184149</xdr:colOff>
      <xdr:row>1039</xdr:row>
      <xdr:rowOff>82551</xdr:rowOff>
    </xdr:from>
    <xdr:ext cx="2997835" cy="1861185"/>
    <xdr:pic>
      <xdr:nvPicPr>
        <xdr:cNvPr id="32" name="Image 31">
          <a:extLst>
            <a:ext uri="{FF2B5EF4-FFF2-40B4-BE49-F238E27FC236}">
              <a16:creationId xmlns:a16="http://schemas.microsoft.com/office/drawing/2014/main" id="{252F1042-6EBB-4FE4-BCF9-834BD3C34E9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265553826"/>
          <a:ext cx="2997835" cy="1861185"/>
        </a:xfrm>
        <a:prstGeom prst="rect">
          <a:avLst/>
        </a:prstGeom>
        <a:noFill/>
      </xdr:spPr>
    </xdr:pic>
    <xdr:clientData/>
  </xdr:oneCellAnchor>
  <xdr:oneCellAnchor>
    <xdr:from>
      <xdr:col>1</xdr:col>
      <xdr:colOff>184149</xdr:colOff>
      <xdr:row>1076</xdr:row>
      <xdr:rowOff>82551</xdr:rowOff>
    </xdr:from>
    <xdr:ext cx="2997835" cy="1861185"/>
    <xdr:pic>
      <xdr:nvPicPr>
        <xdr:cNvPr id="33" name="Image 32">
          <a:extLst>
            <a:ext uri="{FF2B5EF4-FFF2-40B4-BE49-F238E27FC236}">
              <a16:creationId xmlns:a16="http://schemas.microsoft.com/office/drawing/2014/main" id="{A9F6E501-6D11-48AF-8F87-97BEE10E51C9}"/>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46149" y="275002626"/>
          <a:ext cx="2997835" cy="1861185"/>
        </a:xfrm>
        <a:prstGeom prst="rect">
          <a:avLst/>
        </a:prstGeom>
        <a:noFill/>
      </xdr:spPr>
    </xdr:pic>
    <xdr:clientData/>
  </xdr:oneCellAnchor>
  <xdr:twoCellAnchor editAs="oneCell">
    <xdr:from>
      <xdr:col>1</xdr:col>
      <xdr:colOff>0</xdr:colOff>
      <xdr:row>23</xdr:row>
      <xdr:rowOff>0</xdr:rowOff>
    </xdr:from>
    <xdr:to>
      <xdr:col>6</xdr:col>
      <xdr:colOff>25138</xdr:colOff>
      <xdr:row>26</xdr:row>
      <xdr:rowOff>47625</xdr:rowOff>
    </xdr:to>
    <xdr:pic>
      <xdr:nvPicPr>
        <xdr:cNvPr id="34" name="Image 33">
          <a:extLst>
            <a:ext uri="{FF2B5EF4-FFF2-40B4-BE49-F238E27FC236}">
              <a16:creationId xmlns:a16="http://schemas.microsoft.com/office/drawing/2014/main" id="{4D908EA0-9ECB-1EC2-9C0F-1495ACF89C5B}"/>
            </a:ext>
          </a:extLst>
        </xdr:cNvPr>
        <xdr:cNvPicPr>
          <a:picLocks noChangeAspect="1"/>
        </xdr:cNvPicPr>
      </xdr:nvPicPr>
      <xdr:blipFill>
        <a:blip xmlns:r="http://schemas.openxmlformats.org/officeDocument/2006/relationships" r:embed="rId2"/>
        <a:stretch>
          <a:fillRect/>
        </a:stretch>
      </xdr:blipFill>
      <xdr:spPr>
        <a:xfrm>
          <a:off x="762000" y="6762750"/>
          <a:ext cx="3835138" cy="619125"/>
        </a:xfrm>
        <a:prstGeom prst="rect">
          <a:avLst/>
        </a:prstGeom>
      </xdr:spPr>
    </xdr:pic>
    <xdr:clientData/>
  </xdr:twoCellAnchor>
  <xdr:twoCellAnchor editAs="oneCell">
    <xdr:from>
      <xdr:col>1</xdr:col>
      <xdr:colOff>0</xdr:colOff>
      <xdr:row>60</xdr:row>
      <xdr:rowOff>0</xdr:rowOff>
    </xdr:from>
    <xdr:to>
      <xdr:col>6</xdr:col>
      <xdr:colOff>25138</xdr:colOff>
      <xdr:row>63</xdr:row>
      <xdr:rowOff>47625</xdr:rowOff>
    </xdr:to>
    <xdr:pic>
      <xdr:nvPicPr>
        <xdr:cNvPr id="36" name="Image 35">
          <a:extLst>
            <a:ext uri="{FF2B5EF4-FFF2-40B4-BE49-F238E27FC236}">
              <a16:creationId xmlns:a16="http://schemas.microsoft.com/office/drawing/2014/main" id="{33F96024-A950-4D3C-A089-261FA4EDBFDA}"/>
            </a:ext>
          </a:extLst>
        </xdr:cNvPr>
        <xdr:cNvPicPr>
          <a:picLocks noChangeAspect="1"/>
        </xdr:cNvPicPr>
      </xdr:nvPicPr>
      <xdr:blipFill>
        <a:blip xmlns:r="http://schemas.openxmlformats.org/officeDocument/2006/relationships" r:embed="rId2"/>
        <a:stretch>
          <a:fillRect/>
        </a:stretch>
      </xdr:blipFill>
      <xdr:spPr>
        <a:xfrm>
          <a:off x="762000" y="16510000"/>
          <a:ext cx="3835138" cy="619125"/>
        </a:xfrm>
        <a:prstGeom prst="rect">
          <a:avLst/>
        </a:prstGeom>
      </xdr:spPr>
    </xdr:pic>
    <xdr:clientData/>
  </xdr:twoCellAnchor>
  <xdr:twoCellAnchor editAs="oneCell">
    <xdr:from>
      <xdr:col>1</xdr:col>
      <xdr:colOff>0</xdr:colOff>
      <xdr:row>97</xdr:row>
      <xdr:rowOff>0</xdr:rowOff>
    </xdr:from>
    <xdr:to>
      <xdr:col>6</xdr:col>
      <xdr:colOff>25138</xdr:colOff>
      <xdr:row>100</xdr:row>
      <xdr:rowOff>47625</xdr:rowOff>
    </xdr:to>
    <xdr:pic>
      <xdr:nvPicPr>
        <xdr:cNvPr id="39" name="Image 38">
          <a:extLst>
            <a:ext uri="{FF2B5EF4-FFF2-40B4-BE49-F238E27FC236}">
              <a16:creationId xmlns:a16="http://schemas.microsoft.com/office/drawing/2014/main" id="{C27B5C4E-653C-4019-996E-58AC536DE61A}"/>
            </a:ext>
          </a:extLst>
        </xdr:cNvPr>
        <xdr:cNvPicPr>
          <a:picLocks noChangeAspect="1"/>
        </xdr:cNvPicPr>
      </xdr:nvPicPr>
      <xdr:blipFill>
        <a:blip xmlns:r="http://schemas.openxmlformats.org/officeDocument/2006/relationships" r:embed="rId2"/>
        <a:stretch>
          <a:fillRect/>
        </a:stretch>
      </xdr:blipFill>
      <xdr:spPr>
        <a:xfrm>
          <a:off x="762000" y="25939750"/>
          <a:ext cx="3835138" cy="619125"/>
        </a:xfrm>
        <a:prstGeom prst="rect">
          <a:avLst/>
        </a:prstGeom>
      </xdr:spPr>
    </xdr:pic>
    <xdr:clientData/>
  </xdr:twoCellAnchor>
  <xdr:twoCellAnchor editAs="oneCell">
    <xdr:from>
      <xdr:col>1</xdr:col>
      <xdr:colOff>0</xdr:colOff>
      <xdr:row>134</xdr:row>
      <xdr:rowOff>0</xdr:rowOff>
    </xdr:from>
    <xdr:to>
      <xdr:col>6</xdr:col>
      <xdr:colOff>25138</xdr:colOff>
      <xdr:row>137</xdr:row>
      <xdr:rowOff>47625</xdr:rowOff>
    </xdr:to>
    <xdr:pic>
      <xdr:nvPicPr>
        <xdr:cNvPr id="40" name="Image 39">
          <a:extLst>
            <a:ext uri="{FF2B5EF4-FFF2-40B4-BE49-F238E27FC236}">
              <a16:creationId xmlns:a16="http://schemas.microsoft.com/office/drawing/2014/main" id="{D19DDF0A-3A59-49D6-9C11-AC17BB53B254}"/>
            </a:ext>
          </a:extLst>
        </xdr:cNvPr>
        <xdr:cNvPicPr>
          <a:picLocks noChangeAspect="1"/>
        </xdr:cNvPicPr>
      </xdr:nvPicPr>
      <xdr:blipFill>
        <a:blip xmlns:r="http://schemas.openxmlformats.org/officeDocument/2006/relationships" r:embed="rId2"/>
        <a:stretch>
          <a:fillRect/>
        </a:stretch>
      </xdr:blipFill>
      <xdr:spPr>
        <a:xfrm>
          <a:off x="762000" y="35369500"/>
          <a:ext cx="3835138" cy="619125"/>
        </a:xfrm>
        <a:prstGeom prst="rect">
          <a:avLst/>
        </a:prstGeom>
      </xdr:spPr>
    </xdr:pic>
    <xdr:clientData/>
  </xdr:twoCellAnchor>
  <xdr:twoCellAnchor editAs="oneCell">
    <xdr:from>
      <xdr:col>1</xdr:col>
      <xdr:colOff>0</xdr:colOff>
      <xdr:row>171</xdr:row>
      <xdr:rowOff>0</xdr:rowOff>
    </xdr:from>
    <xdr:to>
      <xdr:col>6</xdr:col>
      <xdr:colOff>25138</xdr:colOff>
      <xdr:row>174</xdr:row>
      <xdr:rowOff>47625</xdr:rowOff>
    </xdr:to>
    <xdr:pic>
      <xdr:nvPicPr>
        <xdr:cNvPr id="42" name="Image 41">
          <a:extLst>
            <a:ext uri="{FF2B5EF4-FFF2-40B4-BE49-F238E27FC236}">
              <a16:creationId xmlns:a16="http://schemas.microsoft.com/office/drawing/2014/main" id="{1CD60EFD-D86E-4938-88F1-1ABC381DC3ED}"/>
            </a:ext>
          </a:extLst>
        </xdr:cNvPr>
        <xdr:cNvPicPr>
          <a:picLocks noChangeAspect="1"/>
        </xdr:cNvPicPr>
      </xdr:nvPicPr>
      <xdr:blipFill>
        <a:blip xmlns:r="http://schemas.openxmlformats.org/officeDocument/2006/relationships" r:embed="rId2"/>
        <a:stretch>
          <a:fillRect/>
        </a:stretch>
      </xdr:blipFill>
      <xdr:spPr>
        <a:xfrm>
          <a:off x="762000" y="44799250"/>
          <a:ext cx="3835138" cy="619125"/>
        </a:xfrm>
        <a:prstGeom prst="rect">
          <a:avLst/>
        </a:prstGeom>
      </xdr:spPr>
    </xdr:pic>
    <xdr:clientData/>
  </xdr:twoCellAnchor>
  <xdr:twoCellAnchor editAs="oneCell">
    <xdr:from>
      <xdr:col>1</xdr:col>
      <xdr:colOff>0</xdr:colOff>
      <xdr:row>208</xdr:row>
      <xdr:rowOff>0</xdr:rowOff>
    </xdr:from>
    <xdr:to>
      <xdr:col>6</xdr:col>
      <xdr:colOff>25138</xdr:colOff>
      <xdr:row>211</xdr:row>
      <xdr:rowOff>47625</xdr:rowOff>
    </xdr:to>
    <xdr:pic>
      <xdr:nvPicPr>
        <xdr:cNvPr id="44" name="Image 43">
          <a:extLst>
            <a:ext uri="{FF2B5EF4-FFF2-40B4-BE49-F238E27FC236}">
              <a16:creationId xmlns:a16="http://schemas.microsoft.com/office/drawing/2014/main" id="{7835FB44-A0E9-462B-A6F3-56E1715AFD53}"/>
            </a:ext>
          </a:extLst>
        </xdr:cNvPr>
        <xdr:cNvPicPr>
          <a:picLocks noChangeAspect="1"/>
        </xdr:cNvPicPr>
      </xdr:nvPicPr>
      <xdr:blipFill>
        <a:blip xmlns:r="http://schemas.openxmlformats.org/officeDocument/2006/relationships" r:embed="rId2"/>
        <a:stretch>
          <a:fillRect/>
        </a:stretch>
      </xdr:blipFill>
      <xdr:spPr>
        <a:xfrm>
          <a:off x="762000" y="54229000"/>
          <a:ext cx="3835138" cy="619125"/>
        </a:xfrm>
        <a:prstGeom prst="rect">
          <a:avLst/>
        </a:prstGeom>
      </xdr:spPr>
    </xdr:pic>
    <xdr:clientData/>
  </xdr:twoCellAnchor>
  <xdr:twoCellAnchor editAs="oneCell">
    <xdr:from>
      <xdr:col>1</xdr:col>
      <xdr:colOff>0</xdr:colOff>
      <xdr:row>245</xdr:row>
      <xdr:rowOff>0</xdr:rowOff>
    </xdr:from>
    <xdr:to>
      <xdr:col>6</xdr:col>
      <xdr:colOff>25138</xdr:colOff>
      <xdr:row>248</xdr:row>
      <xdr:rowOff>47625</xdr:rowOff>
    </xdr:to>
    <xdr:pic>
      <xdr:nvPicPr>
        <xdr:cNvPr id="46" name="Image 45">
          <a:extLst>
            <a:ext uri="{FF2B5EF4-FFF2-40B4-BE49-F238E27FC236}">
              <a16:creationId xmlns:a16="http://schemas.microsoft.com/office/drawing/2014/main" id="{8ACDCB7B-E869-4150-BD49-38A2900CB31E}"/>
            </a:ext>
          </a:extLst>
        </xdr:cNvPr>
        <xdr:cNvPicPr>
          <a:picLocks noChangeAspect="1"/>
        </xdr:cNvPicPr>
      </xdr:nvPicPr>
      <xdr:blipFill>
        <a:blip xmlns:r="http://schemas.openxmlformats.org/officeDocument/2006/relationships" r:embed="rId2"/>
        <a:stretch>
          <a:fillRect/>
        </a:stretch>
      </xdr:blipFill>
      <xdr:spPr>
        <a:xfrm>
          <a:off x="762000" y="63658750"/>
          <a:ext cx="3835138" cy="619125"/>
        </a:xfrm>
        <a:prstGeom prst="rect">
          <a:avLst/>
        </a:prstGeom>
      </xdr:spPr>
    </xdr:pic>
    <xdr:clientData/>
  </xdr:twoCellAnchor>
  <xdr:twoCellAnchor editAs="oneCell">
    <xdr:from>
      <xdr:col>1</xdr:col>
      <xdr:colOff>0</xdr:colOff>
      <xdr:row>282</xdr:row>
      <xdr:rowOff>0</xdr:rowOff>
    </xdr:from>
    <xdr:to>
      <xdr:col>6</xdr:col>
      <xdr:colOff>25138</xdr:colOff>
      <xdr:row>285</xdr:row>
      <xdr:rowOff>47625</xdr:rowOff>
    </xdr:to>
    <xdr:pic>
      <xdr:nvPicPr>
        <xdr:cNvPr id="47" name="Image 46">
          <a:extLst>
            <a:ext uri="{FF2B5EF4-FFF2-40B4-BE49-F238E27FC236}">
              <a16:creationId xmlns:a16="http://schemas.microsoft.com/office/drawing/2014/main" id="{4BA39414-7854-4873-BA43-6E51BA812097}"/>
            </a:ext>
          </a:extLst>
        </xdr:cNvPr>
        <xdr:cNvPicPr>
          <a:picLocks noChangeAspect="1"/>
        </xdr:cNvPicPr>
      </xdr:nvPicPr>
      <xdr:blipFill>
        <a:blip xmlns:r="http://schemas.openxmlformats.org/officeDocument/2006/relationships" r:embed="rId2"/>
        <a:stretch>
          <a:fillRect/>
        </a:stretch>
      </xdr:blipFill>
      <xdr:spPr>
        <a:xfrm>
          <a:off x="762000" y="73088500"/>
          <a:ext cx="3835138" cy="619125"/>
        </a:xfrm>
        <a:prstGeom prst="rect">
          <a:avLst/>
        </a:prstGeom>
      </xdr:spPr>
    </xdr:pic>
    <xdr:clientData/>
  </xdr:twoCellAnchor>
  <xdr:twoCellAnchor editAs="oneCell">
    <xdr:from>
      <xdr:col>1</xdr:col>
      <xdr:colOff>0</xdr:colOff>
      <xdr:row>319</xdr:row>
      <xdr:rowOff>0</xdr:rowOff>
    </xdr:from>
    <xdr:to>
      <xdr:col>6</xdr:col>
      <xdr:colOff>25138</xdr:colOff>
      <xdr:row>322</xdr:row>
      <xdr:rowOff>47625</xdr:rowOff>
    </xdr:to>
    <xdr:pic>
      <xdr:nvPicPr>
        <xdr:cNvPr id="48" name="Image 47">
          <a:extLst>
            <a:ext uri="{FF2B5EF4-FFF2-40B4-BE49-F238E27FC236}">
              <a16:creationId xmlns:a16="http://schemas.microsoft.com/office/drawing/2014/main" id="{BA105B65-F53B-4612-9840-B42808C6989B}"/>
            </a:ext>
          </a:extLst>
        </xdr:cNvPr>
        <xdr:cNvPicPr>
          <a:picLocks noChangeAspect="1"/>
        </xdr:cNvPicPr>
      </xdr:nvPicPr>
      <xdr:blipFill>
        <a:blip xmlns:r="http://schemas.openxmlformats.org/officeDocument/2006/relationships" r:embed="rId2"/>
        <a:stretch>
          <a:fillRect/>
        </a:stretch>
      </xdr:blipFill>
      <xdr:spPr>
        <a:xfrm>
          <a:off x="762000" y="82518250"/>
          <a:ext cx="3835138" cy="619125"/>
        </a:xfrm>
        <a:prstGeom prst="rect">
          <a:avLst/>
        </a:prstGeom>
      </xdr:spPr>
    </xdr:pic>
    <xdr:clientData/>
  </xdr:twoCellAnchor>
  <xdr:twoCellAnchor editAs="oneCell">
    <xdr:from>
      <xdr:col>1</xdr:col>
      <xdr:colOff>0</xdr:colOff>
      <xdr:row>356</xdr:row>
      <xdr:rowOff>0</xdr:rowOff>
    </xdr:from>
    <xdr:to>
      <xdr:col>6</xdr:col>
      <xdr:colOff>25138</xdr:colOff>
      <xdr:row>359</xdr:row>
      <xdr:rowOff>47625</xdr:rowOff>
    </xdr:to>
    <xdr:pic>
      <xdr:nvPicPr>
        <xdr:cNvPr id="49" name="Image 48">
          <a:extLst>
            <a:ext uri="{FF2B5EF4-FFF2-40B4-BE49-F238E27FC236}">
              <a16:creationId xmlns:a16="http://schemas.microsoft.com/office/drawing/2014/main" id="{702FD065-BE1B-4694-B15E-C5CD0704F45B}"/>
            </a:ext>
          </a:extLst>
        </xdr:cNvPr>
        <xdr:cNvPicPr>
          <a:picLocks noChangeAspect="1"/>
        </xdr:cNvPicPr>
      </xdr:nvPicPr>
      <xdr:blipFill>
        <a:blip xmlns:r="http://schemas.openxmlformats.org/officeDocument/2006/relationships" r:embed="rId2"/>
        <a:stretch>
          <a:fillRect/>
        </a:stretch>
      </xdr:blipFill>
      <xdr:spPr>
        <a:xfrm>
          <a:off x="762000" y="91948000"/>
          <a:ext cx="3835138" cy="619125"/>
        </a:xfrm>
        <a:prstGeom prst="rect">
          <a:avLst/>
        </a:prstGeom>
      </xdr:spPr>
    </xdr:pic>
    <xdr:clientData/>
  </xdr:twoCellAnchor>
  <xdr:twoCellAnchor editAs="oneCell">
    <xdr:from>
      <xdr:col>1</xdr:col>
      <xdr:colOff>0</xdr:colOff>
      <xdr:row>393</xdr:row>
      <xdr:rowOff>0</xdr:rowOff>
    </xdr:from>
    <xdr:to>
      <xdr:col>6</xdr:col>
      <xdr:colOff>25138</xdr:colOff>
      <xdr:row>396</xdr:row>
      <xdr:rowOff>47625</xdr:rowOff>
    </xdr:to>
    <xdr:pic>
      <xdr:nvPicPr>
        <xdr:cNvPr id="51" name="Image 50">
          <a:extLst>
            <a:ext uri="{FF2B5EF4-FFF2-40B4-BE49-F238E27FC236}">
              <a16:creationId xmlns:a16="http://schemas.microsoft.com/office/drawing/2014/main" id="{EBBDBE8E-84D2-4E2D-AB13-C1C4E825F85E}"/>
            </a:ext>
          </a:extLst>
        </xdr:cNvPr>
        <xdr:cNvPicPr>
          <a:picLocks noChangeAspect="1"/>
        </xdr:cNvPicPr>
      </xdr:nvPicPr>
      <xdr:blipFill>
        <a:blip xmlns:r="http://schemas.openxmlformats.org/officeDocument/2006/relationships" r:embed="rId2"/>
        <a:stretch>
          <a:fillRect/>
        </a:stretch>
      </xdr:blipFill>
      <xdr:spPr>
        <a:xfrm>
          <a:off x="762000" y="101377750"/>
          <a:ext cx="3835138" cy="619125"/>
        </a:xfrm>
        <a:prstGeom prst="rect">
          <a:avLst/>
        </a:prstGeom>
      </xdr:spPr>
    </xdr:pic>
    <xdr:clientData/>
  </xdr:twoCellAnchor>
  <xdr:twoCellAnchor editAs="oneCell">
    <xdr:from>
      <xdr:col>1</xdr:col>
      <xdr:colOff>0</xdr:colOff>
      <xdr:row>430</xdr:row>
      <xdr:rowOff>0</xdr:rowOff>
    </xdr:from>
    <xdr:to>
      <xdr:col>6</xdr:col>
      <xdr:colOff>25138</xdr:colOff>
      <xdr:row>433</xdr:row>
      <xdr:rowOff>47625</xdr:rowOff>
    </xdr:to>
    <xdr:pic>
      <xdr:nvPicPr>
        <xdr:cNvPr id="52" name="Image 51">
          <a:extLst>
            <a:ext uri="{FF2B5EF4-FFF2-40B4-BE49-F238E27FC236}">
              <a16:creationId xmlns:a16="http://schemas.microsoft.com/office/drawing/2014/main" id="{1D8B0390-0C05-4223-A73A-3F3424A2BB02}"/>
            </a:ext>
          </a:extLst>
        </xdr:cNvPr>
        <xdr:cNvPicPr>
          <a:picLocks noChangeAspect="1"/>
        </xdr:cNvPicPr>
      </xdr:nvPicPr>
      <xdr:blipFill>
        <a:blip xmlns:r="http://schemas.openxmlformats.org/officeDocument/2006/relationships" r:embed="rId2"/>
        <a:stretch>
          <a:fillRect/>
        </a:stretch>
      </xdr:blipFill>
      <xdr:spPr>
        <a:xfrm>
          <a:off x="762000" y="110807500"/>
          <a:ext cx="3835138" cy="619125"/>
        </a:xfrm>
        <a:prstGeom prst="rect">
          <a:avLst/>
        </a:prstGeom>
      </xdr:spPr>
    </xdr:pic>
    <xdr:clientData/>
  </xdr:twoCellAnchor>
  <xdr:twoCellAnchor editAs="oneCell">
    <xdr:from>
      <xdr:col>1</xdr:col>
      <xdr:colOff>0</xdr:colOff>
      <xdr:row>467</xdr:row>
      <xdr:rowOff>0</xdr:rowOff>
    </xdr:from>
    <xdr:to>
      <xdr:col>6</xdr:col>
      <xdr:colOff>25138</xdr:colOff>
      <xdr:row>470</xdr:row>
      <xdr:rowOff>47625</xdr:rowOff>
    </xdr:to>
    <xdr:pic>
      <xdr:nvPicPr>
        <xdr:cNvPr id="54" name="Image 53">
          <a:extLst>
            <a:ext uri="{FF2B5EF4-FFF2-40B4-BE49-F238E27FC236}">
              <a16:creationId xmlns:a16="http://schemas.microsoft.com/office/drawing/2014/main" id="{3D18F919-9D96-4AF5-B72F-80C8F169FD2B}"/>
            </a:ext>
          </a:extLst>
        </xdr:cNvPr>
        <xdr:cNvPicPr>
          <a:picLocks noChangeAspect="1"/>
        </xdr:cNvPicPr>
      </xdr:nvPicPr>
      <xdr:blipFill>
        <a:blip xmlns:r="http://schemas.openxmlformats.org/officeDocument/2006/relationships" r:embed="rId2"/>
        <a:stretch>
          <a:fillRect/>
        </a:stretch>
      </xdr:blipFill>
      <xdr:spPr>
        <a:xfrm>
          <a:off x="762000" y="120237250"/>
          <a:ext cx="3835138" cy="619125"/>
        </a:xfrm>
        <a:prstGeom prst="rect">
          <a:avLst/>
        </a:prstGeom>
      </xdr:spPr>
    </xdr:pic>
    <xdr:clientData/>
  </xdr:twoCellAnchor>
  <xdr:twoCellAnchor editAs="oneCell">
    <xdr:from>
      <xdr:col>1</xdr:col>
      <xdr:colOff>0</xdr:colOff>
      <xdr:row>504</xdr:row>
      <xdr:rowOff>0</xdr:rowOff>
    </xdr:from>
    <xdr:to>
      <xdr:col>6</xdr:col>
      <xdr:colOff>25138</xdr:colOff>
      <xdr:row>507</xdr:row>
      <xdr:rowOff>47625</xdr:rowOff>
    </xdr:to>
    <xdr:pic>
      <xdr:nvPicPr>
        <xdr:cNvPr id="55" name="Image 54">
          <a:extLst>
            <a:ext uri="{FF2B5EF4-FFF2-40B4-BE49-F238E27FC236}">
              <a16:creationId xmlns:a16="http://schemas.microsoft.com/office/drawing/2014/main" id="{65EE0BE0-AA3D-426A-B0CE-8D90E127BB2F}"/>
            </a:ext>
          </a:extLst>
        </xdr:cNvPr>
        <xdr:cNvPicPr>
          <a:picLocks noChangeAspect="1"/>
        </xdr:cNvPicPr>
      </xdr:nvPicPr>
      <xdr:blipFill>
        <a:blip xmlns:r="http://schemas.openxmlformats.org/officeDocument/2006/relationships" r:embed="rId2"/>
        <a:stretch>
          <a:fillRect/>
        </a:stretch>
      </xdr:blipFill>
      <xdr:spPr>
        <a:xfrm>
          <a:off x="762000" y="129667000"/>
          <a:ext cx="3835138" cy="619125"/>
        </a:xfrm>
        <a:prstGeom prst="rect">
          <a:avLst/>
        </a:prstGeom>
      </xdr:spPr>
    </xdr:pic>
    <xdr:clientData/>
  </xdr:twoCellAnchor>
  <xdr:twoCellAnchor editAs="oneCell">
    <xdr:from>
      <xdr:col>1</xdr:col>
      <xdr:colOff>0</xdr:colOff>
      <xdr:row>541</xdr:row>
      <xdr:rowOff>0</xdr:rowOff>
    </xdr:from>
    <xdr:to>
      <xdr:col>6</xdr:col>
      <xdr:colOff>25138</xdr:colOff>
      <xdr:row>544</xdr:row>
      <xdr:rowOff>47625</xdr:rowOff>
    </xdr:to>
    <xdr:pic>
      <xdr:nvPicPr>
        <xdr:cNvPr id="56" name="Image 55">
          <a:extLst>
            <a:ext uri="{FF2B5EF4-FFF2-40B4-BE49-F238E27FC236}">
              <a16:creationId xmlns:a16="http://schemas.microsoft.com/office/drawing/2014/main" id="{8D845D69-3C08-45D0-AF77-E996A4333189}"/>
            </a:ext>
          </a:extLst>
        </xdr:cNvPr>
        <xdr:cNvPicPr>
          <a:picLocks noChangeAspect="1"/>
        </xdr:cNvPicPr>
      </xdr:nvPicPr>
      <xdr:blipFill>
        <a:blip xmlns:r="http://schemas.openxmlformats.org/officeDocument/2006/relationships" r:embed="rId2"/>
        <a:stretch>
          <a:fillRect/>
        </a:stretch>
      </xdr:blipFill>
      <xdr:spPr>
        <a:xfrm>
          <a:off x="762000" y="139096750"/>
          <a:ext cx="3835138" cy="619125"/>
        </a:xfrm>
        <a:prstGeom prst="rect">
          <a:avLst/>
        </a:prstGeom>
      </xdr:spPr>
    </xdr:pic>
    <xdr:clientData/>
  </xdr:twoCellAnchor>
  <xdr:twoCellAnchor editAs="oneCell">
    <xdr:from>
      <xdr:col>1</xdr:col>
      <xdr:colOff>0</xdr:colOff>
      <xdr:row>578</xdr:row>
      <xdr:rowOff>0</xdr:rowOff>
    </xdr:from>
    <xdr:to>
      <xdr:col>6</xdr:col>
      <xdr:colOff>25138</xdr:colOff>
      <xdr:row>581</xdr:row>
      <xdr:rowOff>47625</xdr:rowOff>
    </xdr:to>
    <xdr:pic>
      <xdr:nvPicPr>
        <xdr:cNvPr id="58" name="Image 57">
          <a:extLst>
            <a:ext uri="{FF2B5EF4-FFF2-40B4-BE49-F238E27FC236}">
              <a16:creationId xmlns:a16="http://schemas.microsoft.com/office/drawing/2014/main" id="{96485302-B2C2-4E8C-8A3B-C757FCC3064F}"/>
            </a:ext>
          </a:extLst>
        </xdr:cNvPr>
        <xdr:cNvPicPr>
          <a:picLocks noChangeAspect="1"/>
        </xdr:cNvPicPr>
      </xdr:nvPicPr>
      <xdr:blipFill>
        <a:blip xmlns:r="http://schemas.openxmlformats.org/officeDocument/2006/relationships" r:embed="rId2"/>
        <a:stretch>
          <a:fillRect/>
        </a:stretch>
      </xdr:blipFill>
      <xdr:spPr>
        <a:xfrm>
          <a:off x="762000" y="148526500"/>
          <a:ext cx="3835138" cy="619125"/>
        </a:xfrm>
        <a:prstGeom prst="rect">
          <a:avLst/>
        </a:prstGeom>
      </xdr:spPr>
    </xdr:pic>
    <xdr:clientData/>
  </xdr:twoCellAnchor>
  <xdr:twoCellAnchor editAs="oneCell">
    <xdr:from>
      <xdr:col>1</xdr:col>
      <xdr:colOff>0</xdr:colOff>
      <xdr:row>615</xdr:row>
      <xdr:rowOff>0</xdr:rowOff>
    </xdr:from>
    <xdr:to>
      <xdr:col>6</xdr:col>
      <xdr:colOff>25138</xdr:colOff>
      <xdr:row>618</xdr:row>
      <xdr:rowOff>47625</xdr:rowOff>
    </xdr:to>
    <xdr:pic>
      <xdr:nvPicPr>
        <xdr:cNvPr id="61" name="Image 60">
          <a:extLst>
            <a:ext uri="{FF2B5EF4-FFF2-40B4-BE49-F238E27FC236}">
              <a16:creationId xmlns:a16="http://schemas.microsoft.com/office/drawing/2014/main" id="{AA7E7EB4-A115-4D01-8C19-8AFB10068E71}"/>
            </a:ext>
          </a:extLst>
        </xdr:cNvPr>
        <xdr:cNvPicPr>
          <a:picLocks noChangeAspect="1"/>
        </xdr:cNvPicPr>
      </xdr:nvPicPr>
      <xdr:blipFill>
        <a:blip xmlns:r="http://schemas.openxmlformats.org/officeDocument/2006/relationships" r:embed="rId2"/>
        <a:stretch>
          <a:fillRect/>
        </a:stretch>
      </xdr:blipFill>
      <xdr:spPr>
        <a:xfrm>
          <a:off x="762000" y="157956250"/>
          <a:ext cx="3835138" cy="619125"/>
        </a:xfrm>
        <a:prstGeom prst="rect">
          <a:avLst/>
        </a:prstGeom>
      </xdr:spPr>
    </xdr:pic>
    <xdr:clientData/>
  </xdr:twoCellAnchor>
  <xdr:twoCellAnchor editAs="oneCell">
    <xdr:from>
      <xdr:col>1</xdr:col>
      <xdr:colOff>0</xdr:colOff>
      <xdr:row>652</xdr:row>
      <xdr:rowOff>0</xdr:rowOff>
    </xdr:from>
    <xdr:to>
      <xdr:col>6</xdr:col>
      <xdr:colOff>25138</xdr:colOff>
      <xdr:row>655</xdr:row>
      <xdr:rowOff>47625</xdr:rowOff>
    </xdr:to>
    <xdr:pic>
      <xdr:nvPicPr>
        <xdr:cNvPr id="63" name="Image 62">
          <a:extLst>
            <a:ext uri="{FF2B5EF4-FFF2-40B4-BE49-F238E27FC236}">
              <a16:creationId xmlns:a16="http://schemas.microsoft.com/office/drawing/2014/main" id="{75C91BD8-4224-429A-94D1-9837E78A73B6}"/>
            </a:ext>
          </a:extLst>
        </xdr:cNvPr>
        <xdr:cNvPicPr>
          <a:picLocks noChangeAspect="1"/>
        </xdr:cNvPicPr>
      </xdr:nvPicPr>
      <xdr:blipFill>
        <a:blip xmlns:r="http://schemas.openxmlformats.org/officeDocument/2006/relationships" r:embed="rId2"/>
        <a:stretch>
          <a:fillRect/>
        </a:stretch>
      </xdr:blipFill>
      <xdr:spPr>
        <a:xfrm>
          <a:off x="762000" y="167386000"/>
          <a:ext cx="3835138" cy="619125"/>
        </a:xfrm>
        <a:prstGeom prst="rect">
          <a:avLst/>
        </a:prstGeom>
      </xdr:spPr>
    </xdr:pic>
    <xdr:clientData/>
  </xdr:twoCellAnchor>
  <xdr:twoCellAnchor editAs="oneCell">
    <xdr:from>
      <xdr:col>1</xdr:col>
      <xdr:colOff>0</xdr:colOff>
      <xdr:row>689</xdr:row>
      <xdr:rowOff>0</xdr:rowOff>
    </xdr:from>
    <xdr:to>
      <xdr:col>6</xdr:col>
      <xdr:colOff>25138</xdr:colOff>
      <xdr:row>692</xdr:row>
      <xdr:rowOff>47625</xdr:rowOff>
    </xdr:to>
    <xdr:pic>
      <xdr:nvPicPr>
        <xdr:cNvPr id="64" name="Image 63">
          <a:extLst>
            <a:ext uri="{FF2B5EF4-FFF2-40B4-BE49-F238E27FC236}">
              <a16:creationId xmlns:a16="http://schemas.microsoft.com/office/drawing/2014/main" id="{88B8D0FC-C1B2-4EBC-A7C1-8245D1C42557}"/>
            </a:ext>
          </a:extLst>
        </xdr:cNvPr>
        <xdr:cNvPicPr>
          <a:picLocks noChangeAspect="1"/>
        </xdr:cNvPicPr>
      </xdr:nvPicPr>
      <xdr:blipFill>
        <a:blip xmlns:r="http://schemas.openxmlformats.org/officeDocument/2006/relationships" r:embed="rId2"/>
        <a:stretch>
          <a:fillRect/>
        </a:stretch>
      </xdr:blipFill>
      <xdr:spPr>
        <a:xfrm>
          <a:off x="762000" y="176815750"/>
          <a:ext cx="3835138" cy="619125"/>
        </a:xfrm>
        <a:prstGeom prst="rect">
          <a:avLst/>
        </a:prstGeom>
      </xdr:spPr>
    </xdr:pic>
    <xdr:clientData/>
  </xdr:twoCellAnchor>
  <xdr:twoCellAnchor editAs="oneCell">
    <xdr:from>
      <xdr:col>1</xdr:col>
      <xdr:colOff>0</xdr:colOff>
      <xdr:row>726</xdr:row>
      <xdr:rowOff>0</xdr:rowOff>
    </xdr:from>
    <xdr:to>
      <xdr:col>6</xdr:col>
      <xdr:colOff>25138</xdr:colOff>
      <xdr:row>729</xdr:row>
      <xdr:rowOff>47625</xdr:rowOff>
    </xdr:to>
    <xdr:pic>
      <xdr:nvPicPr>
        <xdr:cNvPr id="65" name="Image 64">
          <a:extLst>
            <a:ext uri="{FF2B5EF4-FFF2-40B4-BE49-F238E27FC236}">
              <a16:creationId xmlns:a16="http://schemas.microsoft.com/office/drawing/2014/main" id="{ABAE7F31-56F7-4DD5-98F1-F1F123D83D9B}"/>
            </a:ext>
          </a:extLst>
        </xdr:cNvPr>
        <xdr:cNvPicPr>
          <a:picLocks noChangeAspect="1"/>
        </xdr:cNvPicPr>
      </xdr:nvPicPr>
      <xdr:blipFill>
        <a:blip xmlns:r="http://schemas.openxmlformats.org/officeDocument/2006/relationships" r:embed="rId2"/>
        <a:stretch>
          <a:fillRect/>
        </a:stretch>
      </xdr:blipFill>
      <xdr:spPr>
        <a:xfrm>
          <a:off x="762000" y="186245500"/>
          <a:ext cx="3835138" cy="619125"/>
        </a:xfrm>
        <a:prstGeom prst="rect">
          <a:avLst/>
        </a:prstGeom>
      </xdr:spPr>
    </xdr:pic>
    <xdr:clientData/>
  </xdr:twoCellAnchor>
  <xdr:twoCellAnchor editAs="oneCell">
    <xdr:from>
      <xdr:col>1</xdr:col>
      <xdr:colOff>0</xdr:colOff>
      <xdr:row>763</xdr:row>
      <xdr:rowOff>0</xdr:rowOff>
    </xdr:from>
    <xdr:to>
      <xdr:col>6</xdr:col>
      <xdr:colOff>25138</xdr:colOff>
      <xdr:row>766</xdr:row>
      <xdr:rowOff>47625</xdr:rowOff>
    </xdr:to>
    <xdr:pic>
      <xdr:nvPicPr>
        <xdr:cNvPr id="66" name="Image 65">
          <a:extLst>
            <a:ext uri="{FF2B5EF4-FFF2-40B4-BE49-F238E27FC236}">
              <a16:creationId xmlns:a16="http://schemas.microsoft.com/office/drawing/2014/main" id="{53F561E1-7A4E-469D-9A01-09A0AE5E969A}"/>
            </a:ext>
          </a:extLst>
        </xdr:cNvPr>
        <xdr:cNvPicPr>
          <a:picLocks noChangeAspect="1"/>
        </xdr:cNvPicPr>
      </xdr:nvPicPr>
      <xdr:blipFill>
        <a:blip xmlns:r="http://schemas.openxmlformats.org/officeDocument/2006/relationships" r:embed="rId2"/>
        <a:stretch>
          <a:fillRect/>
        </a:stretch>
      </xdr:blipFill>
      <xdr:spPr>
        <a:xfrm>
          <a:off x="762000" y="195675250"/>
          <a:ext cx="3835138" cy="619125"/>
        </a:xfrm>
        <a:prstGeom prst="rect">
          <a:avLst/>
        </a:prstGeom>
      </xdr:spPr>
    </xdr:pic>
    <xdr:clientData/>
  </xdr:twoCellAnchor>
  <xdr:twoCellAnchor editAs="oneCell">
    <xdr:from>
      <xdr:col>1</xdr:col>
      <xdr:colOff>0</xdr:colOff>
      <xdr:row>800</xdr:row>
      <xdr:rowOff>0</xdr:rowOff>
    </xdr:from>
    <xdr:to>
      <xdr:col>6</xdr:col>
      <xdr:colOff>25138</xdr:colOff>
      <xdr:row>803</xdr:row>
      <xdr:rowOff>47625</xdr:rowOff>
    </xdr:to>
    <xdr:pic>
      <xdr:nvPicPr>
        <xdr:cNvPr id="67" name="Image 66">
          <a:extLst>
            <a:ext uri="{FF2B5EF4-FFF2-40B4-BE49-F238E27FC236}">
              <a16:creationId xmlns:a16="http://schemas.microsoft.com/office/drawing/2014/main" id="{AF5E881F-8184-4310-A4F2-80B3D3EB525D}"/>
            </a:ext>
          </a:extLst>
        </xdr:cNvPr>
        <xdr:cNvPicPr>
          <a:picLocks noChangeAspect="1"/>
        </xdr:cNvPicPr>
      </xdr:nvPicPr>
      <xdr:blipFill>
        <a:blip xmlns:r="http://schemas.openxmlformats.org/officeDocument/2006/relationships" r:embed="rId2"/>
        <a:stretch>
          <a:fillRect/>
        </a:stretch>
      </xdr:blipFill>
      <xdr:spPr>
        <a:xfrm>
          <a:off x="762000" y="205105000"/>
          <a:ext cx="3835138" cy="619125"/>
        </a:xfrm>
        <a:prstGeom prst="rect">
          <a:avLst/>
        </a:prstGeom>
      </xdr:spPr>
    </xdr:pic>
    <xdr:clientData/>
  </xdr:twoCellAnchor>
  <xdr:twoCellAnchor editAs="oneCell">
    <xdr:from>
      <xdr:col>1</xdr:col>
      <xdr:colOff>0</xdr:colOff>
      <xdr:row>837</xdr:row>
      <xdr:rowOff>0</xdr:rowOff>
    </xdr:from>
    <xdr:to>
      <xdr:col>6</xdr:col>
      <xdr:colOff>25138</xdr:colOff>
      <xdr:row>840</xdr:row>
      <xdr:rowOff>47625</xdr:rowOff>
    </xdr:to>
    <xdr:pic>
      <xdr:nvPicPr>
        <xdr:cNvPr id="68" name="Image 67">
          <a:extLst>
            <a:ext uri="{FF2B5EF4-FFF2-40B4-BE49-F238E27FC236}">
              <a16:creationId xmlns:a16="http://schemas.microsoft.com/office/drawing/2014/main" id="{882BAC52-9F24-4447-A591-3B9AB8B1717D}"/>
            </a:ext>
          </a:extLst>
        </xdr:cNvPr>
        <xdr:cNvPicPr>
          <a:picLocks noChangeAspect="1"/>
        </xdr:cNvPicPr>
      </xdr:nvPicPr>
      <xdr:blipFill>
        <a:blip xmlns:r="http://schemas.openxmlformats.org/officeDocument/2006/relationships" r:embed="rId2"/>
        <a:stretch>
          <a:fillRect/>
        </a:stretch>
      </xdr:blipFill>
      <xdr:spPr>
        <a:xfrm>
          <a:off x="762000" y="214534750"/>
          <a:ext cx="3835138" cy="619125"/>
        </a:xfrm>
        <a:prstGeom prst="rect">
          <a:avLst/>
        </a:prstGeom>
      </xdr:spPr>
    </xdr:pic>
    <xdr:clientData/>
  </xdr:twoCellAnchor>
  <xdr:twoCellAnchor editAs="oneCell">
    <xdr:from>
      <xdr:col>1</xdr:col>
      <xdr:colOff>0</xdr:colOff>
      <xdr:row>874</xdr:row>
      <xdr:rowOff>0</xdr:rowOff>
    </xdr:from>
    <xdr:to>
      <xdr:col>6</xdr:col>
      <xdr:colOff>25138</xdr:colOff>
      <xdr:row>877</xdr:row>
      <xdr:rowOff>47625</xdr:rowOff>
    </xdr:to>
    <xdr:pic>
      <xdr:nvPicPr>
        <xdr:cNvPr id="69" name="Image 68">
          <a:extLst>
            <a:ext uri="{FF2B5EF4-FFF2-40B4-BE49-F238E27FC236}">
              <a16:creationId xmlns:a16="http://schemas.microsoft.com/office/drawing/2014/main" id="{C4378DB8-5676-4264-8671-FBD9F6703E7D}"/>
            </a:ext>
          </a:extLst>
        </xdr:cNvPr>
        <xdr:cNvPicPr>
          <a:picLocks noChangeAspect="1"/>
        </xdr:cNvPicPr>
      </xdr:nvPicPr>
      <xdr:blipFill>
        <a:blip xmlns:r="http://schemas.openxmlformats.org/officeDocument/2006/relationships" r:embed="rId2"/>
        <a:stretch>
          <a:fillRect/>
        </a:stretch>
      </xdr:blipFill>
      <xdr:spPr>
        <a:xfrm>
          <a:off x="762000" y="223964500"/>
          <a:ext cx="3835138" cy="619125"/>
        </a:xfrm>
        <a:prstGeom prst="rect">
          <a:avLst/>
        </a:prstGeom>
      </xdr:spPr>
    </xdr:pic>
    <xdr:clientData/>
  </xdr:twoCellAnchor>
  <xdr:twoCellAnchor editAs="oneCell">
    <xdr:from>
      <xdr:col>1</xdr:col>
      <xdr:colOff>0</xdr:colOff>
      <xdr:row>911</xdr:row>
      <xdr:rowOff>0</xdr:rowOff>
    </xdr:from>
    <xdr:to>
      <xdr:col>6</xdr:col>
      <xdr:colOff>25138</xdr:colOff>
      <xdr:row>914</xdr:row>
      <xdr:rowOff>47625</xdr:rowOff>
    </xdr:to>
    <xdr:pic>
      <xdr:nvPicPr>
        <xdr:cNvPr id="70" name="Image 69">
          <a:extLst>
            <a:ext uri="{FF2B5EF4-FFF2-40B4-BE49-F238E27FC236}">
              <a16:creationId xmlns:a16="http://schemas.microsoft.com/office/drawing/2014/main" id="{17C050BF-B363-439D-9975-8279C6D8D439}"/>
            </a:ext>
          </a:extLst>
        </xdr:cNvPr>
        <xdr:cNvPicPr>
          <a:picLocks noChangeAspect="1"/>
        </xdr:cNvPicPr>
      </xdr:nvPicPr>
      <xdr:blipFill>
        <a:blip xmlns:r="http://schemas.openxmlformats.org/officeDocument/2006/relationships" r:embed="rId2"/>
        <a:stretch>
          <a:fillRect/>
        </a:stretch>
      </xdr:blipFill>
      <xdr:spPr>
        <a:xfrm>
          <a:off x="762000" y="233394250"/>
          <a:ext cx="3835138" cy="619125"/>
        </a:xfrm>
        <a:prstGeom prst="rect">
          <a:avLst/>
        </a:prstGeom>
      </xdr:spPr>
    </xdr:pic>
    <xdr:clientData/>
  </xdr:twoCellAnchor>
  <xdr:twoCellAnchor editAs="oneCell">
    <xdr:from>
      <xdr:col>1</xdr:col>
      <xdr:colOff>0</xdr:colOff>
      <xdr:row>948</xdr:row>
      <xdr:rowOff>0</xdr:rowOff>
    </xdr:from>
    <xdr:to>
      <xdr:col>6</xdr:col>
      <xdr:colOff>25138</xdr:colOff>
      <xdr:row>951</xdr:row>
      <xdr:rowOff>47625</xdr:rowOff>
    </xdr:to>
    <xdr:pic>
      <xdr:nvPicPr>
        <xdr:cNvPr id="71" name="Image 70">
          <a:extLst>
            <a:ext uri="{FF2B5EF4-FFF2-40B4-BE49-F238E27FC236}">
              <a16:creationId xmlns:a16="http://schemas.microsoft.com/office/drawing/2014/main" id="{AAC13AEA-897E-45A9-B864-8C16AA0308F6}"/>
            </a:ext>
          </a:extLst>
        </xdr:cNvPr>
        <xdr:cNvPicPr>
          <a:picLocks noChangeAspect="1"/>
        </xdr:cNvPicPr>
      </xdr:nvPicPr>
      <xdr:blipFill>
        <a:blip xmlns:r="http://schemas.openxmlformats.org/officeDocument/2006/relationships" r:embed="rId2"/>
        <a:stretch>
          <a:fillRect/>
        </a:stretch>
      </xdr:blipFill>
      <xdr:spPr>
        <a:xfrm>
          <a:off x="762000" y="242824000"/>
          <a:ext cx="3835138" cy="619125"/>
        </a:xfrm>
        <a:prstGeom prst="rect">
          <a:avLst/>
        </a:prstGeom>
      </xdr:spPr>
    </xdr:pic>
    <xdr:clientData/>
  </xdr:twoCellAnchor>
  <xdr:twoCellAnchor editAs="oneCell">
    <xdr:from>
      <xdr:col>1</xdr:col>
      <xdr:colOff>0</xdr:colOff>
      <xdr:row>985</xdr:row>
      <xdr:rowOff>0</xdr:rowOff>
    </xdr:from>
    <xdr:to>
      <xdr:col>6</xdr:col>
      <xdr:colOff>25138</xdr:colOff>
      <xdr:row>988</xdr:row>
      <xdr:rowOff>47625</xdr:rowOff>
    </xdr:to>
    <xdr:pic>
      <xdr:nvPicPr>
        <xdr:cNvPr id="72" name="Image 71">
          <a:extLst>
            <a:ext uri="{FF2B5EF4-FFF2-40B4-BE49-F238E27FC236}">
              <a16:creationId xmlns:a16="http://schemas.microsoft.com/office/drawing/2014/main" id="{D60B0788-8547-4E03-BBC8-C61C4CDD1FE3}"/>
            </a:ext>
          </a:extLst>
        </xdr:cNvPr>
        <xdr:cNvPicPr>
          <a:picLocks noChangeAspect="1"/>
        </xdr:cNvPicPr>
      </xdr:nvPicPr>
      <xdr:blipFill>
        <a:blip xmlns:r="http://schemas.openxmlformats.org/officeDocument/2006/relationships" r:embed="rId2"/>
        <a:stretch>
          <a:fillRect/>
        </a:stretch>
      </xdr:blipFill>
      <xdr:spPr>
        <a:xfrm>
          <a:off x="762000" y="252253750"/>
          <a:ext cx="3835138" cy="619125"/>
        </a:xfrm>
        <a:prstGeom prst="rect">
          <a:avLst/>
        </a:prstGeom>
      </xdr:spPr>
    </xdr:pic>
    <xdr:clientData/>
  </xdr:twoCellAnchor>
  <xdr:twoCellAnchor editAs="oneCell">
    <xdr:from>
      <xdr:col>1</xdr:col>
      <xdr:colOff>0</xdr:colOff>
      <xdr:row>1022</xdr:row>
      <xdr:rowOff>0</xdr:rowOff>
    </xdr:from>
    <xdr:to>
      <xdr:col>6</xdr:col>
      <xdr:colOff>25138</xdr:colOff>
      <xdr:row>1025</xdr:row>
      <xdr:rowOff>47625</xdr:rowOff>
    </xdr:to>
    <xdr:pic>
      <xdr:nvPicPr>
        <xdr:cNvPr id="73" name="Image 72">
          <a:extLst>
            <a:ext uri="{FF2B5EF4-FFF2-40B4-BE49-F238E27FC236}">
              <a16:creationId xmlns:a16="http://schemas.microsoft.com/office/drawing/2014/main" id="{7B3D7B92-C93D-4405-9DEB-D9918C10C43B}"/>
            </a:ext>
          </a:extLst>
        </xdr:cNvPr>
        <xdr:cNvPicPr>
          <a:picLocks noChangeAspect="1"/>
        </xdr:cNvPicPr>
      </xdr:nvPicPr>
      <xdr:blipFill>
        <a:blip xmlns:r="http://schemas.openxmlformats.org/officeDocument/2006/relationships" r:embed="rId2"/>
        <a:stretch>
          <a:fillRect/>
        </a:stretch>
      </xdr:blipFill>
      <xdr:spPr>
        <a:xfrm>
          <a:off x="762000" y="261683500"/>
          <a:ext cx="3835138" cy="619125"/>
        </a:xfrm>
        <a:prstGeom prst="rect">
          <a:avLst/>
        </a:prstGeom>
      </xdr:spPr>
    </xdr:pic>
    <xdr:clientData/>
  </xdr:twoCellAnchor>
  <xdr:twoCellAnchor editAs="oneCell">
    <xdr:from>
      <xdr:col>1</xdr:col>
      <xdr:colOff>0</xdr:colOff>
      <xdr:row>1059</xdr:row>
      <xdr:rowOff>0</xdr:rowOff>
    </xdr:from>
    <xdr:to>
      <xdr:col>6</xdr:col>
      <xdr:colOff>25138</xdr:colOff>
      <xdr:row>1062</xdr:row>
      <xdr:rowOff>47625</xdr:rowOff>
    </xdr:to>
    <xdr:pic>
      <xdr:nvPicPr>
        <xdr:cNvPr id="74" name="Image 73">
          <a:extLst>
            <a:ext uri="{FF2B5EF4-FFF2-40B4-BE49-F238E27FC236}">
              <a16:creationId xmlns:a16="http://schemas.microsoft.com/office/drawing/2014/main" id="{9A075567-6747-4F10-A17F-3A9EC0F0E18A}"/>
            </a:ext>
          </a:extLst>
        </xdr:cNvPr>
        <xdr:cNvPicPr>
          <a:picLocks noChangeAspect="1"/>
        </xdr:cNvPicPr>
      </xdr:nvPicPr>
      <xdr:blipFill>
        <a:blip xmlns:r="http://schemas.openxmlformats.org/officeDocument/2006/relationships" r:embed="rId2"/>
        <a:stretch>
          <a:fillRect/>
        </a:stretch>
      </xdr:blipFill>
      <xdr:spPr>
        <a:xfrm>
          <a:off x="762000" y="271113250"/>
          <a:ext cx="3835138" cy="619125"/>
        </a:xfrm>
        <a:prstGeom prst="rect">
          <a:avLst/>
        </a:prstGeom>
      </xdr:spPr>
    </xdr:pic>
    <xdr:clientData/>
  </xdr:twoCellAnchor>
  <xdr:twoCellAnchor editAs="oneCell">
    <xdr:from>
      <xdr:col>1</xdr:col>
      <xdr:colOff>0</xdr:colOff>
      <xdr:row>1096</xdr:row>
      <xdr:rowOff>0</xdr:rowOff>
    </xdr:from>
    <xdr:to>
      <xdr:col>6</xdr:col>
      <xdr:colOff>25138</xdr:colOff>
      <xdr:row>1099</xdr:row>
      <xdr:rowOff>47625</xdr:rowOff>
    </xdr:to>
    <xdr:pic>
      <xdr:nvPicPr>
        <xdr:cNvPr id="75" name="Image 74">
          <a:extLst>
            <a:ext uri="{FF2B5EF4-FFF2-40B4-BE49-F238E27FC236}">
              <a16:creationId xmlns:a16="http://schemas.microsoft.com/office/drawing/2014/main" id="{0572EB62-ADD8-43CC-81B6-004B8915843B}"/>
            </a:ext>
          </a:extLst>
        </xdr:cNvPr>
        <xdr:cNvPicPr>
          <a:picLocks noChangeAspect="1"/>
        </xdr:cNvPicPr>
      </xdr:nvPicPr>
      <xdr:blipFill>
        <a:blip xmlns:r="http://schemas.openxmlformats.org/officeDocument/2006/relationships" r:embed="rId2"/>
        <a:stretch>
          <a:fillRect/>
        </a:stretch>
      </xdr:blipFill>
      <xdr:spPr>
        <a:xfrm>
          <a:off x="762000" y="280543000"/>
          <a:ext cx="3835138" cy="61912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14</xdr:col>
      <xdr:colOff>939800</xdr:colOff>
      <xdr:row>26</xdr:row>
      <xdr:rowOff>0</xdr:rowOff>
    </xdr:from>
    <xdr:ext cx="184731" cy="311803"/>
    <xdr:sp macro="" textlink="">
      <xdr:nvSpPr>
        <xdr:cNvPr id="2" name="ZoneTexte 1">
          <a:extLst>
            <a:ext uri="{FF2B5EF4-FFF2-40B4-BE49-F238E27FC236}">
              <a16:creationId xmlns:a16="http://schemas.microsoft.com/office/drawing/2014/main" id="{030E0447-F34E-4BFB-9DDF-4518DBA7AFAE}"/>
            </a:ext>
          </a:extLst>
        </xdr:cNvPr>
        <xdr:cNvSpPr txBox="1"/>
      </xdr:nvSpPr>
      <xdr:spPr>
        <a:xfrm>
          <a:off x="9883775" y="54673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14</xdr:col>
      <xdr:colOff>939800</xdr:colOff>
      <xdr:row>26</xdr:row>
      <xdr:rowOff>0</xdr:rowOff>
    </xdr:from>
    <xdr:ext cx="184731" cy="311803"/>
    <xdr:sp macro="" textlink="">
      <xdr:nvSpPr>
        <xdr:cNvPr id="3" name="ZoneTexte 2">
          <a:extLst>
            <a:ext uri="{FF2B5EF4-FFF2-40B4-BE49-F238E27FC236}">
              <a16:creationId xmlns:a16="http://schemas.microsoft.com/office/drawing/2014/main" id="{D0FF05C9-7436-4E2F-8979-2F8FBA6CD0F9}"/>
            </a:ext>
          </a:extLst>
        </xdr:cNvPr>
        <xdr:cNvSpPr txBox="1"/>
      </xdr:nvSpPr>
      <xdr:spPr>
        <a:xfrm>
          <a:off x="9883775" y="54673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14</xdr:col>
      <xdr:colOff>939800</xdr:colOff>
      <xdr:row>32</xdr:row>
      <xdr:rowOff>0</xdr:rowOff>
    </xdr:from>
    <xdr:ext cx="184731" cy="311803"/>
    <xdr:sp macro="" textlink="">
      <xdr:nvSpPr>
        <xdr:cNvPr id="4" name="ZoneTexte 3">
          <a:extLst>
            <a:ext uri="{FF2B5EF4-FFF2-40B4-BE49-F238E27FC236}">
              <a16:creationId xmlns:a16="http://schemas.microsoft.com/office/drawing/2014/main" id="{C14F1A82-25AE-4331-8521-168E5195993B}"/>
            </a:ext>
          </a:extLst>
        </xdr:cNvPr>
        <xdr:cNvSpPr txBox="1"/>
      </xdr:nvSpPr>
      <xdr:spPr>
        <a:xfrm>
          <a:off x="9883775" y="66865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14</xdr:col>
      <xdr:colOff>939800</xdr:colOff>
      <xdr:row>32</xdr:row>
      <xdr:rowOff>0</xdr:rowOff>
    </xdr:from>
    <xdr:ext cx="184731" cy="311803"/>
    <xdr:sp macro="" textlink="">
      <xdr:nvSpPr>
        <xdr:cNvPr id="5" name="ZoneTexte 4">
          <a:extLst>
            <a:ext uri="{FF2B5EF4-FFF2-40B4-BE49-F238E27FC236}">
              <a16:creationId xmlns:a16="http://schemas.microsoft.com/office/drawing/2014/main" id="{AA0DB2E1-7C3A-4D46-8CF0-18B7A930332E}"/>
            </a:ext>
          </a:extLst>
        </xdr:cNvPr>
        <xdr:cNvSpPr txBox="1"/>
      </xdr:nvSpPr>
      <xdr:spPr>
        <a:xfrm>
          <a:off x="9883775" y="66865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twoCellAnchor editAs="oneCell">
    <xdr:from>
      <xdr:col>2</xdr:col>
      <xdr:colOff>27214</xdr:colOff>
      <xdr:row>17</xdr:row>
      <xdr:rowOff>13607</xdr:rowOff>
    </xdr:from>
    <xdr:to>
      <xdr:col>7</xdr:col>
      <xdr:colOff>120388</xdr:colOff>
      <xdr:row>20</xdr:row>
      <xdr:rowOff>61232</xdr:rowOff>
    </xdr:to>
    <xdr:pic>
      <xdr:nvPicPr>
        <xdr:cNvPr id="6" name="Image 5">
          <a:extLst>
            <a:ext uri="{FF2B5EF4-FFF2-40B4-BE49-F238E27FC236}">
              <a16:creationId xmlns:a16="http://schemas.microsoft.com/office/drawing/2014/main" id="{F17D9A2E-E1E4-48A2-9559-2D04EF140F24}"/>
            </a:ext>
          </a:extLst>
        </xdr:cNvPr>
        <xdr:cNvPicPr>
          <a:picLocks noChangeAspect="1"/>
        </xdr:cNvPicPr>
      </xdr:nvPicPr>
      <xdr:blipFill>
        <a:blip xmlns:r="http://schemas.openxmlformats.org/officeDocument/2006/relationships" r:embed="rId1"/>
        <a:stretch>
          <a:fillRect/>
        </a:stretch>
      </xdr:blipFill>
      <xdr:spPr>
        <a:xfrm>
          <a:off x="332014" y="3766457"/>
          <a:ext cx="3826974" cy="619125"/>
        </a:xfrm>
        <a:prstGeom prst="rect">
          <a:avLst/>
        </a:prstGeom>
      </xdr:spPr>
    </xdr:pic>
    <xdr:clientData/>
  </xdr:twoCellAnchor>
  <xdr:twoCellAnchor editAs="oneCell">
    <xdr:from>
      <xdr:col>2</xdr:col>
      <xdr:colOff>0</xdr:colOff>
      <xdr:row>39</xdr:row>
      <xdr:rowOff>0</xdr:rowOff>
    </xdr:from>
    <xdr:to>
      <xdr:col>7</xdr:col>
      <xdr:colOff>93174</xdr:colOff>
      <xdr:row>43</xdr:row>
      <xdr:rowOff>6803</xdr:rowOff>
    </xdr:to>
    <xdr:pic>
      <xdr:nvPicPr>
        <xdr:cNvPr id="7" name="Image 6">
          <a:extLst>
            <a:ext uri="{FF2B5EF4-FFF2-40B4-BE49-F238E27FC236}">
              <a16:creationId xmlns:a16="http://schemas.microsoft.com/office/drawing/2014/main" id="{BECC86E5-84E5-4876-8AF8-F10C219CF9E5}"/>
            </a:ext>
          </a:extLst>
        </xdr:cNvPr>
        <xdr:cNvPicPr>
          <a:picLocks noChangeAspect="1"/>
        </xdr:cNvPicPr>
      </xdr:nvPicPr>
      <xdr:blipFill>
        <a:blip xmlns:r="http://schemas.openxmlformats.org/officeDocument/2006/relationships" r:embed="rId1"/>
        <a:stretch>
          <a:fillRect/>
        </a:stretch>
      </xdr:blipFill>
      <xdr:spPr>
        <a:xfrm>
          <a:off x="304800" y="8448675"/>
          <a:ext cx="3826974" cy="616403"/>
        </a:xfrm>
        <a:prstGeom prst="rect">
          <a:avLst/>
        </a:prstGeom>
      </xdr:spPr>
    </xdr:pic>
    <xdr:clientData/>
  </xdr:twoCellAnchor>
  <xdr:twoCellAnchor editAs="oneCell">
    <xdr:from>
      <xdr:col>2</xdr:col>
      <xdr:colOff>0</xdr:colOff>
      <xdr:row>62</xdr:row>
      <xdr:rowOff>0</xdr:rowOff>
    </xdr:from>
    <xdr:to>
      <xdr:col>7</xdr:col>
      <xdr:colOff>93174</xdr:colOff>
      <xdr:row>67</xdr:row>
      <xdr:rowOff>47625</xdr:rowOff>
    </xdr:to>
    <xdr:pic>
      <xdr:nvPicPr>
        <xdr:cNvPr id="8" name="Image 7">
          <a:extLst>
            <a:ext uri="{FF2B5EF4-FFF2-40B4-BE49-F238E27FC236}">
              <a16:creationId xmlns:a16="http://schemas.microsoft.com/office/drawing/2014/main" id="{E3586A95-C989-473F-9BE0-CE4165B85795}"/>
            </a:ext>
          </a:extLst>
        </xdr:cNvPr>
        <xdr:cNvPicPr>
          <a:picLocks noChangeAspect="1"/>
        </xdr:cNvPicPr>
      </xdr:nvPicPr>
      <xdr:blipFill>
        <a:blip xmlns:r="http://schemas.openxmlformats.org/officeDocument/2006/relationships" r:embed="rId1"/>
        <a:stretch>
          <a:fillRect/>
        </a:stretch>
      </xdr:blipFill>
      <xdr:spPr>
        <a:xfrm>
          <a:off x="304800" y="13373100"/>
          <a:ext cx="3826974" cy="600075"/>
        </a:xfrm>
        <a:prstGeom prst="rect">
          <a:avLst/>
        </a:prstGeom>
      </xdr:spPr>
    </xdr:pic>
    <xdr:clientData/>
  </xdr:twoCellAnchor>
  <xdr:twoCellAnchor editAs="oneCell">
    <xdr:from>
      <xdr:col>2</xdr:col>
      <xdr:colOff>0</xdr:colOff>
      <xdr:row>85</xdr:row>
      <xdr:rowOff>0</xdr:rowOff>
    </xdr:from>
    <xdr:to>
      <xdr:col>7</xdr:col>
      <xdr:colOff>93174</xdr:colOff>
      <xdr:row>89</xdr:row>
      <xdr:rowOff>102054</xdr:rowOff>
    </xdr:to>
    <xdr:pic>
      <xdr:nvPicPr>
        <xdr:cNvPr id="9" name="Image 8">
          <a:extLst>
            <a:ext uri="{FF2B5EF4-FFF2-40B4-BE49-F238E27FC236}">
              <a16:creationId xmlns:a16="http://schemas.microsoft.com/office/drawing/2014/main" id="{8403A730-7F02-4639-BA55-86D64C559B3C}"/>
            </a:ext>
          </a:extLst>
        </xdr:cNvPr>
        <xdr:cNvPicPr>
          <a:picLocks noChangeAspect="1"/>
        </xdr:cNvPicPr>
      </xdr:nvPicPr>
      <xdr:blipFill>
        <a:blip xmlns:r="http://schemas.openxmlformats.org/officeDocument/2006/relationships" r:embed="rId1"/>
        <a:stretch>
          <a:fillRect/>
        </a:stretch>
      </xdr:blipFill>
      <xdr:spPr>
        <a:xfrm>
          <a:off x="304800" y="18107025"/>
          <a:ext cx="3826974" cy="616404"/>
        </a:xfrm>
        <a:prstGeom prst="rect">
          <a:avLst/>
        </a:prstGeom>
      </xdr:spPr>
    </xdr:pic>
    <xdr:clientData/>
  </xdr:twoCellAnchor>
  <xdr:twoCellAnchor editAs="oneCell">
    <xdr:from>
      <xdr:col>2</xdr:col>
      <xdr:colOff>0</xdr:colOff>
      <xdr:row>109</xdr:row>
      <xdr:rowOff>0</xdr:rowOff>
    </xdr:from>
    <xdr:to>
      <xdr:col>7</xdr:col>
      <xdr:colOff>93174</xdr:colOff>
      <xdr:row>113</xdr:row>
      <xdr:rowOff>47625</xdr:rowOff>
    </xdr:to>
    <xdr:pic>
      <xdr:nvPicPr>
        <xdr:cNvPr id="10" name="Image 9">
          <a:extLst>
            <a:ext uri="{FF2B5EF4-FFF2-40B4-BE49-F238E27FC236}">
              <a16:creationId xmlns:a16="http://schemas.microsoft.com/office/drawing/2014/main" id="{9549EAB2-1473-42C8-98B3-32CC6D092E31}"/>
            </a:ext>
          </a:extLst>
        </xdr:cNvPr>
        <xdr:cNvPicPr>
          <a:picLocks noChangeAspect="1"/>
        </xdr:cNvPicPr>
      </xdr:nvPicPr>
      <xdr:blipFill>
        <a:blip xmlns:r="http://schemas.openxmlformats.org/officeDocument/2006/relationships" r:embed="rId1"/>
        <a:stretch>
          <a:fillRect/>
        </a:stretch>
      </xdr:blipFill>
      <xdr:spPr>
        <a:xfrm>
          <a:off x="304800" y="23012400"/>
          <a:ext cx="3826974" cy="619125"/>
        </a:xfrm>
        <a:prstGeom prst="rect">
          <a:avLst/>
        </a:prstGeom>
      </xdr:spPr>
    </xdr:pic>
    <xdr:clientData/>
  </xdr:twoCellAnchor>
  <xdr:twoCellAnchor editAs="oneCell">
    <xdr:from>
      <xdr:col>2</xdr:col>
      <xdr:colOff>0</xdr:colOff>
      <xdr:row>131</xdr:row>
      <xdr:rowOff>0</xdr:rowOff>
    </xdr:from>
    <xdr:to>
      <xdr:col>7</xdr:col>
      <xdr:colOff>93174</xdr:colOff>
      <xdr:row>137</xdr:row>
      <xdr:rowOff>47625</xdr:rowOff>
    </xdr:to>
    <xdr:pic>
      <xdr:nvPicPr>
        <xdr:cNvPr id="11" name="Image 10">
          <a:extLst>
            <a:ext uri="{FF2B5EF4-FFF2-40B4-BE49-F238E27FC236}">
              <a16:creationId xmlns:a16="http://schemas.microsoft.com/office/drawing/2014/main" id="{132572C5-83CB-4CE1-9F6B-645006B99FD1}"/>
            </a:ext>
          </a:extLst>
        </xdr:cNvPr>
        <xdr:cNvPicPr>
          <a:picLocks noChangeAspect="1"/>
        </xdr:cNvPicPr>
      </xdr:nvPicPr>
      <xdr:blipFill>
        <a:blip xmlns:r="http://schemas.openxmlformats.org/officeDocument/2006/relationships" r:embed="rId1"/>
        <a:stretch>
          <a:fillRect/>
        </a:stretch>
      </xdr:blipFill>
      <xdr:spPr>
        <a:xfrm>
          <a:off x="304800" y="27765375"/>
          <a:ext cx="3826974" cy="619125"/>
        </a:xfrm>
        <a:prstGeom prst="rect">
          <a:avLst/>
        </a:prstGeom>
      </xdr:spPr>
    </xdr:pic>
    <xdr:clientData/>
  </xdr:twoCellAnchor>
  <xdr:twoCellAnchor editAs="oneCell">
    <xdr:from>
      <xdr:col>2</xdr:col>
      <xdr:colOff>0</xdr:colOff>
      <xdr:row>154</xdr:row>
      <xdr:rowOff>0</xdr:rowOff>
    </xdr:from>
    <xdr:to>
      <xdr:col>7</xdr:col>
      <xdr:colOff>93174</xdr:colOff>
      <xdr:row>159</xdr:row>
      <xdr:rowOff>47625</xdr:rowOff>
    </xdr:to>
    <xdr:pic>
      <xdr:nvPicPr>
        <xdr:cNvPr id="12" name="Image 11">
          <a:extLst>
            <a:ext uri="{FF2B5EF4-FFF2-40B4-BE49-F238E27FC236}">
              <a16:creationId xmlns:a16="http://schemas.microsoft.com/office/drawing/2014/main" id="{1AF89723-8547-429C-9C7F-01F976493795}"/>
            </a:ext>
          </a:extLst>
        </xdr:cNvPr>
        <xdr:cNvPicPr>
          <a:picLocks noChangeAspect="1"/>
        </xdr:cNvPicPr>
      </xdr:nvPicPr>
      <xdr:blipFill>
        <a:blip xmlns:r="http://schemas.openxmlformats.org/officeDocument/2006/relationships" r:embed="rId1"/>
        <a:stretch>
          <a:fillRect/>
        </a:stretch>
      </xdr:blipFill>
      <xdr:spPr>
        <a:xfrm>
          <a:off x="304800" y="32327850"/>
          <a:ext cx="3826974" cy="619125"/>
        </a:xfrm>
        <a:prstGeom prst="rect">
          <a:avLst/>
        </a:prstGeom>
      </xdr:spPr>
    </xdr:pic>
    <xdr:clientData/>
  </xdr:twoCellAnchor>
  <xdr:twoCellAnchor editAs="oneCell">
    <xdr:from>
      <xdr:col>2</xdr:col>
      <xdr:colOff>0</xdr:colOff>
      <xdr:row>177</xdr:row>
      <xdr:rowOff>0</xdr:rowOff>
    </xdr:from>
    <xdr:to>
      <xdr:col>7</xdr:col>
      <xdr:colOff>93174</xdr:colOff>
      <xdr:row>181</xdr:row>
      <xdr:rowOff>142875</xdr:rowOff>
    </xdr:to>
    <xdr:pic>
      <xdr:nvPicPr>
        <xdr:cNvPr id="13" name="Image 12">
          <a:extLst>
            <a:ext uri="{FF2B5EF4-FFF2-40B4-BE49-F238E27FC236}">
              <a16:creationId xmlns:a16="http://schemas.microsoft.com/office/drawing/2014/main" id="{3CEF1C68-68A2-48DE-A924-EFE53F6552A6}"/>
            </a:ext>
          </a:extLst>
        </xdr:cNvPr>
        <xdr:cNvPicPr>
          <a:picLocks noChangeAspect="1"/>
        </xdr:cNvPicPr>
      </xdr:nvPicPr>
      <xdr:blipFill>
        <a:blip xmlns:r="http://schemas.openxmlformats.org/officeDocument/2006/relationships" r:embed="rId1"/>
        <a:stretch>
          <a:fillRect/>
        </a:stretch>
      </xdr:blipFill>
      <xdr:spPr>
        <a:xfrm>
          <a:off x="304800" y="37080825"/>
          <a:ext cx="3826974" cy="619125"/>
        </a:xfrm>
        <a:prstGeom prst="rect">
          <a:avLst/>
        </a:prstGeom>
      </xdr:spPr>
    </xdr:pic>
    <xdr:clientData/>
  </xdr:twoCellAnchor>
  <xdr:twoCellAnchor editAs="oneCell">
    <xdr:from>
      <xdr:col>2</xdr:col>
      <xdr:colOff>0</xdr:colOff>
      <xdr:row>200</xdr:row>
      <xdr:rowOff>0</xdr:rowOff>
    </xdr:from>
    <xdr:to>
      <xdr:col>7</xdr:col>
      <xdr:colOff>93174</xdr:colOff>
      <xdr:row>205</xdr:row>
      <xdr:rowOff>47625</xdr:rowOff>
    </xdr:to>
    <xdr:pic>
      <xdr:nvPicPr>
        <xdr:cNvPr id="14" name="Image 13">
          <a:extLst>
            <a:ext uri="{FF2B5EF4-FFF2-40B4-BE49-F238E27FC236}">
              <a16:creationId xmlns:a16="http://schemas.microsoft.com/office/drawing/2014/main" id="{794D1DA5-8637-47BC-A9EE-32DB0F13D7C9}"/>
            </a:ext>
          </a:extLst>
        </xdr:cNvPr>
        <xdr:cNvPicPr>
          <a:picLocks noChangeAspect="1"/>
        </xdr:cNvPicPr>
      </xdr:nvPicPr>
      <xdr:blipFill>
        <a:blip xmlns:r="http://schemas.openxmlformats.org/officeDocument/2006/relationships" r:embed="rId1"/>
        <a:stretch>
          <a:fillRect/>
        </a:stretch>
      </xdr:blipFill>
      <xdr:spPr>
        <a:xfrm>
          <a:off x="304800" y="41929050"/>
          <a:ext cx="3826974" cy="619125"/>
        </a:xfrm>
        <a:prstGeom prst="rect">
          <a:avLst/>
        </a:prstGeom>
      </xdr:spPr>
    </xdr:pic>
    <xdr:clientData/>
  </xdr:twoCellAnchor>
  <xdr:twoCellAnchor editAs="oneCell">
    <xdr:from>
      <xdr:col>2</xdr:col>
      <xdr:colOff>0</xdr:colOff>
      <xdr:row>223</xdr:row>
      <xdr:rowOff>0</xdr:rowOff>
    </xdr:from>
    <xdr:to>
      <xdr:col>7</xdr:col>
      <xdr:colOff>93174</xdr:colOff>
      <xdr:row>228</xdr:row>
      <xdr:rowOff>47625</xdr:rowOff>
    </xdr:to>
    <xdr:pic>
      <xdr:nvPicPr>
        <xdr:cNvPr id="15" name="Image 14">
          <a:extLst>
            <a:ext uri="{FF2B5EF4-FFF2-40B4-BE49-F238E27FC236}">
              <a16:creationId xmlns:a16="http://schemas.microsoft.com/office/drawing/2014/main" id="{70AE3B51-6369-4CE1-B4E9-60641AB5A0E5}"/>
            </a:ext>
          </a:extLst>
        </xdr:cNvPr>
        <xdr:cNvPicPr>
          <a:picLocks noChangeAspect="1"/>
        </xdr:cNvPicPr>
      </xdr:nvPicPr>
      <xdr:blipFill>
        <a:blip xmlns:r="http://schemas.openxmlformats.org/officeDocument/2006/relationships" r:embed="rId1"/>
        <a:stretch>
          <a:fillRect/>
        </a:stretch>
      </xdr:blipFill>
      <xdr:spPr>
        <a:xfrm>
          <a:off x="304800" y="46682025"/>
          <a:ext cx="3826974" cy="619125"/>
        </a:xfrm>
        <a:prstGeom prst="rect">
          <a:avLst/>
        </a:prstGeom>
      </xdr:spPr>
    </xdr:pic>
    <xdr:clientData/>
  </xdr:twoCellAnchor>
  <xdr:twoCellAnchor editAs="oneCell">
    <xdr:from>
      <xdr:col>2</xdr:col>
      <xdr:colOff>0</xdr:colOff>
      <xdr:row>246</xdr:row>
      <xdr:rowOff>0</xdr:rowOff>
    </xdr:from>
    <xdr:to>
      <xdr:col>7</xdr:col>
      <xdr:colOff>93174</xdr:colOff>
      <xdr:row>251</xdr:row>
      <xdr:rowOff>47625</xdr:rowOff>
    </xdr:to>
    <xdr:pic>
      <xdr:nvPicPr>
        <xdr:cNvPr id="16" name="Image 15">
          <a:extLst>
            <a:ext uri="{FF2B5EF4-FFF2-40B4-BE49-F238E27FC236}">
              <a16:creationId xmlns:a16="http://schemas.microsoft.com/office/drawing/2014/main" id="{CFBAF619-7CF5-4B9D-A300-44255D66F85A}"/>
            </a:ext>
          </a:extLst>
        </xdr:cNvPr>
        <xdr:cNvPicPr>
          <a:picLocks noChangeAspect="1"/>
        </xdr:cNvPicPr>
      </xdr:nvPicPr>
      <xdr:blipFill>
        <a:blip xmlns:r="http://schemas.openxmlformats.org/officeDocument/2006/relationships" r:embed="rId1"/>
        <a:stretch>
          <a:fillRect/>
        </a:stretch>
      </xdr:blipFill>
      <xdr:spPr>
        <a:xfrm>
          <a:off x="304800" y="51435000"/>
          <a:ext cx="3826974" cy="619125"/>
        </a:xfrm>
        <a:prstGeom prst="rect">
          <a:avLst/>
        </a:prstGeom>
      </xdr:spPr>
    </xdr:pic>
    <xdr:clientData/>
  </xdr:twoCellAnchor>
  <xdr:twoCellAnchor editAs="oneCell">
    <xdr:from>
      <xdr:col>2</xdr:col>
      <xdr:colOff>0</xdr:colOff>
      <xdr:row>269</xdr:row>
      <xdr:rowOff>0</xdr:rowOff>
    </xdr:from>
    <xdr:to>
      <xdr:col>7</xdr:col>
      <xdr:colOff>93174</xdr:colOff>
      <xdr:row>273</xdr:row>
      <xdr:rowOff>47625</xdr:rowOff>
    </xdr:to>
    <xdr:pic>
      <xdr:nvPicPr>
        <xdr:cNvPr id="17" name="Image 16">
          <a:extLst>
            <a:ext uri="{FF2B5EF4-FFF2-40B4-BE49-F238E27FC236}">
              <a16:creationId xmlns:a16="http://schemas.microsoft.com/office/drawing/2014/main" id="{2E3D74C7-FACE-43E1-B443-3A290A230A95}"/>
            </a:ext>
          </a:extLst>
        </xdr:cNvPr>
        <xdr:cNvPicPr>
          <a:picLocks noChangeAspect="1"/>
        </xdr:cNvPicPr>
      </xdr:nvPicPr>
      <xdr:blipFill>
        <a:blip xmlns:r="http://schemas.openxmlformats.org/officeDocument/2006/relationships" r:embed="rId1"/>
        <a:stretch>
          <a:fillRect/>
        </a:stretch>
      </xdr:blipFill>
      <xdr:spPr>
        <a:xfrm>
          <a:off x="304800" y="56187975"/>
          <a:ext cx="3826974" cy="619125"/>
        </a:xfrm>
        <a:prstGeom prst="rect">
          <a:avLst/>
        </a:prstGeom>
      </xdr:spPr>
    </xdr:pic>
    <xdr:clientData/>
  </xdr:twoCellAnchor>
  <xdr:twoCellAnchor editAs="oneCell">
    <xdr:from>
      <xdr:col>2</xdr:col>
      <xdr:colOff>0</xdr:colOff>
      <xdr:row>292</xdr:row>
      <xdr:rowOff>0</xdr:rowOff>
    </xdr:from>
    <xdr:to>
      <xdr:col>7</xdr:col>
      <xdr:colOff>93174</xdr:colOff>
      <xdr:row>297</xdr:row>
      <xdr:rowOff>47625</xdr:rowOff>
    </xdr:to>
    <xdr:pic>
      <xdr:nvPicPr>
        <xdr:cNvPr id="18" name="Image 17">
          <a:extLst>
            <a:ext uri="{FF2B5EF4-FFF2-40B4-BE49-F238E27FC236}">
              <a16:creationId xmlns:a16="http://schemas.microsoft.com/office/drawing/2014/main" id="{2838F58A-7E08-4C6B-9BFB-78B445C542A1}"/>
            </a:ext>
          </a:extLst>
        </xdr:cNvPr>
        <xdr:cNvPicPr>
          <a:picLocks noChangeAspect="1"/>
        </xdr:cNvPicPr>
      </xdr:nvPicPr>
      <xdr:blipFill>
        <a:blip xmlns:r="http://schemas.openxmlformats.org/officeDocument/2006/relationships" r:embed="rId1"/>
        <a:stretch>
          <a:fillRect/>
        </a:stretch>
      </xdr:blipFill>
      <xdr:spPr>
        <a:xfrm>
          <a:off x="304800" y="61131450"/>
          <a:ext cx="3826974" cy="619125"/>
        </a:xfrm>
        <a:prstGeom prst="rect">
          <a:avLst/>
        </a:prstGeom>
      </xdr:spPr>
    </xdr:pic>
    <xdr:clientData/>
  </xdr:twoCellAnchor>
  <xdr:twoCellAnchor editAs="oneCell">
    <xdr:from>
      <xdr:col>2</xdr:col>
      <xdr:colOff>0</xdr:colOff>
      <xdr:row>315</xdr:row>
      <xdr:rowOff>0</xdr:rowOff>
    </xdr:from>
    <xdr:to>
      <xdr:col>7</xdr:col>
      <xdr:colOff>93174</xdr:colOff>
      <xdr:row>320</xdr:row>
      <xdr:rowOff>47625</xdr:rowOff>
    </xdr:to>
    <xdr:pic>
      <xdr:nvPicPr>
        <xdr:cNvPr id="19" name="Image 18">
          <a:extLst>
            <a:ext uri="{FF2B5EF4-FFF2-40B4-BE49-F238E27FC236}">
              <a16:creationId xmlns:a16="http://schemas.microsoft.com/office/drawing/2014/main" id="{9AEB1ADC-7760-4935-8897-FFAE05777614}"/>
            </a:ext>
          </a:extLst>
        </xdr:cNvPr>
        <xdr:cNvPicPr>
          <a:picLocks noChangeAspect="1"/>
        </xdr:cNvPicPr>
      </xdr:nvPicPr>
      <xdr:blipFill>
        <a:blip xmlns:r="http://schemas.openxmlformats.org/officeDocument/2006/relationships" r:embed="rId1"/>
        <a:stretch>
          <a:fillRect/>
        </a:stretch>
      </xdr:blipFill>
      <xdr:spPr>
        <a:xfrm>
          <a:off x="304800" y="65884425"/>
          <a:ext cx="3826974" cy="619125"/>
        </a:xfrm>
        <a:prstGeom prst="rect">
          <a:avLst/>
        </a:prstGeom>
      </xdr:spPr>
    </xdr:pic>
    <xdr:clientData/>
  </xdr:twoCellAnchor>
  <xdr:twoCellAnchor editAs="oneCell">
    <xdr:from>
      <xdr:col>2</xdr:col>
      <xdr:colOff>0</xdr:colOff>
      <xdr:row>338</xdr:row>
      <xdr:rowOff>0</xdr:rowOff>
    </xdr:from>
    <xdr:to>
      <xdr:col>7</xdr:col>
      <xdr:colOff>93174</xdr:colOff>
      <xdr:row>343</xdr:row>
      <xdr:rowOff>47625</xdr:rowOff>
    </xdr:to>
    <xdr:pic>
      <xdr:nvPicPr>
        <xdr:cNvPr id="20" name="Image 19">
          <a:extLst>
            <a:ext uri="{FF2B5EF4-FFF2-40B4-BE49-F238E27FC236}">
              <a16:creationId xmlns:a16="http://schemas.microsoft.com/office/drawing/2014/main" id="{0391D608-2739-4F87-889F-7DA0AD0AD756}"/>
            </a:ext>
          </a:extLst>
        </xdr:cNvPr>
        <xdr:cNvPicPr>
          <a:picLocks noChangeAspect="1"/>
        </xdr:cNvPicPr>
      </xdr:nvPicPr>
      <xdr:blipFill>
        <a:blip xmlns:r="http://schemas.openxmlformats.org/officeDocument/2006/relationships" r:embed="rId1"/>
        <a:stretch>
          <a:fillRect/>
        </a:stretch>
      </xdr:blipFill>
      <xdr:spPr>
        <a:xfrm>
          <a:off x="304800" y="70637400"/>
          <a:ext cx="3826974" cy="619125"/>
        </a:xfrm>
        <a:prstGeom prst="rect">
          <a:avLst/>
        </a:prstGeom>
      </xdr:spPr>
    </xdr:pic>
    <xdr:clientData/>
  </xdr:twoCellAnchor>
  <xdr:twoCellAnchor editAs="oneCell">
    <xdr:from>
      <xdr:col>2</xdr:col>
      <xdr:colOff>0</xdr:colOff>
      <xdr:row>361</xdr:row>
      <xdr:rowOff>0</xdr:rowOff>
    </xdr:from>
    <xdr:to>
      <xdr:col>7</xdr:col>
      <xdr:colOff>93174</xdr:colOff>
      <xdr:row>366</xdr:row>
      <xdr:rowOff>47625</xdr:rowOff>
    </xdr:to>
    <xdr:pic>
      <xdr:nvPicPr>
        <xdr:cNvPr id="21" name="Image 20">
          <a:extLst>
            <a:ext uri="{FF2B5EF4-FFF2-40B4-BE49-F238E27FC236}">
              <a16:creationId xmlns:a16="http://schemas.microsoft.com/office/drawing/2014/main" id="{7E5E27AB-98B3-4D0C-B0BF-AC10866F96FC}"/>
            </a:ext>
          </a:extLst>
        </xdr:cNvPr>
        <xdr:cNvPicPr>
          <a:picLocks noChangeAspect="1"/>
        </xdr:cNvPicPr>
      </xdr:nvPicPr>
      <xdr:blipFill>
        <a:blip xmlns:r="http://schemas.openxmlformats.org/officeDocument/2006/relationships" r:embed="rId1"/>
        <a:stretch>
          <a:fillRect/>
        </a:stretch>
      </xdr:blipFill>
      <xdr:spPr>
        <a:xfrm>
          <a:off x="304800" y="75390375"/>
          <a:ext cx="3826974" cy="619125"/>
        </a:xfrm>
        <a:prstGeom prst="rect">
          <a:avLst/>
        </a:prstGeom>
      </xdr:spPr>
    </xdr:pic>
    <xdr:clientData/>
  </xdr:twoCellAnchor>
  <xdr:twoCellAnchor editAs="oneCell">
    <xdr:from>
      <xdr:col>2</xdr:col>
      <xdr:colOff>0</xdr:colOff>
      <xdr:row>384</xdr:row>
      <xdr:rowOff>0</xdr:rowOff>
    </xdr:from>
    <xdr:to>
      <xdr:col>7</xdr:col>
      <xdr:colOff>93174</xdr:colOff>
      <xdr:row>389</xdr:row>
      <xdr:rowOff>47625</xdr:rowOff>
    </xdr:to>
    <xdr:pic>
      <xdr:nvPicPr>
        <xdr:cNvPr id="22" name="Image 21">
          <a:extLst>
            <a:ext uri="{FF2B5EF4-FFF2-40B4-BE49-F238E27FC236}">
              <a16:creationId xmlns:a16="http://schemas.microsoft.com/office/drawing/2014/main" id="{D300B4F5-7B86-4040-B976-3FA14DA34A32}"/>
            </a:ext>
          </a:extLst>
        </xdr:cNvPr>
        <xdr:cNvPicPr>
          <a:picLocks noChangeAspect="1"/>
        </xdr:cNvPicPr>
      </xdr:nvPicPr>
      <xdr:blipFill>
        <a:blip xmlns:r="http://schemas.openxmlformats.org/officeDocument/2006/relationships" r:embed="rId1"/>
        <a:stretch>
          <a:fillRect/>
        </a:stretch>
      </xdr:blipFill>
      <xdr:spPr>
        <a:xfrm>
          <a:off x="304800" y="80143350"/>
          <a:ext cx="3826974" cy="619125"/>
        </a:xfrm>
        <a:prstGeom prst="rect">
          <a:avLst/>
        </a:prstGeom>
      </xdr:spPr>
    </xdr:pic>
    <xdr:clientData/>
  </xdr:twoCellAnchor>
  <xdr:twoCellAnchor editAs="oneCell">
    <xdr:from>
      <xdr:col>2</xdr:col>
      <xdr:colOff>0</xdr:colOff>
      <xdr:row>407</xdr:row>
      <xdr:rowOff>0</xdr:rowOff>
    </xdr:from>
    <xdr:to>
      <xdr:col>7</xdr:col>
      <xdr:colOff>93174</xdr:colOff>
      <xdr:row>412</xdr:row>
      <xdr:rowOff>47625</xdr:rowOff>
    </xdr:to>
    <xdr:pic>
      <xdr:nvPicPr>
        <xdr:cNvPr id="23" name="Image 22">
          <a:extLst>
            <a:ext uri="{FF2B5EF4-FFF2-40B4-BE49-F238E27FC236}">
              <a16:creationId xmlns:a16="http://schemas.microsoft.com/office/drawing/2014/main" id="{815107DA-F069-4828-98AC-2245D3AD6AD8}"/>
            </a:ext>
          </a:extLst>
        </xdr:cNvPr>
        <xdr:cNvPicPr>
          <a:picLocks noChangeAspect="1"/>
        </xdr:cNvPicPr>
      </xdr:nvPicPr>
      <xdr:blipFill>
        <a:blip xmlns:r="http://schemas.openxmlformats.org/officeDocument/2006/relationships" r:embed="rId1"/>
        <a:stretch>
          <a:fillRect/>
        </a:stretch>
      </xdr:blipFill>
      <xdr:spPr>
        <a:xfrm>
          <a:off x="304800" y="84896325"/>
          <a:ext cx="3826974" cy="619125"/>
        </a:xfrm>
        <a:prstGeom prst="rect">
          <a:avLst/>
        </a:prstGeom>
      </xdr:spPr>
    </xdr:pic>
    <xdr:clientData/>
  </xdr:twoCellAnchor>
  <xdr:twoCellAnchor editAs="oneCell">
    <xdr:from>
      <xdr:col>2</xdr:col>
      <xdr:colOff>0</xdr:colOff>
      <xdr:row>430</xdr:row>
      <xdr:rowOff>0</xdr:rowOff>
    </xdr:from>
    <xdr:to>
      <xdr:col>7</xdr:col>
      <xdr:colOff>93174</xdr:colOff>
      <xdr:row>435</xdr:row>
      <xdr:rowOff>47625</xdr:rowOff>
    </xdr:to>
    <xdr:pic>
      <xdr:nvPicPr>
        <xdr:cNvPr id="24" name="Image 23">
          <a:extLst>
            <a:ext uri="{FF2B5EF4-FFF2-40B4-BE49-F238E27FC236}">
              <a16:creationId xmlns:a16="http://schemas.microsoft.com/office/drawing/2014/main" id="{AC435EE8-92EB-41CE-A778-1F180E352180}"/>
            </a:ext>
          </a:extLst>
        </xdr:cNvPr>
        <xdr:cNvPicPr>
          <a:picLocks noChangeAspect="1"/>
        </xdr:cNvPicPr>
      </xdr:nvPicPr>
      <xdr:blipFill>
        <a:blip xmlns:r="http://schemas.openxmlformats.org/officeDocument/2006/relationships" r:embed="rId1"/>
        <a:stretch>
          <a:fillRect/>
        </a:stretch>
      </xdr:blipFill>
      <xdr:spPr>
        <a:xfrm>
          <a:off x="304800" y="89649300"/>
          <a:ext cx="3826974" cy="619125"/>
        </a:xfrm>
        <a:prstGeom prst="rect">
          <a:avLst/>
        </a:prstGeom>
      </xdr:spPr>
    </xdr:pic>
    <xdr:clientData/>
  </xdr:twoCellAnchor>
  <xdr:twoCellAnchor editAs="oneCell">
    <xdr:from>
      <xdr:col>2</xdr:col>
      <xdr:colOff>0</xdr:colOff>
      <xdr:row>453</xdr:row>
      <xdr:rowOff>0</xdr:rowOff>
    </xdr:from>
    <xdr:to>
      <xdr:col>7</xdr:col>
      <xdr:colOff>93174</xdr:colOff>
      <xdr:row>458</xdr:row>
      <xdr:rowOff>47625</xdr:rowOff>
    </xdr:to>
    <xdr:pic>
      <xdr:nvPicPr>
        <xdr:cNvPr id="25" name="Image 24">
          <a:extLst>
            <a:ext uri="{FF2B5EF4-FFF2-40B4-BE49-F238E27FC236}">
              <a16:creationId xmlns:a16="http://schemas.microsoft.com/office/drawing/2014/main" id="{6E4F3AD9-821E-478B-9510-83B3BA1F1B9D}"/>
            </a:ext>
          </a:extLst>
        </xdr:cNvPr>
        <xdr:cNvPicPr>
          <a:picLocks noChangeAspect="1"/>
        </xdr:cNvPicPr>
      </xdr:nvPicPr>
      <xdr:blipFill>
        <a:blip xmlns:r="http://schemas.openxmlformats.org/officeDocument/2006/relationships" r:embed="rId1"/>
        <a:stretch>
          <a:fillRect/>
        </a:stretch>
      </xdr:blipFill>
      <xdr:spPr>
        <a:xfrm>
          <a:off x="304800" y="94402275"/>
          <a:ext cx="3826974" cy="619125"/>
        </a:xfrm>
        <a:prstGeom prst="rect">
          <a:avLst/>
        </a:prstGeom>
      </xdr:spPr>
    </xdr:pic>
    <xdr:clientData/>
  </xdr:twoCellAnchor>
  <xdr:twoCellAnchor editAs="oneCell">
    <xdr:from>
      <xdr:col>2</xdr:col>
      <xdr:colOff>0</xdr:colOff>
      <xdr:row>476</xdr:row>
      <xdr:rowOff>0</xdr:rowOff>
    </xdr:from>
    <xdr:to>
      <xdr:col>7</xdr:col>
      <xdr:colOff>93174</xdr:colOff>
      <xdr:row>481</xdr:row>
      <xdr:rowOff>47625</xdr:rowOff>
    </xdr:to>
    <xdr:pic>
      <xdr:nvPicPr>
        <xdr:cNvPr id="26" name="Image 25">
          <a:extLst>
            <a:ext uri="{FF2B5EF4-FFF2-40B4-BE49-F238E27FC236}">
              <a16:creationId xmlns:a16="http://schemas.microsoft.com/office/drawing/2014/main" id="{BC469830-928A-4377-9ABA-1F23B4BDB0BD}"/>
            </a:ext>
          </a:extLst>
        </xdr:cNvPr>
        <xdr:cNvPicPr>
          <a:picLocks noChangeAspect="1"/>
        </xdr:cNvPicPr>
      </xdr:nvPicPr>
      <xdr:blipFill>
        <a:blip xmlns:r="http://schemas.openxmlformats.org/officeDocument/2006/relationships" r:embed="rId1"/>
        <a:stretch>
          <a:fillRect/>
        </a:stretch>
      </xdr:blipFill>
      <xdr:spPr>
        <a:xfrm>
          <a:off x="304800" y="99155250"/>
          <a:ext cx="3826974" cy="619125"/>
        </a:xfrm>
        <a:prstGeom prst="rect">
          <a:avLst/>
        </a:prstGeom>
      </xdr:spPr>
    </xdr:pic>
    <xdr:clientData/>
  </xdr:twoCellAnchor>
  <xdr:twoCellAnchor editAs="oneCell">
    <xdr:from>
      <xdr:col>2</xdr:col>
      <xdr:colOff>0</xdr:colOff>
      <xdr:row>499</xdr:row>
      <xdr:rowOff>0</xdr:rowOff>
    </xdr:from>
    <xdr:to>
      <xdr:col>7</xdr:col>
      <xdr:colOff>93174</xdr:colOff>
      <xdr:row>504</xdr:row>
      <xdr:rowOff>47625</xdr:rowOff>
    </xdr:to>
    <xdr:pic>
      <xdr:nvPicPr>
        <xdr:cNvPr id="27" name="Image 26">
          <a:extLst>
            <a:ext uri="{FF2B5EF4-FFF2-40B4-BE49-F238E27FC236}">
              <a16:creationId xmlns:a16="http://schemas.microsoft.com/office/drawing/2014/main" id="{5E225D4F-D71A-48E9-B5DB-4A447C7FC513}"/>
            </a:ext>
          </a:extLst>
        </xdr:cNvPr>
        <xdr:cNvPicPr>
          <a:picLocks noChangeAspect="1"/>
        </xdr:cNvPicPr>
      </xdr:nvPicPr>
      <xdr:blipFill>
        <a:blip xmlns:r="http://schemas.openxmlformats.org/officeDocument/2006/relationships" r:embed="rId1"/>
        <a:stretch>
          <a:fillRect/>
        </a:stretch>
      </xdr:blipFill>
      <xdr:spPr>
        <a:xfrm>
          <a:off x="304800" y="103908225"/>
          <a:ext cx="3826974" cy="619125"/>
        </a:xfrm>
        <a:prstGeom prst="rect">
          <a:avLst/>
        </a:prstGeom>
      </xdr:spPr>
    </xdr:pic>
    <xdr:clientData/>
  </xdr:twoCellAnchor>
  <xdr:oneCellAnchor>
    <xdr:from>
      <xdr:col>2</xdr:col>
      <xdr:colOff>0</xdr:colOff>
      <xdr:row>523</xdr:row>
      <xdr:rowOff>0</xdr:rowOff>
    </xdr:from>
    <xdr:ext cx="3835138" cy="619125"/>
    <xdr:pic>
      <xdr:nvPicPr>
        <xdr:cNvPr id="28" name="Image 27">
          <a:extLst>
            <a:ext uri="{FF2B5EF4-FFF2-40B4-BE49-F238E27FC236}">
              <a16:creationId xmlns:a16="http://schemas.microsoft.com/office/drawing/2014/main" id="{0CDECA8A-C363-483C-9B60-13CA2F306DBD}"/>
            </a:ext>
          </a:extLst>
        </xdr:cNvPr>
        <xdr:cNvPicPr>
          <a:picLocks noChangeAspect="1"/>
        </xdr:cNvPicPr>
      </xdr:nvPicPr>
      <xdr:blipFill>
        <a:blip xmlns:r="http://schemas.openxmlformats.org/officeDocument/2006/relationships" r:embed="rId1"/>
        <a:stretch>
          <a:fillRect/>
        </a:stretch>
      </xdr:blipFill>
      <xdr:spPr>
        <a:xfrm>
          <a:off x="304800" y="108604050"/>
          <a:ext cx="3835138" cy="619125"/>
        </a:xfrm>
        <a:prstGeom prst="rect">
          <a:avLst/>
        </a:prstGeom>
      </xdr:spPr>
    </xdr:pic>
    <xdr:clientData/>
  </xdr:oneCellAnchor>
  <xdr:oneCellAnchor>
    <xdr:from>
      <xdr:col>2</xdr:col>
      <xdr:colOff>0</xdr:colOff>
      <xdr:row>546</xdr:row>
      <xdr:rowOff>0</xdr:rowOff>
    </xdr:from>
    <xdr:ext cx="3835138" cy="619125"/>
    <xdr:pic>
      <xdr:nvPicPr>
        <xdr:cNvPr id="29" name="Image 28">
          <a:extLst>
            <a:ext uri="{FF2B5EF4-FFF2-40B4-BE49-F238E27FC236}">
              <a16:creationId xmlns:a16="http://schemas.microsoft.com/office/drawing/2014/main" id="{94666DDD-1296-430C-8348-DEBED0792C0F}"/>
            </a:ext>
          </a:extLst>
        </xdr:cNvPr>
        <xdr:cNvPicPr>
          <a:picLocks noChangeAspect="1"/>
        </xdr:cNvPicPr>
      </xdr:nvPicPr>
      <xdr:blipFill>
        <a:blip xmlns:r="http://schemas.openxmlformats.org/officeDocument/2006/relationships" r:embed="rId1"/>
        <a:stretch>
          <a:fillRect/>
        </a:stretch>
      </xdr:blipFill>
      <xdr:spPr>
        <a:xfrm>
          <a:off x="304800" y="113357025"/>
          <a:ext cx="3835138" cy="619125"/>
        </a:xfrm>
        <a:prstGeom prst="rect">
          <a:avLst/>
        </a:prstGeom>
      </xdr:spPr>
    </xdr:pic>
    <xdr:clientData/>
  </xdr:oneCellAnchor>
  <xdr:oneCellAnchor>
    <xdr:from>
      <xdr:col>2</xdr:col>
      <xdr:colOff>0</xdr:colOff>
      <xdr:row>569</xdr:row>
      <xdr:rowOff>0</xdr:rowOff>
    </xdr:from>
    <xdr:ext cx="3835138" cy="619125"/>
    <xdr:pic>
      <xdr:nvPicPr>
        <xdr:cNvPr id="30" name="Image 29">
          <a:extLst>
            <a:ext uri="{FF2B5EF4-FFF2-40B4-BE49-F238E27FC236}">
              <a16:creationId xmlns:a16="http://schemas.microsoft.com/office/drawing/2014/main" id="{EF3344C2-6683-47A0-9C5C-8A38CF09FB71}"/>
            </a:ext>
          </a:extLst>
        </xdr:cNvPr>
        <xdr:cNvPicPr>
          <a:picLocks noChangeAspect="1"/>
        </xdr:cNvPicPr>
      </xdr:nvPicPr>
      <xdr:blipFill>
        <a:blip xmlns:r="http://schemas.openxmlformats.org/officeDocument/2006/relationships" r:embed="rId1"/>
        <a:stretch>
          <a:fillRect/>
        </a:stretch>
      </xdr:blipFill>
      <xdr:spPr>
        <a:xfrm>
          <a:off x="304800" y="118110000"/>
          <a:ext cx="3835138" cy="619125"/>
        </a:xfrm>
        <a:prstGeom prst="rect">
          <a:avLst/>
        </a:prstGeom>
      </xdr:spPr>
    </xdr:pic>
    <xdr:clientData/>
  </xdr:oneCellAnchor>
  <xdr:oneCellAnchor>
    <xdr:from>
      <xdr:col>2</xdr:col>
      <xdr:colOff>0</xdr:colOff>
      <xdr:row>592</xdr:row>
      <xdr:rowOff>0</xdr:rowOff>
    </xdr:from>
    <xdr:ext cx="3835138" cy="619125"/>
    <xdr:pic>
      <xdr:nvPicPr>
        <xdr:cNvPr id="31" name="Image 30">
          <a:extLst>
            <a:ext uri="{FF2B5EF4-FFF2-40B4-BE49-F238E27FC236}">
              <a16:creationId xmlns:a16="http://schemas.microsoft.com/office/drawing/2014/main" id="{AD5FC353-5878-4D6E-A7B0-4BDB0D8FB48F}"/>
            </a:ext>
          </a:extLst>
        </xdr:cNvPr>
        <xdr:cNvPicPr>
          <a:picLocks noChangeAspect="1"/>
        </xdr:cNvPicPr>
      </xdr:nvPicPr>
      <xdr:blipFill>
        <a:blip xmlns:r="http://schemas.openxmlformats.org/officeDocument/2006/relationships" r:embed="rId1"/>
        <a:stretch>
          <a:fillRect/>
        </a:stretch>
      </xdr:blipFill>
      <xdr:spPr>
        <a:xfrm>
          <a:off x="304800" y="122862975"/>
          <a:ext cx="3835138" cy="619125"/>
        </a:xfrm>
        <a:prstGeom prst="rect">
          <a:avLst/>
        </a:prstGeom>
      </xdr:spPr>
    </xdr:pic>
    <xdr:clientData/>
  </xdr:oneCellAnchor>
  <xdr:oneCellAnchor>
    <xdr:from>
      <xdr:col>2</xdr:col>
      <xdr:colOff>0</xdr:colOff>
      <xdr:row>615</xdr:row>
      <xdr:rowOff>0</xdr:rowOff>
    </xdr:from>
    <xdr:ext cx="3835138" cy="619125"/>
    <xdr:pic>
      <xdr:nvPicPr>
        <xdr:cNvPr id="32" name="Image 31">
          <a:extLst>
            <a:ext uri="{FF2B5EF4-FFF2-40B4-BE49-F238E27FC236}">
              <a16:creationId xmlns:a16="http://schemas.microsoft.com/office/drawing/2014/main" id="{936E54AE-66A0-4A57-B5CB-4C9272C9E03A}"/>
            </a:ext>
          </a:extLst>
        </xdr:cNvPr>
        <xdr:cNvPicPr>
          <a:picLocks noChangeAspect="1"/>
        </xdr:cNvPicPr>
      </xdr:nvPicPr>
      <xdr:blipFill>
        <a:blip xmlns:r="http://schemas.openxmlformats.org/officeDocument/2006/relationships" r:embed="rId1"/>
        <a:stretch>
          <a:fillRect/>
        </a:stretch>
      </xdr:blipFill>
      <xdr:spPr>
        <a:xfrm>
          <a:off x="304800" y="127615950"/>
          <a:ext cx="3835138" cy="619125"/>
        </a:xfrm>
        <a:prstGeom prst="rect">
          <a:avLst/>
        </a:prstGeom>
      </xdr:spPr>
    </xdr:pic>
    <xdr:clientData/>
  </xdr:oneCellAnchor>
  <xdr:oneCellAnchor>
    <xdr:from>
      <xdr:col>2</xdr:col>
      <xdr:colOff>0</xdr:colOff>
      <xdr:row>638</xdr:row>
      <xdr:rowOff>0</xdr:rowOff>
    </xdr:from>
    <xdr:ext cx="3835138" cy="619125"/>
    <xdr:pic>
      <xdr:nvPicPr>
        <xdr:cNvPr id="33" name="Image 32">
          <a:extLst>
            <a:ext uri="{FF2B5EF4-FFF2-40B4-BE49-F238E27FC236}">
              <a16:creationId xmlns:a16="http://schemas.microsoft.com/office/drawing/2014/main" id="{74E20DEE-196D-4328-8FD5-CF4B0EF1CB3C}"/>
            </a:ext>
          </a:extLst>
        </xdr:cNvPr>
        <xdr:cNvPicPr>
          <a:picLocks noChangeAspect="1"/>
        </xdr:cNvPicPr>
      </xdr:nvPicPr>
      <xdr:blipFill>
        <a:blip xmlns:r="http://schemas.openxmlformats.org/officeDocument/2006/relationships" r:embed="rId1"/>
        <a:stretch>
          <a:fillRect/>
        </a:stretch>
      </xdr:blipFill>
      <xdr:spPr>
        <a:xfrm>
          <a:off x="304800" y="132368925"/>
          <a:ext cx="3835138" cy="619125"/>
        </a:xfrm>
        <a:prstGeom prst="rect">
          <a:avLst/>
        </a:prstGeom>
      </xdr:spPr>
    </xdr:pic>
    <xdr:clientData/>
  </xdr:oneCellAnchor>
  <xdr:oneCellAnchor>
    <xdr:from>
      <xdr:col>2</xdr:col>
      <xdr:colOff>0</xdr:colOff>
      <xdr:row>661</xdr:row>
      <xdr:rowOff>0</xdr:rowOff>
    </xdr:from>
    <xdr:ext cx="3835138" cy="619125"/>
    <xdr:pic>
      <xdr:nvPicPr>
        <xdr:cNvPr id="34" name="Image 33">
          <a:extLst>
            <a:ext uri="{FF2B5EF4-FFF2-40B4-BE49-F238E27FC236}">
              <a16:creationId xmlns:a16="http://schemas.microsoft.com/office/drawing/2014/main" id="{E577396F-C48F-420A-AFA2-8C1E038B2E26}"/>
            </a:ext>
          </a:extLst>
        </xdr:cNvPr>
        <xdr:cNvPicPr>
          <a:picLocks noChangeAspect="1"/>
        </xdr:cNvPicPr>
      </xdr:nvPicPr>
      <xdr:blipFill>
        <a:blip xmlns:r="http://schemas.openxmlformats.org/officeDocument/2006/relationships" r:embed="rId1"/>
        <a:stretch>
          <a:fillRect/>
        </a:stretch>
      </xdr:blipFill>
      <xdr:spPr>
        <a:xfrm>
          <a:off x="304800" y="137121900"/>
          <a:ext cx="3835138" cy="619125"/>
        </a:xfrm>
        <a:prstGeom prst="rect">
          <a:avLst/>
        </a:prstGeom>
      </xdr:spPr>
    </xdr:pic>
    <xdr:clientData/>
  </xdr:oneCellAnchor>
  <xdr:oneCellAnchor>
    <xdr:from>
      <xdr:col>2</xdr:col>
      <xdr:colOff>0</xdr:colOff>
      <xdr:row>684</xdr:row>
      <xdr:rowOff>0</xdr:rowOff>
    </xdr:from>
    <xdr:ext cx="3835138" cy="619125"/>
    <xdr:pic>
      <xdr:nvPicPr>
        <xdr:cNvPr id="35" name="Image 34">
          <a:extLst>
            <a:ext uri="{FF2B5EF4-FFF2-40B4-BE49-F238E27FC236}">
              <a16:creationId xmlns:a16="http://schemas.microsoft.com/office/drawing/2014/main" id="{ADAD322F-F5D9-447D-A5C3-8B7B70F65BE6}"/>
            </a:ext>
          </a:extLst>
        </xdr:cNvPr>
        <xdr:cNvPicPr>
          <a:picLocks noChangeAspect="1"/>
        </xdr:cNvPicPr>
      </xdr:nvPicPr>
      <xdr:blipFill>
        <a:blip xmlns:r="http://schemas.openxmlformats.org/officeDocument/2006/relationships" r:embed="rId1"/>
        <a:stretch>
          <a:fillRect/>
        </a:stretch>
      </xdr:blipFill>
      <xdr:spPr>
        <a:xfrm>
          <a:off x="304800" y="141874875"/>
          <a:ext cx="3835138" cy="619125"/>
        </a:xfrm>
        <a:prstGeom prst="rect">
          <a:avLst/>
        </a:prstGeom>
      </xdr:spPr>
    </xdr:pic>
    <xdr:clientData/>
  </xdr:oneCellAnchor>
  <xdr:twoCellAnchor editAs="oneCell">
    <xdr:from>
      <xdr:col>2</xdr:col>
      <xdr:colOff>1</xdr:colOff>
      <xdr:row>1</xdr:row>
      <xdr:rowOff>108858</xdr:rowOff>
    </xdr:from>
    <xdr:to>
      <xdr:col>3</xdr:col>
      <xdr:colOff>1115787</xdr:colOff>
      <xdr:row>7</xdr:row>
      <xdr:rowOff>156261</xdr:rowOff>
    </xdr:to>
    <xdr:pic>
      <xdr:nvPicPr>
        <xdr:cNvPr id="36" name="Image 35">
          <a:extLst>
            <a:ext uri="{FF2B5EF4-FFF2-40B4-BE49-F238E27FC236}">
              <a16:creationId xmlns:a16="http://schemas.microsoft.com/office/drawing/2014/main" id="{13A95D86-BA77-4FA0-9EC6-0CC6DA01712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8" y="299358"/>
          <a:ext cx="1877786" cy="1190403"/>
        </a:xfrm>
        <a:prstGeom prst="rect">
          <a:avLst/>
        </a:prstGeom>
        <a:noFill/>
      </xdr:spPr>
    </xdr:pic>
    <xdr:clientData/>
  </xdr:twoCellAnchor>
  <xdr:twoCellAnchor editAs="oneCell">
    <xdr:from>
      <xdr:col>2</xdr:col>
      <xdr:colOff>27214</xdr:colOff>
      <xdr:row>24</xdr:row>
      <xdr:rowOff>95250</xdr:rowOff>
    </xdr:from>
    <xdr:to>
      <xdr:col>4</xdr:col>
      <xdr:colOff>13607</xdr:colOff>
      <xdr:row>30</xdr:row>
      <xdr:rowOff>142653</xdr:rowOff>
    </xdr:to>
    <xdr:pic>
      <xdr:nvPicPr>
        <xdr:cNvPr id="38" name="Image 37">
          <a:extLst>
            <a:ext uri="{FF2B5EF4-FFF2-40B4-BE49-F238E27FC236}">
              <a16:creationId xmlns:a16="http://schemas.microsoft.com/office/drawing/2014/main" id="{58EA1DBD-8BC3-463D-9B1F-059AEFD88DE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26571" y="5157107"/>
          <a:ext cx="1877786" cy="1190403"/>
        </a:xfrm>
        <a:prstGeom prst="rect">
          <a:avLst/>
        </a:prstGeom>
        <a:noFill/>
      </xdr:spPr>
    </xdr:pic>
    <xdr:clientData/>
  </xdr:twoCellAnchor>
  <xdr:twoCellAnchor editAs="oneCell">
    <xdr:from>
      <xdr:col>2</xdr:col>
      <xdr:colOff>0</xdr:colOff>
      <xdr:row>48</xdr:row>
      <xdr:rowOff>0</xdr:rowOff>
    </xdr:from>
    <xdr:to>
      <xdr:col>3</xdr:col>
      <xdr:colOff>1115786</xdr:colOff>
      <xdr:row>53</xdr:row>
      <xdr:rowOff>224296</xdr:rowOff>
    </xdr:to>
    <xdr:pic>
      <xdr:nvPicPr>
        <xdr:cNvPr id="41" name="Image 40">
          <a:extLst>
            <a:ext uri="{FF2B5EF4-FFF2-40B4-BE49-F238E27FC236}">
              <a16:creationId xmlns:a16="http://schemas.microsoft.com/office/drawing/2014/main" id="{89036E51-34CE-4F42-B3C5-21870104F79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9919607"/>
          <a:ext cx="1877786" cy="1190403"/>
        </a:xfrm>
        <a:prstGeom prst="rect">
          <a:avLst/>
        </a:prstGeom>
        <a:noFill/>
      </xdr:spPr>
    </xdr:pic>
    <xdr:clientData/>
  </xdr:twoCellAnchor>
  <xdr:twoCellAnchor editAs="oneCell">
    <xdr:from>
      <xdr:col>2</xdr:col>
      <xdr:colOff>0</xdr:colOff>
      <xdr:row>71</xdr:row>
      <xdr:rowOff>0</xdr:rowOff>
    </xdr:from>
    <xdr:to>
      <xdr:col>3</xdr:col>
      <xdr:colOff>1115786</xdr:colOff>
      <xdr:row>76</xdr:row>
      <xdr:rowOff>224295</xdr:rowOff>
    </xdr:to>
    <xdr:pic>
      <xdr:nvPicPr>
        <xdr:cNvPr id="43" name="Image 42">
          <a:extLst>
            <a:ext uri="{FF2B5EF4-FFF2-40B4-BE49-F238E27FC236}">
              <a16:creationId xmlns:a16="http://schemas.microsoft.com/office/drawing/2014/main" id="{FEF51934-DD3A-4601-9A0E-39A58EF8A29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14709321"/>
          <a:ext cx="1877786" cy="1190403"/>
        </a:xfrm>
        <a:prstGeom prst="rect">
          <a:avLst/>
        </a:prstGeom>
        <a:noFill/>
      </xdr:spPr>
    </xdr:pic>
    <xdr:clientData/>
  </xdr:twoCellAnchor>
  <xdr:twoCellAnchor editAs="oneCell">
    <xdr:from>
      <xdr:col>2</xdr:col>
      <xdr:colOff>0</xdr:colOff>
      <xdr:row>94</xdr:row>
      <xdr:rowOff>0</xdr:rowOff>
    </xdr:from>
    <xdr:to>
      <xdr:col>3</xdr:col>
      <xdr:colOff>1115786</xdr:colOff>
      <xdr:row>99</xdr:row>
      <xdr:rowOff>224296</xdr:rowOff>
    </xdr:to>
    <xdr:pic>
      <xdr:nvPicPr>
        <xdr:cNvPr id="44" name="Image 43">
          <a:extLst>
            <a:ext uri="{FF2B5EF4-FFF2-40B4-BE49-F238E27FC236}">
              <a16:creationId xmlns:a16="http://schemas.microsoft.com/office/drawing/2014/main" id="{2AA995A4-5C50-4E99-BE52-BEAC9CB8E4E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19635107"/>
          <a:ext cx="1877786" cy="1190403"/>
        </a:xfrm>
        <a:prstGeom prst="rect">
          <a:avLst/>
        </a:prstGeom>
        <a:noFill/>
      </xdr:spPr>
    </xdr:pic>
    <xdr:clientData/>
  </xdr:twoCellAnchor>
  <xdr:twoCellAnchor editAs="oneCell">
    <xdr:from>
      <xdr:col>2</xdr:col>
      <xdr:colOff>0</xdr:colOff>
      <xdr:row>117</xdr:row>
      <xdr:rowOff>0</xdr:rowOff>
    </xdr:from>
    <xdr:to>
      <xdr:col>3</xdr:col>
      <xdr:colOff>1115786</xdr:colOff>
      <xdr:row>122</xdr:row>
      <xdr:rowOff>224296</xdr:rowOff>
    </xdr:to>
    <xdr:pic>
      <xdr:nvPicPr>
        <xdr:cNvPr id="45" name="Image 44">
          <a:extLst>
            <a:ext uri="{FF2B5EF4-FFF2-40B4-BE49-F238E27FC236}">
              <a16:creationId xmlns:a16="http://schemas.microsoft.com/office/drawing/2014/main" id="{9BF292FE-A684-4B48-B0BD-42C8C4E3A99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24438429"/>
          <a:ext cx="1877786" cy="1190403"/>
        </a:xfrm>
        <a:prstGeom prst="rect">
          <a:avLst/>
        </a:prstGeom>
        <a:noFill/>
      </xdr:spPr>
    </xdr:pic>
    <xdr:clientData/>
  </xdr:twoCellAnchor>
  <xdr:twoCellAnchor editAs="oneCell">
    <xdr:from>
      <xdr:col>2</xdr:col>
      <xdr:colOff>0</xdr:colOff>
      <xdr:row>140</xdr:row>
      <xdr:rowOff>0</xdr:rowOff>
    </xdr:from>
    <xdr:to>
      <xdr:col>3</xdr:col>
      <xdr:colOff>1115786</xdr:colOff>
      <xdr:row>145</xdr:row>
      <xdr:rowOff>224296</xdr:rowOff>
    </xdr:to>
    <xdr:pic>
      <xdr:nvPicPr>
        <xdr:cNvPr id="46" name="Image 45">
          <a:extLst>
            <a:ext uri="{FF2B5EF4-FFF2-40B4-BE49-F238E27FC236}">
              <a16:creationId xmlns:a16="http://schemas.microsoft.com/office/drawing/2014/main" id="{8ECE7DCA-D5C4-47E0-8977-7B0A570AE13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29037643"/>
          <a:ext cx="1877786" cy="1190403"/>
        </a:xfrm>
        <a:prstGeom prst="rect">
          <a:avLst/>
        </a:prstGeom>
        <a:noFill/>
      </xdr:spPr>
    </xdr:pic>
    <xdr:clientData/>
  </xdr:twoCellAnchor>
  <xdr:twoCellAnchor editAs="oneCell">
    <xdr:from>
      <xdr:col>2</xdr:col>
      <xdr:colOff>0</xdr:colOff>
      <xdr:row>163</xdr:row>
      <xdr:rowOff>0</xdr:rowOff>
    </xdr:from>
    <xdr:to>
      <xdr:col>3</xdr:col>
      <xdr:colOff>1115786</xdr:colOff>
      <xdr:row>168</xdr:row>
      <xdr:rowOff>224296</xdr:rowOff>
    </xdr:to>
    <xdr:pic>
      <xdr:nvPicPr>
        <xdr:cNvPr id="47" name="Image 46">
          <a:extLst>
            <a:ext uri="{FF2B5EF4-FFF2-40B4-BE49-F238E27FC236}">
              <a16:creationId xmlns:a16="http://schemas.microsoft.com/office/drawing/2014/main" id="{0FBB3D1A-4592-4D94-8CE8-1E7447B5149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33827357"/>
          <a:ext cx="1877786" cy="1190403"/>
        </a:xfrm>
        <a:prstGeom prst="rect">
          <a:avLst/>
        </a:prstGeom>
        <a:noFill/>
      </xdr:spPr>
    </xdr:pic>
    <xdr:clientData/>
  </xdr:twoCellAnchor>
  <xdr:twoCellAnchor editAs="oneCell">
    <xdr:from>
      <xdr:col>2</xdr:col>
      <xdr:colOff>0</xdr:colOff>
      <xdr:row>186</xdr:row>
      <xdr:rowOff>0</xdr:rowOff>
    </xdr:from>
    <xdr:to>
      <xdr:col>3</xdr:col>
      <xdr:colOff>1115786</xdr:colOff>
      <xdr:row>191</xdr:row>
      <xdr:rowOff>224295</xdr:rowOff>
    </xdr:to>
    <xdr:pic>
      <xdr:nvPicPr>
        <xdr:cNvPr id="48" name="Image 47">
          <a:extLst>
            <a:ext uri="{FF2B5EF4-FFF2-40B4-BE49-F238E27FC236}">
              <a16:creationId xmlns:a16="http://schemas.microsoft.com/office/drawing/2014/main" id="{8525C225-4624-48AB-9259-14031999864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38712321"/>
          <a:ext cx="1877786" cy="1190403"/>
        </a:xfrm>
        <a:prstGeom prst="rect">
          <a:avLst/>
        </a:prstGeom>
        <a:noFill/>
      </xdr:spPr>
    </xdr:pic>
    <xdr:clientData/>
  </xdr:twoCellAnchor>
  <xdr:twoCellAnchor editAs="oneCell">
    <xdr:from>
      <xdr:col>2</xdr:col>
      <xdr:colOff>0</xdr:colOff>
      <xdr:row>209</xdr:row>
      <xdr:rowOff>0</xdr:rowOff>
    </xdr:from>
    <xdr:to>
      <xdr:col>3</xdr:col>
      <xdr:colOff>1115786</xdr:colOff>
      <xdr:row>214</xdr:row>
      <xdr:rowOff>224296</xdr:rowOff>
    </xdr:to>
    <xdr:pic>
      <xdr:nvPicPr>
        <xdr:cNvPr id="49" name="Image 48">
          <a:extLst>
            <a:ext uri="{FF2B5EF4-FFF2-40B4-BE49-F238E27FC236}">
              <a16:creationId xmlns:a16="http://schemas.microsoft.com/office/drawing/2014/main" id="{10289C7C-4A08-4D98-980F-CD596D16C30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43502036"/>
          <a:ext cx="1877786" cy="1190403"/>
        </a:xfrm>
        <a:prstGeom prst="rect">
          <a:avLst/>
        </a:prstGeom>
        <a:noFill/>
      </xdr:spPr>
    </xdr:pic>
    <xdr:clientData/>
  </xdr:twoCellAnchor>
  <xdr:twoCellAnchor editAs="oneCell">
    <xdr:from>
      <xdr:col>2</xdr:col>
      <xdr:colOff>0</xdr:colOff>
      <xdr:row>232</xdr:row>
      <xdr:rowOff>0</xdr:rowOff>
    </xdr:from>
    <xdr:to>
      <xdr:col>3</xdr:col>
      <xdr:colOff>1115786</xdr:colOff>
      <xdr:row>237</xdr:row>
      <xdr:rowOff>224296</xdr:rowOff>
    </xdr:to>
    <xdr:pic>
      <xdr:nvPicPr>
        <xdr:cNvPr id="50" name="Image 49">
          <a:extLst>
            <a:ext uri="{FF2B5EF4-FFF2-40B4-BE49-F238E27FC236}">
              <a16:creationId xmlns:a16="http://schemas.microsoft.com/office/drawing/2014/main" id="{352C2653-88B6-4396-8599-1F8ADFC17DC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48291750"/>
          <a:ext cx="1877786" cy="1190403"/>
        </a:xfrm>
        <a:prstGeom prst="rect">
          <a:avLst/>
        </a:prstGeom>
        <a:noFill/>
      </xdr:spPr>
    </xdr:pic>
    <xdr:clientData/>
  </xdr:twoCellAnchor>
  <xdr:twoCellAnchor editAs="oneCell">
    <xdr:from>
      <xdr:col>2</xdr:col>
      <xdr:colOff>0</xdr:colOff>
      <xdr:row>255</xdr:row>
      <xdr:rowOff>0</xdr:rowOff>
    </xdr:from>
    <xdr:to>
      <xdr:col>3</xdr:col>
      <xdr:colOff>1115786</xdr:colOff>
      <xdr:row>260</xdr:row>
      <xdr:rowOff>224296</xdr:rowOff>
    </xdr:to>
    <xdr:pic>
      <xdr:nvPicPr>
        <xdr:cNvPr id="52" name="Image 51">
          <a:extLst>
            <a:ext uri="{FF2B5EF4-FFF2-40B4-BE49-F238E27FC236}">
              <a16:creationId xmlns:a16="http://schemas.microsoft.com/office/drawing/2014/main" id="{E83206F7-3684-444D-A8D2-14B926410C9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53081464"/>
          <a:ext cx="1877786" cy="1190403"/>
        </a:xfrm>
        <a:prstGeom prst="rect">
          <a:avLst/>
        </a:prstGeom>
        <a:noFill/>
      </xdr:spPr>
    </xdr:pic>
    <xdr:clientData/>
  </xdr:twoCellAnchor>
  <xdr:twoCellAnchor editAs="oneCell">
    <xdr:from>
      <xdr:col>2</xdr:col>
      <xdr:colOff>0</xdr:colOff>
      <xdr:row>278</xdr:row>
      <xdr:rowOff>0</xdr:rowOff>
    </xdr:from>
    <xdr:to>
      <xdr:col>3</xdr:col>
      <xdr:colOff>1115786</xdr:colOff>
      <xdr:row>283</xdr:row>
      <xdr:rowOff>224296</xdr:rowOff>
    </xdr:to>
    <xdr:pic>
      <xdr:nvPicPr>
        <xdr:cNvPr id="54" name="Image 53">
          <a:extLst>
            <a:ext uri="{FF2B5EF4-FFF2-40B4-BE49-F238E27FC236}">
              <a16:creationId xmlns:a16="http://schemas.microsoft.com/office/drawing/2014/main" id="{A79F67D1-B4CB-4797-9FAE-7456FE56F34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58061679"/>
          <a:ext cx="1877786" cy="1190403"/>
        </a:xfrm>
        <a:prstGeom prst="rect">
          <a:avLst/>
        </a:prstGeom>
        <a:noFill/>
      </xdr:spPr>
    </xdr:pic>
    <xdr:clientData/>
  </xdr:twoCellAnchor>
  <xdr:twoCellAnchor editAs="oneCell">
    <xdr:from>
      <xdr:col>2</xdr:col>
      <xdr:colOff>0</xdr:colOff>
      <xdr:row>301</xdr:row>
      <xdr:rowOff>0</xdr:rowOff>
    </xdr:from>
    <xdr:to>
      <xdr:col>3</xdr:col>
      <xdr:colOff>1115786</xdr:colOff>
      <xdr:row>306</xdr:row>
      <xdr:rowOff>224296</xdr:rowOff>
    </xdr:to>
    <xdr:pic>
      <xdr:nvPicPr>
        <xdr:cNvPr id="55" name="Image 54">
          <a:extLst>
            <a:ext uri="{FF2B5EF4-FFF2-40B4-BE49-F238E27FC236}">
              <a16:creationId xmlns:a16="http://schemas.microsoft.com/office/drawing/2014/main" id="{C2A59DBF-722E-4AFC-AAE4-7459DC877E8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62851393"/>
          <a:ext cx="1877786" cy="1190403"/>
        </a:xfrm>
        <a:prstGeom prst="rect">
          <a:avLst/>
        </a:prstGeom>
        <a:noFill/>
      </xdr:spPr>
    </xdr:pic>
    <xdr:clientData/>
  </xdr:twoCellAnchor>
  <xdr:twoCellAnchor editAs="oneCell">
    <xdr:from>
      <xdr:col>2</xdr:col>
      <xdr:colOff>0</xdr:colOff>
      <xdr:row>324</xdr:row>
      <xdr:rowOff>0</xdr:rowOff>
    </xdr:from>
    <xdr:to>
      <xdr:col>3</xdr:col>
      <xdr:colOff>1115786</xdr:colOff>
      <xdr:row>329</xdr:row>
      <xdr:rowOff>224296</xdr:rowOff>
    </xdr:to>
    <xdr:pic>
      <xdr:nvPicPr>
        <xdr:cNvPr id="56" name="Image 55">
          <a:extLst>
            <a:ext uri="{FF2B5EF4-FFF2-40B4-BE49-F238E27FC236}">
              <a16:creationId xmlns:a16="http://schemas.microsoft.com/office/drawing/2014/main" id="{7F098BCB-CE03-42A2-A5FF-827F222AAE71}"/>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67641107"/>
          <a:ext cx="1877786" cy="1190403"/>
        </a:xfrm>
        <a:prstGeom prst="rect">
          <a:avLst/>
        </a:prstGeom>
        <a:noFill/>
      </xdr:spPr>
    </xdr:pic>
    <xdr:clientData/>
  </xdr:twoCellAnchor>
  <xdr:twoCellAnchor editAs="oneCell">
    <xdr:from>
      <xdr:col>2</xdr:col>
      <xdr:colOff>0</xdr:colOff>
      <xdr:row>347</xdr:row>
      <xdr:rowOff>0</xdr:rowOff>
    </xdr:from>
    <xdr:to>
      <xdr:col>3</xdr:col>
      <xdr:colOff>1115786</xdr:colOff>
      <xdr:row>352</xdr:row>
      <xdr:rowOff>224295</xdr:rowOff>
    </xdr:to>
    <xdr:pic>
      <xdr:nvPicPr>
        <xdr:cNvPr id="57" name="Image 56">
          <a:extLst>
            <a:ext uri="{FF2B5EF4-FFF2-40B4-BE49-F238E27FC236}">
              <a16:creationId xmlns:a16="http://schemas.microsoft.com/office/drawing/2014/main" id="{0A3E7F78-11A8-4AE0-9C97-1F30D1F4700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72430821"/>
          <a:ext cx="1877786" cy="1190403"/>
        </a:xfrm>
        <a:prstGeom prst="rect">
          <a:avLst/>
        </a:prstGeom>
        <a:noFill/>
      </xdr:spPr>
    </xdr:pic>
    <xdr:clientData/>
  </xdr:twoCellAnchor>
  <xdr:twoCellAnchor editAs="oneCell">
    <xdr:from>
      <xdr:col>2</xdr:col>
      <xdr:colOff>0</xdr:colOff>
      <xdr:row>370</xdr:row>
      <xdr:rowOff>0</xdr:rowOff>
    </xdr:from>
    <xdr:to>
      <xdr:col>3</xdr:col>
      <xdr:colOff>1115786</xdr:colOff>
      <xdr:row>375</xdr:row>
      <xdr:rowOff>224296</xdr:rowOff>
    </xdr:to>
    <xdr:pic>
      <xdr:nvPicPr>
        <xdr:cNvPr id="59" name="Image 58">
          <a:extLst>
            <a:ext uri="{FF2B5EF4-FFF2-40B4-BE49-F238E27FC236}">
              <a16:creationId xmlns:a16="http://schemas.microsoft.com/office/drawing/2014/main" id="{E9CBAB20-EF66-4167-B398-C001990AD0DC}"/>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77220536"/>
          <a:ext cx="1877786" cy="1190403"/>
        </a:xfrm>
        <a:prstGeom prst="rect">
          <a:avLst/>
        </a:prstGeom>
        <a:noFill/>
      </xdr:spPr>
    </xdr:pic>
    <xdr:clientData/>
  </xdr:twoCellAnchor>
  <xdr:twoCellAnchor editAs="oneCell">
    <xdr:from>
      <xdr:col>2</xdr:col>
      <xdr:colOff>0</xdr:colOff>
      <xdr:row>393</xdr:row>
      <xdr:rowOff>0</xdr:rowOff>
    </xdr:from>
    <xdr:to>
      <xdr:col>3</xdr:col>
      <xdr:colOff>1115786</xdr:colOff>
      <xdr:row>398</xdr:row>
      <xdr:rowOff>224296</xdr:rowOff>
    </xdr:to>
    <xdr:pic>
      <xdr:nvPicPr>
        <xdr:cNvPr id="60" name="Image 59">
          <a:extLst>
            <a:ext uri="{FF2B5EF4-FFF2-40B4-BE49-F238E27FC236}">
              <a16:creationId xmlns:a16="http://schemas.microsoft.com/office/drawing/2014/main" id="{6A067A2E-B1B7-4C31-A5E5-4BDF9742141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82010250"/>
          <a:ext cx="1877786" cy="1190403"/>
        </a:xfrm>
        <a:prstGeom prst="rect">
          <a:avLst/>
        </a:prstGeom>
        <a:noFill/>
      </xdr:spPr>
    </xdr:pic>
    <xdr:clientData/>
  </xdr:twoCellAnchor>
  <xdr:twoCellAnchor editAs="oneCell">
    <xdr:from>
      <xdr:col>2</xdr:col>
      <xdr:colOff>0</xdr:colOff>
      <xdr:row>416</xdr:row>
      <xdr:rowOff>0</xdr:rowOff>
    </xdr:from>
    <xdr:to>
      <xdr:col>3</xdr:col>
      <xdr:colOff>1115786</xdr:colOff>
      <xdr:row>421</xdr:row>
      <xdr:rowOff>224296</xdr:rowOff>
    </xdr:to>
    <xdr:pic>
      <xdr:nvPicPr>
        <xdr:cNvPr id="61" name="Image 60">
          <a:extLst>
            <a:ext uri="{FF2B5EF4-FFF2-40B4-BE49-F238E27FC236}">
              <a16:creationId xmlns:a16="http://schemas.microsoft.com/office/drawing/2014/main" id="{8E1B28A0-87DC-4742-BEA6-1AE978C92736}"/>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86799964"/>
          <a:ext cx="1877786" cy="1190403"/>
        </a:xfrm>
        <a:prstGeom prst="rect">
          <a:avLst/>
        </a:prstGeom>
        <a:noFill/>
      </xdr:spPr>
    </xdr:pic>
    <xdr:clientData/>
  </xdr:twoCellAnchor>
  <xdr:twoCellAnchor editAs="oneCell">
    <xdr:from>
      <xdr:col>2</xdr:col>
      <xdr:colOff>0</xdr:colOff>
      <xdr:row>439</xdr:row>
      <xdr:rowOff>0</xdr:rowOff>
    </xdr:from>
    <xdr:to>
      <xdr:col>3</xdr:col>
      <xdr:colOff>1115786</xdr:colOff>
      <xdr:row>444</xdr:row>
      <xdr:rowOff>224296</xdr:rowOff>
    </xdr:to>
    <xdr:pic>
      <xdr:nvPicPr>
        <xdr:cNvPr id="63" name="Image 62">
          <a:extLst>
            <a:ext uri="{FF2B5EF4-FFF2-40B4-BE49-F238E27FC236}">
              <a16:creationId xmlns:a16="http://schemas.microsoft.com/office/drawing/2014/main" id="{63182655-7825-4AE5-8AE9-08344E2DA28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91589679"/>
          <a:ext cx="1877786" cy="1190403"/>
        </a:xfrm>
        <a:prstGeom prst="rect">
          <a:avLst/>
        </a:prstGeom>
        <a:noFill/>
      </xdr:spPr>
    </xdr:pic>
    <xdr:clientData/>
  </xdr:twoCellAnchor>
  <xdr:twoCellAnchor editAs="oneCell">
    <xdr:from>
      <xdr:col>2</xdr:col>
      <xdr:colOff>0</xdr:colOff>
      <xdr:row>462</xdr:row>
      <xdr:rowOff>0</xdr:rowOff>
    </xdr:from>
    <xdr:to>
      <xdr:col>3</xdr:col>
      <xdr:colOff>1115786</xdr:colOff>
      <xdr:row>467</xdr:row>
      <xdr:rowOff>224296</xdr:rowOff>
    </xdr:to>
    <xdr:pic>
      <xdr:nvPicPr>
        <xdr:cNvPr id="64" name="Image 63">
          <a:extLst>
            <a:ext uri="{FF2B5EF4-FFF2-40B4-BE49-F238E27FC236}">
              <a16:creationId xmlns:a16="http://schemas.microsoft.com/office/drawing/2014/main" id="{16F94A07-BA10-4C0F-AB6F-B90060793B0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96379393"/>
          <a:ext cx="1877786" cy="1190403"/>
        </a:xfrm>
        <a:prstGeom prst="rect">
          <a:avLst/>
        </a:prstGeom>
        <a:noFill/>
      </xdr:spPr>
    </xdr:pic>
    <xdr:clientData/>
  </xdr:twoCellAnchor>
  <xdr:twoCellAnchor editAs="oneCell">
    <xdr:from>
      <xdr:col>2</xdr:col>
      <xdr:colOff>0</xdr:colOff>
      <xdr:row>485</xdr:row>
      <xdr:rowOff>0</xdr:rowOff>
    </xdr:from>
    <xdr:to>
      <xdr:col>3</xdr:col>
      <xdr:colOff>1115786</xdr:colOff>
      <xdr:row>490</xdr:row>
      <xdr:rowOff>224296</xdr:rowOff>
    </xdr:to>
    <xdr:pic>
      <xdr:nvPicPr>
        <xdr:cNvPr id="65" name="Image 64">
          <a:extLst>
            <a:ext uri="{FF2B5EF4-FFF2-40B4-BE49-F238E27FC236}">
              <a16:creationId xmlns:a16="http://schemas.microsoft.com/office/drawing/2014/main" id="{C625B86B-7780-4D6C-BBA9-0CA74891DE69}"/>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101169107"/>
          <a:ext cx="1877786" cy="1190403"/>
        </a:xfrm>
        <a:prstGeom prst="rect">
          <a:avLst/>
        </a:prstGeom>
        <a:noFill/>
      </xdr:spPr>
    </xdr:pic>
    <xdr:clientData/>
  </xdr:twoCellAnchor>
  <xdr:twoCellAnchor editAs="oneCell">
    <xdr:from>
      <xdr:col>2</xdr:col>
      <xdr:colOff>0</xdr:colOff>
      <xdr:row>509</xdr:row>
      <xdr:rowOff>0</xdr:rowOff>
    </xdr:from>
    <xdr:to>
      <xdr:col>3</xdr:col>
      <xdr:colOff>1115786</xdr:colOff>
      <xdr:row>514</xdr:row>
      <xdr:rowOff>224296</xdr:rowOff>
    </xdr:to>
    <xdr:pic>
      <xdr:nvPicPr>
        <xdr:cNvPr id="66" name="Image 65">
          <a:extLst>
            <a:ext uri="{FF2B5EF4-FFF2-40B4-BE49-F238E27FC236}">
              <a16:creationId xmlns:a16="http://schemas.microsoft.com/office/drawing/2014/main" id="{63A71A9C-6353-4D60-AA45-927CC9EED91F}"/>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105904393"/>
          <a:ext cx="1877786" cy="1190403"/>
        </a:xfrm>
        <a:prstGeom prst="rect">
          <a:avLst/>
        </a:prstGeom>
        <a:noFill/>
      </xdr:spPr>
    </xdr:pic>
    <xdr:clientData/>
  </xdr:twoCellAnchor>
  <xdr:twoCellAnchor editAs="oneCell">
    <xdr:from>
      <xdr:col>2</xdr:col>
      <xdr:colOff>0</xdr:colOff>
      <xdr:row>532</xdr:row>
      <xdr:rowOff>0</xdr:rowOff>
    </xdr:from>
    <xdr:to>
      <xdr:col>3</xdr:col>
      <xdr:colOff>1115786</xdr:colOff>
      <xdr:row>537</xdr:row>
      <xdr:rowOff>224296</xdr:rowOff>
    </xdr:to>
    <xdr:pic>
      <xdr:nvPicPr>
        <xdr:cNvPr id="68" name="Image 67">
          <a:extLst>
            <a:ext uri="{FF2B5EF4-FFF2-40B4-BE49-F238E27FC236}">
              <a16:creationId xmlns:a16="http://schemas.microsoft.com/office/drawing/2014/main" id="{8EF56327-3F81-4880-836F-3F7AD8B7F1D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110694107"/>
          <a:ext cx="1877786" cy="1190403"/>
        </a:xfrm>
        <a:prstGeom prst="rect">
          <a:avLst/>
        </a:prstGeom>
        <a:noFill/>
      </xdr:spPr>
    </xdr:pic>
    <xdr:clientData/>
  </xdr:twoCellAnchor>
  <xdr:twoCellAnchor editAs="oneCell">
    <xdr:from>
      <xdr:col>2</xdr:col>
      <xdr:colOff>0</xdr:colOff>
      <xdr:row>555</xdr:row>
      <xdr:rowOff>0</xdr:rowOff>
    </xdr:from>
    <xdr:to>
      <xdr:col>3</xdr:col>
      <xdr:colOff>1115786</xdr:colOff>
      <xdr:row>560</xdr:row>
      <xdr:rowOff>224295</xdr:rowOff>
    </xdr:to>
    <xdr:pic>
      <xdr:nvPicPr>
        <xdr:cNvPr id="69" name="Image 68">
          <a:extLst>
            <a:ext uri="{FF2B5EF4-FFF2-40B4-BE49-F238E27FC236}">
              <a16:creationId xmlns:a16="http://schemas.microsoft.com/office/drawing/2014/main" id="{0ADC1F7A-0BD1-4E5C-B72C-5F9ACBAA454A}"/>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115483821"/>
          <a:ext cx="1877786" cy="1190403"/>
        </a:xfrm>
        <a:prstGeom prst="rect">
          <a:avLst/>
        </a:prstGeom>
        <a:noFill/>
      </xdr:spPr>
    </xdr:pic>
    <xdr:clientData/>
  </xdr:twoCellAnchor>
  <xdr:twoCellAnchor editAs="oneCell">
    <xdr:from>
      <xdr:col>2</xdr:col>
      <xdr:colOff>0</xdr:colOff>
      <xdr:row>578</xdr:row>
      <xdr:rowOff>0</xdr:rowOff>
    </xdr:from>
    <xdr:to>
      <xdr:col>3</xdr:col>
      <xdr:colOff>1115786</xdr:colOff>
      <xdr:row>583</xdr:row>
      <xdr:rowOff>224296</xdr:rowOff>
    </xdr:to>
    <xdr:pic>
      <xdr:nvPicPr>
        <xdr:cNvPr id="70" name="Image 69">
          <a:extLst>
            <a:ext uri="{FF2B5EF4-FFF2-40B4-BE49-F238E27FC236}">
              <a16:creationId xmlns:a16="http://schemas.microsoft.com/office/drawing/2014/main" id="{5898B2FE-2C88-4FAB-9239-AF831B8E52B4}"/>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120273536"/>
          <a:ext cx="1877786" cy="1190403"/>
        </a:xfrm>
        <a:prstGeom prst="rect">
          <a:avLst/>
        </a:prstGeom>
        <a:noFill/>
      </xdr:spPr>
    </xdr:pic>
    <xdr:clientData/>
  </xdr:twoCellAnchor>
  <xdr:twoCellAnchor editAs="oneCell">
    <xdr:from>
      <xdr:col>2</xdr:col>
      <xdr:colOff>0</xdr:colOff>
      <xdr:row>601</xdr:row>
      <xdr:rowOff>0</xdr:rowOff>
    </xdr:from>
    <xdr:to>
      <xdr:col>3</xdr:col>
      <xdr:colOff>1115786</xdr:colOff>
      <xdr:row>606</xdr:row>
      <xdr:rowOff>224296</xdr:rowOff>
    </xdr:to>
    <xdr:pic>
      <xdr:nvPicPr>
        <xdr:cNvPr id="71" name="Image 70">
          <a:extLst>
            <a:ext uri="{FF2B5EF4-FFF2-40B4-BE49-F238E27FC236}">
              <a16:creationId xmlns:a16="http://schemas.microsoft.com/office/drawing/2014/main" id="{74DA35E5-4828-4CC6-8091-BF727413030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125063250"/>
          <a:ext cx="1877786" cy="1190403"/>
        </a:xfrm>
        <a:prstGeom prst="rect">
          <a:avLst/>
        </a:prstGeom>
        <a:noFill/>
      </xdr:spPr>
    </xdr:pic>
    <xdr:clientData/>
  </xdr:twoCellAnchor>
  <xdr:twoCellAnchor editAs="oneCell">
    <xdr:from>
      <xdr:col>2</xdr:col>
      <xdr:colOff>0</xdr:colOff>
      <xdr:row>624</xdr:row>
      <xdr:rowOff>0</xdr:rowOff>
    </xdr:from>
    <xdr:to>
      <xdr:col>3</xdr:col>
      <xdr:colOff>1115786</xdr:colOff>
      <xdr:row>629</xdr:row>
      <xdr:rowOff>224296</xdr:rowOff>
    </xdr:to>
    <xdr:pic>
      <xdr:nvPicPr>
        <xdr:cNvPr id="73" name="Image 72">
          <a:extLst>
            <a:ext uri="{FF2B5EF4-FFF2-40B4-BE49-F238E27FC236}">
              <a16:creationId xmlns:a16="http://schemas.microsoft.com/office/drawing/2014/main" id="{2ECCE55B-E979-490F-B83D-5C2FD6C050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129852964"/>
          <a:ext cx="1877786" cy="1190403"/>
        </a:xfrm>
        <a:prstGeom prst="rect">
          <a:avLst/>
        </a:prstGeom>
        <a:noFill/>
      </xdr:spPr>
    </xdr:pic>
    <xdr:clientData/>
  </xdr:twoCellAnchor>
  <xdr:twoCellAnchor editAs="oneCell">
    <xdr:from>
      <xdr:col>2</xdr:col>
      <xdr:colOff>0</xdr:colOff>
      <xdr:row>647</xdr:row>
      <xdr:rowOff>0</xdr:rowOff>
    </xdr:from>
    <xdr:to>
      <xdr:col>3</xdr:col>
      <xdr:colOff>1115786</xdr:colOff>
      <xdr:row>652</xdr:row>
      <xdr:rowOff>224296</xdr:rowOff>
    </xdr:to>
    <xdr:pic>
      <xdr:nvPicPr>
        <xdr:cNvPr id="75" name="Image 74">
          <a:extLst>
            <a:ext uri="{FF2B5EF4-FFF2-40B4-BE49-F238E27FC236}">
              <a16:creationId xmlns:a16="http://schemas.microsoft.com/office/drawing/2014/main" id="{90CAD902-7A02-404C-9A38-B3040A1E004E}"/>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134642679"/>
          <a:ext cx="1877786" cy="1190403"/>
        </a:xfrm>
        <a:prstGeom prst="rect">
          <a:avLst/>
        </a:prstGeom>
        <a:noFill/>
      </xdr:spPr>
    </xdr:pic>
    <xdr:clientData/>
  </xdr:twoCellAnchor>
  <xdr:twoCellAnchor editAs="oneCell">
    <xdr:from>
      <xdr:col>2</xdr:col>
      <xdr:colOff>0</xdr:colOff>
      <xdr:row>670</xdr:row>
      <xdr:rowOff>0</xdr:rowOff>
    </xdr:from>
    <xdr:to>
      <xdr:col>3</xdr:col>
      <xdr:colOff>1115786</xdr:colOff>
      <xdr:row>675</xdr:row>
      <xdr:rowOff>224296</xdr:rowOff>
    </xdr:to>
    <xdr:pic>
      <xdr:nvPicPr>
        <xdr:cNvPr id="77" name="Image 76">
          <a:extLst>
            <a:ext uri="{FF2B5EF4-FFF2-40B4-BE49-F238E27FC236}">
              <a16:creationId xmlns:a16="http://schemas.microsoft.com/office/drawing/2014/main" id="{37A9F810-0D85-4F0F-9A1F-32EA59988C73}"/>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299357" y="139432393"/>
          <a:ext cx="1877786" cy="1190403"/>
        </a:xfrm>
        <a:prstGeom prst="rect">
          <a:avLst/>
        </a:prstGeom>
        <a:noFill/>
      </xdr:spPr>
    </xdr:pic>
    <xdr:clientData/>
  </xdr:twoCellAnchor>
</xdr:wsDr>
</file>

<file path=xl/drawings/drawing5.xml><?xml version="1.0" encoding="utf-8"?>
<xdr:wsDr xmlns:xdr="http://schemas.openxmlformats.org/drawingml/2006/spreadsheetDrawing" xmlns:a="http://schemas.openxmlformats.org/drawingml/2006/main">
  <xdr:twoCellAnchor>
    <xdr:from>
      <xdr:col>0</xdr:col>
      <xdr:colOff>390525</xdr:colOff>
      <xdr:row>8</xdr:row>
      <xdr:rowOff>114300</xdr:rowOff>
    </xdr:from>
    <xdr:to>
      <xdr:col>4</xdr:col>
      <xdr:colOff>533400</xdr:colOff>
      <xdr:row>25</xdr:row>
      <xdr:rowOff>85725</xdr:rowOff>
    </xdr:to>
    <xdr:pic>
      <xdr:nvPicPr>
        <xdr:cNvPr id="6" name="Image 1">
          <a:extLst>
            <a:ext uri="{FF2B5EF4-FFF2-40B4-BE49-F238E27FC236}">
              <a16:creationId xmlns:a16="http://schemas.microsoft.com/office/drawing/2014/main" id="{0F58B90F-BC25-3C56-5E0A-97ED0044A29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90525" y="3105150"/>
          <a:ext cx="3190875" cy="3209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6</xdr:col>
      <xdr:colOff>266700</xdr:colOff>
      <xdr:row>8</xdr:row>
      <xdr:rowOff>95250</xdr:rowOff>
    </xdr:from>
    <xdr:to>
      <xdr:col>10</xdr:col>
      <xdr:colOff>590550</xdr:colOff>
      <xdr:row>25</xdr:row>
      <xdr:rowOff>66675</xdr:rowOff>
    </xdr:to>
    <xdr:pic>
      <xdr:nvPicPr>
        <xdr:cNvPr id="7" name="Image 2">
          <a:extLst>
            <a:ext uri="{FF2B5EF4-FFF2-40B4-BE49-F238E27FC236}">
              <a16:creationId xmlns:a16="http://schemas.microsoft.com/office/drawing/2014/main" id="{98D65E99-4E61-8EFB-7F37-1A698823928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800600" y="2705100"/>
          <a:ext cx="3371850" cy="3209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5</xdr:col>
      <xdr:colOff>57151</xdr:colOff>
      <xdr:row>46</xdr:row>
      <xdr:rowOff>57150</xdr:rowOff>
    </xdr:from>
    <xdr:to>
      <xdr:col>5</xdr:col>
      <xdr:colOff>966747</xdr:colOff>
      <xdr:row>48</xdr:row>
      <xdr:rowOff>409575</xdr:rowOff>
    </xdr:to>
    <xdr:pic>
      <xdr:nvPicPr>
        <xdr:cNvPr id="5" name="Image 4" descr="Une image contenant cercle, Police, écriture manuscrite, texte&#10;&#10;Description générée automatiquement">
          <a:extLst>
            <a:ext uri="{FF2B5EF4-FFF2-40B4-BE49-F238E27FC236}">
              <a16:creationId xmlns:a16="http://schemas.microsoft.com/office/drawing/2014/main" id="{3E6534FE-980A-B687-035E-7DBFB844FBFF}"/>
            </a:ext>
          </a:extLst>
        </xdr:cNvPr>
        <xdr:cNvPicPr>
          <a:picLocks noChangeAspect="1"/>
        </xdr:cNvPicPr>
      </xdr:nvPicPr>
      <xdr:blipFill>
        <a:blip xmlns:r="http://schemas.openxmlformats.org/officeDocument/2006/relationships" r:embed="rId1">
          <a:clrChange>
            <a:clrFrom>
              <a:srgbClr val="EFF6FE"/>
            </a:clrFrom>
            <a:clrTo>
              <a:srgbClr val="EFF6FE">
                <a:alpha val="0"/>
              </a:srgbClr>
            </a:clrTo>
          </a:clrChange>
          <a:alphaModFix amt="85000"/>
        </a:blip>
        <a:stretch>
          <a:fillRect/>
        </a:stretch>
      </xdr:blipFill>
      <xdr:spPr>
        <a:xfrm>
          <a:off x="6696076" y="10306050"/>
          <a:ext cx="909596" cy="723900"/>
        </a:xfrm>
        <a:prstGeom prst="rect">
          <a:avLst/>
        </a:prstGeom>
      </xdr:spPr>
    </xdr:pic>
    <xdr:clientData/>
  </xdr:twoCellAnchor>
  <xdr:twoCellAnchor editAs="oneCell">
    <xdr:from>
      <xdr:col>0</xdr:col>
      <xdr:colOff>1504950</xdr:colOff>
      <xdr:row>46</xdr:row>
      <xdr:rowOff>47625</xdr:rowOff>
    </xdr:from>
    <xdr:to>
      <xdr:col>1</xdr:col>
      <xdr:colOff>776246</xdr:colOff>
      <xdr:row>48</xdr:row>
      <xdr:rowOff>400050</xdr:rowOff>
    </xdr:to>
    <xdr:pic>
      <xdr:nvPicPr>
        <xdr:cNvPr id="7" name="Image 6" descr="Une image contenant cercle, Police, écriture manuscrite, texte&#10;&#10;Description générée automatiquement">
          <a:extLst>
            <a:ext uri="{FF2B5EF4-FFF2-40B4-BE49-F238E27FC236}">
              <a16:creationId xmlns:a16="http://schemas.microsoft.com/office/drawing/2014/main" id="{C492671B-CFBF-48C7-B63D-CDB778C2698A}"/>
            </a:ext>
          </a:extLst>
        </xdr:cNvPr>
        <xdr:cNvPicPr>
          <a:picLocks noChangeAspect="1"/>
        </xdr:cNvPicPr>
      </xdr:nvPicPr>
      <xdr:blipFill>
        <a:blip xmlns:r="http://schemas.openxmlformats.org/officeDocument/2006/relationships" r:embed="rId1">
          <a:clrChange>
            <a:clrFrom>
              <a:srgbClr val="EFF6FE"/>
            </a:clrFrom>
            <a:clrTo>
              <a:srgbClr val="EFF6FE">
                <a:alpha val="0"/>
              </a:srgbClr>
            </a:clrTo>
          </a:clrChange>
          <a:alphaModFix amt="85000"/>
        </a:blip>
        <a:stretch>
          <a:fillRect/>
        </a:stretch>
      </xdr:blipFill>
      <xdr:spPr>
        <a:xfrm>
          <a:off x="1504950" y="10296525"/>
          <a:ext cx="909596" cy="723900"/>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oneCellAnchor>
    <xdr:from>
      <xdr:col>14</xdr:col>
      <xdr:colOff>939800</xdr:colOff>
      <xdr:row>26</xdr:row>
      <xdr:rowOff>0</xdr:rowOff>
    </xdr:from>
    <xdr:ext cx="184731" cy="311803"/>
    <xdr:sp macro="" textlink="">
      <xdr:nvSpPr>
        <xdr:cNvPr id="2" name="ZoneTexte 1">
          <a:extLst>
            <a:ext uri="{FF2B5EF4-FFF2-40B4-BE49-F238E27FC236}">
              <a16:creationId xmlns:a16="http://schemas.microsoft.com/office/drawing/2014/main" id="{58CF84AB-A5FC-4323-8747-DBE555A377DC}"/>
            </a:ext>
          </a:extLst>
        </xdr:cNvPr>
        <xdr:cNvSpPr txBox="1"/>
      </xdr:nvSpPr>
      <xdr:spPr>
        <a:xfrm>
          <a:off x="9845675" y="54673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14</xdr:col>
      <xdr:colOff>939800</xdr:colOff>
      <xdr:row>26</xdr:row>
      <xdr:rowOff>0</xdr:rowOff>
    </xdr:from>
    <xdr:ext cx="184731" cy="311803"/>
    <xdr:sp macro="" textlink="">
      <xdr:nvSpPr>
        <xdr:cNvPr id="3" name="ZoneTexte 2">
          <a:extLst>
            <a:ext uri="{FF2B5EF4-FFF2-40B4-BE49-F238E27FC236}">
              <a16:creationId xmlns:a16="http://schemas.microsoft.com/office/drawing/2014/main" id="{65FFED45-9A08-4B05-808E-F35BB7875B05}"/>
            </a:ext>
          </a:extLst>
        </xdr:cNvPr>
        <xdr:cNvSpPr txBox="1"/>
      </xdr:nvSpPr>
      <xdr:spPr>
        <a:xfrm>
          <a:off x="9845675" y="5467350"/>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14</xdr:col>
      <xdr:colOff>939800</xdr:colOff>
      <xdr:row>32</xdr:row>
      <xdr:rowOff>0</xdr:rowOff>
    </xdr:from>
    <xdr:ext cx="184731" cy="311803"/>
    <xdr:sp macro="" textlink="">
      <xdr:nvSpPr>
        <xdr:cNvPr id="4" name="ZoneTexte 3">
          <a:extLst>
            <a:ext uri="{FF2B5EF4-FFF2-40B4-BE49-F238E27FC236}">
              <a16:creationId xmlns:a16="http://schemas.microsoft.com/office/drawing/2014/main" id="{50F39428-AF99-44D7-9447-4A1DD35F0200}"/>
            </a:ext>
          </a:extLst>
        </xdr:cNvPr>
        <xdr:cNvSpPr txBox="1"/>
      </xdr:nvSpPr>
      <xdr:spPr>
        <a:xfrm>
          <a:off x="9188450" y="8543925"/>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oneCellAnchor>
    <xdr:from>
      <xdr:col>14</xdr:col>
      <xdr:colOff>939800</xdr:colOff>
      <xdr:row>32</xdr:row>
      <xdr:rowOff>0</xdr:rowOff>
    </xdr:from>
    <xdr:ext cx="184731" cy="311803"/>
    <xdr:sp macro="" textlink="">
      <xdr:nvSpPr>
        <xdr:cNvPr id="5" name="ZoneTexte 4">
          <a:extLst>
            <a:ext uri="{FF2B5EF4-FFF2-40B4-BE49-F238E27FC236}">
              <a16:creationId xmlns:a16="http://schemas.microsoft.com/office/drawing/2014/main" id="{BA424F13-C4A3-4BCE-B884-E7F1F650DC43}"/>
            </a:ext>
          </a:extLst>
        </xdr:cNvPr>
        <xdr:cNvSpPr txBox="1"/>
      </xdr:nvSpPr>
      <xdr:spPr>
        <a:xfrm>
          <a:off x="9188450" y="8543925"/>
          <a:ext cx="184731" cy="311803"/>
        </a:xfrm>
        <a:prstGeom prst="rect">
          <a:avLst/>
        </a:prstGeom>
        <a:noFill/>
      </xdr:spPr>
      <xdr:style>
        <a:lnRef idx="0">
          <a:scrgbClr r="0" g="0" b="0"/>
        </a:lnRef>
        <a:fillRef idx="0">
          <a:scrgbClr r="0" g="0" b="0"/>
        </a:fillRef>
        <a:effectRef idx="0">
          <a:scrgbClr r="0" g="0" b="0"/>
        </a:effectRef>
        <a:fontRef idx="minor">
          <a:schemeClr val="tx1"/>
        </a:fontRef>
      </xdr:style>
      <xdr:txBody>
        <a:bodyPr wrap="none" rtlCol="0" anchor="t">
          <a:spAutoFit/>
        </a:bodyPr>
        <a:lstStyle/>
        <a:p>
          <a:endParaRPr lang="fr-FR" sz="1100"/>
        </a:p>
      </xdr:txBody>
    </xdr:sp>
    <xdr:clientData/>
  </xdr:oneCellAnchor>
  <xdr:twoCellAnchor editAs="oneCell">
    <xdr:from>
      <xdr:col>2</xdr:col>
      <xdr:colOff>27214</xdr:colOff>
      <xdr:row>17</xdr:row>
      <xdr:rowOff>13607</xdr:rowOff>
    </xdr:from>
    <xdr:to>
      <xdr:col>7</xdr:col>
      <xdr:colOff>120388</xdr:colOff>
      <xdr:row>20</xdr:row>
      <xdr:rowOff>61232</xdr:rowOff>
    </xdr:to>
    <xdr:pic>
      <xdr:nvPicPr>
        <xdr:cNvPr id="6" name="Image 5">
          <a:extLst>
            <a:ext uri="{FF2B5EF4-FFF2-40B4-BE49-F238E27FC236}">
              <a16:creationId xmlns:a16="http://schemas.microsoft.com/office/drawing/2014/main" id="{E76FB4F8-04B0-4A97-A003-C978ADE1C9CE}"/>
            </a:ext>
          </a:extLst>
        </xdr:cNvPr>
        <xdr:cNvPicPr>
          <a:picLocks noChangeAspect="1"/>
        </xdr:cNvPicPr>
      </xdr:nvPicPr>
      <xdr:blipFill>
        <a:blip xmlns:r="http://schemas.openxmlformats.org/officeDocument/2006/relationships" r:embed="rId1"/>
        <a:stretch>
          <a:fillRect/>
        </a:stretch>
      </xdr:blipFill>
      <xdr:spPr>
        <a:xfrm>
          <a:off x="326571" y="3741964"/>
          <a:ext cx="3835138" cy="619125"/>
        </a:xfrm>
        <a:prstGeom prst="rect">
          <a:avLst/>
        </a:prstGeom>
      </xdr:spPr>
    </xdr:pic>
    <xdr:clientData/>
  </xdr:twoCellAnchor>
  <xdr:twoCellAnchor editAs="oneCell">
    <xdr:from>
      <xdr:col>2</xdr:col>
      <xdr:colOff>0</xdr:colOff>
      <xdr:row>39</xdr:row>
      <xdr:rowOff>0</xdr:rowOff>
    </xdr:from>
    <xdr:to>
      <xdr:col>7</xdr:col>
      <xdr:colOff>93174</xdr:colOff>
      <xdr:row>43</xdr:row>
      <xdr:rowOff>6803</xdr:rowOff>
    </xdr:to>
    <xdr:pic>
      <xdr:nvPicPr>
        <xdr:cNvPr id="7" name="Image 6">
          <a:extLst>
            <a:ext uri="{FF2B5EF4-FFF2-40B4-BE49-F238E27FC236}">
              <a16:creationId xmlns:a16="http://schemas.microsoft.com/office/drawing/2014/main" id="{08EC2F9B-9821-401B-93A4-49D8E59AA85B}"/>
            </a:ext>
          </a:extLst>
        </xdr:cNvPr>
        <xdr:cNvPicPr>
          <a:picLocks noChangeAspect="1"/>
        </xdr:cNvPicPr>
      </xdr:nvPicPr>
      <xdr:blipFill>
        <a:blip xmlns:r="http://schemas.openxmlformats.org/officeDocument/2006/relationships" r:embed="rId1"/>
        <a:stretch>
          <a:fillRect/>
        </a:stretch>
      </xdr:blipFill>
      <xdr:spPr>
        <a:xfrm>
          <a:off x="299357" y="8409214"/>
          <a:ext cx="3835138" cy="619125"/>
        </a:xfrm>
        <a:prstGeom prst="rect">
          <a:avLst/>
        </a:prstGeom>
      </xdr:spPr>
    </xdr:pic>
    <xdr:clientData/>
  </xdr:twoCellAnchor>
  <xdr:twoCellAnchor editAs="oneCell">
    <xdr:from>
      <xdr:col>2</xdr:col>
      <xdr:colOff>0</xdr:colOff>
      <xdr:row>62</xdr:row>
      <xdr:rowOff>0</xdr:rowOff>
    </xdr:from>
    <xdr:to>
      <xdr:col>7</xdr:col>
      <xdr:colOff>93174</xdr:colOff>
      <xdr:row>67</xdr:row>
      <xdr:rowOff>47625</xdr:rowOff>
    </xdr:to>
    <xdr:pic>
      <xdr:nvPicPr>
        <xdr:cNvPr id="8" name="Image 7">
          <a:extLst>
            <a:ext uri="{FF2B5EF4-FFF2-40B4-BE49-F238E27FC236}">
              <a16:creationId xmlns:a16="http://schemas.microsoft.com/office/drawing/2014/main" id="{7569B993-E924-487D-8CA4-D16497F1B6D7}"/>
            </a:ext>
          </a:extLst>
        </xdr:cNvPr>
        <xdr:cNvPicPr>
          <a:picLocks noChangeAspect="1"/>
        </xdr:cNvPicPr>
      </xdr:nvPicPr>
      <xdr:blipFill>
        <a:blip xmlns:r="http://schemas.openxmlformats.org/officeDocument/2006/relationships" r:embed="rId1"/>
        <a:stretch>
          <a:fillRect/>
        </a:stretch>
      </xdr:blipFill>
      <xdr:spPr>
        <a:xfrm>
          <a:off x="299357" y="13375821"/>
          <a:ext cx="3835138" cy="619125"/>
        </a:xfrm>
        <a:prstGeom prst="rect">
          <a:avLst/>
        </a:prstGeom>
      </xdr:spPr>
    </xdr:pic>
    <xdr:clientData/>
  </xdr:twoCellAnchor>
  <xdr:twoCellAnchor editAs="oneCell">
    <xdr:from>
      <xdr:col>2</xdr:col>
      <xdr:colOff>0</xdr:colOff>
      <xdr:row>85</xdr:row>
      <xdr:rowOff>0</xdr:rowOff>
    </xdr:from>
    <xdr:to>
      <xdr:col>7</xdr:col>
      <xdr:colOff>93174</xdr:colOff>
      <xdr:row>89</xdr:row>
      <xdr:rowOff>102054</xdr:rowOff>
    </xdr:to>
    <xdr:pic>
      <xdr:nvPicPr>
        <xdr:cNvPr id="9" name="Image 8">
          <a:extLst>
            <a:ext uri="{FF2B5EF4-FFF2-40B4-BE49-F238E27FC236}">
              <a16:creationId xmlns:a16="http://schemas.microsoft.com/office/drawing/2014/main" id="{40D15242-4F1E-459B-A3CF-0194E35DCAD8}"/>
            </a:ext>
          </a:extLst>
        </xdr:cNvPr>
        <xdr:cNvPicPr>
          <a:picLocks noChangeAspect="1"/>
        </xdr:cNvPicPr>
      </xdr:nvPicPr>
      <xdr:blipFill>
        <a:blip xmlns:r="http://schemas.openxmlformats.org/officeDocument/2006/relationships" r:embed="rId1"/>
        <a:stretch>
          <a:fillRect/>
        </a:stretch>
      </xdr:blipFill>
      <xdr:spPr>
        <a:xfrm>
          <a:off x="299357" y="18165536"/>
          <a:ext cx="3835138" cy="619125"/>
        </a:xfrm>
        <a:prstGeom prst="rect">
          <a:avLst/>
        </a:prstGeom>
      </xdr:spPr>
    </xdr:pic>
    <xdr:clientData/>
  </xdr:twoCellAnchor>
  <xdr:twoCellAnchor editAs="oneCell">
    <xdr:from>
      <xdr:col>2</xdr:col>
      <xdr:colOff>0</xdr:colOff>
      <xdr:row>109</xdr:row>
      <xdr:rowOff>0</xdr:rowOff>
    </xdr:from>
    <xdr:to>
      <xdr:col>7</xdr:col>
      <xdr:colOff>93174</xdr:colOff>
      <xdr:row>113</xdr:row>
      <xdr:rowOff>47625</xdr:rowOff>
    </xdr:to>
    <xdr:pic>
      <xdr:nvPicPr>
        <xdr:cNvPr id="10" name="Image 9">
          <a:extLst>
            <a:ext uri="{FF2B5EF4-FFF2-40B4-BE49-F238E27FC236}">
              <a16:creationId xmlns:a16="http://schemas.microsoft.com/office/drawing/2014/main" id="{64CC8ACE-9116-4165-BA25-CE3C06895CF7}"/>
            </a:ext>
          </a:extLst>
        </xdr:cNvPr>
        <xdr:cNvPicPr>
          <a:picLocks noChangeAspect="1"/>
        </xdr:cNvPicPr>
      </xdr:nvPicPr>
      <xdr:blipFill>
        <a:blip xmlns:r="http://schemas.openxmlformats.org/officeDocument/2006/relationships" r:embed="rId1"/>
        <a:stretch>
          <a:fillRect/>
        </a:stretch>
      </xdr:blipFill>
      <xdr:spPr>
        <a:xfrm>
          <a:off x="299357" y="23104929"/>
          <a:ext cx="3835138" cy="619125"/>
        </a:xfrm>
        <a:prstGeom prst="rect">
          <a:avLst/>
        </a:prstGeom>
      </xdr:spPr>
    </xdr:pic>
    <xdr:clientData/>
  </xdr:twoCellAnchor>
  <xdr:twoCellAnchor editAs="oneCell">
    <xdr:from>
      <xdr:col>2</xdr:col>
      <xdr:colOff>0</xdr:colOff>
      <xdr:row>131</xdr:row>
      <xdr:rowOff>0</xdr:rowOff>
    </xdr:from>
    <xdr:to>
      <xdr:col>7</xdr:col>
      <xdr:colOff>93174</xdr:colOff>
      <xdr:row>137</xdr:row>
      <xdr:rowOff>47625</xdr:rowOff>
    </xdr:to>
    <xdr:pic>
      <xdr:nvPicPr>
        <xdr:cNvPr id="11" name="Image 10">
          <a:extLst>
            <a:ext uri="{FF2B5EF4-FFF2-40B4-BE49-F238E27FC236}">
              <a16:creationId xmlns:a16="http://schemas.microsoft.com/office/drawing/2014/main" id="{2D240BDE-9402-486E-A38C-00EA26F67F52}"/>
            </a:ext>
          </a:extLst>
        </xdr:cNvPr>
        <xdr:cNvPicPr>
          <a:picLocks noChangeAspect="1"/>
        </xdr:cNvPicPr>
      </xdr:nvPicPr>
      <xdr:blipFill>
        <a:blip xmlns:r="http://schemas.openxmlformats.org/officeDocument/2006/relationships" r:embed="rId1"/>
        <a:stretch>
          <a:fillRect/>
        </a:stretch>
      </xdr:blipFill>
      <xdr:spPr>
        <a:xfrm>
          <a:off x="299357" y="27894643"/>
          <a:ext cx="3835138" cy="619125"/>
        </a:xfrm>
        <a:prstGeom prst="rect">
          <a:avLst/>
        </a:prstGeom>
      </xdr:spPr>
    </xdr:pic>
    <xdr:clientData/>
  </xdr:twoCellAnchor>
  <xdr:twoCellAnchor editAs="oneCell">
    <xdr:from>
      <xdr:col>2</xdr:col>
      <xdr:colOff>0</xdr:colOff>
      <xdr:row>154</xdr:row>
      <xdr:rowOff>0</xdr:rowOff>
    </xdr:from>
    <xdr:to>
      <xdr:col>7</xdr:col>
      <xdr:colOff>93174</xdr:colOff>
      <xdr:row>159</xdr:row>
      <xdr:rowOff>47625</xdr:rowOff>
    </xdr:to>
    <xdr:pic>
      <xdr:nvPicPr>
        <xdr:cNvPr id="12" name="Image 11">
          <a:extLst>
            <a:ext uri="{FF2B5EF4-FFF2-40B4-BE49-F238E27FC236}">
              <a16:creationId xmlns:a16="http://schemas.microsoft.com/office/drawing/2014/main" id="{C0C03316-D281-477D-84E8-DBBD2B795DD0}"/>
            </a:ext>
          </a:extLst>
        </xdr:cNvPr>
        <xdr:cNvPicPr>
          <a:picLocks noChangeAspect="1"/>
        </xdr:cNvPicPr>
      </xdr:nvPicPr>
      <xdr:blipFill>
        <a:blip xmlns:r="http://schemas.openxmlformats.org/officeDocument/2006/relationships" r:embed="rId1"/>
        <a:stretch>
          <a:fillRect/>
        </a:stretch>
      </xdr:blipFill>
      <xdr:spPr>
        <a:xfrm>
          <a:off x="299357" y="32493857"/>
          <a:ext cx="3835138" cy="619125"/>
        </a:xfrm>
        <a:prstGeom prst="rect">
          <a:avLst/>
        </a:prstGeom>
      </xdr:spPr>
    </xdr:pic>
    <xdr:clientData/>
  </xdr:twoCellAnchor>
  <xdr:twoCellAnchor editAs="oneCell">
    <xdr:from>
      <xdr:col>2</xdr:col>
      <xdr:colOff>0</xdr:colOff>
      <xdr:row>177</xdr:row>
      <xdr:rowOff>0</xdr:rowOff>
    </xdr:from>
    <xdr:to>
      <xdr:col>7</xdr:col>
      <xdr:colOff>93174</xdr:colOff>
      <xdr:row>181</xdr:row>
      <xdr:rowOff>142875</xdr:rowOff>
    </xdr:to>
    <xdr:pic>
      <xdr:nvPicPr>
        <xdr:cNvPr id="13" name="Image 12">
          <a:extLst>
            <a:ext uri="{FF2B5EF4-FFF2-40B4-BE49-F238E27FC236}">
              <a16:creationId xmlns:a16="http://schemas.microsoft.com/office/drawing/2014/main" id="{43ADB246-6A70-48A9-ACE8-15C98A898485}"/>
            </a:ext>
          </a:extLst>
        </xdr:cNvPr>
        <xdr:cNvPicPr>
          <a:picLocks noChangeAspect="1"/>
        </xdr:cNvPicPr>
      </xdr:nvPicPr>
      <xdr:blipFill>
        <a:blip xmlns:r="http://schemas.openxmlformats.org/officeDocument/2006/relationships" r:embed="rId1"/>
        <a:stretch>
          <a:fillRect/>
        </a:stretch>
      </xdr:blipFill>
      <xdr:spPr>
        <a:xfrm>
          <a:off x="299357" y="37283571"/>
          <a:ext cx="3835138" cy="619125"/>
        </a:xfrm>
        <a:prstGeom prst="rect">
          <a:avLst/>
        </a:prstGeom>
      </xdr:spPr>
    </xdr:pic>
    <xdr:clientData/>
  </xdr:twoCellAnchor>
  <xdr:twoCellAnchor editAs="oneCell">
    <xdr:from>
      <xdr:col>2</xdr:col>
      <xdr:colOff>0</xdr:colOff>
      <xdr:row>200</xdr:row>
      <xdr:rowOff>0</xdr:rowOff>
    </xdr:from>
    <xdr:to>
      <xdr:col>7</xdr:col>
      <xdr:colOff>93174</xdr:colOff>
      <xdr:row>205</xdr:row>
      <xdr:rowOff>47625</xdr:rowOff>
    </xdr:to>
    <xdr:pic>
      <xdr:nvPicPr>
        <xdr:cNvPr id="14" name="Image 13">
          <a:extLst>
            <a:ext uri="{FF2B5EF4-FFF2-40B4-BE49-F238E27FC236}">
              <a16:creationId xmlns:a16="http://schemas.microsoft.com/office/drawing/2014/main" id="{8CF84F80-B553-4A29-BEED-4838C9192473}"/>
            </a:ext>
          </a:extLst>
        </xdr:cNvPr>
        <xdr:cNvPicPr>
          <a:picLocks noChangeAspect="1"/>
        </xdr:cNvPicPr>
      </xdr:nvPicPr>
      <xdr:blipFill>
        <a:blip xmlns:r="http://schemas.openxmlformats.org/officeDocument/2006/relationships" r:embed="rId1"/>
        <a:stretch>
          <a:fillRect/>
        </a:stretch>
      </xdr:blipFill>
      <xdr:spPr>
        <a:xfrm>
          <a:off x="299357" y="42168536"/>
          <a:ext cx="3835138" cy="619125"/>
        </a:xfrm>
        <a:prstGeom prst="rect">
          <a:avLst/>
        </a:prstGeom>
      </xdr:spPr>
    </xdr:pic>
    <xdr:clientData/>
  </xdr:twoCellAnchor>
  <xdr:twoCellAnchor editAs="oneCell">
    <xdr:from>
      <xdr:col>2</xdr:col>
      <xdr:colOff>0</xdr:colOff>
      <xdr:row>223</xdr:row>
      <xdr:rowOff>0</xdr:rowOff>
    </xdr:from>
    <xdr:to>
      <xdr:col>7</xdr:col>
      <xdr:colOff>93174</xdr:colOff>
      <xdr:row>228</xdr:row>
      <xdr:rowOff>47625</xdr:rowOff>
    </xdr:to>
    <xdr:pic>
      <xdr:nvPicPr>
        <xdr:cNvPr id="15" name="Image 14">
          <a:extLst>
            <a:ext uri="{FF2B5EF4-FFF2-40B4-BE49-F238E27FC236}">
              <a16:creationId xmlns:a16="http://schemas.microsoft.com/office/drawing/2014/main" id="{2F8B6310-E01F-44AB-A713-2FD62296A868}"/>
            </a:ext>
          </a:extLst>
        </xdr:cNvPr>
        <xdr:cNvPicPr>
          <a:picLocks noChangeAspect="1"/>
        </xdr:cNvPicPr>
      </xdr:nvPicPr>
      <xdr:blipFill>
        <a:blip xmlns:r="http://schemas.openxmlformats.org/officeDocument/2006/relationships" r:embed="rId1"/>
        <a:stretch>
          <a:fillRect/>
        </a:stretch>
      </xdr:blipFill>
      <xdr:spPr>
        <a:xfrm>
          <a:off x="299357" y="46958250"/>
          <a:ext cx="3835138" cy="619125"/>
        </a:xfrm>
        <a:prstGeom prst="rect">
          <a:avLst/>
        </a:prstGeom>
      </xdr:spPr>
    </xdr:pic>
    <xdr:clientData/>
  </xdr:twoCellAnchor>
  <xdr:twoCellAnchor editAs="oneCell">
    <xdr:from>
      <xdr:col>2</xdr:col>
      <xdr:colOff>0</xdr:colOff>
      <xdr:row>246</xdr:row>
      <xdr:rowOff>0</xdr:rowOff>
    </xdr:from>
    <xdr:to>
      <xdr:col>7</xdr:col>
      <xdr:colOff>93174</xdr:colOff>
      <xdr:row>251</xdr:row>
      <xdr:rowOff>47625</xdr:rowOff>
    </xdr:to>
    <xdr:pic>
      <xdr:nvPicPr>
        <xdr:cNvPr id="16" name="Image 15">
          <a:extLst>
            <a:ext uri="{FF2B5EF4-FFF2-40B4-BE49-F238E27FC236}">
              <a16:creationId xmlns:a16="http://schemas.microsoft.com/office/drawing/2014/main" id="{073C8B2F-70BF-440D-B3FD-EFE899DA2C2D}"/>
            </a:ext>
          </a:extLst>
        </xdr:cNvPr>
        <xdr:cNvPicPr>
          <a:picLocks noChangeAspect="1"/>
        </xdr:cNvPicPr>
      </xdr:nvPicPr>
      <xdr:blipFill>
        <a:blip xmlns:r="http://schemas.openxmlformats.org/officeDocument/2006/relationships" r:embed="rId1"/>
        <a:stretch>
          <a:fillRect/>
        </a:stretch>
      </xdr:blipFill>
      <xdr:spPr>
        <a:xfrm>
          <a:off x="299357" y="51747964"/>
          <a:ext cx="3835138" cy="619125"/>
        </a:xfrm>
        <a:prstGeom prst="rect">
          <a:avLst/>
        </a:prstGeom>
      </xdr:spPr>
    </xdr:pic>
    <xdr:clientData/>
  </xdr:twoCellAnchor>
  <xdr:twoCellAnchor editAs="oneCell">
    <xdr:from>
      <xdr:col>2</xdr:col>
      <xdr:colOff>0</xdr:colOff>
      <xdr:row>269</xdr:row>
      <xdr:rowOff>0</xdr:rowOff>
    </xdr:from>
    <xdr:to>
      <xdr:col>7</xdr:col>
      <xdr:colOff>93174</xdr:colOff>
      <xdr:row>273</xdr:row>
      <xdr:rowOff>47625</xdr:rowOff>
    </xdr:to>
    <xdr:pic>
      <xdr:nvPicPr>
        <xdr:cNvPr id="17" name="Image 16">
          <a:extLst>
            <a:ext uri="{FF2B5EF4-FFF2-40B4-BE49-F238E27FC236}">
              <a16:creationId xmlns:a16="http://schemas.microsoft.com/office/drawing/2014/main" id="{FC358BD7-936F-4DCF-A50C-9883C19E3A19}"/>
            </a:ext>
          </a:extLst>
        </xdr:cNvPr>
        <xdr:cNvPicPr>
          <a:picLocks noChangeAspect="1"/>
        </xdr:cNvPicPr>
      </xdr:nvPicPr>
      <xdr:blipFill>
        <a:blip xmlns:r="http://schemas.openxmlformats.org/officeDocument/2006/relationships" r:embed="rId1"/>
        <a:stretch>
          <a:fillRect/>
        </a:stretch>
      </xdr:blipFill>
      <xdr:spPr>
        <a:xfrm>
          <a:off x="299357" y="56537679"/>
          <a:ext cx="3835138" cy="619125"/>
        </a:xfrm>
        <a:prstGeom prst="rect">
          <a:avLst/>
        </a:prstGeom>
      </xdr:spPr>
    </xdr:pic>
    <xdr:clientData/>
  </xdr:twoCellAnchor>
  <xdr:twoCellAnchor editAs="oneCell">
    <xdr:from>
      <xdr:col>2</xdr:col>
      <xdr:colOff>0</xdr:colOff>
      <xdr:row>292</xdr:row>
      <xdr:rowOff>0</xdr:rowOff>
    </xdr:from>
    <xdr:to>
      <xdr:col>7</xdr:col>
      <xdr:colOff>93174</xdr:colOff>
      <xdr:row>297</xdr:row>
      <xdr:rowOff>47625</xdr:rowOff>
    </xdr:to>
    <xdr:pic>
      <xdr:nvPicPr>
        <xdr:cNvPr id="18" name="Image 17">
          <a:extLst>
            <a:ext uri="{FF2B5EF4-FFF2-40B4-BE49-F238E27FC236}">
              <a16:creationId xmlns:a16="http://schemas.microsoft.com/office/drawing/2014/main" id="{EAAB7CB6-3E98-4926-BDFE-3E9CF2C12BE9}"/>
            </a:ext>
          </a:extLst>
        </xdr:cNvPr>
        <xdr:cNvPicPr>
          <a:picLocks noChangeAspect="1"/>
        </xdr:cNvPicPr>
      </xdr:nvPicPr>
      <xdr:blipFill>
        <a:blip xmlns:r="http://schemas.openxmlformats.org/officeDocument/2006/relationships" r:embed="rId1"/>
        <a:stretch>
          <a:fillRect/>
        </a:stretch>
      </xdr:blipFill>
      <xdr:spPr>
        <a:xfrm>
          <a:off x="299357" y="61517893"/>
          <a:ext cx="3835138" cy="619125"/>
        </a:xfrm>
        <a:prstGeom prst="rect">
          <a:avLst/>
        </a:prstGeom>
      </xdr:spPr>
    </xdr:pic>
    <xdr:clientData/>
  </xdr:twoCellAnchor>
  <xdr:twoCellAnchor editAs="oneCell">
    <xdr:from>
      <xdr:col>2</xdr:col>
      <xdr:colOff>0</xdr:colOff>
      <xdr:row>315</xdr:row>
      <xdr:rowOff>0</xdr:rowOff>
    </xdr:from>
    <xdr:to>
      <xdr:col>7</xdr:col>
      <xdr:colOff>93174</xdr:colOff>
      <xdr:row>320</xdr:row>
      <xdr:rowOff>47625</xdr:rowOff>
    </xdr:to>
    <xdr:pic>
      <xdr:nvPicPr>
        <xdr:cNvPr id="19" name="Image 18">
          <a:extLst>
            <a:ext uri="{FF2B5EF4-FFF2-40B4-BE49-F238E27FC236}">
              <a16:creationId xmlns:a16="http://schemas.microsoft.com/office/drawing/2014/main" id="{114DFAD7-C006-42D4-8BE0-C3A2A1B315CD}"/>
            </a:ext>
          </a:extLst>
        </xdr:cNvPr>
        <xdr:cNvPicPr>
          <a:picLocks noChangeAspect="1"/>
        </xdr:cNvPicPr>
      </xdr:nvPicPr>
      <xdr:blipFill>
        <a:blip xmlns:r="http://schemas.openxmlformats.org/officeDocument/2006/relationships" r:embed="rId1"/>
        <a:stretch>
          <a:fillRect/>
        </a:stretch>
      </xdr:blipFill>
      <xdr:spPr>
        <a:xfrm>
          <a:off x="299357" y="66307607"/>
          <a:ext cx="3835138" cy="619125"/>
        </a:xfrm>
        <a:prstGeom prst="rect">
          <a:avLst/>
        </a:prstGeom>
      </xdr:spPr>
    </xdr:pic>
    <xdr:clientData/>
  </xdr:twoCellAnchor>
  <xdr:twoCellAnchor editAs="oneCell">
    <xdr:from>
      <xdr:col>2</xdr:col>
      <xdr:colOff>0</xdr:colOff>
      <xdr:row>338</xdr:row>
      <xdr:rowOff>0</xdr:rowOff>
    </xdr:from>
    <xdr:to>
      <xdr:col>7</xdr:col>
      <xdr:colOff>93174</xdr:colOff>
      <xdr:row>343</xdr:row>
      <xdr:rowOff>47625</xdr:rowOff>
    </xdr:to>
    <xdr:pic>
      <xdr:nvPicPr>
        <xdr:cNvPr id="20" name="Image 19">
          <a:extLst>
            <a:ext uri="{FF2B5EF4-FFF2-40B4-BE49-F238E27FC236}">
              <a16:creationId xmlns:a16="http://schemas.microsoft.com/office/drawing/2014/main" id="{AD277EC3-83D6-47E9-B517-EE78A7CAAEC7}"/>
            </a:ext>
          </a:extLst>
        </xdr:cNvPr>
        <xdr:cNvPicPr>
          <a:picLocks noChangeAspect="1"/>
        </xdr:cNvPicPr>
      </xdr:nvPicPr>
      <xdr:blipFill>
        <a:blip xmlns:r="http://schemas.openxmlformats.org/officeDocument/2006/relationships" r:embed="rId1"/>
        <a:stretch>
          <a:fillRect/>
        </a:stretch>
      </xdr:blipFill>
      <xdr:spPr>
        <a:xfrm>
          <a:off x="299357" y="71097321"/>
          <a:ext cx="3835138" cy="619125"/>
        </a:xfrm>
        <a:prstGeom prst="rect">
          <a:avLst/>
        </a:prstGeom>
      </xdr:spPr>
    </xdr:pic>
    <xdr:clientData/>
  </xdr:twoCellAnchor>
  <xdr:twoCellAnchor editAs="oneCell">
    <xdr:from>
      <xdr:col>2</xdr:col>
      <xdr:colOff>0</xdr:colOff>
      <xdr:row>361</xdr:row>
      <xdr:rowOff>0</xdr:rowOff>
    </xdr:from>
    <xdr:to>
      <xdr:col>7</xdr:col>
      <xdr:colOff>93174</xdr:colOff>
      <xdr:row>366</xdr:row>
      <xdr:rowOff>47625</xdr:rowOff>
    </xdr:to>
    <xdr:pic>
      <xdr:nvPicPr>
        <xdr:cNvPr id="21" name="Image 20">
          <a:extLst>
            <a:ext uri="{FF2B5EF4-FFF2-40B4-BE49-F238E27FC236}">
              <a16:creationId xmlns:a16="http://schemas.microsoft.com/office/drawing/2014/main" id="{CCFC838B-E986-49AE-9419-5162300CE79A}"/>
            </a:ext>
          </a:extLst>
        </xdr:cNvPr>
        <xdr:cNvPicPr>
          <a:picLocks noChangeAspect="1"/>
        </xdr:cNvPicPr>
      </xdr:nvPicPr>
      <xdr:blipFill>
        <a:blip xmlns:r="http://schemas.openxmlformats.org/officeDocument/2006/relationships" r:embed="rId1"/>
        <a:stretch>
          <a:fillRect/>
        </a:stretch>
      </xdr:blipFill>
      <xdr:spPr>
        <a:xfrm>
          <a:off x="299357" y="75887036"/>
          <a:ext cx="3835138" cy="619125"/>
        </a:xfrm>
        <a:prstGeom prst="rect">
          <a:avLst/>
        </a:prstGeom>
      </xdr:spPr>
    </xdr:pic>
    <xdr:clientData/>
  </xdr:twoCellAnchor>
  <xdr:twoCellAnchor editAs="oneCell">
    <xdr:from>
      <xdr:col>2</xdr:col>
      <xdr:colOff>0</xdr:colOff>
      <xdr:row>384</xdr:row>
      <xdr:rowOff>0</xdr:rowOff>
    </xdr:from>
    <xdr:to>
      <xdr:col>7</xdr:col>
      <xdr:colOff>93174</xdr:colOff>
      <xdr:row>389</xdr:row>
      <xdr:rowOff>47625</xdr:rowOff>
    </xdr:to>
    <xdr:pic>
      <xdr:nvPicPr>
        <xdr:cNvPr id="22" name="Image 21">
          <a:extLst>
            <a:ext uri="{FF2B5EF4-FFF2-40B4-BE49-F238E27FC236}">
              <a16:creationId xmlns:a16="http://schemas.microsoft.com/office/drawing/2014/main" id="{C01FB1A2-9E09-4F19-91BD-427AFE14BAA4}"/>
            </a:ext>
          </a:extLst>
        </xdr:cNvPr>
        <xdr:cNvPicPr>
          <a:picLocks noChangeAspect="1"/>
        </xdr:cNvPicPr>
      </xdr:nvPicPr>
      <xdr:blipFill>
        <a:blip xmlns:r="http://schemas.openxmlformats.org/officeDocument/2006/relationships" r:embed="rId1"/>
        <a:stretch>
          <a:fillRect/>
        </a:stretch>
      </xdr:blipFill>
      <xdr:spPr>
        <a:xfrm>
          <a:off x="299357" y="80676750"/>
          <a:ext cx="3835138" cy="619125"/>
        </a:xfrm>
        <a:prstGeom prst="rect">
          <a:avLst/>
        </a:prstGeom>
      </xdr:spPr>
    </xdr:pic>
    <xdr:clientData/>
  </xdr:twoCellAnchor>
  <xdr:twoCellAnchor editAs="oneCell">
    <xdr:from>
      <xdr:col>2</xdr:col>
      <xdr:colOff>0</xdr:colOff>
      <xdr:row>407</xdr:row>
      <xdr:rowOff>0</xdr:rowOff>
    </xdr:from>
    <xdr:to>
      <xdr:col>7</xdr:col>
      <xdr:colOff>93174</xdr:colOff>
      <xdr:row>412</xdr:row>
      <xdr:rowOff>47625</xdr:rowOff>
    </xdr:to>
    <xdr:pic>
      <xdr:nvPicPr>
        <xdr:cNvPr id="23" name="Image 22">
          <a:extLst>
            <a:ext uri="{FF2B5EF4-FFF2-40B4-BE49-F238E27FC236}">
              <a16:creationId xmlns:a16="http://schemas.microsoft.com/office/drawing/2014/main" id="{5CDB9D9A-CC20-458D-9A94-69FEA82CCEB9}"/>
            </a:ext>
          </a:extLst>
        </xdr:cNvPr>
        <xdr:cNvPicPr>
          <a:picLocks noChangeAspect="1"/>
        </xdr:cNvPicPr>
      </xdr:nvPicPr>
      <xdr:blipFill>
        <a:blip xmlns:r="http://schemas.openxmlformats.org/officeDocument/2006/relationships" r:embed="rId1"/>
        <a:stretch>
          <a:fillRect/>
        </a:stretch>
      </xdr:blipFill>
      <xdr:spPr>
        <a:xfrm>
          <a:off x="299357" y="85466464"/>
          <a:ext cx="3835138" cy="619125"/>
        </a:xfrm>
        <a:prstGeom prst="rect">
          <a:avLst/>
        </a:prstGeom>
      </xdr:spPr>
    </xdr:pic>
    <xdr:clientData/>
  </xdr:twoCellAnchor>
  <xdr:twoCellAnchor editAs="oneCell">
    <xdr:from>
      <xdr:col>2</xdr:col>
      <xdr:colOff>0</xdr:colOff>
      <xdr:row>430</xdr:row>
      <xdr:rowOff>0</xdr:rowOff>
    </xdr:from>
    <xdr:to>
      <xdr:col>7</xdr:col>
      <xdr:colOff>93174</xdr:colOff>
      <xdr:row>435</xdr:row>
      <xdr:rowOff>47625</xdr:rowOff>
    </xdr:to>
    <xdr:pic>
      <xdr:nvPicPr>
        <xdr:cNvPr id="24" name="Image 23">
          <a:extLst>
            <a:ext uri="{FF2B5EF4-FFF2-40B4-BE49-F238E27FC236}">
              <a16:creationId xmlns:a16="http://schemas.microsoft.com/office/drawing/2014/main" id="{BA81A242-875A-4D82-903B-354490BA0413}"/>
            </a:ext>
          </a:extLst>
        </xdr:cNvPr>
        <xdr:cNvPicPr>
          <a:picLocks noChangeAspect="1"/>
        </xdr:cNvPicPr>
      </xdr:nvPicPr>
      <xdr:blipFill>
        <a:blip xmlns:r="http://schemas.openxmlformats.org/officeDocument/2006/relationships" r:embed="rId1"/>
        <a:stretch>
          <a:fillRect/>
        </a:stretch>
      </xdr:blipFill>
      <xdr:spPr>
        <a:xfrm>
          <a:off x="299357" y="90256179"/>
          <a:ext cx="3835138" cy="619125"/>
        </a:xfrm>
        <a:prstGeom prst="rect">
          <a:avLst/>
        </a:prstGeom>
      </xdr:spPr>
    </xdr:pic>
    <xdr:clientData/>
  </xdr:twoCellAnchor>
  <xdr:twoCellAnchor editAs="oneCell">
    <xdr:from>
      <xdr:col>2</xdr:col>
      <xdr:colOff>0</xdr:colOff>
      <xdr:row>453</xdr:row>
      <xdr:rowOff>0</xdr:rowOff>
    </xdr:from>
    <xdr:to>
      <xdr:col>7</xdr:col>
      <xdr:colOff>93174</xdr:colOff>
      <xdr:row>458</xdr:row>
      <xdr:rowOff>47625</xdr:rowOff>
    </xdr:to>
    <xdr:pic>
      <xdr:nvPicPr>
        <xdr:cNvPr id="25" name="Image 24">
          <a:extLst>
            <a:ext uri="{FF2B5EF4-FFF2-40B4-BE49-F238E27FC236}">
              <a16:creationId xmlns:a16="http://schemas.microsoft.com/office/drawing/2014/main" id="{5AFB585A-358E-41D0-852D-1487CC482309}"/>
            </a:ext>
          </a:extLst>
        </xdr:cNvPr>
        <xdr:cNvPicPr>
          <a:picLocks noChangeAspect="1"/>
        </xdr:cNvPicPr>
      </xdr:nvPicPr>
      <xdr:blipFill>
        <a:blip xmlns:r="http://schemas.openxmlformats.org/officeDocument/2006/relationships" r:embed="rId1"/>
        <a:stretch>
          <a:fillRect/>
        </a:stretch>
      </xdr:blipFill>
      <xdr:spPr>
        <a:xfrm>
          <a:off x="299357" y="95045893"/>
          <a:ext cx="3835138" cy="619125"/>
        </a:xfrm>
        <a:prstGeom prst="rect">
          <a:avLst/>
        </a:prstGeom>
      </xdr:spPr>
    </xdr:pic>
    <xdr:clientData/>
  </xdr:twoCellAnchor>
  <xdr:twoCellAnchor editAs="oneCell">
    <xdr:from>
      <xdr:col>2</xdr:col>
      <xdr:colOff>0</xdr:colOff>
      <xdr:row>476</xdr:row>
      <xdr:rowOff>0</xdr:rowOff>
    </xdr:from>
    <xdr:to>
      <xdr:col>7</xdr:col>
      <xdr:colOff>93174</xdr:colOff>
      <xdr:row>481</xdr:row>
      <xdr:rowOff>47625</xdr:rowOff>
    </xdr:to>
    <xdr:pic>
      <xdr:nvPicPr>
        <xdr:cNvPr id="26" name="Image 25">
          <a:extLst>
            <a:ext uri="{FF2B5EF4-FFF2-40B4-BE49-F238E27FC236}">
              <a16:creationId xmlns:a16="http://schemas.microsoft.com/office/drawing/2014/main" id="{BEE05BFF-A37E-4553-97AF-FFC11110B205}"/>
            </a:ext>
          </a:extLst>
        </xdr:cNvPr>
        <xdr:cNvPicPr>
          <a:picLocks noChangeAspect="1"/>
        </xdr:cNvPicPr>
      </xdr:nvPicPr>
      <xdr:blipFill>
        <a:blip xmlns:r="http://schemas.openxmlformats.org/officeDocument/2006/relationships" r:embed="rId1"/>
        <a:stretch>
          <a:fillRect/>
        </a:stretch>
      </xdr:blipFill>
      <xdr:spPr>
        <a:xfrm>
          <a:off x="299357" y="99835607"/>
          <a:ext cx="3835138" cy="619125"/>
        </a:xfrm>
        <a:prstGeom prst="rect">
          <a:avLst/>
        </a:prstGeom>
      </xdr:spPr>
    </xdr:pic>
    <xdr:clientData/>
  </xdr:twoCellAnchor>
  <xdr:twoCellAnchor editAs="oneCell">
    <xdr:from>
      <xdr:col>2</xdr:col>
      <xdr:colOff>0</xdr:colOff>
      <xdr:row>499</xdr:row>
      <xdr:rowOff>0</xdr:rowOff>
    </xdr:from>
    <xdr:to>
      <xdr:col>7</xdr:col>
      <xdr:colOff>93174</xdr:colOff>
      <xdr:row>504</xdr:row>
      <xdr:rowOff>47625</xdr:rowOff>
    </xdr:to>
    <xdr:pic>
      <xdr:nvPicPr>
        <xdr:cNvPr id="27" name="Image 26">
          <a:extLst>
            <a:ext uri="{FF2B5EF4-FFF2-40B4-BE49-F238E27FC236}">
              <a16:creationId xmlns:a16="http://schemas.microsoft.com/office/drawing/2014/main" id="{12FBB6C4-BEE9-4F0B-99D4-69CF3A4FF38E}"/>
            </a:ext>
          </a:extLst>
        </xdr:cNvPr>
        <xdr:cNvPicPr>
          <a:picLocks noChangeAspect="1"/>
        </xdr:cNvPicPr>
      </xdr:nvPicPr>
      <xdr:blipFill>
        <a:blip xmlns:r="http://schemas.openxmlformats.org/officeDocument/2006/relationships" r:embed="rId1"/>
        <a:stretch>
          <a:fillRect/>
        </a:stretch>
      </xdr:blipFill>
      <xdr:spPr>
        <a:xfrm>
          <a:off x="299357" y="104625321"/>
          <a:ext cx="3835138" cy="619125"/>
        </a:xfrm>
        <a:prstGeom prst="rect">
          <a:avLst/>
        </a:prstGeom>
      </xdr:spPr>
    </xdr:pic>
    <xdr:clientData/>
  </xdr:twoCellAnchor>
  <xdr:oneCellAnchor>
    <xdr:from>
      <xdr:col>2</xdr:col>
      <xdr:colOff>0</xdr:colOff>
      <xdr:row>523</xdr:row>
      <xdr:rowOff>0</xdr:rowOff>
    </xdr:from>
    <xdr:ext cx="3835138" cy="619125"/>
    <xdr:pic>
      <xdr:nvPicPr>
        <xdr:cNvPr id="28" name="Image 27">
          <a:extLst>
            <a:ext uri="{FF2B5EF4-FFF2-40B4-BE49-F238E27FC236}">
              <a16:creationId xmlns:a16="http://schemas.microsoft.com/office/drawing/2014/main" id="{3749F090-C82D-49B3-ADBC-F6292C43DDE0}"/>
            </a:ext>
          </a:extLst>
        </xdr:cNvPr>
        <xdr:cNvPicPr>
          <a:picLocks noChangeAspect="1"/>
        </xdr:cNvPicPr>
      </xdr:nvPicPr>
      <xdr:blipFill>
        <a:blip xmlns:r="http://schemas.openxmlformats.org/officeDocument/2006/relationships" r:embed="rId1"/>
        <a:stretch>
          <a:fillRect/>
        </a:stretch>
      </xdr:blipFill>
      <xdr:spPr>
        <a:xfrm>
          <a:off x="299357" y="99835607"/>
          <a:ext cx="3835138" cy="619125"/>
        </a:xfrm>
        <a:prstGeom prst="rect">
          <a:avLst/>
        </a:prstGeom>
      </xdr:spPr>
    </xdr:pic>
    <xdr:clientData/>
  </xdr:oneCellAnchor>
  <xdr:oneCellAnchor>
    <xdr:from>
      <xdr:col>2</xdr:col>
      <xdr:colOff>0</xdr:colOff>
      <xdr:row>546</xdr:row>
      <xdr:rowOff>0</xdr:rowOff>
    </xdr:from>
    <xdr:ext cx="3835138" cy="619125"/>
    <xdr:pic>
      <xdr:nvPicPr>
        <xdr:cNvPr id="29" name="Image 28">
          <a:extLst>
            <a:ext uri="{FF2B5EF4-FFF2-40B4-BE49-F238E27FC236}">
              <a16:creationId xmlns:a16="http://schemas.microsoft.com/office/drawing/2014/main" id="{42A513E5-EA14-4FB8-ACA7-BB54DD2783CA}"/>
            </a:ext>
          </a:extLst>
        </xdr:cNvPr>
        <xdr:cNvPicPr>
          <a:picLocks noChangeAspect="1"/>
        </xdr:cNvPicPr>
      </xdr:nvPicPr>
      <xdr:blipFill>
        <a:blip xmlns:r="http://schemas.openxmlformats.org/officeDocument/2006/relationships" r:embed="rId1"/>
        <a:stretch>
          <a:fillRect/>
        </a:stretch>
      </xdr:blipFill>
      <xdr:spPr>
        <a:xfrm>
          <a:off x="299357" y="104625321"/>
          <a:ext cx="3835138" cy="619125"/>
        </a:xfrm>
        <a:prstGeom prst="rect">
          <a:avLst/>
        </a:prstGeom>
      </xdr:spPr>
    </xdr:pic>
    <xdr:clientData/>
  </xdr:oneCellAnchor>
  <xdr:oneCellAnchor>
    <xdr:from>
      <xdr:col>2</xdr:col>
      <xdr:colOff>0</xdr:colOff>
      <xdr:row>569</xdr:row>
      <xdr:rowOff>0</xdr:rowOff>
    </xdr:from>
    <xdr:ext cx="3835138" cy="619125"/>
    <xdr:pic>
      <xdr:nvPicPr>
        <xdr:cNvPr id="32" name="Image 31">
          <a:extLst>
            <a:ext uri="{FF2B5EF4-FFF2-40B4-BE49-F238E27FC236}">
              <a16:creationId xmlns:a16="http://schemas.microsoft.com/office/drawing/2014/main" id="{A7F0BB72-E553-4061-92BA-ABA295745109}"/>
            </a:ext>
          </a:extLst>
        </xdr:cNvPr>
        <xdr:cNvPicPr>
          <a:picLocks noChangeAspect="1"/>
        </xdr:cNvPicPr>
      </xdr:nvPicPr>
      <xdr:blipFill>
        <a:blip xmlns:r="http://schemas.openxmlformats.org/officeDocument/2006/relationships" r:embed="rId1"/>
        <a:stretch>
          <a:fillRect/>
        </a:stretch>
      </xdr:blipFill>
      <xdr:spPr>
        <a:xfrm>
          <a:off x="299357" y="99835607"/>
          <a:ext cx="3835138" cy="619125"/>
        </a:xfrm>
        <a:prstGeom prst="rect">
          <a:avLst/>
        </a:prstGeom>
      </xdr:spPr>
    </xdr:pic>
    <xdr:clientData/>
  </xdr:oneCellAnchor>
  <xdr:oneCellAnchor>
    <xdr:from>
      <xdr:col>2</xdr:col>
      <xdr:colOff>0</xdr:colOff>
      <xdr:row>592</xdr:row>
      <xdr:rowOff>0</xdr:rowOff>
    </xdr:from>
    <xdr:ext cx="3835138" cy="619125"/>
    <xdr:pic>
      <xdr:nvPicPr>
        <xdr:cNvPr id="33" name="Image 32">
          <a:extLst>
            <a:ext uri="{FF2B5EF4-FFF2-40B4-BE49-F238E27FC236}">
              <a16:creationId xmlns:a16="http://schemas.microsoft.com/office/drawing/2014/main" id="{6311280A-20BD-477E-A7BC-4F4E00E6A901}"/>
            </a:ext>
          </a:extLst>
        </xdr:cNvPr>
        <xdr:cNvPicPr>
          <a:picLocks noChangeAspect="1"/>
        </xdr:cNvPicPr>
      </xdr:nvPicPr>
      <xdr:blipFill>
        <a:blip xmlns:r="http://schemas.openxmlformats.org/officeDocument/2006/relationships" r:embed="rId1"/>
        <a:stretch>
          <a:fillRect/>
        </a:stretch>
      </xdr:blipFill>
      <xdr:spPr>
        <a:xfrm>
          <a:off x="299357" y="104625321"/>
          <a:ext cx="3835138" cy="619125"/>
        </a:xfrm>
        <a:prstGeom prst="rect">
          <a:avLst/>
        </a:prstGeom>
      </xdr:spPr>
    </xdr:pic>
    <xdr:clientData/>
  </xdr:oneCellAnchor>
  <xdr:oneCellAnchor>
    <xdr:from>
      <xdr:col>2</xdr:col>
      <xdr:colOff>0</xdr:colOff>
      <xdr:row>615</xdr:row>
      <xdr:rowOff>0</xdr:rowOff>
    </xdr:from>
    <xdr:ext cx="3835138" cy="619125"/>
    <xdr:pic>
      <xdr:nvPicPr>
        <xdr:cNvPr id="34" name="Image 33">
          <a:extLst>
            <a:ext uri="{FF2B5EF4-FFF2-40B4-BE49-F238E27FC236}">
              <a16:creationId xmlns:a16="http://schemas.microsoft.com/office/drawing/2014/main" id="{F9227403-8325-4DE3-ABBF-31341A2B7DB2}"/>
            </a:ext>
          </a:extLst>
        </xdr:cNvPr>
        <xdr:cNvPicPr>
          <a:picLocks noChangeAspect="1"/>
        </xdr:cNvPicPr>
      </xdr:nvPicPr>
      <xdr:blipFill>
        <a:blip xmlns:r="http://schemas.openxmlformats.org/officeDocument/2006/relationships" r:embed="rId1"/>
        <a:stretch>
          <a:fillRect/>
        </a:stretch>
      </xdr:blipFill>
      <xdr:spPr>
        <a:xfrm>
          <a:off x="299357" y="99835607"/>
          <a:ext cx="3835138" cy="619125"/>
        </a:xfrm>
        <a:prstGeom prst="rect">
          <a:avLst/>
        </a:prstGeom>
      </xdr:spPr>
    </xdr:pic>
    <xdr:clientData/>
  </xdr:oneCellAnchor>
  <xdr:oneCellAnchor>
    <xdr:from>
      <xdr:col>2</xdr:col>
      <xdr:colOff>0</xdr:colOff>
      <xdr:row>638</xdr:row>
      <xdr:rowOff>0</xdr:rowOff>
    </xdr:from>
    <xdr:ext cx="3835138" cy="619125"/>
    <xdr:pic>
      <xdr:nvPicPr>
        <xdr:cNvPr id="35" name="Image 34">
          <a:extLst>
            <a:ext uri="{FF2B5EF4-FFF2-40B4-BE49-F238E27FC236}">
              <a16:creationId xmlns:a16="http://schemas.microsoft.com/office/drawing/2014/main" id="{BF9E2A4C-CA34-46B4-AA0E-278E8121DA74}"/>
            </a:ext>
          </a:extLst>
        </xdr:cNvPr>
        <xdr:cNvPicPr>
          <a:picLocks noChangeAspect="1"/>
        </xdr:cNvPicPr>
      </xdr:nvPicPr>
      <xdr:blipFill>
        <a:blip xmlns:r="http://schemas.openxmlformats.org/officeDocument/2006/relationships" r:embed="rId1"/>
        <a:stretch>
          <a:fillRect/>
        </a:stretch>
      </xdr:blipFill>
      <xdr:spPr>
        <a:xfrm>
          <a:off x="299357" y="104625321"/>
          <a:ext cx="3835138" cy="619125"/>
        </a:xfrm>
        <a:prstGeom prst="rect">
          <a:avLst/>
        </a:prstGeom>
      </xdr:spPr>
    </xdr:pic>
    <xdr:clientData/>
  </xdr:oneCellAnchor>
  <xdr:oneCellAnchor>
    <xdr:from>
      <xdr:col>2</xdr:col>
      <xdr:colOff>0</xdr:colOff>
      <xdr:row>661</xdr:row>
      <xdr:rowOff>0</xdr:rowOff>
    </xdr:from>
    <xdr:ext cx="3835138" cy="619125"/>
    <xdr:pic>
      <xdr:nvPicPr>
        <xdr:cNvPr id="36" name="Image 35">
          <a:extLst>
            <a:ext uri="{FF2B5EF4-FFF2-40B4-BE49-F238E27FC236}">
              <a16:creationId xmlns:a16="http://schemas.microsoft.com/office/drawing/2014/main" id="{54FED3F0-345A-4A87-BC85-383A08F1883D}"/>
            </a:ext>
          </a:extLst>
        </xdr:cNvPr>
        <xdr:cNvPicPr>
          <a:picLocks noChangeAspect="1"/>
        </xdr:cNvPicPr>
      </xdr:nvPicPr>
      <xdr:blipFill>
        <a:blip xmlns:r="http://schemas.openxmlformats.org/officeDocument/2006/relationships" r:embed="rId1"/>
        <a:stretch>
          <a:fillRect/>
        </a:stretch>
      </xdr:blipFill>
      <xdr:spPr>
        <a:xfrm>
          <a:off x="299357" y="99835607"/>
          <a:ext cx="3835138" cy="619125"/>
        </a:xfrm>
        <a:prstGeom prst="rect">
          <a:avLst/>
        </a:prstGeom>
      </xdr:spPr>
    </xdr:pic>
    <xdr:clientData/>
  </xdr:oneCellAnchor>
  <xdr:oneCellAnchor>
    <xdr:from>
      <xdr:col>2</xdr:col>
      <xdr:colOff>0</xdr:colOff>
      <xdr:row>684</xdr:row>
      <xdr:rowOff>0</xdr:rowOff>
    </xdr:from>
    <xdr:ext cx="3835138" cy="619125"/>
    <xdr:pic>
      <xdr:nvPicPr>
        <xdr:cNvPr id="37" name="Image 36">
          <a:extLst>
            <a:ext uri="{FF2B5EF4-FFF2-40B4-BE49-F238E27FC236}">
              <a16:creationId xmlns:a16="http://schemas.microsoft.com/office/drawing/2014/main" id="{0C12F4B4-0300-49F7-B802-E4A952D3941E}"/>
            </a:ext>
          </a:extLst>
        </xdr:cNvPr>
        <xdr:cNvPicPr>
          <a:picLocks noChangeAspect="1"/>
        </xdr:cNvPicPr>
      </xdr:nvPicPr>
      <xdr:blipFill>
        <a:blip xmlns:r="http://schemas.openxmlformats.org/officeDocument/2006/relationships" r:embed="rId1"/>
        <a:stretch>
          <a:fillRect/>
        </a:stretch>
      </xdr:blipFill>
      <xdr:spPr>
        <a:xfrm>
          <a:off x="299357" y="104625321"/>
          <a:ext cx="3835138" cy="619125"/>
        </a:xfrm>
        <a:prstGeom prst="rect">
          <a:avLst/>
        </a:prstGeom>
      </xdr:spPr>
    </xdr:pic>
    <xdr:clientData/>
  </xdr:oneCellAnchor>
</xdr:wsDr>
</file>

<file path=xl/drawings/drawing8.xml><?xml version="1.0" encoding="utf-8"?>
<xdr:wsDr xmlns:xdr="http://schemas.openxmlformats.org/drawingml/2006/spreadsheetDrawing" xmlns:a="http://schemas.openxmlformats.org/drawingml/2006/main">
  <xdr:twoCellAnchor>
    <xdr:from>
      <xdr:col>5</xdr:col>
      <xdr:colOff>95251</xdr:colOff>
      <xdr:row>5</xdr:row>
      <xdr:rowOff>142874</xdr:rowOff>
    </xdr:from>
    <xdr:to>
      <xdr:col>7</xdr:col>
      <xdr:colOff>400051</xdr:colOff>
      <xdr:row>8</xdr:row>
      <xdr:rowOff>76200</xdr:rowOff>
    </xdr:to>
    <xdr:sp macro="" textlink="">
      <xdr:nvSpPr>
        <xdr:cNvPr id="2" name="Text Box 2">
          <a:extLst>
            <a:ext uri="{FF2B5EF4-FFF2-40B4-BE49-F238E27FC236}">
              <a16:creationId xmlns:a16="http://schemas.microsoft.com/office/drawing/2014/main" id="{61E1DEF5-B2E2-4A04-A3C5-5D8B7E019866}"/>
            </a:ext>
          </a:extLst>
        </xdr:cNvPr>
        <xdr:cNvSpPr txBox="1">
          <a:spLocks noChangeArrowheads="1"/>
        </xdr:cNvSpPr>
      </xdr:nvSpPr>
      <xdr:spPr bwMode="auto">
        <a:xfrm>
          <a:off x="3905251" y="514349"/>
          <a:ext cx="1828800" cy="504826"/>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fr-FR" sz="600" b="0" i="0" u="none" strike="noStrike" baseline="0">
              <a:solidFill>
                <a:srgbClr val="000000"/>
              </a:solidFill>
              <a:latin typeface="Arial"/>
              <a:cs typeface="Arial"/>
            </a:rPr>
            <a:t>Ce transport est soumis, nonobstant toute clause contraire à la convention relative au contrat de transport international de marchandises par route (CMR),</a:t>
          </a:r>
        </a:p>
      </xdr:txBody>
    </xdr:sp>
    <xdr:clientData/>
  </xdr:twoCellAnchor>
  <xdr:twoCellAnchor>
    <xdr:from>
      <xdr:col>7</xdr:col>
      <xdr:colOff>428626</xdr:colOff>
      <xdr:row>5</xdr:row>
      <xdr:rowOff>133350</xdr:rowOff>
    </xdr:from>
    <xdr:to>
      <xdr:col>9</xdr:col>
      <xdr:colOff>695326</xdr:colOff>
      <xdr:row>8</xdr:row>
      <xdr:rowOff>66675</xdr:rowOff>
    </xdr:to>
    <xdr:sp macro="" textlink="">
      <xdr:nvSpPr>
        <xdr:cNvPr id="3" name="Text Box 11">
          <a:extLst>
            <a:ext uri="{FF2B5EF4-FFF2-40B4-BE49-F238E27FC236}">
              <a16:creationId xmlns:a16="http://schemas.microsoft.com/office/drawing/2014/main" id="{5D188E7A-C2F3-450E-98CD-B09079E9560F}"/>
            </a:ext>
          </a:extLst>
        </xdr:cNvPr>
        <xdr:cNvSpPr txBox="1">
          <a:spLocks noChangeArrowheads="1"/>
        </xdr:cNvSpPr>
      </xdr:nvSpPr>
      <xdr:spPr bwMode="auto">
        <a:xfrm>
          <a:off x="5762626" y="504825"/>
          <a:ext cx="1790700" cy="50482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fr-FR" sz="600" b="0" i="0" u="none" strike="noStrike" baseline="0">
              <a:solidFill>
                <a:srgbClr val="000000"/>
              </a:solidFill>
              <a:latin typeface="Arial"/>
              <a:cs typeface="Arial"/>
            </a:rPr>
            <a:t>This carriage is subject, notwithstanding any</a:t>
          </a:r>
          <a:endParaRPr lang="fr-FR" sz="600" b="0" i="0" u="none" strike="noStrike" baseline="0">
            <a:solidFill>
              <a:srgbClr val="000000"/>
            </a:solidFill>
            <a:latin typeface="Calibri"/>
            <a:cs typeface="Calibri"/>
          </a:endParaRPr>
        </a:p>
        <a:p>
          <a:pPr algn="l" rtl="0">
            <a:defRPr sz="1000"/>
          </a:pPr>
          <a:r>
            <a:rPr lang="fr-FR" sz="600" b="0" i="0" u="none" strike="noStrike" baseline="0">
              <a:solidFill>
                <a:srgbClr val="000000"/>
              </a:solidFill>
              <a:latin typeface="Arial"/>
              <a:cs typeface="Arial"/>
            </a:rPr>
            <a:t>clause to contrary, to the convention on the</a:t>
          </a:r>
          <a:endParaRPr lang="fr-FR" sz="600" b="0" i="0" u="none" strike="noStrike" baseline="0">
            <a:solidFill>
              <a:srgbClr val="000000"/>
            </a:solidFill>
            <a:latin typeface="Calibri"/>
            <a:cs typeface="Calibri"/>
          </a:endParaRPr>
        </a:p>
        <a:p>
          <a:pPr algn="l" rtl="0">
            <a:defRPr sz="1000"/>
          </a:pPr>
          <a:r>
            <a:rPr lang="fr-FR" sz="600" b="0" i="0" u="none" strike="noStrike" baseline="0">
              <a:solidFill>
                <a:srgbClr val="000000"/>
              </a:solidFill>
              <a:latin typeface="Arial"/>
              <a:cs typeface="Arial"/>
            </a:rPr>
            <a:t>contract for international carriage of goods by</a:t>
          </a:r>
          <a:endParaRPr lang="fr-FR" sz="600" b="0" i="0" u="none" strike="noStrike" baseline="0">
            <a:solidFill>
              <a:srgbClr val="000000"/>
            </a:solidFill>
            <a:latin typeface="Calibri"/>
            <a:cs typeface="Calibri"/>
          </a:endParaRPr>
        </a:p>
        <a:p>
          <a:pPr algn="l" rtl="0">
            <a:defRPr sz="1000"/>
          </a:pPr>
          <a:r>
            <a:rPr lang="fr-FR" sz="600" b="0" i="0" u="none" strike="noStrike" baseline="0">
              <a:solidFill>
                <a:srgbClr val="000000"/>
              </a:solidFill>
              <a:latin typeface="Arial"/>
              <a:cs typeface="Arial"/>
            </a:rPr>
            <a:t>road (CMR),</a:t>
          </a:r>
        </a:p>
      </xdr:txBody>
    </xdr:sp>
    <xdr:clientData/>
  </xdr:twoCellAnchor>
  <xdr:oneCellAnchor>
    <xdr:from>
      <xdr:col>4</xdr:col>
      <xdr:colOff>238125</xdr:colOff>
      <xdr:row>42</xdr:row>
      <xdr:rowOff>95250</xdr:rowOff>
    </xdr:from>
    <xdr:ext cx="3846053" cy="1227837"/>
    <xdr:sp macro="" textlink="">
      <xdr:nvSpPr>
        <xdr:cNvPr id="4" name="Text Box 9">
          <a:extLst>
            <a:ext uri="{FF2B5EF4-FFF2-40B4-BE49-F238E27FC236}">
              <a16:creationId xmlns:a16="http://schemas.microsoft.com/office/drawing/2014/main" id="{F0BD2366-1381-43C1-8040-A1813F840959}"/>
            </a:ext>
          </a:extLst>
        </xdr:cNvPr>
        <xdr:cNvSpPr txBox="1">
          <a:spLocks noChangeArrowheads="1"/>
        </xdr:cNvSpPr>
      </xdr:nvSpPr>
      <xdr:spPr bwMode="auto">
        <a:xfrm>
          <a:off x="3286125" y="8115300"/>
          <a:ext cx="3846053" cy="1227837"/>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wrap="none" lIns="91440" tIns="45720" rIns="91440" bIns="45720" anchor="t" upright="1">
          <a:spAutoFit/>
        </a:bodyPr>
        <a:lstStyle/>
        <a:p>
          <a:pPr algn="l" rtl="0">
            <a:defRPr sz="1000"/>
          </a:pPr>
          <a:r>
            <a:rPr lang="fr-FR" sz="1200" b="1" i="0" u="none" strike="noStrike" baseline="0">
              <a:solidFill>
                <a:srgbClr val="000000"/>
              </a:solidFill>
              <a:latin typeface="Arial"/>
              <a:cs typeface="Arial"/>
            </a:rPr>
            <a:t>15 boulevard Charles Voisin</a:t>
          </a:r>
          <a:endParaRPr lang="fr-FR" sz="1100" b="0" i="0" u="none" strike="noStrike" baseline="0">
            <a:solidFill>
              <a:srgbClr val="000000"/>
            </a:solidFill>
            <a:latin typeface="Calibri"/>
            <a:cs typeface="Calibri"/>
          </a:endParaRPr>
        </a:p>
        <a:p>
          <a:pPr algn="l" rtl="0">
            <a:defRPr sz="1000"/>
          </a:pPr>
          <a:r>
            <a:rPr lang="fr-FR" sz="1200" b="1" i="0" u="none" strike="noStrike" baseline="0">
              <a:solidFill>
                <a:srgbClr val="000000"/>
              </a:solidFill>
              <a:latin typeface="Arial"/>
              <a:cs typeface="Arial"/>
            </a:rPr>
            <a:t>Rue Charles Voisin</a:t>
          </a:r>
          <a:endParaRPr lang="fr-FR" sz="1100" b="0" i="0" u="none" strike="noStrike" baseline="0">
            <a:solidFill>
              <a:srgbClr val="000000"/>
            </a:solidFill>
            <a:latin typeface="Calibri"/>
            <a:cs typeface="Calibri"/>
          </a:endParaRPr>
        </a:p>
        <a:p>
          <a:pPr algn="l" rtl="0">
            <a:defRPr sz="1000"/>
          </a:pPr>
          <a:r>
            <a:rPr lang="fr-FR" sz="1200" b="1" i="0" u="none" strike="noStrike" baseline="0">
              <a:solidFill>
                <a:srgbClr val="000000"/>
              </a:solidFill>
              <a:latin typeface="Arial"/>
              <a:cs typeface="Arial"/>
            </a:rPr>
            <a:t>42160 ANDREZIEUX-BOUTHEON</a:t>
          </a:r>
          <a:endParaRPr lang="fr-FR" sz="1100" b="0" i="0" u="none" strike="noStrike" baseline="0">
            <a:solidFill>
              <a:srgbClr val="000000"/>
            </a:solidFill>
            <a:latin typeface="Calibri"/>
            <a:cs typeface="Calibri"/>
          </a:endParaRPr>
        </a:p>
        <a:p>
          <a:pPr algn="l" rtl="0">
            <a:defRPr sz="1000"/>
          </a:pPr>
          <a:r>
            <a:rPr lang="fr-FR" sz="1200" b="1" i="0" u="none" strike="noStrike" baseline="0">
              <a:solidFill>
                <a:srgbClr val="000000"/>
              </a:solidFill>
              <a:latin typeface="Arial"/>
              <a:cs typeface="Arial"/>
            </a:rPr>
            <a:t>Tél : +33 (0)4 77 02 20 30 | E-mail : compta@ftgo.fr</a:t>
          </a:r>
          <a:endParaRPr lang="fr-FR" sz="1100" b="0" i="0" u="none" strike="noStrike" baseline="0">
            <a:solidFill>
              <a:srgbClr val="000000"/>
            </a:solidFill>
            <a:latin typeface="Calibri"/>
            <a:cs typeface="Calibri"/>
          </a:endParaRPr>
        </a:p>
        <a:p>
          <a:pPr algn="l" rtl="0">
            <a:defRPr sz="1000"/>
          </a:pPr>
          <a:r>
            <a:rPr lang="fr-FR" sz="900" b="1" i="0" u="none" strike="noStrike" baseline="0">
              <a:solidFill>
                <a:srgbClr val="000000"/>
              </a:solidFill>
              <a:latin typeface="Arial"/>
              <a:cs typeface="Arial"/>
            </a:rPr>
            <a:t>www.transcargo.fr</a:t>
          </a:r>
          <a:endParaRPr lang="fr-FR" sz="1100" b="0" i="0" u="none" strike="noStrike" baseline="0">
            <a:solidFill>
              <a:srgbClr val="000000"/>
            </a:solidFill>
            <a:latin typeface="Calibri"/>
            <a:cs typeface="Calibri"/>
          </a:endParaRPr>
        </a:p>
        <a:p>
          <a:pPr algn="l" rtl="0">
            <a:defRPr sz="1000"/>
          </a:pPr>
          <a:r>
            <a:rPr lang="fr-FR" sz="800" b="1" i="0" u="none" strike="noStrike" baseline="0">
              <a:solidFill>
                <a:srgbClr val="000000"/>
              </a:solidFill>
              <a:latin typeface="Arial"/>
              <a:cs typeface="Arial"/>
            </a:rPr>
            <a:t>SIREN : 394 277 479</a:t>
          </a:r>
          <a:endParaRPr lang="fr-FR" sz="1100" b="0" i="0" u="none" strike="noStrike" baseline="0">
            <a:solidFill>
              <a:srgbClr val="000000"/>
            </a:solidFill>
            <a:latin typeface="Calibri"/>
            <a:cs typeface="Calibri"/>
          </a:endParaRPr>
        </a:p>
        <a:p>
          <a:pPr algn="l" rtl="0">
            <a:defRPr sz="1000"/>
          </a:pPr>
          <a:r>
            <a:rPr lang="fr-FR" sz="800" b="1" i="0" u="none" strike="noStrike" baseline="0">
              <a:solidFill>
                <a:srgbClr val="000000"/>
              </a:solidFill>
              <a:latin typeface="Arial"/>
              <a:cs typeface="Arial"/>
            </a:rPr>
            <a:t>SIRET : 39427747900041</a:t>
          </a:r>
        </a:p>
      </xdr:txBody>
    </xdr:sp>
    <xdr:clientData/>
  </xdr:oneCellAnchor>
  <xdr:twoCellAnchor>
    <xdr:from>
      <xdr:col>0</xdr:col>
      <xdr:colOff>76200</xdr:colOff>
      <xdr:row>42</xdr:row>
      <xdr:rowOff>66675</xdr:rowOff>
    </xdr:from>
    <xdr:to>
      <xdr:col>3</xdr:col>
      <xdr:colOff>695325</xdr:colOff>
      <xdr:row>50</xdr:row>
      <xdr:rowOff>66675</xdr:rowOff>
    </xdr:to>
    <xdr:pic>
      <xdr:nvPicPr>
        <xdr:cNvPr id="5" name="Picture 4">
          <a:extLst>
            <a:ext uri="{FF2B5EF4-FFF2-40B4-BE49-F238E27FC236}">
              <a16:creationId xmlns:a16="http://schemas.microsoft.com/office/drawing/2014/main" id="{58CA7B3B-3A10-42F3-BFE8-3050854EE1E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8086725"/>
          <a:ext cx="2905125" cy="1609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28575</xdr:colOff>
      <xdr:row>50</xdr:row>
      <xdr:rowOff>19050</xdr:rowOff>
    </xdr:from>
    <xdr:to>
      <xdr:col>8</xdr:col>
      <xdr:colOff>438150</xdr:colOff>
      <xdr:row>51</xdr:row>
      <xdr:rowOff>161925</xdr:rowOff>
    </xdr:to>
    <xdr:sp macro="" textlink="">
      <xdr:nvSpPr>
        <xdr:cNvPr id="6" name="Text Box 7">
          <a:extLst>
            <a:ext uri="{FF2B5EF4-FFF2-40B4-BE49-F238E27FC236}">
              <a16:creationId xmlns:a16="http://schemas.microsoft.com/office/drawing/2014/main" id="{62B0888C-867F-40E6-9C4E-AEEFFAAE8201}"/>
            </a:ext>
          </a:extLst>
        </xdr:cNvPr>
        <xdr:cNvSpPr txBox="1">
          <a:spLocks noChangeArrowheads="1"/>
        </xdr:cNvSpPr>
      </xdr:nvSpPr>
      <xdr:spPr bwMode="auto">
        <a:xfrm>
          <a:off x="790575" y="9648825"/>
          <a:ext cx="5743575" cy="333375"/>
        </a:xfrm>
        <a:prstGeom prst="rect">
          <a:avLst/>
        </a:prstGeom>
        <a:solidFill>
          <a:srgbClr val="000000"/>
        </a:solidFill>
        <a:ln w="9525">
          <a:solidFill>
            <a:srgbClr val="000000"/>
          </a:solidFill>
          <a:miter lim="800000"/>
          <a:headEnd/>
          <a:tailEnd/>
        </a:ln>
      </xdr:spPr>
      <xdr:txBody>
        <a:bodyPr vertOverflow="clip" wrap="square" lIns="91440" tIns="45720" rIns="91440" bIns="45720" anchor="t" upright="1"/>
        <a:lstStyle/>
        <a:p>
          <a:pPr algn="ctr" rtl="0">
            <a:defRPr sz="1000"/>
          </a:pPr>
          <a:r>
            <a:rPr lang="fr-FR" sz="1600" b="1" i="0" u="none" strike="noStrike" baseline="0">
              <a:solidFill>
                <a:srgbClr val="FFFFFF"/>
              </a:solidFill>
              <a:latin typeface="Arial"/>
              <a:cs typeface="Arial"/>
            </a:rPr>
            <a:t>Exemplaire Expéditeur </a:t>
          </a:r>
        </a:p>
      </xdr:txBody>
    </xdr:sp>
    <xdr:clientData/>
  </xdr:twoCellAnchor>
  <xdr:twoCellAnchor>
    <xdr:from>
      <xdr:col>8</xdr:col>
      <xdr:colOff>628650</xdr:colOff>
      <xdr:row>0</xdr:row>
      <xdr:rowOff>104774</xdr:rowOff>
    </xdr:from>
    <xdr:to>
      <xdr:col>9</xdr:col>
      <xdr:colOff>361950</xdr:colOff>
      <xdr:row>4</xdr:row>
      <xdr:rowOff>152400</xdr:rowOff>
    </xdr:to>
    <xdr:sp macro="" textlink="">
      <xdr:nvSpPr>
        <xdr:cNvPr id="7" name="Oval 6">
          <a:extLst>
            <a:ext uri="{FF2B5EF4-FFF2-40B4-BE49-F238E27FC236}">
              <a16:creationId xmlns:a16="http://schemas.microsoft.com/office/drawing/2014/main" id="{74216A49-7823-45E4-A885-60B64C744F1E}"/>
            </a:ext>
          </a:extLst>
        </xdr:cNvPr>
        <xdr:cNvSpPr/>
      </xdr:nvSpPr>
      <xdr:spPr>
        <a:xfrm>
          <a:off x="6724650" y="104774"/>
          <a:ext cx="495300" cy="21907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fr-FR"/>
        </a:p>
      </xdr:txBody>
    </xdr:sp>
    <xdr:clientData/>
  </xdr:twoCellAnchor>
  <xdr:twoCellAnchor>
    <xdr:from>
      <xdr:col>8</xdr:col>
      <xdr:colOff>609601</xdr:colOff>
      <xdr:row>0</xdr:row>
      <xdr:rowOff>85725</xdr:rowOff>
    </xdr:from>
    <xdr:to>
      <xdr:col>9</xdr:col>
      <xdr:colOff>609601</xdr:colOff>
      <xdr:row>5</xdr:row>
      <xdr:rowOff>47625</xdr:rowOff>
    </xdr:to>
    <xdr:sp macro="" textlink="">
      <xdr:nvSpPr>
        <xdr:cNvPr id="8" name="ZoneTexte 7">
          <a:extLst>
            <a:ext uri="{FF2B5EF4-FFF2-40B4-BE49-F238E27FC236}">
              <a16:creationId xmlns:a16="http://schemas.microsoft.com/office/drawing/2014/main" id="{65E09063-518A-44A6-B7B3-BD0AF2D79037}"/>
            </a:ext>
          </a:extLst>
        </xdr:cNvPr>
        <xdr:cNvSpPr txBox="1"/>
      </xdr:nvSpPr>
      <xdr:spPr>
        <a:xfrm>
          <a:off x="6705601" y="85725"/>
          <a:ext cx="762000" cy="33337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 CMR</a:t>
          </a:r>
        </a:p>
      </xdr:txBody>
    </xdr:sp>
    <xdr:clientData/>
  </xdr:twoCellAnchor>
  <xdr:twoCellAnchor editAs="oneCell">
    <xdr:from>
      <xdr:col>1</xdr:col>
      <xdr:colOff>361950</xdr:colOff>
      <xdr:row>39</xdr:row>
      <xdr:rowOff>209550</xdr:rowOff>
    </xdr:from>
    <xdr:to>
      <xdr:col>2</xdr:col>
      <xdr:colOff>509546</xdr:colOff>
      <xdr:row>43</xdr:row>
      <xdr:rowOff>28575</xdr:rowOff>
    </xdr:to>
    <xdr:pic>
      <xdr:nvPicPr>
        <xdr:cNvPr id="10" name="Image 9" descr="Une image contenant cercle, Police, écriture manuscrite, texte&#10;&#10;Description générée automatiquement">
          <a:extLst>
            <a:ext uri="{FF2B5EF4-FFF2-40B4-BE49-F238E27FC236}">
              <a16:creationId xmlns:a16="http://schemas.microsoft.com/office/drawing/2014/main" id="{8FBF5D83-BEF5-4D44-AA02-BC4635CB602B}"/>
            </a:ext>
          </a:extLst>
        </xdr:cNvPr>
        <xdr:cNvPicPr>
          <a:picLocks noChangeAspect="1"/>
        </xdr:cNvPicPr>
      </xdr:nvPicPr>
      <xdr:blipFill>
        <a:blip xmlns:r="http://schemas.openxmlformats.org/officeDocument/2006/relationships" r:embed="rId2">
          <a:clrChange>
            <a:clrFrom>
              <a:srgbClr val="EFF6FE"/>
            </a:clrFrom>
            <a:clrTo>
              <a:srgbClr val="EFF6FE">
                <a:alpha val="0"/>
              </a:srgbClr>
            </a:clrTo>
          </a:clrChange>
          <a:alphaModFix amt="85000"/>
        </a:blip>
        <a:stretch>
          <a:fillRect/>
        </a:stretch>
      </xdr:blipFill>
      <xdr:spPr>
        <a:xfrm>
          <a:off x="1123950" y="7524750"/>
          <a:ext cx="909596" cy="723900"/>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5</xdr:col>
      <xdr:colOff>95251</xdr:colOff>
      <xdr:row>5</xdr:row>
      <xdr:rowOff>142874</xdr:rowOff>
    </xdr:from>
    <xdr:to>
      <xdr:col>7</xdr:col>
      <xdr:colOff>400051</xdr:colOff>
      <xdr:row>8</xdr:row>
      <xdr:rowOff>76200</xdr:rowOff>
    </xdr:to>
    <xdr:sp macro="" textlink="">
      <xdr:nvSpPr>
        <xdr:cNvPr id="2" name="Text Box 2">
          <a:extLst>
            <a:ext uri="{FF2B5EF4-FFF2-40B4-BE49-F238E27FC236}">
              <a16:creationId xmlns:a16="http://schemas.microsoft.com/office/drawing/2014/main" id="{6DB417D8-CFD8-4C44-90E2-DEFE4E01426B}"/>
            </a:ext>
          </a:extLst>
        </xdr:cNvPr>
        <xdr:cNvSpPr txBox="1">
          <a:spLocks noChangeArrowheads="1"/>
        </xdr:cNvSpPr>
      </xdr:nvSpPr>
      <xdr:spPr bwMode="auto">
        <a:xfrm>
          <a:off x="3905251" y="514349"/>
          <a:ext cx="1828800" cy="504826"/>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fr-FR" sz="600" b="0" i="0" u="none" strike="noStrike" baseline="0">
              <a:solidFill>
                <a:srgbClr val="000000"/>
              </a:solidFill>
              <a:latin typeface="Arial"/>
              <a:cs typeface="Arial"/>
            </a:rPr>
            <a:t>Ce transport est soumis, nonobstant toute clause contraire à la convention relative au contrat de transport international de marchandises par route (CMR),</a:t>
          </a:r>
        </a:p>
      </xdr:txBody>
    </xdr:sp>
    <xdr:clientData/>
  </xdr:twoCellAnchor>
  <xdr:twoCellAnchor>
    <xdr:from>
      <xdr:col>7</xdr:col>
      <xdr:colOff>428626</xdr:colOff>
      <xdr:row>5</xdr:row>
      <xdr:rowOff>133350</xdr:rowOff>
    </xdr:from>
    <xdr:to>
      <xdr:col>9</xdr:col>
      <xdr:colOff>695326</xdr:colOff>
      <xdr:row>8</xdr:row>
      <xdr:rowOff>66675</xdr:rowOff>
    </xdr:to>
    <xdr:sp macro="" textlink="">
      <xdr:nvSpPr>
        <xdr:cNvPr id="3" name="Text Box 11">
          <a:extLst>
            <a:ext uri="{FF2B5EF4-FFF2-40B4-BE49-F238E27FC236}">
              <a16:creationId xmlns:a16="http://schemas.microsoft.com/office/drawing/2014/main" id="{D48567E5-8262-43BE-A0A3-B40070C6AF39}"/>
            </a:ext>
          </a:extLst>
        </xdr:cNvPr>
        <xdr:cNvSpPr txBox="1">
          <a:spLocks noChangeArrowheads="1"/>
        </xdr:cNvSpPr>
      </xdr:nvSpPr>
      <xdr:spPr bwMode="auto">
        <a:xfrm>
          <a:off x="5762626" y="504825"/>
          <a:ext cx="1790700" cy="50482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fr-FR" sz="600" b="0" i="0" u="none" strike="noStrike" baseline="0">
              <a:solidFill>
                <a:srgbClr val="000000"/>
              </a:solidFill>
              <a:latin typeface="Arial"/>
              <a:cs typeface="Arial"/>
            </a:rPr>
            <a:t>This carriage is subject, notwithstanding any</a:t>
          </a:r>
          <a:endParaRPr lang="fr-FR" sz="600" b="0" i="0" u="none" strike="noStrike" baseline="0">
            <a:solidFill>
              <a:srgbClr val="000000"/>
            </a:solidFill>
            <a:latin typeface="Calibri"/>
            <a:cs typeface="Calibri"/>
          </a:endParaRPr>
        </a:p>
        <a:p>
          <a:pPr algn="l" rtl="0">
            <a:defRPr sz="1000"/>
          </a:pPr>
          <a:r>
            <a:rPr lang="fr-FR" sz="600" b="0" i="0" u="none" strike="noStrike" baseline="0">
              <a:solidFill>
                <a:srgbClr val="000000"/>
              </a:solidFill>
              <a:latin typeface="Arial"/>
              <a:cs typeface="Arial"/>
            </a:rPr>
            <a:t>clause to contrary, to the convention on the</a:t>
          </a:r>
          <a:endParaRPr lang="fr-FR" sz="600" b="0" i="0" u="none" strike="noStrike" baseline="0">
            <a:solidFill>
              <a:srgbClr val="000000"/>
            </a:solidFill>
            <a:latin typeface="Calibri"/>
            <a:cs typeface="Calibri"/>
          </a:endParaRPr>
        </a:p>
        <a:p>
          <a:pPr algn="l" rtl="0">
            <a:defRPr sz="1000"/>
          </a:pPr>
          <a:r>
            <a:rPr lang="fr-FR" sz="600" b="0" i="0" u="none" strike="noStrike" baseline="0">
              <a:solidFill>
                <a:srgbClr val="000000"/>
              </a:solidFill>
              <a:latin typeface="Arial"/>
              <a:cs typeface="Arial"/>
            </a:rPr>
            <a:t>contract for international carriage of goods by</a:t>
          </a:r>
          <a:endParaRPr lang="fr-FR" sz="600" b="0" i="0" u="none" strike="noStrike" baseline="0">
            <a:solidFill>
              <a:srgbClr val="000000"/>
            </a:solidFill>
            <a:latin typeface="Calibri"/>
            <a:cs typeface="Calibri"/>
          </a:endParaRPr>
        </a:p>
        <a:p>
          <a:pPr algn="l" rtl="0">
            <a:defRPr sz="1000"/>
          </a:pPr>
          <a:r>
            <a:rPr lang="fr-FR" sz="600" b="0" i="0" u="none" strike="noStrike" baseline="0">
              <a:solidFill>
                <a:srgbClr val="000000"/>
              </a:solidFill>
              <a:latin typeface="Arial"/>
              <a:cs typeface="Arial"/>
            </a:rPr>
            <a:t>road (CMR),</a:t>
          </a:r>
        </a:p>
      </xdr:txBody>
    </xdr:sp>
    <xdr:clientData/>
  </xdr:twoCellAnchor>
  <xdr:oneCellAnchor>
    <xdr:from>
      <xdr:col>4</xdr:col>
      <xdr:colOff>238125</xdr:colOff>
      <xdr:row>42</xdr:row>
      <xdr:rowOff>95250</xdr:rowOff>
    </xdr:from>
    <xdr:ext cx="3846053" cy="1227837"/>
    <xdr:sp macro="" textlink="">
      <xdr:nvSpPr>
        <xdr:cNvPr id="4" name="Text Box 9">
          <a:extLst>
            <a:ext uri="{FF2B5EF4-FFF2-40B4-BE49-F238E27FC236}">
              <a16:creationId xmlns:a16="http://schemas.microsoft.com/office/drawing/2014/main" id="{20BAA289-B7D6-4E97-B344-7395C830ECFC}"/>
            </a:ext>
          </a:extLst>
        </xdr:cNvPr>
        <xdr:cNvSpPr txBox="1">
          <a:spLocks noChangeArrowheads="1"/>
        </xdr:cNvSpPr>
      </xdr:nvSpPr>
      <xdr:spPr bwMode="auto">
        <a:xfrm>
          <a:off x="3286125" y="8115300"/>
          <a:ext cx="3846053" cy="1227837"/>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wrap="none" lIns="91440" tIns="45720" rIns="91440" bIns="45720" anchor="t" upright="1">
          <a:spAutoFit/>
        </a:bodyPr>
        <a:lstStyle/>
        <a:p>
          <a:pPr algn="l" rtl="0">
            <a:defRPr sz="1000"/>
          </a:pPr>
          <a:r>
            <a:rPr lang="fr-FR" sz="1200" b="1" i="0" u="none" strike="noStrike" baseline="0">
              <a:solidFill>
                <a:srgbClr val="000000"/>
              </a:solidFill>
              <a:latin typeface="Arial"/>
              <a:cs typeface="Arial"/>
            </a:rPr>
            <a:t>15 boulevard Charles Voisin</a:t>
          </a:r>
          <a:endParaRPr lang="fr-FR" sz="1100" b="0" i="0" u="none" strike="noStrike" baseline="0">
            <a:solidFill>
              <a:srgbClr val="000000"/>
            </a:solidFill>
            <a:latin typeface="Calibri"/>
            <a:cs typeface="Calibri"/>
          </a:endParaRPr>
        </a:p>
        <a:p>
          <a:pPr algn="l" rtl="0">
            <a:defRPr sz="1000"/>
          </a:pPr>
          <a:r>
            <a:rPr lang="fr-FR" sz="1200" b="1" i="0" u="none" strike="noStrike" baseline="0">
              <a:solidFill>
                <a:srgbClr val="000000"/>
              </a:solidFill>
              <a:latin typeface="Arial"/>
              <a:cs typeface="Arial"/>
            </a:rPr>
            <a:t>Rue Charles Voisin</a:t>
          </a:r>
          <a:endParaRPr lang="fr-FR" sz="1100" b="0" i="0" u="none" strike="noStrike" baseline="0">
            <a:solidFill>
              <a:srgbClr val="000000"/>
            </a:solidFill>
            <a:latin typeface="Calibri"/>
            <a:cs typeface="Calibri"/>
          </a:endParaRPr>
        </a:p>
        <a:p>
          <a:pPr algn="l" rtl="0">
            <a:defRPr sz="1000"/>
          </a:pPr>
          <a:r>
            <a:rPr lang="fr-FR" sz="1200" b="1" i="0" u="none" strike="noStrike" baseline="0">
              <a:solidFill>
                <a:srgbClr val="000000"/>
              </a:solidFill>
              <a:latin typeface="Arial"/>
              <a:cs typeface="Arial"/>
            </a:rPr>
            <a:t>42160 ANDREZIEUX-BOUTHEON</a:t>
          </a:r>
          <a:endParaRPr lang="fr-FR" sz="1100" b="0" i="0" u="none" strike="noStrike" baseline="0">
            <a:solidFill>
              <a:srgbClr val="000000"/>
            </a:solidFill>
            <a:latin typeface="Calibri"/>
            <a:cs typeface="Calibri"/>
          </a:endParaRPr>
        </a:p>
        <a:p>
          <a:pPr algn="l" rtl="0">
            <a:defRPr sz="1000"/>
          </a:pPr>
          <a:r>
            <a:rPr lang="fr-FR" sz="1200" b="1" i="0" u="none" strike="noStrike" baseline="0">
              <a:solidFill>
                <a:srgbClr val="000000"/>
              </a:solidFill>
              <a:latin typeface="Arial"/>
              <a:cs typeface="Arial"/>
            </a:rPr>
            <a:t>Tél : +33 (0)4 77 02 20 30 | E-mail : compta@ftgo.fr</a:t>
          </a:r>
          <a:endParaRPr lang="fr-FR" sz="1100" b="0" i="0" u="none" strike="noStrike" baseline="0">
            <a:solidFill>
              <a:srgbClr val="000000"/>
            </a:solidFill>
            <a:latin typeface="Calibri"/>
            <a:cs typeface="Calibri"/>
          </a:endParaRPr>
        </a:p>
        <a:p>
          <a:pPr algn="l" rtl="0">
            <a:defRPr sz="1000"/>
          </a:pPr>
          <a:r>
            <a:rPr lang="fr-FR" sz="900" b="1" i="0" u="none" strike="noStrike" baseline="0">
              <a:solidFill>
                <a:srgbClr val="000000"/>
              </a:solidFill>
              <a:latin typeface="Arial"/>
              <a:cs typeface="Arial"/>
            </a:rPr>
            <a:t>www.transcargo.fr</a:t>
          </a:r>
          <a:endParaRPr lang="fr-FR" sz="1100" b="0" i="0" u="none" strike="noStrike" baseline="0">
            <a:solidFill>
              <a:srgbClr val="000000"/>
            </a:solidFill>
            <a:latin typeface="Calibri"/>
            <a:cs typeface="Calibri"/>
          </a:endParaRPr>
        </a:p>
        <a:p>
          <a:pPr algn="l" rtl="0">
            <a:defRPr sz="1000"/>
          </a:pPr>
          <a:r>
            <a:rPr lang="fr-FR" sz="800" b="1" i="0" u="none" strike="noStrike" baseline="0">
              <a:solidFill>
                <a:srgbClr val="000000"/>
              </a:solidFill>
              <a:latin typeface="Arial"/>
              <a:cs typeface="Arial"/>
            </a:rPr>
            <a:t>SIREN : 394 277 479</a:t>
          </a:r>
          <a:endParaRPr lang="fr-FR" sz="1100" b="0" i="0" u="none" strike="noStrike" baseline="0">
            <a:solidFill>
              <a:srgbClr val="000000"/>
            </a:solidFill>
            <a:latin typeface="Calibri"/>
            <a:cs typeface="Calibri"/>
          </a:endParaRPr>
        </a:p>
        <a:p>
          <a:pPr algn="l" rtl="0">
            <a:defRPr sz="1000"/>
          </a:pPr>
          <a:r>
            <a:rPr lang="fr-FR" sz="800" b="1" i="0" u="none" strike="noStrike" baseline="0">
              <a:solidFill>
                <a:srgbClr val="000000"/>
              </a:solidFill>
              <a:latin typeface="Arial"/>
              <a:cs typeface="Arial"/>
            </a:rPr>
            <a:t>SIRET : 39427747900041</a:t>
          </a:r>
        </a:p>
      </xdr:txBody>
    </xdr:sp>
    <xdr:clientData/>
  </xdr:oneCellAnchor>
  <xdr:twoCellAnchor>
    <xdr:from>
      <xdr:col>0</xdr:col>
      <xdr:colOff>76200</xdr:colOff>
      <xdr:row>42</xdr:row>
      <xdr:rowOff>66675</xdr:rowOff>
    </xdr:from>
    <xdr:to>
      <xdr:col>3</xdr:col>
      <xdr:colOff>695325</xdr:colOff>
      <xdr:row>50</xdr:row>
      <xdr:rowOff>66675</xdr:rowOff>
    </xdr:to>
    <xdr:pic>
      <xdr:nvPicPr>
        <xdr:cNvPr id="5" name="Picture 4">
          <a:extLst>
            <a:ext uri="{FF2B5EF4-FFF2-40B4-BE49-F238E27FC236}">
              <a16:creationId xmlns:a16="http://schemas.microsoft.com/office/drawing/2014/main" id="{5976BE4D-0E68-4746-8FCF-7ED78F453567}"/>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8086725"/>
          <a:ext cx="2905125" cy="1609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28575</xdr:colOff>
      <xdr:row>50</xdr:row>
      <xdr:rowOff>19050</xdr:rowOff>
    </xdr:from>
    <xdr:to>
      <xdr:col>8</xdr:col>
      <xdr:colOff>438150</xdr:colOff>
      <xdr:row>51</xdr:row>
      <xdr:rowOff>161925</xdr:rowOff>
    </xdr:to>
    <xdr:sp macro="" textlink="">
      <xdr:nvSpPr>
        <xdr:cNvPr id="6" name="Text Box 7">
          <a:extLst>
            <a:ext uri="{FF2B5EF4-FFF2-40B4-BE49-F238E27FC236}">
              <a16:creationId xmlns:a16="http://schemas.microsoft.com/office/drawing/2014/main" id="{3A7B61BD-EAB6-4FE3-B134-6B4AD4CD6955}"/>
            </a:ext>
          </a:extLst>
        </xdr:cNvPr>
        <xdr:cNvSpPr txBox="1">
          <a:spLocks noChangeArrowheads="1"/>
        </xdr:cNvSpPr>
      </xdr:nvSpPr>
      <xdr:spPr bwMode="auto">
        <a:xfrm>
          <a:off x="790575" y="9648825"/>
          <a:ext cx="5743575" cy="333375"/>
        </a:xfrm>
        <a:prstGeom prst="rect">
          <a:avLst/>
        </a:prstGeom>
        <a:solidFill>
          <a:srgbClr val="000000"/>
        </a:solidFill>
        <a:ln w="9525">
          <a:solidFill>
            <a:srgbClr val="000000"/>
          </a:solidFill>
          <a:miter lim="800000"/>
          <a:headEnd/>
          <a:tailEnd/>
        </a:ln>
      </xdr:spPr>
      <xdr:txBody>
        <a:bodyPr vertOverflow="clip" wrap="square" lIns="91440" tIns="45720" rIns="91440" bIns="45720" anchor="t" upright="1"/>
        <a:lstStyle/>
        <a:p>
          <a:pPr algn="ctr" rtl="0">
            <a:defRPr sz="1000"/>
          </a:pPr>
          <a:r>
            <a:rPr lang="fr-FR" sz="1600" b="1" i="0" u="none" strike="noStrike" baseline="0">
              <a:solidFill>
                <a:srgbClr val="FFFFFF"/>
              </a:solidFill>
              <a:latin typeface="Arial"/>
              <a:cs typeface="Arial"/>
            </a:rPr>
            <a:t>Exemplaire Destinataire </a:t>
          </a:r>
        </a:p>
      </xdr:txBody>
    </xdr:sp>
    <xdr:clientData/>
  </xdr:twoCellAnchor>
  <xdr:twoCellAnchor>
    <xdr:from>
      <xdr:col>8</xdr:col>
      <xdr:colOff>628650</xdr:colOff>
      <xdr:row>0</xdr:row>
      <xdr:rowOff>104774</xdr:rowOff>
    </xdr:from>
    <xdr:to>
      <xdr:col>9</xdr:col>
      <xdr:colOff>361950</xdr:colOff>
      <xdr:row>4</xdr:row>
      <xdr:rowOff>152400</xdr:rowOff>
    </xdr:to>
    <xdr:sp macro="" textlink="">
      <xdr:nvSpPr>
        <xdr:cNvPr id="7" name="Oval 6">
          <a:extLst>
            <a:ext uri="{FF2B5EF4-FFF2-40B4-BE49-F238E27FC236}">
              <a16:creationId xmlns:a16="http://schemas.microsoft.com/office/drawing/2014/main" id="{579B349A-2BE6-43C8-A3AC-CCA1694F10F0}"/>
            </a:ext>
          </a:extLst>
        </xdr:cNvPr>
        <xdr:cNvSpPr/>
      </xdr:nvSpPr>
      <xdr:spPr>
        <a:xfrm>
          <a:off x="6724650" y="104774"/>
          <a:ext cx="495300" cy="21907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fr-FR"/>
        </a:p>
      </xdr:txBody>
    </xdr:sp>
    <xdr:clientData/>
  </xdr:twoCellAnchor>
  <xdr:twoCellAnchor>
    <xdr:from>
      <xdr:col>8</xdr:col>
      <xdr:colOff>609601</xdr:colOff>
      <xdr:row>0</xdr:row>
      <xdr:rowOff>85725</xdr:rowOff>
    </xdr:from>
    <xdr:to>
      <xdr:col>9</xdr:col>
      <xdr:colOff>609601</xdr:colOff>
      <xdr:row>5</xdr:row>
      <xdr:rowOff>47625</xdr:rowOff>
    </xdr:to>
    <xdr:sp macro="" textlink="">
      <xdr:nvSpPr>
        <xdr:cNvPr id="8" name="ZoneTexte 7">
          <a:extLst>
            <a:ext uri="{FF2B5EF4-FFF2-40B4-BE49-F238E27FC236}">
              <a16:creationId xmlns:a16="http://schemas.microsoft.com/office/drawing/2014/main" id="{9717CBA7-A109-4ABF-8241-3819869682A9}"/>
            </a:ext>
          </a:extLst>
        </xdr:cNvPr>
        <xdr:cNvSpPr txBox="1"/>
      </xdr:nvSpPr>
      <xdr:spPr>
        <a:xfrm>
          <a:off x="6705601" y="85725"/>
          <a:ext cx="762000" cy="33337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 CMR</a:t>
          </a:r>
        </a:p>
      </xdr:txBody>
    </xdr:sp>
    <xdr:clientData/>
  </xdr:twoCellAnchor>
  <xdr:twoCellAnchor editAs="oneCell">
    <xdr:from>
      <xdr:col>1</xdr:col>
      <xdr:colOff>133350</xdr:colOff>
      <xdr:row>39</xdr:row>
      <xdr:rowOff>238125</xdr:rowOff>
    </xdr:from>
    <xdr:to>
      <xdr:col>2</xdr:col>
      <xdr:colOff>280946</xdr:colOff>
      <xdr:row>43</xdr:row>
      <xdr:rowOff>57150</xdr:rowOff>
    </xdr:to>
    <xdr:pic>
      <xdr:nvPicPr>
        <xdr:cNvPr id="10" name="Image 9" descr="Une image contenant cercle, Police, écriture manuscrite, texte&#10;&#10;Description générée automatiquement">
          <a:extLst>
            <a:ext uri="{FF2B5EF4-FFF2-40B4-BE49-F238E27FC236}">
              <a16:creationId xmlns:a16="http://schemas.microsoft.com/office/drawing/2014/main" id="{05D49DA0-58C2-4238-8DE3-9AC6C6785537}"/>
            </a:ext>
          </a:extLst>
        </xdr:cNvPr>
        <xdr:cNvPicPr>
          <a:picLocks noChangeAspect="1"/>
        </xdr:cNvPicPr>
      </xdr:nvPicPr>
      <xdr:blipFill>
        <a:blip xmlns:r="http://schemas.openxmlformats.org/officeDocument/2006/relationships" r:embed="rId2">
          <a:clrChange>
            <a:clrFrom>
              <a:srgbClr val="EFF6FE"/>
            </a:clrFrom>
            <a:clrTo>
              <a:srgbClr val="EFF6FE">
                <a:alpha val="0"/>
              </a:srgbClr>
            </a:clrTo>
          </a:clrChange>
          <a:alphaModFix amt="85000"/>
        </a:blip>
        <a:stretch>
          <a:fillRect/>
        </a:stretch>
      </xdr:blipFill>
      <xdr:spPr>
        <a:xfrm>
          <a:off x="895350" y="7553325"/>
          <a:ext cx="909596" cy="723900"/>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xdr:from>
      <xdr:col>5</xdr:col>
      <xdr:colOff>95251</xdr:colOff>
      <xdr:row>5</xdr:row>
      <xdr:rowOff>142874</xdr:rowOff>
    </xdr:from>
    <xdr:to>
      <xdr:col>7</xdr:col>
      <xdr:colOff>400051</xdr:colOff>
      <xdr:row>8</xdr:row>
      <xdr:rowOff>76200</xdr:rowOff>
    </xdr:to>
    <xdr:sp macro="" textlink="">
      <xdr:nvSpPr>
        <xdr:cNvPr id="2" name="Text Box 2">
          <a:extLst>
            <a:ext uri="{FF2B5EF4-FFF2-40B4-BE49-F238E27FC236}">
              <a16:creationId xmlns:a16="http://schemas.microsoft.com/office/drawing/2014/main" id="{46D8D6C0-40F6-4CE8-827B-4C1DB73E18D8}"/>
            </a:ext>
          </a:extLst>
        </xdr:cNvPr>
        <xdr:cNvSpPr txBox="1">
          <a:spLocks noChangeArrowheads="1"/>
        </xdr:cNvSpPr>
      </xdr:nvSpPr>
      <xdr:spPr bwMode="auto">
        <a:xfrm>
          <a:off x="3905251" y="514349"/>
          <a:ext cx="1828800" cy="504826"/>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fr-FR" sz="600" b="0" i="0" u="none" strike="noStrike" baseline="0">
              <a:solidFill>
                <a:srgbClr val="000000"/>
              </a:solidFill>
              <a:latin typeface="Arial"/>
              <a:cs typeface="Arial"/>
            </a:rPr>
            <a:t>Ce transport est soumis, nonobstant toute clause contraire à la convention relative au contrat de transport international de marchandises par route (CMR),</a:t>
          </a:r>
        </a:p>
      </xdr:txBody>
    </xdr:sp>
    <xdr:clientData/>
  </xdr:twoCellAnchor>
  <xdr:twoCellAnchor>
    <xdr:from>
      <xdr:col>7</xdr:col>
      <xdr:colOff>428626</xdr:colOff>
      <xdr:row>5</xdr:row>
      <xdr:rowOff>133350</xdr:rowOff>
    </xdr:from>
    <xdr:to>
      <xdr:col>9</xdr:col>
      <xdr:colOff>695326</xdr:colOff>
      <xdr:row>8</xdr:row>
      <xdr:rowOff>66675</xdr:rowOff>
    </xdr:to>
    <xdr:sp macro="" textlink="">
      <xdr:nvSpPr>
        <xdr:cNvPr id="3" name="Text Box 11">
          <a:extLst>
            <a:ext uri="{FF2B5EF4-FFF2-40B4-BE49-F238E27FC236}">
              <a16:creationId xmlns:a16="http://schemas.microsoft.com/office/drawing/2014/main" id="{0B057BFE-4B75-4AD2-AB1A-EA169813D6F7}"/>
            </a:ext>
          </a:extLst>
        </xdr:cNvPr>
        <xdr:cNvSpPr txBox="1">
          <a:spLocks noChangeArrowheads="1"/>
        </xdr:cNvSpPr>
      </xdr:nvSpPr>
      <xdr:spPr bwMode="auto">
        <a:xfrm>
          <a:off x="5762626" y="504825"/>
          <a:ext cx="1790700" cy="504825"/>
        </a:xfrm>
        <a:prstGeom prst="rect">
          <a:avLst/>
        </a:prstGeom>
        <a:solidFill>
          <a:srgbClr val="FFFFFF"/>
        </a:solidFill>
        <a:ln w="9525">
          <a:solidFill>
            <a:srgbClr val="000000"/>
          </a:solidFill>
          <a:miter lim="800000"/>
          <a:headEnd/>
          <a:tailEnd/>
        </a:ln>
      </xdr:spPr>
      <xdr:txBody>
        <a:bodyPr vertOverflow="clip" wrap="square" lIns="91440" tIns="45720" rIns="91440" bIns="45720" anchor="t" upright="1"/>
        <a:lstStyle/>
        <a:p>
          <a:pPr algn="l" rtl="0">
            <a:defRPr sz="1000"/>
          </a:pPr>
          <a:r>
            <a:rPr lang="fr-FR" sz="600" b="0" i="0" u="none" strike="noStrike" baseline="0">
              <a:solidFill>
                <a:srgbClr val="000000"/>
              </a:solidFill>
              <a:latin typeface="Arial"/>
              <a:cs typeface="Arial"/>
            </a:rPr>
            <a:t>This carriage is subject, notwithstanding any</a:t>
          </a:r>
          <a:endParaRPr lang="fr-FR" sz="600" b="0" i="0" u="none" strike="noStrike" baseline="0">
            <a:solidFill>
              <a:srgbClr val="000000"/>
            </a:solidFill>
            <a:latin typeface="Calibri"/>
            <a:cs typeface="Calibri"/>
          </a:endParaRPr>
        </a:p>
        <a:p>
          <a:pPr algn="l" rtl="0">
            <a:defRPr sz="1000"/>
          </a:pPr>
          <a:r>
            <a:rPr lang="fr-FR" sz="600" b="0" i="0" u="none" strike="noStrike" baseline="0">
              <a:solidFill>
                <a:srgbClr val="000000"/>
              </a:solidFill>
              <a:latin typeface="Arial"/>
              <a:cs typeface="Arial"/>
            </a:rPr>
            <a:t>clause to contrary, to the convention on the</a:t>
          </a:r>
          <a:endParaRPr lang="fr-FR" sz="600" b="0" i="0" u="none" strike="noStrike" baseline="0">
            <a:solidFill>
              <a:srgbClr val="000000"/>
            </a:solidFill>
            <a:latin typeface="Calibri"/>
            <a:cs typeface="Calibri"/>
          </a:endParaRPr>
        </a:p>
        <a:p>
          <a:pPr algn="l" rtl="0">
            <a:defRPr sz="1000"/>
          </a:pPr>
          <a:r>
            <a:rPr lang="fr-FR" sz="600" b="0" i="0" u="none" strike="noStrike" baseline="0">
              <a:solidFill>
                <a:srgbClr val="000000"/>
              </a:solidFill>
              <a:latin typeface="Arial"/>
              <a:cs typeface="Arial"/>
            </a:rPr>
            <a:t>contract for international carriage of goods by</a:t>
          </a:r>
          <a:endParaRPr lang="fr-FR" sz="600" b="0" i="0" u="none" strike="noStrike" baseline="0">
            <a:solidFill>
              <a:srgbClr val="000000"/>
            </a:solidFill>
            <a:latin typeface="Calibri"/>
            <a:cs typeface="Calibri"/>
          </a:endParaRPr>
        </a:p>
        <a:p>
          <a:pPr algn="l" rtl="0">
            <a:defRPr sz="1000"/>
          </a:pPr>
          <a:r>
            <a:rPr lang="fr-FR" sz="600" b="0" i="0" u="none" strike="noStrike" baseline="0">
              <a:solidFill>
                <a:srgbClr val="000000"/>
              </a:solidFill>
              <a:latin typeface="Arial"/>
              <a:cs typeface="Arial"/>
            </a:rPr>
            <a:t>road (CMR),</a:t>
          </a:r>
        </a:p>
      </xdr:txBody>
    </xdr:sp>
    <xdr:clientData/>
  </xdr:twoCellAnchor>
  <xdr:oneCellAnchor>
    <xdr:from>
      <xdr:col>4</xdr:col>
      <xdr:colOff>238125</xdr:colOff>
      <xdr:row>42</xdr:row>
      <xdr:rowOff>95250</xdr:rowOff>
    </xdr:from>
    <xdr:ext cx="3846053" cy="1227837"/>
    <xdr:sp macro="" textlink="">
      <xdr:nvSpPr>
        <xdr:cNvPr id="4" name="Text Box 9">
          <a:extLst>
            <a:ext uri="{FF2B5EF4-FFF2-40B4-BE49-F238E27FC236}">
              <a16:creationId xmlns:a16="http://schemas.microsoft.com/office/drawing/2014/main" id="{CB3524AB-3C65-4D8E-A873-5E1FDA73717A}"/>
            </a:ext>
          </a:extLst>
        </xdr:cNvPr>
        <xdr:cNvSpPr txBox="1">
          <a:spLocks noChangeArrowheads="1"/>
        </xdr:cNvSpPr>
      </xdr:nvSpPr>
      <xdr:spPr bwMode="auto">
        <a:xfrm>
          <a:off x="3286125" y="8115300"/>
          <a:ext cx="3846053" cy="1227837"/>
        </a:xfrm>
        <a:prstGeom prst="rect">
          <a:avLst/>
        </a:prstGeom>
        <a:solidFill>
          <a:srgbClr val="FFFFFF"/>
        </a:solidFill>
        <a:ln>
          <a:noFill/>
        </a:ln>
        <a:extLst>
          <a:ext uri="{91240B29-F687-4F45-9708-019B960494DF}">
            <a14:hiddenLine xmlns:a14="http://schemas.microsoft.com/office/drawing/2010/main" w="9525">
              <a:solidFill>
                <a:srgbClr val="000000"/>
              </a:solidFill>
              <a:miter lim="800000"/>
              <a:headEnd/>
              <a:tailEnd/>
            </a14:hiddenLine>
          </a:ext>
        </a:extLst>
      </xdr:spPr>
      <xdr:txBody>
        <a:bodyPr wrap="none" lIns="91440" tIns="45720" rIns="91440" bIns="45720" anchor="t" upright="1">
          <a:spAutoFit/>
        </a:bodyPr>
        <a:lstStyle/>
        <a:p>
          <a:pPr algn="l" rtl="0">
            <a:defRPr sz="1000"/>
          </a:pPr>
          <a:r>
            <a:rPr lang="fr-FR" sz="1200" b="1" i="0" u="none" strike="noStrike" baseline="0">
              <a:solidFill>
                <a:srgbClr val="000000"/>
              </a:solidFill>
              <a:latin typeface="Arial"/>
              <a:cs typeface="Arial"/>
            </a:rPr>
            <a:t>15 boulevard Charles Voisin</a:t>
          </a:r>
          <a:endParaRPr lang="fr-FR" sz="1100" b="0" i="0" u="none" strike="noStrike" baseline="0">
            <a:solidFill>
              <a:srgbClr val="000000"/>
            </a:solidFill>
            <a:latin typeface="Calibri"/>
            <a:cs typeface="Calibri"/>
          </a:endParaRPr>
        </a:p>
        <a:p>
          <a:pPr algn="l" rtl="0">
            <a:defRPr sz="1000"/>
          </a:pPr>
          <a:r>
            <a:rPr lang="fr-FR" sz="1200" b="1" i="0" u="none" strike="noStrike" baseline="0">
              <a:solidFill>
                <a:srgbClr val="000000"/>
              </a:solidFill>
              <a:latin typeface="Arial"/>
              <a:cs typeface="Arial"/>
            </a:rPr>
            <a:t>Rue Charles Voisin</a:t>
          </a:r>
          <a:endParaRPr lang="fr-FR" sz="1100" b="0" i="0" u="none" strike="noStrike" baseline="0">
            <a:solidFill>
              <a:srgbClr val="000000"/>
            </a:solidFill>
            <a:latin typeface="Calibri"/>
            <a:cs typeface="Calibri"/>
          </a:endParaRPr>
        </a:p>
        <a:p>
          <a:pPr algn="l" rtl="0">
            <a:defRPr sz="1000"/>
          </a:pPr>
          <a:r>
            <a:rPr lang="fr-FR" sz="1200" b="1" i="0" u="none" strike="noStrike" baseline="0">
              <a:solidFill>
                <a:srgbClr val="000000"/>
              </a:solidFill>
              <a:latin typeface="Arial"/>
              <a:cs typeface="Arial"/>
            </a:rPr>
            <a:t>42160 ANDREZIEUX-BOUTHEON</a:t>
          </a:r>
          <a:endParaRPr lang="fr-FR" sz="1100" b="0" i="0" u="none" strike="noStrike" baseline="0">
            <a:solidFill>
              <a:srgbClr val="000000"/>
            </a:solidFill>
            <a:latin typeface="Calibri"/>
            <a:cs typeface="Calibri"/>
          </a:endParaRPr>
        </a:p>
        <a:p>
          <a:pPr algn="l" rtl="0">
            <a:defRPr sz="1000"/>
          </a:pPr>
          <a:r>
            <a:rPr lang="fr-FR" sz="1200" b="1" i="0" u="none" strike="noStrike" baseline="0">
              <a:solidFill>
                <a:srgbClr val="000000"/>
              </a:solidFill>
              <a:latin typeface="Arial"/>
              <a:cs typeface="Arial"/>
            </a:rPr>
            <a:t>Tél : +33 (0)4 77 02 20 30 | E-mail : compta@ftgo.fr</a:t>
          </a:r>
          <a:endParaRPr lang="fr-FR" sz="1100" b="0" i="0" u="none" strike="noStrike" baseline="0">
            <a:solidFill>
              <a:srgbClr val="000000"/>
            </a:solidFill>
            <a:latin typeface="Calibri"/>
            <a:cs typeface="Calibri"/>
          </a:endParaRPr>
        </a:p>
        <a:p>
          <a:pPr algn="l" rtl="0">
            <a:defRPr sz="1000"/>
          </a:pPr>
          <a:r>
            <a:rPr lang="fr-FR" sz="900" b="1" i="0" u="none" strike="noStrike" baseline="0">
              <a:solidFill>
                <a:srgbClr val="000000"/>
              </a:solidFill>
              <a:latin typeface="Arial"/>
              <a:cs typeface="Arial"/>
            </a:rPr>
            <a:t>www.transcargo.fr</a:t>
          </a:r>
          <a:endParaRPr lang="fr-FR" sz="1100" b="0" i="0" u="none" strike="noStrike" baseline="0">
            <a:solidFill>
              <a:srgbClr val="000000"/>
            </a:solidFill>
            <a:latin typeface="Calibri"/>
            <a:cs typeface="Calibri"/>
          </a:endParaRPr>
        </a:p>
        <a:p>
          <a:pPr algn="l" rtl="0">
            <a:defRPr sz="1000"/>
          </a:pPr>
          <a:r>
            <a:rPr lang="fr-FR" sz="800" b="1" i="0" u="none" strike="noStrike" baseline="0">
              <a:solidFill>
                <a:srgbClr val="000000"/>
              </a:solidFill>
              <a:latin typeface="Arial"/>
              <a:cs typeface="Arial"/>
            </a:rPr>
            <a:t>SIREN : 394 277 479</a:t>
          </a:r>
          <a:endParaRPr lang="fr-FR" sz="1100" b="0" i="0" u="none" strike="noStrike" baseline="0">
            <a:solidFill>
              <a:srgbClr val="000000"/>
            </a:solidFill>
            <a:latin typeface="Calibri"/>
            <a:cs typeface="Calibri"/>
          </a:endParaRPr>
        </a:p>
        <a:p>
          <a:pPr algn="l" rtl="0">
            <a:defRPr sz="1000"/>
          </a:pPr>
          <a:r>
            <a:rPr lang="fr-FR" sz="800" b="1" i="0" u="none" strike="noStrike" baseline="0">
              <a:solidFill>
                <a:srgbClr val="000000"/>
              </a:solidFill>
              <a:latin typeface="Arial"/>
              <a:cs typeface="Arial"/>
            </a:rPr>
            <a:t>SIRET : 39427747900041</a:t>
          </a:r>
        </a:p>
      </xdr:txBody>
    </xdr:sp>
    <xdr:clientData/>
  </xdr:oneCellAnchor>
  <xdr:twoCellAnchor>
    <xdr:from>
      <xdr:col>0</xdr:col>
      <xdr:colOff>76200</xdr:colOff>
      <xdr:row>42</xdr:row>
      <xdr:rowOff>66675</xdr:rowOff>
    </xdr:from>
    <xdr:to>
      <xdr:col>3</xdr:col>
      <xdr:colOff>695325</xdr:colOff>
      <xdr:row>50</xdr:row>
      <xdr:rowOff>66675</xdr:rowOff>
    </xdr:to>
    <xdr:pic>
      <xdr:nvPicPr>
        <xdr:cNvPr id="5" name="Picture 4">
          <a:extLst>
            <a:ext uri="{FF2B5EF4-FFF2-40B4-BE49-F238E27FC236}">
              <a16:creationId xmlns:a16="http://schemas.microsoft.com/office/drawing/2014/main" id="{C22E007D-09D5-4935-BF6B-F7CEF64C861B}"/>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 y="8086725"/>
          <a:ext cx="2905125" cy="16097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28575</xdr:colOff>
      <xdr:row>50</xdr:row>
      <xdr:rowOff>19050</xdr:rowOff>
    </xdr:from>
    <xdr:to>
      <xdr:col>8</xdr:col>
      <xdr:colOff>438150</xdr:colOff>
      <xdr:row>51</xdr:row>
      <xdr:rowOff>161925</xdr:rowOff>
    </xdr:to>
    <xdr:sp macro="" textlink="">
      <xdr:nvSpPr>
        <xdr:cNvPr id="6" name="Text Box 7">
          <a:extLst>
            <a:ext uri="{FF2B5EF4-FFF2-40B4-BE49-F238E27FC236}">
              <a16:creationId xmlns:a16="http://schemas.microsoft.com/office/drawing/2014/main" id="{8527D252-977F-41E2-83AD-C8006EEE6C76}"/>
            </a:ext>
          </a:extLst>
        </xdr:cNvPr>
        <xdr:cNvSpPr txBox="1">
          <a:spLocks noChangeArrowheads="1"/>
        </xdr:cNvSpPr>
      </xdr:nvSpPr>
      <xdr:spPr bwMode="auto">
        <a:xfrm>
          <a:off x="790575" y="9648825"/>
          <a:ext cx="5743575" cy="333375"/>
        </a:xfrm>
        <a:prstGeom prst="rect">
          <a:avLst/>
        </a:prstGeom>
        <a:solidFill>
          <a:srgbClr val="000000"/>
        </a:solidFill>
        <a:ln w="9525">
          <a:solidFill>
            <a:srgbClr val="000000"/>
          </a:solidFill>
          <a:miter lim="800000"/>
          <a:headEnd/>
          <a:tailEnd/>
        </a:ln>
      </xdr:spPr>
      <xdr:txBody>
        <a:bodyPr vertOverflow="clip" wrap="square" lIns="91440" tIns="45720" rIns="91440" bIns="45720" anchor="t" upright="1"/>
        <a:lstStyle/>
        <a:p>
          <a:pPr algn="ctr" rtl="0">
            <a:defRPr sz="1000"/>
          </a:pPr>
          <a:r>
            <a:rPr lang="fr-FR" sz="1600" b="1" i="0" u="none" strike="noStrike" baseline="0">
              <a:solidFill>
                <a:srgbClr val="FFFFFF"/>
              </a:solidFill>
              <a:latin typeface="Arial"/>
              <a:cs typeface="Arial"/>
            </a:rPr>
            <a:t>Exemplaire Transporteur </a:t>
          </a:r>
        </a:p>
      </xdr:txBody>
    </xdr:sp>
    <xdr:clientData/>
  </xdr:twoCellAnchor>
  <xdr:twoCellAnchor>
    <xdr:from>
      <xdr:col>8</xdr:col>
      <xdr:colOff>628650</xdr:colOff>
      <xdr:row>0</xdr:row>
      <xdr:rowOff>104774</xdr:rowOff>
    </xdr:from>
    <xdr:to>
      <xdr:col>9</xdr:col>
      <xdr:colOff>361950</xdr:colOff>
      <xdr:row>4</xdr:row>
      <xdr:rowOff>152400</xdr:rowOff>
    </xdr:to>
    <xdr:sp macro="" textlink="">
      <xdr:nvSpPr>
        <xdr:cNvPr id="7" name="Oval 6">
          <a:extLst>
            <a:ext uri="{FF2B5EF4-FFF2-40B4-BE49-F238E27FC236}">
              <a16:creationId xmlns:a16="http://schemas.microsoft.com/office/drawing/2014/main" id="{8570CDC5-A190-4E86-916F-80D2077E865D}"/>
            </a:ext>
          </a:extLst>
        </xdr:cNvPr>
        <xdr:cNvSpPr/>
      </xdr:nvSpPr>
      <xdr:spPr>
        <a:xfrm>
          <a:off x="6724650" y="104774"/>
          <a:ext cx="495300" cy="219076"/>
        </a:xfrm>
        <a:prstGeom prst="ellipse">
          <a:avLst/>
        </a:prstGeom>
        <a:noFill/>
        <a:ln>
          <a:solidFill>
            <a:schemeClr val="tx1"/>
          </a:solidFill>
        </a:ln>
      </xdr:spPr>
      <xdr:style>
        <a:lnRef idx="2">
          <a:schemeClr val="accent1">
            <a:shade val="50000"/>
          </a:schemeClr>
        </a:lnRef>
        <a:fillRef idx="1">
          <a:schemeClr val="accent1"/>
        </a:fillRef>
        <a:effectRef idx="0">
          <a:schemeClr val="accent1"/>
        </a:effectRef>
        <a:fontRef idx="minor">
          <a:schemeClr val="lt1"/>
        </a:fontRef>
      </xdr:style>
      <xdr:txBody>
        <a:bodyPr rot="0" spcFirstLastPara="0" vert="horz" wrap="square" lIns="91440" tIns="45720" rIns="91440" bIns="45720" numCol="1" spcCol="0" rtlCol="0" fromWordArt="0" anchor="ctr" anchorCtr="0" forceAA="0" compatLnSpc="1">
          <a:prstTxWarp prst="textNoShape">
            <a:avLst/>
          </a:prstTxWarp>
          <a:noAutofit/>
        </a:bodyPr>
        <a:lstStyle/>
        <a:p>
          <a:endParaRPr lang="fr-FR"/>
        </a:p>
      </xdr:txBody>
    </xdr:sp>
    <xdr:clientData/>
  </xdr:twoCellAnchor>
  <xdr:twoCellAnchor>
    <xdr:from>
      <xdr:col>8</xdr:col>
      <xdr:colOff>609601</xdr:colOff>
      <xdr:row>0</xdr:row>
      <xdr:rowOff>85725</xdr:rowOff>
    </xdr:from>
    <xdr:to>
      <xdr:col>9</xdr:col>
      <xdr:colOff>609601</xdr:colOff>
      <xdr:row>5</xdr:row>
      <xdr:rowOff>47625</xdr:rowOff>
    </xdr:to>
    <xdr:sp macro="" textlink="">
      <xdr:nvSpPr>
        <xdr:cNvPr id="8" name="ZoneTexte 7">
          <a:extLst>
            <a:ext uri="{FF2B5EF4-FFF2-40B4-BE49-F238E27FC236}">
              <a16:creationId xmlns:a16="http://schemas.microsoft.com/office/drawing/2014/main" id="{6C8685FB-FE76-4DCE-9B38-C5A5DCA8389A}"/>
            </a:ext>
          </a:extLst>
        </xdr:cNvPr>
        <xdr:cNvSpPr txBox="1"/>
      </xdr:nvSpPr>
      <xdr:spPr>
        <a:xfrm>
          <a:off x="6705601" y="85725"/>
          <a:ext cx="762000" cy="333375"/>
        </a:xfrm>
        <a:prstGeom prst="rect">
          <a:avLst/>
        </a:prstGeom>
        <a:no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100"/>
            <a:t> CMR</a:t>
          </a:r>
        </a:p>
      </xdr:txBody>
    </xdr:sp>
    <xdr:clientData/>
  </xdr:twoCellAnchor>
  <xdr:twoCellAnchor editAs="oneCell">
    <xdr:from>
      <xdr:col>1</xdr:col>
      <xdr:colOff>133350</xdr:colOff>
      <xdr:row>39</xdr:row>
      <xdr:rowOff>238125</xdr:rowOff>
    </xdr:from>
    <xdr:to>
      <xdr:col>2</xdr:col>
      <xdr:colOff>280946</xdr:colOff>
      <xdr:row>43</xdr:row>
      <xdr:rowOff>57150</xdr:rowOff>
    </xdr:to>
    <xdr:pic>
      <xdr:nvPicPr>
        <xdr:cNvPr id="9" name="Image 8" descr="Une image contenant cercle, Police, écriture manuscrite, texte&#10;&#10;Description générée automatiquement">
          <a:extLst>
            <a:ext uri="{FF2B5EF4-FFF2-40B4-BE49-F238E27FC236}">
              <a16:creationId xmlns:a16="http://schemas.microsoft.com/office/drawing/2014/main" id="{236D13C4-9B17-49FE-B4EB-9B63DF0E8408}"/>
            </a:ext>
          </a:extLst>
        </xdr:cNvPr>
        <xdr:cNvPicPr>
          <a:picLocks noChangeAspect="1"/>
        </xdr:cNvPicPr>
      </xdr:nvPicPr>
      <xdr:blipFill>
        <a:blip xmlns:r="http://schemas.openxmlformats.org/officeDocument/2006/relationships" r:embed="rId2">
          <a:clrChange>
            <a:clrFrom>
              <a:srgbClr val="EFF6FE"/>
            </a:clrFrom>
            <a:clrTo>
              <a:srgbClr val="EFF6FE">
                <a:alpha val="0"/>
              </a:srgbClr>
            </a:clrTo>
          </a:clrChange>
          <a:alphaModFix amt="85000"/>
        </a:blip>
        <a:stretch>
          <a:fillRect/>
        </a:stretch>
      </xdr:blipFill>
      <xdr:spPr>
        <a:xfrm>
          <a:off x="895350" y="7553325"/>
          <a:ext cx="909596" cy="7239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monbat-my.sharepoint.com/Users/yassine%20ben%20moussa/Desktop/Gesttion%20commerciale/Outils/Pricing/Lubatex%20price%20list%20final/Nour_Satandard_Export_Range%20Lubatex%20Final.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monbat-my.sharepoint.com/Users/yassine%20ben%20moussa/Downloads/Nour_Satandard_Export_Range%20ASSAD%20vs%20MONBAT%20-%20group%20B%20(2).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Users/yassine%20ben%20moussa/Desktop/Gesttion%20commerciale/Outils/Pricing/Lubatex%20price%20list%20final/Nour_Satandard_Export_Range%20Lubatex%20Final.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IVAN_NACHEV\Networks\08.10.2006\Bojo\Proizvodstvo\KonstrSrartTip-050531P-K.xls" TargetMode="External"/></Relationships>
</file>

<file path=xl/externalLinks/_rels/externalLink5.xml.rels><?xml version="1.0" encoding="UTF-8" standalone="yes"?>
<Relationships xmlns="http://schemas.openxmlformats.org/package/2006/relationships"><Relationship Id="rId2" Type="http://schemas.openxmlformats.org/officeDocument/2006/relationships/externalLinkPath" Target="file:///C:\Users\yassine%20ben%20moussa\AppData\Local\Microsoft\Windows\INetCache\Content.Outlook\DYAB3V8P\Carnet%20de%20commande%20SNA1_110823.xlsx" TargetMode="External"/><Relationship Id="rId1" Type="http://schemas.openxmlformats.org/officeDocument/2006/relationships/externalLinkPath" Target="file:///C:\Users\yassine%20ben%20moussa\AppData\Local\Microsoft\Windows\INetCache\Content.Outlook\DYAB3V8P\Carnet%20de%20commande%20SNA1_110823.xlsx" TargetMode="External"/></Relationships>
</file>

<file path=xl/externalLinks/_rels/externalLink6.xml.rels><?xml version="1.0" encoding="UTF-8" standalone="yes"?>
<Relationships xmlns="http://schemas.openxmlformats.org/package/2006/relationships"><Relationship Id="rId2" Type="http://schemas.openxmlformats.org/officeDocument/2006/relationships/externalLinkPath" Target="https://monbat.sharepoint.com/sites/SNANOUAR/Documents%20partages/Export%20Partage/EXPORT/OUTILS/Facturier%20V0.xlsx" TargetMode="External"/><Relationship Id="rId1" Type="http://schemas.openxmlformats.org/officeDocument/2006/relationships/externalLinkPath" Target="Facturier%20V0.xlsx" TargetMode="External"/></Relationships>
</file>

<file path=xl/externalLinks/_rels/externalLink7.xml.rels><?xml version="1.0" encoding="UTF-8" standalone="yes"?>
<Relationships xmlns="http://schemas.openxmlformats.org/package/2006/relationships"><Relationship Id="rId2" Type="http://schemas.openxmlformats.org/officeDocument/2006/relationships/externalLinkPath" Target="https://monbat-my.sharepoint.com/personal/yassine_benmoussa_monbat_com/Documents/Bureau/Facturier%20V2.xlsx" TargetMode="External"/><Relationship Id="rId1" Type="http://schemas.openxmlformats.org/officeDocument/2006/relationships/externalLinkPath" Target="https://monbat-my.sharepoint.com/personal/yassine_benmoussa_monbat_com/Documents/Bureau/Facturier%20V2.xlsx" TargetMode="External"/></Relationships>
</file>

<file path=xl/externalLinks/_rels/externalLink8.xml.rels><?xml version="1.0" encoding="UTF-8" standalone="yes"?>
<Relationships xmlns="http://schemas.openxmlformats.org/package/2006/relationships"><Relationship Id="rId2" Type="http://schemas.openxmlformats.org/officeDocument/2006/relationships/externalLinkPath" Target="file:///C:\Users\khaled_haouachi\OneDrive%20-%20Monbat%20AD(monbat)\Bureau\Facturier%20V0.xlsx" TargetMode="External"/><Relationship Id="rId1" Type="http://schemas.openxmlformats.org/officeDocument/2006/relationships/externalLinkPath" Target="file:///C:\Users\khaled_haouachi\OneDrive%20-%20Monbat%20AD(monbat)\Bureau\Facturier%20V0.xlsx" TargetMode="External"/></Relationships>
</file>

<file path=xl/externalLinks/_rels/externalLink9.xml.rels><?xml version="1.0" encoding="UTF-8" standalone="yes"?>
<Relationships xmlns="http://schemas.openxmlformats.org/package/2006/relationships"><Relationship Id="rId2" Type="http://schemas.openxmlformats.org/officeDocument/2006/relationships/externalLinkPath" Target="https://monbat.sharepoint.com/sites/SNANOUAR/Documents%20partages/Export%20Partage/EXPORT/GESTION%20COMMERCIAL/FRANCE/LITTORAL/DOC%20FN230086/FP230115.xlsx" TargetMode="External"/><Relationship Id="rId1" Type="http://schemas.openxmlformats.org/officeDocument/2006/relationships/externalLinkPath" Target="/sites/SNANOUAR/Documents%20partages/Export%20Partage/EXPORT/GESTION%20COMMERCIAL/FRANCE/LITTORAL/DOC%20FN230086/FP230115.xlsx" TargetMode="External"/></Relationships>
</file>

<file path=xl/externalLinks/_rels/externalLink10.xml.rels><?xml version="1.0" encoding="UTF-8" standalone="yes"?>
<Relationships xmlns="http://schemas.openxmlformats.org/package/2006/relationships"><Relationship Id="rId2" Type="http://schemas.openxmlformats.org/officeDocument/2006/relationships/externalLinkPath" Target="file:///C:\Users\khaled_haouachi\AppData\Local\Microsoft\Windows\INetCache\Content.Outlook\X8D74OQG\Classeur1.xlsx" TargetMode="External"/><Relationship Id="rId1" Type="http://schemas.openxmlformats.org/officeDocument/2006/relationships/externalLinkPath" Target="file:///C:\Users\khaled_haouachi\AppData\Local\Microsoft\Windows\INetCache\Content.Outlook\X8D74OQG\Classeur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NC analysis"/>
      <sheetName val="Price analysis"/>
      <sheetName val="COST"/>
      <sheetName val="Price list"/>
      <sheetName val="Feuil6"/>
    </sheetNames>
    <sheetDataSet>
      <sheetData sheetId="0">
        <row r="8">
          <cell r="E8">
            <v>0</v>
          </cell>
          <cell r="F8">
            <v>0</v>
          </cell>
          <cell r="G8">
            <v>0</v>
          </cell>
          <cell r="H8">
            <v>0</v>
          </cell>
          <cell r="I8">
            <v>0</v>
          </cell>
        </row>
      </sheetData>
      <sheetData sheetId="1"/>
      <sheetData sheetId="2"/>
      <sheetData sheetId="3"/>
      <sheetData sheetId="4"/>
      <sheetData sheetId="5"/>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NC analysis"/>
      <sheetName val="COST"/>
      <sheetName val="Price analysis"/>
      <sheetName val="Price List"/>
      <sheetName val="Price List (2)"/>
    </sheetNames>
    <sheetDataSet>
      <sheetData sheetId="0">
        <row r="8">
          <cell r="E8">
            <v>0.01</v>
          </cell>
          <cell r="F8">
            <v>0.02</v>
          </cell>
          <cell r="G8">
            <v>0.03</v>
          </cell>
          <cell r="H8">
            <v>0.03</v>
          </cell>
          <cell r="I8">
            <v>0.03</v>
          </cell>
        </row>
      </sheetData>
      <sheetData sheetId="1"/>
      <sheetData sheetId="2"/>
      <sheetData sheetId="3"/>
      <sheetData sheetId="4" refreshError="1"/>
      <sheetData sheetId="5"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Summary"/>
      <sheetName val="NC analysis"/>
      <sheetName val="Price analysis"/>
      <sheetName val="COST"/>
      <sheetName val="Price list"/>
      <sheetName val="Feuil6"/>
    </sheetNames>
    <sheetDataSet>
      <sheetData sheetId="0">
        <row r="8">
          <cell r="E8">
            <v>0</v>
          </cell>
          <cell r="F8">
            <v>0</v>
          </cell>
          <cell r="G8">
            <v>0</v>
          </cell>
          <cell r="H8">
            <v>0</v>
          </cell>
          <cell r="I8">
            <v>0</v>
          </cell>
        </row>
      </sheetData>
      <sheetData sheetId="1"/>
      <sheetData sheetId="2"/>
      <sheetData sheetId="3"/>
      <sheetData sheetId="4"/>
      <sheetData sheetId="5"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Konstrukzia"/>
      <sheetName val="128B"/>
      <sheetName val="Data"/>
      <sheetName val="KonstrSrartTip-050531P-K"/>
      <sheetName val="Монтаж"/>
    </sheetNames>
    <sheetDataSet>
      <sheetData sheetId="0"/>
      <sheetData sheetId="1"/>
      <sheetData sheetId="2">
        <row r="5">
          <cell r="B5" t="str">
            <v>K2+</v>
          </cell>
          <cell r="C5">
            <v>2</v>
          </cell>
        </row>
        <row r="6">
          <cell r="B6" t="str">
            <v>K2-</v>
          </cell>
          <cell r="C6">
            <v>1.9</v>
          </cell>
        </row>
        <row r="7">
          <cell r="B7" t="str">
            <v>K2+</v>
          </cell>
          <cell r="C7">
            <v>2</v>
          </cell>
        </row>
        <row r="8">
          <cell r="B8" t="str">
            <v>K2ca-</v>
          </cell>
          <cell r="C8">
            <v>1.9</v>
          </cell>
        </row>
        <row r="9">
          <cell r="B9" t="str">
            <v>K+</v>
          </cell>
          <cell r="C9">
            <v>2</v>
          </cell>
        </row>
        <row r="10">
          <cell r="B10" t="str">
            <v>K-</v>
          </cell>
          <cell r="C10">
            <v>2</v>
          </cell>
        </row>
        <row r="11">
          <cell r="B11" t="str">
            <v>Kca-</v>
          </cell>
          <cell r="C11">
            <v>2</v>
          </cell>
        </row>
        <row r="12">
          <cell r="B12" t="str">
            <v>H+</v>
          </cell>
          <cell r="C12">
            <v>1.85</v>
          </cell>
        </row>
        <row r="13">
          <cell r="B13" t="str">
            <v>H-</v>
          </cell>
          <cell r="C13">
            <v>1.55</v>
          </cell>
        </row>
        <row r="14">
          <cell r="B14" t="str">
            <v>HCa-</v>
          </cell>
          <cell r="C14">
            <v>1.55</v>
          </cell>
        </row>
        <row r="15">
          <cell r="B15" t="str">
            <v>E+</v>
          </cell>
          <cell r="C15">
            <v>2</v>
          </cell>
        </row>
        <row r="16">
          <cell r="B16" t="str">
            <v>E-</v>
          </cell>
          <cell r="C16">
            <v>1.7</v>
          </cell>
        </row>
        <row r="17">
          <cell r="B17" t="str">
            <v>ECa-</v>
          </cell>
          <cell r="C17">
            <v>1.7</v>
          </cell>
        </row>
        <row r="18">
          <cell r="B18" t="str">
            <v>B+</v>
          </cell>
          <cell r="C18">
            <v>1.8</v>
          </cell>
        </row>
        <row r="19">
          <cell r="B19" t="str">
            <v>B-</v>
          </cell>
          <cell r="C19">
            <v>1.5</v>
          </cell>
        </row>
        <row r="20">
          <cell r="B20" t="str">
            <v>F+</v>
          </cell>
          <cell r="C20">
            <v>1.9</v>
          </cell>
          <cell r="E20">
            <v>0.8</v>
          </cell>
          <cell r="F20" t="str">
            <v>160x1.2x0.2 PE</v>
          </cell>
        </row>
        <row r="21">
          <cell r="B21" t="str">
            <v>F-</v>
          </cell>
          <cell r="C21">
            <v>1.8</v>
          </cell>
          <cell r="E21">
            <v>1</v>
          </cell>
          <cell r="F21" t="str">
            <v>160x1.0x0.2 PE</v>
          </cell>
        </row>
        <row r="22">
          <cell r="B22" t="str">
            <v>FCa-</v>
          </cell>
          <cell r="C22">
            <v>1.8</v>
          </cell>
          <cell r="E22">
            <v>1.2</v>
          </cell>
          <cell r="F22" t="str">
            <v>160x1.2x0.2 PE</v>
          </cell>
        </row>
        <row r="23">
          <cell r="B23" t="str">
            <v>X+</v>
          </cell>
          <cell r="C23">
            <v>1.5</v>
          </cell>
          <cell r="E23">
            <v>1.4</v>
          </cell>
          <cell r="F23" t="str">
            <v>158x1.4x0.2 PE</v>
          </cell>
        </row>
        <row r="24">
          <cell r="B24" t="str">
            <v>X-</v>
          </cell>
          <cell r="C24">
            <v>1.5</v>
          </cell>
          <cell r="E24">
            <v>1.5</v>
          </cell>
          <cell r="F24" t="str">
            <v>158x1.4x0.2 PE GM</v>
          </cell>
        </row>
        <row r="25">
          <cell r="B25" t="str">
            <v>P+</v>
          </cell>
          <cell r="C25">
            <v>3.8</v>
          </cell>
          <cell r="E25">
            <v>1.1000000000000001</v>
          </cell>
          <cell r="F25" t="str">
            <v>122x1.1 PE</v>
          </cell>
        </row>
        <row r="26">
          <cell r="B26" t="str">
            <v>P1+</v>
          </cell>
          <cell r="C26">
            <v>2.9</v>
          </cell>
        </row>
        <row r="27">
          <cell r="B27" t="str">
            <v>P-</v>
          </cell>
          <cell r="C27">
            <v>2.4</v>
          </cell>
        </row>
        <row r="28">
          <cell r="B28" t="str">
            <v>P1-</v>
          </cell>
          <cell r="C28">
            <v>2.1</v>
          </cell>
        </row>
        <row r="29">
          <cell r="B29" t="str">
            <v>D2+</v>
          </cell>
          <cell r="C29">
            <v>2</v>
          </cell>
        </row>
        <row r="30">
          <cell r="B30" t="str">
            <v>Д+</v>
          </cell>
          <cell r="C30">
            <v>3</v>
          </cell>
        </row>
        <row r="31">
          <cell r="B31" t="str">
            <v>Д-</v>
          </cell>
          <cell r="C31">
            <v>2.2000000000000002</v>
          </cell>
        </row>
        <row r="32">
          <cell r="B32" t="str">
            <v>CAM+</v>
          </cell>
          <cell r="C32">
            <v>1.3</v>
          </cell>
        </row>
        <row r="33">
          <cell r="B33" t="str">
            <v>CAM-</v>
          </cell>
          <cell r="C33">
            <v>1.3</v>
          </cell>
        </row>
      </sheetData>
      <sheetData sheetId="3" refreshError="1"/>
      <sheetData sheetId="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Price List"/>
      <sheetName val="Commande Export 2023"/>
      <sheetName val="Commande Annulée"/>
      <sheetName val="Forcast Export"/>
      <sheetName val="PROXITECH-prévisionnel oct-nov"/>
      <sheetName val="détail acessoires"/>
      <sheetName val="Forcast"/>
    </sheetNames>
    <sheetDataSet>
      <sheetData sheetId="0" refreshError="1">
        <row r="2">
          <cell r="B2" t="str">
            <v>Littoral Batteries Price List -  07.12.2022                                                Valid for January loadings</v>
          </cell>
        </row>
        <row r="4">
          <cell r="I4" t="str">
            <v>AUTOMOTIVE RANGE</v>
          </cell>
        </row>
        <row r="7">
          <cell r="B7" t="str">
            <v xml:space="preserve">International Code </v>
          </cell>
          <cell r="D7" t="str">
            <v>Nour Code</v>
          </cell>
          <cell r="E7" t="str">
            <v>Capacity C20, Ah</v>
          </cell>
          <cell r="F7" t="str">
            <v>CCA, A [EN}</v>
          </cell>
          <cell r="G7" t="str">
            <v>BOX</v>
          </cell>
          <cell r="H7" t="str">
            <v>Dimensions, mm</v>
          </cell>
          <cell r="K7" t="str">
            <v>Layout</v>
          </cell>
          <cell r="L7" t="str">
            <v>Terminal</v>
          </cell>
          <cell r="M7" t="str">
            <v>BHD</v>
          </cell>
          <cell r="N7" t="str">
            <v xml:space="preserve">Weight </v>
          </cell>
          <cell r="O7" t="str">
            <v xml:space="preserve"> Poids nominal sec</v>
          </cell>
          <cell r="P7" t="str">
            <v>Qty per layer</v>
          </cell>
          <cell r="Q7" t="str">
            <v>Qty per pallet 3 layers</v>
          </cell>
          <cell r="R7" t="str">
            <v>Qty per pallet 4 layers</v>
          </cell>
        </row>
        <row r="8">
          <cell r="H8" t="str">
            <v>L</v>
          </cell>
          <cell r="I8" t="str">
            <v>W</v>
          </cell>
          <cell r="J8" t="str">
            <v>H</v>
          </cell>
          <cell r="N8" t="str">
            <v>kg</v>
          </cell>
          <cell r="O8" t="str">
            <v>kg</v>
          </cell>
        </row>
        <row r="9">
          <cell r="B9" t="str">
            <v>SMF 55027</v>
          </cell>
          <cell r="D9" t="str">
            <v>LB55L1W172R1Z55</v>
          </cell>
          <cell r="E9">
            <v>52</v>
          </cell>
          <cell r="F9">
            <v>500</v>
          </cell>
          <cell r="G9" t="str">
            <v>L1</v>
          </cell>
          <cell r="H9">
            <v>207</v>
          </cell>
          <cell r="I9">
            <v>175</v>
          </cell>
          <cell r="J9">
            <v>190</v>
          </cell>
          <cell r="K9">
            <v>0</v>
          </cell>
          <cell r="L9">
            <v>1</v>
          </cell>
          <cell r="M9" t="str">
            <v>B13</v>
          </cell>
          <cell r="N9">
            <v>12.555</v>
          </cell>
          <cell r="O9">
            <v>8.8000000000000007</v>
          </cell>
          <cell r="P9">
            <v>24</v>
          </cell>
          <cell r="Q9">
            <v>72</v>
          </cell>
          <cell r="R9">
            <v>96</v>
          </cell>
        </row>
        <row r="10">
          <cell r="B10" t="str">
            <v>SMF 55028</v>
          </cell>
          <cell r="D10" t="str">
            <v>LB55B1W172R1Z55</v>
          </cell>
          <cell r="E10">
            <v>52</v>
          </cell>
          <cell r="F10">
            <v>500</v>
          </cell>
          <cell r="G10" t="str">
            <v>L1B</v>
          </cell>
          <cell r="H10">
            <v>207</v>
          </cell>
          <cell r="I10">
            <v>175</v>
          </cell>
          <cell r="J10">
            <v>190</v>
          </cell>
          <cell r="K10">
            <v>0</v>
          </cell>
          <cell r="L10">
            <v>1</v>
          </cell>
          <cell r="M10" t="str">
            <v>B13</v>
          </cell>
          <cell r="N10">
            <v>12.1</v>
          </cell>
          <cell r="O10">
            <v>8.8000000000000007</v>
          </cell>
          <cell r="P10">
            <v>24</v>
          </cell>
          <cell r="Q10">
            <v>72</v>
          </cell>
          <cell r="R10">
            <v>96</v>
          </cell>
        </row>
        <row r="11">
          <cell r="B11" t="str">
            <v>SMF 56219</v>
          </cell>
          <cell r="D11" t="str">
            <v>LB66L2W172R1Z55</v>
          </cell>
          <cell r="E11">
            <v>62</v>
          </cell>
          <cell r="F11">
            <v>600</v>
          </cell>
          <cell r="G11" t="str">
            <v>L2</v>
          </cell>
          <cell r="H11">
            <v>242</v>
          </cell>
          <cell r="I11">
            <v>175</v>
          </cell>
          <cell r="J11">
            <v>190</v>
          </cell>
          <cell r="K11">
            <v>0</v>
          </cell>
          <cell r="L11">
            <v>1</v>
          </cell>
          <cell r="M11" t="str">
            <v>B13</v>
          </cell>
          <cell r="N11">
            <v>14.552</v>
          </cell>
          <cell r="O11">
            <v>10.3</v>
          </cell>
          <cell r="P11">
            <v>21</v>
          </cell>
          <cell r="Q11">
            <v>63</v>
          </cell>
          <cell r="R11">
            <v>84</v>
          </cell>
        </row>
        <row r="12">
          <cell r="B12" t="str">
            <v>SMF 56277</v>
          </cell>
          <cell r="D12" t="str">
            <v>LB66B2W172R1Z55</v>
          </cell>
          <cell r="E12">
            <v>62</v>
          </cell>
          <cell r="F12">
            <v>600</v>
          </cell>
          <cell r="G12" t="str">
            <v>L2B</v>
          </cell>
          <cell r="H12">
            <v>242</v>
          </cell>
          <cell r="I12">
            <v>175</v>
          </cell>
          <cell r="J12">
            <v>175</v>
          </cell>
          <cell r="K12">
            <v>0</v>
          </cell>
          <cell r="L12">
            <v>1</v>
          </cell>
          <cell r="M12" t="str">
            <v>B13</v>
          </cell>
          <cell r="N12">
            <v>14.1</v>
          </cell>
          <cell r="O12">
            <v>10</v>
          </cell>
          <cell r="P12">
            <v>21</v>
          </cell>
          <cell r="Q12">
            <v>63</v>
          </cell>
          <cell r="R12">
            <v>84</v>
          </cell>
        </row>
        <row r="13">
          <cell r="B13" t="str">
            <v>SMF 57412</v>
          </cell>
          <cell r="D13" t="str">
            <v>LB77L3W172R1Z55</v>
          </cell>
          <cell r="E13">
            <v>74</v>
          </cell>
          <cell r="F13">
            <v>700</v>
          </cell>
          <cell r="G13" t="str">
            <v>L3</v>
          </cell>
          <cell r="H13">
            <v>278</v>
          </cell>
          <cell r="I13">
            <v>175</v>
          </cell>
          <cell r="J13">
            <v>190</v>
          </cell>
          <cell r="K13">
            <v>0</v>
          </cell>
          <cell r="L13">
            <v>1</v>
          </cell>
          <cell r="M13" t="str">
            <v>B13</v>
          </cell>
          <cell r="N13">
            <v>17.454000000000001</v>
          </cell>
          <cell r="O13" t="str">
            <v>11,5</v>
          </cell>
          <cell r="P13">
            <v>19</v>
          </cell>
          <cell r="Q13">
            <v>57</v>
          </cell>
          <cell r="R13">
            <v>76</v>
          </cell>
        </row>
        <row r="14">
          <cell r="B14" t="str">
            <v>SMF 57414</v>
          </cell>
          <cell r="D14" t="str">
            <v>LB77B3W172R1Z55</v>
          </cell>
          <cell r="E14">
            <v>74</v>
          </cell>
          <cell r="F14">
            <v>700</v>
          </cell>
          <cell r="G14" t="str">
            <v>L3B</v>
          </cell>
          <cell r="H14">
            <v>278</v>
          </cell>
          <cell r="I14">
            <v>175</v>
          </cell>
          <cell r="J14">
            <v>175</v>
          </cell>
          <cell r="K14">
            <v>0</v>
          </cell>
          <cell r="L14">
            <v>1</v>
          </cell>
          <cell r="M14" t="str">
            <v>B13</v>
          </cell>
          <cell r="N14">
            <v>16.899999999999999</v>
          </cell>
          <cell r="O14">
            <v>11.2</v>
          </cell>
          <cell r="P14">
            <v>19</v>
          </cell>
          <cell r="Q14">
            <v>57</v>
          </cell>
          <cell r="R14">
            <v>76</v>
          </cell>
        </row>
        <row r="15">
          <cell r="B15" t="str">
            <v>SMF 60044</v>
          </cell>
          <cell r="D15" t="str">
            <v>LB90L5W172R1Z55</v>
          </cell>
          <cell r="E15">
            <v>100</v>
          </cell>
          <cell r="F15">
            <v>850</v>
          </cell>
          <cell r="G15" t="str">
            <v>L5</v>
          </cell>
          <cell r="H15">
            <v>353</v>
          </cell>
          <cell r="I15">
            <v>175</v>
          </cell>
          <cell r="J15">
            <v>190</v>
          </cell>
          <cell r="K15">
            <v>0</v>
          </cell>
          <cell r="L15">
            <v>1</v>
          </cell>
          <cell r="M15" t="str">
            <v>B13</v>
          </cell>
          <cell r="N15">
            <v>22.8</v>
          </cell>
          <cell r="O15">
            <v>11.8</v>
          </cell>
          <cell r="P15">
            <v>12</v>
          </cell>
          <cell r="Q15">
            <v>36</v>
          </cell>
          <cell r="R15">
            <v>48</v>
          </cell>
        </row>
        <row r="16">
          <cell r="B16" t="str">
            <v>SMF 54512</v>
          </cell>
          <cell r="D16" t="str">
            <v>LB45B1W172R1Z44</v>
          </cell>
          <cell r="E16">
            <v>45</v>
          </cell>
          <cell r="F16">
            <v>400</v>
          </cell>
          <cell r="G16" t="str">
            <v>L1B</v>
          </cell>
          <cell r="H16">
            <v>207</v>
          </cell>
          <cell r="I16">
            <v>175</v>
          </cell>
          <cell r="J16">
            <v>225</v>
          </cell>
          <cell r="K16">
            <v>0</v>
          </cell>
          <cell r="L16">
            <v>1</v>
          </cell>
          <cell r="M16" t="str">
            <v>B13</v>
          </cell>
          <cell r="N16">
            <v>11.6</v>
          </cell>
          <cell r="O16">
            <v>8.1999999999999993</v>
          </cell>
          <cell r="P16">
            <v>24</v>
          </cell>
          <cell r="Q16">
            <v>72</v>
          </cell>
          <cell r="R16">
            <v>96</v>
          </cell>
        </row>
        <row r="17">
          <cell r="B17" t="str">
            <v>SMF 54459</v>
          </cell>
          <cell r="D17" t="str">
            <v>LB45L1W172R1Z44</v>
          </cell>
          <cell r="E17">
            <v>45</v>
          </cell>
          <cell r="F17">
            <v>400</v>
          </cell>
          <cell r="G17" t="str">
            <v>L1</v>
          </cell>
          <cell r="H17">
            <v>207</v>
          </cell>
          <cell r="I17">
            <v>175</v>
          </cell>
          <cell r="J17">
            <v>225</v>
          </cell>
          <cell r="K17">
            <v>0</v>
          </cell>
          <cell r="L17">
            <v>1</v>
          </cell>
          <cell r="M17" t="str">
            <v>B13</v>
          </cell>
          <cell r="N17">
            <v>11.8</v>
          </cell>
          <cell r="O17">
            <v>8.4</v>
          </cell>
          <cell r="P17">
            <v>24</v>
          </cell>
          <cell r="Q17">
            <v>72</v>
          </cell>
          <cell r="R17">
            <v>96</v>
          </cell>
        </row>
        <row r="18">
          <cell r="B18" t="str">
            <v>SMF 56077</v>
          </cell>
          <cell r="D18" t="str">
            <v>LB56B2W172R1Z44</v>
          </cell>
          <cell r="E18">
            <v>60</v>
          </cell>
          <cell r="F18">
            <v>520</v>
          </cell>
          <cell r="G18" t="str">
            <v>L2B</v>
          </cell>
          <cell r="H18">
            <v>242</v>
          </cell>
          <cell r="I18">
            <v>175</v>
          </cell>
          <cell r="J18">
            <v>175</v>
          </cell>
          <cell r="K18">
            <v>0</v>
          </cell>
          <cell r="L18">
            <v>1</v>
          </cell>
          <cell r="M18" t="str">
            <v>B13</v>
          </cell>
          <cell r="N18">
            <v>13.9</v>
          </cell>
          <cell r="O18">
            <v>9.4</v>
          </cell>
          <cell r="P18">
            <v>21</v>
          </cell>
          <cell r="Q18">
            <v>63</v>
          </cell>
          <cell r="R18">
            <v>84</v>
          </cell>
        </row>
        <row r="19">
          <cell r="B19" t="str">
            <v>SMF 56078</v>
          </cell>
          <cell r="D19" t="str">
            <v>LB56L2W172R1Z44</v>
          </cell>
          <cell r="E19">
            <v>60</v>
          </cell>
          <cell r="F19">
            <v>520</v>
          </cell>
          <cell r="G19" t="str">
            <v>L2</v>
          </cell>
          <cell r="H19">
            <v>242</v>
          </cell>
          <cell r="I19">
            <v>175</v>
          </cell>
          <cell r="J19">
            <v>190</v>
          </cell>
          <cell r="K19">
            <v>0</v>
          </cell>
          <cell r="L19">
            <v>1</v>
          </cell>
          <cell r="M19" t="str">
            <v>B13</v>
          </cell>
          <cell r="N19">
            <v>13.9</v>
          </cell>
          <cell r="O19">
            <v>9.6</v>
          </cell>
          <cell r="P19">
            <v>21</v>
          </cell>
          <cell r="Q19">
            <v>63</v>
          </cell>
          <cell r="R19">
            <v>84</v>
          </cell>
        </row>
        <row r="20">
          <cell r="B20" t="str">
            <v>SMF 57014</v>
          </cell>
          <cell r="D20" t="str">
            <v>LB67B3W172R1Z44</v>
          </cell>
          <cell r="E20">
            <v>70</v>
          </cell>
          <cell r="F20">
            <v>620</v>
          </cell>
          <cell r="G20" t="str">
            <v>L3B</v>
          </cell>
          <cell r="H20">
            <v>278</v>
          </cell>
          <cell r="I20">
            <v>175</v>
          </cell>
          <cell r="J20">
            <v>175</v>
          </cell>
          <cell r="K20">
            <v>0</v>
          </cell>
          <cell r="L20">
            <v>1</v>
          </cell>
          <cell r="M20" t="str">
            <v>B13</v>
          </cell>
          <cell r="N20">
            <v>16.8</v>
          </cell>
          <cell r="O20" t="str">
            <v>10,8</v>
          </cell>
          <cell r="P20">
            <v>19</v>
          </cell>
          <cell r="Q20">
            <v>57</v>
          </cell>
          <cell r="R20">
            <v>76</v>
          </cell>
        </row>
        <row r="21">
          <cell r="B21" t="str">
            <v>SMF 57220</v>
          </cell>
          <cell r="D21" t="str">
            <v>LB67L3W172R1Z44</v>
          </cell>
          <cell r="E21">
            <v>70</v>
          </cell>
          <cell r="F21">
            <v>620</v>
          </cell>
          <cell r="G21" t="str">
            <v>L3</v>
          </cell>
          <cell r="H21">
            <v>278</v>
          </cell>
          <cell r="I21">
            <v>175</v>
          </cell>
          <cell r="J21">
            <v>190</v>
          </cell>
          <cell r="K21">
            <v>0</v>
          </cell>
          <cell r="L21">
            <v>1</v>
          </cell>
          <cell r="M21" t="str">
            <v>B13</v>
          </cell>
          <cell r="N21">
            <v>16.8</v>
          </cell>
          <cell r="O21" t="str">
            <v>11,0</v>
          </cell>
          <cell r="P21">
            <v>19</v>
          </cell>
          <cell r="Q21">
            <v>57</v>
          </cell>
          <cell r="R21">
            <v>76</v>
          </cell>
        </row>
        <row r="22">
          <cell r="B22" t="str">
            <v>SMF 59538</v>
          </cell>
          <cell r="D22" t="str">
            <v>LB89L5W172R1Z44</v>
          </cell>
          <cell r="E22">
            <v>95</v>
          </cell>
          <cell r="F22">
            <v>800</v>
          </cell>
          <cell r="G22" t="str">
            <v>L5</v>
          </cell>
          <cell r="H22">
            <v>353</v>
          </cell>
          <cell r="I22">
            <v>175</v>
          </cell>
          <cell r="J22">
            <v>190</v>
          </cell>
          <cell r="K22">
            <v>0</v>
          </cell>
          <cell r="L22">
            <v>1</v>
          </cell>
          <cell r="M22" t="str">
            <v>B13</v>
          </cell>
          <cell r="N22">
            <v>21.2</v>
          </cell>
          <cell r="O22" t="str">
            <v>14,3</v>
          </cell>
          <cell r="P22">
            <v>12</v>
          </cell>
          <cell r="Q22">
            <v>36</v>
          </cell>
          <cell r="R22">
            <v>48</v>
          </cell>
        </row>
        <row r="23">
          <cell r="B23" t="str">
            <v>SMF 53520</v>
          </cell>
          <cell r="D23" t="str">
            <v>MRT44J3X102R1Z44</v>
          </cell>
          <cell r="E23">
            <v>35</v>
          </cell>
          <cell r="F23">
            <v>350</v>
          </cell>
          <cell r="G23" t="str">
            <v>B19</v>
          </cell>
          <cell r="H23">
            <v>197</v>
          </cell>
          <cell r="I23">
            <v>128</v>
          </cell>
          <cell r="J23">
            <v>225</v>
          </cell>
          <cell r="K23">
            <v>0</v>
          </cell>
          <cell r="L23">
            <v>1</v>
          </cell>
          <cell r="M23" t="str">
            <v>B0</v>
          </cell>
          <cell r="N23">
            <v>11.1</v>
          </cell>
          <cell r="O23">
            <v>7.9</v>
          </cell>
          <cell r="P23">
            <v>34</v>
          </cell>
          <cell r="Q23">
            <v>102</v>
          </cell>
          <cell r="R23">
            <v>136</v>
          </cell>
        </row>
        <row r="24">
          <cell r="B24" t="str">
            <v>SMF 53522</v>
          </cell>
          <cell r="D24" t="str">
            <v>MRT44J3X102L1Z44</v>
          </cell>
          <cell r="E24">
            <v>35</v>
          </cell>
          <cell r="F24">
            <v>350</v>
          </cell>
          <cell r="G24" t="str">
            <v>B19</v>
          </cell>
          <cell r="H24">
            <v>197</v>
          </cell>
          <cell r="I24">
            <v>128</v>
          </cell>
          <cell r="J24">
            <v>225</v>
          </cell>
          <cell r="K24">
            <v>1</v>
          </cell>
          <cell r="L24">
            <v>1</v>
          </cell>
          <cell r="M24" t="str">
            <v>B0</v>
          </cell>
          <cell r="N24">
            <v>11.1</v>
          </cell>
          <cell r="O24">
            <v>7.9</v>
          </cell>
          <cell r="P24">
            <v>34</v>
          </cell>
          <cell r="Q24">
            <v>102</v>
          </cell>
          <cell r="R24">
            <v>136</v>
          </cell>
        </row>
        <row r="25">
          <cell r="B25" t="str">
            <v>SMF 54523</v>
          </cell>
          <cell r="D25" t="str">
            <v>MRT45J4X102R1Z44</v>
          </cell>
          <cell r="E25">
            <v>45</v>
          </cell>
          <cell r="F25">
            <v>410</v>
          </cell>
          <cell r="G25" t="str">
            <v>B24</v>
          </cell>
          <cell r="H25">
            <v>237</v>
          </cell>
          <cell r="I25">
            <v>128</v>
          </cell>
          <cell r="J25">
            <v>225</v>
          </cell>
          <cell r="K25">
            <v>0</v>
          </cell>
          <cell r="L25">
            <v>1</v>
          </cell>
          <cell r="M25" t="str">
            <v>B0</v>
          </cell>
          <cell r="N25">
            <v>12.7</v>
          </cell>
          <cell r="O25">
            <v>8.6</v>
          </cell>
          <cell r="P25">
            <v>30</v>
          </cell>
          <cell r="Q25">
            <v>90</v>
          </cell>
          <cell r="R25">
            <v>120</v>
          </cell>
        </row>
        <row r="26">
          <cell r="B26" t="str">
            <v>SMF 54524</v>
          </cell>
          <cell r="D26" t="str">
            <v>MRT45J4X102L1Z44</v>
          </cell>
          <cell r="E26">
            <v>45</v>
          </cell>
          <cell r="F26">
            <v>410</v>
          </cell>
          <cell r="G26" t="str">
            <v>B24</v>
          </cell>
          <cell r="H26">
            <v>237</v>
          </cell>
          <cell r="I26">
            <v>128</v>
          </cell>
          <cell r="J26">
            <v>225</v>
          </cell>
          <cell r="K26">
            <v>1</v>
          </cell>
          <cell r="L26">
            <v>1</v>
          </cell>
          <cell r="M26" t="str">
            <v>B0</v>
          </cell>
          <cell r="N26">
            <v>12.7</v>
          </cell>
          <cell r="O26">
            <v>8.6</v>
          </cell>
          <cell r="P26">
            <v>30</v>
          </cell>
          <cell r="Q26">
            <v>90</v>
          </cell>
          <cell r="R26">
            <v>120</v>
          </cell>
        </row>
        <row r="27">
          <cell r="B27" t="str">
            <v>MF 65D31L</v>
          </cell>
          <cell r="D27" t="str">
            <v>M166J0X172R1</v>
          </cell>
          <cell r="E27">
            <v>70</v>
          </cell>
          <cell r="F27">
            <v>530</v>
          </cell>
          <cell r="G27" t="str">
            <v>D31</v>
          </cell>
          <cell r="H27">
            <v>306</v>
          </cell>
          <cell r="I27">
            <v>173</v>
          </cell>
          <cell r="J27">
            <v>225</v>
          </cell>
          <cell r="K27">
            <v>0</v>
          </cell>
          <cell r="L27">
            <v>1</v>
          </cell>
          <cell r="M27" t="str">
            <v>B1</v>
          </cell>
          <cell r="N27">
            <v>18.600000000000001</v>
          </cell>
          <cell r="O27">
            <v>15.1</v>
          </cell>
          <cell r="P27">
            <v>14</v>
          </cell>
          <cell r="Q27">
            <v>42</v>
          </cell>
          <cell r="R27">
            <v>56</v>
          </cell>
        </row>
        <row r="28">
          <cell r="B28" t="str">
            <v>MF 65D31R</v>
          </cell>
          <cell r="D28" t="str">
            <v>M166J0X172L1</v>
          </cell>
          <cell r="E28">
            <v>70</v>
          </cell>
          <cell r="F28">
            <v>530</v>
          </cell>
          <cell r="G28" t="str">
            <v>D31</v>
          </cell>
          <cell r="H28">
            <v>306</v>
          </cell>
          <cell r="I28">
            <v>173</v>
          </cell>
          <cell r="J28">
            <v>225</v>
          </cell>
          <cell r="K28">
            <v>1</v>
          </cell>
          <cell r="L28">
            <v>1</v>
          </cell>
          <cell r="M28" t="str">
            <v>B1</v>
          </cell>
          <cell r="N28">
            <v>18.600000000000001</v>
          </cell>
          <cell r="O28">
            <v>15.1</v>
          </cell>
          <cell r="P28">
            <v>14</v>
          </cell>
          <cell r="Q28">
            <v>42</v>
          </cell>
          <cell r="R28">
            <v>56</v>
          </cell>
        </row>
        <row r="29">
          <cell r="B29" t="str">
            <v>SMF 60032</v>
          </cell>
          <cell r="D29" t="str">
            <v>M78J0X172R1Z44</v>
          </cell>
          <cell r="E29">
            <v>95</v>
          </cell>
          <cell r="F29">
            <v>760</v>
          </cell>
          <cell r="G29" t="str">
            <v>D31</v>
          </cell>
          <cell r="H29">
            <v>306</v>
          </cell>
          <cell r="I29">
            <v>173</v>
          </cell>
          <cell r="J29">
            <v>225</v>
          </cell>
          <cell r="K29">
            <v>0</v>
          </cell>
          <cell r="L29">
            <v>1</v>
          </cell>
          <cell r="M29" t="str">
            <v>B1</v>
          </cell>
          <cell r="N29">
            <v>23.4</v>
          </cell>
          <cell r="O29">
            <v>16.100000000000001</v>
          </cell>
          <cell r="P29">
            <v>14</v>
          </cell>
          <cell r="Q29">
            <v>42</v>
          </cell>
          <cell r="R29">
            <v>56</v>
          </cell>
        </row>
        <row r="30">
          <cell r="B30" t="str">
            <v>SMF 60033</v>
          </cell>
          <cell r="D30" t="str">
            <v>M78J0X172L1Z44</v>
          </cell>
          <cell r="E30">
            <v>95</v>
          </cell>
          <cell r="F30">
            <v>760</v>
          </cell>
          <cell r="G30" t="str">
            <v>D31</v>
          </cell>
          <cell r="H30">
            <v>306</v>
          </cell>
          <cell r="I30">
            <v>173</v>
          </cell>
          <cell r="J30">
            <v>225</v>
          </cell>
          <cell r="K30">
            <v>1</v>
          </cell>
          <cell r="L30">
            <v>1</v>
          </cell>
          <cell r="M30" t="str">
            <v>B1</v>
          </cell>
          <cell r="N30">
            <v>23.4</v>
          </cell>
          <cell r="O30">
            <v>16.100000000000001</v>
          </cell>
          <cell r="P30">
            <v>14</v>
          </cell>
          <cell r="Q30">
            <v>42</v>
          </cell>
          <cell r="R30">
            <v>56</v>
          </cell>
        </row>
        <row r="31">
          <cell r="B31" t="str">
            <v>SMF 57029</v>
          </cell>
          <cell r="D31" t="str">
            <v>M56J7X102R1Z44</v>
          </cell>
          <cell r="E31">
            <v>70</v>
          </cell>
          <cell r="F31">
            <v>600</v>
          </cell>
          <cell r="G31" t="str">
            <v>D26</v>
          </cell>
          <cell r="H31">
            <v>260</v>
          </cell>
          <cell r="I31">
            <v>173</v>
          </cell>
          <cell r="J31">
            <v>225</v>
          </cell>
          <cell r="K31">
            <v>0</v>
          </cell>
          <cell r="L31">
            <v>1</v>
          </cell>
          <cell r="M31" t="str">
            <v>B1</v>
          </cell>
          <cell r="N31">
            <v>18.8</v>
          </cell>
          <cell r="O31">
            <v>13</v>
          </cell>
          <cell r="P31">
            <v>21</v>
          </cell>
          <cell r="Q31">
            <v>63</v>
          </cell>
          <cell r="R31">
            <v>84</v>
          </cell>
        </row>
        <row r="32">
          <cell r="B32" t="str">
            <v>SMF 57024</v>
          </cell>
          <cell r="D32" t="str">
            <v>M56J7X102L1Z44</v>
          </cell>
          <cell r="E32">
            <v>70</v>
          </cell>
          <cell r="F32">
            <v>600</v>
          </cell>
          <cell r="G32" t="str">
            <v>D26</v>
          </cell>
          <cell r="H32">
            <v>260</v>
          </cell>
          <cell r="I32">
            <v>173</v>
          </cell>
          <cell r="J32">
            <v>225</v>
          </cell>
          <cell r="K32">
            <v>1</v>
          </cell>
          <cell r="L32">
            <v>1</v>
          </cell>
          <cell r="M32" t="str">
            <v>B1</v>
          </cell>
          <cell r="N32">
            <v>18.8</v>
          </cell>
          <cell r="O32">
            <v>13</v>
          </cell>
          <cell r="P32">
            <v>21</v>
          </cell>
          <cell r="Q32">
            <v>63</v>
          </cell>
          <cell r="R32">
            <v>84</v>
          </cell>
        </row>
        <row r="33">
          <cell r="B33" t="str">
            <v>MF 54512</v>
          </cell>
          <cell r="D33" t="str">
            <v>LB44B1K072R1S12</v>
          </cell>
          <cell r="E33">
            <v>44</v>
          </cell>
          <cell r="F33">
            <v>380</v>
          </cell>
          <cell r="G33" t="str">
            <v>L1B</v>
          </cell>
          <cell r="H33">
            <v>207</v>
          </cell>
          <cell r="I33">
            <v>175</v>
          </cell>
          <cell r="J33">
            <v>175</v>
          </cell>
          <cell r="K33">
            <v>0</v>
          </cell>
          <cell r="L33">
            <v>1</v>
          </cell>
          <cell r="M33" t="str">
            <v>B13</v>
          </cell>
          <cell r="N33">
            <v>10.7</v>
          </cell>
          <cell r="O33">
            <v>7.3</v>
          </cell>
          <cell r="P33">
            <v>24</v>
          </cell>
          <cell r="Q33">
            <v>72</v>
          </cell>
          <cell r="R33">
            <v>96</v>
          </cell>
        </row>
        <row r="34">
          <cell r="B34" t="str">
            <v>MF 54459</v>
          </cell>
          <cell r="D34" t="str">
            <v>LB44L1K072R1S12</v>
          </cell>
          <cell r="E34">
            <v>44</v>
          </cell>
          <cell r="F34">
            <v>380</v>
          </cell>
          <cell r="G34" t="str">
            <v>L1</v>
          </cell>
          <cell r="H34">
            <v>207</v>
          </cell>
          <cell r="I34">
            <v>175</v>
          </cell>
          <cell r="J34">
            <v>190</v>
          </cell>
          <cell r="K34">
            <v>0</v>
          </cell>
          <cell r="L34">
            <v>1</v>
          </cell>
          <cell r="M34" t="str">
            <v>B13</v>
          </cell>
          <cell r="N34">
            <v>10.9</v>
          </cell>
          <cell r="O34">
            <v>7.5</v>
          </cell>
          <cell r="P34">
            <v>24</v>
          </cell>
          <cell r="Q34">
            <v>72</v>
          </cell>
          <cell r="R34">
            <v>96</v>
          </cell>
        </row>
        <row r="35">
          <cell r="B35" t="str">
            <v>MF 55519</v>
          </cell>
          <cell r="D35" t="str">
            <v>LB55B2K072R1S12</v>
          </cell>
          <cell r="E35">
            <v>55</v>
          </cell>
          <cell r="F35">
            <v>460</v>
          </cell>
          <cell r="G35" t="str">
            <v>L2B</v>
          </cell>
          <cell r="H35">
            <v>242</v>
          </cell>
          <cell r="I35">
            <v>175</v>
          </cell>
          <cell r="J35">
            <v>175</v>
          </cell>
          <cell r="K35">
            <v>0</v>
          </cell>
          <cell r="L35">
            <v>1</v>
          </cell>
          <cell r="M35" t="str">
            <v>B13</v>
          </cell>
          <cell r="N35">
            <v>11.9</v>
          </cell>
          <cell r="O35">
            <v>7.9</v>
          </cell>
          <cell r="P35">
            <v>21</v>
          </cell>
          <cell r="Q35">
            <v>63</v>
          </cell>
          <cell r="R35">
            <v>84</v>
          </cell>
        </row>
        <row r="36">
          <cell r="B36" t="str">
            <v>MF 55559</v>
          </cell>
          <cell r="D36" t="str">
            <v>LB55L2K072R1S12</v>
          </cell>
          <cell r="E36">
            <v>55</v>
          </cell>
          <cell r="F36">
            <v>460</v>
          </cell>
          <cell r="G36" t="str">
            <v>L2</v>
          </cell>
          <cell r="H36">
            <v>242</v>
          </cell>
          <cell r="I36">
            <v>175</v>
          </cell>
          <cell r="J36">
            <v>190</v>
          </cell>
          <cell r="K36">
            <v>0</v>
          </cell>
          <cell r="L36">
            <v>1</v>
          </cell>
          <cell r="M36" t="str">
            <v>B13</v>
          </cell>
          <cell r="N36">
            <v>12.3</v>
          </cell>
          <cell r="O36">
            <v>8.1</v>
          </cell>
          <cell r="P36">
            <v>21</v>
          </cell>
          <cell r="Q36">
            <v>63</v>
          </cell>
          <cell r="R36">
            <v>84</v>
          </cell>
        </row>
        <row r="37">
          <cell r="B37" t="str">
            <v>MF 56613</v>
          </cell>
          <cell r="D37" t="str">
            <v>LB66B3K072R1S12</v>
          </cell>
          <cell r="E37">
            <v>66</v>
          </cell>
          <cell r="F37">
            <v>550</v>
          </cell>
          <cell r="G37" t="str">
            <v>L3B</v>
          </cell>
          <cell r="H37">
            <v>278</v>
          </cell>
          <cell r="I37">
            <v>175</v>
          </cell>
          <cell r="J37">
            <v>175</v>
          </cell>
          <cell r="K37">
            <v>0</v>
          </cell>
          <cell r="L37">
            <v>1</v>
          </cell>
          <cell r="M37" t="str">
            <v>B13</v>
          </cell>
          <cell r="N37">
            <v>15.5</v>
          </cell>
          <cell r="O37" t="str">
            <v>10,2</v>
          </cell>
          <cell r="P37">
            <v>19</v>
          </cell>
          <cell r="Q37">
            <v>57</v>
          </cell>
          <cell r="R37">
            <v>76</v>
          </cell>
        </row>
        <row r="38">
          <cell r="B38" t="str">
            <v>MF 56648</v>
          </cell>
          <cell r="D38" t="str">
            <v>LB66L3K072R1S12</v>
          </cell>
          <cell r="E38">
            <v>66</v>
          </cell>
          <cell r="F38">
            <v>550</v>
          </cell>
          <cell r="G38" t="str">
            <v>L3</v>
          </cell>
          <cell r="H38">
            <v>278</v>
          </cell>
          <cell r="I38">
            <v>175</v>
          </cell>
          <cell r="J38">
            <v>190</v>
          </cell>
          <cell r="K38">
            <v>0</v>
          </cell>
          <cell r="L38">
            <v>1</v>
          </cell>
          <cell r="M38" t="str">
            <v>B13</v>
          </cell>
          <cell r="N38">
            <v>15.8</v>
          </cell>
          <cell r="O38" t="str">
            <v>10,4</v>
          </cell>
          <cell r="P38">
            <v>19</v>
          </cell>
          <cell r="Q38">
            <v>57</v>
          </cell>
          <cell r="R38">
            <v>76</v>
          </cell>
        </row>
        <row r="53">
          <cell r="C53" t="str">
            <v>Hauteur porte</v>
          </cell>
          <cell r="D53">
            <v>2.2799999999999998</v>
          </cell>
          <cell r="E53" t="str">
            <v>metre</v>
          </cell>
          <cell r="G53" t="str">
            <v>Euros</v>
          </cell>
          <cell r="J53" t="str">
            <v>Euros</v>
          </cell>
        </row>
        <row r="54">
          <cell r="C54" t="str">
            <v>Hauteur</v>
          </cell>
          <cell r="D54">
            <v>2.39</v>
          </cell>
          <cell r="E54" t="str">
            <v>metre</v>
          </cell>
          <cell r="G54">
            <v>2100</v>
          </cell>
          <cell r="H54" t="str">
            <v>Target 24 Tonnes</v>
          </cell>
          <cell r="J54">
            <v>2400</v>
          </cell>
          <cell r="K54" t="str">
            <v>Target 24 Tonnes</v>
          </cell>
        </row>
        <row r="55">
          <cell r="G55" t="str">
            <v>Cnt 20 pieds</v>
          </cell>
          <cell r="J55" t="str">
            <v>Cnt 40 pieds</v>
          </cell>
        </row>
        <row r="56">
          <cell r="D56" t="str">
            <v>Code</v>
          </cell>
          <cell r="E56" t="str">
            <v>Type</v>
          </cell>
          <cell r="F56" t="str">
            <v>POIDS BATT</v>
          </cell>
          <cell r="G56" t="str">
            <v>NBR PALETTE</v>
          </cell>
          <cell r="H56" t="str">
            <v>NBR BATT /PL</v>
          </cell>
          <cell r="I56" t="str">
            <v>POIDS PL</v>
          </cell>
          <cell r="J56" t="str">
            <v>NBR PALETTE</v>
          </cell>
          <cell r="K56" t="str">
            <v>NBR BATT /PL</v>
          </cell>
          <cell r="L56" t="str">
            <v>POIDS PL</v>
          </cell>
          <cell r="M56" t="str">
            <v>Ecart PL</v>
          </cell>
          <cell r="N56" t="str">
            <v>Ecart Batt</v>
          </cell>
          <cell r="O56" t="str">
            <v>Prix Tr batt 20''</v>
          </cell>
          <cell r="P56" t="str">
            <v>Prix Tr batt 40"</v>
          </cell>
          <cell r="Q56" t="str">
            <v>% Var</v>
          </cell>
          <cell r="R56" t="str">
            <v xml:space="preserve">Commande </v>
          </cell>
        </row>
        <row r="57">
          <cell r="B57" t="str">
            <v>MF 56613</v>
          </cell>
          <cell r="D57" t="str">
            <v>LB66B3K072R1S12</v>
          </cell>
          <cell r="E57" t="str">
            <v>L3B</v>
          </cell>
          <cell r="F57">
            <v>10.199999999999999</v>
          </cell>
          <cell r="G57">
            <v>22</v>
          </cell>
          <cell r="H57">
            <v>95</v>
          </cell>
          <cell r="I57">
            <v>21889.999999999996</v>
          </cell>
          <cell r="J57">
            <v>24</v>
          </cell>
          <cell r="K57">
            <v>95</v>
          </cell>
          <cell r="L57">
            <v>23879.999999999996</v>
          </cell>
          <cell r="M57">
            <v>2</v>
          </cell>
          <cell r="N57">
            <v>190</v>
          </cell>
          <cell r="O57">
            <v>1.0047846889952152</v>
          </cell>
          <cell r="P57">
            <v>1.0526315789473684</v>
          </cell>
          <cell r="Q57">
            <v>4.7846889952153138E-2</v>
          </cell>
          <cell r="R57">
            <v>1520</v>
          </cell>
        </row>
        <row r="58">
          <cell r="B58" t="str">
            <v>10PL3K67</v>
          </cell>
          <cell r="D58" t="str">
            <v>LB67L3K072R1S12</v>
          </cell>
          <cell r="E58" t="str">
            <v>L3</v>
          </cell>
          <cell r="F58">
            <v>11</v>
          </cell>
          <cell r="G58">
            <v>22</v>
          </cell>
          <cell r="H58">
            <v>76</v>
          </cell>
          <cell r="I58">
            <v>18964</v>
          </cell>
          <cell r="J58">
            <v>28</v>
          </cell>
          <cell r="K58">
            <v>76</v>
          </cell>
          <cell r="L58">
            <v>24136</v>
          </cell>
          <cell r="M58">
            <v>6</v>
          </cell>
          <cell r="N58">
            <v>456</v>
          </cell>
          <cell r="O58">
            <v>1.2559808612440191</v>
          </cell>
          <cell r="P58">
            <v>1.1278195488721805</v>
          </cell>
          <cell r="Q58">
            <v>-0.12816131237183859</v>
          </cell>
          <cell r="R58">
            <v>988</v>
          </cell>
        </row>
        <row r="59">
          <cell r="B59" t="str">
            <v>10PL3K77</v>
          </cell>
          <cell r="D59" t="str">
            <v>LB77L3K072R1S12</v>
          </cell>
          <cell r="E59" t="str">
            <v>L3</v>
          </cell>
          <cell r="F59">
            <v>11.5</v>
          </cell>
          <cell r="G59">
            <v>22</v>
          </cell>
          <cell r="H59">
            <v>76</v>
          </cell>
          <cell r="I59">
            <v>19800</v>
          </cell>
          <cell r="J59">
            <v>27</v>
          </cell>
          <cell r="K59">
            <v>76</v>
          </cell>
          <cell r="L59">
            <v>24300</v>
          </cell>
          <cell r="M59">
            <v>5</v>
          </cell>
          <cell r="N59">
            <v>380</v>
          </cell>
          <cell r="O59">
            <v>1.2559808612440191</v>
          </cell>
          <cell r="P59">
            <v>1.1695906432748537</v>
          </cell>
          <cell r="Q59">
            <v>-8.639021796916535E-2</v>
          </cell>
          <cell r="R59">
            <v>1976</v>
          </cell>
        </row>
        <row r="60">
          <cell r="B60" t="str">
            <v>MF 55559</v>
          </cell>
          <cell r="D60" t="str">
            <v>LB55L2K072R1S12</v>
          </cell>
          <cell r="E60" t="str">
            <v>L2</v>
          </cell>
          <cell r="F60">
            <v>8.1</v>
          </cell>
          <cell r="G60">
            <v>22</v>
          </cell>
          <cell r="H60">
            <v>84</v>
          </cell>
          <cell r="I60">
            <v>15540.8</v>
          </cell>
          <cell r="J60">
            <v>34</v>
          </cell>
          <cell r="K60">
            <v>84</v>
          </cell>
          <cell r="L60">
            <v>24017.599999999999</v>
          </cell>
          <cell r="M60">
            <v>12</v>
          </cell>
          <cell r="N60">
            <v>1008</v>
          </cell>
          <cell r="O60">
            <v>1.1363636363636365</v>
          </cell>
          <cell r="P60">
            <v>0.84033613445378152</v>
          </cell>
          <cell r="Q60">
            <v>-0.29602750190985494</v>
          </cell>
          <cell r="R60">
            <v>2016</v>
          </cell>
        </row>
        <row r="61">
          <cell r="B61" t="str">
            <v>MF 58515</v>
          </cell>
          <cell r="D61" t="str">
            <v>LB88L5K072R1S12</v>
          </cell>
          <cell r="E61" t="str">
            <v>L5</v>
          </cell>
          <cell r="F61">
            <v>13.7</v>
          </cell>
          <cell r="G61">
            <v>22</v>
          </cell>
          <cell r="H61">
            <v>48</v>
          </cell>
          <cell r="I61">
            <v>15039.199999999997</v>
          </cell>
          <cell r="J61">
            <v>35</v>
          </cell>
          <cell r="K61">
            <v>48</v>
          </cell>
          <cell r="L61">
            <v>23925.999999999996</v>
          </cell>
          <cell r="M61">
            <v>13</v>
          </cell>
          <cell r="N61">
            <v>624</v>
          </cell>
          <cell r="O61">
            <v>1.9886363636363635</v>
          </cell>
          <cell r="P61">
            <v>1.4285714285714286</v>
          </cell>
          <cell r="Q61">
            <v>-0.56006493506493493</v>
          </cell>
          <cell r="R61">
            <v>1056</v>
          </cell>
        </row>
        <row r="62">
          <cell r="B62" t="str">
            <v>10PL5K89</v>
          </cell>
          <cell r="D62" t="str">
            <v>LB89L5K072R1S12</v>
          </cell>
          <cell r="E62" t="str">
            <v>L5</v>
          </cell>
          <cell r="F62">
            <v>14.3</v>
          </cell>
          <cell r="G62">
            <v>22</v>
          </cell>
          <cell r="H62">
            <v>48</v>
          </cell>
          <cell r="I62">
            <v>15672.800000000003</v>
          </cell>
          <cell r="J62">
            <v>33</v>
          </cell>
          <cell r="K62">
            <v>48</v>
          </cell>
          <cell r="L62">
            <v>23509.200000000004</v>
          </cell>
          <cell r="M62">
            <v>11</v>
          </cell>
          <cell r="N62">
            <v>528</v>
          </cell>
          <cell r="O62">
            <v>1.9886363636363635</v>
          </cell>
          <cell r="P62">
            <v>1.5151515151515151</v>
          </cell>
          <cell r="Q62">
            <v>-0.4734848484848484</v>
          </cell>
          <cell r="R62">
            <v>1488</v>
          </cell>
        </row>
        <row r="63">
          <cell r="B63" t="str">
            <v>10PL5K90</v>
          </cell>
          <cell r="D63" t="str">
            <v>LB90L5K072R1S12</v>
          </cell>
          <cell r="E63" t="str">
            <v>L5</v>
          </cell>
          <cell r="F63">
            <v>15.3</v>
          </cell>
          <cell r="G63">
            <v>22</v>
          </cell>
          <cell r="H63">
            <v>48</v>
          </cell>
          <cell r="I63">
            <v>16728.800000000003</v>
          </cell>
          <cell r="J63">
            <v>31</v>
          </cell>
          <cell r="K63">
            <v>48</v>
          </cell>
          <cell r="L63">
            <v>23572.400000000001</v>
          </cell>
          <cell r="M63">
            <v>9</v>
          </cell>
          <cell r="N63">
            <v>432</v>
          </cell>
          <cell r="O63">
            <v>1.9886363636363635</v>
          </cell>
          <cell r="P63">
            <v>1.6129032258064515</v>
          </cell>
          <cell r="Q63">
            <v>-0.37573313782991202</v>
          </cell>
          <cell r="R63">
            <v>1008</v>
          </cell>
        </row>
        <row r="64">
          <cell r="B64" t="str">
            <v>10PL5K99</v>
          </cell>
          <cell r="D64" t="str">
            <v>LB99L5K072R1S13</v>
          </cell>
          <cell r="E64" t="str">
            <v>L5</v>
          </cell>
          <cell r="F64">
            <v>14.6</v>
          </cell>
          <cell r="G64">
            <v>22</v>
          </cell>
          <cell r="H64">
            <v>48</v>
          </cell>
          <cell r="I64">
            <v>15989.599999999999</v>
          </cell>
          <cell r="J64">
            <v>33</v>
          </cell>
          <cell r="K64">
            <v>48</v>
          </cell>
          <cell r="L64">
            <v>23984.399999999998</v>
          </cell>
          <cell r="M64">
            <v>11</v>
          </cell>
          <cell r="N64">
            <v>528</v>
          </cell>
          <cell r="O64">
            <v>1.9886363636363635</v>
          </cell>
          <cell r="P64">
            <v>1.5151515151515151</v>
          </cell>
          <cell r="Q64">
            <v>-0.4734848484848484</v>
          </cell>
          <cell r="R64">
            <v>480</v>
          </cell>
        </row>
        <row r="65">
          <cell r="R65">
            <v>10532</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os données"/>
      <sheetName val="Base clients"/>
      <sheetName val="Base produits"/>
      <sheetName val="Price list"/>
      <sheetName val="Correspondance"/>
      <sheetName val="Feuil1"/>
      <sheetName val="Base Proforma"/>
      <sheetName val="Base facturation"/>
      <sheetName val="Proforma"/>
      <sheetName val="FACTURE"/>
      <sheetName val="OC"/>
      <sheetName val="Chiffre affaires"/>
    </sheetNames>
    <sheetDataSet>
      <sheetData sheetId="0"/>
      <sheetData sheetId="1">
        <row r="6">
          <cell r="A6" t="str">
            <v>C00001</v>
          </cell>
          <cell r="B6" t="str">
            <v>test</v>
          </cell>
          <cell r="C6" t="str">
            <v>test</v>
          </cell>
          <cell r="D6" t="str">
            <v>Boulevard Michelet</v>
          </cell>
          <cell r="E6" t="str">
            <v>01200</v>
          </cell>
          <cell r="F6" t="str">
            <v>Nantes</v>
          </cell>
          <cell r="G6" t="str">
            <v>02 60 60 60 60</v>
          </cell>
          <cell r="H6">
            <v>660606060</v>
          </cell>
          <cell r="I6" t="str">
            <v>www.batteries-du-littoral.fr</v>
          </cell>
          <cell r="K6"/>
          <cell r="L6"/>
          <cell r="M6"/>
          <cell r="N6"/>
          <cell r="O6"/>
          <cell r="P6" t="str">
            <v>FRANCE</v>
          </cell>
          <cell r="Q6">
            <v>800000</v>
          </cell>
        </row>
        <row r="7">
          <cell r="A7" t="str">
            <v>X352001</v>
          </cell>
          <cell r="B7" t="str">
            <v>Professionnel</v>
          </cell>
          <cell r="C7" t="str">
            <v>Lubatex Group</v>
          </cell>
          <cell r="D7" t="str">
            <v>13 Avenue du Bois</v>
          </cell>
          <cell r="E7" t="str">
            <v>L-1251</v>
          </cell>
          <cell r="F7" t="str">
            <v>Luxembourg</v>
          </cell>
          <cell r="G7" t="str">
            <v xml:space="preserve">+33 (0)3 87 95 88 56 </v>
          </cell>
          <cell r="I7" t="str">
            <v>www.lubatexgroup.com</v>
          </cell>
          <cell r="J7" t="str">
            <v>Morgane.KESSALY@LUBATEXGROUP.COM</v>
          </cell>
          <cell r="K7"/>
          <cell r="L7" t="str">
            <v>EURO</v>
          </cell>
          <cell r="M7"/>
          <cell r="N7"/>
          <cell r="O7"/>
          <cell r="P7" t="str">
            <v>LUXAMBOURG</v>
          </cell>
          <cell r="Q7"/>
        </row>
        <row r="8">
          <cell r="A8" t="str">
            <v>X033005</v>
          </cell>
          <cell r="B8" t="str">
            <v>Professionnel</v>
          </cell>
          <cell r="C8" t="str">
            <v>DT Batteries d'Armor</v>
          </cell>
          <cell r="D8" t="str">
            <v>ZA Les Hautieres 11 Rue Eiffel</v>
          </cell>
          <cell r="E8" t="str">
            <v>22440</v>
          </cell>
          <cell r="F8" t="str">
            <v>Tremuson</v>
          </cell>
          <cell r="G8" t="str">
            <v>+33 (0)2 96 76 86 08</v>
          </cell>
          <cell r="I8" t="str">
            <v>www.dtbatteries.fr</v>
          </cell>
          <cell r="J8" t="str">
            <v>dtbatteries@orange.fr</v>
          </cell>
          <cell r="K8" t="str">
            <v>100B1B2R3</v>
          </cell>
          <cell r="L8" t="str">
            <v>EURO</v>
          </cell>
          <cell r="M8"/>
          <cell r="N8"/>
          <cell r="O8" t="str">
            <v>FR04501412365</v>
          </cell>
          <cell r="P8" t="str">
            <v>FRANCE</v>
          </cell>
          <cell r="Q8">
            <v>400000</v>
          </cell>
        </row>
        <row r="9">
          <cell r="A9" t="str">
            <v>X213004</v>
          </cell>
          <cell r="B9" t="str">
            <v>Professionnel</v>
          </cell>
          <cell r="C9" t="str">
            <v>SARL NEXT POWER</v>
          </cell>
          <cell r="D9" t="str">
            <v>Zone Industrielle El Taref n° C 11 - Bin Badis</v>
          </cell>
          <cell r="E9"/>
          <cell r="F9" t="str">
            <v xml:space="preserve"> Constantine</v>
          </cell>
          <cell r="G9" t="str">
            <v>+213 770940614</v>
          </cell>
          <cell r="H9" t="str">
            <v>+213 553280150</v>
          </cell>
          <cell r="J9" t="str">
            <v>sarlnextpower@gmail.com</v>
          </cell>
          <cell r="K9" t="str">
            <v>20B00727003</v>
          </cell>
          <cell r="L9" t="str">
            <v>EURO</v>
          </cell>
          <cell r="M9"/>
          <cell r="N9"/>
          <cell r="O9">
            <v>2025007270385</v>
          </cell>
          <cell r="P9" t="str">
            <v>ALGERIA</v>
          </cell>
          <cell r="Q9"/>
        </row>
        <row r="10">
          <cell r="A10" t="str">
            <v>X049002</v>
          </cell>
          <cell r="B10" t="str">
            <v>Professionnel</v>
          </cell>
          <cell r="C10" t="str">
            <v>Batteriedienst Hempe</v>
          </cell>
          <cell r="D10" t="str">
            <v>Weimarische Str. 128</v>
          </cell>
          <cell r="E10" t="str">
            <v>99625</v>
          </cell>
          <cell r="F10" t="str">
            <v>Großneuhausen</v>
          </cell>
          <cell r="G10" t="str">
            <v>+49 1714020578</v>
          </cell>
          <cell r="I10" t="str">
            <v>www.staplerbatterie24.de</v>
          </cell>
          <cell r="J10" t="str">
            <v>sabrina@batteriedienst-hempe.de</v>
          </cell>
          <cell r="K10" t="str">
            <v>DE 815903643</v>
          </cell>
          <cell r="L10" t="str">
            <v>EURO</v>
          </cell>
          <cell r="M10"/>
          <cell r="N10"/>
          <cell r="O10" t="str">
            <v>151/230/26214</v>
          </cell>
          <cell r="P10" t="str">
            <v>GERMANY</v>
          </cell>
          <cell r="Q10"/>
        </row>
        <row r="11">
          <cell r="A11" t="str">
            <v>X973001</v>
          </cell>
          <cell r="B11" t="str">
            <v>Professionnel</v>
          </cell>
          <cell r="C11" t="str">
            <v>NADHEERA TRADING EST</v>
          </cell>
          <cell r="D11" t="str">
            <v xml:space="preserve">PO BOX                                             </v>
          </cell>
          <cell r="E11" t="str">
            <v>37920</v>
          </cell>
          <cell r="F11" t="str">
            <v xml:space="preserve">   EAST RIFFA</v>
          </cell>
          <cell r="K11"/>
          <cell r="L11" t="str">
            <v>EURO</v>
          </cell>
          <cell r="M11"/>
          <cell r="N11"/>
          <cell r="O11"/>
          <cell r="P11" t="str">
            <v>KINGDOM OF BAHARAIN</v>
          </cell>
          <cell r="Q11"/>
        </row>
        <row r="12">
          <cell r="A12" t="str">
            <v>X033001</v>
          </cell>
          <cell r="B12" t="str">
            <v>Professionnel</v>
          </cell>
          <cell r="C12" t="str">
            <v>LITTORAL BATTERIES</v>
          </cell>
          <cell r="D12" t="str">
            <v xml:space="preserve">348 RTE DE SAINT OMER 62280 </v>
          </cell>
          <cell r="E12" t="str">
            <v xml:space="preserve">62280 </v>
          </cell>
          <cell r="F12" t="str">
            <v>SAINT-MARTIN-BOULOGNE</v>
          </cell>
          <cell r="I12" t="str">
            <v>www.batteries-du-littoral.fr</v>
          </cell>
          <cell r="J12" t="str">
            <v>littoral.batteries@wanadoo.fr</v>
          </cell>
          <cell r="K12" t="str">
            <v>B 440 078 210</v>
          </cell>
          <cell r="L12" t="str">
            <v>EURO</v>
          </cell>
          <cell r="M12">
            <v>440078210</v>
          </cell>
          <cell r="N12">
            <v>44007821000026</v>
          </cell>
          <cell r="O12" t="str">
            <v>FR40440078210</v>
          </cell>
          <cell r="P12" t="str">
            <v>FRANCE</v>
          </cell>
          <cell r="Q12">
            <v>800000</v>
          </cell>
        </row>
        <row r="13">
          <cell r="A13" t="str">
            <v>X033002</v>
          </cell>
          <cell r="B13" t="str">
            <v>Professionnel</v>
          </cell>
          <cell r="C13" t="str">
            <v>ACCUS PLUS</v>
          </cell>
          <cell r="D13" t="str">
            <v xml:space="preserve">2211 RTE DE LA FENERIE </v>
          </cell>
          <cell r="E13" t="str">
            <v xml:space="preserve">06580 </v>
          </cell>
          <cell r="F13" t="str">
            <v>PEGOMAS</v>
          </cell>
          <cell r="G13" t="str">
            <v>+33(0)614840839</v>
          </cell>
          <cell r="I13" t="str">
            <v>www.accusplus.com</v>
          </cell>
          <cell r="J13" t="str">
            <v>Christian.Giroux@accus-plus.com</v>
          </cell>
          <cell r="K13" t="str">
            <v>B 409 158 631</v>
          </cell>
          <cell r="L13" t="str">
            <v>EURO</v>
          </cell>
          <cell r="M13">
            <v>409158631</v>
          </cell>
          <cell r="N13">
            <v>40915863100062</v>
          </cell>
          <cell r="O13" t="str">
            <v>FR75 409 158</v>
          </cell>
          <cell r="P13" t="str">
            <v>FRANCE</v>
          </cell>
          <cell r="Q13">
            <v>400000</v>
          </cell>
        </row>
        <row r="14">
          <cell r="A14" t="str">
            <v>X033003</v>
          </cell>
          <cell r="B14" t="str">
            <v>Professionnel</v>
          </cell>
          <cell r="C14" t="str">
            <v>OUEST BATTERIES</v>
          </cell>
          <cell r="D14" t="str">
            <v xml:space="preserve">6 AV DU LAC </v>
          </cell>
          <cell r="E14" t="str">
            <v xml:space="preserve">37550 </v>
          </cell>
          <cell r="F14" t="str">
            <v>SAINT-AVERTIN</v>
          </cell>
          <cell r="G14" t="str">
            <v>+33(0)247251212</v>
          </cell>
          <cell r="J14" t="str">
            <v>magasin28@ouest-batteries.fr</v>
          </cell>
          <cell r="K14" t="str">
            <v>B 413 423 146</v>
          </cell>
          <cell r="L14" t="str">
            <v>EURO</v>
          </cell>
          <cell r="M14">
            <v>413423146</v>
          </cell>
          <cell r="N14">
            <v>41342314600047</v>
          </cell>
          <cell r="O14" t="str">
            <v>FR96413423146</v>
          </cell>
          <cell r="P14" t="str">
            <v>FRANCE</v>
          </cell>
          <cell r="Q14">
            <v>1300000</v>
          </cell>
        </row>
        <row r="15">
          <cell r="A15" t="str">
            <v>X033004</v>
          </cell>
          <cell r="B15" t="str">
            <v>Professionnel</v>
          </cell>
          <cell r="C15" t="str">
            <v>PROXITECH SAS</v>
          </cell>
          <cell r="D15" t="str">
            <v xml:space="preserve">Parc Gustave Eiffel- 3,Av, Gutenberg- </v>
          </cell>
          <cell r="E15" t="str">
            <v>77600</v>
          </cell>
          <cell r="F15" t="str">
            <v>BUSSY SAINT GEORGE</v>
          </cell>
          <cell r="G15" t="str">
            <v>+33(0) 1 71 58 26 10</v>
          </cell>
          <cell r="H15" t="str">
            <v>+33 (0) 1 85 76 65 84</v>
          </cell>
          <cell r="I15" t="str">
            <v>www.proxitech.com</v>
          </cell>
          <cell r="J15" t="str">
            <v>guillaume.bitch@proxitech.com</v>
          </cell>
          <cell r="K15" t="str">
            <v xml:space="preserve"> B 381 109 446 </v>
          </cell>
          <cell r="L15" t="str">
            <v>EURO</v>
          </cell>
          <cell r="M15"/>
          <cell r="N15">
            <v>38110944600041</v>
          </cell>
          <cell r="O15" t="str">
            <v>FR20 381 109 446</v>
          </cell>
          <cell r="P15" t="str">
            <v>FRANCE</v>
          </cell>
          <cell r="Q15">
            <v>800000</v>
          </cell>
        </row>
        <row r="16">
          <cell r="A16" t="str">
            <v>X966001</v>
          </cell>
          <cell r="B16" t="str">
            <v>Professionnel</v>
          </cell>
          <cell r="C16" t="str">
            <v>Bin-Shihon Group Co., Ltd.</v>
          </cell>
          <cell r="D16" t="str">
            <v xml:space="preserve">P.O. Box 5922   </v>
          </cell>
          <cell r="E16" t="str">
            <v>21432</v>
          </cell>
          <cell r="F16" t="str">
            <v xml:space="preserve">Jeddah </v>
          </cell>
          <cell r="G16" t="str">
            <v xml:space="preserve">+966 12 681 22 22 </v>
          </cell>
          <cell r="I16" t="str">
            <v>www.binshihon.com</v>
          </cell>
          <cell r="K16"/>
          <cell r="L16" t="str">
            <v>USD</v>
          </cell>
          <cell r="M16"/>
          <cell r="N16"/>
          <cell r="O16"/>
          <cell r="P16" t="str">
            <v>KINGDOM OF SAUDI ARABIA</v>
          </cell>
          <cell r="Q16">
            <v>1500000</v>
          </cell>
        </row>
        <row r="17">
          <cell r="A17" t="str">
            <v>X966002</v>
          </cell>
          <cell r="B17" t="str">
            <v>Professionnel</v>
          </cell>
          <cell r="C17" t="str">
            <v>Bin-Shihon trading Co</v>
          </cell>
          <cell r="D17" t="str">
            <v xml:space="preserve">P.O. Box 2896 </v>
          </cell>
          <cell r="E17" t="str">
            <v>11461</v>
          </cell>
          <cell r="F17" t="str">
            <v xml:space="preserve">Riyadh </v>
          </cell>
          <cell r="K17"/>
          <cell r="L17" t="str">
            <v>USD</v>
          </cell>
          <cell r="M17"/>
          <cell r="N17"/>
          <cell r="O17"/>
          <cell r="P17" t="str">
            <v>KINGDOM OF SAUDI ARABIA</v>
          </cell>
          <cell r="Q17"/>
        </row>
        <row r="18">
          <cell r="A18" t="str">
            <v>X218004</v>
          </cell>
          <cell r="B18" t="str">
            <v>Professionnel</v>
          </cell>
          <cell r="C18" t="str">
            <v xml:space="preserve">ERRAFIK EL DAYEM </v>
          </cell>
          <cell r="D18" t="str">
            <v>Tripoli</v>
          </cell>
          <cell r="E18"/>
          <cell r="F18" t="str">
            <v>TRIPOLI</v>
          </cell>
          <cell r="G18" t="str">
            <v>+218 913201365</v>
          </cell>
          <cell r="K18"/>
          <cell r="L18" t="str">
            <v>EURO</v>
          </cell>
          <cell r="M18"/>
          <cell r="N18"/>
          <cell r="O18"/>
          <cell r="P18"/>
          <cell r="Q18"/>
        </row>
        <row r="19">
          <cell r="A19" t="str">
            <v>X359001</v>
          </cell>
          <cell r="B19" t="str">
            <v>Professionnel</v>
          </cell>
          <cell r="C19" t="str">
            <v>MONBAT AD</v>
          </cell>
          <cell r="D19" t="str">
            <v>32A, Cherni Vrah Blvd, fl 4, VAT No BG111028849</v>
          </cell>
          <cell r="E19" t="str">
            <v xml:space="preserve">1407 </v>
          </cell>
          <cell r="F19" t="str">
            <v>Sofia</v>
          </cell>
          <cell r="G19" t="str">
            <v xml:space="preserve"> +359 96 393 123</v>
          </cell>
          <cell r="I19" t="str">
            <v>www.monbat.com</v>
          </cell>
          <cell r="K19"/>
          <cell r="L19" t="str">
            <v>EURO</v>
          </cell>
          <cell r="M19"/>
          <cell r="N19"/>
          <cell r="O19"/>
          <cell r="P19" t="str">
            <v>BULGARIA</v>
          </cell>
          <cell r="Q19"/>
        </row>
        <row r="20">
          <cell r="A20" t="str">
            <v>X048001</v>
          </cell>
          <cell r="B20" t="str">
            <v>Professionnel</v>
          </cell>
          <cell r="C20" t="str">
            <v>BATCAR</v>
          </cell>
          <cell r="D20" t="str">
            <v>Spolka Jawna Krzysztof Pawluc</v>
          </cell>
          <cell r="E20"/>
          <cell r="F20" t="str">
            <v>Bogdan Tyliszczak</v>
          </cell>
          <cell r="G20" t="str">
            <v>+48 683209898</v>
          </cell>
          <cell r="I20" t="str">
            <v>www.batcar.pl</v>
          </cell>
          <cell r="J20" t="str">
            <v>mdymek@batcar.pl</v>
          </cell>
          <cell r="K20" t="str">
            <v>PL9730548815</v>
          </cell>
          <cell r="L20" t="str">
            <v>EURO</v>
          </cell>
          <cell r="M20"/>
          <cell r="N20">
            <v>535010484</v>
          </cell>
          <cell r="O20">
            <v>9730548815</v>
          </cell>
          <cell r="P20" t="str">
            <v>POLAND</v>
          </cell>
          <cell r="Q20">
            <v>1000000</v>
          </cell>
        </row>
        <row r="21">
          <cell r="A21" t="str">
            <v>X213005</v>
          </cell>
          <cell r="B21" t="str">
            <v>Professionnel</v>
          </cell>
          <cell r="C21" t="str">
            <v>SARL FILS AMOURI TRANSPOT</v>
          </cell>
          <cell r="D21" t="str">
            <v>CITE 24 LOGTS N°24, ROUTE CHETMA</v>
          </cell>
          <cell r="E21"/>
          <cell r="F21" t="str">
            <v>BISKRA</v>
          </cell>
          <cell r="G21">
            <v>33619704</v>
          </cell>
          <cell r="I21"/>
          <cell r="J21" t="str">
            <v>freretir@yahoo.fr</v>
          </cell>
          <cell r="K21" t="str">
            <v>0248892B09-07/00</v>
          </cell>
          <cell r="L21" t="str">
            <v>EURO</v>
          </cell>
          <cell r="M21"/>
          <cell r="N21"/>
          <cell r="O21" t="str">
            <v>NIF:000907024289215</v>
          </cell>
          <cell r="P21" t="str">
            <v>ALGERIA</v>
          </cell>
          <cell r="Q21"/>
        </row>
        <row r="22">
          <cell r="A22" t="str">
            <v>C00017</v>
          </cell>
          <cell r="B22"/>
          <cell r="C22"/>
          <cell r="D22"/>
          <cell r="E22"/>
          <cell r="F22"/>
          <cell r="G22"/>
          <cell r="H22"/>
          <cell r="I22"/>
          <cell r="J22"/>
          <cell r="K22"/>
          <cell r="L22"/>
          <cell r="M22"/>
          <cell r="N22"/>
          <cell r="O22"/>
          <cell r="P22"/>
          <cell r="Q22"/>
        </row>
        <row r="23">
          <cell r="A23" t="str">
            <v>C00018</v>
          </cell>
          <cell r="B23"/>
          <cell r="C23"/>
          <cell r="D23"/>
          <cell r="E23"/>
          <cell r="F23"/>
          <cell r="G23"/>
          <cell r="H23"/>
          <cell r="I23"/>
          <cell r="J23"/>
          <cell r="K23"/>
          <cell r="L23"/>
          <cell r="M23"/>
          <cell r="N23"/>
          <cell r="O23"/>
          <cell r="P23"/>
          <cell r="Q23"/>
        </row>
        <row r="24">
          <cell r="A24" t="str">
            <v>C00019</v>
          </cell>
          <cell r="B24"/>
          <cell r="C24"/>
          <cell r="D24"/>
          <cell r="E24"/>
          <cell r="F24"/>
          <cell r="G24"/>
          <cell r="H24"/>
          <cell r="I24"/>
          <cell r="J24"/>
          <cell r="K24"/>
          <cell r="L24"/>
          <cell r="M24"/>
          <cell r="N24"/>
          <cell r="O24"/>
          <cell r="P24"/>
          <cell r="Q24"/>
        </row>
        <row r="25">
          <cell r="A25" t="str">
            <v>C00020</v>
          </cell>
          <cell r="B25"/>
          <cell r="C25"/>
          <cell r="D25"/>
          <cell r="E25"/>
          <cell r="F25"/>
          <cell r="G25"/>
          <cell r="H25"/>
          <cell r="I25"/>
          <cell r="J25"/>
          <cell r="K25"/>
          <cell r="L25"/>
          <cell r="M25"/>
          <cell r="N25"/>
          <cell r="O25"/>
          <cell r="P25"/>
          <cell r="Q25"/>
        </row>
        <row r="26">
          <cell r="A26" t="str">
            <v>C00021</v>
          </cell>
          <cell r="B26"/>
          <cell r="C26"/>
          <cell r="D26"/>
          <cell r="E26"/>
          <cell r="F26"/>
          <cell r="G26"/>
          <cell r="H26"/>
          <cell r="I26"/>
          <cell r="J26"/>
          <cell r="K26"/>
          <cell r="L26"/>
          <cell r="M26"/>
          <cell r="N26"/>
          <cell r="O26"/>
          <cell r="P26"/>
          <cell r="Q26"/>
        </row>
        <row r="27">
          <cell r="A27" t="str">
            <v>C00022</v>
          </cell>
          <cell r="B27"/>
          <cell r="C27"/>
          <cell r="D27"/>
          <cell r="E27"/>
          <cell r="F27"/>
          <cell r="G27"/>
          <cell r="H27"/>
          <cell r="I27"/>
          <cell r="J27"/>
          <cell r="K27"/>
          <cell r="L27"/>
          <cell r="M27"/>
          <cell r="N27"/>
          <cell r="O27"/>
          <cell r="P27"/>
          <cell r="Q27"/>
        </row>
        <row r="28">
          <cell r="A28" t="str">
            <v>C00023</v>
          </cell>
          <cell r="B28"/>
          <cell r="C28"/>
          <cell r="D28"/>
          <cell r="E28"/>
          <cell r="F28"/>
          <cell r="G28"/>
          <cell r="H28"/>
          <cell r="I28"/>
          <cell r="J28"/>
          <cell r="K28"/>
          <cell r="L28"/>
          <cell r="M28"/>
          <cell r="N28"/>
          <cell r="O28"/>
          <cell r="P28"/>
          <cell r="Q28"/>
        </row>
        <row r="29">
          <cell r="A29" t="str">
            <v>C00024</v>
          </cell>
          <cell r="B29"/>
          <cell r="C29"/>
          <cell r="D29"/>
          <cell r="E29"/>
          <cell r="F29"/>
          <cell r="G29"/>
          <cell r="H29"/>
          <cell r="I29"/>
          <cell r="J29"/>
          <cell r="K29"/>
          <cell r="L29"/>
          <cell r="M29"/>
          <cell r="N29"/>
          <cell r="O29"/>
          <cell r="P29"/>
          <cell r="Q29"/>
        </row>
        <row r="30">
          <cell r="A30" t="str">
            <v>C00025</v>
          </cell>
          <cell r="B30"/>
          <cell r="C30"/>
          <cell r="D30"/>
          <cell r="E30"/>
          <cell r="F30"/>
          <cell r="G30"/>
          <cell r="H30"/>
          <cell r="I30"/>
          <cell r="J30"/>
          <cell r="K30"/>
          <cell r="L30"/>
          <cell r="M30"/>
          <cell r="N30"/>
          <cell r="O30"/>
          <cell r="P30"/>
          <cell r="Q30"/>
        </row>
        <row r="31">
          <cell r="A31" t="str">
            <v>C00026</v>
          </cell>
          <cell r="B31"/>
          <cell r="C31"/>
          <cell r="D31"/>
          <cell r="E31"/>
          <cell r="F31"/>
          <cell r="G31"/>
          <cell r="H31"/>
          <cell r="I31"/>
          <cell r="J31"/>
          <cell r="K31"/>
          <cell r="L31"/>
          <cell r="M31"/>
          <cell r="N31"/>
          <cell r="O31"/>
          <cell r="P31"/>
          <cell r="Q31"/>
        </row>
        <row r="32">
          <cell r="A32" t="str">
            <v>C00027</v>
          </cell>
          <cell r="B32"/>
          <cell r="C32"/>
          <cell r="D32"/>
          <cell r="E32"/>
          <cell r="F32"/>
          <cell r="G32"/>
          <cell r="H32"/>
          <cell r="I32"/>
          <cell r="J32"/>
          <cell r="K32"/>
          <cell r="L32"/>
          <cell r="M32"/>
          <cell r="N32"/>
          <cell r="O32"/>
          <cell r="P32"/>
          <cell r="Q32"/>
        </row>
        <row r="33">
          <cell r="A33" t="str">
            <v>C00028</v>
          </cell>
          <cell r="B33"/>
          <cell r="C33"/>
          <cell r="D33"/>
          <cell r="E33"/>
          <cell r="F33"/>
          <cell r="G33"/>
          <cell r="H33"/>
          <cell r="I33"/>
          <cell r="J33"/>
          <cell r="K33"/>
          <cell r="L33"/>
          <cell r="M33"/>
          <cell r="N33"/>
          <cell r="O33"/>
          <cell r="P33"/>
          <cell r="Q33"/>
        </row>
        <row r="34">
          <cell r="A34" t="str">
            <v>C00029</v>
          </cell>
          <cell r="B34"/>
          <cell r="C34"/>
          <cell r="D34"/>
          <cell r="E34"/>
          <cell r="F34"/>
          <cell r="G34"/>
          <cell r="H34"/>
          <cell r="I34"/>
          <cell r="J34"/>
          <cell r="K34"/>
          <cell r="L34"/>
          <cell r="M34"/>
          <cell r="N34"/>
          <cell r="O34"/>
          <cell r="P34"/>
          <cell r="Q34"/>
        </row>
        <row r="35">
          <cell r="A35" t="str">
            <v>C00030</v>
          </cell>
          <cell r="B35"/>
          <cell r="C35"/>
          <cell r="D35"/>
          <cell r="E35"/>
          <cell r="F35"/>
          <cell r="G35"/>
          <cell r="H35"/>
          <cell r="I35"/>
          <cell r="J35"/>
          <cell r="K35"/>
          <cell r="L35"/>
          <cell r="M35"/>
          <cell r="N35"/>
          <cell r="O35"/>
          <cell r="P35"/>
          <cell r="Q35"/>
        </row>
        <row r="36">
          <cell r="A36" t="str">
            <v>C00031</v>
          </cell>
          <cell r="B36"/>
          <cell r="C36"/>
          <cell r="D36"/>
          <cell r="E36"/>
          <cell r="F36"/>
          <cell r="G36"/>
          <cell r="H36"/>
          <cell r="I36"/>
          <cell r="J36"/>
          <cell r="K36"/>
          <cell r="L36"/>
          <cell r="M36"/>
          <cell r="N36"/>
          <cell r="O36"/>
          <cell r="P36"/>
          <cell r="Q36"/>
        </row>
        <row r="37">
          <cell r="A37" t="str">
            <v>C00032</v>
          </cell>
          <cell r="B37"/>
          <cell r="C37"/>
          <cell r="D37"/>
          <cell r="E37"/>
          <cell r="F37"/>
          <cell r="G37"/>
          <cell r="H37"/>
          <cell r="I37"/>
          <cell r="J37"/>
          <cell r="K37"/>
          <cell r="L37"/>
          <cell r="M37"/>
          <cell r="N37"/>
          <cell r="O37"/>
          <cell r="P37"/>
          <cell r="Q37"/>
        </row>
        <row r="38">
          <cell r="A38" t="str">
            <v>C00033</v>
          </cell>
          <cell r="B38"/>
          <cell r="C38"/>
          <cell r="D38"/>
          <cell r="E38"/>
          <cell r="F38"/>
          <cell r="G38"/>
          <cell r="H38"/>
          <cell r="I38"/>
          <cell r="J38"/>
          <cell r="K38"/>
          <cell r="L38"/>
          <cell r="M38"/>
          <cell r="N38"/>
          <cell r="O38"/>
          <cell r="P38"/>
          <cell r="Q38"/>
        </row>
        <row r="39">
          <cell r="A39" t="str">
            <v>C00034</v>
          </cell>
          <cell r="B39"/>
          <cell r="C39"/>
          <cell r="D39"/>
          <cell r="E39"/>
          <cell r="F39"/>
          <cell r="G39"/>
          <cell r="H39"/>
          <cell r="I39"/>
          <cell r="J39"/>
          <cell r="K39"/>
          <cell r="L39"/>
          <cell r="M39"/>
          <cell r="N39"/>
          <cell r="O39"/>
          <cell r="P39"/>
          <cell r="Q39"/>
        </row>
        <row r="40">
          <cell r="A40" t="str">
            <v>C00035</v>
          </cell>
          <cell r="B40"/>
          <cell r="C40"/>
          <cell r="D40"/>
          <cell r="E40"/>
          <cell r="F40"/>
          <cell r="G40"/>
          <cell r="H40"/>
          <cell r="I40"/>
          <cell r="J40"/>
          <cell r="K40"/>
          <cell r="L40"/>
          <cell r="M40"/>
          <cell r="N40"/>
          <cell r="O40"/>
          <cell r="P40"/>
          <cell r="Q40"/>
        </row>
        <row r="41">
          <cell r="A41" t="str">
            <v>C00036</v>
          </cell>
          <cell r="B41"/>
          <cell r="C41"/>
          <cell r="D41"/>
          <cell r="E41"/>
          <cell r="F41"/>
          <cell r="G41"/>
          <cell r="H41"/>
          <cell r="I41"/>
          <cell r="J41"/>
          <cell r="K41"/>
          <cell r="L41"/>
          <cell r="M41"/>
          <cell r="N41"/>
          <cell r="O41"/>
          <cell r="P41"/>
          <cell r="Q41"/>
        </row>
        <row r="42">
          <cell r="A42" t="str">
            <v>C00037</v>
          </cell>
          <cell r="B42"/>
          <cell r="C42"/>
          <cell r="D42"/>
          <cell r="E42"/>
          <cell r="F42"/>
          <cell r="G42"/>
          <cell r="H42"/>
          <cell r="I42"/>
          <cell r="J42"/>
          <cell r="K42"/>
          <cell r="L42"/>
          <cell r="M42"/>
          <cell r="N42"/>
          <cell r="O42"/>
          <cell r="P42"/>
          <cell r="Q42"/>
        </row>
        <row r="43">
          <cell r="A43" t="str">
            <v>C00038</v>
          </cell>
          <cell r="B43"/>
          <cell r="C43"/>
          <cell r="D43"/>
          <cell r="E43"/>
          <cell r="F43"/>
          <cell r="G43"/>
          <cell r="H43"/>
          <cell r="I43"/>
          <cell r="J43"/>
          <cell r="K43"/>
          <cell r="L43"/>
          <cell r="M43"/>
          <cell r="N43"/>
          <cell r="O43"/>
          <cell r="P43"/>
          <cell r="Q43"/>
        </row>
        <row r="44">
          <cell r="A44" t="str">
            <v>C00039</v>
          </cell>
          <cell r="B44"/>
          <cell r="C44"/>
          <cell r="D44"/>
          <cell r="E44"/>
          <cell r="F44"/>
          <cell r="G44"/>
          <cell r="H44"/>
          <cell r="I44"/>
          <cell r="J44"/>
          <cell r="K44"/>
          <cell r="L44"/>
          <cell r="M44"/>
          <cell r="N44"/>
          <cell r="O44"/>
          <cell r="P44"/>
          <cell r="Q44"/>
        </row>
        <row r="45">
          <cell r="A45" t="str">
            <v>C00040</v>
          </cell>
          <cell r="B45"/>
          <cell r="C45"/>
          <cell r="D45"/>
          <cell r="E45"/>
          <cell r="F45"/>
          <cell r="G45"/>
          <cell r="H45"/>
          <cell r="I45"/>
          <cell r="J45"/>
          <cell r="K45"/>
          <cell r="L45"/>
          <cell r="M45"/>
          <cell r="N45"/>
          <cell r="O45"/>
          <cell r="P45"/>
          <cell r="Q45"/>
        </row>
        <row r="46">
          <cell r="A46" t="str">
            <v>C00041</v>
          </cell>
          <cell r="B46"/>
          <cell r="C46"/>
          <cell r="D46"/>
          <cell r="E46"/>
          <cell r="F46"/>
          <cell r="G46"/>
          <cell r="H46"/>
          <cell r="I46"/>
          <cell r="J46"/>
          <cell r="K46"/>
          <cell r="L46"/>
          <cell r="M46"/>
          <cell r="N46"/>
          <cell r="O46"/>
          <cell r="P46"/>
          <cell r="Q46"/>
        </row>
        <row r="47">
          <cell r="A47" t="str">
            <v>C00042</v>
          </cell>
          <cell r="B47"/>
          <cell r="C47"/>
          <cell r="D47"/>
          <cell r="E47"/>
          <cell r="F47"/>
          <cell r="G47"/>
          <cell r="H47"/>
          <cell r="I47"/>
          <cell r="J47"/>
          <cell r="K47"/>
          <cell r="L47"/>
          <cell r="M47"/>
          <cell r="N47"/>
          <cell r="O47"/>
          <cell r="P47"/>
          <cell r="Q47"/>
        </row>
        <row r="48">
          <cell r="A48" t="str">
            <v>C00043</v>
          </cell>
          <cell r="B48"/>
          <cell r="C48"/>
          <cell r="D48"/>
          <cell r="E48"/>
          <cell r="F48"/>
          <cell r="G48"/>
          <cell r="H48"/>
          <cell r="I48"/>
          <cell r="J48"/>
          <cell r="K48"/>
          <cell r="L48"/>
          <cell r="M48"/>
          <cell r="N48"/>
          <cell r="O48"/>
          <cell r="P48"/>
          <cell r="Q48"/>
        </row>
        <row r="49">
          <cell r="A49" t="str">
            <v>C00044</v>
          </cell>
          <cell r="B49"/>
          <cell r="C49"/>
          <cell r="D49"/>
          <cell r="E49"/>
          <cell r="F49"/>
          <cell r="G49"/>
          <cell r="H49"/>
          <cell r="I49"/>
          <cell r="J49"/>
          <cell r="K49"/>
          <cell r="L49"/>
          <cell r="M49"/>
          <cell r="N49"/>
          <cell r="O49"/>
          <cell r="P49"/>
          <cell r="Q49"/>
        </row>
        <row r="50">
          <cell r="A50" t="str">
            <v>C00045</v>
          </cell>
          <cell r="B50"/>
          <cell r="C50"/>
          <cell r="D50"/>
          <cell r="E50"/>
          <cell r="F50"/>
          <cell r="G50"/>
          <cell r="H50"/>
          <cell r="I50"/>
          <cell r="J50"/>
          <cell r="K50"/>
          <cell r="L50"/>
          <cell r="M50"/>
          <cell r="N50"/>
          <cell r="O50"/>
          <cell r="P50"/>
          <cell r="Q50"/>
        </row>
        <row r="51">
          <cell r="A51" t="str">
            <v>C00046</v>
          </cell>
          <cell r="B51"/>
          <cell r="C51"/>
          <cell r="D51"/>
          <cell r="E51"/>
          <cell r="F51"/>
          <cell r="G51"/>
          <cell r="H51"/>
          <cell r="I51"/>
          <cell r="J51"/>
          <cell r="K51"/>
          <cell r="L51"/>
          <cell r="M51"/>
          <cell r="N51"/>
          <cell r="O51"/>
          <cell r="P51"/>
          <cell r="Q51"/>
        </row>
        <row r="52">
          <cell r="A52" t="str">
            <v>C00047</v>
          </cell>
          <cell r="B52"/>
          <cell r="C52"/>
          <cell r="D52"/>
          <cell r="E52"/>
          <cell r="F52"/>
          <cell r="G52"/>
          <cell r="H52"/>
          <cell r="I52"/>
          <cell r="J52"/>
          <cell r="K52"/>
          <cell r="L52"/>
          <cell r="M52"/>
          <cell r="N52"/>
          <cell r="O52"/>
          <cell r="P52"/>
          <cell r="Q52"/>
        </row>
        <row r="53">
          <cell r="A53" t="str">
            <v>C00048</v>
          </cell>
          <cell r="B53"/>
          <cell r="C53"/>
          <cell r="D53"/>
          <cell r="E53"/>
          <cell r="F53"/>
          <cell r="G53"/>
          <cell r="H53"/>
          <cell r="I53"/>
          <cell r="J53"/>
          <cell r="K53"/>
          <cell r="L53"/>
          <cell r="M53"/>
          <cell r="N53"/>
          <cell r="O53"/>
          <cell r="P53"/>
          <cell r="Q53"/>
        </row>
        <row r="54">
          <cell r="A54" t="str">
            <v>C00049</v>
          </cell>
          <cell r="B54"/>
          <cell r="C54"/>
          <cell r="D54"/>
          <cell r="E54"/>
          <cell r="F54"/>
          <cell r="G54"/>
          <cell r="H54"/>
          <cell r="I54"/>
          <cell r="J54"/>
          <cell r="K54"/>
          <cell r="L54"/>
          <cell r="M54"/>
          <cell r="N54"/>
          <cell r="O54"/>
          <cell r="P54"/>
          <cell r="Q54"/>
        </row>
        <row r="55">
          <cell r="A55" t="str">
            <v>C00050</v>
          </cell>
          <cell r="B55"/>
          <cell r="C55"/>
          <cell r="D55"/>
          <cell r="E55"/>
          <cell r="F55"/>
          <cell r="G55"/>
          <cell r="H55"/>
          <cell r="I55"/>
          <cell r="J55"/>
          <cell r="K55"/>
          <cell r="L55"/>
          <cell r="M55"/>
          <cell r="N55"/>
          <cell r="O55"/>
          <cell r="P55"/>
          <cell r="Q55"/>
        </row>
        <row r="56">
          <cell r="A56" t="str">
            <v>C00051</v>
          </cell>
          <cell r="B56"/>
          <cell r="C56"/>
          <cell r="D56"/>
          <cell r="E56"/>
          <cell r="F56"/>
          <cell r="G56"/>
          <cell r="H56"/>
          <cell r="I56"/>
          <cell r="J56"/>
          <cell r="K56"/>
          <cell r="L56"/>
          <cell r="M56"/>
          <cell r="N56"/>
          <cell r="O56"/>
          <cell r="P56"/>
          <cell r="Q56"/>
        </row>
        <row r="57">
          <cell r="A57" t="str">
            <v>C00052</v>
          </cell>
          <cell r="B57"/>
          <cell r="C57"/>
          <cell r="D57"/>
          <cell r="E57"/>
          <cell r="F57"/>
          <cell r="G57"/>
          <cell r="H57"/>
          <cell r="I57"/>
          <cell r="J57"/>
          <cell r="K57"/>
          <cell r="L57"/>
          <cell r="M57"/>
          <cell r="N57"/>
          <cell r="O57"/>
          <cell r="P57"/>
          <cell r="Q57"/>
        </row>
        <row r="58">
          <cell r="A58" t="str">
            <v>C00053</v>
          </cell>
          <cell r="B58"/>
          <cell r="C58"/>
          <cell r="D58"/>
          <cell r="E58"/>
          <cell r="F58"/>
          <cell r="G58"/>
          <cell r="H58"/>
          <cell r="I58"/>
          <cell r="J58"/>
          <cell r="K58"/>
          <cell r="L58"/>
          <cell r="M58"/>
          <cell r="N58"/>
          <cell r="O58"/>
          <cell r="P58"/>
          <cell r="Q58"/>
        </row>
        <row r="59">
          <cell r="A59" t="str">
            <v>C00054</v>
          </cell>
          <cell r="B59"/>
          <cell r="C59"/>
          <cell r="D59"/>
          <cell r="E59"/>
          <cell r="F59"/>
          <cell r="G59"/>
          <cell r="H59"/>
          <cell r="I59"/>
          <cell r="J59"/>
          <cell r="K59"/>
          <cell r="L59"/>
          <cell r="M59"/>
          <cell r="N59"/>
          <cell r="O59"/>
          <cell r="P59"/>
          <cell r="Q59"/>
        </row>
        <row r="60">
          <cell r="A60" t="str">
            <v>C00055</v>
          </cell>
          <cell r="B60"/>
          <cell r="C60"/>
          <cell r="D60"/>
          <cell r="E60"/>
          <cell r="F60"/>
          <cell r="G60"/>
          <cell r="H60"/>
          <cell r="I60"/>
          <cell r="J60"/>
          <cell r="K60"/>
          <cell r="L60"/>
          <cell r="M60"/>
          <cell r="N60"/>
          <cell r="O60"/>
          <cell r="P60"/>
          <cell r="Q60"/>
        </row>
        <row r="61">
          <cell r="A61" t="str">
            <v>C00056</v>
          </cell>
          <cell r="B61"/>
          <cell r="C61"/>
          <cell r="D61"/>
          <cell r="E61"/>
          <cell r="F61"/>
          <cell r="G61"/>
          <cell r="H61"/>
          <cell r="I61"/>
          <cell r="J61"/>
          <cell r="K61"/>
          <cell r="L61"/>
          <cell r="M61"/>
          <cell r="N61"/>
          <cell r="O61"/>
          <cell r="P61"/>
          <cell r="Q61"/>
        </row>
        <row r="62">
          <cell r="A62" t="str">
            <v>C00057</v>
          </cell>
          <cell r="B62"/>
          <cell r="C62"/>
          <cell r="D62"/>
          <cell r="E62"/>
          <cell r="F62"/>
          <cell r="G62"/>
          <cell r="H62"/>
          <cell r="I62"/>
          <cell r="J62"/>
          <cell r="K62"/>
          <cell r="L62"/>
          <cell r="M62"/>
          <cell r="N62"/>
          <cell r="O62"/>
          <cell r="P62"/>
          <cell r="Q62"/>
        </row>
        <row r="63">
          <cell r="A63" t="str">
            <v>C00058</v>
          </cell>
          <cell r="B63"/>
          <cell r="C63"/>
          <cell r="D63"/>
          <cell r="E63"/>
          <cell r="F63"/>
          <cell r="G63"/>
          <cell r="H63"/>
          <cell r="I63"/>
          <cell r="J63"/>
          <cell r="K63"/>
          <cell r="L63"/>
          <cell r="M63"/>
          <cell r="N63"/>
          <cell r="O63"/>
          <cell r="P63"/>
          <cell r="Q63"/>
        </row>
        <row r="64">
          <cell r="A64" t="str">
            <v>C00059</v>
          </cell>
          <cell r="B64"/>
          <cell r="C64"/>
          <cell r="D64"/>
          <cell r="E64"/>
          <cell r="F64"/>
          <cell r="G64"/>
          <cell r="H64"/>
          <cell r="I64"/>
          <cell r="J64"/>
          <cell r="K64"/>
          <cell r="L64"/>
          <cell r="M64"/>
          <cell r="N64"/>
          <cell r="O64"/>
          <cell r="P64"/>
          <cell r="Q64"/>
        </row>
        <row r="65">
          <cell r="A65" t="str">
            <v>C00060</v>
          </cell>
          <cell r="B65"/>
          <cell r="C65"/>
          <cell r="D65"/>
          <cell r="E65"/>
          <cell r="F65"/>
          <cell r="G65"/>
          <cell r="H65"/>
          <cell r="I65"/>
          <cell r="J65"/>
          <cell r="K65"/>
          <cell r="L65"/>
          <cell r="M65"/>
          <cell r="N65"/>
          <cell r="O65"/>
          <cell r="P65"/>
          <cell r="Q65"/>
        </row>
        <row r="66">
          <cell r="A66" t="str">
            <v>C00061</v>
          </cell>
          <cell r="B66"/>
          <cell r="C66"/>
          <cell r="D66"/>
          <cell r="E66"/>
          <cell r="F66"/>
          <cell r="G66"/>
          <cell r="H66"/>
          <cell r="I66"/>
          <cell r="J66"/>
          <cell r="K66"/>
          <cell r="L66"/>
          <cell r="M66"/>
          <cell r="N66"/>
          <cell r="O66"/>
          <cell r="P66"/>
          <cell r="Q66"/>
        </row>
        <row r="67">
          <cell r="A67" t="str">
            <v>C00062</v>
          </cell>
          <cell r="B67"/>
          <cell r="C67"/>
          <cell r="D67"/>
          <cell r="E67"/>
          <cell r="F67"/>
          <cell r="G67"/>
          <cell r="H67"/>
          <cell r="I67"/>
          <cell r="J67"/>
          <cell r="K67"/>
          <cell r="L67"/>
          <cell r="M67"/>
          <cell r="N67"/>
          <cell r="O67"/>
          <cell r="P67"/>
          <cell r="Q67"/>
        </row>
        <row r="68">
          <cell r="A68" t="str">
            <v>C00063</v>
          </cell>
          <cell r="B68"/>
          <cell r="C68"/>
          <cell r="D68"/>
          <cell r="E68"/>
          <cell r="F68"/>
          <cell r="G68"/>
          <cell r="H68"/>
          <cell r="I68"/>
          <cell r="J68"/>
          <cell r="K68"/>
          <cell r="L68"/>
          <cell r="M68"/>
          <cell r="N68"/>
          <cell r="O68"/>
          <cell r="P68"/>
          <cell r="Q68"/>
        </row>
        <row r="69">
          <cell r="A69" t="str">
            <v>C00064</v>
          </cell>
          <cell r="B69"/>
          <cell r="C69"/>
          <cell r="D69"/>
          <cell r="E69"/>
          <cell r="F69"/>
          <cell r="G69"/>
          <cell r="H69"/>
          <cell r="I69"/>
          <cell r="J69"/>
          <cell r="K69"/>
          <cell r="L69"/>
          <cell r="M69"/>
          <cell r="N69"/>
          <cell r="O69"/>
          <cell r="P69"/>
          <cell r="Q69"/>
        </row>
        <row r="70">
          <cell r="A70" t="str">
            <v>C00065</v>
          </cell>
          <cell r="B70"/>
          <cell r="C70"/>
          <cell r="D70"/>
          <cell r="E70"/>
          <cell r="F70"/>
          <cell r="G70"/>
          <cell r="H70"/>
          <cell r="I70"/>
          <cell r="J70"/>
          <cell r="K70"/>
          <cell r="L70"/>
          <cell r="M70"/>
          <cell r="N70"/>
          <cell r="O70"/>
          <cell r="P70"/>
          <cell r="Q70"/>
        </row>
        <row r="71">
          <cell r="A71" t="str">
            <v>C00066</v>
          </cell>
          <cell r="B71"/>
          <cell r="C71"/>
          <cell r="D71"/>
          <cell r="E71"/>
          <cell r="F71"/>
          <cell r="G71"/>
          <cell r="H71"/>
          <cell r="I71"/>
          <cell r="J71"/>
          <cell r="K71"/>
          <cell r="L71"/>
          <cell r="M71"/>
          <cell r="N71"/>
          <cell r="O71"/>
          <cell r="P71"/>
          <cell r="Q71"/>
        </row>
        <row r="72">
          <cell r="A72" t="str">
            <v>C00067</v>
          </cell>
          <cell r="B72"/>
          <cell r="C72"/>
          <cell r="D72"/>
          <cell r="E72"/>
          <cell r="F72"/>
          <cell r="G72"/>
          <cell r="H72"/>
          <cell r="I72"/>
          <cell r="J72"/>
          <cell r="K72"/>
          <cell r="L72"/>
          <cell r="M72"/>
          <cell r="N72"/>
          <cell r="O72"/>
          <cell r="P72"/>
          <cell r="Q72"/>
        </row>
        <row r="73">
          <cell r="A73" t="str">
            <v>C00068</v>
          </cell>
          <cell r="B73"/>
          <cell r="C73"/>
          <cell r="D73"/>
          <cell r="E73"/>
          <cell r="F73"/>
          <cell r="G73"/>
          <cell r="H73"/>
          <cell r="I73"/>
          <cell r="J73"/>
          <cell r="K73"/>
          <cell r="L73"/>
          <cell r="M73"/>
          <cell r="N73"/>
          <cell r="O73"/>
          <cell r="P73"/>
          <cell r="Q73"/>
        </row>
        <row r="74">
          <cell r="A74" t="str">
            <v>C00069</v>
          </cell>
          <cell r="B74"/>
          <cell r="C74"/>
          <cell r="D74"/>
          <cell r="E74"/>
          <cell r="F74"/>
          <cell r="G74"/>
          <cell r="H74"/>
          <cell r="I74"/>
          <cell r="J74"/>
          <cell r="K74"/>
          <cell r="L74"/>
          <cell r="M74"/>
          <cell r="N74"/>
          <cell r="O74"/>
          <cell r="P74"/>
          <cell r="Q74"/>
        </row>
        <row r="75">
          <cell r="A75" t="str">
            <v>C00070</v>
          </cell>
          <cell r="B75"/>
          <cell r="C75"/>
          <cell r="D75"/>
          <cell r="E75"/>
          <cell r="F75"/>
          <cell r="G75"/>
          <cell r="H75"/>
          <cell r="I75"/>
          <cell r="J75"/>
          <cell r="K75"/>
          <cell r="L75"/>
          <cell r="M75"/>
          <cell r="N75"/>
          <cell r="O75"/>
          <cell r="P75"/>
          <cell r="Q75"/>
        </row>
        <row r="76">
          <cell r="A76" t="str">
            <v>C00071</v>
          </cell>
          <cell r="B76"/>
          <cell r="C76"/>
          <cell r="D76"/>
          <cell r="E76"/>
          <cell r="F76"/>
          <cell r="G76"/>
          <cell r="H76"/>
          <cell r="I76"/>
          <cell r="J76"/>
          <cell r="K76"/>
          <cell r="L76"/>
          <cell r="M76"/>
          <cell r="N76"/>
          <cell r="O76"/>
          <cell r="P76"/>
          <cell r="Q76"/>
        </row>
        <row r="77">
          <cell r="A77" t="str">
            <v>C00072</v>
          </cell>
          <cell r="B77"/>
          <cell r="C77"/>
          <cell r="D77"/>
          <cell r="E77"/>
          <cell r="F77"/>
          <cell r="G77"/>
          <cell r="H77"/>
          <cell r="I77"/>
          <cell r="J77"/>
          <cell r="K77"/>
          <cell r="L77"/>
          <cell r="M77"/>
          <cell r="N77"/>
          <cell r="O77"/>
          <cell r="P77"/>
          <cell r="Q77"/>
        </row>
        <row r="78">
          <cell r="A78" t="str">
            <v>C00073</v>
          </cell>
          <cell r="B78"/>
          <cell r="C78"/>
          <cell r="D78"/>
          <cell r="E78"/>
          <cell r="F78"/>
          <cell r="G78"/>
          <cell r="H78"/>
          <cell r="I78"/>
          <cell r="J78"/>
          <cell r="K78"/>
          <cell r="L78"/>
          <cell r="M78"/>
          <cell r="N78"/>
          <cell r="O78"/>
          <cell r="P78"/>
          <cell r="Q78"/>
        </row>
        <row r="79">
          <cell r="A79" t="str">
            <v>C00074</v>
          </cell>
          <cell r="B79"/>
          <cell r="C79"/>
          <cell r="D79"/>
          <cell r="E79"/>
          <cell r="F79"/>
          <cell r="G79"/>
          <cell r="H79"/>
          <cell r="I79"/>
          <cell r="J79"/>
          <cell r="K79"/>
          <cell r="L79"/>
          <cell r="M79"/>
          <cell r="N79"/>
          <cell r="O79"/>
          <cell r="P79"/>
          <cell r="Q79"/>
        </row>
        <row r="80">
          <cell r="A80" t="str">
            <v>C00075</v>
          </cell>
          <cell r="B80"/>
          <cell r="C80"/>
          <cell r="D80"/>
          <cell r="E80"/>
          <cell r="F80"/>
          <cell r="G80"/>
          <cell r="H80"/>
          <cell r="I80"/>
          <cell r="J80"/>
          <cell r="K80"/>
          <cell r="L80"/>
          <cell r="M80"/>
          <cell r="N80"/>
          <cell r="O80"/>
          <cell r="P80"/>
          <cell r="Q80"/>
        </row>
        <row r="81">
          <cell r="A81" t="str">
            <v>C00076</v>
          </cell>
          <cell r="B81"/>
          <cell r="C81"/>
          <cell r="D81"/>
          <cell r="E81"/>
          <cell r="F81"/>
          <cell r="G81"/>
          <cell r="H81"/>
          <cell r="I81"/>
          <cell r="J81"/>
          <cell r="K81"/>
          <cell r="L81"/>
          <cell r="M81"/>
          <cell r="N81"/>
          <cell r="O81"/>
          <cell r="P81"/>
          <cell r="Q81"/>
        </row>
        <row r="82">
          <cell r="A82" t="str">
            <v>C00077</v>
          </cell>
          <cell r="B82"/>
          <cell r="C82"/>
          <cell r="D82"/>
          <cell r="E82"/>
          <cell r="F82"/>
          <cell r="G82"/>
          <cell r="H82"/>
          <cell r="I82"/>
          <cell r="J82"/>
          <cell r="K82"/>
          <cell r="L82"/>
          <cell r="M82"/>
          <cell r="N82"/>
          <cell r="O82"/>
          <cell r="P82"/>
          <cell r="Q82"/>
        </row>
        <row r="83">
          <cell r="A83" t="str">
            <v>C00078</v>
          </cell>
          <cell r="B83"/>
          <cell r="C83"/>
          <cell r="D83"/>
          <cell r="E83"/>
          <cell r="F83"/>
          <cell r="G83"/>
          <cell r="H83"/>
          <cell r="I83"/>
          <cell r="J83"/>
          <cell r="K83"/>
          <cell r="L83"/>
          <cell r="M83"/>
          <cell r="N83"/>
          <cell r="O83"/>
          <cell r="P83"/>
          <cell r="Q83"/>
        </row>
        <row r="84">
          <cell r="A84" t="str">
            <v>C00079</v>
          </cell>
          <cell r="B84"/>
          <cell r="C84"/>
          <cell r="D84"/>
          <cell r="E84"/>
          <cell r="F84"/>
          <cell r="G84"/>
          <cell r="H84"/>
          <cell r="I84"/>
          <cell r="J84"/>
          <cell r="K84"/>
          <cell r="L84"/>
          <cell r="M84"/>
          <cell r="N84"/>
          <cell r="O84"/>
          <cell r="P84"/>
          <cell r="Q84"/>
        </row>
        <row r="85">
          <cell r="A85" t="str">
            <v>C00080</v>
          </cell>
          <cell r="B85"/>
          <cell r="C85"/>
          <cell r="D85"/>
          <cell r="E85"/>
          <cell r="F85"/>
          <cell r="G85"/>
          <cell r="H85"/>
          <cell r="I85"/>
          <cell r="J85"/>
          <cell r="K85"/>
          <cell r="L85"/>
          <cell r="M85"/>
          <cell r="N85"/>
          <cell r="O85"/>
          <cell r="P85"/>
          <cell r="Q85"/>
        </row>
        <row r="86">
          <cell r="A86" t="str">
            <v>C00081</v>
          </cell>
          <cell r="B86"/>
          <cell r="C86"/>
          <cell r="D86"/>
          <cell r="E86"/>
          <cell r="F86"/>
          <cell r="G86"/>
          <cell r="H86"/>
          <cell r="I86"/>
          <cell r="J86"/>
          <cell r="K86"/>
          <cell r="L86"/>
          <cell r="M86"/>
          <cell r="N86"/>
          <cell r="O86"/>
          <cell r="P86"/>
          <cell r="Q86"/>
        </row>
        <row r="87">
          <cell r="A87" t="str">
            <v>C00082</v>
          </cell>
          <cell r="B87"/>
          <cell r="C87"/>
          <cell r="D87"/>
          <cell r="E87"/>
          <cell r="F87"/>
          <cell r="G87"/>
          <cell r="H87"/>
          <cell r="I87"/>
          <cell r="J87"/>
          <cell r="K87"/>
          <cell r="L87"/>
          <cell r="M87"/>
          <cell r="N87"/>
          <cell r="O87"/>
          <cell r="P87"/>
          <cell r="Q87"/>
        </row>
        <row r="88">
          <cell r="A88" t="str">
            <v>C00083</v>
          </cell>
          <cell r="B88"/>
          <cell r="C88"/>
          <cell r="D88"/>
          <cell r="E88"/>
          <cell r="F88"/>
          <cell r="G88"/>
          <cell r="H88"/>
          <cell r="I88"/>
          <cell r="J88"/>
          <cell r="K88"/>
          <cell r="L88"/>
          <cell r="M88"/>
          <cell r="N88"/>
          <cell r="O88"/>
          <cell r="P88"/>
          <cell r="Q88"/>
        </row>
        <row r="89">
          <cell r="A89" t="str">
            <v>C00084</v>
          </cell>
          <cell r="B89"/>
          <cell r="C89"/>
          <cell r="D89"/>
          <cell r="E89"/>
          <cell r="F89"/>
          <cell r="G89"/>
          <cell r="H89"/>
          <cell r="I89"/>
          <cell r="J89"/>
          <cell r="K89"/>
          <cell r="L89"/>
          <cell r="M89"/>
          <cell r="N89"/>
          <cell r="O89"/>
          <cell r="P89"/>
          <cell r="Q89"/>
        </row>
        <row r="90">
          <cell r="A90" t="str">
            <v>C00085</v>
          </cell>
          <cell r="B90"/>
          <cell r="C90"/>
          <cell r="D90"/>
          <cell r="E90"/>
          <cell r="F90"/>
          <cell r="G90"/>
          <cell r="H90"/>
          <cell r="I90"/>
          <cell r="J90"/>
          <cell r="K90"/>
          <cell r="L90"/>
          <cell r="M90"/>
          <cell r="N90"/>
          <cell r="O90"/>
          <cell r="P90"/>
          <cell r="Q90"/>
        </row>
        <row r="91">
          <cell r="A91" t="str">
            <v>C00086</v>
          </cell>
          <cell r="B91"/>
          <cell r="C91"/>
          <cell r="D91"/>
          <cell r="E91"/>
          <cell r="F91"/>
          <cell r="G91"/>
          <cell r="H91"/>
          <cell r="I91"/>
          <cell r="J91"/>
          <cell r="K91"/>
          <cell r="L91"/>
          <cell r="M91"/>
          <cell r="N91"/>
          <cell r="O91"/>
          <cell r="P91"/>
          <cell r="Q91"/>
        </row>
        <row r="92">
          <cell r="A92" t="str">
            <v>C00087</v>
          </cell>
          <cell r="B92"/>
          <cell r="C92"/>
          <cell r="D92"/>
          <cell r="E92"/>
          <cell r="F92"/>
          <cell r="G92"/>
          <cell r="H92"/>
          <cell r="I92"/>
          <cell r="J92"/>
          <cell r="K92"/>
          <cell r="L92"/>
          <cell r="M92"/>
          <cell r="N92"/>
          <cell r="O92"/>
          <cell r="P92"/>
          <cell r="Q92"/>
        </row>
        <row r="93">
          <cell r="A93" t="str">
            <v>C00088</v>
          </cell>
          <cell r="B93"/>
          <cell r="C93"/>
          <cell r="D93"/>
          <cell r="E93"/>
          <cell r="F93"/>
          <cell r="G93"/>
          <cell r="H93"/>
          <cell r="I93"/>
          <cell r="J93"/>
          <cell r="K93"/>
          <cell r="L93"/>
          <cell r="M93"/>
          <cell r="N93"/>
          <cell r="O93"/>
          <cell r="P93"/>
          <cell r="Q93"/>
        </row>
        <row r="94">
          <cell r="A94" t="str">
            <v>C00089</v>
          </cell>
          <cell r="B94"/>
          <cell r="C94"/>
          <cell r="D94"/>
          <cell r="E94"/>
          <cell r="F94"/>
          <cell r="G94"/>
          <cell r="H94"/>
          <cell r="I94"/>
          <cell r="J94"/>
          <cell r="K94"/>
          <cell r="L94"/>
          <cell r="M94"/>
          <cell r="N94"/>
          <cell r="O94"/>
          <cell r="P94"/>
          <cell r="Q94"/>
        </row>
        <row r="95">
          <cell r="A95" t="str">
            <v>C00090</v>
          </cell>
          <cell r="B95"/>
          <cell r="C95"/>
          <cell r="D95"/>
          <cell r="E95"/>
          <cell r="F95"/>
          <cell r="G95"/>
          <cell r="H95"/>
          <cell r="I95"/>
          <cell r="J95"/>
          <cell r="K95"/>
          <cell r="L95"/>
          <cell r="M95"/>
          <cell r="N95"/>
          <cell r="O95"/>
          <cell r="P95"/>
          <cell r="Q95"/>
        </row>
        <row r="96">
          <cell r="A96" t="str">
            <v>C00091</v>
          </cell>
          <cell r="B96"/>
          <cell r="C96"/>
          <cell r="D96"/>
          <cell r="E96"/>
          <cell r="F96"/>
          <cell r="G96"/>
          <cell r="H96"/>
          <cell r="I96"/>
          <cell r="J96"/>
          <cell r="K96"/>
          <cell r="L96"/>
          <cell r="M96"/>
          <cell r="N96"/>
          <cell r="O96"/>
          <cell r="P96"/>
          <cell r="Q96"/>
        </row>
        <row r="97">
          <cell r="A97" t="str">
            <v>C00092</v>
          </cell>
          <cell r="B97"/>
          <cell r="C97"/>
          <cell r="D97"/>
          <cell r="E97"/>
          <cell r="F97"/>
          <cell r="G97"/>
          <cell r="H97"/>
          <cell r="I97"/>
          <cell r="J97"/>
          <cell r="K97"/>
          <cell r="L97"/>
          <cell r="M97"/>
          <cell r="N97"/>
          <cell r="O97"/>
          <cell r="P97"/>
          <cell r="Q97"/>
        </row>
        <row r="98">
          <cell r="A98" t="str">
            <v>C00093</v>
          </cell>
          <cell r="B98"/>
          <cell r="C98"/>
          <cell r="D98"/>
          <cell r="E98"/>
          <cell r="F98"/>
          <cell r="G98"/>
          <cell r="H98"/>
          <cell r="I98"/>
          <cell r="J98"/>
          <cell r="K98"/>
          <cell r="L98"/>
          <cell r="M98"/>
          <cell r="N98"/>
          <cell r="O98"/>
          <cell r="P98"/>
          <cell r="Q98"/>
        </row>
        <row r="99">
          <cell r="A99" t="str">
            <v>C00094</v>
          </cell>
          <cell r="B99"/>
          <cell r="C99"/>
          <cell r="D99"/>
          <cell r="E99"/>
          <cell r="F99"/>
          <cell r="G99"/>
          <cell r="H99"/>
          <cell r="I99"/>
          <cell r="J99"/>
          <cell r="K99"/>
          <cell r="L99"/>
          <cell r="M99"/>
          <cell r="N99"/>
          <cell r="O99"/>
          <cell r="P99"/>
          <cell r="Q99"/>
        </row>
        <row r="100">
          <cell r="A100" t="str">
            <v>C00095</v>
          </cell>
          <cell r="B100"/>
          <cell r="C100"/>
          <cell r="D100"/>
          <cell r="E100"/>
          <cell r="F100"/>
          <cell r="G100"/>
          <cell r="H100"/>
          <cell r="I100"/>
          <cell r="J100"/>
          <cell r="K100"/>
          <cell r="L100"/>
          <cell r="M100"/>
          <cell r="N100"/>
          <cell r="O100"/>
          <cell r="P100"/>
          <cell r="Q100"/>
        </row>
        <row r="101">
          <cell r="A101" t="str">
            <v>C00096</v>
          </cell>
          <cell r="B101"/>
          <cell r="C101"/>
          <cell r="D101"/>
          <cell r="E101"/>
          <cell r="F101"/>
          <cell r="G101"/>
          <cell r="H101"/>
          <cell r="I101"/>
          <cell r="J101"/>
          <cell r="K101"/>
          <cell r="L101"/>
          <cell r="M101"/>
          <cell r="N101"/>
          <cell r="O101"/>
          <cell r="P101"/>
          <cell r="Q101"/>
        </row>
        <row r="102">
          <cell r="A102" t="str">
            <v>C00097</v>
          </cell>
          <cell r="B102"/>
          <cell r="C102"/>
          <cell r="D102"/>
          <cell r="E102"/>
          <cell r="F102"/>
          <cell r="G102"/>
          <cell r="H102"/>
          <cell r="I102"/>
          <cell r="J102"/>
          <cell r="K102"/>
          <cell r="L102"/>
          <cell r="M102"/>
          <cell r="N102"/>
          <cell r="O102"/>
          <cell r="P102"/>
          <cell r="Q102"/>
        </row>
        <row r="103">
          <cell r="A103" t="str">
            <v>C00098</v>
          </cell>
          <cell r="B103"/>
          <cell r="C103"/>
          <cell r="D103"/>
          <cell r="E103"/>
          <cell r="F103"/>
          <cell r="G103"/>
          <cell r="H103"/>
          <cell r="I103"/>
          <cell r="J103"/>
          <cell r="K103"/>
          <cell r="L103"/>
          <cell r="M103"/>
          <cell r="N103"/>
          <cell r="O103"/>
          <cell r="P103"/>
          <cell r="Q103"/>
        </row>
        <row r="104">
          <cell r="A104" t="str">
            <v>C00099</v>
          </cell>
          <cell r="B104"/>
          <cell r="C104"/>
          <cell r="D104"/>
          <cell r="E104"/>
          <cell r="F104"/>
          <cell r="G104"/>
          <cell r="H104"/>
          <cell r="I104"/>
          <cell r="J104"/>
          <cell r="K104"/>
          <cell r="L104"/>
          <cell r="M104"/>
          <cell r="N104"/>
          <cell r="O104"/>
          <cell r="P104"/>
          <cell r="Q104"/>
        </row>
        <row r="105">
          <cell r="A105" t="str">
            <v>C00100</v>
          </cell>
          <cell r="B105"/>
          <cell r="C105"/>
          <cell r="D105"/>
          <cell r="E105"/>
          <cell r="F105"/>
          <cell r="G105"/>
          <cell r="H105"/>
          <cell r="I105"/>
          <cell r="J105"/>
          <cell r="K105"/>
          <cell r="L105"/>
          <cell r="M105"/>
          <cell r="N105"/>
          <cell r="O105"/>
          <cell r="P105"/>
          <cell r="Q105"/>
        </row>
        <row r="106">
          <cell r="A106" t="str">
            <v>C00101</v>
          </cell>
          <cell r="B106"/>
          <cell r="C106"/>
          <cell r="D106"/>
          <cell r="E106"/>
          <cell r="F106"/>
          <cell r="G106"/>
          <cell r="H106"/>
          <cell r="I106"/>
          <cell r="J106"/>
          <cell r="K106"/>
          <cell r="L106"/>
          <cell r="M106"/>
          <cell r="N106"/>
          <cell r="O106"/>
          <cell r="P106"/>
          <cell r="Q106"/>
        </row>
        <row r="107">
          <cell r="A107" t="str">
            <v>C00102</v>
          </cell>
          <cell r="B107"/>
          <cell r="C107"/>
          <cell r="D107"/>
          <cell r="E107"/>
          <cell r="F107"/>
          <cell r="G107"/>
          <cell r="H107"/>
          <cell r="I107"/>
          <cell r="J107"/>
          <cell r="K107"/>
          <cell r="L107"/>
          <cell r="M107"/>
          <cell r="N107"/>
          <cell r="O107"/>
          <cell r="P107"/>
          <cell r="Q107"/>
        </row>
        <row r="108">
          <cell r="A108" t="str">
            <v>C00103</v>
          </cell>
          <cell r="B108"/>
          <cell r="C108"/>
          <cell r="D108"/>
          <cell r="E108"/>
          <cell r="F108"/>
          <cell r="G108"/>
          <cell r="H108"/>
          <cell r="I108"/>
          <cell r="J108"/>
          <cell r="K108"/>
          <cell r="L108"/>
          <cell r="M108"/>
          <cell r="N108"/>
          <cell r="O108"/>
          <cell r="P108"/>
          <cell r="Q108"/>
        </row>
        <row r="109">
          <cell r="A109" t="str">
            <v>C00104</v>
          </cell>
          <cell r="B109"/>
          <cell r="C109"/>
          <cell r="D109"/>
          <cell r="E109"/>
          <cell r="F109"/>
          <cell r="G109"/>
          <cell r="H109"/>
          <cell r="I109"/>
          <cell r="J109"/>
          <cell r="K109"/>
          <cell r="L109"/>
          <cell r="M109"/>
          <cell r="N109"/>
          <cell r="O109"/>
          <cell r="P109"/>
          <cell r="Q109"/>
        </row>
        <row r="110">
          <cell r="A110" t="str">
            <v>C00105</v>
          </cell>
          <cell r="B110"/>
          <cell r="C110"/>
          <cell r="D110"/>
          <cell r="E110"/>
          <cell r="F110"/>
          <cell r="G110"/>
          <cell r="H110"/>
          <cell r="I110"/>
          <cell r="J110"/>
          <cell r="K110"/>
          <cell r="L110"/>
          <cell r="M110"/>
          <cell r="N110"/>
          <cell r="O110"/>
          <cell r="P110"/>
          <cell r="Q110"/>
        </row>
        <row r="111">
          <cell r="A111" t="str">
            <v>C00106</v>
          </cell>
          <cell r="B111"/>
          <cell r="C111"/>
          <cell r="D111"/>
          <cell r="E111"/>
          <cell r="F111"/>
          <cell r="G111"/>
          <cell r="H111"/>
          <cell r="I111"/>
          <cell r="J111"/>
          <cell r="K111"/>
          <cell r="L111"/>
          <cell r="M111"/>
          <cell r="N111"/>
          <cell r="O111"/>
          <cell r="P111"/>
          <cell r="Q111"/>
        </row>
        <row r="112">
          <cell r="A112" t="str">
            <v>C00107</v>
          </cell>
          <cell r="B112"/>
          <cell r="C112"/>
          <cell r="D112"/>
          <cell r="E112"/>
          <cell r="F112"/>
          <cell r="G112"/>
          <cell r="H112"/>
          <cell r="I112"/>
          <cell r="J112"/>
          <cell r="K112"/>
          <cell r="L112"/>
          <cell r="M112"/>
          <cell r="N112"/>
          <cell r="O112"/>
          <cell r="P112"/>
          <cell r="Q112"/>
        </row>
        <row r="113">
          <cell r="A113" t="str">
            <v>C00108</v>
          </cell>
          <cell r="B113"/>
          <cell r="C113"/>
          <cell r="D113"/>
          <cell r="E113"/>
          <cell r="F113"/>
          <cell r="G113"/>
          <cell r="H113"/>
          <cell r="I113"/>
          <cell r="J113"/>
          <cell r="K113"/>
          <cell r="L113"/>
          <cell r="M113"/>
          <cell r="N113"/>
          <cell r="O113"/>
          <cell r="P113"/>
          <cell r="Q113"/>
        </row>
        <row r="114">
          <cell r="A114" t="str">
            <v>C00109</v>
          </cell>
          <cell r="B114"/>
          <cell r="C114"/>
          <cell r="D114"/>
          <cell r="E114"/>
          <cell r="F114"/>
          <cell r="G114"/>
          <cell r="H114"/>
          <cell r="I114"/>
          <cell r="J114"/>
          <cell r="K114"/>
          <cell r="L114"/>
          <cell r="M114"/>
          <cell r="N114"/>
          <cell r="O114"/>
          <cell r="P114"/>
          <cell r="Q114"/>
        </row>
        <row r="115">
          <cell r="A115" t="str">
            <v>C00110</v>
          </cell>
          <cell r="B115"/>
          <cell r="C115"/>
          <cell r="D115"/>
          <cell r="E115"/>
          <cell r="F115"/>
          <cell r="G115"/>
          <cell r="H115"/>
          <cell r="I115"/>
          <cell r="J115"/>
          <cell r="K115"/>
          <cell r="L115"/>
          <cell r="M115"/>
          <cell r="N115"/>
          <cell r="O115"/>
          <cell r="P115"/>
          <cell r="Q115"/>
        </row>
        <row r="116">
          <cell r="A116" t="str">
            <v>C00111</v>
          </cell>
          <cell r="B116"/>
          <cell r="C116"/>
          <cell r="D116"/>
          <cell r="E116"/>
          <cell r="F116"/>
          <cell r="G116"/>
          <cell r="H116"/>
          <cell r="I116"/>
          <cell r="J116"/>
          <cell r="K116"/>
          <cell r="L116"/>
          <cell r="M116"/>
          <cell r="N116"/>
          <cell r="O116"/>
          <cell r="P116"/>
          <cell r="Q116"/>
        </row>
        <row r="117">
          <cell r="A117" t="str">
            <v>C00112</v>
          </cell>
          <cell r="B117"/>
          <cell r="C117"/>
          <cell r="D117"/>
          <cell r="E117"/>
          <cell r="F117"/>
          <cell r="G117"/>
          <cell r="H117"/>
          <cell r="I117"/>
          <cell r="J117"/>
          <cell r="K117"/>
          <cell r="L117"/>
          <cell r="M117"/>
          <cell r="N117"/>
          <cell r="O117"/>
          <cell r="P117"/>
          <cell r="Q117"/>
        </row>
        <row r="118">
          <cell r="A118" t="str">
            <v>C00113</v>
          </cell>
          <cell r="B118"/>
          <cell r="C118"/>
          <cell r="D118"/>
          <cell r="E118"/>
          <cell r="F118"/>
          <cell r="G118"/>
          <cell r="H118"/>
          <cell r="I118"/>
          <cell r="J118"/>
          <cell r="K118"/>
          <cell r="L118"/>
          <cell r="M118"/>
          <cell r="N118"/>
          <cell r="O118"/>
          <cell r="P118"/>
          <cell r="Q118"/>
        </row>
        <row r="119">
          <cell r="A119" t="str">
            <v>C00114</v>
          </cell>
          <cell r="B119"/>
          <cell r="C119"/>
          <cell r="D119"/>
          <cell r="E119"/>
          <cell r="F119"/>
          <cell r="G119"/>
          <cell r="H119"/>
          <cell r="I119"/>
          <cell r="J119"/>
          <cell r="K119"/>
          <cell r="L119"/>
          <cell r="M119"/>
          <cell r="N119"/>
          <cell r="O119"/>
          <cell r="P119"/>
          <cell r="Q119"/>
        </row>
        <row r="120">
          <cell r="A120" t="str">
            <v>C00115</v>
          </cell>
          <cell r="B120"/>
          <cell r="C120"/>
          <cell r="D120"/>
          <cell r="E120"/>
          <cell r="F120"/>
          <cell r="G120"/>
          <cell r="H120"/>
          <cell r="I120"/>
          <cell r="J120"/>
          <cell r="K120"/>
          <cell r="L120"/>
          <cell r="M120"/>
          <cell r="N120"/>
          <cell r="O120"/>
          <cell r="P120"/>
          <cell r="Q120"/>
        </row>
        <row r="121">
          <cell r="A121" t="str">
            <v>C00116</v>
          </cell>
          <cell r="B121"/>
          <cell r="C121"/>
          <cell r="D121"/>
          <cell r="E121"/>
          <cell r="F121"/>
          <cell r="G121"/>
          <cell r="H121"/>
          <cell r="I121"/>
          <cell r="J121"/>
          <cell r="K121"/>
          <cell r="L121"/>
          <cell r="M121"/>
          <cell r="N121"/>
          <cell r="O121"/>
          <cell r="P121"/>
          <cell r="Q121"/>
        </row>
        <row r="122">
          <cell r="A122" t="str">
            <v>C00117</v>
          </cell>
          <cell r="B122"/>
          <cell r="C122"/>
          <cell r="D122"/>
          <cell r="E122"/>
          <cell r="F122"/>
          <cell r="G122"/>
          <cell r="H122"/>
          <cell r="I122"/>
          <cell r="J122"/>
          <cell r="K122"/>
          <cell r="L122"/>
          <cell r="M122"/>
          <cell r="N122"/>
          <cell r="O122"/>
          <cell r="P122"/>
          <cell r="Q122"/>
        </row>
        <row r="123">
          <cell r="A123" t="str">
            <v>C00118</v>
          </cell>
          <cell r="B123"/>
          <cell r="C123"/>
          <cell r="D123"/>
          <cell r="E123"/>
          <cell r="F123"/>
          <cell r="G123"/>
          <cell r="H123"/>
          <cell r="I123"/>
          <cell r="J123"/>
          <cell r="K123"/>
          <cell r="L123"/>
          <cell r="M123"/>
          <cell r="N123"/>
          <cell r="O123"/>
          <cell r="P123"/>
          <cell r="Q123"/>
        </row>
        <row r="124">
          <cell r="A124" t="str">
            <v>C00119</v>
          </cell>
          <cell r="B124"/>
          <cell r="C124"/>
          <cell r="D124"/>
          <cell r="E124"/>
          <cell r="F124"/>
          <cell r="G124"/>
          <cell r="H124"/>
          <cell r="I124"/>
          <cell r="J124"/>
          <cell r="K124"/>
          <cell r="L124"/>
          <cell r="M124"/>
          <cell r="N124"/>
          <cell r="O124"/>
          <cell r="P124"/>
          <cell r="Q124"/>
        </row>
        <row r="125">
          <cell r="A125" t="str">
            <v>C00120</v>
          </cell>
          <cell r="B125"/>
          <cell r="C125"/>
          <cell r="D125"/>
          <cell r="E125"/>
          <cell r="F125"/>
          <cell r="G125"/>
          <cell r="H125"/>
          <cell r="I125"/>
          <cell r="J125"/>
          <cell r="K125"/>
          <cell r="L125"/>
          <cell r="M125"/>
          <cell r="N125"/>
          <cell r="O125"/>
          <cell r="P125"/>
          <cell r="Q125"/>
        </row>
        <row r="126">
          <cell r="A126" t="str">
            <v>C00121</v>
          </cell>
          <cell r="B126"/>
          <cell r="C126"/>
          <cell r="D126"/>
          <cell r="E126"/>
          <cell r="F126"/>
          <cell r="G126"/>
          <cell r="H126"/>
          <cell r="I126"/>
          <cell r="J126"/>
          <cell r="K126"/>
          <cell r="L126"/>
          <cell r="M126"/>
          <cell r="N126"/>
          <cell r="O126"/>
          <cell r="P126"/>
          <cell r="Q126"/>
        </row>
        <row r="127">
          <cell r="A127" t="str">
            <v>C00122</v>
          </cell>
          <cell r="B127"/>
          <cell r="C127"/>
          <cell r="D127"/>
          <cell r="E127"/>
          <cell r="F127"/>
          <cell r="G127"/>
          <cell r="H127"/>
          <cell r="I127"/>
          <cell r="J127"/>
          <cell r="K127"/>
          <cell r="L127"/>
          <cell r="M127"/>
          <cell r="N127"/>
          <cell r="O127"/>
          <cell r="P127"/>
          <cell r="Q127"/>
        </row>
        <row r="128">
          <cell r="A128" t="str">
            <v>C00123</v>
          </cell>
          <cell r="B128"/>
          <cell r="C128"/>
          <cell r="D128"/>
          <cell r="E128"/>
          <cell r="F128"/>
          <cell r="G128"/>
          <cell r="H128"/>
          <cell r="I128"/>
          <cell r="J128"/>
          <cell r="K128"/>
          <cell r="L128"/>
          <cell r="M128"/>
          <cell r="N128"/>
          <cell r="O128"/>
          <cell r="P128"/>
          <cell r="Q128"/>
        </row>
        <row r="129">
          <cell r="A129" t="str">
            <v>C00124</v>
          </cell>
          <cell r="B129"/>
          <cell r="C129"/>
          <cell r="D129"/>
          <cell r="E129"/>
          <cell r="F129"/>
          <cell r="G129"/>
          <cell r="H129"/>
          <cell r="I129"/>
          <cell r="J129"/>
          <cell r="K129"/>
          <cell r="L129"/>
          <cell r="M129"/>
          <cell r="N129"/>
          <cell r="O129"/>
          <cell r="P129"/>
          <cell r="Q129"/>
        </row>
        <row r="130">
          <cell r="A130" t="str">
            <v>C00125</v>
          </cell>
          <cell r="B130"/>
          <cell r="C130"/>
          <cell r="D130"/>
          <cell r="E130"/>
          <cell r="F130"/>
          <cell r="G130"/>
          <cell r="H130"/>
          <cell r="I130"/>
          <cell r="J130"/>
          <cell r="K130"/>
          <cell r="L130"/>
          <cell r="M130"/>
          <cell r="N130"/>
          <cell r="O130"/>
          <cell r="P130"/>
          <cell r="Q130"/>
        </row>
        <row r="131">
          <cell r="A131" t="str">
            <v>C00126</v>
          </cell>
          <cell r="B131"/>
          <cell r="C131"/>
          <cell r="D131"/>
          <cell r="E131"/>
          <cell r="F131"/>
          <cell r="G131"/>
          <cell r="H131"/>
          <cell r="I131"/>
          <cell r="J131"/>
          <cell r="K131"/>
          <cell r="L131"/>
          <cell r="M131"/>
          <cell r="N131"/>
          <cell r="O131"/>
          <cell r="P131"/>
          <cell r="Q131"/>
        </row>
        <row r="132">
          <cell r="A132" t="str">
            <v>C00127</v>
          </cell>
          <cell r="B132"/>
          <cell r="C132"/>
          <cell r="D132"/>
          <cell r="E132"/>
          <cell r="F132"/>
          <cell r="G132"/>
          <cell r="H132"/>
          <cell r="I132"/>
          <cell r="J132"/>
          <cell r="K132"/>
          <cell r="L132"/>
          <cell r="M132"/>
          <cell r="N132"/>
          <cell r="O132"/>
          <cell r="P132"/>
          <cell r="Q132"/>
        </row>
        <row r="133">
          <cell r="A133" t="str">
            <v>C00128</v>
          </cell>
          <cell r="B133"/>
          <cell r="C133"/>
          <cell r="D133"/>
          <cell r="E133"/>
          <cell r="F133"/>
          <cell r="G133"/>
          <cell r="H133"/>
          <cell r="I133"/>
          <cell r="J133"/>
          <cell r="K133"/>
          <cell r="L133"/>
          <cell r="M133"/>
          <cell r="N133"/>
          <cell r="O133"/>
          <cell r="P133"/>
          <cell r="Q133"/>
        </row>
        <row r="134">
          <cell r="A134" t="str">
            <v>C00129</v>
          </cell>
          <cell r="B134"/>
          <cell r="C134"/>
          <cell r="D134"/>
          <cell r="E134"/>
          <cell r="F134"/>
          <cell r="G134"/>
          <cell r="H134"/>
          <cell r="I134"/>
          <cell r="J134"/>
          <cell r="K134"/>
          <cell r="L134"/>
          <cell r="M134"/>
          <cell r="N134"/>
          <cell r="O134"/>
          <cell r="P134"/>
          <cell r="Q134"/>
        </row>
        <row r="135">
          <cell r="A135" t="str">
            <v>C00130</v>
          </cell>
          <cell r="B135"/>
          <cell r="C135"/>
          <cell r="D135"/>
          <cell r="E135"/>
          <cell r="F135"/>
          <cell r="G135"/>
          <cell r="H135"/>
          <cell r="I135"/>
          <cell r="J135"/>
          <cell r="K135"/>
          <cell r="L135"/>
          <cell r="M135"/>
          <cell r="N135"/>
          <cell r="O135"/>
          <cell r="P135"/>
          <cell r="Q135"/>
        </row>
        <row r="136">
          <cell r="A136" t="str">
            <v>C00131</v>
          </cell>
          <cell r="B136"/>
          <cell r="C136"/>
          <cell r="D136"/>
          <cell r="E136"/>
          <cell r="F136"/>
          <cell r="G136"/>
          <cell r="H136"/>
          <cell r="I136"/>
          <cell r="J136"/>
          <cell r="K136"/>
          <cell r="L136"/>
          <cell r="M136"/>
          <cell r="N136"/>
          <cell r="O136"/>
          <cell r="P136"/>
          <cell r="Q136"/>
        </row>
        <row r="137">
          <cell r="A137" t="str">
            <v>C00132</v>
          </cell>
          <cell r="B137"/>
          <cell r="C137"/>
          <cell r="D137"/>
          <cell r="E137"/>
          <cell r="F137"/>
          <cell r="G137"/>
          <cell r="H137"/>
          <cell r="I137"/>
          <cell r="J137"/>
          <cell r="K137"/>
          <cell r="L137"/>
          <cell r="M137"/>
          <cell r="N137"/>
          <cell r="O137"/>
          <cell r="P137"/>
          <cell r="Q137"/>
        </row>
        <row r="138">
          <cell r="A138" t="str">
            <v>C00133</v>
          </cell>
          <cell r="B138"/>
          <cell r="C138"/>
          <cell r="D138"/>
          <cell r="E138"/>
          <cell r="F138"/>
          <cell r="G138"/>
          <cell r="H138"/>
          <cell r="I138"/>
          <cell r="J138"/>
          <cell r="K138"/>
          <cell r="L138"/>
          <cell r="M138"/>
          <cell r="N138"/>
          <cell r="O138"/>
          <cell r="P138"/>
          <cell r="Q138"/>
        </row>
        <row r="139">
          <cell r="A139" t="str">
            <v>C00134</v>
          </cell>
          <cell r="B139"/>
          <cell r="C139"/>
          <cell r="D139"/>
          <cell r="E139"/>
          <cell r="F139"/>
          <cell r="G139"/>
          <cell r="H139"/>
          <cell r="I139"/>
          <cell r="J139"/>
          <cell r="K139"/>
          <cell r="L139"/>
          <cell r="M139"/>
          <cell r="N139"/>
          <cell r="O139"/>
          <cell r="P139"/>
          <cell r="Q139"/>
        </row>
        <row r="140">
          <cell r="A140" t="str">
            <v>C00135</v>
          </cell>
          <cell r="B140"/>
          <cell r="C140"/>
          <cell r="D140"/>
          <cell r="E140"/>
          <cell r="F140"/>
          <cell r="G140"/>
          <cell r="H140"/>
          <cell r="I140"/>
          <cell r="J140"/>
          <cell r="K140"/>
          <cell r="L140"/>
          <cell r="M140"/>
          <cell r="N140"/>
          <cell r="O140"/>
          <cell r="P140"/>
          <cell r="Q140"/>
        </row>
        <row r="141">
          <cell r="A141" t="str">
            <v>C00136</v>
          </cell>
          <cell r="B141"/>
          <cell r="C141"/>
          <cell r="D141"/>
          <cell r="E141"/>
          <cell r="F141"/>
          <cell r="G141"/>
          <cell r="H141"/>
          <cell r="I141"/>
          <cell r="J141"/>
          <cell r="K141"/>
          <cell r="L141"/>
          <cell r="M141"/>
          <cell r="N141"/>
          <cell r="O141"/>
          <cell r="P141"/>
          <cell r="Q141"/>
        </row>
        <row r="142">
          <cell r="A142" t="str">
            <v>C00137</v>
          </cell>
          <cell r="B142"/>
          <cell r="C142"/>
          <cell r="D142"/>
          <cell r="E142"/>
          <cell r="F142"/>
          <cell r="G142"/>
          <cell r="H142"/>
          <cell r="I142"/>
          <cell r="J142"/>
          <cell r="K142"/>
          <cell r="L142"/>
          <cell r="M142"/>
          <cell r="N142"/>
          <cell r="O142"/>
          <cell r="P142"/>
          <cell r="Q142"/>
        </row>
        <row r="143">
          <cell r="A143" t="str">
            <v>C00138</v>
          </cell>
          <cell r="B143"/>
          <cell r="C143"/>
          <cell r="D143"/>
          <cell r="E143"/>
          <cell r="F143"/>
          <cell r="G143"/>
          <cell r="H143"/>
          <cell r="I143"/>
          <cell r="J143"/>
          <cell r="K143"/>
          <cell r="L143"/>
          <cell r="M143"/>
          <cell r="N143"/>
          <cell r="O143"/>
          <cell r="P143"/>
          <cell r="Q143"/>
        </row>
        <row r="144">
          <cell r="A144" t="str">
            <v>C00139</v>
          </cell>
          <cell r="B144"/>
          <cell r="C144"/>
          <cell r="D144"/>
          <cell r="E144"/>
          <cell r="F144"/>
          <cell r="G144"/>
          <cell r="H144"/>
          <cell r="I144"/>
          <cell r="J144"/>
          <cell r="K144"/>
          <cell r="L144"/>
          <cell r="M144"/>
          <cell r="N144"/>
          <cell r="O144"/>
          <cell r="P144"/>
          <cell r="Q144"/>
        </row>
        <row r="145">
          <cell r="A145" t="str">
            <v>C00140</v>
          </cell>
          <cell r="B145"/>
          <cell r="C145"/>
          <cell r="D145"/>
          <cell r="E145"/>
          <cell r="F145"/>
          <cell r="G145"/>
          <cell r="H145"/>
          <cell r="I145"/>
          <cell r="J145"/>
          <cell r="K145"/>
          <cell r="L145"/>
          <cell r="M145"/>
          <cell r="N145"/>
          <cell r="O145"/>
          <cell r="P145"/>
          <cell r="Q145"/>
        </row>
        <row r="146">
          <cell r="A146" t="str">
            <v>C00141</v>
          </cell>
          <cell r="B146"/>
          <cell r="C146"/>
          <cell r="D146"/>
          <cell r="E146"/>
          <cell r="F146"/>
          <cell r="G146"/>
          <cell r="H146"/>
          <cell r="I146"/>
          <cell r="J146"/>
          <cell r="K146"/>
          <cell r="L146"/>
          <cell r="M146"/>
          <cell r="N146"/>
          <cell r="O146"/>
          <cell r="P146"/>
          <cell r="Q146"/>
        </row>
        <row r="147">
          <cell r="A147" t="str">
            <v>C00142</v>
          </cell>
          <cell r="B147"/>
          <cell r="C147"/>
          <cell r="D147"/>
          <cell r="E147"/>
          <cell r="F147"/>
          <cell r="G147"/>
          <cell r="H147"/>
          <cell r="I147"/>
          <cell r="J147"/>
          <cell r="K147"/>
          <cell r="L147"/>
          <cell r="M147"/>
          <cell r="N147"/>
          <cell r="O147"/>
          <cell r="P147"/>
          <cell r="Q147"/>
        </row>
        <row r="148">
          <cell r="A148" t="str">
            <v>C00143</v>
          </cell>
          <cell r="B148"/>
          <cell r="C148"/>
          <cell r="D148"/>
          <cell r="E148"/>
          <cell r="F148"/>
          <cell r="G148"/>
          <cell r="H148"/>
          <cell r="I148"/>
          <cell r="J148"/>
          <cell r="K148"/>
          <cell r="L148"/>
          <cell r="M148"/>
          <cell r="N148"/>
          <cell r="O148"/>
          <cell r="P148"/>
          <cell r="Q148"/>
        </row>
        <row r="149">
          <cell r="A149" t="str">
            <v>C00144</v>
          </cell>
          <cell r="B149"/>
          <cell r="C149"/>
          <cell r="D149"/>
          <cell r="E149"/>
          <cell r="F149"/>
          <cell r="G149"/>
          <cell r="H149"/>
          <cell r="I149"/>
          <cell r="J149"/>
          <cell r="K149"/>
          <cell r="L149"/>
          <cell r="M149"/>
          <cell r="N149"/>
          <cell r="O149"/>
          <cell r="P149"/>
          <cell r="Q149"/>
        </row>
        <row r="150">
          <cell r="A150" t="str">
            <v>C00145</v>
          </cell>
          <cell r="B150"/>
          <cell r="C150"/>
          <cell r="D150"/>
          <cell r="E150"/>
          <cell r="F150"/>
          <cell r="G150"/>
          <cell r="H150"/>
          <cell r="I150"/>
          <cell r="J150"/>
          <cell r="K150"/>
          <cell r="L150"/>
          <cell r="M150"/>
          <cell r="N150"/>
          <cell r="O150"/>
          <cell r="P150"/>
          <cell r="Q150"/>
        </row>
        <row r="151">
          <cell r="A151" t="str">
            <v>C00146</v>
          </cell>
          <cell r="B151"/>
          <cell r="C151"/>
          <cell r="D151"/>
          <cell r="E151"/>
          <cell r="F151"/>
          <cell r="G151"/>
          <cell r="H151"/>
          <cell r="I151"/>
          <cell r="J151"/>
          <cell r="K151"/>
          <cell r="L151"/>
          <cell r="M151"/>
          <cell r="N151"/>
          <cell r="O151"/>
          <cell r="P151"/>
          <cell r="Q151"/>
        </row>
        <row r="152">
          <cell r="A152" t="str">
            <v>C00147</v>
          </cell>
          <cell r="B152"/>
          <cell r="C152"/>
          <cell r="D152"/>
          <cell r="E152"/>
          <cell r="F152"/>
          <cell r="G152"/>
          <cell r="H152"/>
          <cell r="I152"/>
          <cell r="J152"/>
          <cell r="K152"/>
          <cell r="L152"/>
          <cell r="M152"/>
          <cell r="N152"/>
          <cell r="O152"/>
          <cell r="P152"/>
          <cell r="Q152"/>
        </row>
        <row r="153">
          <cell r="A153" t="str">
            <v>C00148</v>
          </cell>
          <cell r="B153"/>
          <cell r="C153"/>
          <cell r="D153"/>
          <cell r="E153"/>
          <cell r="F153"/>
          <cell r="G153"/>
          <cell r="H153"/>
          <cell r="I153"/>
          <cell r="J153"/>
          <cell r="K153"/>
          <cell r="L153"/>
          <cell r="M153"/>
          <cell r="N153"/>
          <cell r="O153"/>
          <cell r="P153"/>
          <cell r="Q153"/>
        </row>
        <row r="154">
          <cell r="A154" t="str">
            <v>C00149</v>
          </cell>
          <cell r="B154"/>
          <cell r="C154"/>
          <cell r="D154"/>
          <cell r="E154"/>
          <cell r="F154"/>
          <cell r="G154"/>
          <cell r="H154"/>
          <cell r="I154"/>
          <cell r="J154"/>
          <cell r="K154"/>
          <cell r="L154"/>
          <cell r="M154"/>
          <cell r="N154"/>
          <cell r="O154"/>
          <cell r="P154"/>
          <cell r="Q154"/>
        </row>
        <row r="155">
          <cell r="A155" t="str">
            <v>C00150</v>
          </cell>
          <cell r="B155"/>
          <cell r="C155"/>
          <cell r="D155"/>
          <cell r="E155"/>
          <cell r="F155"/>
          <cell r="G155"/>
          <cell r="H155"/>
          <cell r="I155"/>
          <cell r="J155"/>
          <cell r="K155"/>
          <cell r="L155"/>
          <cell r="M155"/>
          <cell r="N155"/>
          <cell r="O155"/>
          <cell r="P155"/>
          <cell r="Q155"/>
        </row>
        <row r="156">
          <cell r="A156" t="str">
            <v>C00151</v>
          </cell>
          <cell r="B156"/>
          <cell r="C156"/>
          <cell r="D156"/>
          <cell r="E156"/>
          <cell r="F156"/>
          <cell r="G156"/>
          <cell r="H156"/>
          <cell r="I156"/>
          <cell r="J156"/>
          <cell r="K156"/>
          <cell r="L156"/>
          <cell r="M156"/>
          <cell r="N156"/>
          <cell r="O156"/>
          <cell r="P156"/>
          <cell r="Q156"/>
        </row>
        <row r="157">
          <cell r="A157" t="str">
            <v>C00152</v>
          </cell>
          <cell r="B157"/>
          <cell r="C157"/>
          <cell r="D157"/>
          <cell r="E157"/>
          <cell r="F157"/>
          <cell r="G157"/>
          <cell r="H157"/>
          <cell r="I157"/>
          <cell r="J157"/>
          <cell r="K157"/>
          <cell r="L157"/>
          <cell r="M157"/>
          <cell r="N157"/>
          <cell r="O157"/>
          <cell r="P157"/>
          <cell r="Q157"/>
        </row>
        <row r="158">
          <cell r="A158" t="str">
            <v>C00153</v>
          </cell>
          <cell r="B158"/>
          <cell r="C158"/>
          <cell r="D158"/>
          <cell r="E158"/>
          <cell r="F158"/>
          <cell r="G158"/>
          <cell r="H158"/>
          <cell r="I158"/>
          <cell r="J158"/>
          <cell r="K158"/>
          <cell r="L158"/>
          <cell r="M158"/>
          <cell r="N158"/>
          <cell r="O158"/>
          <cell r="P158"/>
          <cell r="Q158"/>
        </row>
        <row r="159">
          <cell r="A159" t="str">
            <v>C00154</v>
          </cell>
          <cell r="B159"/>
          <cell r="C159"/>
          <cell r="D159"/>
          <cell r="E159"/>
          <cell r="F159"/>
          <cell r="G159"/>
          <cell r="H159"/>
          <cell r="I159"/>
          <cell r="J159"/>
          <cell r="K159"/>
          <cell r="L159"/>
          <cell r="M159"/>
          <cell r="N159"/>
          <cell r="O159"/>
          <cell r="P159"/>
          <cell r="Q159"/>
        </row>
        <row r="160">
          <cell r="A160" t="str">
            <v>C00155</v>
          </cell>
          <cell r="B160"/>
          <cell r="C160"/>
          <cell r="D160"/>
          <cell r="E160"/>
          <cell r="F160"/>
          <cell r="G160"/>
          <cell r="H160"/>
          <cell r="I160"/>
          <cell r="J160"/>
          <cell r="K160"/>
          <cell r="L160"/>
          <cell r="M160"/>
          <cell r="N160"/>
          <cell r="O160"/>
          <cell r="P160"/>
          <cell r="Q160"/>
        </row>
        <row r="161">
          <cell r="A161" t="str">
            <v>C00156</v>
          </cell>
          <cell r="B161"/>
          <cell r="C161"/>
          <cell r="D161"/>
          <cell r="E161"/>
          <cell r="F161"/>
          <cell r="G161"/>
          <cell r="H161"/>
          <cell r="I161"/>
          <cell r="J161"/>
          <cell r="K161"/>
          <cell r="L161"/>
          <cell r="M161"/>
          <cell r="N161"/>
          <cell r="O161"/>
          <cell r="P161"/>
          <cell r="Q161"/>
        </row>
        <row r="162">
          <cell r="A162" t="str">
            <v>C00157</v>
          </cell>
          <cell r="B162"/>
          <cell r="C162"/>
          <cell r="D162"/>
          <cell r="E162"/>
          <cell r="F162"/>
          <cell r="G162"/>
          <cell r="H162"/>
          <cell r="I162"/>
          <cell r="J162"/>
          <cell r="K162"/>
          <cell r="L162"/>
          <cell r="M162"/>
          <cell r="N162"/>
          <cell r="O162"/>
          <cell r="P162"/>
          <cell r="Q162"/>
        </row>
        <row r="163">
          <cell r="A163" t="str">
            <v>C00158</v>
          </cell>
          <cell r="B163"/>
          <cell r="C163"/>
          <cell r="D163"/>
          <cell r="E163"/>
          <cell r="F163"/>
          <cell r="G163"/>
          <cell r="H163"/>
          <cell r="I163"/>
          <cell r="J163"/>
          <cell r="K163"/>
          <cell r="L163"/>
          <cell r="M163"/>
          <cell r="N163"/>
          <cell r="O163"/>
          <cell r="P163"/>
          <cell r="Q163"/>
        </row>
        <row r="164">
          <cell r="A164" t="str">
            <v>C00159</v>
          </cell>
          <cell r="B164"/>
          <cell r="C164"/>
          <cell r="D164"/>
          <cell r="E164"/>
          <cell r="F164"/>
          <cell r="G164"/>
          <cell r="H164"/>
          <cell r="I164"/>
          <cell r="J164"/>
          <cell r="K164"/>
          <cell r="L164"/>
          <cell r="M164"/>
          <cell r="N164"/>
          <cell r="O164"/>
          <cell r="P164"/>
          <cell r="Q164"/>
        </row>
        <row r="165">
          <cell r="A165" t="str">
            <v>C00160</v>
          </cell>
          <cell r="B165"/>
          <cell r="C165"/>
          <cell r="D165"/>
          <cell r="E165"/>
          <cell r="F165"/>
          <cell r="G165"/>
          <cell r="H165"/>
          <cell r="I165"/>
          <cell r="J165"/>
          <cell r="K165"/>
          <cell r="L165"/>
          <cell r="M165"/>
          <cell r="N165"/>
          <cell r="O165"/>
          <cell r="P165"/>
          <cell r="Q165"/>
        </row>
        <row r="166">
          <cell r="A166" t="str">
            <v>C00161</v>
          </cell>
          <cell r="B166"/>
          <cell r="C166"/>
          <cell r="D166"/>
          <cell r="E166"/>
          <cell r="F166"/>
          <cell r="G166"/>
          <cell r="H166"/>
          <cell r="I166"/>
          <cell r="J166"/>
          <cell r="K166"/>
          <cell r="L166"/>
          <cell r="M166"/>
          <cell r="N166"/>
          <cell r="O166"/>
          <cell r="P166"/>
          <cell r="Q166"/>
        </row>
        <row r="167">
          <cell r="A167" t="str">
            <v>C00162</v>
          </cell>
          <cell r="B167"/>
          <cell r="C167"/>
          <cell r="D167"/>
          <cell r="E167"/>
          <cell r="F167"/>
          <cell r="G167"/>
          <cell r="H167"/>
          <cell r="I167"/>
          <cell r="J167"/>
          <cell r="K167"/>
          <cell r="L167"/>
          <cell r="M167"/>
          <cell r="N167"/>
          <cell r="O167"/>
          <cell r="P167"/>
          <cell r="Q167"/>
        </row>
        <row r="168">
          <cell r="A168" t="str">
            <v>C00163</v>
          </cell>
          <cell r="B168"/>
          <cell r="C168"/>
          <cell r="D168"/>
          <cell r="E168"/>
          <cell r="F168"/>
          <cell r="G168"/>
          <cell r="H168"/>
          <cell r="I168"/>
          <cell r="J168"/>
          <cell r="K168"/>
          <cell r="L168"/>
          <cell r="M168"/>
          <cell r="N168"/>
          <cell r="O168"/>
          <cell r="P168"/>
          <cell r="Q168"/>
        </row>
        <row r="169">
          <cell r="A169" t="str">
            <v>C00164</v>
          </cell>
          <cell r="B169"/>
          <cell r="C169"/>
          <cell r="D169"/>
          <cell r="E169"/>
          <cell r="F169"/>
          <cell r="G169"/>
          <cell r="H169"/>
          <cell r="I169"/>
          <cell r="J169"/>
          <cell r="K169"/>
          <cell r="L169"/>
          <cell r="M169"/>
          <cell r="N169"/>
          <cell r="O169"/>
          <cell r="P169"/>
          <cell r="Q169"/>
        </row>
        <row r="170">
          <cell r="A170" t="str">
            <v>C00165</v>
          </cell>
          <cell r="B170"/>
          <cell r="C170"/>
          <cell r="D170"/>
          <cell r="E170"/>
          <cell r="F170"/>
          <cell r="G170"/>
          <cell r="H170"/>
          <cell r="I170"/>
          <cell r="J170"/>
          <cell r="K170"/>
          <cell r="L170"/>
          <cell r="M170"/>
          <cell r="N170"/>
          <cell r="O170"/>
          <cell r="P170"/>
          <cell r="Q170"/>
        </row>
        <row r="171">
          <cell r="A171" t="str">
            <v>C00166</v>
          </cell>
          <cell r="B171"/>
          <cell r="C171"/>
          <cell r="D171"/>
          <cell r="E171"/>
          <cell r="F171"/>
          <cell r="G171"/>
          <cell r="H171"/>
          <cell r="I171"/>
          <cell r="J171"/>
          <cell r="K171"/>
          <cell r="L171"/>
          <cell r="M171"/>
          <cell r="N171"/>
          <cell r="O171"/>
          <cell r="P171"/>
          <cell r="Q171"/>
        </row>
        <row r="172">
          <cell r="A172" t="str">
            <v>C00167</v>
          </cell>
          <cell r="B172"/>
          <cell r="C172"/>
          <cell r="D172"/>
          <cell r="E172"/>
          <cell r="F172"/>
          <cell r="G172"/>
          <cell r="H172"/>
          <cell r="I172"/>
          <cell r="J172"/>
          <cell r="K172"/>
          <cell r="L172"/>
          <cell r="M172"/>
          <cell r="N172"/>
          <cell r="O172"/>
          <cell r="P172"/>
          <cell r="Q172"/>
        </row>
        <row r="173">
          <cell r="A173" t="str">
            <v>C00168</v>
          </cell>
          <cell r="B173"/>
          <cell r="C173"/>
          <cell r="D173"/>
          <cell r="E173"/>
          <cell r="F173"/>
          <cell r="G173"/>
          <cell r="H173"/>
          <cell r="I173"/>
          <cell r="J173"/>
          <cell r="K173"/>
          <cell r="L173"/>
          <cell r="M173"/>
          <cell r="N173"/>
          <cell r="O173"/>
          <cell r="P173"/>
          <cell r="Q173"/>
        </row>
        <row r="174">
          <cell r="A174" t="str">
            <v>C00169</v>
          </cell>
          <cell r="B174"/>
          <cell r="C174"/>
          <cell r="D174"/>
          <cell r="E174"/>
          <cell r="F174"/>
          <cell r="G174"/>
          <cell r="H174"/>
          <cell r="I174"/>
          <cell r="J174"/>
          <cell r="K174"/>
          <cell r="L174"/>
          <cell r="M174"/>
          <cell r="N174"/>
          <cell r="O174"/>
          <cell r="P174"/>
          <cell r="Q174"/>
        </row>
        <row r="175">
          <cell r="A175" t="str">
            <v>C00170</v>
          </cell>
          <cell r="B175"/>
          <cell r="C175"/>
          <cell r="D175"/>
          <cell r="E175"/>
          <cell r="F175"/>
          <cell r="G175"/>
          <cell r="H175"/>
          <cell r="I175"/>
          <cell r="J175"/>
          <cell r="K175"/>
          <cell r="L175"/>
          <cell r="M175"/>
          <cell r="N175"/>
          <cell r="O175"/>
          <cell r="P175"/>
          <cell r="Q175"/>
        </row>
        <row r="176">
          <cell r="A176" t="str">
            <v>C00171</v>
          </cell>
          <cell r="B176"/>
          <cell r="C176"/>
          <cell r="D176"/>
          <cell r="E176"/>
          <cell r="F176"/>
          <cell r="G176"/>
          <cell r="H176"/>
          <cell r="I176"/>
          <cell r="J176"/>
          <cell r="K176"/>
          <cell r="L176"/>
          <cell r="M176"/>
          <cell r="N176"/>
          <cell r="O176"/>
          <cell r="P176"/>
          <cell r="Q176"/>
        </row>
        <row r="177">
          <cell r="A177" t="str">
            <v>C00172</v>
          </cell>
          <cell r="B177"/>
          <cell r="C177"/>
          <cell r="D177"/>
          <cell r="E177"/>
          <cell r="F177"/>
          <cell r="G177"/>
          <cell r="H177"/>
          <cell r="I177"/>
          <cell r="J177"/>
          <cell r="K177"/>
          <cell r="L177"/>
          <cell r="M177"/>
          <cell r="N177"/>
          <cell r="O177"/>
          <cell r="P177"/>
          <cell r="Q177"/>
        </row>
        <row r="178">
          <cell r="A178" t="str">
            <v>C00173</v>
          </cell>
          <cell r="B178"/>
          <cell r="C178"/>
          <cell r="D178"/>
          <cell r="E178"/>
          <cell r="F178"/>
          <cell r="G178"/>
          <cell r="H178"/>
          <cell r="I178"/>
          <cell r="J178"/>
          <cell r="K178"/>
          <cell r="L178"/>
          <cell r="M178"/>
          <cell r="N178"/>
          <cell r="O178"/>
          <cell r="P178"/>
          <cell r="Q178"/>
        </row>
        <row r="179">
          <cell r="A179" t="str">
            <v>C00174</v>
          </cell>
          <cell r="B179"/>
          <cell r="C179"/>
          <cell r="D179"/>
          <cell r="E179"/>
          <cell r="F179"/>
          <cell r="G179"/>
          <cell r="H179"/>
          <cell r="I179"/>
          <cell r="J179"/>
          <cell r="K179"/>
          <cell r="L179"/>
          <cell r="M179"/>
          <cell r="N179"/>
          <cell r="O179"/>
          <cell r="P179"/>
          <cell r="Q179"/>
        </row>
        <row r="180">
          <cell r="A180" t="str">
            <v>C00175</v>
          </cell>
          <cell r="B180"/>
          <cell r="C180"/>
          <cell r="D180"/>
          <cell r="E180"/>
          <cell r="F180"/>
          <cell r="G180"/>
          <cell r="H180"/>
          <cell r="I180"/>
          <cell r="J180"/>
          <cell r="K180"/>
          <cell r="L180"/>
          <cell r="M180"/>
          <cell r="N180"/>
          <cell r="O180"/>
          <cell r="P180"/>
          <cell r="Q180"/>
        </row>
        <row r="181">
          <cell r="A181" t="str">
            <v>C00176</v>
          </cell>
          <cell r="B181"/>
          <cell r="C181"/>
          <cell r="D181"/>
          <cell r="E181"/>
          <cell r="F181"/>
          <cell r="G181"/>
          <cell r="H181"/>
          <cell r="I181"/>
          <cell r="J181"/>
          <cell r="K181"/>
          <cell r="L181"/>
          <cell r="M181"/>
          <cell r="N181"/>
          <cell r="O181"/>
          <cell r="P181"/>
          <cell r="Q181"/>
        </row>
        <row r="182">
          <cell r="A182" t="str">
            <v>C00177</v>
          </cell>
          <cell r="B182"/>
          <cell r="C182"/>
          <cell r="D182"/>
          <cell r="E182"/>
          <cell r="F182"/>
          <cell r="G182"/>
          <cell r="H182"/>
          <cell r="I182"/>
          <cell r="J182"/>
          <cell r="K182"/>
          <cell r="L182"/>
          <cell r="M182"/>
          <cell r="N182"/>
          <cell r="O182"/>
          <cell r="P182"/>
          <cell r="Q182"/>
        </row>
        <row r="183">
          <cell r="A183" t="str">
            <v>C00178</v>
          </cell>
          <cell r="B183"/>
          <cell r="C183"/>
          <cell r="D183"/>
          <cell r="E183"/>
          <cell r="F183"/>
          <cell r="G183"/>
          <cell r="H183"/>
          <cell r="I183"/>
          <cell r="J183"/>
          <cell r="K183"/>
          <cell r="L183"/>
          <cell r="M183"/>
          <cell r="N183"/>
          <cell r="O183"/>
          <cell r="P183"/>
          <cell r="Q183"/>
        </row>
        <row r="184">
          <cell r="A184" t="str">
            <v>C00179</v>
          </cell>
          <cell r="B184"/>
          <cell r="C184"/>
          <cell r="D184"/>
          <cell r="E184"/>
          <cell r="F184"/>
          <cell r="G184"/>
          <cell r="H184"/>
          <cell r="I184"/>
          <cell r="J184"/>
          <cell r="K184"/>
          <cell r="L184"/>
          <cell r="M184"/>
          <cell r="N184"/>
          <cell r="O184"/>
          <cell r="P184"/>
          <cell r="Q184"/>
        </row>
        <row r="185">
          <cell r="A185" t="str">
            <v>C00180</v>
          </cell>
          <cell r="B185"/>
          <cell r="C185"/>
          <cell r="D185"/>
          <cell r="E185"/>
          <cell r="F185"/>
          <cell r="G185"/>
          <cell r="H185"/>
          <cell r="I185"/>
          <cell r="J185"/>
          <cell r="K185"/>
          <cell r="L185"/>
          <cell r="M185"/>
          <cell r="N185"/>
          <cell r="O185"/>
          <cell r="P185"/>
          <cell r="Q185"/>
        </row>
        <row r="186">
          <cell r="A186" t="str">
            <v>C00181</v>
          </cell>
          <cell r="B186"/>
          <cell r="C186"/>
          <cell r="D186"/>
          <cell r="E186"/>
          <cell r="F186"/>
          <cell r="G186"/>
          <cell r="H186"/>
          <cell r="I186"/>
          <cell r="J186"/>
          <cell r="K186"/>
          <cell r="L186"/>
          <cell r="M186"/>
          <cell r="N186"/>
          <cell r="O186"/>
          <cell r="P186"/>
          <cell r="Q186"/>
        </row>
        <row r="187">
          <cell r="A187" t="str">
            <v>C00182</v>
          </cell>
          <cell r="B187"/>
          <cell r="C187"/>
          <cell r="D187"/>
          <cell r="E187"/>
          <cell r="F187"/>
          <cell r="G187"/>
          <cell r="H187"/>
          <cell r="I187"/>
          <cell r="J187"/>
          <cell r="K187"/>
          <cell r="L187"/>
          <cell r="M187"/>
          <cell r="N187"/>
          <cell r="O187"/>
          <cell r="P187"/>
          <cell r="Q187"/>
        </row>
        <row r="188">
          <cell r="A188" t="str">
            <v>C00183</v>
          </cell>
          <cell r="B188"/>
          <cell r="C188"/>
          <cell r="D188"/>
          <cell r="E188"/>
          <cell r="F188"/>
          <cell r="G188"/>
          <cell r="H188"/>
          <cell r="I188"/>
          <cell r="J188"/>
          <cell r="K188"/>
          <cell r="L188"/>
          <cell r="M188"/>
          <cell r="N188"/>
          <cell r="O188"/>
          <cell r="P188"/>
          <cell r="Q188"/>
        </row>
        <row r="189">
          <cell r="A189" t="str">
            <v>C00184</v>
          </cell>
          <cell r="B189"/>
          <cell r="C189"/>
          <cell r="D189"/>
          <cell r="E189"/>
          <cell r="F189"/>
          <cell r="G189"/>
          <cell r="H189"/>
          <cell r="I189"/>
          <cell r="J189"/>
          <cell r="K189"/>
          <cell r="L189"/>
          <cell r="M189"/>
          <cell r="N189"/>
          <cell r="O189"/>
          <cell r="P189"/>
          <cell r="Q189"/>
        </row>
        <row r="190">
          <cell r="A190" t="str">
            <v>C00185</v>
          </cell>
          <cell r="B190"/>
          <cell r="C190"/>
          <cell r="D190"/>
          <cell r="E190"/>
          <cell r="F190"/>
          <cell r="G190"/>
          <cell r="H190"/>
          <cell r="I190"/>
          <cell r="J190"/>
          <cell r="K190"/>
          <cell r="L190"/>
          <cell r="M190"/>
          <cell r="N190"/>
          <cell r="O190"/>
          <cell r="P190"/>
          <cell r="Q190"/>
        </row>
        <row r="191">
          <cell r="A191" t="str">
            <v>C00186</v>
          </cell>
          <cell r="B191"/>
          <cell r="C191"/>
          <cell r="D191"/>
          <cell r="E191"/>
          <cell r="F191"/>
          <cell r="G191"/>
          <cell r="H191"/>
          <cell r="I191"/>
          <cell r="J191"/>
          <cell r="K191"/>
          <cell r="L191"/>
          <cell r="M191"/>
          <cell r="N191"/>
          <cell r="O191"/>
          <cell r="P191"/>
          <cell r="Q191"/>
        </row>
        <row r="192">
          <cell r="A192" t="str">
            <v>C00187</v>
          </cell>
          <cell r="B192"/>
          <cell r="C192"/>
          <cell r="D192"/>
          <cell r="E192"/>
          <cell r="F192"/>
          <cell r="G192"/>
          <cell r="H192"/>
          <cell r="I192"/>
          <cell r="J192"/>
          <cell r="K192"/>
          <cell r="L192"/>
          <cell r="M192"/>
          <cell r="N192"/>
          <cell r="O192"/>
          <cell r="P192"/>
          <cell r="Q192"/>
        </row>
        <row r="193">
          <cell r="A193" t="str">
            <v>C00188</v>
          </cell>
          <cell r="B193"/>
          <cell r="C193"/>
          <cell r="D193"/>
          <cell r="E193"/>
          <cell r="F193"/>
          <cell r="G193"/>
          <cell r="H193"/>
          <cell r="I193"/>
          <cell r="J193"/>
          <cell r="K193"/>
          <cell r="L193"/>
          <cell r="M193"/>
          <cell r="N193"/>
          <cell r="O193"/>
          <cell r="P193"/>
          <cell r="Q193"/>
        </row>
        <row r="194">
          <cell r="A194" t="str">
            <v>C00189</v>
          </cell>
          <cell r="B194"/>
          <cell r="C194"/>
          <cell r="D194"/>
          <cell r="E194"/>
          <cell r="F194"/>
          <cell r="G194"/>
          <cell r="H194"/>
          <cell r="I194"/>
          <cell r="J194"/>
          <cell r="K194"/>
          <cell r="L194"/>
          <cell r="M194"/>
          <cell r="N194"/>
          <cell r="O194"/>
          <cell r="P194"/>
          <cell r="Q194"/>
        </row>
        <row r="195">
          <cell r="A195" t="str">
            <v>C00190</v>
          </cell>
          <cell r="B195"/>
          <cell r="C195"/>
          <cell r="D195"/>
          <cell r="E195"/>
          <cell r="F195"/>
          <cell r="G195"/>
          <cell r="H195"/>
          <cell r="I195"/>
          <cell r="J195"/>
          <cell r="K195"/>
          <cell r="L195"/>
          <cell r="M195"/>
          <cell r="N195"/>
          <cell r="O195"/>
          <cell r="P195"/>
          <cell r="Q195"/>
        </row>
        <row r="196">
          <cell r="A196" t="str">
            <v>C00191</v>
          </cell>
          <cell r="B196"/>
          <cell r="C196"/>
          <cell r="D196"/>
          <cell r="E196"/>
          <cell r="F196"/>
          <cell r="G196"/>
          <cell r="H196"/>
          <cell r="I196"/>
          <cell r="J196"/>
          <cell r="K196"/>
          <cell r="L196"/>
          <cell r="M196"/>
          <cell r="N196"/>
          <cell r="O196"/>
          <cell r="P196"/>
          <cell r="Q196"/>
        </row>
        <row r="197">
          <cell r="A197" t="str">
            <v>C00192</v>
          </cell>
          <cell r="B197"/>
          <cell r="C197"/>
          <cell r="D197"/>
          <cell r="E197"/>
          <cell r="F197"/>
          <cell r="G197"/>
          <cell r="H197"/>
          <cell r="I197"/>
          <cell r="J197"/>
          <cell r="K197"/>
          <cell r="L197"/>
          <cell r="M197"/>
          <cell r="N197"/>
          <cell r="O197"/>
          <cell r="P197"/>
          <cell r="Q197"/>
        </row>
        <row r="198">
          <cell r="A198" t="str">
            <v>C00193</v>
          </cell>
          <cell r="B198"/>
          <cell r="C198"/>
          <cell r="D198"/>
          <cell r="E198"/>
          <cell r="F198"/>
          <cell r="G198"/>
          <cell r="H198"/>
          <cell r="I198"/>
          <cell r="J198"/>
          <cell r="K198"/>
          <cell r="L198"/>
          <cell r="M198"/>
          <cell r="N198"/>
          <cell r="O198"/>
          <cell r="P198"/>
          <cell r="Q198"/>
        </row>
        <row r="199">
          <cell r="A199" t="str">
            <v>C00194</v>
          </cell>
          <cell r="B199"/>
          <cell r="C199"/>
          <cell r="D199"/>
          <cell r="E199"/>
          <cell r="F199"/>
          <cell r="G199"/>
          <cell r="H199"/>
          <cell r="I199"/>
          <cell r="J199"/>
          <cell r="K199"/>
          <cell r="L199"/>
          <cell r="M199"/>
          <cell r="N199"/>
          <cell r="O199"/>
          <cell r="P199"/>
          <cell r="Q199"/>
        </row>
        <row r="200">
          <cell r="A200" t="str">
            <v>C00195</v>
          </cell>
          <cell r="B200"/>
          <cell r="C200"/>
          <cell r="D200"/>
          <cell r="E200"/>
          <cell r="F200"/>
          <cell r="G200"/>
          <cell r="H200"/>
          <cell r="I200"/>
          <cell r="J200"/>
          <cell r="K200"/>
          <cell r="L200"/>
          <cell r="M200"/>
          <cell r="N200"/>
          <cell r="O200"/>
          <cell r="P200"/>
          <cell r="Q200"/>
        </row>
        <row r="201">
          <cell r="A201" t="str">
            <v>C00196</v>
          </cell>
          <cell r="B201"/>
          <cell r="C201"/>
          <cell r="D201"/>
          <cell r="E201"/>
          <cell r="F201"/>
          <cell r="G201"/>
          <cell r="H201"/>
          <cell r="I201"/>
          <cell r="J201"/>
          <cell r="K201"/>
          <cell r="L201"/>
          <cell r="M201"/>
          <cell r="N201"/>
          <cell r="O201"/>
          <cell r="P201"/>
          <cell r="Q201"/>
        </row>
        <row r="202">
          <cell r="A202" t="str">
            <v>C00197</v>
          </cell>
          <cell r="B202"/>
          <cell r="C202"/>
          <cell r="D202"/>
          <cell r="E202"/>
          <cell r="F202"/>
          <cell r="G202"/>
          <cell r="H202"/>
          <cell r="I202"/>
          <cell r="J202"/>
          <cell r="K202"/>
          <cell r="L202"/>
          <cell r="M202"/>
          <cell r="N202"/>
          <cell r="O202"/>
          <cell r="P202"/>
          <cell r="Q202"/>
        </row>
        <row r="203">
          <cell r="A203" t="str">
            <v>C00198</v>
          </cell>
          <cell r="B203"/>
          <cell r="C203"/>
          <cell r="D203"/>
          <cell r="E203"/>
          <cell r="F203"/>
          <cell r="G203"/>
          <cell r="H203"/>
          <cell r="I203"/>
          <cell r="J203"/>
          <cell r="K203"/>
          <cell r="L203"/>
          <cell r="M203"/>
          <cell r="N203"/>
          <cell r="O203"/>
          <cell r="P203"/>
          <cell r="Q203"/>
        </row>
        <row r="204">
          <cell r="A204" t="str">
            <v>C00199</v>
          </cell>
          <cell r="B204"/>
          <cell r="C204"/>
          <cell r="D204"/>
          <cell r="E204"/>
          <cell r="F204"/>
          <cell r="G204"/>
          <cell r="H204"/>
          <cell r="I204"/>
          <cell r="J204"/>
          <cell r="K204"/>
          <cell r="L204"/>
          <cell r="M204"/>
          <cell r="N204"/>
          <cell r="O204"/>
          <cell r="P204"/>
          <cell r="Q204"/>
        </row>
        <row r="205">
          <cell r="A205" t="str">
            <v>C00200</v>
          </cell>
          <cell r="B205"/>
          <cell r="C205"/>
          <cell r="D205"/>
          <cell r="E205"/>
          <cell r="F205"/>
          <cell r="G205"/>
          <cell r="H205"/>
          <cell r="I205"/>
          <cell r="J205"/>
          <cell r="K205"/>
          <cell r="L205"/>
          <cell r="M205"/>
          <cell r="N205"/>
          <cell r="O205"/>
          <cell r="P205"/>
          <cell r="Q205"/>
        </row>
        <row r="206">
          <cell r="A206" t="str">
            <v>C00201</v>
          </cell>
          <cell r="B206"/>
          <cell r="C206"/>
          <cell r="D206"/>
          <cell r="E206"/>
          <cell r="F206"/>
          <cell r="G206"/>
          <cell r="H206"/>
          <cell r="I206"/>
          <cell r="J206"/>
          <cell r="K206"/>
          <cell r="L206"/>
          <cell r="M206"/>
          <cell r="N206"/>
          <cell r="O206"/>
          <cell r="P206"/>
          <cell r="Q206"/>
        </row>
        <row r="207">
          <cell r="A207" t="str">
            <v>C00202</v>
          </cell>
          <cell r="B207"/>
          <cell r="C207"/>
          <cell r="D207"/>
          <cell r="E207"/>
          <cell r="F207"/>
          <cell r="G207"/>
          <cell r="H207"/>
          <cell r="I207"/>
          <cell r="J207"/>
          <cell r="K207"/>
          <cell r="L207"/>
          <cell r="M207"/>
          <cell r="N207"/>
          <cell r="O207"/>
          <cell r="P207"/>
          <cell r="Q207"/>
        </row>
        <row r="208">
          <cell r="A208" t="str">
            <v>C00203</v>
          </cell>
          <cell r="B208"/>
          <cell r="C208"/>
          <cell r="D208"/>
          <cell r="E208"/>
          <cell r="F208"/>
          <cell r="G208"/>
          <cell r="H208"/>
          <cell r="I208"/>
          <cell r="J208"/>
          <cell r="K208"/>
          <cell r="L208"/>
          <cell r="M208"/>
          <cell r="N208"/>
          <cell r="O208"/>
          <cell r="P208"/>
          <cell r="Q208"/>
        </row>
        <row r="209">
          <cell r="A209" t="str">
            <v>C00204</v>
          </cell>
          <cell r="B209"/>
          <cell r="C209"/>
          <cell r="D209"/>
          <cell r="E209"/>
          <cell r="F209"/>
          <cell r="G209"/>
          <cell r="H209"/>
          <cell r="I209"/>
          <cell r="J209"/>
          <cell r="K209"/>
          <cell r="L209"/>
          <cell r="M209"/>
          <cell r="N209"/>
          <cell r="O209"/>
          <cell r="P209"/>
          <cell r="Q209"/>
        </row>
        <row r="210">
          <cell r="A210" t="str">
            <v>C00205</v>
          </cell>
          <cell r="B210"/>
          <cell r="C210"/>
          <cell r="D210"/>
          <cell r="E210"/>
          <cell r="F210"/>
          <cell r="G210"/>
          <cell r="H210"/>
          <cell r="I210"/>
          <cell r="J210"/>
          <cell r="K210"/>
          <cell r="L210"/>
          <cell r="M210"/>
          <cell r="N210"/>
          <cell r="O210"/>
          <cell r="P210"/>
          <cell r="Q210"/>
        </row>
        <row r="211">
          <cell r="A211" t="str">
            <v>C00206</v>
          </cell>
          <cell r="B211"/>
          <cell r="C211"/>
          <cell r="D211"/>
          <cell r="E211"/>
          <cell r="F211"/>
          <cell r="G211"/>
          <cell r="H211"/>
          <cell r="I211"/>
          <cell r="J211"/>
          <cell r="K211"/>
          <cell r="L211"/>
          <cell r="M211"/>
          <cell r="N211"/>
          <cell r="O211"/>
          <cell r="P211"/>
          <cell r="Q211"/>
        </row>
        <row r="212">
          <cell r="A212" t="str">
            <v>C00207</v>
          </cell>
          <cell r="B212"/>
          <cell r="C212"/>
          <cell r="D212"/>
          <cell r="E212"/>
          <cell r="F212"/>
          <cell r="G212"/>
          <cell r="H212"/>
          <cell r="I212"/>
          <cell r="J212"/>
          <cell r="K212"/>
          <cell r="L212"/>
          <cell r="M212"/>
          <cell r="N212"/>
          <cell r="O212"/>
          <cell r="P212"/>
          <cell r="Q212"/>
        </row>
        <row r="213">
          <cell r="A213" t="str">
            <v>C00208</v>
          </cell>
          <cell r="B213"/>
          <cell r="C213"/>
          <cell r="D213"/>
          <cell r="E213"/>
          <cell r="F213"/>
          <cell r="G213"/>
          <cell r="H213"/>
          <cell r="I213"/>
          <cell r="J213"/>
          <cell r="K213"/>
          <cell r="L213"/>
          <cell r="M213"/>
          <cell r="N213"/>
          <cell r="O213"/>
          <cell r="P213"/>
          <cell r="Q213"/>
        </row>
        <row r="214">
          <cell r="A214" t="str">
            <v>C00209</v>
          </cell>
          <cell r="B214"/>
          <cell r="C214"/>
          <cell r="D214"/>
          <cell r="E214"/>
          <cell r="F214"/>
          <cell r="G214"/>
          <cell r="H214"/>
          <cell r="I214"/>
          <cell r="J214"/>
          <cell r="K214"/>
          <cell r="L214"/>
          <cell r="M214"/>
          <cell r="N214"/>
          <cell r="O214"/>
          <cell r="P214"/>
          <cell r="Q214"/>
        </row>
        <row r="215">
          <cell r="A215" t="str">
            <v>C00210</v>
          </cell>
          <cell r="B215"/>
          <cell r="C215"/>
          <cell r="D215"/>
          <cell r="E215"/>
          <cell r="F215"/>
          <cell r="G215"/>
          <cell r="H215"/>
          <cell r="I215"/>
          <cell r="J215"/>
          <cell r="K215"/>
          <cell r="L215"/>
          <cell r="M215"/>
          <cell r="N215"/>
          <cell r="O215"/>
          <cell r="P215"/>
          <cell r="Q215"/>
        </row>
        <row r="216">
          <cell r="A216" t="str">
            <v>C00211</v>
          </cell>
          <cell r="B216"/>
          <cell r="C216"/>
          <cell r="D216"/>
          <cell r="E216"/>
          <cell r="F216"/>
          <cell r="G216"/>
          <cell r="H216"/>
          <cell r="I216"/>
          <cell r="J216"/>
          <cell r="K216"/>
          <cell r="L216"/>
          <cell r="M216"/>
          <cell r="N216"/>
          <cell r="O216"/>
          <cell r="P216"/>
          <cell r="Q216"/>
        </row>
        <row r="217">
          <cell r="A217" t="str">
            <v>C00212</v>
          </cell>
          <cell r="B217"/>
          <cell r="C217"/>
          <cell r="D217"/>
          <cell r="E217"/>
          <cell r="F217"/>
          <cell r="G217"/>
          <cell r="H217"/>
          <cell r="I217"/>
          <cell r="J217"/>
          <cell r="K217"/>
          <cell r="L217"/>
          <cell r="M217"/>
          <cell r="N217"/>
          <cell r="O217"/>
          <cell r="P217"/>
          <cell r="Q217"/>
        </row>
        <row r="218">
          <cell r="A218" t="str">
            <v>C00213</v>
          </cell>
          <cell r="B218"/>
          <cell r="C218"/>
          <cell r="D218"/>
          <cell r="E218"/>
          <cell r="F218"/>
          <cell r="G218"/>
          <cell r="H218"/>
          <cell r="I218"/>
          <cell r="J218"/>
          <cell r="K218"/>
          <cell r="L218"/>
          <cell r="M218"/>
          <cell r="N218"/>
          <cell r="O218"/>
          <cell r="P218"/>
          <cell r="Q218"/>
        </row>
        <row r="219">
          <cell r="A219" t="str">
            <v>C00214</v>
          </cell>
          <cell r="B219"/>
          <cell r="C219"/>
          <cell r="D219"/>
          <cell r="E219"/>
          <cell r="F219"/>
          <cell r="G219"/>
          <cell r="H219"/>
          <cell r="I219"/>
          <cell r="J219"/>
          <cell r="K219"/>
          <cell r="L219"/>
          <cell r="M219"/>
          <cell r="N219"/>
          <cell r="O219"/>
          <cell r="P219"/>
          <cell r="Q219"/>
        </row>
        <row r="220">
          <cell r="A220" t="str">
            <v>C00215</v>
          </cell>
          <cell r="B220"/>
          <cell r="C220"/>
          <cell r="D220"/>
          <cell r="E220"/>
          <cell r="F220"/>
          <cell r="G220"/>
          <cell r="H220"/>
          <cell r="I220"/>
          <cell r="J220"/>
          <cell r="K220"/>
          <cell r="L220"/>
          <cell r="M220"/>
          <cell r="N220"/>
          <cell r="O220"/>
          <cell r="P220"/>
          <cell r="Q220"/>
        </row>
        <row r="221">
          <cell r="A221" t="str">
            <v>C00216</v>
          </cell>
          <cell r="B221"/>
          <cell r="C221"/>
          <cell r="D221"/>
          <cell r="E221"/>
          <cell r="F221"/>
          <cell r="G221"/>
          <cell r="H221"/>
          <cell r="I221"/>
          <cell r="J221"/>
          <cell r="K221"/>
          <cell r="L221"/>
          <cell r="M221"/>
          <cell r="N221"/>
          <cell r="O221"/>
          <cell r="P221"/>
          <cell r="Q221"/>
        </row>
        <row r="222">
          <cell r="A222" t="str">
            <v>C00217</v>
          </cell>
          <cell r="B222"/>
          <cell r="C222"/>
          <cell r="D222"/>
          <cell r="E222"/>
          <cell r="F222"/>
          <cell r="G222"/>
          <cell r="H222"/>
          <cell r="I222"/>
          <cell r="J222"/>
          <cell r="K222"/>
          <cell r="L222"/>
          <cell r="M222"/>
          <cell r="N222"/>
          <cell r="O222"/>
          <cell r="P222"/>
          <cell r="Q222"/>
        </row>
        <row r="223">
          <cell r="A223" t="str">
            <v>C00218</v>
          </cell>
          <cell r="B223"/>
          <cell r="C223"/>
          <cell r="D223"/>
          <cell r="E223"/>
          <cell r="F223"/>
          <cell r="G223"/>
          <cell r="H223"/>
          <cell r="I223"/>
          <cell r="J223"/>
          <cell r="K223"/>
          <cell r="L223"/>
          <cell r="M223"/>
          <cell r="N223"/>
          <cell r="O223"/>
          <cell r="P223"/>
          <cell r="Q223"/>
        </row>
        <row r="224">
          <cell r="A224" t="str">
            <v>C00219</v>
          </cell>
          <cell r="B224"/>
          <cell r="C224"/>
          <cell r="D224"/>
          <cell r="E224"/>
          <cell r="F224"/>
          <cell r="G224"/>
          <cell r="H224"/>
          <cell r="I224"/>
          <cell r="J224"/>
          <cell r="K224"/>
          <cell r="L224"/>
          <cell r="M224"/>
          <cell r="N224"/>
          <cell r="O224"/>
          <cell r="P224"/>
          <cell r="Q224"/>
        </row>
        <row r="225">
          <cell r="A225" t="str">
            <v>C00220</v>
          </cell>
          <cell r="B225"/>
          <cell r="C225"/>
          <cell r="D225"/>
          <cell r="E225"/>
          <cell r="F225"/>
          <cell r="G225"/>
          <cell r="H225"/>
          <cell r="I225"/>
          <cell r="J225"/>
          <cell r="K225"/>
          <cell r="L225"/>
          <cell r="M225"/>
          <cell r="N225"/>
          <cell r="O225"/>
          <cell r="P225"/>
          <cell r="Q225"/>
        </row>
        <row r="226">
          <cell r="A226" t="str">
            <v>C00221</v>
          </cell>
          <cell r="B226"/>
          <cell r="C226"/>
          <cell r="D226"/>
          <cell r="E226"/>
          <cell r="F226"/>
          <cell r="G226"/>
          <cell r="H226"/>
          <cell r="I226"/>
          <cell r="J226"/>
          <cell r="K226"/>
          <cell r="L226"/>
          <cell r="M226"/>
          <cell r="N226"/>
          <cell r="O226"/>
          <cell r="P226"/>
          <cell r="Q226"/>
        </row>
        <row r="227">
          <cell r="A227" t="str">
            <v>C00222</v>
          </cell>
          <cell r="B227"/>
          <cell r="C227"/>
          <cell r="D227"/>
          <cell r="E227"/>
          <cell r="F227"/>
          <cell r="G227"/>
          <cell r="H227"/>
          <cell r="I227"/>
          <cell r="J227"/>
          <cell r="K227"/>
          <cell r="L227"/>
          <cell r="M227"/>
          <cell r="N227"/>
          <cell r="O227"/>
          <cell r="P227"/>
          <cell r="Q227"/>
        </row>
        <row r="228">
          <cell r="A228" t="str">
            <v>C00223</v>
          </cell>
          <cell r="B228"/>
          <cell r="C228"/>
          <cell r="D228"/>
          <cell r="E228"/>
          <cell r="F228"/>
          <cell r="G228"/>
          <cell r="H228"/>
          <cell r="I228"/>
          <cell r="J228"/>
          <cell r="K228"/>
          <cell r="L228"/>
          <cell r="M228"/>
          <cell r="N228"/>
          <cell r="O228"/>
          <cell r="P228"/>
          <cell r="Q228"/>
        </row>
        <row r="229">
          <cell r="A229" t="str">
            <v>C00224</v>
          </cell>
          <cell r="B229"/>
          <cell r="C229"/>
          <cell r="D229"/>
          <cell r="E229"/>
          <cell r="F229"/>
          <cell r="G229"/>
          <cell r="H229"/>
          <cell r="I229"/>
          <cell r="J229"/>
          <cell r="K229"/>
          <cell r="L229"/>
          <cell r="M229"/>
          <cell r="N229"/>
          <cell r="O229"/>
          <cell r="P229"/>
          <cell r="Q229"/>
        </row>
        <row r="230">
          <cell r="A230" t="str">
            <v>C00225</v>
          </cell>
          <cell r="B230"/>
          <cell r="C230"/>
          <cell r="D230"/>
          <cell r="E230"/>
          <cell r="F230"/>
          <cell r="G230"/>
          <cell r="H230"/>
          <cell r="I230"/>
          <cell r="J230"/>
          <cell r="K230"/>
          <cell r="L230"/>
          <cell r="M230"/>
          <cell r="N230"/>
          <cell r="O230"/>
          <cell r="P230"/>
          <cell r="Q230"/>
        </row>
        <row r="231">
          <cell r="A231" t="str">
            <v>C00226</v>
          </cell>
          <cell r="B231"/>
          <cell r="C231"/>
          <cell r="D231"/>
          <cell r="E231"/>
          <cell r="F231"/>
          <cell r="G231"/>
          <cell r="H231"/>
          <cell r="I231"/>
          <cell r="J231"/>
          <cell r="K231"/>
          <cell r="L231"/>
          <cell r="M231"/>
          <cell r="N231"/>
          <cell r="O231"/>
          <cell r="P231"/>
          <cell r="Q231"/>
        </row>
        <row r="232">
          <cell r="A232" t="str">
            <v>C00227</v>
          </cell>
          <cell r="B232"/>
          <cell r="C232"/>
          <cell r="D232"/>
          <cell r="E232"/>
          <cell r="F232"/>
          <cell r="G232"/>
          <cell r="H232"/>
          <cell r="I232"/>
          <cell r="J232"/>
          <cell r="K232"/>
          <cell r="L232"/>
          <cell r="M232"/>
          <cell r="N232"/>
          <cell r="O232"/>
          <cell r="P232"/>
          <cell r="Q232"/>
        </row>
        <row r="233">
          <cell r="A233" t="str">
            <v>C00228</v>
          </cell>
          <cell r="B233"/>
          <cell r="C233"/>
          <cell r="D233"/>
          <cell r="E233"/>
          <cell r="F233"/>
          <cell r="G233"/>
          <cell r="H233"/>
          <cell r="I233"/>
          <cell r="J233"/>
          <cell r="K233"/>
          <cell r="L233"/>
          <cell r="M233"/>
          <cell r="N233"/>
          <cell r="O233"/>
          <cell r="P233"/>
          <cell r="Q233"/>
        </row>
        <row r="234">
          <cell r="A234" t="str">
            <v>C00229</v>
          </cell>
          <cell r="B234"/>
          <cell r="C234"/>
          <cell r="D234"/>
          <cell r="E234"/>
          <cell r="F234"/>
          <cell r="G234"/>
          <cell r="H234"/>
          <cell r="I234"/>
          <cell r="J234"/>
          <cell r="K234"/>
          <cell r="L234"/>
          <cell r="M234"/>
          <cell r="N234"/>
          <cell r="O234"/>
          <cell r="P234"/>
          <cell r="Q234"/>
        </row>
        <row r="235">
          <cell r="A235" t="str">
            <v>C00230</v>
          </cell>
          <cell r="B235"/>
          <cell r="C235"/>
          <cell r="D235"/>
          <cell r="E235"/>
          <cell r="F235"/>
          <cell r="G235"/>
          <cell r="H235"/>
          <cell r="I235"/>
          <cell r="J235"/>
          <cell r="K235"/>
          <cell r="L235"/>
          <cell r="M235"/>
          <cell r="N235"/>
          <cell r="O235"/>
          <cell r="P235"/>
          <cell r="Q235"/>
        </row>
        <row r="236">
          <cell r="A236" t="str">
            <v>C00231</v>
          </cell>
          <cell r="B236"/>
          <cell r="C236"/>
          <cell r="D236"/>
          <cell r="E236"/>
          <cell r="F236"/>
          <cell r="G236"/>
          <cell r="H236"/>
          <cell r="I236"/>
          <cell r="J236"/>
          <cell r="K236"/>
          <cell r="L236"/>
          <cell r="M236"/>
          <cell r="N236"/>
          <cell r="O236"/>
          <cell r="P236"/>
          <cell r="Q236"/>
        </row>
        <row r="237">
          <cell r="A237" t="str">
            <v>C00232</v>
          </cell>
          <cell r="B237"/>
          <cell r="C237"/>
          <cell r="D237"/>
          <cell r="E237"/>
          <cell r="F237"/>
          <cell r="G237"/>
          <cell r="H237"/>
          <cell r="I237"/>
          <cell r="J237"/>
          <cell r="K237"/>
          <cell r="L237"/>
          <cell r="M237"/>
          <cell r="N237"/>
          <cell r="O237"/>
          <cell r="P237"/>
          <cell r="Q237"/>
        </row>
        <row r="238">
          <cell r="A238" t="str">
            <v>C00233</v>
          </cell>
          <cell r="B238"/>
          <cell r="C238"/>
          <cell r="D238"/>
          <cell r="E238"/>
          <cell r="F238"/>
          <cell r="G238"/>
          <cell r="H238"/>
          <cell r="I238"/>
          <cell r="J238"/>
          <cell r="K238"/>
          <cell r="L238"/>
          <cell r="M238"/>
          <cell r="N238"/>
          <cell r="O238"/>
          <cell r="P238"/>
          <cell r="Q238"/>
        </row>
        <row r="239">
          <cell r="A239" t="str">
            <v>C00234</v>
          </cell>
          <cell r="B239"/>
          <cell r="C239"/>
          <cell r="D239"/>
          <cell r="E239"/>
          <cell r="F239"/>
          <cell r="G239"/>
          <cell r="H239"/>
          <cell r="I239"/>
          <cell r="J239"/>
          <cell r="K239"/>
          <cell r="L239"/>
          <cell r="M239"/>
          <cell r="N239"/>
          <cell r="O239"/>
          <cell r="P239"/>
          <cell r="Q239"/>
        </row>
        <row r="240">
          <cell r="A240" t="str">
            <v>C00235</v>
          </cell>
          <cell r="B240"/>
          <cell r="C240"/>
          <cell r="D240"/>
          <cell r="E240"/>
          <cell r="F240"/>
          <cell r="G240"/>
          <cell r="H240"/>
          <cell r="I240"/>
          <cell r="J240"/>
          <cell r="K240"/>
          <cell r="L240"/>
          <cell r="M240"/>
          <cell r="N240"/>
          <cell r="O240"/>
          <cell r="P240"/>
          <cell r="Q240"/>
        </row>
        <row r="241">
          <cell r="A241" t="str">
            <v>C00236</v>
          </cell>
          <cell r="B241"/>
          <cell r="C241"/>
          <cell r="D241"/>
          <cell r="E241"/>
          <cell r="F241"/>
          <cell r="G241"/>
          <cell r="H241"/>
          <cell r="I241"/>
          <cell r="J241"/>
          <cell r="K241"/>
          <cell r="L241"/>
          <cell r="M241"/>
          <cell r="N241"/>
          <cell r="O241"/>
          <cell r="P241"/>
          <cell r="Q241"/>
        </row>
        <row r="242">
          <cell r="A242" t="str">
            <v>C00237</v>
          </cell>
          <cell r="B242"/>
          <cell r="C242"/>
          <cell r="D242"/>
          <cell r="E242"/>
          <cell r="F242"/>
          <cell r="G242"/>
          <cell r="H242"/>
          <cell r="I242"/>
          <cell r="J242"/>
          <cell r="K242"/>
          <cell r="L242"/>
          <cell r="M242"/>
          <cell r="N242"/>
          <cell r="O242"/>
          <cell r="P242"/>
          <cell r="Q242"/>
        </row>
        <row r="243">
          <cell r="A243" t="str">
            <v>C00238</v>
          </cell>
          <cell r="B243"/>
          <cell r="C243"/>
          <cell r="D243"/>
          <cell r="E243"/>
          <cell r="F243"/>
          <cell r="G243"/>
          <cell r="H243"/>
          <cell r="I243"/>
          <cell r="J243"/>
          <cell r="K243"/>
          <cell r="L243"/>
          <cell r="M243"/>
          <cell r="N243"/>
          <cell r="O243"/>
          <cell r="P243"/>
          <cell r="Q243"/>
        </row>
        <row r="244">
          <cell r="A244" t="str">
            <v>C00239</v>
          </cell>
          <cell r="B244"/>
          <cell r="C244"/>
          <cell r="D244"/>
          <cell r="E244"/>
          <cell r="F244"/>
          <cell r="G244"/>
          <cell r="H244"/>
          <cell r="I244"/>
          <cell r="J244"/>
          <cell r="K244"/>
          <cell r="L244"/>
          <cell r="M244"/>
          <cell r="N244"/>
          <cell r="O244"/>
          <cell r="P244"/>
          <cell r="Q244"/>
        </row>
        <row r="245">
          <cell r="A245" t="str">
            <v>C00240</v>
          </cell>
          <cell r="B245"/>
          <cell r="C245"/>
          <cell r="D245"/>
          <cell r="E245"/>
          <cell r="F245"/>
          <cell r="G245"/>
          <cell r="H245"/>
          <cell r="I245"/>
          <cell r="J245"/>
          <cell r="K245"/>
          <cell r="L245"/>
          <cell r="M245"/>
          <cell r="N245"/>
          <cell r="O245"/>
          <cell r="P245"/>
          <cell r="Q245"/>
        </row>
        <row r="246">
          <cell r="A246" t="str">
            <v>C00241</v>
          </cell>
          <cell r="B246"/>
          <cell r="C246"/>
          <cell r="D246"/>
          <cell r="E246"/>
          <cell r="F246"/>
          <cell r="G246"/>
          <cell r="H246"/>
          <cell r="I246"/>
          <cell r="J246"/>
          <cell r="K246"/>
          <cell r="L246"/>
          <cell r="M246"/>
          <cell r="N246"/>
          <cell r="O246"/>
          <cell r="P246"/>
          <cell r="Q246"/>
        </row>
        <row r="247">
          <cell r="A247" t="str">
            <v>C00242</v>
          </cell>
          <cell r="B247"/>
          <cell r="C247"/>
          <cell r="D247"/>
          <cell r="E247"/>
          <cell r="F247"/>
          <cell r="G247"/>
          <cell r="H247"/>
          <cell r="I247"/>
          <cell r="J247"/>
          <cell r="K247"/>
          <cell r="L247"/>
          <cell r="M247"/>
          <cell r="N247"/>
          <cell r="O247"/>
          <cell r="P247"/>
          <cell r="Q247"/>
        </row>
        <row r="248">
          <cell r="A248" t="str">
            <v>C00243</v>
          </cell>
          <cell r="B248"/>
          <cell r="C248"/>
          <cell r="D248"/>
          <cell r="E248"/>
          <cell r="F248"/>
          <cell r="G248"/>
          <cell r="H248"/>
          <cell r="I248"/>
          <cell r="J248"/>
          <cell r="K248"/>
          <cell r="L248"/>
          <cell r="M248"/>
          <cell r="N248"/>
          <cell r="O248"/>
          <cell r="P248"/>
          <cell r="Q248"/>
        </row>
        <row r="249">
          <cell r="A249" t="str">
            <v>C00244</v>
          </cell>
          <cell r="B249"/>
          <cell r="C249"/>
          <cell r="D249"/>
          <cell r="E249"/>
          <cell r="F249"/>
          <cell r="G249"/>
          <cell r="H249"/>
          <cell r="I249"/>
          <cell r="J249"/>
          <cell r="K249"/>
          <cell r="L249"/>
          <cell r="M249"/>
          <cell r="N249"/>
          <cell r="O249"/>
          <cell r="P249"/>
          <cell r="Q249"/>
        </row>
        <row r="250">
          <cell r="A250" t="str">
            <v>C00245</v>
          </cell>
          <cell r="B250"/>
          <cell r="C250"/>
          <cell r="D250"/>
          <cell r="E250"/>
          <cell r="F250"/>
          <cell r="G250"/>
          <cell r="H250"/>
          <cell r="I250"/>
          <cell r="J250"/>
          <cell r="K250"/>
          <cell r="L250"/>
          <cell r="M250"/>
          <cell r="N250"/>
          <cell r="O250"/>
          <cell r="P250"/>
          <cell r="Q250"/>
        </row>
        <row r="251">
          <cell r="A251" t="str">
            <v>C00246</v>
          </cell>
          <cell r="B251"/>
          <cell r="C251"/>
          <cell r="D251"/>
          <cell r="E251"/>
          <cell r="F251"/>
          <cell r="G251"/>
          <cell r="H251"/>
          <cell r="I251"/>
          <cell r="J251"/>
          <cell r="K251"/>
          <cell r="L251"/>
          <cell r="M251"/>
          <cell r="N251"/>
          <cell r="O251"/>
          <cell r="P251"/>
          <cell r="Q251"/>
        </row>
        <row r="252">
          <cell r="A252" t="str">
            <v>C00247</v>
          </cell>
          <cell r="B252"/>
          <cell r="C252"/>
          <cell r="D252"/>
          <cell r="E252"/>
          <cell r="F252"/>
          <cell r="G252"/>
          <cell r="H252"/>
          <cell r="I252"/>
          <cell r="J252"/>
          <cell r="K252"/>
          <cell r="L252"/>
          <cell r="M252"/>
          <cell r="N252"/>
          <cell r="O252"/>
          <cell r="P252"/>
          <cell r="Q252"/>
        </row>
        <row r="253">
          <cell r="A253" t="str">
            <v>C00248</v>
          </cell>
          <cell r="B253"/>
          <cell r="C253"/>
          <cell r="D253"/>
          <cell r="E253"/>
          <cell r="F253"/>
          <cell r="G253"/>
          <cell r="H253"/>
          <cell r="I253"/>
          <cell r="J253"/>
          <cell r="K253"/>
          <cell r="L253"/>
          <cell r="M253"/>
          <cell r="N253"/>
          <cell r="O253"/>
          <cell r="P253"/>
          <cell r="Q253"/>
        </row>
        <row r="254">
          <cell r="A254" t="str">
            <v>C00249</v>
          </cell>
          <cell r="B254"/>
          <cell r="C254"/>
          <cell r="D254"/>
          <cell r="E254"/>
          <cell r="F254"/>
          <cell r="G254"/>
          <cell r="H254"/>
          <cell r="I254"/>
          <cell r="J254"/>
          <cell r="K254"/>
          <cell r="L254"/>
          <cell r="M254"/>
          <cell r="N254"/>
          <cell r="O254"/>
          <cell r="P254"/>
          <cell r="Q254"/>
        </row>
        <row r="255">
          <cell r="A255" t="str">
            <v>C00250</v>
          </cell>
          <cell r="B255"/>
          <cell r="C255"/>
          <cell r="D255"/>
          <cell r="E255"/>
          <cell r="F255"/>
          <cell r="G255"/>
          <cell r="H255"/>
          <cell r="I255"/>
          <cell r="J255"/>
          <cell r="K255"/>
          <cell r="L255"/>
          <cell r="M255"/>
          <cell r="N255"/>
          <cell r="O255"/>
          <cell r="P255"/>
          <cell r="Q255"/>
        </row>
        <row r="256">
          <cell r="A256" t="str">
            <v>C00251</v>
          </cell>
          <cell r="B256"/>
          <cell r="C256"/>
          <cell r="D256"/>
          <cell r="E256"/>
          <cell r="F256"/>
          <cell r="G256"/>
          <cell r="H256"/>
          <cell r="I256"/>
          <cell r="J256"/>
          <cell r="K256"/>
          <cell r="L256"/>
          <cell r="M256"/>
          <cell r="N256"/>
          <cell r="O256"/>
          <cell r="P256"/>
          <cell r="Q256"/>
        </row>
        <row r="257">
          <cell r="A257" t="str">
            <v>C00252</v>
          </cell>
          <cell r="B257"/>
          <cell r="C257"/>
          <cell r="D257"/>
          <cell r="E257"/>
          <cell r="F257"/>
          <cell r="G257"/>
          <cell r="H257"/>
          <cell r="I257"/>
          <cell r="J257"/>
          <cell r="K257"/>
          <cell r="L257"/>
          <cell r="M257"/>
          <cell r="N257"/>
          <cell r="O257"/>
          <cell r="P257"/>
          <cell r="Q257"/>
        </row>
        <row r="258">
          <cell r="A258" t="str">
            <v>C00253</v>
          </cell>
          <cell r="B258"/>
          <cell r="C258"/>
          <cell r="D258"/>
          <cell r="E258"/>
          <cell r="F258"/>
          <cell r="G258"/>
          <cell r="H258"/>
          <cell r="I258"/>
          <cell r="J258"/>
          <cell r="K258"/>
          <cell r="L258"/>
          <cell r="M258"/>
          <cell r="N258"/>
          <cell r="O258"/>
          <cell r="P258"/>
          <cell r="Q258"/>
        </row>
        <row r="259">
          <cell r="A259" t="str">
            <v>C00254</v>
          </cell>
          <cell r="B259"/>
          <cell r="C259"/>
          <cell r="D259"/>
          <cell r="E259"/>
          <cell r="F259"/>
          <cell r="G259"/>
          <cell r="H259"/>
          <cell r="I259"/>
          <cell r="J259"/>
          <cell r="K259"/>
          <cell r="L259"/>
          <cell r="M259"/>
          <cell r="N259"/>
          <cell r="O259"/>
          <cell r="P259"/>
          <cell r="Q259"/>
        </row>
        <row r="260">
          <cell r="A260" t="str">
            <v>C00255</v>
          </cell>
          <cell r="B260"/>
          <cell r="C260"/>
          <cell r="D260"/>
          <cell r="E260"/>
          <cell r="F260"/>
          <cell r="G260"/>
          <cell r="H260"/>
          <cell r="I260"/>
          <cell r="J260"/>
          <cell r="K260"/>
          <cell r="L260"/>
          <cell r="M260"/>
          <cell r="N260"/>
          <cell r="O260"/>
          <cell r="P260"/>
          <cell r="Q260"/>
        </row>
        <row r="261">
          <cell r="A261" t="str">
            <v>C00256</v>
          </cell>
          <cell r="B261"/>
          <cell r="C261"/>
          <cell r="D261"/>
          <cell r="E261"/>
          <cell r="F261"/>
          <cell r="G261"/>
          <cell r="H261"/>
          <cell r="I261"/>
          <cell r="J261"/>
          <cell r="K261"/>
          <cell r="L261"/>
          <cell r="M261"/>
          <cell r="N261"/>
          <cell r="O261"/>
          <cell r="P261"/>
          <cell r="Q261"/>
        </row>
        <row r="262">
          <cell r="A262" t="str">
            <v>C00257</v>
          </cell>
          <cell r="B262"/>
          <cell r="C262"/>
          <cell r="D262"/>
          <cell r="E262"/>
          <cell r="F262"/>
          <cell r="G262"/>
          <cell r="H262"/>
          <cell r="I262"/>
          <cell r="J262"/>
          <cell r="K262"/>
          <cell r="L262"/>
          <cell r="M262"/>
          <cell r="N262"/>
          <cell r="O262"/>
          <cell r="P262"/>
          <cell r="Q262"/>
        </row>
        <row r="263">
          <cell r="A263" t="str">
            <v>C00258</v>
          </cell>
          <cell r="B263"/>
          <cell r="C263"/>
          <cell r="D263"/>
          <cell r="E263"/>
          <cell r="F263"/>
          <cell r="G263"/>
          <cell r="H263"/>
          <cell r="I263"/>
          <cell r="J263"/>
          <cell r="K263"/>
          <cell r="L263"/>
          <cell r="M263"/>
          <cell r="N263"/>
          <cell r="O263"/>
          <cell r="P263"/>
          <cell r="Q263"/>
        </row>
        <row r="264">
          <cell r="A264" t="str">
            <v>C00259</v>
          </cell>
          <cell r="B264"/>
          <cell r="C264"/>
          <cell r="D264"/>
          <cell r="E264"/>
          <cell r="F264"/>
          <cell r="G264"/>
          <cell r="H264"/>
          <cell r="I264"/>
          <cell r="J264"/>
          <cell r="K264"/>
          <cell r="L264"/>
          <cell r="M264"/>
          <cell r="N264"/>
          <cell r="O264"/>
          <cell r="P264"/>
          <cell r="Q264"/>
        </row>
        <row r="265">
          <cell r="A265" t="str">
            <v>C00260</v>
          </cell>
          <cell r="B265"/>
          <cell r="C265"/>
          <cell r="D265"/>
          <cell r="E265"/>
          <cell r="F265"/>
          <cell r="G265"/>
          <cell r="H265"/>
          <cell r="I265"/>
          <cell r="J265"/>
          <cell r="K265"/>
          <cell r="L265"/>
          <cell r="M265"/>
          <cell r="N265"/>
          <cell r="O265"/>
          <cell r="P265"/>
          <cell r="Q265"/>
        </row>
        <row r="266">
          <cell r="A266" t="str">
            <v>C00261</v>
          </cell>
          <cell r="B266"/>
          <cell r="C266"/>
          <cell r="D266"/>
          <cell r="E266"/>
          <cell r="F266"/>
          <cell r="G266"/>
          <cell r="H266"/>
          <cell r="I266"/>
          <cell r="J266"/>
          <cell r="K266"/>
          <cell r="L266"/>
          <cell r="M266"/>
          <cell r="N266"/>
          <cell r="O266"/>
          <cell r="P266"/>
          <cell r="Q266"/>
        </row>
        <row r="267">
          <cell r="A267" t="str">
            <v>C00262</v>
          </cell>
          <cell r="B267"/>
          <cell r="C267"/>
          <cell r="D267"/>
          <cell r="E267"/>
          <cell r="F267"/>
          <cell r="G267"/>
          <cell r="H267"/>
          <cell r="I267"/>
          <cell r="J267"/>
          <cell r="K267"/>
          <cell r="L267"/>
          <cell r="M267"/>
          <cell r="N267"/>
          <cell r="O267"/>
          <cell r="P267"/>
          <cell r="Q267"/>
        </row>
        <row r="268">
          <cell r="A268" t="str">
            <v>C00263</v>
          </cell>
          <cell r="B268"/>
          <cell r="C268"/>
          <cell r="D268"/>
          <cell r="E268"/>
          <cell r="F268"/>
          <cell r="G268"/>
          <cell r="H268"/>
          <cell r="I268"/>
          <cell r="J268"/>
          <cell r="K268"/>
          <cell r="L268"/>
          <cell r="M268"/>
          <cell r="N268"/>
          <cell r="O268"/>
          <cell r="P268"/>
          <cell r="Q268"/>
        </row>
        <row r="269">
          <cell r="A269" t="str">
            <v>C00264</v>
          </cell>
          <cell r="B269"/>
          <cell r="C269"/>
          <cell r="D269"/>
          <cell r="E269"/>
          <cell r="F269"/>
          <cell r="G269"/>
          <cell r="H269"/>
          <cell r="I269"/>
          <cell r="J269"/>
          <cell r="K269"/>
          <cell r="L269"/>
          <cell r="M269"/>
          <cell r="N269"/>
          <cell r="O269"/>
          <cell r="P269"/>
          <cell r="Q269"/>
        </row>
        <row r="270">
          <cell r="A270" t="str">
            <v>C00265</v>
          </cell>
          <cell r="B270"/>
          <cell r="C270"/>
          <cell r="D270"/>
          <cell r="E270"/>
          <cell r="F270"/>
          <cell r="G270"/>
          <cell r="H270"/>
          <cell r="I270"/>
          <cell r="J270"/>
          <cell r="K270"/>
          <cell r="L270"/>
          <cell r="M270"/>
          <cell r="N270"/>
          <cell r="O270"/>
          <cell r="P270"/>
          <cell r="Q270"/>
        </row>
        <row r="271">
          <cell r="A271" t="str">
            <v>C00266</v>
          </cell>
          <cell r="B271"/>
          <cell r="C271"/>
          <cell r="D271"/>
          <cell r="E271"/>
          <cell r="F271"/>
          <cell r="G271"/>
          <cell r="H271"/>
          <cell r="I271"/>
          <cell r="J271"/>
          <cell r="K271"/>
          <cell r="L271"/>
          <cell r="M271"/>
          <cell r="N271"/>
          <cell r="O271"/>
          <cell r="P271"/>
          <cell r="Q271"/>
        </row>
        <row r="272">
          <cell r="A272" t="str">
            <v>C00267</v>
          </cell>
          <cell r="B272"/>
          <cell r="C272"/>
          <cell r="D272"/>
          <cell r="E272"/>
          <cell r="F272"/>
          <cell r="G272"/>
          <cell r="H272"/>
          <cell r="I272"/>
          <cell r="J272"/>
          <cell r="K272"/>
          <cell r="L272"/>
          <cell r="M272"/>
          <cell r="N272"/>
          <cell r="O272"/>
          <cell r="P272"/>
          <cell r="Q272"/>
        </row>
        <row r="273">
          <cell r="A273" t="str">
            <v>C00268</v>
          </cell>
          <cell r="B273"/>
          <cell r="C273"/>
          <cell r="D273"/>
          <cell r="E273"/>
          <cell r="F273"/>
          <cell r="G273"/>
          <cell r="H273"/>
          <cell r="I273"/>
          <cell r="J273"/>
          <cell r="K273"/>
          <cell r="L273"/>
          <cell r="M273"/>
          <cell r="N273"/>
          <cell r="O273"/>
          <cell r="P273"/>
          <cell r="Q273"/>
        </row>
        <row r="274">
          <cell r="A274" t="str">
            <v>C00269</v>
          </cell>
          <cell r="B274"/>
          <cell r="C274"/>
          <cell r="D274"/>
          <cell r="E274"/>
          <cell r="F274"/>
          <cell r="G274"/>
          <cell r="H274"/>
          <cell r="I274"/>
          <cell r="J274"/>
          <cell r="K274"/>
          <cell r="L274"/>
          <cell r="M274"/>
          <cell r="N274"/>
          <cell r="O274"/>
          <cell r="P274"/>
          <cell r="Q274"/>
        </row>
        <row r="275">
          <cell r="A275" t="str">
            <v>C00270</v>
          </cell>
          <cell r="B275"/>
          <cell r="C275"/>
          <cell r="D275"/>
          <cell r="E275"/>
          <cell r="F275"/>
          <cell r="G275"/>
          <cell r="H275"/>
          <cell r="I275"/>
          <cell r="J275"/>
          <cell r="K275"/>
          <cell r="L275"/>
          <cell r="M275"/>
          <cell r="N275"/>
          <cell r="O275"/>
          <cell r="P275"/>
          <cell r="Q275"/>
        </row>
        <row r="276">
          <cell r="A276" t="str">
            <v>C00271</v>
          </cell>
          <cell r="B276"/>
          <cell r="C276"/>
          <cell r="D276"/>
          <cell r="E276"/>
          <cell r="F276"/>
          <cell r="G276"/>
          <cell r="H276"/>
          <cell r="I276"/>
          <cell r="J276"/>
          <cell r="K276"/>
          <cell r="L276"/>
          <cell r="M276"/>
          <cell r="N276"/>
          <cell r="O276"/>
          <cell r="P276"/>
          <cell r="Q276"/>
        </row>
        <row r="277">
          <cell r="A277" t="str">
            <v>C00272</v>
          </cell>
          <cell r="B277"/>
          <cell r="C277"/>
          <cell r="D277"/>
          <cell r="E277"/>
          <cell r="F277"/>
          <cell r="G277"/>
          <cell r="H277"/>
          <cell r="I277"/>
          <cell r="J277"/>
          <cell r="K277"/>
          <cell r="L277"/>
          <cell r="M277"/>
          <cell r="N277"/>
          <cell r="O277"/>
          <cell r="P277"/>
          <cell r="Q277"/>
        </row>
        <row r="278">
          <cell r="A278" t="str">
            <v>C00273</v>
          </cell>
          <cell r="B278"/>
          <cell r="C278"/>
          <cell r="D278"/>
          <cell r="E278"/>
          <cell r="F278"/>
          <cell r="G278"/>
          <cell r="H278"/>
          <cell r="I278"/>
          <cell r="J278"/>
          <cell r="K278"/>
          <cell r="L278"/>
          <cell r="M278"/>
          <cell r="N278"/>
          <cell r="O278"/>
          <cell r="P278"/>
          <cell r="Q278"/>
        </row>
        <row r="279">
          <cell r="A279" t="str">
            <v>C00274</v>
          </cell>
          <cell r="B279"/>
          <cell r="C279"/>
          <cell r="D279"/>
          <cell r="E279"/>
          <cell r="F279"/>
          <cell r="G279"/>
          <cell r="H279"/>
          <cell r="I279"/>
          <cell r="J279"/>
          <cell r="K279"/>
          <cell r="L279"/>
          <cell r="M279"/>
          <cell r="N279"/>
          <cell r="O279"/>
          <cell r="P279"/>
          <cell r="Q279"/>
        </row>
        <row r="280">
          <cell r="A280" t="str">
            <v>C00275</v>
          </cell>
          <cell r="B280"/>
          <cell r="C280"/>
          <cell r="D280"/>
          <cell r="E280"/>
          <cell r="F280"/>
          <cell r="G280"/>
          <cell r="H280"/>
          <cell r="I280"/>
          <cell r="J280"/>
          <cell r="K280"/>
          <cell r="L280"/>
          <cell r="M280"/>
          <cell r="N280"/>
          <cell r="O280"/>
          <cell r="P280"/>
          <cell r="Q280"/>
        </row>
        <row r="281">
          <cell r="A281" t="str">
            <v>C00276</v>
          </cell>
          <cell r="B281"/>
          <cell r="C281"/>
          <cell r="D281"/>
          <cell r="E281"/>
          <cell r="F281"/>
          <cell r="G281"/>
          <cell r="H281"/>
          <cell r="I281"/>
          <cell r="J281"/>
          <cell r="K281"/>
          <cell r="L281"/>
          <cell r="M281"/>
          <cell r="N281"/>
          <cell r="O281"/>
          <cell r="P281"/>
          <cell r="Q281"/>
        </row>
        <row r="282">
          <cell r="A282" t="str">
            <v>C00277</v>
          </cell>
          <cell r="B282"/>
          <cell r="C282"/>
          <cell r="D282"/>
          <cell r="E282"/>
          <cell r="F282"/>
          <cell r="G282"/>
          <cell r="H282"/>
          <cell r="I282"/>
          <cell r="J282"/>
          <cell r="K282"/>
          <cell r="L282"/>
          <cell r="M282"/>
          <cell r="N282"/>
          <cell r="O282"/>
          <cell r="P282"/>
          <cell r="Q282"/>
        </row>
        <row r="283">
          <cell r="A283" t="str">
            <v>C00278</v>
          </cell>
          <cell r="B283"/>
          <cell r="C283"/>
          <cell r="D283"/>
          <cell r="E283"/>
          <cell r="F283"/>
          <cell r="G283"/>
          <cell r="H283"/>
          <cell r="I283"/>
          <cell r="J283"/>
          <cell r="K283"/>
          <cell r="L283"/>
          <cell r="M283"/>
          <cell r="N283"/>
          <cell r="O283"/>
          <cell r="P283"/>
          <cell r="Q283"/>
        </row>
        <row r="284">
          <cell r="A284" t="str">
            <v>C00279</v>
          </cell>
          <cell r="B284"/>
          <cell r="C284"/>
          <cell r="D284"/>
          <cell r="E284"/>
          <cell r="F284"/>
          <cell r="G284"/>
          <cell r="H284"/>
          <cell r="I284"/>
          <cell r="J284"/>
          <cell r="K284"/>
          <cell r="L284"/>
          <cell r="M284"/>
          <cell r="N284"/>
          <cell r="O284"/>
          <cell r="P284"/>
          <cell r="Q284"/>
        </row>
        <row r="285">
          <cell r="A285" t="str">
            <v>C00280</v>
          </cell>
          <cell r="B285"/>
          <cell r="C285"/>
          <cell r="D285"/>
          <cell r="E285"/>
          <cell r="F285"/>
          <cell r="G285"/>
          <cell r="H285"/>
          <cell r="I285"/>
          <cell r="J285"/>
          <cell r="K285"/>
          <cell r="L285"/>
          <cell r="M285"/>
          <cell r="N285"/>
          <cell r="O285"/>
          <cell r="P285"/>
          <cell r="Q285"/>
        </row>
        <row r="286">
          <cell r="A286" t="str">
            <v>C00281</v>
          </cell>
          <cell r="B286"/>
          <cell r="C286"/>
          <cell r="D286"/>
          <cell r="E286"/>
          <cell r="F286"/>
          <cell r="G286"/>
          <cell r="H286"/>
          <cell r="I286"/>
          <cell r="J286"/>
          <cell r="K286"/>
          <cell r="L286"/>
          <cell r="M286"/>
          <cell r="N286"/>
          <cell r="O286"/>
          <cell r="P286"/>
          <cell r="Q286"/>
        </row>
        <row r="287">
          <cell r="A287" t="str">
            <v>C00282</v>
          </cell>
          <cell r="B287"/>
          <cell r="C287"/>
          <cell r="D287"/>
          <cell r="E287"/>
          <cell r="F287"/>
          <cell r="G287"/>
          <cell r="H287"/>
          <cell r="I287"/>
          <cell r="J287"/>
          <cell r="K287"/>
          <cell r="L287"/>
          <cell r="M287"/>
          <cell r="N287"/>
          <cell r="O287"/>
          <cell r="P287"/>
          <cell r="Q287"/>
        </row>
        <row r="288">
          <cell r="A288" t="str">
            <v>C00283</v>
          </cell>
          <cell r="B288"/>
          <cell r="C288"/>
          <cell r="D288"/>
          <cell r="E288"/>
          <cell r="F288"/>
          <cell r="G288"/>
          <cell r="H288"/>
          <cell r="I288"/>
          <cell r="J288"/>
          <cell r="K288"/>
          <cell r="L288"/>
          <cell r="M288"/>
          <cell r="N288"/>
          <cell r="O288"/>
          <cell r="P288"/>
          <cell r="Q288"/>
        </row>
        <row r="289">
          <cell r="A289" t="str">
            <v>C00284</v>
          </cell>
          <cell r="B289"/>
          <cell r="C289"/>
          <cell r="D289"/>
          <cell r="E289"/>
          <cell r="F289"/>
          <cell r="G289"/>
          <cell r="H289"/>
          <cell r="I289"/>
          <cell r="J289"/>
          <cell r="K289"/>
          <cell r="L289"/>
          <cell r="M289"/>
          <cell r="N289"/>
          <cell r="O289"/>
          <cell r="P289"/>
          <cell r="Q289"/>
        </row>
        <row r="290">
          <cell r="A290" t="str">
            <v>C00285</v>
          </cell>
          <cell r="B290"/>
          <cell r="C290"/>
          <cell r="D290"/>
          <cell r="E290"/>
          <cell r="F290"/>
          <cell r="G290"/>
          <cell r="H290"/>
          <cell r="I290"/>
          <cell r="J290"/>
          <cell r="K290"/>
          <cell r="L290"/>
          <cell r="M290"/>
          <cell r="N290"/>
          <cell r="O290"/>
          <cell r="P290"/>
          <cell r="Q290"/>
        </row>
        <row r="291">
          <cell r="A291" t="str">
            <v>C00286</v>
          </cell>
          <cell r="B291"/>
          <cell r="C291"/>
          <cell r="D291"/>
          <cell r="E291"/>
          <cell r="F291"/>
          <cell r="G291"/>
          <cell r="H291"/>
          <cell r="I291"/>
          <cell r="J291"/>
          <cell r="K291"/>
          <cell r="L291"/>
          <cell r="M291"/>
          <cell r="N291"/>
          <cell r="O291"/>
          <cell r="P291"/>
          <cell r="Q291"/>
        </row>
        <row r="292">
          <cell r="A292" t="str">
            <v>C00287</v>
          </cell>
          <cell r="B292"/>
          <cell r="C292"/>
          <cell r="D292"/>
          <cell r="E292"/>
          <cell r="F292"/>
          <cell r="G292"/>
          <cell r="H292"/>
          <cell r="I292"/>
          <cell r="J292"/>
          <cell r="K292"/>
          <cell r="L292"/>
          <cell r="M292"/>
          <cell r="N292"/>
          <cell r="O292"/>
          <cell r="P292"/>
          <cell r="Q292"/>
        </row>
        <row r="293">
          <cell r="A293" t="str">
            <v>C00288</v>
          </cell>
          <cell r="B293"/>
          <cell r="C293"/>
          <cell r="D293"/>
          <cell r="E293"/>
          <cell r="F293"/>
          <cell r="G293"/>
          <cell r="H293"/>
          <cell r="I293"/>
          <cell r="J293"/>
          <cell r="K293"/>
          <cell r="L293"/>
          <cell r="M293"/>
          <cell r="N293"/>
          <cell r="O293"/>
          <cell r="P293"/>
          <cell r="Q293"/>
        </row>
        <row r="294">
          <cell r="A294" t="str">
            <v>C00289</v>
          </cell>
          <cell r="B294"/>
          <cell r="C294"/>
          <cell r="D294"/>
          <cell r="E294"/>
          <cell r="F294"/>
          <cell r="G294"/>
          <cell r="H294"/>
          <cell r="I294"/>
          <cell r="J294"/>
          <cell r="K294"/>
          <cell r="L294"/>
          <cell r="M294"/>
          <cell r="N294"/>
          <cell r="O294"/>
          <cell r="P294"/>
          <cell r="Q294"/>
        </row>
        <row r="295">
          <cell r="A295" t="str">
            <v>C00290</v>
          </cell>
          <cell r="B295"/>
          <cell r="C295"/>
          <cell r="D295"/>
          <cell r="E295"/>
          <cell r="F295"/>
          <cell r="G295"/>
          <cell r="H295"/>
          <cell r="I295"/>
          <cell r="J295"/>
          <cell r="K295"/>
          <cell r="L295"/>
          <cell r="M295"/>
          <cell r="N295"/>
          <cell r="O295"/>
          <cell r="P295"/>
          <cell r="Q295"/>
        </row>
        <row r="296">
          <cell r="A296" t="str">
            <v>C00291</v>
          </cell>
          <cell r="B296"/>
          <cell r="C296"/>
          <cell r="D296"/>
          <cell r="E296"/>
          <cell r="F296"/>
          <cell r="G296"/>
          <cell r="H296"/>
          <cell r="I296"/>
          <cell r="J296"/>
          <cell r="K296"/>
          <cell r="L296"/>
          <cell r="M296"/>
          <cell r="N296"/>
          <cell r="O296"/>
          <cell r="P296"/>
          <cell r="Q296"/>
        </row>
        <row r="297">
          <cell r="A297" t="str">
            <v>C00292</v>
          </cell>
          <cell r="B297"/>
          <cell r="C297"/>
          <cell r="D297"/>
          <cell r="E297"/>
          <cell r="F297"/>
          <cell r="G297"/>
          <cell r="H297"/>
          <cell r="I297"/>
          <cell r="J297"/>
          <cell r="K297"/>
          <cell r="L297"/>
          <cell r="M297"/>
          <cell r="N297"/>
          <cell r="O297"/>
          <cell r="P297"/>
          <cell r="Q297"/>
        </row>
        <row r="298">
          <cell r="A298" t="str">
            <v>C00293</v>
          </cell>
          <cell r="B298"/>
          <cell r="C298"/>
          <cell r="D298"/>
          <cell r="E298"/>
          <cell r="F298"/>
          <cell r="G298"/>
          <cell r="H298"/>
          <cell r="I298"/>
          <cell r="J298"/>
          <cell r="K298"/>
          <cell r="L298"/>
          <cell r="M298"/>
          <cell r="N298"/>
          <cell r="O298"/>
          <cell r="P298"/>
          <cell r="Q298"/>
        </row>
        <row r="299">
          <cell r="A299" t="str">
            <v>C00294</v>
          </cell>
          <cell r="B299"/>
          <cell r="C299"/>
          <cell r="D299"/>
          <cell r="E299"/>
          <cell r="F299"/>
          <cell r="G299"/>
          <cell r="H299"/>
          <cell r="I299"/>
          <cell r="J299"/>
          <cell r="K299"/>
          <cell r="L299"/>
          <cell r="M299"/>
          <cell r="N299"/>
          <cell r="O299"/>
          <cell r="P299"/>
          <cell r="Q299"/>
        </row>
        <row r="300">
          <cell r="A300" t="str">
            <v>C00295</v>
          </cell>
          <cell r="B300"/>
          <cell r="C300"/>
          <cell r="D300"/>
          <cell r="E300"/>
          <cell r="F300"/>
          <cell r="G300"/>
          <cell r="H300"/>
          <cell r="I300"/>
          <cell r="J300"/>
          <cell r="K300"/>
          <cell r="L300"/>
          <cell r="M300"/>
          <cell r="N300"/>
          <cell r="O300"/>
          <cell r="P300"/>
          <cell r="Q300"/>
        </row>
        <row r="301">
          <cell r="A301" t="str">
            <v>C00296</v>
          </cell>
          <cell r="B301"/>
          <cell r="C301"/>
          <cell r="D301"/>
          <cell r="E301"/>
          <cell r="F301"/>
          <cell r="G301"/>
          <cell r="H301"/>
          <cell r="I301"/>
          <cell r="J301"/>
          <cell r="K301"/>
          <cell r="L301"/>
          <cell r="M301"/>
          <cell r="N301"/>
          <cell r="O301"/>
          <cell r="P301"/>
          <cell r="Q301"/>
        </row>
        <row r="302">
          <cell r="A302" t="str">
            <v>C00297</v>
          </cell>
          <cell r="B302"/>
          <cell r="C302"/>
          <cell r="D302"/>
          <cell r="E302"/>
          <cell r="F302"/>
          <cell r="G302"/>
          <cell r="H302"/>
          <cell r="I302"/>
          <cell r="J302"/>
          <cell r="K302"/>
          <cell r="L302"/>
          <cell r="M302"/>
          <cell r="N302"/>
          <cell r="O302"/>
          <cell r="P302"/>
          <cell r="Q302"/>
        </row>
        <row r="303">
          <cell r="A303" t="str">
            <v>C00298</v>
          </cell>
          <cell r="B303"/>
          <cell r="C303"/>
          <cell r="D303"/>
          <cell r="E303"/>
          <cell r="F303"/>
          <cell r="G303"/>
          <cell r="H303"/>
          <cell r="I303"/>
          <cell r="J303"/>
          <cell r="K303"/>
          <cell r="L303"/>
          <cell r="M303"/>
          <cell r="N303"/>
          <cell r="O303"/>
          <cell r="P303"/>
          <cell r="Q303"/>
        </row>
        <row r="304">
          <cell r="A304" t="str">
            <v>C00299</v>
          </cell>
          <cell r="B304"/>
          <cell r="C304"/>
          <cell r="D304"/>
          <cell r="E304"/>
          <cell r="F304"/>
          <cell r="G304"/>
          <cell r="H304"/>
          <cell r="I304"/>
          <cell r="J304"/>
          <cell r="K304"/>
          <cell r="L304"/>
          <cell r="M304"/>
          <cell r="N304"/>
          <cell r="O304"/>
          <cell r="P304"/>
          <cell r="Q304"/>
        </row>
        <row r="305">
          <cell r="A305" t="str">
            <v>C00300</v>
          </cell>
          <cell r="B305"/>
          <cell r="C305"/>
          <cell r="D305"/>
          <cell r="E305"/>
          <cell r="F305"/>
          <cell r="G305"/>
          <cell r="H305"/>
          <cell r="I305"/>
          <cell r="J305"/>
          <cell r="K305"/>
          <cell r="L305"/>
          <cell r="M305"/>
          <cell r="N305"/>
          <cell r="O305"/>
          <cell r="P305"/>
          <cell r="Q305"/>
        </row>
        <row r="306">
          <cell r="A306" t="str">
            <v>C00301</v>
          </cell>
          <cell r="B306"/>
          <cell r="C306"/>
          <cell r="D306"/>
          <cell r="E306"/>
          <cell r="F306"/>
          <cell r="G306"/>
          <cell r="H306"/>
          <cell r="I306"/>
          <cell r="J306"/>
          <cell r="K306"/>
          <cell r="L306"/>
          <cell r="M306"/>
          <cell r="N306"/>
          <cell r="O306"/>
          <cell r="P306"/>
          <cell r="Q306"/>
        </row>
        <row r="307">
          <cell r="A307" t="str">
            <v>C00302</v>
          </cell>
          <cell r="B307"/>
          <cell r="C307"/>
          <cell r="D307"/>
          <cell r="E307"/>
          <cell r="F307"/>
          <cell r="G307"/>
          <cell r="H307"/>
          <cell r="I307"/>
          <cell r="J307"/>
          <cell r="K307"/>
          <cell r="L307"/>
          <cell r="M307"/>
          <cell r="N307"/>
          <cell r="O307"/>
          <cell r="P307"/>
          <cell r="Q307"/>
        </row>
        <row r="308">
          <cell r="A308" t="str">
            <v>C00303</v>
          </cell>
          <cell r="B308"/>
          <cell r="C308"/>
          <cell r="D308"/>
          <cell r="E308"/>
          <cell r="F308"/>
          <cell r="G308"/>
          <cell r="H308"/>
          <cell r="I308"/>
          <cell r="J308"/>
          <cell r="K308"/>
          <cell r="L308"/>
          <cell r="M308"/>
          <cell r="N308"/>
          <cell r="O308"/>
          <cell r="P308"/>
          <cell r="Q308"/>
        </row>
        <row r="309">
          <cell r="A309" t="str">
            <v>C00304</v>
          </cell>
          <cell r="B309"/>
          <cell r="C309"/>
          <cell r="D309"/>
          <cell r="E309"/>
          <cell r="F309"/>
          <cell r="G309"/>
          <cell r="H309"/>
          <cell r="I309"/>
          <cell r="J309"/>
          <cell r="K309"/>
          <cell r="L309"/>
          <cell r="M309"/>
          <cell r="N309"/>
          <cell r="O309"/>
          <cell r="P309"/>
          <cell r="Q309"/>
        </row>
        <row r="310">
          <cell r="A310" t="str">
            <v>C00305</v>
          </cell>
          <cell r="B310"/>
          <cell r="C310"/>
          <cell r="D310"/>
          <cell r="E310"/>
          <cell r="F310"/>
          <cell r="G310"/>
          <cell r="H310"/>
          <cell r="I310"/>
          <cell r="J310"/>
          <cell r="K310"/>
          <cell r="L310"/>
          <cell r="M310"/>
          <cell r="N310"/>
          <cell r="O310"/>
          <cell r="P310"/>
          <cell r="Q310"/>
        </row>
        <row r="311">
          <cell r="A311" t="str">
            <v>C00306</v>
          </cell>
          <cell r="B311"/>
          <cell r="C311"/>
          <cell r="D311"/>
          <cell r="E311"/>
          <cell r="F311"/>
          <cell r="G311"/>
          <cell r="H311"/>
          <cell r="I311"/>
          <cell r="J311"/>
          <cell r="K311"/>
          <cell r="L311"/>
          <cell r="M311"/>
          <cell r="N311"/>
          <cell r="O311"/>
          <cell r="P311"/>
          <cell r="Q311"/>
        </row>
        <row r="312">
          <cell r="A312" t="str">
            <v>C00307</v>
          </cell>
          <cell r="B312"/>
          <cell r="C312"/>
          <cell r="D312"/>
          <cell r="E312"/>
          <cell r="F312"/>
          <cell r="G312"/>
          <cell r="H312"/>
          <cell r="I312"/>
          <cell r="J312"/>
          <cell r="K312"/>
          <cell r="L312"/>
          <cell r="M312"/>
          <cell r="N312"/>
          <cell r="O312"/>
          <cell r="P312"/>
          <cell r="Q312"/>
        </row>
        <row r="313">
          <cell r="A313" t="str">
            <v>C00308</v>
          </cell>
          <cell r="B313"/>
          <cell r="C313"/>
          <cell r="D313"/>
          <cell r="E313"/>
          <cell r="F313"/>
          <cell r="G313"/>
          <cell r="H313"/>
          <cell r="I313"/>
          <cell r="J313"/>
          <cell r="K313"/>
          <cell r="L313"/>
          <cell r="M313"/>
          <cell r="N313"/>
          <cell r="O313"/>
          <cell r="P313"/>
          <cell r="Q313"/>
        </row>
        <row r="314">
          <cell r="A314" t="str">
            <v>C00309</v>
          </cell>
          <cell r="B314"/>
          <cell r="C314"/>
          <cell r="D314"/>
          <cell r="E314"/>
          <cell r="F314"/>
          <cell r="G314"/>
          <cell r="H314"/>
          <cell r="I314"/>
          <cell r="J314"/>
          <cell r="K314"/>
          <cell r="L314"/>
          <cell r="M314"/>
          <cell r="N314"/>
          <cell r="O314"/>
          <cell r="P314"/>
          <cell r="Q314"/>
        </row>
        <row r="315">
          <cell r="A315" t="str">
            <v>C00310</v>
          </cell>
          <cell r="B315"/>
          <cell r="C315"/>
          <cell r="D315"/>
          <cell r="E315"/>
          <cell r="F315"/>
          <cell r="G315"/>
          <cell r="H315"/>
          <cell r="I315"/>
          <cell r="J315"/>
          <cell r="K315"/>
          <cell r="L315"/>
          <cell r="M315"/>
          <cell r="N315"/>
          <cell r="O315"/>
          <cell r="P315"/>
          <cell r="Q315"/>
        </row>
        <row r="316">
          <cell r="A316" t="str">
            <v>C00311</v>
          </cell>
          <cell r="B316"/>
          <cell r="C316"/>
          <cell r="D316"/>
          <cell r="E316"/>
          <cell r="F316"/>
          <cell r="G316"/>
          <cell r="H316"/>
          <cell r="I316"/>
          <cell r="J316"/>
          <cell r="K316"/>
          <cell r="L316"/>
          <cell r="M316"/>
          <cell r="N316"/>
          <cell r="O316"/>
          <cell r="P316"/>
          <cell r="Q316"/>
        </row>
        <row r="317">
          <cell r="A317" t="str">
            <v>C00312</v>
          </cell>
          <cell r="B317"/>
          <cell r="C317"/>
          <cell r="D317"/>
          <cell r="E317"/>
          <cell r="F317"/>
          <cell r="G317"/>
          <cell r="H317"/>
          <cell r="I317"/>
          <cell r="J317"/>
          <cell r="K317"/>
          <cell r="L317"/>
          <cell r="M317"/>
          <cell r="N317"/>
          <cell r="O317"/>
          <cell r="P317"/>
          <cell r="Q317"/>
        </row>
        <row r="318">
          <cell r="A318" t="str">
            <v>C00313</v>
          </cell>
          <cell r="B318"/>
          <cell r="C318"/>
          <cell r="D318"/>
          <cell r="E318"/>
          <cell r="F318"/>
          <cell r="G318"/>
          <cell r="H318"/>
          <cell r="I318"/>
          <cell r="J318"/>
          <cell r="K318"/>
          <cell r="L318"/>
          <cell r="M318"/>
          <cell r="N318"/>
          <cell r="O318"/>
          <cell r="P318"/>
          <cell r="Q318"/>
        </row>
        <row r="319">
          <cell r="A319" t="str">
            <v>C00314</v>
          </cell>
          <cell r="B319"/>
          <cell r="C319"/>
          <cell r="D319"/>
          <cell r="E319"/>
          <cell r="F319"/>
          <cell r="G319"/>
          <cell r="H319"/>
          <cell r="I319"/>
          <cell r="J319"/>
          <cell r="K319"/>
          <cell r="L319"/>
          <cell r="M319"/>
          <cell r="N319"/>
          <cell r="O319"/>
          <cell r="P319"/>
          <cell r="Q319"/>
        </row>
        <row r="320">
          <cell r="A320" t="str">
            <v>C00315</v>
          </cell>
          <cell r="B320"/>
          <cell r="C320"/>
          <cell r="D320"/>
          <cell r="E320"/>
          <cell r="F320"/>
          <cell r="G320"/>
          <cell r="H320"/>
          <cell r="I320"/>
          <cell r="J320"/>
          <cell r="K320"/>
          <cell r="L320"/>
          <cell r="M320"/>
          <cell r="N320"/>
          <cell r="O320"/>
          <cell r="P320"/>
          <cell r="Q320"/>
        </row>
        <row r="321">
          <cell r="A321" t="str">
            <v>C00316</v>
          </cell>
          <cell r="B321"/>
          <cell r="C321"/>
          <cell r="D321"/>
          <cell r="E321"/>
          <cell r="F321"/>
          <cell r="G321"/>
          <cell r="H321"/>
          <cell r="I321"/>
          <cell r="J321"/>
          <cell r="K321"/>
          <cell r="L321"/>
          <cell r="M321"/>
          <cell r="N321"/>
          <cell r="O321"/>
          <cell r="P321"/>
          <cell r="Q321"/>
        </row>
        <row r="322">
          <cell r="A322" t="str">
            <v>C00317</v>
          </cell>
          <cell r="B322"/>
          <cell r="C322"/>
          <cell r="D322"/>
          <cell r="E322"/>
          <cell r="F322"/>
          <cell r="G322"/>
          <cell r="H322"/>
          <cell r="I322"/>
          <cell r="J322"/>
          <cell r="K322"/>
          <cell r="L322"/>
          <cell r="M322"/>
          <cell r="N322"/>
          <cell r="O322"/>
          <cell r="P322"/>
          <cell r="Q322"/>
        </row>
        <row r="323">
          <cell r="A323" t="str">
            <v>C00318</v>
          </cell>
          <cell r="B323"/>
          <cell r="C323"/>
          <cell r="D323"/>
          <cell r="E323"/>
          <cell r="F323"/>
          <cell r="G323"/>
          <cell r="H323"/>
          <cell r="I323"/>
          <cell r="J323"/>
          <cell r="K323"/>
          <cell r="L323"/>
          <cell r="M323"/>
          <cell r="N323"/>
          <cell r="O323"/>
          <cell r="P323"/>
          <cell r="Q323"/>
        </row>
        <row r="324">
          <cell r="A324" t="str">
            <v>C00319</v>
          </cell>
          <cell r="B324"/>
          <cell r="C324"/>
          <cell r="D324"/>
          <cell r="E324"/>
          <cell r="F324"/>
          <cell r="G324"/>
          <cell r="H324"/>
          <cell r="I324"/>
          <cell r="J324"/>
          <cell r="K324"/>
          <cell r="L324"/>
          <cell r="M324"/>
          <cell r="N324"/>
          <cell r="O324"/>
          <cell r="P324"/>
          <cell r="Q324"/>
        </row>
        <row r="325">
          <cell r="A325" t="str">
            <v>C00320</v>
          </cell>
          <cell r="B325"/>
          <cell r="C325"/>
          <cell r="D325"/>
          <cell r="E325"/>
          <cell r="F325"/>
          <cell r="G325"/>
          <cell r="H325"/>
          <cell r="I325"/>
          <cell r="J325"/>
          <cell r="K325"/>
          <cell r="L325"/>
          <cell r="M325"/>
          <cell r="N325"/>
          <cell r="O325"/>
          <cell r="P325"/>
          <cell r="Q325"/>
        </row>
        <row r="326">
          <cell r="A326" t="str">
            <v>C00321</v>
          </cell>
          <cell r="B326"/>
          <cell r="C326"/>
          <cell r="D326"/>
          <cell r="E326"/>
          <cell r="F326"/>
          <cell r="G326"/>
          <cell r="H326"/>
          <cell r="I326"/>
          <cell r="J326"/>
          <cell r="K326"/>
          <cell r="L326"/>
          <cell r="M326"/>
          <cell r="N326"/>
          <cell r="O326"/>
          <cell r="P326"/>
          <cell r="Q326"/>
        </row>
        <row r="327">
          <cell r="A327" t="str">
            <v>C00322</v>
          </cell>
          <cell r="B327"/>
          <cell r="C327"/>
          <cell r="D327"/>
          <cell r="E327"/>
          <cell r="F327"/>
          <cell r="G327"/>
          <cell r="H327"/>
          <cell r="I327"/>
          <cell r="J327"/>
          <cell r="K327"/>
          <cell r="L327"/>
          <cell r="M327"/>
          <cell r="N327"/>
          <cell r="O327"/>
          <cell r="P327"/>
          <cell r="Q327"/>
        </row>
        <row r="328">
          <cell r="A328" t="str">
            <v>C00323</v>
          </cell>
          <cell r="B328"/>
          <cell r="C328"/>
          <cell r="D328"/>
          <cell r="E328"/>
          <cell r="F328"/>
          <cell r="G328"/>
          <cell r="H328"/>
          <cell r="I328"/>
          <cell r="J328"/>
          <cell r="K328"/>
          <cell r="L328"/>
          <cell r="M328"/>
          <cell r="N328"/>
          <cell r="O328"/>
          <cell r="P328"/>
          <cell r="Q328"/>
        </row>
        <row r="329">
          <cell r="A329" t="str">
            <v>C00324</v>
          </cell>
          <cell r="B329"/>
          <cell r="C329"/>
          <cell r="D329"/>
          <cell r="E329"/>
          <cell r="F329"/>
          <cell r="G329"/>
          <cell r="H329"/>
          <cell r="I329"/>
          <cell r="J329"/>
          <cell r="K329"/>
          <cell r="L329"/>
          <cell r="M329"/>
          <cell r="N329"/>
          <cell r="O329"/>
          <cell r="P329"/>
          <cell r="Q329"/>
        </row>
        <row r="330">
          <cell r="A330" t="str">
            <v>C00325</v>
          </cell>
          <cell r="B330"/>
          <cell r="C330"/>
          <cell r="D330"/>
          <cell r="E330"/>
          <cell r="F330"/>
          <cell r="G330"/>
          <cell r="H330"/>
          <cell r="I330"/>
          <cell r="J330"/>
          <cell r="K330"/>
          <cell r="L330"/>
          <cell r="M330"/>
          <cell r="N330"/>
          <cell r="O330"/>
          <cell r="P330"/>
          <cell r="Q330"/>
        </row>
        <row r="331">
          <cell r="A331" t="str">
            <v>C00326</v>
          </cell>
          <cell r="B331"/>
          <cell r="C331"/>
          <cell r="D331"/>
          <cell r="E331"/>
          <cell r="F331"/>
          <cell r="G331"/>
          <cell r="H331"/>
          <cell r="I331"/>
          <cell r="J331"/>
          <cell r="K331"/>
          <cell r="L331"/>
          <cell r="M331"/>
          <cell r="N331"/>
          <cell r="O331"/>
          <cell r="P331"/>
          <cell r="Q331"/>
        </row>
        <row r="332">
          <cell r="A332" t="str">
            <v>C00327</v>
          </cell>
          <cell r="B332"/>
          <cell r="C332"/>
          <cell r="D332"/>
          <cell r="E332"/>
          <cell r="F332"/>
          <cell r="G332"/>
          <cell r="H332"/>
          <cell r="I332"/>
          <cell r="J332"/>
          <cell r="K332"/>
          <cell r="L332"/>
          <cell r="M332"/>
          <cell r="N332"/>
          <cell r="O332"/>
          <cell r="P332"/>
          <cell r="Q332"/>
        </row>
        <row r="333">
          <cell r="A333" t="str">
            <v>C00328</v>
          </cell>
          <cell r="B333"/>
          <cell r="C333"/>
          <cell r="D333"/>
          <cell r="E333"/>
          <cell r="F333"/>
          <cell r="G333"/>
          <cell r="H333"/>
          <cell r="I333"/>
          <cell r="J333"/>
          <cell r="K333"/>
          <cell r="L333"/>
          <cell r="M333"/>
          <cell r="N333"/>
          <cell r="O333"/>
          <cell r="P333"/>
          <cell r="Q333"/>
        </row>
        <row r="334">
          <cell r="A334" t="str">
            <v>C00329</v>
          </cell>
          <cell r="B334"/>
          <cell r="C334"/>
          <cell r="D334"/>
          <cell r="E334"/>
          <cell r="F334"/>
          <cell r="G334"/>
          <cell r="H334"/>
          <cell r="I334"/>
          <cell r="J334"/>
          <cell r="K334"/>
          <cell r="L334"/>
          <cell r="M334"/>
          <cell r="N334"/>
          <cell r="O334"/>
          <cell r="P334"/>
          <cell r="Q334"/>
        </row>
        <row r="335">
          <cell r="A335" t="str">
            <v>C00330</v>
          </cell>
          <cell r="B335"/>
          <cell r="C335"/>
          <cell r="D335"/>
          <cell r="E335"/>
          <cell r="F335"/>
          <cell r="G335"/>
          <cell r="H335"/>
          <cell r="I335"/>
          <cell r="J335"/>
          <cell r="K335"/>
          <cell r="L335"/>
          <cell r="M335"/>
          <cell r="N335"/>
          <cell r="O335"/>
          <cell r="P335"/>
          <cell r="Q335"/>
        </row>
        <row r="336">
          <cell r="A336" t="str">
            <v>C00331</v>
          </cell>
          <cell r="B336"/>
          <cell r="C336"/>
          <cell r="D336"/>
          <cell r="E336"/>
          <cell r="F336"/>
          <cell r="G336"/>
          <cell r="H336"/>
          <cell r="I336"/>
          <cell r="J336"/>
          <cell r="K336"/>
          <cell r="L336"/>
          <cell r="M336"/>
          <cell r="N336"/>
          <cell r="O336"/>
          <cell r="P336"/>
          <cell r="Q336"/>
        </row>
        <row r="337">
          <cell r="A337" t="str">
            <v>C00332</v>
          </cell>
          <cell r="B337"/>
          <cell r="C337"/>
          <cell r="D337"/>
          <cell r="E337"/>
          <cell r="F337"/>
          <cell r="G337"/>
          <cell r="H337"/>
          <cell r="I337"/>
          <cell r="J337"/>
          <cell r="K337"/>
          <cell r="L337"/>
          <cell r="M337"/>
          <cell r="N337"/>
          <cell r="O337"/>
          <cell r="P337"/>
          <cell r="Q337"/>
        </row>
        <row r="338">
          <cell r="A338" t="str">
            <v>C00333</v>
          </cell>
          <cell r="B338"/>
          <cell r="C338"/>
          <cell r="D338"/>
          <cell r="E338"/>
          <cell r="F338"/>
          <cell r="G338"/>
          <cell r="H338"/>
          <cell r="I338"/>
          <cell r="J338"/>
          <cell r="K338"/>
          <cell r="L338"/>
          <cell r="M338"/>
          <cell r="N338"/>
          <cell r="O338"/>
          <cell r="P338"/>
          <cell r="Q338"/>
        </row>
        <row r="339">
          <cell r="A339" t="str">
            <v>C00334</v>
          </cell>
          <cell r="B339"/>
          <cell r="C339"/>
          <cell r="D339"/>
          <cell r="E339"/>
          <cell r="F339"/>
          <cell r="G339"/>
          <cell r="H339"/>
          <cell r="I339"/>
          <cell r="J339"/>
          <cell r="K339"/>
          <cell r="L339"/>
          <cell r="M339"/>
          <cell r="N339"/>
          <cell r="O339"/>
          <cell r="P339"/>
          <cell r="Q339"/>
        </row>
        <row r="340">
          <cell r="A340" t="str">
            <v>C00335</v>
          </cell>
          <cell r="B340"/>
          <cell r="C340"/>
          <cell r="D340"/>
          <cell r="E340"/>
          <cell r="F340"/>
          <cell r="G340"/>
          <cell r="H340"/>
          <cell r="I340"/>
          <cell r="J340"/>
          <cell r="K340"/>
          <cell r="L340"/>
          <cell r="M340"/>
          <cell r="N340"/>
          <cell r="O340"/>
          <cell r="P340"/>
          <cell r="Q340"/>
        </row>
        <row r="341">
          <cell r="A341" t="str">
            <v>C00336</v>
          </cell>
          <cell r="B341"/>
          <cell r="C341"/>
          <cell r="D341"/>
          <cell r="E341"/>
          <cell r="F341"/>
          <cell r="G341"/>
          <cell r="H341"/>
          <cell r="I341"/>
          <cell r="J341"/>
          <cell r="K341"/>
          <cell r="L341"/>
          <cell r="M341"/>
          <cell r="N341"/>
          <cell r="O341"/>
          <cell r="P341"/>
          <cell r="Q341"/>
        </row>
        <row r="342">
          <cell r="A342" t="str">
            <v>C00337</v>
          </cell>
          <cell r="B342"/>
          <cell r="C342"/>
          <cell r="D342"/>
          <cell r="E342"/>
          <cell r="F342"/>
          <cell r="G342"/>
          <cell r="H342"/>
          <cell r="I342"/>
          <cell r="J342"/>
          <cell r="K342"/>
          <cell r="L342"/>
          <cell r="M342"/>
          <cell r="N342"/>
          <cell r="O342"/>
          <cell r="P342"/>
          <cell r="Q342"/>
        </row>
        <row r="343">
          <cell r="A343" t="str">
            <v>C00338</v>
          </cell>
          <cell r="B343"/>
          <cell r="C343"/>
          <cell r="D343"/>
          <cell r="E343"/>
          <cell r="F343"/>
          <cell r="G343"/>
          <cell r="H343"/>
          <cell r="I343"/>
          <cell r="J343"/>
          <cell r="K343"/>
          <cell r="L343"/>
          <cell r="M343"/>
          <cell r="N343"/>
          <cell r="O343"/>
          <cell r="P343"/>
          <cell r="Q343"/>
        </row>
        <row r="344">
          <cell r="A344" t="str">
            <v>C00339</v>
          </cell>
          <cell r="B344"/>
          <cell r="C344"/>
          <cell r="D344"/>
          <cell r="E344"/>
          <cell r="F344"/>
          <cell r="G344"/>
          <cell r="H344"/>
          <cell r="I344"/>
          <cell r="J344"/>
          <cell r="K344"/>
          <cell r="L344"/>
          <cell r="M344"/>
          <cell r="N344"/>
          <cell r="O344"/>
          <cell r="P344"/>
          <cell r="Q344"/>
        </row>
        <row r="345">
          <cell r="A345" t="str">
            <v>C00340</v>
          </cell>
          <cell r="B345"/>
          <cell r="C345"/>
          <cell r="D345"/>
          <cell r="E345"/>
          <cell r="F345"/>
          <cell r="G345"/>
          <cell r="H345"/>
          <cell r="I345"/>
          <cell r="J345"/>
          <cell r="K345"/>
          <cell r="L345"/>
          <cell r="M345"/>
          <cell r="N345"/>
          <cell r="O345"/>
          <cell r="P345"/>
          <cell r="Q345"/>
        </row>
        <row r="346">
          <cell r="A346" t="str">
            <v>C00341</v>
          </cell>
          <cell r="B346"/>
          <cell r="C346"/>
          <cell r="D346"/>
          <cell r="E346"/>
          <cell r="F346"/>
          <cell r="G346"/>
          <cell r="H346"/>
          <cell r="I346"/>
          <cell r="J346"/>
          <cell r="K346"/>
          <cell r="L346"/>
          <cell r="M346"/>
          <cell r="N346"/>
          <cell r="O346"/>
          <cell r="P346"/>
          <cell r="Q346"/>
        </row>
        <row r="347">
          <cell r="A347" t="str">
            <v>C00342</v>
          </cell>
          <cell r="B347"/>
          <cell r="C347"/>
          <cell r="D347"/>
          <cell r="E347"/>
          <cell r="F347"/>
          <cell r="G347"/>
          <cell r="H347"/>
          <cell r="I347"/>
          <cell r="J347"/>
          <cell r="K347"/>
          <cell r="L347"/>
          <cell r="M347"/>
          <cell r="N347"/>
          <cell r="O347"/>
          <cell r="P347"/>
          <cell r="Q347"/>
        </row>
        <row r="348">
          <cell r="A348" t="str">
            <v>C00343</v>
          </cell>
          <cell r="B348"/>
          <cell r="C348"/>
          <cell r="D348"/>
          <cell r="E348"/>
          <cell r="F348"/>
          <cell r="G348"/>
          <cell r="H348"/>
          <cell r="I348"/>
          <cell r="J348"/>
          <cell r="K348"/>
          <cell r="L348"/>
          <cell r="M348"/>
          <cell r="N348"/>
          <cell r="O348"/>
          <cell r="P348"/>
          <cell r="Q348"/>
        </row>
        <row r="349">
          <cell r="A349" t="str">
            <v>C00344</v>
          </cell>
          <cell r="B349"/>
          <cell r="C349"/>
          <cell r="D349"/>
          <cell r="E349"/>
          <cell r="F349"/>
          <cell r="G349"/>
          <cell r="H349"/>
          <cell r="I349"/>
          <cell r="J349"/>
          <cell r="K349"/>
          <cell r="L349"/>
          <cell r="M349"/>
          <cell r="N349"/>
          <cell r="O349"/>
          <cell r="P349"/>
          <cell r="Q349"/>
        </row>
        <row r="350">
          <cell r="A350" t="str">
            <v>C00345</v>
          </cell>
          <cell r="B350"/>
          <cell r="C350"/>
          <cell r="D350"/>
          <cell r="E350"/>
          <cell r="F350"/>
          <cell r="G350"/>
          <cell r="H350"/>
          <cell r="I350"/>
          <cell r="J350"/>
          <cell r="K350"/>
          <cell r="L350"/>
          <cell r="M350"/>
          <cell r="N350"/>
          <cell r="O350"/>
          <cell r="P350"/>
          <cell r="Q350"/>
        </row>
        <row r="351">
          <cell r="A351" t="str">
            <v>C00346</v>
          </cell>
          <cell r="B351"/>
          <cell r="C351"/>
          <cell r="D351"/>
          <cell r="E351"/>
          <cell r="F351"/>
          <cell r="G351"/>
          <cell r="H351"/>
          <cell r="I351"/>
          <cell r="J351"/>
          <cell r="K351"/>
          <cell r="L351"/>
          <cell r="M351"/>
          <cell r="N351"/>
          <cell r="O351"/>
          <cell r="P351"/>
          <cell r="Q351"/>
        </row>
        <row r="352">
          <cell r="A352" t="str">
            <v>C00347</v>
          </cell>
          <cell r="B352"/>
          <cell r="C352"/>
          <cell r="D352"/>
          <cell r="E352"/>
          <cell r="F352"/>
          <cell r="G352"/>
          <cell r="H352"/>
          <cell r="I352"/>
          <cell r="J352"/>
          <cell r="K352"/>
          <cell r="L352"/>
          <cell r="M352"/>
          <cell r="N352"/>
          <cell r="O352"/>
          <cell r="P352"/>
          <cell r="Q352"/>
        </row>
        <row r="353">
          <cell r="A353" t="str">
            <v>C00348</v>
          </cell>
          <cell r="B353"/>
          <cell r="C353"/>
          <cell r="D353"/>
          <cell r="E353"/>
          <cell r="F353"/>
          <cell r="G353"/>
          <cell r="H353"/>
          <cell r="I353"/>
          <cell r="J353"/>
          <cell r="K353"/>
          <cell r="L353"/>
          <cell r="M353"/>
          <cell r="N353"/>
          <cell r="O353"/>
          <cell r="P353"/>
          <cell r="Q353"/>
        </row>
        <row r="354">
          <cell r="A354" t="str">
            <v>C00349</v>
          </cell>
          <cell r="B354"/>
          <cell r="C354"/>
          <cell r="D354"/>
          <cell r="E354"/>
          <cell r="F354"/>
          <cell r="G354"/>
          <cell r="H354"/>
          <cell r="I354"/>
          <cell r="J354"/>
          <cell r="K354"/>
          <cell r="L354"/>
          <cell r="M354"/>
          <cell r="N354"/>
          <cell r="O354"/>
          <cell r="P354"/>
          <cell r="Q354"/>
        </row>
        <row r="355">
          <cell r="A355" t="str">
            <v>C00350</v>
          </cell>
          <cell r="B355"/>
          <cell r="C355"/>
          <cell r="D355"/>
          <cell r="E355"/>
          <cell r="F355"/>
          <cell r="G355"/>
          <cell r="H355"/>
          <cell r="I355"/>
          <cell r="J355"/>
          <cell r="K355"/>
          <cell r="L355"/>
          <cell r="M355"/>
          <cell r="N355"/>
          <cell r="O355"/>
          <cell r="P355"/>
          <cell r="Q355"/>
        </row>
        <row r="356">
          <cell r="A356" t="str">
            <v>C00351</v>
          </cell>
          <cell r="B356"/>
          <cell r="C356"/>
          <cell r="D356"/>
          <cell r="E356"/>
          <cell r="F356"/>
          <cell r="G356"/>
          <cell r="H356"/>
          <cell r="I356"/>
          <cell r="J356"/>
          <cell r="K356"/>
          <cell r="L356"/>
          <cell r="M356"/>
          <cell r="N356"/>
          <cell r="O356"/>
          <cell r="P356"/>
          <cell r="Q356"/>
        </row>
        <row r="357">
          <cell r="A357" t="str">
            <v>C00352</v>
          </cell>
          <cell r="B357"/>
          <cell r="C357"/>
          <cell r="D357"/>
          <cell r="E357"/>
          <cell r="F357"/>
          <cell r="G357"/>
          <cell r="H357"/>
          <cell r="I357"/>
          <cell r="J357"/>
          <cell r="K357"/>
          <cell r="L357"/>
          <cell r="M357"/>
          <cell r="N357"/>
          <cell r="O357"/>
          <cell r="P357"/>
          <cell r="Q357"/>
        </row>
        <row r="358">
          <cell r="A358" t="str">
            <v>C00353</v>
          </cell>
          <cell r="B358"/>
          <cell r="C358"/>
          <cell r="D358"/>
          <cell r="E358"/>
          <cell r="F358"/>
          <cell r="G358"/>
          <cell r="H358"/>
          <cell r="I358"/>
          <cell r="J358"/>
          <cell r="K358"/>
          <cell r="L358"/>
          <cell r="M358"/>
          <cell r="N358"/>
          <cell r="O358"/>
          <cell r="P358"/>
          <cell r="Q358"/>
        </row>
        <row r="359">
          <cell r="A359" t="str">
            <v>C00354</v>
          </cell>
          <cell r="B359"/>
          <cell r="C359"/>
          <cell r="D359"/>
          <cell r="E359"/>
          <cell r="F359"/>
          <cell r="G359"/>
          <cell r="H359"/>
          <cell r="I359"/>
          <cell r="J359"/>
          <cell r="K359"/>
          <cell r="L359"/>
          <cell r="M359"/>
          <cell r="N359"/>
          <cell r="O359"/>
          <cell r="P359"/>
          <cell r="Q359"/>
        </row>
        <row r="360">
          <cell r="A360" t="str">
            <v>C00355</v>
          </cell>
          <cell r="B360"/>
          <cell r="C360"/>
          <cell r="D360"/>
          <cell r="E360"/>
          <cell r="F360"/>
          <cell r="G360"/>
          <cell r="H360"/>
          <cell r="I360"/>
          <cell r="J360"/>
          <cell r="K360"/>
          <cell r="L360"/>
          <cell r="M360"/>
          <cell r="N360"/>
          <cell r="O360"/>
          <cell r="P360"/>
          <cell r="Q360"/>
        </row>
        <row r="361">
          <cell r="A361" t="str">
            <v>C00356</v>
          </cell>
          <cell r="B361"/>
          <cell r="C361"/>
          <cell r="D361"/>
          <cell r="E361"/>
          <cell r="F361"/>
          <cell r="G361"/>
          <cell r="H361"/>
          <cell r="I361"/>
          <cell r="J361"/>
          <cell r="K361"/>
          <cell r="L361"/>
          <cell r="M361"/>
          <cell r="N361"/>
          <cell r="O361"/>
          <cell r="P361"/>
          <cell r="Q361"/>
        </row>
        <row r="362">
          <cell r="A362" t="str">
            <v>C00357</v>
          </cell>
          <cell r="B362"/>
          <cell r="C362"/>
          <cell r="D362"/>
          <cell r="E362"/>
          <cell r="F362"/>
          <cell r="G362"/>
          <cell r="H362"/>
          <cell r="I362"/>
          <cell r="J362"/>
          <cell r="K362"/>
          <cell r="L362"/>
          <cell r="M362"/>
          <cell r="N362"/>
          <cell r="O362"/>
          <cell r="P362"/>
          <cell r="Q362"/>
        </row>
        <row r="363">
          <cell r="A363" t="str">
            <v>C00358</v>
          </cell>
          <cell r="B363"/>
          <cell r="C363"/>
          <cell r="D363"/>
          <cell r="E363"/>
          <cell r="F363"/>
          <cell r="G363"/>
          <cell r="H363"/>
          <cell r="I363"/>
          <cell r="J363"/>
          <cell r="K363"/>
          <cell r="L363"/>
          <cell r="M363"/>
          <cell r="N363"/>
          <cell r="O363"/>
          <cell r="P363"/>
          <cell r="Q363"/>
        </row>
        <row r="364">
          <cell r="A364" t="str">
            <v>C00359</v>
          </cell>
          <cell r="B364"/>
          <cell r="C364"/>
          <cell r="D364"/>
          <cell r="E364"/>
          <cell r="F364"/>
          <cell r="G364"/>
          <cell r="H364"/>
          <cell r="I364"/>
          <cell r="J364"/>
          <cell r="K364"/>
          <cell r="L364"/>
          <cell r="M364"/>
          <cell r="N364"/>
          <cell r="O364"/>
          <cell r="P364"/>
          <cell r="Q364"/>
        </row>
        <row r="365">
          <cell r="A365" t="str">
            <v>C00360</v>
          </cell>
          <cell r="B365"/>
          <cell r="C365"/>
          <cell r="D365"/>
          <cell r="E365"/>
          <cell r="F365"/>
          <cell r="G365"/>
          <cell r="H365"/>
          <cell r="I365"/>
          <cell r="J365"/>
          <cell r="K365"/>
          <cell r="L365"/>
          <cell r="M365"/>
          <cell r="N365"/>
          <cell r="O365"/>
          <cell r="P365"/>
          <cell r="Q365"/>
        </row>
        <row r="366">
          <cell r="A366" t="str">
            <v>C00361</v>
          </cell>
          <cell r="B366"/>
          <cell r="C366"/>
          <cell r="D366"/>
          <cell r="E366"/>
          <cell r="F366"/>
          <cell r="G366"/>
          <cell r="H366"/>
          <cell r="I366"/>
          <cell r="J366"/>
          <cell r="K366"/>
          <cell r="L366"/>
          <cell r="M366"/>
          <cell r="N366"/>
          <cell r="O366"/>
          <cell r="P366"/>
          <cell r="Q366"/>
        </row>
        <row r="367">
          <cell r="A367" t="str">
            <v>C00362</v>
          </cell>
          <cell r="B367"/>
          <cell r="C367"/>
          <cell r="D367"/>
          <cell r="E367"/>
          <cell r="F367"/>
          <cell r="G367"/>
          <cell r="H367"/>
          <cell r="I367"/>
          <cell r="J367"/>
          <cell r="K367"/>
          <cell r="L367"/>
          <cell r="M367"/>
          <cell r="N367"/>
          <cell r="O367"/>
          <cell r="P367"/>
          <cell r="Q367"/>
        </row>
        <row r="368">
          <cell r="A368" t="str">
            <v>C00363</v>
          </cell>
          <cell r="B368"/>
          <cell r="C368"/>
          <cell r="D368"/>
          <cell r="E368"/>
          <cell r="F368"/>
          <cell r="G368"/>
          <cell r="H368"/>
          <cell r="I368"/>
          <cell r="J368"/>
          <cell r="K368"/>
          <cell r="L368"/>
          <cell r="M368"/>
          <cell r="N368"/>
          <cell r="O368"/>
          <cell r="P368"/>
          <cell r="Q368"/>
        </row>
        <row r="369">
          <cell r="A369" t="str">
            <v>C00364</v>
          </cell>
          <cell r="B369"/>
          <cell r="C369"/>
          <cell r="D369"/>
          <cell r="E369"/>
          <cell r="F369"/>
          <cell r="G369"/>
          <cell r="H369"/>
          <cell r="I369"/>
          <cell r="J369"/>
          <cell r="K369"/>
          <cell r="L369"/>
          <cell r="M369"/>
          <cell r="N369"/>
          <cell r="O369"/>
          <cell r="P369"/>
          <cell r="Q369"/>
        </row>
        <row r="370">
          <cell r="A370" t="str">
            <v>C00365</v>
          </cell>
          <cell r="B370"/>
          <cell r="C370"/>
          <cell r="D370"/>
          <cell r="E370"/>
          <cell r="F370"/>
          <cell r="G370"/>
          <cell r="H370"/>
          <cell r="I370"/>
          <cell r="J370"/>
          <cell r="K370"/>
          <cell r="L370"/>
          <cell r="M370"/>
          <cell r="N370"/>
          <cell r="O370"/>
          <cell r="P370"/>
          <cell r="Q370"/>
        </row>
        <row r="371">
          <cell r="A371" t="str">
            <v>C00366</v>
          </cell>
          <cell r="B371"/>
          <cell r="C371"/>
          <cell r="D371"/>
          <cell r="E371"/>
          <cell r="F371"/>
          <cell r="G371"/>
          <cell r="H371"/>
          <cell r="I371"/>
          <cell r="J371"/>
          <cell r="K371"/>
          <cell r="L371"/>
          <cell r="M371"/>
          <cell r="N371"/>
          <cell r="O371"/>
          <cell r="P371"/>
          <cell r="Q371"/>
        </row>
        <row r="372">
          <cell r="A372" t="str">
            <v>C00367</v>
          </cell>
          <cell r="B372"/>
          <cell r="C372"/>
          <cell r="D372"/>
          <cell r="E372"/>
          <cell r="F372"/>
          <cell r="G372"/>
          <cell r="H372"/>
          <cell r="I372"/>
          <cell r="J372"/>
          <cell r="K372"/>
          <cell r="L372"/>
          <cell r="M372"/>
          <cell r="N372"/>
          <cell r="O372"/>
          <cell r="P372"/>
          <cell r="Q372"/>
        </row>
        <row r="373">
          <cell r="A373" t="str">
            <v>C00368</v>
          </cell>
          <cell r="B373"/>
          <cell r="C373"/>
          <cell r="D373"/>
          <cell r="E373"/>
          <cell r="F373"/>
          <cell r="G373"/>
          <cell r="H373"/>
          <cell r="I373"/>
          <cell r="J373"/>
          <cell r="K373"/>
          <cell r="L373"/>
          <cell r="M373"/>
          <cell r="N373"/>
          <cell r="O373"/>
          <cell r="P373"/>
          <cell r="Q373"/>
        </row>
        <row r="374">
          <cell r="A374" t="str">
            <v>C00369</v>
          </cell>
          <cell r="B374"/>
          <cell r="C374"/>
          <cell r="D374"/>
          <cell r="E374"/>
          <cell r="F374"/>
          <cell r="G374"/>
          <cell r="H374"/>
          <cell r="I374"/>
          <cell r="J374"/>
          <cell r="K374"/>
          <cell r="L374"/>
          <cell r="M374"/>
          <cell r="N374"/>
          <cell r="O374"/>
          <cell r="P374"/>
          <cell r="Q374"/>
        </row>
        <row r="375">
          <cell r="A375" t="str">
            <v>C00370</v>
          </cell>
          <cell r="B375"/>
          <cell r="C375"/>
          <cell r="D375"/>
          <cell r="E375"/>
          <cell r="F375"/>
          <cell r="G375"/>
          <cell r="H375"/>
          <cell r="I375"/>
          <cell r="J375"/>
          <cell r="K375"/>
          <cell r="L375"/>
          <cell r="M375"/>
          <cell r="N375"/>
          <cell r="O375"/>
          <cell r="P375"/>
          <cell r="Q375"/>
        </row>
        <row r="376">
          <cell r="A376" t="str">
            <v>C00371</v>
          </cell>
          <cell r="B376"/>
          <cell r="C376"/>
          <cell r="D376"/>
          <cell r="E376"/>
          <cell r="F376"/>
          <cell r="G376"/>
          <cell r="H376"/>
          <cell r="I376"/>
          <cell r="J376"/>
          <cell r="K376"/>
          <cell r="L376"/>
          <cell r="M376"/>
          <cell r="N376"/>
          <cell r="O376"/>
          <cell r="P376"/>
          <cell r="Q376"/>
        </row>
        <row r="377">
          <cell r="A377" t="str">
            <v>C00372</v>
          </cell>
          <cell r="B377"/>
          <cell r="C377"/>
          <cell r="D377"/>
          <cell r="E377"/>
          <cell r="F377"/>
          <cell r="G377"/>
          <cell r="H377"/>
          <cell r="I377"/>
          <cell r="J377"/>
          <cell r="K377"/>
          <cell r="L377"/>
          <cell r="M377"/>
          <cell r="N377"/>
          <cell r="O377"/>
          <cell r="P377"/>
          <cell r="Q377"/>
        </row>
        <row r="378">
          <cell r="A378" t="str">
            <v>C00373</v>
          </cell>
          <cell r="B378"/>
          <cell r="C378"/>
          <cell r="D378"/>
          <cell r="E378"/>
          <cell r="F378"/>
          <cell r="G378"/>
          <cell r="H378"/>
          <cell r="I378"/>
          <cell r="J378"/>
          <cell r="K378"/>
          <cell r="L378"/>
          <cell r="M378"/>
          <cell r="N378"/>
          <cell r="O378"/>
          <cell r="P378"/>
          <cell r="Q378"/>
        </row>
        <row r="379">
          <cell r="A379" t="str">
            <v>C00374</v>
          </cell>
          <cell r="B379"/>
          <cell r="C379"/>
          <cell r="D379"/>
          <cell r="E379"/>
          <cell r="F379"/>
          <cell r="G379"/>
          <cell r="H379"/>
          <cell r="I379"/>
          <cell r="J379"/>
          <cell r="K379"/>
          <cell r="L379"/>
          <cell r="M379"/>
          <cell r="N379"/>
          <cell r="O379"/>
          <cell r="P379"/>
          <cell r="Q379"/>
        </row>
        <row r="380">
          <cell r="A380" t="str">
            <v>C00375</v>
          </cell>
          <cell r="B380"/>
          <cell r="C380"/>
          <cell r="D380"/>
          <cell r="E380"/>
          <cell r="F380"/>
          <cell r="G380"/>
          <cell r="H380"/>
          <cell r="I380"/>
          <cell r="J380"/>
          <cell r="K380"/>
          <cell r="L380"/>
          <cell r="M380"/>
          <cell r="N380"/>
          <cell r="O380"/>
          <cell r="P380"/>
          <cell r="Q380"/>
        </row>
        <row r="381">
          <cell r="A381" t="str">
            <v>C00376</v>
          </cell>
          <cell r="B381"/>
          <cell r="C381"/>
          <cell r="D381"/>
          <cell r="E381"/>
          <cell r="F381"/>
          <cell r="G381"/>
          <cell r="H381"/>
          <cell r="I381"/>
          <cell r="J381"/>
          <cell r="K381"/>
          <cell r="L381"/>
          <cell r="M381"/>
          <cell r="N381"/>
          <cell r="O381"/>
          <cell r="P381"/>
          <cell r="Q381"/>
        </row>
        <row r="382">
          <cell r="A382" t="str">
            <v>C00377</v>
          </cell>
          <cell r="B382"/>
          <cell r="C382"/>
          <cell r="D382"/>
          <cell r="E382"/>
          <cell r="F382"/>
          <cell r="G382"/>
          <cell r="H382"/>
          <cell r="I382"/>
          <cell r="J382"/>
          <cell r="K382"/>
          <cell r="L382"/>
          <cell r="M382"/>
          <cell r="N382"/>
          <cell r="O382"/>
          <cell r="P382"/>
          <cell r="Q382"/>
        </row>
        <row r="383">
          <cell r="A383" t="str">
            <v>C00378</v>
          </cell>
          <cell r="B383"/>
          <cell r="C383"/>
          <cell r="D383"/>
          <cell r="E383"/>
          <cell r="F383"/>
          <cell r="G383"/>
          <cell r="H383"/>
          <cell r="I383"/>
          <cell r="J383"/>
          <cell r="K383"/>
          <cell r="L383"/>
          <cell r="M383"/>
          <cell r="N383"/>
          <cell r="O383"/>
          <cell r="P383"/>
          <cell r="Q383"/>
        </row>
        <row r="384">
          <cell r="A384" t="str">
            <v>C00379</v>
          </cell>
          <cell r="B384"/>
          <cell r="C384"/>
          <cell r="D384"/>
          <cell r="E384"/>
          <cell r="F384"/>
          <cell r="G384"/>
          <cell r="H384"/>
          <cell r="I384"/>
          <cell r="J384"/>
          <cell r="K384"/>
          <cell r="L384"/>
          <cell r="M384"/>
          <cell r="N384"/>
          <cell r="O384"/>
          <cell r="P384"/>
          <cell r="Q384"/>
        </row>
        <row r="385">
          <cell r="A385" t="str">
            <v>C00380</v>
          </cell>
          <cell r="B385"/>
          <cell r="C385"/>
          <cell r="D385"/>
          <cell r="E385"/>
          <cell r="F385"/>
          <cell r="G385"/>
          <cell r="H385"/>
          <cell r="I385"/>
          <cell r="J385"/>
          <cell r="K385"/>
          <cell r="L385"/>
          <cell r="M385"/>
          <cell r="N385"/>
          <cell r="O385"/>
          <cell r="P385"/>
          <cell r="Q385"/>
        </row>
        <row r="386">
          <cell r="A386" t="str">
            <v>C00381</v>
          </cell>
          <cell r="B386"/>
          <cell r="C386"/>
          <cell r="D386"/>
          <cell r="E386"/>
          <cell r="F386"/>
          <cell r="G386"/>
          <cell r="H386"/>
          <cell r="I386"/>
          <cell r="J386"/>
          <cell r="K386"/>
          <cell r="L386"/>
          <cell r="M386"/>
          <cell r="N386"/>
          <cell r="O386"/>
          <cell r="P386"/>
          <cell r="Q386"/>
        </row>
        <row r="387">
          <cell r="A387" t="str">
            <v>C00382</v>
          </cell>
          <cell r="B387"/>
          <cell r="C387"/>
          <cell r="D387"/>
          <cell r="E387"/>
          <cell r="F387"/>
          <cell r="G387"/>
          <cell r="H387"/>
          <cell r="I387"/>
          <cell r="J387"/>
          <cell r="K387"/>
          <cell r="L387"/>
          <cell r="M387"/>
          <cell r="N387"/>
          <cell r="O387"/>
          <cell r="P387"/>
          <cell r="Q387"/>
        </row>
        <row r="388">
          <cell r="A388" t="str">
            <v>C00383</v>
          </cell>
          <cell r="B388"/>
          <cell r="C388"/>
          <cell r="D388"/>
          <cell r="E388"/>
          <cell r="F388"/>
          <cell r="G388"/>
          <cell r="H388"/>
          <cell r="I388"/>
          <cell r="J388"/>
          <cell r="K388"/>
          <cell r="L388"/>
          <cell r="M388"/>
          <cell r="N388"/>
          <cell r="O388"/>
          <cell r="P388"/>
          <cell r="Q388"/>
        </row>
        <row r="389">
          <cell r="A389" t="str">
            <v>C00384</v>
          </cell>
          <cell r="B389"/>
          <cell r="C389"/>
          <cell r="D389"/>
          <cell r="E389"/>
          <cell r="F389"/>
          <cell r="G389"/>
          <cell r="H389"/>
          <cell r="I389"/>
          <cell r="J389"/>
          <cell r="K389"/>
          <cell r="L389"/>
          <cell r="M389"/>
          <cell r="N389"/>
          <cell r="O389"/>
          <cell r="P389"/>
          <cell r="Q389"/>
        </row>
        <row r="390">
          <cell r="A390" t="str">
            <v>C00385</v>
          </cell>
          <cell r="B390"/>
          <cell r="C390"/>
          <cell r="D390"/>
          <cell r="E390"/>
          <cell r="F390"/>
          <cell r="G390"/>
          <cell r="H390"/>
          <cell r="I390"/>
          <cell r="J390"/>
          <cell r="K390"/>
          <cell r="L390"/>
          <cell r="M390"/>
          <cell r="N390"/>
          <cell r="O390"/>
          <cell r="P390"/>
          <cell r="Q390"/>
        </row>
        <row r="391">
          <cell r="A391" t="str">
            <v>C00386</v>
          </cell>
          <cell r="B391"/>
          <cell r="C391"/>
          <cell r="D391"/>
          <cell r="E391"/>
          <cell r="F391"/>
          <cell r="G391"/>
          <cell r="H391"/>
          <cell r="I391"/>
          <cell r="J391"/>
          <cell r="K391"/>
          <cell r="L391"/>
          <cell r="M391"/>
          <cell r="N391"/>
          <cell r="O391"/>
          <cell r="P391"/>
          <cell r="Q391"/>
        </row>
        <row r="392">
          <cell r="A392" t="str">
            <v>C00387</v>
          </cell>
          <cell r="B392"/>
          <cell r="C392"/>
          <cell r="D392"/>
          <cell r="E392"/>
          <cell r="F392"/>
          <cell r="G392"/>
          <cell r="H392"/>
          <cell r="I392"/>
          <cell r="J392"/>
          <cell r="K392"/>
          <cell r="L392"/>
          <cell r="M392"/>
          <cell r="N392"/>
          <cell r="O392"/>
          <cell r="P392"/>
          <cell r="Q392"/>
        </row>
        <row r="393">
          <cell r="A393" t="str">
            <v>C00388</v>
          </cell>
          <cell r="B393"/>
          <cell r="C393"/>
          <cell r="D393"/>
          <cell r="E393"/>
          <cell r="F393"/>
          <cell r="G393"/>
          <cell r="H393"/>
          <cell r="I393"/>
          <cell r="J393"/>
          <cell r="K393"/>
          <cell r="L393"/>
          <cell r="M393"/>
          <cell r="N393"/>
          <cell r="O393"/>
          <cell r="P393"/>
          <cell r="Q393"/>
        </row>
        <row r="394">
          <cell r="A394" t="str">
            <v>C00389</v>
          </cell>
          <cell r="B394"/>
          <cell r="C394"/>
          <cell r="D394"/>
          <cell r="E394"/>
          <cell r="F394"/>
          <cell r="G394"/>
          <cell r="H394"/>
          <cell r="I394"/>
          <cell r="J394"/>
          <cell r="K394"/>
          <cell r="L394"/>
          <cell r="M394"/>
          <cell r="N394"/>
          <cell r="O394"/>
          <cell r="P394"/>
          <cell r="Q394"/>
        </row>
        <row r="395">
          <cell r="A395" t="str">
            <v>C00390</v>
          </cell>
          <cell r="B395"/>
          <cell r="C395"/>
          <cell r="D395"/>
          <cell r="E395"/>
          <cell r="F395"/>
          <cell r="G395"/>
          <cell r="H395"/>
          <cell r="I395"/>
          <cell r="J395"/>
          <cell r="K395"/>
          <cell r="L395"/>
          <cell r="M395"/>
          <cell r="N395"/>
          <cell r="O395"/>
          <cell r="P395"/>
          <cell r="Q395"/>
        </row>
        <row r="396">
          <cell r="A396" t="str">
            <v>C00391</v>
          </cell>
          <cell r="B396"/>
          <cell r="C396"/>
          <cell r="D396"/>
          <cell r="E396"/>
          <cell r="F396"/>
          <cell r="G396"/>
          <cell r="H396"/>
          <cell r="I396"/>
          <cell r="J396"/>
          <cell r="K396"/>
          <cell r="L396"/>
          <cell r="M396"/>
          <cell r="N396"/>
          <cell r="O396"/>
          <cell r="P396"/>
          <cell r="Q396"/>
        </row>
        <row r="397">
          <cell r="A397" t="str">
            <v>C00392</v>
          </cell>
          <cell r="B397"/>
          <cell r="C397"/>
          <cell r="D397"/>
          <cell r="E397"/>
          <cell r="F397"/>
          <cell r="G397"/>
          <cell r="H397"/>
          <cell r="I397"/>
          <cell r="J397"/>
          <cell r="K397"/>
          <cell r="L397"/>
          <cell r="M397"/>
          <cell r="N397"/>
          <cell r="O397"/>
          <cell r="P397"/>
          <cell r="Q397"/>
        </row>
        <row r="398">
          <cell r="A398" t="str">
            <v>C00393</v>
          </cell>
          <cell r="B398"/>
          <cell r="C398"/>
          <cell r="D398"/>
          <cell r="E398"/>
          <cell r="F398"/>
          <cell r="G398"/>
          <cell r="H398"/>
          <cell r="I398"/>
          <cell r="J398"/>
          <cell r="K398"/>
          <cell r="L398"/>
          <cell r="M398"/>
          <cell r="N398"/>
          <cell r="O398"/>
          <cell r="P398"/>
          <cell r="Q398"/>
        </row>
        <row r="399">
          <cell r="A399" t="str">
            <v>C00394</v>
          </cell>
          <cell r="B399"/>
          <cell r="C399"/>
          <cell r="D399"/>
          <cell r="E399"/>
          <cell r="F399"/>
          <cell r="G399"/>
          <cell r="H399"/>
          <cell r="I399"/>
          <cell r="J399"/>
          <cell r="K399"/>
          <cell r="L399"/>
          <cell r="M399"/>
          <cell r="N399"/>
          <cell r="O399"/>
          <cell r="P399"/>
          <cell r="Q399"/>
        </row>
        <row r="400">
          <cell r="A400" t="str">
            <v>C00395</v>
          </cell>
          <cell r="B400"/>
          <cell r="C400"/>
          <cell r="D400"/>
          <cell r="E400"/>
          <cell r="F400"/>
          <cell r="G400"/>
          <cell r="H400"/>
          <cell r="I400"/>
          <cell r="J400"/>
          <cell r="K400"/>
          <cell r="L400"/>
          <cell r="M400"/>
          <cell r="N400"/>
          <cell r="O400"/>
          <cell r="P400"/>
          <cell r="Q400"/>
        </row>
        <row r="401">
          <cell r="A401" t="str">
            <v>C00396</v>
          </cell>
          <cell r="B401"/>
          <cell r="C401"/>
          <cell r="D401"/>
          <cell r="E401"/>
          <cell r="F401"/>
          <cell r="G401"/>
          <cell r="H401"/>
          <cell r="I401"/>
          <cell r="J401"/>
          <cell r="K401"/>
          <cell r="L401"/>
          <cell r="M401"/>
          <cell r="N401"/>
          <cell r="O401"/>
          <cell r="P401"/>
          <cell r="Q401"/>
        </row>
        <row r="402">
          <cell r="A402" t="str">
            <v>C00397</v>
          </cell>
          <cell r="B402"/>
          <cell r="C402"/>
          <cell r="D402"/>
          <cell r="E402"/>
          <cell r="F402"/>
          <cell r="G402"/>
          <cell r="H402"/>
          <cell r="I402"/>
          <cell r="J402"/>
          <cell r="K402"/>
          <cell r="L402"/>
          <cell r="M402"/>
          <cell r="N402"/>
          <cell r="O402"/>
          <cell r="P402"/>
          <cell r="Q402"/>
        </row>
        <row r="403">
          <cell r="A403" t="str">
            <v>C00398</v>
          </cell>
          <cell r="B403"/>
          <cell r="C403"/>
          <cell r="D403"/>
          <cell r="E403"/>
          <cell r="F403"/>
          <cell r="G403"/>
          <cell r="H403"/>
          <cell r="I403"/>
          <cell r="J403"/>
          <cell r="K403"/>
          <cell r="L403"/>
          <cell r="M403"/>
          <cell r="N403"/>
          <cell r="O403"/>
          <cell r="P403"/>
          <cell r="Q403"/>
        </row>
        <row r="404">
          <cell r="A404" t="str">
            <v>C00399</v>
          </cell>
          <cell r="B404"/>
          <cell r="C404"/>
          <cell r="D404"/>
          <cell r="E404"/>
          <cell r="F404"/>
          <cell r="G404"/>
          <cell r="H404"/>
          <cell r="I404"/>
          <cell r="J404"/>
          <cell r="K404"/>
          <cell r="L404"/>
          <cell r="M404"/>
          <cell r="N404"/>
          <cell r="O404"/>
          <cell r="P404"/>
          <cell r="Q404"/>
        </row>
        <row r="405">
          <cell r="A405" t="str">
            <v>C00400</v>
          </cell>
          <cell r="B405"/>
          <cell r="C405"/>
          <cell r="D405"/>
          <cell r="E405"/>
          <cell r="F405"/>
          <cell r="G405"/>
          <cell r="H405"/>
          <cell r="I405"/>
          <cell r="J405"/>
          <cell r="K405"/>
          <cell r="L405"/>
          <cell r="M405"/>
          <cell r="N405"/>
          <cell r="O405"/>
          <cell r="P405"/>
          <cell r="Q405"/>
        </row>
        <row r="406">
          <cell r="A406" t="str">
            <v>C00401</v>
          </cell>
          <cell r="B406"/>
          <cell r="C406"/>
          <cell r="D406"/>
          <cell r="E406"/>
          <cell r="F406"/>
          <cell r="G406"/>
          <cell r="H406"/>
          <cell r="I406"/>
          <cell r="J406"/>
          <cell r="K406"/>
          <cell r="L406"/>
          <cell r="M406"/>
          <cell r="N406"/>
          <cell r="O406"/>
          <cell r="P406"/>
          <cell r="Q406"/>
        </row>
        <row r="407">
          <cell r="A407" t="str">
            <v>C00402</v>
          </cell>
          <cell r="B407"/>
          <cell r="C407"/>
          <cell r="D407"/>
          <cell r="E407"/>
          <cell r="F407"/>
          <cell r="G407"/>
          <cell r="H407"/>
          <cell r="I407"/>
          <cell r="J407"/>
          <cell r="K407"/>
          <cell r="L407"/>
          <cell r="M407"/>
          <cell r="N407"/>
          <cell r="O407"/>
          <cell r="P407"/>
          <cell r="Q407"/>
        </row>
        <row r="408">
          <cell r="A408" t="str">
            <v>C00403</v>
          </cell>
          <cell r="B408"/>
          <cell r="C408"/>
          <cell r="D408"/>
          <cell r="E408"/>
          <cell r="F408"/>
          <cell r="G408"/>
          <cell r="H408"/>
          <cell r="I408"/>
          <cell r="J408"/>
          <cell r="K408"/>
          <cell r="L408"/>
          <cell r="M408"/>
          <cell r="N408"/>
          <cell r="O408"/>
          <cell r="P408"/>
          <cell r="Q408"/>
        </row>
        <row r="409">
          <cell r="A409" t="str">
            <v>C00404</v>
          </cell>
          <cell r="B409"/>
          <cell r="C409"/>
          <cell r="D409"/>
          <cell r="E409"/>
          <cell r="F409"/>
          <cell r="G409"/>
          <cell r="H409"/>
          <cell r="I409"/>
          <cell r="J409"/>
          <cell r="K409"/>
          <cell r="L409"/>
          <cell r="M409"/>
          <cell r="N409"/>
          <cell r="O409"/>
          <cell r="P409"/>
          <cell r="Q409"/>
        </row>
        <row r="410">
          <cell r="A410" t="str">
            <v>C00405</v>
          </cell>
          <cell r="B410"/>
          <cell r="C410"/>
          <cell r="D410"/>
          <cell r="E410"/>
          <cell r="F410"/>
          <cell r="G410"/>
          <cell r="H410"/>
          <cell r="I410"/>
          <cell r="J410"/>
          <cell r="K410"/>
          <cell r="L410"/>
          <cell r="M410"/>
          <cell r="N410"/>
          <cell r="O410"/>
          <cell r="P410"/>
          <cell r="Q410"/>
        </row>
        <row r="411">
          <cell r="A411" t="str">
            <v>C00406</v>
          </cell>
          <cell r="B411"/>
          <cell r="C411"/>
          <cell r="D411"/>
          <cell r="E411"/>
          <cell r="F411"/>
          <cell r="G411"/>
          <cell r="H411"/>
          <cell r="I411"/>
          <cell r="J411"/>
          <cell r="K411"/>
          <cell r="L411"/>
          <cell r="M411"/>
          <cell r="N411"/>
          <cell r="O411"/>
          <cell r="P411"/>
          <cell r="Q411"/>
        </row>
        <row r="412">
          <cell r="A412" t="str">
            <v>C00407</v>
          </cell>
          <cell r="B412"/>
          <cell r="C412"/>
          <cell r="D412"/>
          <cell r="E412"/>
          <cell r="F412"/>
          <cell r="G412"/>
          <cell r="H412"/>
          <cell r="I412"/>
          <cell r="J412"/>
          <cell r="K412"/>
          <cell r="L412"/>
          <cell r="M412"/>
          <cell r="N412"/>
          <cell r="O412"/>
          <cell r="P412"/>
          <cell r="Q412"/>
        </row>
        <row r="413">
          <cell r="A413" t="str">
            <v>C00408</v>
          </cell>
          <cell r="B413"/>
          <cell r="C413"/>
          <cell r="D413"/>
          <cell r="E413"/>
          <cell r="F413"/>
          <cell r="G413"/>
          <cell r="H413"/>
          <cell r="I413"/>
          <cell r="J413"/>
          <cell r="K413"/>
          <cell r="L413"/>
          <cell r="M413"/>
          <cell r="N413"/>
          <cell r="O413"/>
          <cell r="P413"/>
          <cell r="Q413"/>
        </row>
        <row r="414">
          <cell r="A414" t="str">
            <v>C00409</v>
          </cell>
          <cell r="B414"/>
          <cell r="C414"/>
          <cell r="D414"/>
          <cell r="E414"/>
          <cell r="F414"/>
          <cell r="G414"/>
          <cell r="H414"/>
          <cell r="I414"/>
          <cell r="J414"/>
          <cell r="K414"/>
          <cell r="L414"/>
          <cell r="M414"/>
          <cell r="N414"/>
          <cell r="O414"/>
          <cell r="P414"/>
          <cell r="Q414"/>
        </row>
        <row r="415">
          <cell r="A415" t="str">
            <v>C00410</v>
          </cell>
          <cell r="B415"/>
          <cell r="C415"/>
          <cell r="D415"/>
          <cell r="E415"/>
          <cell r="F415"/>
          <cell r="G415"/>
          <cell r="H415"/>
          <cell r="I415"/>
          <cell r="J415"/>
          <cell r="K415"/>
          <cell r="L415"/>
          <cell r="M415"/>
          <cell r="N415"/>
          <cell r="O415"/>
          <cell r="P415"/>
          <cell r="Q415"/>
        </row>
        <row r="416">
          <cell r="A416" t="str">
            <v>C00411</v>
          </cell>
          <cell r="B416"/>
          <cell r="C416"/>
          <cell r="D416"/>
          <cell r="E416"/>
          <cell r="F416"/>
          <cell r="G416"/>
          <cell r="H416"/>
          <cell r="I416"/>
          <cell r="J416"/>
          <cell r="K416"/>
          <cell r="L416"/>
          <cell r="M416"/>
          <cell r="N416"/>
          <cell r="O416"/>
          <cell r="P416"/>
          <cell r="Q416"/>
        </row>
        <row r="417">
          <cell r="A417" t="str">
            <v>C00412</v>
          </cell>
          <cell r="B417"/>
          <cell r="C417"/>
          <cell r="D417"/>
          <cell r="E417"/>
          <cell r="F417"/>
          <cell r="G417"/>
          <cell r="H417"/>
          <cell r="I417"/>
          <cell r="J417"/>
          <cell r="K417"/>
          <cell r="L417"/>
          <cell r="M417"/>
          <cell r="N417"/>
          <cell r="O417"/>
          <cell r="P417"/>
          <cell r="Q417"/>
        </row>
        <row r="418">
          <cell r="A418" t="str">
            <v>C00413</v>
          </cell>
          <cell r="B418"/>
          <cell r="C418"/>
          <cell r="D418"/>
          <cell r="E418"/>
          <cell r="F418"/>
          <cell r="G418"/>
          <cell r="H418"/>
          <cell r="I418"/>
          <cell r="J418"/>
          <cell r="K418"/>
          <cell r="L418"/>
          <cell r="M418"/>
          <cell r="N418"/>
          <cell r="O418"/>
          <cell r="P418"/>
          <cell r="Q418"/>
        </row>
        <row r="419">
          <cell r="A419" t="str">
            <v>C00414</v>
          </cell>
          <cell r="B419"/>
          <cell r="C419"/>
          <cell r="D419"/>
          <cell r="E419"/>
          <cell r="F419"/>
          <cell r="G419"/>
          <cell r="H419"/>
          <cell r="I419"/>
          <cell r="J419"/>
          <cell r="K419"/>
          <cell r="L419"/>
          <cell r="M419"/>
          <cell r="N419"/>
          <cell r="O419"/>
          <cell r="P419"/>
          <cell r="Q419"/>
        </row>
        <row r="420">
          <cell r="A420" t="str">
            <v>C00415</v>
          </cell>
          <cell r="B420"/>
          <cell r="C420"/>
          <cell r="D420"/>
          <cell r="E420"/>
          <cell r="F420"/>
          <cell r="G420"/>
          <cell r="H420"/>
          <cell r="I420"/>
          <cell r="J420"/>
          <cell r="K420"/>
          <cell r="L420"/>
          <cell r="M420"/>
          <cell r="N420"/>
          <cell r="O420"/>
          <cell r="P420"/>
          <cell r="Q420"/>
        </row>
        <row r="421">
          <cell r="A421" t="str">
            <v>C00416</v>
          </cell>
          <cell r="B421"/>
          <cell r="C421"/>
          <cell r="D421"/>
          <cell r="E421"/>
          <cell r="F421"/>
          <cell r="G421"/>
          <cell r="H421"/>
          <cell r="I421"/>
          <cell r="J421"/>
          <cell r="K421"/>
          <cell r="L421"/>
          <cell r="M421"/>
          <cell r="N421"/>
          <cell r="O421"/>
          <cell r="P421"/>
          <cell r="Q421"/>
        </row>
        <row r="422">
          <cell r="A422" t="str">
            <v>C00417</v>
          </cell>
          <cell r="B422"/>
          <cell r="C422"/>
          <cell r="D422"/>
          <cell r="E422"/>
          <cell r="F422"/>
          <cell r="G422"/>
          <cell r="H422"/>
          <cell r="I422"/>
          <cell r="J422"/>
          <cell r="K422"/>
          <cell r="L422"/>
          <cell r="M422"/>
          <cell r="N422"/>
          <cell r="O422"/>
          <cell r="P422"/>
          <cell r="Q422"/>
        </row>
        <row r="423">
          <cell r="A423" t="str">
            <v>C00418</v>
          </cell>
          <cell r="B423"/>
          <cell r="C423"/>
          <cell r="D423"/>
          <cell r="E423"/>
          <cell r="F423"/>
          <cell r="G423"/>
          <cell r="H423"/>
          <cell r="I423"/>
          <cell r="J423"/>
          <cell r="K423"/>
          <cell r="L423"/>
          <cell r="M423"/>
          <cell r="N423"/>
          <cell r="O423"/>
          <cell r="P423"/>
          <cell r="Q423"/>
        </row>
        <row r="424">
          <cell r="A424" t="str">
            <v>C00419</v>
          </cell>
          <cell r="B424"/>
          <cell r="C424"/>
          <cell r="D424"/>
          <cell r="E424"/>
          <cell r="F424"/>
          <cell r="G424"/>
          <cell r="H424"/>
          <cell r="I424"/>
          <cell r="J424"/>
          <cell r="K424"/>
          <cell r="L424"/>
          <cell r="M424"/>
          <cell r="N424"/>
          <cell r="O424"/>
          <cell r="P424"/>
          <cell r="Q424"/>
        </row>
        <row r="425">
          <cell r="A425" t="str">
            <v>C00420</v>
          </cell>
          <cell r="B425"/>
          <cell r="C425"/>
          <cell r="D425"/>
          <cell r="E425"/>
          <cell r="F425"/>
          <cell r="G425"/>
          <cell r="H425"/>
          <cell r="I425"/>
          <cell r="J425"/>
          <cell r="K425"/>
          <cell r="L425"/>
          <cell r="M425"/>
          <cell r="N425"/>
          <cell r="O425"/>
          <cell r="P425"/>
          <cell r="Q425"/>
        </row>
        <row r="426">
          <cell r="A426" t="str">
            <v>C00421</v>
          </cell>
          <cell r="B426"/>
          <cell r="C426"/>
          <cell r="D426"/>
          <cell r="E426"/>
          <cell r="F426"/>
          <cell r="G426"/>
          <cell r="H426"/>
          <cell r="I426"/>
          <cell r="J426"/>
          <cell r="K426"/>
          <cell r="L426"/>
          <cell r="M426"/>
          <cell r="N426"/>
          <cell r="O426"/>
          <cell r="P426"/>
          <cell r="Q426"/>
        </row>
        <row r="427">
          <cell r="A427" t="str">
            <v>C00422</v>
          </cell>
          <cell r="B427"/>
          <cell r="C427"/>
          <cell r="D427"/>
          <cell r="E427"/>
          <cell r="F427"/>
          <cell r="G427"/>
          <cell r="H427"/>
          <cell r="I427"/>
          <cell r="J427"/>
          <cell r="K427"/>
          <cell r="L427"/>
          <cell r="M427"/>
          <cell r="N427"/>
          <cell r="O427"/>
          <cell r="P427"/>
          <cell r="Q427"/>
        </row>
        <row r="428">
          <cell r="A428" t="str">
            <v>C00423</v>
          </cell>
          <cell r="B428"/>
          <cell r="C428"/>
          <cell r="D428"/>
          <cell r="E428"/>
          <cell r="F428"/>
          <cell r="G428"/>
          <cell r="H428"/>
          <cell r="I428"/>
          <cell r="J428"/>
          <cell r="K428"/>
          <cell r="L428"/>
          <cell r="M428"/>
          <cell r="N428"/>
          <cell r="O428"/>
          <cell r="P428"/>
          <cell r="Q428"/>
        </row>
        <row r="429">
          <cell r="A429" t="str">
            <v>C00424</v>
          </cell>
          <cell r="B429"/>
          <cell r="C429"/>
          <cell r="D429"/>
          <cell r="E429"/>
          <cell r="F429"/>
          <cell r="G429"/>
          <cell r="H429"/>
          <cell r="I429"/>
          <cell r="J429"/>
          <cell r="K429"/>
          <cell r="L429"/>
          <cell r="M429"/>
          <cell r="N429"/>
          <cell r="O429"/>
          <cell r="P429"/>
          <cell r="Q429"/>
        </row>
        <row r="430">
          <cell r="A430" t="str">
            <v>C00425</v>
          </cell>
          <cell r="B430"/>
          <cell r="C430"/>
          <cell r="D430"/>
          <cell r="E430"/>
          <cell r="F430"/>
          <cell r="G430"/>
          <cell r="H430"/>
          <cell r="I430"/>
          <cell r="J430"/>
          <cell r="K430"/>
          <cell r="L430"/>
          <cell r="M430"/>
          <cell r="N430"/>
          <cell r="O430"/>
          <cell r="P430"/>
          <cell r="Q430"/>
        </row>
        <row r="431">
          <cell r="A431" t="str">
            <v>C00426</v>
          </cell>
          <cell r="B431"/>
          <cell r="C431"/>
          <cell r="D431"/>
          <cell r="E431"/>
          <cell r="F431"/>
          <cell r="G431"/>
          <cell r="H431"/>
          <cell r="I431"/>
          <cell r="J431"/>
          <cell r="K431"/>
          <cell r="L431"/>
          <cell r="M431"/>
          <cell r="N431"/>
          <cell r="O431"/>
          <cell r="P431"/>
          <cell r="Q431"/>
        </row>
        <row r="432">
          <cell r="A432" t="str">
            <v>C00427</v>
          </cell>
          <cell r="B432"/>
          <cell r="C432"/>
          <cell r="D432"/>
          <cell r="E432"/>
          <cell r="F432"/>
          <cell r="G432"/>
          <cell r="H432"/>
          <cell r="I432"/>
          <cell r="J432"/>
          <cell r="K432"/>
          <cell r="L432"/>
          <cell r="M432"/>
          <cell r="N432"/>
          <cell r="O432"/>
          <cell r="P432"/>
          <cell r="Q432"/>
        </row>
        <row r="433">
          <cell r="A433" t="str">
            <v>C00428</v>
          </cell>
          <cell r="B433"/>
          <cell r="C433"/>
          <cell r="D433"/>
          <cell r="E433"/>
          <cell r="F433"/>
          <cell r="G433"/>
          <cell r="H433"/>
          <cell r="I433"/>
          <cell r="J433"/>
          <cell r="K433"/>
          <cell r="L433"/>
          <cell r="M433"/>
          <cell r="N433"/>
          <cell r="O433"/>
          <cell r="P433"/>
          <cell r="Q433"/>
        </row>
        <row r="434">
          <cell r="A434" t="str">
            <v>C00429</v>
          </cell>
          <cell r="B434"/>
          <cell r="C434"/>
          <cell r="D434"/>
          <cell r="E434"/>
          <cell r="F434"/>
          <cell r="G434"/>
          <cell r="H434"/>
          <cell r="I434"/>
          <cell r="J434"/>
          <cell r="K434"/>
          <cell r="L434"/>
          <cell r="M434"/>
          <cell r="N434"/>
          <cell r="O434"/>
          <cell r="P434"/>
          <cell r="Q434"/>
        </row>
        <row r="435">
          <cell r="A435" t="str">
            <v>C00430</v>
          </cell>
          <cell r="B435"/>
          <cell r="C435"/>
          <cell r="D435"/>
          <cell r="E435"/>
          <cell r="F435"/>
          <cell r="G435"/>
          <cell r="H435"/>
          <cell r="I435"/>
          <cell r="J435"/>
          <cell r="K435"/>
          <cell r="L435"/>
          <cell r="M435"/>
          <cell r="N435"/>
          <cell r="O435"/>
          <cell r="P435"/>
          <cell r="Q435"/>
        </row>
        <row r="436">
          <cell r="A436" t="str">
            <v>C00431</v>
          </cell>
          <cell r="B436"/>
          <cell r="C436"/>
          <cell r="D436"/>
          <cell r="E436"/>
          <cell r="F436"/>
          <cell r="G436"/>
          <cell r="H436"/>
          <cell r="I436"/>
          <cell r="J436"/>
          <cell r="K436"/>
          <cell r="L436"/>
          <cell r="M436"/>
          <cell r="N436"/>
          <cell r="O436"/>
          <cell r="P436"/>
          <cell r="Q436"/>
        </row>
        <row r="437">
          <cell r="A437" t="str">
            <v>C00432</v>
          </cell>
          <cell r="B437"/>
          <cell r="C437"/>
          <cell r="D437"/>
          <cell r="E437"/>
          <cell r="F437"/>
          <cell r="G437"/>
          <cell r="H437"/>
          <cell r="I437"/>
          <cell r="J437"/>
          <cell r="K437"/>
          <cell r="L437"/>
          <cell r="M437"/>
          <cell r="N437"/>
          <cell r="O437"/>
          <cell r="P437"/>
          <cell r="Q437"/>
        </row>
        <row r="438">
          <cell r="A438" t="str">
            <v>C00433</v>
          </cell>
          <cell r="B438"/>
          <cell r="C438"/>
          <cell r="D438"/>
          <cell r="E438"/>
          <cell r="F438"/>
          <cell r="G438"/>
          <cell r="H438"/>
          <cell r="I438"/>
          <cell r="J438"/>
          <cell r="K438"/>
          <cell r="L438"/>
          <cell r="M438"/>
          <cell r="N438"/>
          <cell r="O438"/>
          <cell r="P438"/>
          <cell r="Q438"/>
        </row>
        <row r="439">
          <cell r="A439" t="str">
            <v>C00434</v>
          </cell>
          <cell r="B439"/>
          <cell r="C439"/>
          <cell r="D439"/>
          <cell r="E439"/>
          <cell r="F439"/>
          <cell r="G439"/>
          <cell r="H439"/>
          <cell r="I439"/>
          <cell r="J439"/>
          <cell r="K439"/>
          <cell r="L439"/>
          <cell r="M439"/>
          <cell r="N439"/>
          <cell r="O439"/>
          <cell r="P439"/>
          <cell r="Q439"/>
        </row>
        <row r="440">
          <cell r="A440" t="str">
            <v>C00435</v>
          </cell>
          <cell r="B440"/>
          <cell r="C440"/>
          <cell r="D440"/>
          <cell r="E440"/>
          <cell r="F440"/>
          <cell r="G440"/>
          <cell r="H440"/>
          <cell r="I440"/>
          <cell r="J440"/>
          <cell r="K440"/>
          <cell r="L440"/>
          <cell r="M440"/>
          <cell r="N440"/>
          <cell r="O440"/>
          <cell r="P440"/>
          <cell r="Q440"/>
        </row>
        <row r="441">
          <cell r="A441" t="str">
            <v>C00436</v>
          </cell>
          <cell r="B441"/>
          <cell r="C441"/>
          <cell r="D441"/>
          <cell r="E441"/>
          <cell r="F441"/>
          <cell r="G441"/>
          <cell r="H441"/>
          <cell r="I441"/>
          <cell r="J441"/>
          <cell r="K441"/>
          <cell r="L441"/>
          <cell r="M441"/>
          <cell r="N441"/>
          <cell r="O441"/>
          <cell r="P441"/>
          <cell r="Q441"/>
        </row>
        <row r="442">
          <cell r="A442" t="str">
            <v>C00437</v>
          </cell>
          <cell r="B442"/>
          <cell r="C442"/>
          <cell r="D442"/>
          <cell r="E442"/>
          <cell r="F442"/>
          <cell r="G442"/>
          <cell r="H442"/>
          <cell r="I442"/>
          <cell r="J442"/>
          <cell r="K442"/>
          <cell r="L442"/>
          <cell r="M442"/>
          <cell r="N442"/>
          <cell r="O442"/>
          <cell r="P442"/>
          <cell r="Q442"/>
        </row>
        <row r="443">
          <cell r="A443" t="str">
            <v>C00438</v>
          </cell>
          <cell r="B443"/>
          <cell r="C443"/>
          <cell r="D443"/>
          <cell r="E443"/>
          <cell r="F443"/>
          <cell r="G443"/>
          <cell r="H443"/>
          <cell r="I443"/>
          <cell r="J443"/>
          <cell r="K443"/>
          <cell r="L443"/>
          <cell r="M443"/>
          <cell r="N443"/>
          <cell r="O443"/>
          <cell r="P443"/>
          <cell r="Q443"/>
        </row>
        <row r="444">
          <cell r="A444" t="str">
            <v>C00439</v>
          </cell>
          <cell r="B444"/>
          <cell r="C444"/>
          <cell r="D444"/>
          <cell r="E444"/>
          <cell r="F444"/>
          <cell r="G444"/>
          <cell r="H444"/>
          <cell r="I444"/>
          <cell r="J444"/>
          <cell r="K444"/>
          <cell r="L444"/>
          <cell r="M444"/>
          <cell r="N444"/>
          <cell r="O444"/>
          <cell r="P444"/>
          <cell r="Q444"/>
        </row>
        <row r="445">
          <cell r="A445" t="str">
            <v>C00440</v>
          </cell>
          <cell r="B445"/>
          <cell r="C445"/>
          <cell r="D445"/>
          <cell r="E445"/>
          <cell r="F445"/>
          <cell r="G445"/>
          <cell r="H445"/>
          <cell r="I445"/>
          <cell r="J445"/>
          <cell r="K445"/>
          <cell r="L445"/>
          <cell r="M445"/>
          <cell r="N445"/>
          <cell r="O445"/>
          <cell r="P445"/>
          <cell r="Q445"/>
        </row>
        <row r="446">
          <cell r="A446" t="str">
            <v>C00441</v>
          </cell>
          <cell r="B446"/>
          <cell r="C446"/>
          <cell r="D446"/>
          <cell r="E446"/>
          <cell r="F446"/>
          <cell r="G446"/>
          <cell r="H446"/>
          <cell r="I446"/>
          <cell r="J446"/>
          <cell r="K446"/>
          <cell r="L446"/>
          <cell r="M446"/>
          <cell r="N446"/>
          <cell r="O446"/>
          <cell r="P446"/>
          <cell r="Q446"/>
        </row>
        <row r="447">
          <cell r="A447" t="str">
            <v>C00442</v>
          </cell>
          <cell r="B447"/>
          <cell r="C447"/>
          <cell r="D447"/>
          <cell r="E447"/>
          <cell r="F447"/>
          <cell r="G447"/>
          <cell r="H447"/>
          <cell r="I447"/>
          <cell r="J447"/>
          <cell r="K447"/>
          <cell r="L447"/>
          <cell r="M447"/>
          <cell r="N447"/>
          <cell r="O447"/>
          <cell r="P447"/>
          <cell r="Q447"/>
        </row>
        <row r="448">
          <cell r="A448" t="str">
            <v>C00443</v>
          </cell>
          <cell r="B448"/>
          <cell r="C448"/>
          <cell r="D448"/>
          <cell r="E448"/>
          <cell r="F448"/>
          <cell r="G448"/>
          <cell r="H448"/>
          <cell r="I448"/>
          <cell r="J448"/>
          <cell r="K448"/>
          <cell r="L448"/>
          <cell r="M448"/>
          <cell r="N448"/>
          <cell r="O448"/>
          <cell r="P448"/>
          <cell r="Q448"/>
        </row>
        <row r="449">
          <cell r="A449" t="str">
            <v>C00444</v>
          </cell>
          <cell r="B449"/>
          <cell r="C449"/>
          <cell r="D449"/>
          <cell r="E449"/>
          <cell r="F449"/>
          <cell r="G449"/>
          <cell r="H449"/>
          <cell r="I449"/>
          <cell r="J449"/>
          <cell r="K449"/>
          <cell r="L449"/>
          <cell r="M449"/>
          <cell r="N449"/>
          <cell r="O449"/>
          <cell r="P449"/>
          <cell r="Q449"/>
        </row>
        <row r="450">
          <cell r="A450" t="str">
            <v>C00445</v>
          </cell>
          <cell r="B450"/>
          <cell r="C450"/>
          <cell r="D450"/>
          <cell r="E450"/>
          <cell r="F450"/>
          <cell r="G450"/>
          <cell r="H450"/>
          <cell r="I450"/>
          <cell r="J450"/>
          <cell r="K450"/>
          <cell r="L450"/>
          <cell r="M450"/>
          <cell r="N450"/>
          <cell r="O450"/>
          <cell r="P450"/>
          <cell r="Q450"/>
        </row>
        <row r="451">
          <cell r="A451" t="str">
            <v>C00446</v>
          </cell>
          <cell r="B451"/>
          <cell r="C451"/>
          <cell r="D451"/>
          <cell r="E451"/>
          <cell r="F451"/>
          <cell r="G451"/>
          <cell r="H451"/>
          <cell r="I451"/>
          <cell r="J451"/>
          <cell r="K451"/>
          <cell r="L451"/>
          <cell r="M451"/>
          <cell r="N451"/>
          <cell r="O451"/>
          <cell r="P451"/>
          <cell r="Q451"/>
        </row>
        <row r="452">
          <cell r="A452" t="str">
            <v>C00447</v>
          </cell>
          <cell r="B452"/>
          <cell r="C452"/>
          <cell r="D452"/>
          <cell r="E452"/>
          <cell r="F452"/>
          <cell r="G452"/>
          <cell r="H452"/>
          <cell r="I452"/>
          <cell r="J452"/>
          <cell r="K452"/>
          <cell r="L452"/>
          <cell r="M452"/>
          <cell r="N452"/>
          <cell r="O452"/>
          <cell r="P452"/>
          <cell r="Q452"/>
        </row>
        <row r="453">
          <cell r="A453" t="str">
            <v>C00448</v>
          </cell>
          <cell r="B453"/>
          <cell r="C453"/>
          <cell r="D453"/>
          <cell r="E453"/>
          <cell r="F453"/>
          <cell r="G453"/>
          <cell r="H453"/>
          <cell r="I453"/>
          <cell r="J453"/>
          <cell r="K453"/>
          <cell r="L453"/>
          <cell r="M453"/>
          <cell r="N453"/>
          <cell r="O453"/>
          <cell r="P453"/>
          <cell r="Q453"/>
        </row>
        <row r="454">
          <cell r="A454" t="str">
            <v>C00449</v>
          </cell>
          <cell r="B454"/>
          <cell r="C454"/>
          <cell r="D454"/>
          <cell r="E454"/>
          <cell r="F454"/>
          <cell r="G454"/>
          <cell r="H454"/>
          <cell r="I454"/>
          <cell r="J454"/>
          <cell r="K454"/>
          <cell r="L454"/>
          <cell r="M454"/>
          <cell r="N454"/>
          <cell r="O454"/>
          <cell r="P454"/>
          <cell r="Q454"/>
        </row>
        <row r="455">
          <cell r="A455" t="str">
            <v>C00450</v>
          </cell>
          <cell r="B455"/>
          <cell r="C455"/>
          <cell r="D455"/>
          <cell r="E455"/>
          <cell r="F455"/>
          <cell r="G455"/>
          <cell r="H455"/>
          <cell r="I455"/>
          <cell r="J455"/>
          <cell r="K455"/>
          <cell r="L455"/>
          <cell r="M455"/>
          <cell r="N455"/>
          <cell r="O455"/>
          <cell r="P455"/>
          <cell r="Q455"/>
        </row>
        <row r="456">
          <cell r="A456" t="str">
            <v>C00451</v>
          </cell>
          <cell r="B456"/>
          <cell r="C456"/>
          <cell r="D456"/>
          <cell r="E456"/>
          <cell r="F456"/>
          <cell r="G456"/>
          <cell r="H456"/>
          <cell r="I456"/>
          <cell r="J456"/>
          <cell r="K456"/>
          <cell r="L456"/>
          <cell r="M456"/>
          <cell r="N456"/>
          <cell r="O456"/>
          <cell r="P456"/>
          <cell r="Q456"/>
        </row>
        <row r="457">
          <cell r="A457" t="str">
            <v>C00452</v>
          </cell>
          <cell r="B457"/>
          <cell r="C457"/>
          <cell r="D457"/>
          <cell r="E457"/>
          <cell r="F457"/>
          <cell r="G457"/>
          <cell r="H457"/>
          <cell r="I457"/>
          <cell r="J457"/>
          <cell r="K457"/>
          <cell r="L457"/>
          <cell r="M457"/>
          <cell r="N457"/>
          <cell r="O457"/>
          <cell r="P457"/>
          <cell r="Q457"/>
        </row>
        <row r="458">
          <cell r="A458" t="str">
            <v>C00453</v>
          </cell>
          <cell r="B458"/>
          <cell r="C458"/>
          <cell r="D458"/>
          <cell r="E458"/>
          <cell r="F458"/>
          <cell r="G458"/>
          <cell r="H458"/>
          <cell r="I458"/>
          <cell r="J458"/>
          <cell r="K458"/>
          <cell r="L458"/>
          <cell r="M458"/>
          <cell r="N458"/>
          <cell r="O458"/>
          <cell r="P458"/>
          <cell r="Q458"/>
        </row>
        <row r="459">
          <cell r="A459" t="str">
            <v>C00454</v>
          </cell>
          <cell r="B459"/>
          <cell r="C459"/>
          <cell r="D459"/>
          <cell r="E459"/>
          <cell r="F459"/>
          <cell r="G459"/>
          <cell r="H459"/>
          <cell r="I459"/>
          <cell r="J459"/>
          <cell r="K459"/>
          <cell r="L459"/>
          <cell r="M459"/>
          <cell r="N459"/>
          <cell r="O459"/>
          <cell r="P459"/>
          <cell r="Q459"/>
        </row>
        <row r="460">
          <cell r="A460" t="str">
            <v>C00455</v>
          </cell>
          <cell r="B460"/>
          <cell r="C460"/>
          <cell r="D460"/>
          <cell r="E460"/>
          <cell r="F460"/>
          <cell r="G460"/>
          <cell r="H460"/>
          <cell r="I460"/>
          <cell r="J460"/>
          <cell r="K460"/>
          <cell r="L460"/>
          <cell r="M460"/>
          <cell r="N460"/>
          <cell r="O460"/>
          <cell r="P460"/>
          <cell r="Q460"/>
        </row>
        <row r="461">
          <cell r="A461" t="str">
            <v>C00456</v>
          </cell>
          <cell r="B461"/>
          <cell r="C461"/>
          <cell r="D461"/>
          <cell r="E461"/>
          <cell r="F461"/>
          <cell r="G461"/>
          <cell r="H461"/>
          <cell r="I461"/>
          <cell r="J461"/>
          <cell r="K461"/>
          <cell r="L461"/>
          <cell r="M461"/>
          <cell r="N461"/>
          <cell r="O461"/>
          <cell r="P461"/>
          <cell r="Q461"/>
        </row>
        <row r="462">
          <cell r="A462" t="str">
            <v>C00457</v>
          </cell>
          <cell r="B462"/>
          <cell r="C462"/>
          <cell r="D462"/>
          <cell r="E462"/>
          <cell r="F462"/>
          <cell r="G462"/>
          <cell r="H462"/>
          <cell r="I462"/>
          <cell r="J462"/>
          <cell r="K462"/>
          <cell r="L462"/>
          <cell r="M462"/>
          <cell r="N462"/>
          <cell r="O462"/>
          <cell r="P462"/>
          <cell r="Q462"/>
        </row>
        <row r="463">
          <cell r="A463" t="str">
            <v>C00458</v>
          </cell>
          <cell r="B463"/>
          <cell r="C463"/>
          <cell r="D463"/>
          <cell r="E463"/>
          <cell r="F463"/>
          <cell r="G463"/>
          <cell r="H463"/>
          <cell r="I463"/>
          <cell r="J463"/>
          <cell r="K463"/>
          <cell r="L463"/>
          <cell r="M463"/>
          <cell r="N463"/>
          <cell r="O463"/>
          <cell r="P463"/>
          <cell r="Q463"/>
        </row>
        <row r="464">
          <cell r="A464" t="str">
            <v>C00459</v>
          </cell>
          <cell r="B464"/>
          <cell r="C464"/>
          <cell r="D464"/>
          <cell r="E464"/>
          <cell r="F464"/>
          <cell r="G464"/>
          <cell r="H464"/>
          <cell r="I464"/>
          <cell r="J464"/>
          <cell r="K464"/>
          <cell r="L464"/>
          <cell r="M464"/>
          <cell r="N464"/>
          <cell r="O464"/>
          <cell r="P464"/>
          <cell r="Q464"/>
        </row>
        <row r="465">
          <cell r="A465" t="str">
            <v>C00460</v>
          </cell>
          <cell r="B465"/>
          <cell r="C465"/>
          <cell r="D465"/>
          <cell r="E465"/>
          <cell r="F465"/>
          <cell r="G465"/>
          <cell r="H465"/>
          <cell r="I465"/>
          <cell r="J465"/>
          <cell r="K465"/>
          <cell r="L465"/>
          <cell r="M465"/>
          <cell r="N465"/>
          <cell r="O465"/>
          <cell r="P465"/>
          <cell r="Q465"/>
        </row>
        <row r="466">
          <cell r="A466" t="str">
            <v>C00461</v>
          </cell>
          <cell r="B466"/>
          <cell r="C466"/>
          <cell r="D466"/>
          <cell r="E466"/>
          <cell r="F466"/>
          <cell r="G466"/>
          <cell r="H466"/>
          <cell r="I466"/>
          <cell r="J466"/>
          <cell r="K466"/>
          <cell r="L466"/>
          <cell r="M466"/>
          <cell r="N466"/>
          <cell r="O466"/>
          <cell r="P466"/>
          <cell r="Q466"/>
        </row>
        <row r="467">
          <cell r="A467" t="str">
            <v>C00462</v>
          </cell>
          <cell r="B467"/>
          <cell r="C467"/>
          <cell r="D467"/>
          <cell r="E467"/>
          <cell r="F467"/>
          <cell r="G467"/>
          <cell r="H467"/>
          <cell r="I467"/>
          <cell r="J467"/>
          <cell r="K467"/>
          <cell r="L467"/>
          <cell r="M467"/>
          <cell r="N467"/>
          <cell r="O467"/>
          <cell r="P467"/>
          <cell r="Q467"/>
        </row>
        <row r="468">
          <cell r="A468" t="str">
            <v>C00463</v>
          </cell>
          <cell r="B468"/>
          <cell r="C468"/>
          <cell r="D468"/>
          <cell r="E468"/>
          <cell r="F468"/>
          <cell r="G468"/>
          <cell r="H468"/>
          <cell r="I468"/>
          <cell r="J468"/>
          <cell r="K468"/>
          <cell r="L468"/>
          <cell r="M468"/>
          <cell r="N468"/>
          <cell r="O468"/>
          <cell r="P468"/>
          <cell r="Q468"/>
        </row>
        <row r="469">
          <cell r="A469" t="str">
            <v>C00464</v>
          </cell>
          <cell r="B469"/>
          <cell r="C469"/>
          <cell r="D469"/>
          <cell r="E469"/>
          <cell r="F469"/>
          <cell r="G469"/>
          <cell r="H469"/>
          <cell r="I469"/>
          <cell r="J469"/>
          <cell r="K469"/>
          <cell r="L469"/>
          <cell r="M469"/>
          <cell r="N469"/>
          <cell r="O469"/>
          <cell r="P469"/>
          <cell r="Q469"/>
        </row>
        <row r="470">
          <cell r="A470" t="str">
            <v>C00465</v>
          </cell>
          <cell r="B470"/>
          <cell r="C470"/>
          <cell r="D470"/>
          <cell r="E470"/>
          <cell r="F470"/>
          <cell r="G470"/>
          <cell r="H470"/>
          <cell r="I470"/>
          <cell r="J470"/>
          <cell r="K470"/>
          <cell r="L470"/>
          <cell r="M470"/>
          <cell r="N470"/>
          <cell r="O470"/>
          <cell r="P470"/>
          <cell r="Q470"/>
        </row>
        <row r="471">
          <cell r="A471" t="str">
            <v>C00466</v>
          </cell>
          <cell r="B471"/>
          <cell r="C471"/>
          <cell r="D471"/>
          <cell r="E471"/>
          <cell r="F471"/>
          <cell r="G471"/>
          <cell r="H471"/>
          <cell r="I471"/>
          <cell r="J471"/>
          <cell r="K471"/>
          <cell r="L471"/>
          <cell r="M471"/>
          <cell r="N471"/>
          <cell r="O471"/>
          <cell r="P471"/>
          <cell r="Q471"/>
        </row>
        <row r="472">
          <cell r="A472" t="str">
            <v>C00467</v>
          </cell>
          <cell r="B472"/>
          <cell r="C472"/>
          <cell r="D472"/>
          <cell r="E472"/>
          <cell r="F472"/>
          <cell r="G472"/>
          <cell r="H472"/>
          <cell r="I472"/>
          <cell r="J472"/>
          <cell r="K472"/>
          <cell r="L472"/>
          <cell r="M472"/>
          <cell r="N472"/>
          <cell r="O472"/>
          <cell r="P472"/>
          <cell r="Q472"/>
        </row>
        <row r="473">
          <cell r="A473" t="str">
            <v>C00468</v>
          </cell>
          <cell r="B473"/>
          <cell r="C473"/>
          <cell r="D473"/>
          <cell r="E473"/>
          <cell r="F473"/>
          <cell r="G473"/>
          <cell r="H473"/>
          <cell r="I473"/>
          <cell r="J473"/>
          <cell r="K473"/>
          <cell r="L473"/>
          <cell r="M473"/>
          <cell r="N473"/>
          <cell r="O473"/>
          <cell r="P473"/>
          <cell r="Q473"/>
        </row>
        <row r="474">
          <cell r="A474" t="str">
            <v>C00469</v>
          </cell>
          <cell r="B474"/>
          <cell r="C474"/>
          <cell r="D474"/>
          <cell r="E474"/>
          <cell r="F474"/>
          <cell r="G474"/>
          <cell r="H474"/>
          <cell r="I474"/>
          <cell r="J474"/>
          <cell r="K474"/>
          <cell r="L474"/>
          <cell r="M474"/>
          <cell r="N474"/>
          <cell r="O474"/>
          <cell r="P474"/>
          <cell r="Q474"/>
        </row>
        <row r="475">
          <cell r="A475" t="str">
            <v>C00470</v>
          </cell>
          <cell r="B475"/>
          <cell r="C475"/>
          <cell r="D475"/>
          <cell r="E475"/>
          <cell r="F475"/>
          <cell r="G475"/>
          <cell r="H475"/>
          <cell r="I475"/>
          <cell r="J475"/>
          <cell r="K475"/>
          <cell r="L475"/>
          <cell r="M475"/>
          <cell r="N475"/>
          <cell r="O475"/>
          <cell r="P475"/>
          <cell r="Q475"/>
        </row>
        <row r="476">
          <cell r="A476" t="str">
            <v>C00471</v>
          </cell>
          <cell r="B476"/>
          <cell r="C476"/>
          <cell r="D476"/>
          <cell r="E476"/>
          <cell r="F476"/>
          <cell r="G476"/>
          <cell r="H476"/>
          <cell r="I476"/>
          <cell r="J476"/>
          <cell r="K476"/>
          <cell r="L476"/>
          <cell r="M476"/>
          <cell r="N476"/>
          <cell r="O476"/>
          <cell r="P476"/>
          <cell r="Q476"/>
        </row>
        <row r="477">
          <cell r="A477" t="str">
            <v>C00472</v>
          </cell>
          <cell r="B477"/>
          <cell r="C477"/>
          <cell r="D477"/>
          <cell r="E477"/>
          <cell r="F477"/>
          <cell r="G477"/>
          <cell r="H477"/>
          <cell r="I477"/>
          <cell r="J477"/>
          <cell r="K477"/>
          <cell r="L477"/>
          <cell r="M477"/>
          <cell r="N477"/>
          <cell r="O477"/>
          <cell r="P477"/>
          <cell r="Q477"/>
        </row>
        <row r="478">
          <cell r="A478" t="str">
            <v>C00473</v>
          </cell>
          <cell r="B478"/>
          <cell r="C478"/>
          <cell r="D478"/>
          <cell r="E478"/>
          <cell r="F478"/>
          <cell r="G478"/>
          <cell r="H478"/>
          <cell r="I478"/>
          <cell r="J478"/>
          <cell r="K478"/>
          <cell r="L478"/>
          <cell r="M478"/>
          <cell r="N478"/>
          <cell r="O478"/>
          <cell r="P478"/>
          <cell r="Q478"/>
        </row>
        <row r="479">
          <cell r="A479" t="str">
            <v>C00474</v>
          </cell>
          <cell r="B479"/>
          <cell r="C479"/>
          <cell r="D479"/>
          <cell r="E479"/>
          <cell r="F479"/>
          <cell r="G479"/>
          <cell r="H479"/>
          <cell r="I479"/>
          <cell r="J479"/>
          <cell r="K479"/>
          <cell r="L479"/>
          <cell r="M479"/>
          <cell r="N479"/>
          <cell r="O479"/>
          <cell r="P479"/>
          <cell r="Q479"/>
        </row>
        <row r="480">
          <cell r="A480" t="str">
            <v>C00475</v>
          </cell>
          <cell r="B480"/>
          <cell r="C480"/>
          <cell r="D480"/>
          <cell r="E480"/>
          <cell r="F480"/>
          <cell r="G480"/>
          <cell r="H480"/>
          <cell r="I480"/>
          <cell r="J480"/>
          <cell r="K480"/>
          <cell r="L480"/>
          <cell r="M480"/>
          <cell r="N480"/>
          <cell r="O480"/>
          <cell r="P480"/>
          <cell r="Q480"/>
        </row>
        <row r="481">
          <cell r="A481" t="str">
            <v>C00476</v>
          </cell>
          <cell r="B481"/>
          <cell r="C481"/>
          <cell r="D481"/>
          <cell r="E481"/>
          <cell r="F481"/>
          <cell r="G481"/>
          <cell r="H481"/>
          <cell r="I481"/>
          <cell r="J481"/>
          <cell r="K481"/>
          <cell r="L481"/>
          <cell r="M481"/>
          <cell r="N481"/>
          <cell r="O481"/>
          <cell r="P481"/>
          <cell r="Q481"/>
        </row>
        <row r="482">
          <cell r="A482" t="str">
            <v>C00477</v>
          </cell>
          <cell r="B482"/>
          <cell r="C482"/>
          <cell r="D482"/>
          <cell r="E482"/>
          <cell r="F482"/>
          <cell r="G482"/>
          <cell r="H482"/>
          <cell r="I482"/>
          <cell r="J482"/>
          <cell r="K482"/>
          <cell r="L482"/>
          <cell r="M482"/>
          <cell r="N482"/>
          <cell r="O482"/>
          <cell r="P482"/>
          <cell r="Q482"/>
        </row>
        <row r="483">
          <cell r="A483" t="str">
            <v>C00478</v>
          </cell>
          <cell r="B483"/>
          <cell r="C483"/>
          <cell r="D483"/>
          <cell r="E483"/>
          <cell r="F483"/>
          <cell r="G483"/>
          <cell r="H483"/>
          <cell r="I483"/>
          <cell r="J483"/>
          <cell r="K483"/>
          <cell r="L483"/>
          <cell r="M483"/>
          <cell r="N483"/>
          <cell r="O483"/>
          <cell r="P483"/>
          <cell r="Q483"/>
        </row>
        <row r="484">
          <cell r="A484" t="str">
            <v>C00479</v>
          </cell>
          <cell r="B484"/>
          <cell r="C484"/>
          <cell r="D484"/>
          <cell r="E484"/>
          <cell r="F484"/>
          <cell r="G484"/>
          <cell r="H484"/>
          <cell r="I484"/>
          <cell r="J484"/>
          <cell r="K484"/>
          <cell r="L484"/>
          <cell r="M484"/>
          <cell r="N484"/>
          <cell r="O484"/>
          <cell r="P484"/>
          <cell r="Q484"/>
        </row>
        <row r="485">
          <cell r="A485" t="str">
            <v>C00480</v>
          </cell>
          <cell r="B485"/>
          <cell r="C485"/>
          <cell r="D485"/>
          <cell r="E485"/>
          <cell r="F485"/>
          <cell r="G485"/>
          <cell r="H485"/>
          <cell r="I485"/>
          <cell r="J485"/>
          <cell r="K485"/>
          <cell r="L485"/>
          <cell r="M485"/>
          <cell r="N485"/>
          <cell r="O485"/>
          <cell r="P485"/>
          <cell r="Q485"/>
        </row>
        <row r="486">
          <cell r="A486" t="str">
            <v>C00481</v>
          </cell>
          <cell r="B486"/>
          <cell r="C486"/>
          <cell r="D486"/>
          <cell r="E486"/>
          <cell r="F486"/>
          <cell r="G486"/>
          <cell r="H486"/>
          <cell r="I486"/>
          <cell r="J486"/>
          <cell r="K486"/>
          <cell r="L486"/>
          <cell r="M486"/>
          <cell r="N486"/>
          <cell r="O486"/>
          <cell r="P486"/>
          <cell r="Q486"/>
        </row>
        <row r="487">
          <cell r="A487" t="str">
            <v>C00482</v>
          </cell>
          <cell r="B487"/>
          <cell r="C487"/>
          <cell r="D487"/>
          <cell r="E487"/>
          <cell r="F487"/>
          <cell r="G487"/>
          <cell r="H487"/>
          <cell r="I487"/>
          <cell r="J487"/>
          <cell r="K487"/>
          <cell r="L487"/>
          <cell r="M487"/>
          <cell r="N487"/>
          <cell r="O487"/>
          <cell r="P487"/>
          <cell r="Q487"/>
        </row>
        <row r="488">
          <cell r="A488" t="str">
            <v>C00483</v>
          </cell>
          <cell r="B488"/>
          <cell r="C488"/>
          <cell r="D488"/>
          <cell r="E488"/>
          <cell r="F488"/>
          <cell r="G488"/>
          <cell r="H488"/>
          <cell r="I488"/>
          <cell r="J488"/>
          <cell r="K488"/>
          <cell r="L488"/>
          <cell r="M488"/>
          <cell r="N488"/>
          <cell r="O488"/>
          <cell r="P488"/>
          <cell r="Q488"/>
        </row>
        <row r="489">
          <cell r="A489" t="str">
            <v>C00484</v>
          </cell>
          <cell r="B489"/>
          <cell r="C489"/>
          <cell r="D489"/>
          <cell r="E489"/>
          <cell r="F489"/>
          <cell r="G489"/>
          <cell r="H489"/>
          <cell r="I489"/>
          <cell r="J489"/>
          <cell r="K489"/>
          <cell r="L489"/>
          <cell r="M489"/>
          <cell r="N489"/>
          <cell r="O489"/>
          <cell r="P489"/>
          <cell r="Q489"/>
        </row>
        <row r="490">
          <cell r="A490" t="str">
            <v>C00485</v>
          </cell>
          <cell r="B490"/>
          <cell r="C490"/>
          <cell r="D490"/>
          <cell r="E490"/>
          <cell r="F490"/>
          <cell r="G490"/>
          <cell r="H490"/>
          <cell r="I490"/>
          <cell r="J490"/>
          <cell r="K490"/>
          <cell r="L490"/>
          <cell r="M490"/>
          <cell r="N490"/>
          <cell r="O490"/>
          <cell r="P490"/>
          <cell r="Q490"/>
        </row>
        <row r="491">
          <cell r="A491" t="str">
            <v>C00486</v>
          </cell>
          <cell r="B491"/>
          <cell r="C491"/>
          <cell r="D491"/>
          <cell r="E491"/>
          <cell r="F491"/>
          <cell r="G491"/>
          <cell r="H491"/>
          <cell r="I491"/>
          <cell r="J491"/>
          <cell r="K491"/>
          <cell r="L491"/>
          <cell r="M491"/>
          <cell r="N491"/>
          <cell r="O491"/>
          <cell r="P491"/>
          <cell r="Q491"/>
        </row>
        <row r="492">
          <cell r="A492" t="str">
            <v>C00487</v>
          </cell>
          <cell r="B492"/>
          <cell r="C492"/>
          <cell r="D492"/>
          <cell r="E492"/>
          <cell r="F492"/>
          <cell r="G492"/>
          <cell r="H492"/>
          <cell r="I492"/>
          <cell r="J492"/>
          <cell r="K492"/>
          <cell r="L492"/>
          <cell r="M492"/>
          <cell r="N492"/>
          <cell r="O492"/>
          <cell r="P492"/>
          <cell r="Q492"/>
        </row>
        <row r="493">
          <cell r="A493" t="str">
            <v>C00488</v>
          </cell>
          <cell r="B493"/>
          <cell r="C493"/>
          <cell r="D493"/>
          <cell r="E493"/>
          <cell r="F493"/>
          <cell r="G493"/>
          <cell r="H493"/>
          <cell r="I493"/>
          <cell r="J493"/>
          <cell r="K493"/>
          <cell r="L493"/>
          <cell r="M493"/>
          <cell r="N493"/>
          <cell r="O493"/>
          <cell r="P493"/>
          <cell r="Q493"/>
        </row>
        <row r="494">
          <cell r="A494" t="str">
            <v>C00489</v>
          </cell>
          <cell r="B494"/>
          <cell r="C494"/>
          <cell r="D494"/>
          <cell r="E494"/>
          <cell r="F494"/>
          <cell r="G494"/>
          <cell r="H494"/>
          <cell r="I494"/>
          <cell r="J494"/>
          <cell r="K494"/>
          <cell r="L494"/>
          <cell r="M494"/>
          <cell r="N494"/>
          <cell r="O494"/>
          <cell r="P494"/>
          <cell r="Q494"/>
        </row>
        <row r="495">
          <cell r="A495" t="str">
            <v>C00490</v>
          </cell>
          <cell r="B495"/>
          <cell r="C495"/>
          <cell r="D495"/>
          <cell r="E495"/>
          <cell r="F495"/>
          <cell r="G495"/>
          <cell r="H495"/>
          <cell r="I495"/>
          <cell r="J495"/>
          <cell r="K495"/>
          <cell r="L495"/>
          <cell r="M495"/>
          <cell r="N495"/>
          <cell r="O495"/>
          <cell r="P495"/>
          <cell r="Q495"/>
        </row>
        <row r="496">
          <cell r="A496" t="str">
            <v>C00491</v>
          </cell>
          <cell r="B496"/>
          <cell r="C496"/>
          <cell r="D496"/>
          <cell r="E496"/>
          <cell r="F496"/>
          <cell r="G496"/>
          <cell r="H496"/>
          <cell r="I496"/>
          <cell r="J496"/>
          <cell r="K496"/>
          <cell r="L496"/>
          <cell r="M496"/>
          <cell r="N496"/>
          <cell r="O496"/>
          <cell r="P496"/>
          <cell r="Q496"/>
        </row>
        <row r="497">
          <cell r="A497" t="str">
            <v>C00492</v>
          </cell>
          <cell r="B497"/>
          <cell r="C497"/>
          <cell r="D497"/>
          <cell r="E497"/>
          <cell r="F497"/>
          <cell r="G497"/>
          <cell r="H497"/>
          <cell r="I497"/>
          <cell r="J497"/>
          <cell r="K497"/>
          <cell r="L497"/>
          <cell r="M497"/>
          <cell r="N497"/>
          <cell r="O497"/>
          <cell r="P497"/>
          <cell r="Q497"/>
        </row>
        <row r="498">
          <cell r="A498" t="str">
            <v>C00493</v>
          </cell>
          <cell r="B498"/>
          <cell r="C498"/>
          <cell r="D498"/>
          <cell r="E498"/>
          <cell r="F498"/>
          <cell r="G498"/>
          <cell r="H498"/>
          <cell r="I498"/>
          <cell r="J498"/>
          <cell r="K498"/>
          <cell r="L498"/>
          <cell r="M498"/>
          <cell r="N498"/>
          <cell r="O498"/>
          <cell r="P498"/>
          <cell r="Q498"/>
        </row>
        <row r="499">
          <cell r="A499" t="str">
            <v>C00494</v>
          </cell>
          <cell r="B499"/>
          <cell r="C499"/>
          <cell r="D499"/>
          <cell r="E499"/>
          <cell r="F499"/>
          <cell r="G499"/>
          <cell r="H499"/>
          <cell r="I499"/>
          <cell r="J499"/>
          <cell r="K499"/>
          <cell r="L499"/>
          <cell r="M499"/>
          <cell r="N499"/>
          <cell r="O499"/>
          <cell r="P499"/>
          <cell r="Q499"/>
        </row>
        <row r="500">
          <cell r="A500" t="str">
            <v>C00495</v>
          </cell>
          <cell r="B500"/>
          <cell r="C500"/>
          <cell r="D500"/>
          <cell r="E500"/>
          <cell r="F500"/>
          <cell r="G500"/>
          <cell r="H500"/>
          <cell r="I500"/>
          <cell r="J500"/>
          <cell r="K500"/>
          <cell r="L500"/>
          <cell r="M500"/>
          <cell r="N500"/>
          <cell r="O500"/>
          <cell r="P500"/>
          <cell r="Q500"/>
        </row>
        <row r="501">
          <cell r="A501" t="str">
            <v>C00496</v>
          </cell>
          <cell r="B501"/>
          <cell r="C501"/>
          <cell r="D501"/>
          <cell r="E501"/>
          <cell r="F501"/>
          <cell r="G501"/>
          <cell r="H501"/>
          <cell r="I501"/>
          <cell r="J501"/>
          <cell r="K501"/>
          <cell r="L501"/>
          <cell r="M501"/>
          <cell r="N501"/>
          <cell r="O501"/>
          <cell r="P501"/>
          <cell r="Q501"/>
        </row>
        <row r="502">
          <cell r="A502" t="str">
            <v>C00497</v>
          </cell>
          <cell r="B502"/>
          <cell r="C502"/>
          <cell r="D502"/>
          <cell r="E502"/>
          <cell r="F502"/>
          <cell r="G502"/>
          <cell r="H502"/>
          <cell r="I502"/>
          <cell r="J502"/>
          <cell r="K502"/>
          <cell r="L502"/>
          <cell r="M502"/>
          <cell r="N502"/>
          <cell r="O502"/>
          <cell r="P502"/>
          <cell r="Q502"/>
        </row>
        <row r="503">
          <cell r="A503" t="str">
            <v>C00498</v>
          </cell>
          <cell r="B503"/>
          <cell r="C503"/>
          <cell r="D503"/>
          <cell r="E503"/>
          <cell r="F503"/>
          <cell r="G503"/>
          <cell r="H503"/>
          <cell r="I503"/>
          <cell r="J503"/>
          <cell r="K503"/>
          <cell r="L503"/>
          <cell r="M503"/>
          <cell r="N503"/>
          <cell r="O503"/>
          <cell r="P503"/>
          <cell r="Q503"/>
        </row>
        <row r="504">
          <cell r="A504" t="str">
            <v>C00499</v>
          </cell>
          <cell r="B504"/>
          <cell r="C504"/>
          <cell r="D504"/>
          <cell r="E504"/>
          <cell r="F504"/>
          <cell r="G504"/>
          <cell r="H504"/>
          <cell r="I504"/>
          <cell r="J504"/>
          <cell r="K504"/>
          <cell r="L504"/>
          <cell r="M504"/>
          <cell r="N504"/>
          <cell r="O504"/>
          <cell r="P504"/>
          <cell r="Q504"/>
        </row>
        <row r="505">
          <cell r="A505" t="str">
            <v>C00500</v>
          </cell>
          <cell r="B505"/>
          <cell r="C505"/>
          <cell r="D505"/>
          <cell r="E505"/>
          <cell r="F505"/>
          <cell r="G505"/>
          <cell r="H505"/>
          <cell r="I505"/>
          <cell r="J505"/>
          <cell r="K505"/>
          <cell r="L505"/>
          <cell r="M505"/>
          <cell r="N505"/>
          <cell r="O505"/>
          <cell r="P505"/>
          <cell r="Q505"/>
        </row>
        <row r="506">
          <cell r="A506" t="str">
            <v>C00501</v>
          </cell>
          <cell r="B506"/>
          <cell r="C506"/>
          <cell r="D506"/>
          <cell r="E506"/>
          <cell r="F506"/>
          <cell r="G506"/>
          <cell r="H506"/>
          <cell r="I506"/>
          <cell r="J506"/>
          <cell r="K506"/>
          <cell r="L506"/>
          <cell r="M506"/>
          <cell r="N506"/>
          <cell r="O506"/>
          <cell r="P506"/>
          <cell r="Q506"/>
        </row>
        <row r="507">
          <cell r="A507" t="str">
            <v>C00502</v>
          </cell>
          <cell r="B507"/>
          <cell r="C507"/>
          <cell r="D507"/>
          <cell r="E507"/>
          <cell r="F507"/>
          <cell r="G507"/>
          <cell r="H507"/>
          <cell r="I507"/>
          <cell r="J507"/>
          <cell r="K507"/>
          <cell r="L507"/>
          <cell r="M507"/>
          <cell r="N507"/>
          <cell r="O507"/>
          <cell r="P507"/>
          <cell r="Q507"/>
        </row>
        <row r="508">
          <cell r="A508" t="str">
            <v>C00503</v>
          </cell>
          <cell r="B508"/>
          <cell r="C508"/>
          <cell r="D508"/>
          <cell r="E508"/>
          <cell r="F508"/>
          <cell r="G508"/>
          <cell r="H508"/>
          <cell r="I508"/>
          <cell r="J508"/>
          <cell r="K508"/>
          <cell r="L508"/>
          <cell r="M508"/>
          <cell r="N508"/>
          <cell r="O508"/>
          <cell r="P508"/>
          <cell r="Q508"/>
        </row>
        <row r="509">
          <cell r="A509" t="str">
            <v>C00504</v>
          </cell>
          <cell r="B509"/>
          <cell r="C509"/>
          <cell r="D509"/>
          <cell r="E509"/>
          <cell r="F509"/>
          <cell r="G509"/>
          <cell r="H509"/>
          <cell r="I509"/>
          <cell r="J509"/>
          <cell r="K509"/>
          <cell r="L509"/>
          <cell r="M509"/>
          <cell r="N509"/>
          <cell r="O509"/>
          <cell r="P509"/>
          <cell r="Q509"/>
        </row>
        <row r="510">
          <cell r="A510" t="str">
            <v>C00505</v>
          </cell>
          <cell r="B510"/>
          <cell r="C510"/>
          <cell r="D510"/>
          <cell r="E510"/>
          <cell r="F510"/>
          <cell r="G510"/>
          <cell r="H510"/>
          <cell r="I510"/>
          <cell r="J510"/>
          <cell r="K510"/>
          <cell r="L510"/>
          <cell r="M510"/>
          <cell r="N510"/>
          <cell r="O510"/>
          <cell r="P510"/>
          <cell r="Q510"/>
        </row>
        <row r="511">
          <cell r="A511" t="str">
            <v>C00506</v>
          </cell>
          <cell r="B511"/>
          <cell r="C511"/>
          <cell r="D511"/>
          <cell r="E511"/>
          <cell r="F511"/>
          <cell r="G511"/>
          <cell r="H511"/>
          <cell r="I511"/>
          <cell r="J511"/>
          <cell r="K511"/>
          <cell r="L511"/>
          <cell r="M511"/>
          <cell r="N511"/>
          <cell r="O511"/>
          <cell r="P511"/>
          <cell r="Q511"/>
        </row>
        <row r="512">
          <cell r="A512" t="str">
            <v>C00507</v>
          </cell>
          <cell r="B512"/>
          <cell r="C512"/>
          <cell r="D512"/>
          <cell r="E512"/>
          <cell r="F512"/>
          <cell r="G512"/>
          <cell r="H512"/>
          <cell r="I512"/>
          <cell r="J512"/>
          <cell r="K512"/>
          <cell r="L512"/>
          <cell r="M512"/>
          <cell r="N512"/>
          <cell r="O512"/>
          <cell r="P512"/>
          <cell r="Q512"/>
        </row>
        <row r="513">
          <cell r="A513" t="str">
            <v>C00508</v>
          </cell>
          <cell r="B513"/>
          <cell r="C513"/>
          <cell r="D513"/>
          <cell r="E513"/>
          <cell r="F513"/>
          <cell r="G513"/>
          <cell r="H513"/>
          <cell r="I513"/>
          <cell r="J513"/>
          <cell r="K513"/>
          <cell r="L513"/>
          <cell r="M513"/>
          <cell r="N513"/>
          <cell r="O513"/>
          <cell r="P513"/>
          <cell r="Q513"/>
        </row>
        <row r="514">
          <cell r="A514" t="str">
            <v>C00509</v>
          </cell>
          <cell r="B514"/>
          <cell r="C514"/>
          <cell r="D514"/>
          <cell r="E514"/>
          <cell r="F514"/>
          <cell r="G514"/>
          <cell r="H514"/>
          <cell r="I514"/>
          <cell r="J514"/>
          <cell r="K514"/>
          <cell r="L514"/>
          <cell r="M514"/>
          <cell r="N514"/>
          <cell r="O514"/>
          <cell r="P514"/>
          <cell r="Q514"/>
        </row>
        <row r="515">
          <cell r="A515" t="str">
            <v>C00510</v>
          </cell>
          <cell r="B515"/>
          <cell r="C515"/>
          <cell r="D515"/>
          <cell r="E515"/>
          <cell r="F515"/>
          <cell r="G515"/>
          <cell r="H515"/>
          <cell r="I515"/>
          <cell r="J515"/>
          <cell r="K515"/>
          <cell r="L515"/>
          <cell r="M515"/>
          <cell r="N515"/>
          <cell r="O515"/>
          <cell r="P515"/>
          <cell r="Q515"/>
        </row>
        <row r="516">
          <cell r="A516" t="str">
            <v>C00511</v>
          </cell>
          <cell r="B516"/>
          <cell r="C516"/>
          <cell r="D516"/>
          <cell r="E516"/>
          <cell r="F516"/>
          <cell r="G516"/>
          <cell r="H516"/>
          <cell r="I516"/>
          <cell r="J516"/>
          <cell r="K516"/>
          <cell r="L516"/>
          <cell r="M516"/>
          <cell r="N516"/>
          <cell r="O516"/>
          <cell r="P516"/>
          <cell r="Q516"/>
        </row>
        <row r="517">
          <cell r="A517" t="str">
            <v>C00512</v>
          </cell>
          <cell r="B517"/>
          <cell r="C517"/>
          <cell r="D517"/>
          <cell r="E517"/>
          <cell r="F517"/>
          <cell r="G517"/>
          <cell r="H517"/>
          <cell r="I517"/>
          <cell r="J517"/>
          <cell r="K517"/>
          <cell r="L517"/>
          <cell r="M517"/>
          <cell r="N517"/>
          <cell r="O517"/>
          <cell r="P517"/>
          <cell r="Q517"/>
        </row>
        <row r="518">
          <cell r="A518" t="str">
            <v>C00513</v>
          </cell>
          <cell r="B518"/>
          <cell r="C518"/>
          <cell r="D518"/>
          <cell r="E518"/>
          <cell r="F518"/>
          <cell r="G518"/>
          <cell r="H518"/>
          <cell r="I518"/>
          <cell r="J518"/>
          <cell r="K518"/>
          <cell r="L518"/>
          <cell r="M518"/>
          <cell r="N518"/>
          <cell r="O518"/>
          <cell r="P518"/>
          <cell r="Q518"/>
        </row>
        <row r="519">
          <cell r="A519" t="str">
            <v>C00514</v>
          </cell>
          <cell r="B519"/>
          <cell r="C519"/>
          <cell r="D519"/>
          <cell r="E519"/>
          <cell r="F519"/>
          <cell r="G519"/>
          <cell r="H519"/>
          <cell r="I519"/>
          <cell r="J519"/>
          <cell r="K519"/>
          <cell r="L519"/>
          <cell r="M519"/>
          <cell r="N519"/>
          <cell r="O519"/>
          <cell r="P519"/>
          <cell r="Q519"/>
        </row>
        <row r="520">
          <cell r="A520" t="str">
            <v>C00515</v>
          </cell>
          <cell r="B520"/>
          <cell r="C520"/>
          <cell r="D520"/>
          <cell r="E520"/>
          <cell r="F520"/>
          <cell r="G520"/>
          <cell r="H520"/>
          <cell r="I520"/>
          <cell r="J520"/>
          <cell r="K520"/>
          <cell r="L520"/>
          <cell r="M520"/>
          <cell r="N520"/>
          <cell r="O520"/>
          <cell r="P520"/>
          <cell r="Q520"/>
        </row>
        <row r="521">
          <cell r="A521" t="str">
            <v>C00516</v>
          </cell>
          <cell r="B521"/>
          <cell r="C521"/>
          <cell r="D521"/>
          <cell r="E521"/>
          <cell r="F521"/>
          <cell r="G521"/>
          <cell r="H521"/>
          <cell r="I521"/>
          <cell r="J521"/>
          <cell r="K521"/>
          <cell r="L521"/>
          <cell r="M521"/>
          <cell r="N521"/>
          <cell r="O521"/>
          <cell r="P521"/>
          <cell r="Q521"/>
        </row>
        <row r="522">
          <cell r="A522" t="str">
            <v>C00517</v>
          </cell>
          <cell r="B522"/>
          <cell r="C522"/>
          <cell r="D522"/>
          <cell r="E522"/>
          <cell r="F522"/>
          <cell r="G522"/>
          <cell r="H522"/>
          <cell r="I522"/>
          <cell r="J522"/>
          <cell r="K522"/>
          <cell r="L522"/>
          <cell r="M522"/>
          <cell r="N522"/>
          <cell r="O522"/>
          <cell r="P522"/>
          <cell r="Q522"/>
        </row>
        <row r="523">
          <cell r="A523" t="str">
            <v>C00518</v>
          </cell>
          <cell r="B523"/>
          <cell r="C523"/>
          <cell r="D523"/>
          <cell r="E523"/>
          <cell r="F523"/>
          <cell r="G523"/>
          <cell r="H523"/>
          <cell r="I523"/>
          <cell r="J523"/>
          <cell r="K523"/>
          <cell r="L523"/>
          <cell r="M523"/>
          <cell r="N523"/>
          <cell r="O523"/>
          <cell r="P523"/>
          <cell r="Q523"/>
        </row>
        <row r="524">
          <cell r="A524" t="str">
            <v>C00519</v>
          </cell>
          <cell r="B524"/>
          <cell r="C524"/>
          <cell r="D524"/>
          <cell r="E524"/>
          <cell r="F524"/>
          <cell r="G524"/>
          <cell r="H524"/>
          <cell r="I524"/>
          <cell r="J524"/>
          <cell r="K524"/>
          <cell r="L524"/>
          <cell r="M524"/>
          <cell r="N524"/>
          <cell r="O524"/>
          <cell r="P524"/>
          <cell r="Q524"/>
        </row>
        <row r="525">
          <cell r="A525" t="str">
            <v>C00520</v>
          </cell>
          <cell r="B525"/>
          <cell r="C525"/>
          <cell r="D525"/>
          <cell r="E525"/>
          <cell r="F525"/>
          <cell r="G525"/>
          <cell r="H525"/>
          <cell r="I525"/>
          <cell r="J525"/>
          <cell r="K525"/>
          <cell r="L525"/>
          <cell r="M525"/>
          <cell r="N525"/>
          <cell r="O525"/>
          <cell r="P525"/>
          <cell r="Q525"/>
        </row>
        <row r="526">
          <cell r="A526" t="str">
            <v>C00521</v>
          </cell>
          <cell r="B526"/>
          <cell r="C526"/>
          <cell r="D526"/>
          <cell r="E526"/>
          <cell r="F526"/>
          <cell r="G526"/>
          <cell r="H526"/>
          <cell r="I526"/>
          <cell r="J526"/>
          <cell r="K526"/>
          <cell r="L526"/>
          <cell r="M526"/>
          <cell r="N526"/>
          <cell r="O526"/>
          <cell r="P526"/>
          <cell r="Q526"/>
        </row>
        <row r="527">
          <cell r="A527" t="str">
            <v>C00522</v>
          </cell>
          <cell r="B527"/>
          <cell r="C527"/>
          <cell r="D527"/>
          <cell r="E527"/>
          <cell r="F527"/>
          <cell r="G527"/>
          <cell r="H527"/>
          <cell r="I527"/>
          <cell r="J527"/>
          <cell r="K527"/>
          <cell r="L527"/>
          <cell r="M527"/>
          <cell r="N527"/>
          <cell r="O527"/>
          <cell r="P527"/>
          <cell r="Q527"/>
        </row>
        <row r="528">
          <cell r="A528" t="str">
            <v>C00523</v>
          </cell>
          <cell r="B528"/>
          <cell r="C528"/>
          <cell r="D528"/>
          <cell r="E528"/>
          <cell r="F528"/>
          <cell r="G528"/>
          <cell r="H528"/>
          <cell r="I528"/>
          <cell r="J528"/>
          <cell r="K528"/>
          <cell r="L528"/>
          <cell r="M528"/>
          <cell r="N528"/>
          <cell r="O528"/>
          <cell r="P528"/>
          <cell r="Q528"/>
        </row>
        <row r="529">
          <cell r="A529" t="str">
            <v>C00524</v>
          </cell>
          <cell r="B529"/>
          <cell r="C529"/>
          <cell r="D529"/>
          <cell r="E529"/>
          <cell r="F529"/>
          <cell r="G529"/>
          <cell r="H529"/>
          <cell r="I529"/>
          <cell r="J529"/>
          <cell r="K529"/>
          <cell r="L529"/>
          <cell r="M529"/>
          <cell r="N529"/>
          <cell r="O529"/>
          <cell r="P529"/>
          <cell r="Q529"/>
        </row>
        <row r="530">
          <cell r="A530" t="str">
            <v>C00525</v>
          </cell>
          <cell r="B530"/>
          <cell r="C530"/>
          <cell r="D530"/>
          <cell r="E530"/>
          <cell r="F530"/>
          <cell r="G530"/>
          <cell r="H530"/>
          <cell r="I530"/>
          <cell r="J530"/>
          <cell r="K530"/>
          <cell r="L530"/>
          <cell r="M530"/>
          <cell r="N530"/>
          <cell r="O530"/>
          <cell r="P530"/>
          <cell r="Q530"/>
        </row>
        <row r="531">
          <cell r="A531" t="str">
            <v>C00526</v>
          </cell>
          <cell r="B531"/>
          <cell r="C531"/>
          <cell r="D531"/>
          <cell r="E531"/>
          <cell r="F531"/>
          <cell r="G531"/>
          <cell r="H531"/>
          <cell r="I531"/>
          <cell r="J531"/>
          <cell r="K531"/>
          <cell r="L531"/>
          <cell r="M531"/>
          <cell r="N531"/>
          <cell r="O531"/>
          <cell r="P531"/>
          <cell r="Q531"/>
        </row>
        <row r="532">
          <cell r="A532" t="str">
            <v>C00527</v>
          </cell>
          <cell r="B532"/>
          <cell r="C532"/>
          <cell r="D532"/>
          <cell r="E532"/>
          <cell r="F532"/>
          <cell r="G532"/>
          <cell r="H532"/>
          <cell r="I532"/>
          <cell r="J532"/>
          <cell r="K532"/>
          <cell r="L532"/>
          <cell r="M532"/>
          <cell r="N532"/>
          <cell r="O532"/>
          <cell r="P532"/>
          <cell r="Q532"/>
        </row>
        <row r="533">
          <cell r="A533" t="str">
            <v>C00528</v>
          </cell>
          <cell r="B533"/>
          <cell r="C533"/>
          <cell r="D533"/>
          <cell r="E533"/>
          <cell r="F533"/>
          <cell r="G533"/>
          <cell r="H533"/>
          <cell r="I533"/>
          <cell r="J533"/>
          <cell r="K533"/>
          <cell r="L533"/>
          <cell r="M533"/>
          <cell r="N533"/>
          <cell r="O533"/>
          <cell r="P533"/>
          <cell r="Q533"/>
        </row>
        <row r="534">
          <cell r="A534" t="str">
            <v>C00529</v>
          </cell>
          <cell r="B534"/>
          <cell r="C534"/>
          <cell r="D534"/>
          <cell r="E534"/>
          <cell r="F534"/>
          <cell r="G534"/>
          <cell r="H534"/>
          <cell r="I534"/>
          <cell r="J534"/>
          <cell r="K534"/>
          <cell r="L534"/>
          <cell r="M534"/>
          <cell r="N534"/>
          <cell r="O534"/>
          <cell r="P534"/>
          <cell r="Q534"/>
        </row>
        <row r="535">
          <cell r="A535" t="str">
            <v>C00530</v>
          </cell>
          <cell r="B535"/>
          <cell r="C535"/>
          <cell r="D535"/>
          <cell r="E535"/>
          <cell r="F535"/>
          <cell r="G535"/>
          <cell r="H535"/>
          <cell r="I535"/>
          <cell r="J535"/>
          <cell r="K535"/>
          <cell r="L535"/>
          <cell r="M535"/>
          <cell r="N535"/>
          <cell r="O535"/>
          <cell r="P535"/>
          <cell r="Q535"/>
        </row>
        <row r="536">
          <cell r="A536" t="str">
            <v>C00531</v>
          </cell>
          <cell r="B536"/>
          <cell r="C536"/>
          <cell r="D536"/>
          <cell r="E536"/>
          <cell r="F536"/>
          <cell r="G536"/>
          <cell r="H536"/>
          <cell r="I536"/>
          <cell r="J536"/>
          <cell r="K536"/>
          <cell r="L536"/>
          <cell r="M536"/>
          <cell r="N536"/>
          <cell r="O536"/>
          <cell r="P536"/>
          <cell r="Q536"/>
        </row>
        <row r="537">
          <cell r="A537" t="str">
            <v>C00532</v>
          </cell>
          <cell r="B537"/>
          <cell r="C537"/>
          <cell r="D537"/>
          <cell r="E537"/>
          <cell r="F537"/>
          <cell r="G537"/>
          <cell r="H537"/>
          <cell r="I537"/>
          <cell r="J537"/>
          <cell r="K537"/>
          <cell r="L537"/>
          <cell r="M537"/>
          <cell r="N537"/>
          <cell r="O537"/>
          <cell r="P537"/>
          <cell r="Q537"/>
        </row>
        <row r="538">
          <cell r="A538" t="str">
            <v>C00533</v>
          </cell>
          <cell r="B538"/>
          <cell r="C538"/>
          <cell r="D538"/>
          <cell r="E538"/>
          <cell r="F538"/>
          <cell r="G538"/>
          <cell r="H538"/>
          <cell r="I538"/>
          <cell r="J538"/>
          <cell r="K538"/>
          <cell r="L538"/>
          <cell r="M538"/>
          <cell r="N538"/>
          <cell r="O538"/>
          <cell r="P538"/>
          <cell r="Q538"/>
        </row>
        <row r="539">
          <cell r="A539" t="str">
            <v>C00534</v>
          </cell>
          <cell r="B539"/>
          <cell r="C539"/>
          <cell r="D539"/>
          <cell r="E539"/>
          <cell r="F539"/>
          <cell r="G539"/>
          <cell r="H539"/>
          <cell r="I539"/>
          <cell r="J539"/>
          <cell r="K539"/>
          <cell r="L539"/>
          <cell r="M539"/>
          <cell r="N539"/>
          <cell r="O539"/>
          <cell r="P539"/>
          <cell r="Q539"/>
        </row>
        <row r="540">
          <cell r="A540" t="str">
            <v>C00535</v>
          </cell>
          <cell r="B540"/>
          <cell r="C540"/>
          <cell r="D540"/>
          <cell r="E540"/>
          <cell r="F540"/>
          <cell r="G540"/>
          <cell r="H540"/>
          <cell r="I540"/>
          <cell r="J540"/>
          <cell r="K540"/>
          <cell r="L540"/>
          <cell r="M540"/>
          <cell r="N540"/>
          <cell r="O540"/>
          <cell r="P540"/>
          <cell r="Q540"/>
        </row>
        <row r="541">
          <cell r="A541" t="str">
            <v>C00536</v>
          </cell>
          <cell r="B541"/>
          <cell r="C541"/>
          <cell r="D541"/>
          <cell r="E541"/>
          <cell r="F541"/>
          <cell r="G541"/>
          <cell r="H541"/>
          <cell r="I541"/>
          <cell r="J541"/>
          <cell r="K541"/>
          <cell r="L541"/>
          <cell r="M541"/>
          <cell r="N541"/>
          <cell r="O541"/>
          <cell r="P541"/>
          <cell r="Q541"/>
        </row>
        <row r="542">
          <cell r="A542" t="str">
            <v>C00537</v>
          </cell>
          <cell r="B542"/>
          <cell r="C542"/>
          <cell r="D542"/>
          <cell r="E542"/>
          <cell r="F542"/>
          <cell r="G542"/>
          <cell r="H542"/>
          <cell r="I542"/>
          <cell r="J542"/>
          <cell r="K542"/>
          <cell r="L542"/>
          <cell r="M542"/>
          <cell r="N542"/>
          <cell r="O542"/>
          <cell r="P542"/>
          <cell r="Q542"/>
        </row>
        <row r="543">
          <cell r="A543" t="str">
            <v>C00538</v>
          </cell>
          <cell r="B543"/>
          <cell r="C543"/>
          <cell r="D543"/>
          <cell r="E543"/>
          <cell r="F543"/>
          <cell r="G543"/>
          <cell r="H543"/>
          <cell r="I543"/>
          <cell r="J543"/>
          <cell r="K543"/>
          <cell r="L543"/>
          <cell r="M543"/>
          <cell r="N543"/>
          <cell r="O543"/>
          <cell r="P543"/>
          <cell r="Q543"/>
        </row>
        <row r="544">
          <cell r="A544" t="str">
            <v>C00539</v>
          </cell>
          <cell r="B544"/>
          <cell r="C544"/>
          <cell r="D544"/>
          <cell r="E544"/>
          <cell r="F544"/>
          <cell r="G544"/>
          <cell r="H544"/>
          <cell r="I544"/>
          <cell r="J544"/>
          <cell r="K544"/>
          <cell r="L544"/>
          <cell r="M544"/>
          <cell r="N544"/>
          <cell r="O544"/>
          <cell r="P544"/>
          <cell r="Q544"/>
        </row>
        <row r="545">
          <cell r="A545" t="str">
            <v>C00540</v>
          </cell>
          <cell r="B545"/>
          <cell r="C545"/>
          <cell r="D545"/>
          <cell r="E545"/>
          <cell r="F545"/>
          <cell r="G545"/>
          <cell r="H545"/>
          <cell r="I545"/>
          <cell r="J545"/>
          <cell r="K545"/>
          <cell r="L545"/>
          <cell r="M545"/>
          <cell r="N545"/>
          <cell r="O545"/>
          <cell r="P545"/>
          <cell r="Q545"/>
        </row>
        <row r="546">
          <cell r="A546" t="str">
            <v>C00541</v>
          </cell>
          <cell r="B546"/>
          <cell r="C546"/>
          <cell r="D546"/>
          <cell r="E546"/>
          <cell r="F546"/>
          <cell r="G546"/>
          <cell r="H546"/>
          <cell r="I546"/>
          <cell r="J546"/>
          <cell r="K546"/>
          <cell r="L546"/>
          <cell r="M546"/>
          <cell r="N546"/>
          <cell r="O546"/>
          <cell r="P546"/>
          <cell r="Q546"/>
        </row>
        <row r="547">
          <cell r="A547" t="str">
            <v>C00542</v>
          </cell>
          <cell r="B547"/>
          <cell r="C547"/>
          <cell r="D547"/>
          <cell r="E547"/>
          <cell r="F547"/>
          <cell r="G547"/>
          <cell r="H547"/>
          <cell r="I547"/>
          <cell r="J547"/>
          <cell r="K547"/>
          <cell r="L547"/>
          <cell r="M547"/>
          <cell r="N547"/>
          <cell r="O547"/>
          <cell r="P547"/>
          <cell r="Q547"/>
        </row>
        <row r="548">
          <cell r="A548" t="str">
            <v>C00543</v>
          </cell>
          <cell r="B548"/>
          <cell r="C548"/>
          <cell r="D548"/>
          <cell r="E548"/>
          <cell r="F548"/>
          <cell r="G548"/>
          <cell r="H548"/>
          <cell r="I548"/>
          <cell r="J548"/>
          <cell r="K548"/>
          <cell r="L548"/>
          <cell r="M548"/>
          <cell r="N548"/>
          <cell r="O548"/>
          <cell r="P548"/>
          <cell r="Q548"/>
        </row>
        <row r="549">
          <cell r="A549" t="str">
            <v>C00544</v>
          </cell>
          <cell r="B549"/>
          <cell r="C549"/>
          <cell r="D549"/>
          <cell r="E549"/>
          <cell r="F549"/>
          <cell r="G549"/>
          <cell r="H549"/>
          <cell r="I549"/>
          <cell r="J549"/>
          <cell r="K549"/>
          <cell r="L549"/>
          <cell r="M549"/>
          <cell r="N549"/>
          <cell r="O549"/>
          <cell r="P549"/>
          <cell r="Q549"/>
        </row>
        <row r="550">
          <cell r="A550" t="str">
            <v>C00545</v>
          </cell>
          <cell r="B550"/>
          <cell r="C550"/>
          <cell r="D550"/>
          <cell r="E550"/>
          <cell r="F550"/>
          <cell r="G550"/>
          <cell r="H550"/>
          <cell r="I550"/>
          <cell r="J550"/>
          <cell r="K550"/>
          <cell r="L550"/>
          <cell r="M550"/>
          <cell r="N550"/>
          <cell r="O550"/>
          <cell r="P550"/>
          <cell r="Q550"/>
        </row>
        <row r="551">
          <cell r="A551" t="str">
            <v>C00546</v>
          </cell>
          <cell r="B551"/>
          <cell r="C551"/>
          <cell r="D551"/>
          <cell r="E551"/>
          <cell r="F551"/>
          <cell r="G551"/>
          <cell r="H551"/>
          <cell r="I551"/>
          <cell r="J551"/>
          <cell r="K551"/>
          <cell r="L551"/>
          <cell r="M551"/>
          <cell r="N551"/>
          <cell r="O551"/>
          <cell r="P551"/>
          <cell r="Q551"/>
        </row>
        <row r="552">
          <cell r="A552" t="str">
            <v>C00547</v>
          </cell>
          <cell r="B552"/>
          <cell r="C552"/>
          <cell r="D552"/>
          <cell r="E552"/>
          <cell r="F552"/>
          <cell r="G552"/>
          <cell r="H552"/>
          <cell r="I552"/>
          <cell r="J552"/>
          <cell r="K552"/>
          <cell r="L552"/>
          <cell r="M552"/>
          <cell r="N552"/>
          <cell r="O552"/>
          <cell r="P552"/>
          <cell r="Q552"/>
        </row>
        <row r="553">
          <cell r="A553" t="str">
            <v>C00548</v>
          </cell>
          <cell r="B553"/>
          <cell r="C553"/>
          <cell r="D553"/>
          <cell r="E553"/>
          <cell r="F553"/>
          <cell r="G553"/>
          <cell r="H553"/>
          <cell r="I553"/>
          <cell r="J553"/>
          <cell r="K553"/>
          <cell r="L553"/>
          <cell r="M553"/>
          <cell r="N553"/>
          <cell r="O553"/>
          <cell r="P553"/>
          <cell r="Q553"/>
        </row>
        <row r="554">
          <cell r="A554" t="str">
            <v>C00549</v>
          </cell>
          <cell r="B554"/>
          <cell r="C554"/>
          <cell r="D554"/>
          <cell r="E554"/>
          <cell r="F554"/>
          <cell r="G554"/>
          <cell r="H554"/>
          <cell r="I554"/>
          <cell r="J554"/>
          <cell r="K554"/>
          <cell r="L554"/>
          <cell r="M554"/>
          <cell r="N554"/>
          <cell r="O554"/>
          <cell r="P554"/>
          <cell r="Q554"/>
        </row>
        <row r="555">
          <cell r="A555" t="str">
            <v>C00550</v>
          </cell>
          <cell r="B555"/>
          <cell r="C555"/>
          <cell r="D555"/>
          <cell r="E555"/>
          <cell r="F555"/>
          <cell r="G555"/>
          <cell r="H555"/>
          <cell r="I555"/>
          <cell r="J555"/>
          <cell r="K555"/>
          <cell r="L555"/>
          <cell r="M555"/>
          <cell r="N555"/>
          <cell r="O555"/>
          <cell r="P555"/>
          <cell r="Q555"/>
        </row>
        <row r="556">
          <cell r="A556" t="str">
            <v>C00551</v>
          </cell>
          <cell r="B556"/>
          <cell r="C556"/>
          <cell r="D556"/>
          <cell r="E556"/>
          <cell r="F556"/>
          <cell r="G556"/>
          <cell r="H556"/>
          <cell r="I556"/>
          <cell r="J556"/>
          <cell r="K556"/>
          <cell r="L556"/>
          <cell r="M556"/>
          <cell r="N556"/>
          <cell r="O556"/>
          <cell r="P556"/>
          <cell r="Q556"/>
        </row>
        <row r="557">
          <cell r="A557" t="str">
            <v>C00552</v>
          </cell>
          <cell r="B557"/>
          <cell r="C557"/>
          <cell r="D557"/>
          <cell r="E557"/>
          <cell r="F557"/>
          <cell r="G557"/>
          <cell r="H557"/>
          <cell r="I557"/>
          <cell r="J557"/>
          <cell r="K557"/>
          <cell r="L557"/>
          <cell r="M557"/>
          <cell r="N557"/>
          <cell r="O557"/>
          <cell r="P557"/>
          <cell r="Q557"/>
        </row>
        <row r="558">
          <cell r="A558" t="str">
            <v>C00553</v>
          </cell>
          <cell r="B558"/>
          <cell r="C558"/>
          <cell r="D558"/>
          <cell r="E558"/>
          <cell r="F558"/>
          <cell r="G558"/>
          <cell r="H558"/>
          <cell r="I558"/>
          <cell r="J558"/>
          <cell r="K558"/>
          <cell r="L558"/>
          <cell r="M558"/>
          <cell r="N558"/>
          <cell r="O558"/>
          <cell r="P558"/>
          <cell r="Q558"/>
        </row>
        <row r="559">
          <cell r="A559" t="str">
            <v>C00554</v>
          </cell>
          <cell r="B559"/>
          <cell r="C559"/>
          <cell r="D559"/>
          <cell r="E559"/>
          <cell r="F559"/>
          <cell r="G559"/>
          <cell r="H559"/>
          <cell r="I559"/>
          <cell r="J559"/>
          <cell r="K559"/>
          <cell r="L559"/>
          <cell r="M559"/>
          <cell r="N559"/>
          <cell r="O559"/>
          <cell r="P559"/>
          <cell r="Q559"/>
        </row>
        <row r="560">
          <cell r="A560" t="str">
            <v>C00555</v>
          </cell>
          <cell r="B560"/>
          <cell r="C560"/>
          <cell r="D560"/>
          <cell r="E560"/>
          <cell r="F560"/>
          <cell r="G560"/>
          <cell r="H560"/>
          <cell r="I560"/>
          <cell r="J560"/>
          <cell r="K560"/>
          <cell r="L560"/>
          <cell r="M560"/>
          <cell r="N560"/>
          <cell r="O560"/>
          <cell r="P560"/>
          <cell r="Q560"/>
        </row>
        <row r="561">
          <cell r="A561" t="str">
            <v>C00556</v>
          </cell>
          <cell r="B561"/>
          <cell r="C561"/>
          <cell r="D561"/>
          <cell r="E561"/>
          <cell r="F561"/>
          <cell r="G561"/>
          <cell r="H561"/>
          <cell r="I561"/>
          <cell r="J561"/>
          <cell r="K561"/>
          <cell r="L561"/>
          <cell r="M561"/>
          <cell r="N561"/>
          <cell r="O561"/>
          <cell r="P561"/>
          <cell r="Q561"/>
        </row>
        <row r="562">
          <cell r="A562" t="str">
            <v>C00557</v>
          </cell>
          <cell r="B562"/>
          <cell r="C562"/>
          <cell r="D562"/>
          <cell r="E562"/>
          <cell r="F562"/>
          <cell r="G562"/>
          <cell r="H562"/>
          <cell r="I562"/>
          <cell r="J562"/>
          <cell r="K562"/>
          <cell r="L562"/>
          <cell r="M562"/>
          <cell r="N562"/>
          <cell r="O562"/>
          <cell r="P562"/>
          <cell r="Q562"/>
        </row>
        <row r="563">
          <cell r="A563" t="str">
            <v>C00558</v>
          </cell>
          <cell r="B563"/>
          <cell r="C563"/>
          <cell r="D563"/>
          <cell r="E563"/>
          <cell r="F563"/>
          <cell r="G563"/>
          <cell r="H563"/>
          <cell r="I563"/>
          <cell r="J563"/>
          <cell r="K563"/>
          <cell r="L563"/>
          <cell r="M563"/>
          <cell r="N563"/>
          <cell r="O563"/>
          <cell r="P563"/>
          <cell r="Q563"/>
        </row>
        <row r="564">
          <cell r="A564" t="str">
            <v>C00559</v>
          </cell>
          <cell r="B564"/>
          <cell r="C564"/>
          <cell r="D564"/>
          <cell r="E564"/>
          <cell r="F564"/>
          <cell r="G564"/>
          <cell r="H564"/>
          <cell r="I564"/>
          <cell r="J564"/>
          <cell r="K564"/>
          <cell r="L564"/>
          <cell r="M564"/>
          <cell r="N564"/>
          <cell r="O564"/>
          <cell r="P564"/>
          <cell r="Q564"/>
        </row>
        <row r="565">
          <cell r="A565" t="str">
            <v>C00560</v>
          </cell>
          <cell r="B565"/>
          <cell r="C565"/>
          <cell r="D565"/>
          <cell r="E565"/>
          <cell r="F565"/>
          <cell r="G565"/>
          <cell r="H565"/>
          <cell r="I565"/>
          <cell r="J565"/>
          <cell r="K565"/>
          <cell r="L565"/>
          <cell r="M565"/>
          <cell r="N565"/>
          <cell r="O565"/>
          <cell r="P565"/>
          <cell r="Q565"/>
        </row>
        <row r="566">
          <cell r="A566" t="str">
            <v>C00561</v>
          </cell>
          <cell r="B566"/>
          <cell r="C566"/>
          <cell r="D566"/>
          <cell r="E566"/>
          <cell r="F566"/>
          <cell r="G566"/>
          <cell r="H566"/>
          <cell r="I566"/>
          <cell r="J566"/>
          <cell r="K566"/>
          <cell r="L566"/>
          <cell r="M566"/>
          <cell r="N566"/>
          <cell r="O566"/>
          <cell r="P566"/>
          <cell r="Q566"/>
        </row>
        <row r="567">
          <cell r="A567" t="str">
            <v>C00562</v>
          </cell>
          <cell r="B567"/>
          <cell r="C567"/>
          <cell r="D567"/>
          <cell r="E567"/>
          <cell r="F567"/>
          <cell r="G567"/>
          <cell r="H567"/>
          <cell r="I567"/>
          <cell r="J567"/>
          <cell r="K567"/>
          <cell r="L567"/>
          <cell r="M567"/>
          <cell r="N567"/>
          <cell r="O567"/>
          <cell r="P567"/>
          <cell r="Q567"/>
        </row>
        <row r="568">
          <cell r="A568" t="str">
            <v>C00563</v>
          </cell>
          <cell r="B568"/>
          <cell r="C568"/>
          <cell r="D568"/>
          <cell r="E568"/>
          <cell r="F568"/>
          <cell r="G568"/>
          <cell r="H568"/>
          <cell r="I568"/>
          <cell r="J568"/>
          <cell r="K568"/>
          <cell r="L568"/>
          <cell r="M568"/>
          <cell r="N568"/>
          <cell r="O568"/>
          <cell r="P568"/>
          <cell r="Q568"/>
        </row>
        <row r="569">
          <cell r="A569" t="str">
            <v>C00564</v>
          </cell>
          <cell r="B569"/>
          <cell r="C569"/>
          <cell r="D569"/>
          <cell r="E569"/>
          <cell r="F569"/>
          <cell r="G569"/>
          <cell r="H569"/>
          <cell r="I569"/>
          <cell r="J569"/>
          <cell r="K569"/>
          <cell r="L569"/>
          <cell r="M569"/>
          <cell r="N569"/>
          <cell r="O569"/>
          <cell r="P569"/>
          <cell r="Q569"/>
        </row>
        <row r="570">
          <cell r="A570" t="str">
            <v>C00565</v>
          </cell>
          <cell r="B570"/>
          <cell r="C570"/>
          <cell r="D570"/>
          <cell r="E570"/>
          <cell r="F570"/>
          <cell r="G570"/>
          <cell r="H570"/>
          <cell r="I570"/>
          <cell r="J570"/>
          <cell r="K570"/>
          <cell r="L570"/>
          <cell r="M570"/>
          <cell r="N570"/>
          <cell r="O570"/>
          <cell r="P570"/>
          <cell r="Q570"/>
        </row>
        <row r="571">
          <cell r="A571" t="str">
            <v>C00566</v>
          </cell>
          <cell r="B571"/>
          <cell r="C571"/>
          <cell r="D571"/>
          <cell r="E571"/>
          <cell r="F571"/>
          <cell r="G571"/>
          <cell r="H571"/>
          <cell r="I571"/>
          <cell r="J571"/>
          <cell r="K571"/>
          <cell r="L571"/>
          <cell r="M571"/>
          <cell r="N571"/>
          <cell r="O571"/>
          <cell r="P571"/>
          <cell r="Q571"/>
        </row>
        <row r="572">
          <cell r="A572" t="str">
            <v>C00567</v>
          </cell>
          <cell r="B572"/>
          <cell r="C572"/>
          <cell r="D572"/>
          <cell r="E572"/>
          <cell r="F572"/>
          <cell r="G572"/>
          <cell r="H572"/>
          <cell r="I572"/>
          <cell r="J572"/>
          <cell r="K572"/>
          <cell r="L572"/>
          <cell r="M572"/>
          <cell r="N572"/>
          <cell r="O572"/>
          <cell r="P572"/>
          <cell r="Q572"/>
        </row>
        <row r="573">
          <cell r="A573" t="str">
            <v>C00568</v>
          </cell>
          <cell r="B573"/>
          <cell r="C573"/>
          <cell r="D573"/>
          <cell r="E573"/>
          <cell r="F573"/>
          <cell r="G573"/>
          <cell r="H573"/>
          <cell r="I573"/>
          <cell r="J573"/>
          <cell r="K573"/>
          <cell r="L573"/>
          <cell r="M573"/>
          <cell r="N573"/>
          <cell r="O573"/>
          <cell r="P573"/>
          <cell r="Q573"/>
        </row>
        <row r="574">
          <cell r="A574" t="str">
            <v>C00569</v>
          </cell>
          <cell r="B574"/>
          <cell r="C574"/>
          <cell r="D574"/>
          <cell r="E574"/>
          <cell r="F574"/>
          <cell r="G574"/>
          <cell r="H574"/>
          <cell r="I574"/>
          <cell r="J574"/>
          <cell r="K574"/>
          <cell r="L574"/>
          <cell r="M574"/>
          <cell r="N574"/>
          <cell r="O574"/>
          <cell r="P574"/>
          <cell r="Q574"/>
        </row>
        <row r="575">
          <cell r="A575" t="str">
            <v>C00570</v>
          </cell>
          <cell r="B575"/>
          <cell r="C575"/>
          <cell r="D575"/>
          <cell r="E575"/>
          <cell r="F575"/>
          <cell r="G575"/>
          <cell r="H575"/>
          <cell r="I575"/>
          <cell r="J575"/>
          <cell r="K575"/>
          <cell r="L575"/>
          <cell r="M575"/>
          <cell r="N575"/>
          <cell r="O575"/>
          <cell r="P575"/>
          <cell r="Q575"/>
        </row>
        <row r="576">
          <cell r="A576" t="str">
            <v>C00571</v>
          </cell>
          <cell r="B576"/>
          <cell r="C576"/>
          <cell r="D576"/>
          <cell r="E576"/>
          <cell r="F576"/>
          <cell r="G576"/>
          <cell r="H576"/>
          <cell r="I576"/>
          <cell r="J576"/>
          <cell r="K576"/>
          <cell r="L576"/>
          <cell r="M576"/>
          <cell r="N576"/>
          <cell r="O576"/>
          <cell r="P576"/>
          <cell r="Q576"/>
        </row>
        <row r="577">
          <cell r="A577" t="str">
            <v>C00572</v>
          </cell>
          <cell r="B577"/>
          <cell r="C577"/>
          <cell r="D577"/>
          <cell r="E577"/>
          <cell r="F577"/>
          <cell r="G577"/>
          <cell r="H577"/>
          <cell r="I577"/>
          <cell r="J577"/>
          <cell r="K577"/>
          <cell r="L577"/>
          <cell r="M577"/>
          <cell r="N577"/>
          <cell r="O577"/>
          <cell r="P577"/>
          <cell r="Q577"/>
        </row>
        <row r="578">
          <cell r="A578" t="str">
            <v>C00573</v>
          </cell>
          <cell r="B578"/>
          <cell r="C578"/>
          <cell r="D578"/>
          <cell r="E578"/>
          <cell r="F578"/>
          <cell r="G578"/>
          <cell r="H578"/>
          <cell r="I578"/>
          <cell r="J578"/>
          <cell r="K578"/>
          <cell r="L578"/>
          <cell r="M578"/>
          <cell r="N578"/>
          <cell r="O578"/>
          <cell r="P578"/>
          <cell r="Q578"/>
        </row>
        <row r="579">
          <cell r="A579" t="str">
            <v>C00574</v>
          </cell>
          <cell r="B579"/>
          <cell r="C579"/>
          <cell r="D579"/>
          <cell r="E579"/>
          <cell r="F579"/>
          <cell r="G579"/>
          <cell r="H579"/>
          <cell r="I579"/>
          <cell r="J579"/>
          <cell r="K579"/>
          <cell r="L579"/>
          <cell r="M579"/>
          <cell r="N579"/>
          <cell r="O579"/>
          <cell r="P579"/>
          <cell r="Q579"/>
        </row>
        <row r="580">
          <cell r="A580" t="str">
            <v>C00575</v>
          </cell>
          <cell r="B580"/>
          <cell r="C580"/>
          <cell r="D580"/>
          <cell r="E580"/>
          <cell r="F580"/>
          <cell r="G580"/>
          <cell r="H580"/>
          <cell r="I580"/>
          <cell r="J580"/>
          <cell r="K580"/>
          <cell r="L580"/>
          <cell r="M580"/>
          <cell r="N580"/>
          <cell r="O580"/>
          <cell r="P580"/>
          <cell r="Q580"/>
        </row>
        <row r="581">
          <cell r="A581" t="str">
            <v>C00576</v>
          </cell>
          <cell r="B581"/>
          <cell r="C581"/>
          <cell r="D581"/>
          <cell r="E581"/>
          <cell r="F581"/>
          <cell r="G581"/>
          <cell r="H581"/>
          <cell r="I581"/>
          <cell r="J581"/>
          <cell r="K581"/>
          <cell r="L581"/>
          <cell r="M581"/>
          <cell r="N581"/>
          <cell r="O581"/>
          <cell r="P581"/>
          <cell r="Q581"/>
        </row>
        <row r="582">
          <cell r="A582" t="str">
            <v>C00577</v>
          </cell>
          <cell r="B582"/>
          <cell r="C582"/>
          <cell r="D582"/>
          <cell r="E582"/>
          <cell r="F582"/>
          <cell r="G582"/>
          <cell r="H582"/>
          <cell r="I582"/>
          <cell r="J582"/>
          <cell r="K582"/>
          <cell r="L582"/>
          <cell r="M582"/>
          <cell r="N582"/>
          <cell r="O582"/>
          <cell r="P582"/>
          <cell r="Q582"/>
        </row>
        <row r="583">
          <cell r="A583" t="str">
            <v>C00578</v>
          </cell>
          <cell r="B583"/>
          <cell r="C583"/>
          <cell r="D583"/>
          <cell r="E583"/>
          <cell r="F583"/>
          <cell r="G583"/>
          <cell r="H583"/>
          <cell r="I583"/>
          <cell r="J583"/>
          <cell r="K583"/>
          <cell r="L583"/>
          <cell r="M583"/>
          <cell r="N583"/>
          <cell r="O583"/>
          <cell r="P583"/>
          <cell r="Q583"/>
        </row>
        <row r="584">
          <cell r="A584" t="str">
            <v>C00579</v>
          </cell>
          <cell r="B584"/>
          <cell r="C584"/>
          <cell r="D584"/>
          <cell r="E584"/>
          <cell r="F584"/>
          <cell r="G584"/>
          <cell r="H584"/>
          <cell r="I584"/>
          <cell r="J584"/>
          <cell r="K584"/>
          <cell r="L584"/>
          <cell r="M584"/>
          <cell r="N584"/>
          <cell r="O584"/>
          <cell r="P584"/>
          <cell r="Q584"/>
        </row>
        <row r="585">
          <cell r="A585" t="str">
            <v>C00580</v>
          </cell>
          <cell r="B585"/>
          <cell r="C585"/>
          <cell r="D585"/>
          <cell r="E585"/>
          <cell r="F585"/>
          <cell r="G585"/>
          <cell r="H585"/>
          <cell r="I585"/>
          <cell r="J585"/>
          <cell r="K585"/>
          <cell r="L585"/>
          <cell r="M585"/>
          <cell r="N585"/>
          <cell r="O585"/>
          <cell r="P585"/>
          <cell r="Q585"/>
        </row>
        <row r="586">
          <cell r="A586" t="str">
            <v>C00581</v>
          </cell>
          <cell r="B586"/>
          <cell r="C586"/>
          <cell r="D586"/>
          <cell r="E586"/>
          <cell r="F586"/>
          <cell r="G586"/>
          <cell r="H586"/>
          <cell r="I586"/>
          <cell r="J586"/>
          <cell r="K586"/>
          <cell r="L586"/>
          <cell r="M586"/>
          <cell r="N586"/>
          <cell r="O586"/>
          <cell r="P586"/>
          <cell r="Q586"/>
        </row>
        <row r="587">
          <cell r="A587" t="str">
            <v>C00582</v>
          </cell>
          <cell r="B587"/>
          <cell r="C587"/>
          <cell r="D587"/>
          <cell r="E587"/>
          <cell r="F587"/>
          <cell r="G587"/>
          <cell r="H587"/>
          <cell r="I587"/>
          <cell r="J587"/>
          <cell r="K587"/>
          <cell r="L587"/>
          <cell r="M587"/>
          <cell r="N587"/>
          <cell r="O587"/>
          <cell r="P587"/>
          <cell r="Q587"/>
        </row>
        <row r="588">
          <cell r="A588" t="str">
            <v>C00583</v>
          </cell>
          <cell r="B588"/>
          <cell r="C588"/>
          <cell r="D588"/>
          <cell r="E588"/>
          <cell r="F588"/>
          <cell r="G588"/>
          <cell r="H588"/>
          <cell r="I588"/>
          <cell r="J588"/>
          <cell r="K588"/>
          <cell r="L588"/>
          <cell r="M588"/>
          <cell r="N588"/>
          <cell r="O588"/>
          <cell r="P588"/>
          <cell r="Q588"/>
        </row>
        <row r="589">
          <cell r="A589" t="str">
            <v>C00584</v>
          </cell>
          <cell r="B589"/>
          <cell r="C589"/>
          <cell r="D589"/>
          <cell r="E589"/>
          <cell r="F589"/>
          <cell r="G589"/>
          <cell r="H589"/>
          <cell r="I589"/>
          <cell r="J589"/>
          <cell r="K589"/>
          <cell r="L589"/>
          <cell r="M589"/>
          <cell r="N589"/>
          <cell r="O589"/>
          <cell r="P589"/>
          <cell r="Q589"/>
        </row>
        <row r="590">
          <cell r="A590" t="str">
            <v>C00585</v>
          </cell>
          <cell r="B590"/>
          <cell r="C590"/>
          <cell r="D590"/>
          <cell r="E590"/>
          <cell r="F590"/>
          <cell r="G590"/>
          <cell r="H590"/>
          <cell r="I590"/>
          <cell r="J590"/>
          <cell r="K590"/>
          <cell r="L590"/>
          <cell r="M590"/>
          <cell r="N590"/>
          <cell r="O590"/>
          <cell r="P590"/>
          <cell r="Q590"/>
        </row>
        <row r="591">
          <cell r="A591" t="str">
            <v>C00586</v>
          </cell>
          <cell r="B591"/>
          <cell r="C591"/>
          <cell r="D591"/>
          <cell r="E591"/>
          <cell r="F591"/>
          <cell r="G591"/>
          <cell r="H591"/>
          <cell r="I591"/>
          <cell r="J591"/>
          <cell r="K591"/>
          <cell r="L591"/>
          <cell r="M591"/>
          <cell r="N591"/>
          <cell r="O591"/>
          <cell r="P591"/>
          <cell r="Q591"/>
        </row>
        <row r="592">
          <cell r="A592" t="str">
            <v>C00587</v>
          </cell>
          <cell r="B592"/>
          <cell r="C592"/>
          <cell r="D592"/>
          <cell r="E592"/>
          <cell r="F592"/>
          <cell r="G592"/>
          <cell r="H592"/>
          <cell r="I592"/>
          <cell r="J592"/>
          <cell r="K592"/>
          <cell r="L592"/>
          <cell r="M592"/>
          <cell r="N592"/>
          <cell r="O592"/>
          <cell r="P592"/>
          <cell r="Q592"/>
        </row>
        <row r="593">
          <cell r="A593" t="str">
            <v>C00588</v>
          </cell>
          <cell r="B593"/>
          <cell r="C593"/>
          <cell r="D593"/>
          <cell r="E593"/>
          <cell r="F593"/>
          <cell r="G593"/>
          <cell r="H593"/>
          <cell r="I593"/>
          <cell r="J593"/>
          <cell r="K593"/>
          <cell r="L593"/>
          <cell r="M593"/>
          <cell r="N593"/>
          <cell r="O593"/>
          <cell r="P593"/>
          <cell r="Q593"/>
        </row>
        <row r="594">
          <cell r="A594" t="str">
            <v>C00589</v>
          </cell>
          <cell r="B594"/>
          <cell r="C594"/>
          <cell r="D594"/>
          <cell r="E594"/>
          <cell r="F594"/>
          <cell r="G594"/>
          <cell r="H594"/>
          <cell r="I594"/>
          <cell r="J594"/>
          <cell r="K594"/>
          <cell r="L594"/>
          <cell r="M594"/>
          <cell r="N594"/>
          <cell r="O594"/>
          <cell r="P594"/>
          <cell r="Q594"/>
        </row>
        <row r="595">
          <cell r="A595" t="str">
            <v>C00590</v>
          </cell>
          <cell r="B595"/>
          <cell r="C595"/>
          <cell r="D595"/>
          <cell r="E595"/>
          <cell r="F595"/>
          <cell r="G595"/>
          <cell r="H595"/>
          <cell r="I595"/>
          <cell r="J595"/>
          <cell r="K595"/>
          <cell r="L595"/>
          <cell r="M595"/>
          <cell r="N595"/>
          <cell r="O595"/>
          <cell r="P595"/>
          <cell r="Q595"/>
        </row>
        <row r="596">
          <cell r="A596" t="str">
            <v>C00591</v>
          </cell>
          <cell r="B596"/>
          <cell r="C596"/>
          <cell r="D596"/>
          <cell r="E596"/>
          <cell r="F596"/>
          <cell r="G596"/>
          <cell r="H596"/>
          <cell r="I596"/>
          <cell r="J596"/>
          <cell r="K596"/>
          <cell r="L596"/>
          <cell r="M596"/>
          <cell r="N596"/>
          <cell r="O596"/>
          <cell r="P596"/>
          <cell r="Q596"/>
        </row>
        <row r="597">
          <cell r="A597" t="str">
            <v>C00592</v>
          </cell>
          <cell r="B597"/>
          <cell r="C597"/>
          <cell r="D597"/>
          <cell r="E597"/>
          <cell r="F597"/>
          <cell r="G597"/>
          <cell r="H597"/>
          <cell r="I597"/>
          <cell r="J597"/>
          <cell r="K597"/>
          <cell r="L597"/>
          <cell r="M597"/>
          <cell r="N597"/>
          <cell r="O597"/>
          <cell r="P597"/>
          <cell r="Q597"/>
        </row>
        <row r="598">
          <cell r="A598" t="str">
            <v>C00593</v>
          </cell>
          <cell r="B598"/>
          <cell r="C598"/>
          <cell r="D598"/>
          <cell r="E598"/>
          <cell r="F598"/>
          <cell r="G598"/>
          <cell r="H598"/>
          <cell r="I598"/>
          <cell r="J598"/>
          <cell r="K598"/>
          <cell r="L598"/>
          <cell r="M598"/>
          <cell r="N598"/>
          <cell r="O598"/>
          <cell r="P598"/>
          <cell r="Q598"/>
        </row>
        <row r="599">
          <cell r="A599" t="str">
            <v>C00594</v>
          </cell>
          <cell r="B599"/>
          <cell r="C599"/>
          <cell r="D599"/>
          <cell r="E599"/>
          <cell r="F599"/>
          <cell r="G599"/>
          <cell r="H599"/>
          <cell r="I599"/>
          <cell r="J599"/>
          <cell r="K599"/>
          <cell r="L599"/>
          <cell r="M599"/>
          <cell r="N599"/>
          <cell r="O599"/>
          <cell r="P599"/>
          <cell r="Q599"/>
        </row>
        <row r="600">
          <cell r="A600" t="str">
            <v>C00595</v>
          </cell>
          <cell r="B600"/>
          <cell r="C600"/>
          <cell r="D600"/>
          <cell r="E600"/>
          <cell r="F600"/>
          <cell r="G600"/>
          <cell r="H600"/>
          <cell r="I600"/>
          <cell r="J600"/>
          <cell r="K600"/>
          <cell r="L600"/>
          <cell r="M600"/>
          <cell r="N600"/>
          <cell r="O600"/>
          <cell r="P600"/>
          <cell r="Q600"/>
        </row>
        <row r="601">
          <cell r="A601" t="str">
            <v>C00596</v>
          </cell>
          <cell r="B601"/>
          <cell r="C601"/>
          <cell r="D601"/>
          <cell r="E601"/>
          <cell r="F601"/>
          <cell r="G601"/>
          <cell r="H601"/>
          <cell r="I601"/>
          <cell r="J601"/>
          <cell r="K601"/>
          <cell r="L601"/>
          <cell r="M601"/>
          <cell r="N601"/>
          <cell r="O601"/>
          <cell r="P601"/>
          <cell r="Q601"/>
        </row>
        <row r="602">
          <cell r="A602" t="str">
            <v>C00597</v>
          </cell>
          <cell r="B602"/>
          <cell r="C602"/>
          <cell r="D602"/>
          <cell r="E602"/>
          <cell r="F602"/>
          <cell r="G602"/>
          <cell r="H602"/>
          <cell r="I602"/>
          <cell r="J602"/>
          <cell r="K602"/>
          <cell r="L602"/>
          <cell r="M602"/>
          <cell r="N602"/>
          <cell r="O602"/>
          <cell r="P602"/>
          <cell r="Q602"/>
        </row>
        <row r="603">
          <cell r="A603" t="str">
            <v>C00598</v>
          </cell>
          <cell r="B603"/>
          <cell r="C603"/>
          <cell r="D603"/>
          <cell r="E603"/>
          <cell r="F603"/>
          <cell r="G603"/>
          <cell r="H603"/>
          <cell r="I603"/>
          <cell r="J603"/>
          <cell r="K603"/>
          <cell r="L603"/>
          <cell r="M603"/>
          <cell r="N603"/>
          <cell r="O603"/>
          <cell r="P603"/>
          <cell r="Q603"/>
        </row>
        <row r="604">
          <cell r="A604" t="str">
            <v>C00599</v>
          </cell>
          <cell r="B604"/>
          <cell r="C604"/>
          <cell r="D604"/>
          <cell r="E604"/>
          <cell r="F604"/>
          <cell r="G604"/>
          <cell r="H604"/>
          <cell r="I604"/>
          <cell r="J604"/>
          <cell r="K604"/>
          <cell r="L604"/>
          <cell r="M604"/>
          <cell r="N604"/>
          <cell r="O604"/>
          <cell r="P604"/>
          <cell r="Q604"/>
        </row>
        <row r="605">
          <cell r="A605" t="str">
            <v>C00600</v>
          </cell>
          <cell r="B605"/>
          <cell r="C605"/>
          <cell r="D605"/>
          <cell r="E605"/>
          <cell r="F605"/>
          <cell r="G605"/>
          <cell r="H605"/>
          <cell r="I605"/>
          <cell r="J605"/>
          <cell r="K605"/>
          <cell r="L605"/>
          <cell r="M605"/>
          <cell r="N605"/>
          <cell r="O605"/>
          <cell r="P605"/>
          <cell r="Q605"/>
        </row>
        <row r="606">
          <cell r="A606" t="str">
            <v>C00601</v>
          </cell>
          <cell r="B606"/>
          <cell r="C606"/>
          <cell r="D606"/>
          <cell r="E606"/>
          <cell r="F606"/>
          <cell r="G606"/>
          <cell r="H606"/>
          <cell r="I606"/>
          <cell r="J606"/>
          <cell r="K606"/>
          <cell r="L606"/>
          <cell r="M606"/>
          <cell r="N606"/>
          <cell r="O606"/>
          <cell r="P606"/>
          <cell r="Q606"/>
        </row>
        <row r="607">
          <cell r="A607" t="str">
            <v>C00602</v>
          </cell>
          <cell r="B607"/>
          <cell r="C607"/>
          <cell r="D607"/>
          <cell r="E607"/>
          <cell r="F607"/>
          <cell r="G607"/>
          <cell r="H607"/>
          <cell r="I607"/>
          <cell r="J607"/>
          <cell r="K607"/>
          <cell r="L607"/>
          <cell r="M607"/>
          <cell r="N607"/>
          <cell r="O607"/>
          <cell r="P607"/>
          <cell r="Q607"/>
        </row>
        <row r="608">
          <cell r="A608" t="str">
            <v>C00603</v>
          </cell>
          <cell r="B608"/>
          <cell r="C608"/>
          <cell r="D608"/>
          <cell r="E608"/>
          <cell r="F608"/>
          <cell r="G608"/>
          <cell r="H608"/>
          <cell r="I608"/>
          <cell r="J608"/>
          <cell r="K608"/>
          <cell r="L608"/>
          <cell r="M608"/>
          <cell r="N608"/>
          <cell r="O608"/>
          <cell r="P608"/>
          <cell r="Q608"/>
        </row>
        <row r="609">
          <cell r="A609" t="str">
            <v>C00604</v>
          </cell>
          <cell r="B609"/>
          <cell r="C609"/>
          <cell r="D609"/>
          <cell r="E609"/>
          <cell r="F609"/>
          <cell r="G609"/>
          <cell r="H609"/>
          <cell r="I609"/>
          <cell r="J609"/>
          <cell r="K609"/>
          <cell r="L609"/>
          <cell r="M609"/>
          <cell r="N609"/>
          <cell r="O609"/>
          <cell r="P609"/>
          <cell r="Q609"/>
        </row>
        <row r="610">
          <cell r="A610" t="str">
            <v>C00605</v>
          </cell>
          <cell r="B610"/>
          <cell r="C610"/>
          <cell r="D610"/>
          <cell r="E610"/>
          <cell r="F610"/>
          <cell r="G610"/>
          <cell r="H610"/>
          <cell r="I610"/>
          <cell r="J610"/>
          <cell r="K610"/>
          <cell r="L610"/>
          <cell r="M610"/>
          <cell r="N610"/>
          <cell r="O610"/>
          <cell r="P610"/>
          <cell r="Q610"/>
        </row>
        <row r="611">
          <cell r="A611" t="str">
            <v>C00606</v>
          </cell>
          <cell r="B611"/>
          <cell r="C611"/>
          <cell r="D611"/>
          <cell r="E611"/>
          <cell r="F611"/>
          <cell r="G611"/>
          <cell r="H611"/>
          <cell r="I611"/>
          <cell r="J611"/>
          <cell r="K611"/>
          <cell r="L611"/>
          <cell r="M611"/>
          <cell r="N611"/>
          <cell r="O611"/>
          <cell r="P611"/>
          <cell r="Q611"/>
        </row>
        <row r="612">
          <cell r="A612" t="str">
            <v>C00607</v>
          </cell>
          <cell r="B612"/>
          <cell r="C612"/>
          <cell r="D612"/>
          <cell r="E612"/>
          <cell r="F612"/>
          <cell r="G612"/>
          <cell r="H612"/>
          <cell r="I612"/>
          <cell r="J612"/>
          <cell r="K612"/>
          <cell r="L612"/>
          <cell r="M612"/>
          <cell r="N612"/>
          <cell r="O612"/>
          <cell r="P612"/>
          <cell r="Q612"/>
        </row>
        <row r="613">
          <cell r="A613" t="str">
            <v>C00608</v>
          </cell>
          <cell r="B613"/>
          <cell r="C613"/>
          <cell r="D613"/>
          <cell r="E613"/>
          <cell r="F613"/>
          <cell r="G613"/>
          <cell r="H613"/>
          <cell r="I613"/>
          <cell r="J613"/>
          <cell r="K613"/>
          <cell r="L613"/>
          <cell r="M613"/>
          <cell r="N613"/>
          <cell r="O613"/>
          <cell r="P613"/>
          <cell r="Q613"/>
        </row>
        <row r="614">
          <cell r="A614" t="str">
            <v>C00609</v>
          </cell>
          <cell r="B614"/>
          <cell r="C614"/>
          <cell r="D614"/>
          <cell r="E614"/>
          <cell r="F614"/>
          <cell r="G614"/>
          <cell r="H614"/>
          <cell r="I614"/>
          <cell r="J614"/>
          <cell r="K614"/>
          <cell r="L614"/>
          <cell r="M614"/>
          <cell r="N614"/>
          <cell r="O614"/>
          <cell r="P614"/>
          <cell r="Q614"/>
        </row>
        <row r="615">
          <cell r="A615" t="str">
            <v>C00610</v>
          </cell>
          <cell r="B615"/>
          <cell r="C615"/>
          <cell r="D615"/>
          <cell r="E615"/>
          <cell r="F615"/>
          <cell r="G615"/>
          <cell r="H615"/>
          <cell r="I615"/>
          <cell r="J615"/>
          <cell r="K615"/>
          <cell r="L615"/>
          <cell r="M615"/>
          <cell r="N615"/>
          <cell r="O615"/>
          <cell r="P615"/>
          <cell r="Q615"/>
        </row>
        <row r="616">
          <cell r="A616" t="str">
            <v>C00611</v>
          </cell>
          <cell r="B616"/>
          <cell r="C616"/>
          <cell r="D616"/>
          <cell r="E616"/>
          <cell r="F616"/>
          <cell r="G616"/>
          <cell r="H616"/>
          <cell r="I616"/>
          <cell r="J616"/>
          <cell r="K616"/>
          <cell r="L616"/>
          <cell r="M616"/>
          <cell r="N616"/>
          <cell r="O616"/>
          <cell r="P616"/>
          <cell r="Q616"/>
        </row>
        <row r="617">
          <cell r="A617" t="str">
            <v>C00612</v>
          </cell>
          <cell r="B617"/>
          <cell r="C617"/>
          <cell r="D617"/>
          <cell r="E617"/>
          <cell r="F617"/>
          <cell r="G617"/>
          <cell r="H617"/>
          <cell r="I617"/>
          <cell r="J617"/>
          <cell r="K617"/>
          <cell r="L617"/>
          <cell r="M617"/>
          <cell r="N617"/>
          <cell r="O617"/>
          <cell r="P617"/>
          <cell r="Q617"/>
        </row>
        <row r="618">
          <cell r="A618" t="str">
            <v>C00613</v>
          </cell>
          <cell r="B618"/>
          <cell r="C618"/>
          <cell r="D618"/>
          <cell r="E618"/>
          <cell r="F618"/>
          <cell r="G618"/>
          <cell r="H618"/>
          <cell r="I618"/>
          <cell r="J618"/>
          <cell r="K618"/>
          <cell r="L618"/>
          <cell r="M618"/>
          <cell r="N618"/>
          <cell r="O618"/>
          <cell r="P618"/>
          <cell r="Q618"/>
        </row>
        <row r="619">
          <cell r="A619" t="str">
            <v>C00614</v>
          </cell>
          <cell r="B619"/>
          <cell r="C619"/>
          <cell r="D619"/>
          <cell r="E619"/>
          <cell r="F619"/>
          <cell r="G619"/>
          <cell r="H619"/>
          <cell r="I619"/>
          <cell r="J619"/>
          <cell r="K619"/>
          <cell r="L619"/>
          <cell r="M619"/>
          <cell r="N619"/>
          <cell r="O619"/>
          <cell r="P619"/>
          <cell r="Q619"/>
        </row>
        <row r="620">
          <cell r="A620" t="str">
            <v>C00615</v>
          </cell>
          <cell r="B620"/>
          <cell r="C620"/>
          <cell r="D620"/>
          <cell r="E620"/>
          <cell r="F620"/>
          <cell r="G620"/>
          <cell r="H620"/>
          <cell r="I620"/>
          <cell r="J620"/>
          <cell r="K620"/>
          <cell r="L620"/>
          <cell r="M620"/>
          <cell r="N620"/>
          <cell r="O620"/>
          <cell r="P620"/>
          <cell r="Q620"/>
        </row>
        <row r="621">
          <cell r="A621" t="str">
            <v>C00616</v>
          </cell>
          <cell r="B621"/>
          <cell r="C621"/>
          <cell r="D621"/>
          <cell r="E621"/>
          <cell r="F621"/>
          <cell r="G621"/>
          <cell r="H621"/>
          <cell r="I621"/>
          <cell r="J621"/>
          <cell r="K621"/>
          <cell r="L621"/>
          <cell r="M621"/>
          <cell r="N621"/>
          <cell r="O621"/>
          <cell r="P621"/>
          <cell r="Q621"/>
        </row>
        <row r="622">
          <cell r="A622" t="str">
            <v>C00617</v>
          </cell>
          <cell r="B622"/>
          <cell r="C622"/>
          <cell r="D622"/>
          <cell r="E622"/>
          <cell r="F622"/>
          <cell r="G622"/>
          <cell r="H622"/>
          <cell r="I622"/>
          <cell r="J622"/>
          <cell r="K622"/>
          <cell r="L622"/>
          <cell r="M622"/>
          <cell r="N622"/>
          <cell r="O622"/>
          <cell r="P622"/>
          <cell r="Q622"/>
        </row>
        <row r="623">
          <cell r="A623" t="str">
            <v>C00618</v>
          </cell>
          <cell r="B623"/>
          <cell r="C623"/>
          <cell r="D623"/>
          <cell r="E623"/>
          <cell r="F623"/>
          <cell r="G623"/>
          <cell r="H623"/>
          <cell r="I623"/>
          <cell r="J623"/>
          <cell r="K623"/>
          <cell r="L623"/>
          <cell r="M623"/>
          <cell r="N623"/>
          <cell r="O623"/>
          <cell r="P623"/>
          <cell r="Q623"/>
        </row>
        <row r="624">
          <cell r="A624" t="str">
            <v>C00619</v>
          </cell>
          <cell r="B624"/>
          <cell r="C624"/>
          <cell r="D624"/>
          <cell r="E624"/>
          <cell r="F624"/>
          <cell r="G624"/>
          <cell r="H624"/>
          <cell r="I624"/>
          <cell r="J624"/>
          <cell r="K624"/>
          <cell r="L624"/>
          <cell r="M624"/>
          <cell r="N624"/>
          <cell r="O624"/>
          <cell r="P624"/>
          <cell r="Q624"/>
        </row>
        <row r="625">
          <cell r="A625" t="str">
            <v>C00620</v>
          </cell>
          <cell r="B625"/>
          <cell r="C625"/>
          <cell r="D625"/>
          <cell r="E625"/>
          <cell r="F625"/>
          <cell r="G625"/>
          <cell r="H625"/>
          <cell r="I625"/>
          <cell r="J625"/>
          <cell r="K625"/>
          <cell r="L625"/>
          <cell r="M625"/>
          <cell r="N625"/>
          <cell r="O625"/>
          <cell r="P625"/>
          <cell r="Q625"/>
        </row>
        <row r="626">
          <cell r="A626" t="str">
            <v>C00621</v>
          </cell>
          <cell r="B626"/>
          <cell r="C626"/>
          <cell r="D626"/>
          <cell r="E626"/>
          <cell r="F626"/>
          <cell r="G626"/>
          <cell r="H626"/>
          <cell r="I626"/>
          <cell r="J626"/>
          <cell r="K626"/>
          <cell r="L626"/>
          <cell r="M626"/>
          <cell r="N626"/>
          <cell r="O626"/>
          <cell r="P626"/>
          <cell r="Q626"/>
        </row>
        <row r="627">
          <cell r="A627" t="str">
            <v>C00622</v>
          </cell>
          <cell r="B627"/>
          <cell r="C627"/>
          <cell r="D627"/>
          <cell r="E627"/>
          <cell r="F627"/>
          <cell r="G627"/>
          <cell r="H627"/>
          <cell r="I627"/>
          <cell r="J627"/>
          <cell r="K627"/>
          <cell r="L627"/>
          <cell r="M627"/>
          <cell r="N627"/>
          <cell r="O627"/>
          <cell r="P627"/>
          <cell r="Q627"/>
        </row>
        <row r="628">
          <cell r="A628" t="str">
            <v>C00623</v>
          </cell>
          <cell r="B628"/>
          <cell r="C628"/>
          <cell r="D628"/>
          <cell r="E628"/>
          <cell r="F628"/>
          <cell r="G628"/>
          <cell r="H628"/>
          <cell r="I628"/>
          <cell r="J628"/>
          <cell r="K628"/>
          <cell r="L628"/>
          <cell r="M628"/>
          <cell r="N628"/>
          <cell r="O628"/>
          <cell r="P628"/>
          <cell r="Q628"/>
        </row>
        <row r="629">
          <cell r="A629" t="str">
            <v>C00624</v>
          </cell>
          <cell r="B629"/>
          <cell r="C629"/>
          <cell r="D629"/>
          <cell r="E629"/>
          <cell r="F629"/>
          <cell r="G629"/>
          <cell r="H629"/>
          <cell r="I629"/>
          <cell r="J629"/>
          <cell r="K629"/>
          <cell r="L629"/>
          <cell r="M629"/>
          <cell r="N629"/>
          <cell r="O629"/>
          <cell r="P629"/>
          <cell r="Q629"/>
        </row>
        <row r="630">
          <cell r="A630" t="str">
            <v>C00625</v>
          </cell>
          <cell r="B630"/>
          <cell r="C630"/>
          <cell r="D630"/>
          <cell r="E630"/>
          <cell r="F630"/>
          <cell r="G630"/>
          <cell r="H630"/>
          <cell r="I630"/>
          <cell r="J630"/>
          <cell r="K630"/>
          <cell r="L630"/>
          <cell r="M630"/>
          <cell r="N630"/>
          <cell r="O630"/>
          <cell r="P630"/>
          <cell r="Q630"/>
        </row>
        <row r="631">
          <cell r="A631" t="str">
            <v>C00626</v>
          </cell>
          <cell r="B631"/>
          <cell r="C631"/>
          <cell r="D631"/>
          <cell r="E631"/>
          <cell r="F631"/>
          <cell r="G631"/>
          <cell r="H631"/>
          <cell r="I631"/>
          <cell r="J631"/>
          <cell r="K631"/>
          <cell r="L631"/>
          <cell r="M631"/>
          <cell r="N631"/>
          <cell r="O631"/>
          <cell r="P631"/>
          <cell r="Q631"/>
        </row>
        <row r="632">
          <cell r="A632" t="str">
            <v>C00627</v>
          </cell>
          <cell r="B632"/>
          <cell r="C632"/>
          <cell r="D632"/>
          <cell r="E632"/>
          <cell r="F632"/>
          <cell r="G632"/>
          <cell r="H632"/>
          <cell r="I632"/>
          <cell r="J632"/>
          <cell r="K632"/>
          <cell r="L632"/>
          <cell r="M632"/>
          <cell r="N632"/>
          <cell r="O632"/>
          <cell r="P632"/>
          <cell r="Q632"/>
        </row>
        <row r="633">
          <cell r="A633" t="str">
            <v>C00628</v>
          </cell>
          <cell r="B633"/>
          <cell r="C633"/>
          <cell r="D633"/>
          <cell r="E633"/>
          <cell r="F633"/>
          <cell r="G633"/>
          <cell r="H633"/>
          <cell r="I633"/>
          <cell r="J633"/>
          <cell r="K633"/>
          <cell r="L633"/>
          <cell r="M633"/>
          <cell r="N633"/>
          <cell r="O633"/>
          <cell r="P633"/>
          <cell r="Q633"/>
        </row>
        <row r="634">
          <cell r="A634" t="str">
            <v>C00629</v>
          </cell>
          <cell r="B634"/>
          <cell r="C634"/>
          <cell r="D634"/>
          <cell r="E634"/>
          <cell r="F634"/>
          <cell r="G634"/>
          <cell r="H634"/>
          <cell r="I634"/>
          <cell r="J634"/>
          <cell r="K634"/>
          <cell r="L634"/>
          <cell r="M634"/>
          <cell r="N634"/>
          <cell r="O634"/>
          <cell r="P634"/>
          <cell r="Q634"/>
        </row>
        <row r="635">
          <cell r="A635" t="str">
            <v>C00630</v>
          </cell>
          <cell r="B635"/>
          <cell r="C635"/>
          <cell r="D635"/>
          <cell r="E635"/>
          <cell r="F635"/>
          <cell r="G635"/>
          <cell r="H635"/>
          <cell r="I635"/>
          <cell r="J635"/>
          <cell r="K635"/>
          <cell r="L635"/>
          <cell r="M635"/>
          <cell r="N635"/>
          <cell r="O635"/>
          <cell r="P635"/>
          <cell r="Q635"/>
        </row>
        <row r="636">
          <cell r="A636" t="str">
            <v>C00631</v>
          </cell>
          <cell r="B636"/>
          <cell r="C636"/>
          <cell r="D636"/>
          <cell r="E636"/>
          <cell r="F636"/>
          <cell r="G636"/>
          <cell r="H636"/>
          <cell r="I636"/>
          <cell r="J636"/>
          <cell r="K636"/>
          <cell r="L636"/>
          <cell r="M636"/>
          <cell r="N636"/>
          <cell r="O636"/>
          <cell r="P636"/>
          <cell r="Q636"/>
        </row>
        <row r="637">
          <cell r="A637" t="str">
            <v>C00632</v>
          </cell>
          <cell r="B637"/>
          <cell r="C637"/>
          <cell r="D637"/>
          <cell r="E637"/>
          <cell r="F637"/>
          <cell r="G637"/>
          <cell r="H637"/>
          <cell r="I637"/>
          <cell r="J637"/>
          <cell r="K637"/>
          <cell r="L637"/>
          <cell r="M637"/>
          <cell r="N637"/>
          <cell r="O637"/>
          <cell r="P637"/>
          <cell r="Q637"/>
        </row>
        <row r="638">
          <cell r="A638" t="str">
            <v>C00633</v>
          </cell>
          <cell r="B638"/>
          <cell r="C638"/>
          <cell r="D638"/>
          <cell r="E638"/>
          <cell r="F638"/>
          <cell r="G638"/>
          <cell r="H638"/>
          <cell r="I638"/>
          <cell r="J638"/>
          <cell r="K638"/>
          <cell r="L638"/>
          <cell r="M638"/>
          <cell r="N638"/>
          <cell r="O638"/>
          <cell r="P638"/>
          <cell r="Q638"/>
        </row>
        <row r="639">
          <cell r="A639" t="str">
            <v>C00634</v>
          </cell>
          <cell r="B639"/>
          <cell r="C639"/>
          <cell r="D639"/>
          <cell r="E639"/>
          <cell r="F639"/>
          <cell r="G639"/>
          <cell r="H639"/>
          <cell r="I639"/>
          <cell r="J639"/>
          <cell r="K639"/>
          <cell r="L639"/>
          <cell r="M639"/>
          <cell r="N639"/>
          <cell r="O639"/>
          <cell r="P639"/>
          <cell r="Q639"/>
        </row>
        <row r="640">
          <cell r="A640" t="str">
            <v>C00635</v>
          </cell>
          <cell r="B640"/>
          <cell r="C640"/>
          <cell r="D640"/>
          <cell r="E640"/>
          <cell r="F640"/>
          <cell r="G640"/>
          <cell r="H640"/>
          <cell r="I640"/>
          <cell r="J640"/>
          <cell r="K640"/>
          <cell r="L640"/>
          <cell r="M640"/>
          <cell r="N640"/>
          <cell r="O640"/>
          <cell r="P640"/>
          <cell r="Q640"/>
        </row>
        <row r="641">
          <cell r="A641" t="str">
            <v>C00636</v>
          </cell>
          <cell r="B641"/>
          <cell r="C641"/>
          <cell r="D641"/>
          <cell r="E641"/>
          <cell r="F641"/>
          <cell r="G641"/>
          <cell r="H641"/>
          <cell r="I641"/>
          <cell r="J641"/>
          <cell r="K641"/>
          <cell r="L641"/>
          <cell r="M641"/>
          <cell r="N641"/>
          <cell r="O641"/>
          <cell r="P641"/>
          <cell r="Q641"/>
        </row>
        <row r="642">
          <cell r="A642" t="str">
            <v>C00637</v>
          </cell>
          <cell r="B642"/>
          <cell r="C642"/>
          <cell r="D642"/>
          <cell r="E642"/>
          <cell r="F642"/>
          <cell r="G642"/>
          <cell r="H642"/>
          <cell r="I642"/>
          <cell r="J642"/>
          <cell r="K642"/>
          <cell r="L642"/>
          <cell r="M642"/>
          <cell r="N642"/>
          <cell r="O642"/>
          <cell r="P642"/>
          <cell r="Q642"/>
        </row>
        <row r="643">
          <cell r="A643" t="str">
            <v>C00638</v>
          </cell>
          <cell r="B643"/>
          <cell r="C643"/>
          <cell r="D643"/>
          <cell r="E643"/>
          <cell r="F643"/>
          <cell r="G643"/>
          <cell r="H643"/>
          <cell r="I643"/>
          <cell r="J643"/>
          <cell r="K643"/>
          <cell r="L643"/>
          <cell r="M643"/>
          <cell r="N643"/>
          <cell r="O643"/>
          <cell r="P643"/>
          <cell r="Q643"/>
        </row>
        <row r="644">
          <cell r="A644" t="str">
            <v>C00639</v>
          </cell>
          <cell r="B644"/>
          <cell r="C644"/>
          <cell r="D644"/>
          <cell r="E644"/>
          <cell r="F644"/>
          <cell r="G644"/>
          <cell r="H644"/>
          <cell r="I644"/>
          <cell r="J644"/>
          <cell r="K644"/>
          <cell r="L644"/>
          <cell r="M644"/>
          <cell r="N644"/>
          <cell r="O644"/>
          <cell r="P644"/>
          <cell r="Q644"/>
        </row>
        <row r="645">
          <cell r="A645" t="str">
            <v>C00640</v>
          </cell>
          <cell r="B645"/>
          <cell r="C645"/>
          <cell r="D645"/>
          <cell r="E645"/>
          <cell r="F645"/>
          <cell r="G645"/>
          <cell r="H645"/>
          <cell r="I645"/>
          <cell r="J645"/>
          <cell r="K645"/>
          <cell r="L645"/>
          <cell r="M645"/>
          <cell r="N645"/>
          <cell r="O645"/>
          <cell r="P645"/>
          <cell r="Q645"/>
        </row>
        <row r="646">
          <cell r="A646" t="str">
            <v>C00641</v>
          </cell>
          <cell r="B646"/>
          <cell r="C646"/>
          <cell r="D646"/>
          <cell r="E646"/>
          <cell r="F646"/>
          <cell r="G646"/>
          <cell r="H646"/>
          <cell r="I646"/>
          <cell r="J646"/>
          <cell r="K646"/>
          <cell r="L646"/>
          <cell r="M646"/>
          <cell r="N646"/>
          <cell r="O646"/>
          <cell r="P646"/>
          <cell r="Q646"/>
        </row>
        <row r="647">
          <cell r="A647" t="str">
            <v>C00642</v>
          </cell>
          <cell r="B647"/>
          <cell r="C647"/>
          <cell r="D647"/>
          <cell r="E647"/>
          <cell r="F647"/>
          <cell r="G647"/>
          <cell r="H647"/>
          <cell r="I647"/>
          <cell r="J647"/>
          <cell r="K647"/>
          <cell r="L647"/>
          <cell r="M647"/>
          <cell r="N647"/>
          <cell r="O647"/>
          <cell r="P647"/>
          <cell r="Q647"/>
        </row>
        <row r="648">
          <cell r="A648" t="str">
            <v>C00643</v>
          </cell>
          <cell r="B648"/>
          <cell r="C648"/>
          <cell r="D648"/>
          <cell r="E648"/>
          <cell r="F648"/>
          <cell r="G648"/>
          <cell r="H648"/>
          <cell r="I648"/>
          <cell r="J648"/>
          <cell r="K648"/>
          <cell r="L648"/>
          <cell r="M648"/>
          <cell r="N648"/>
          <cell r="O648"/>
          <cell r="P648"/>
          <cell r="Q648"/>
        </row>
        <row r="649">
          <cell r="A649" t="str">
            <v>C00644</v>
          </cell>
          <cell r="B649"/>
          <cell r="C649"/>
          <cell r="D649"/>
          <cell r="E649"/>
          <cell r="F649"/>
          <cell r="G649"/>
          <cell r="H649"/>
          <cell r="I649"/>
          <cell r="J649"/>
          <cell r="K649"/>
          <cell r="L649"/>
          <cell r="M649"/>
          <cell r="N649"/>
          <cell r="O649"/>
          <cell r="P649"/>
          <cell r="Q649"/>
        </row>
        <row r="650">
          <cell r="A650" t="str">
            <v>C00645</v>
          </cell>
          <cell r="B650"/>
          <cell r="C650"/>
          <cell r="D650"/>
          <cell r="E650"/>
          <cell r="F650"/>
          <cell r="G650"/>
          <cell r="H650"/>
          <cell r="I650"/>
          <cell r="J650"/>
          <cell r="K650"/>
          <cell r="L650"/>
          <cell r="M650"/>
          <cell r="N650"/>
          <cell r="O650"/>
          <cell r="P650"/>
          <cell r="Q650"/>
        </row>
        <row r="651">
          <cell r="A651" t="str">
            <v>C00646</v>
          </cell>
          <cell r="B651"/>
          <cell r="C651"/>
          <cell r="D651"/>
          <cell r="E651"/>
          <cell r="F651"/>
          <cell r="G651"/>
          <cell r="H651"/>
          <cell r="I651"/>
          <cell r="J651"/>
          <cell r="K651"/>
          <cell r="L651"/>
          <cell r="M651"/>
          <cell r="N651"/>
          <cell r="O651"/>
          <cell r="P651"/>
          <cell r="Q651"/>
        </row>
        <row r="652">
          <cell r="A652" t="str">
            <v>C00647</v>
          </cell>
          <cell r="B652"/>
          <cell r="C652"/>
          <cell r="D652"/>
          <cell r="E652"/>
          <cell r="F652"/>
          <cell r="G652"/>
          <cell r="H652"/>
          <cell r="I652"/>
          <cell r="J652"/>
          <cell r="K652"/>
          <cell r="L652"/>
          <cell r="M652"/>
          <cell r="N652"/>
          <cell r="O652"/>
          <cell r="P652"/>
          <cell r="Q652"/>
        </row>
        <row r="653">
          <cell r="A653" t="str">
            <v>C00648</v>
          </cell>
          <cell r="B653"/>
          <cell r="C653"/>
          <cell r="D653"/>
          <cell r="E653"/>
          <cell r="F653"/>
          <cell r="G653"/>
          <cell r="H653"/>
          <cell r="I653"/>
          <cell r="J653"/>
          <cell r="K653"/>
          <cell r="L653"/>
          <cell r="M653"/>
          <cell r="N653"/>
          <cell r="O653"/>
          <cell r="P653"/>
          <cell r="Q653"/>
        </row>
        <row r="654">
          <cell r="A654" t="str">
            <v>C00649</v>
          </cell>
          <cell r="B654"/>
          <cell r="C654"/>
          <cell r="D654"/>
          <cell r="E654"/>
          <cell r="F654"/>
          <cell r="G654"/>
          <cell r="H654"/>
          <cell r="I654"/>
          <cell r="J654"/>
          <cell r="K654"/>
          <cell r="L654"/>
          <cell r="M654"/>
          <cell r="N654"/>
          <cell r="O654"/>
          <cell r="P654"/>
          <cell r="Q654"/>
        </row>
        <row r="655">
          <cell r="A655" t="str">
            <v>C00650</v>
          </cell>
          <cell r="B655"/>
          <cell r="C655"/>
          <cell r="D655"/>
          <cell r="E655"/>
          <cell r="F655"/>
          <cell r="G655"/>
          <cell r="H655"/>
          <cell r="I655"/>
          <cell r="J655"/>
          <cell r="K655"/>
          <cell r="L655"/>
          <cell r="M655"/>
          <cell r="N655"/>
          <cell r="O655"/>
          <cell r="P655"/>
          <cell r="Q655"/>
        </row>
        <row r="656">
          <cell r="A656" t="str">
            <v>C00651</v>
          </cell>
          <cell r="B656"/>
          <cell r="C656"/>
          <cell r="D656"/>
          <cell r="E656"/>
          <cell r="F656"/>
          <cell r="G656"/>
          <cell r="H656"/>
          <cell r="I656"/>
          <cell r="J656"/>
          <cell r="K656"/>
          <cell r="L656"/>
          <cell r="M656"/>
          <cell r="N656"/>
          <cell r="O656"/>
          <cell r="P656"/>
          <cell r="Q656"/>
        </row>
        <row r="657">
          <cell r="A657" t="str">
            <v>C00652</v>
          </cell>
          <cell r="B657"/>
          <cell r="C657"/>
          <cell r="D657"/>
          <cell r="E657"/>
          <cell r="F657"/>
          <cell r="G657"/>
          <cell r="H657"/>
          <cell r="I657"/>
          <cell r="J657"/>
          <cell r="K657"/>
          <cell r="L657"/>
          <cell r="M657"/>
          <cell r="N657"/>
          <cell r="O657"/>
          <cell r="P657"/>
          <cell r="Q657"/>
        </row>
        <row r="658">
          <cell r="A658" t="str">
            <v>C00653</v>
          </cell>
          <cell r="B658"/>
          <cell r="C658"/>
          <cell r="D658"/>
          <cell r="E658"/>
          <cell r="F658"/>
          <cell r="G658"/>
          <cell r="H658"/>
          <cell r="I658"/>
          <cell r="J658"/>
          <cell r="K658"/>
          <cell r="L658"/>
          <cell r="M658"/>
          <cell r="N658"/>
          <cell r="O658"/>
          <cell r="P658"/>
          <cell r="Q658"/>
        </row>
        <row r="659">
          <cell r="A659" t="str">
            <v>C00654</v>
          </cell>
          <cell r="B659"/>
          <cell r="C659"/>
          <cell r="D659"/>
          <cell r="E659"/>
          <cell r="F659"/>
          <cell r="G659"/>
          <cell r="H659"/>
          <cell r="I659"/>
          <cell r="J659"/>
          <cell r="K659"/>
          <cell r="L659"/>
          <cell r="M659"/>
          <cell r="N659"/>
          <cell r="O659"/>
          <cell r="P659"/>
          <cell r="Q659"/>
        </row>
        <row r="660">
          <cell r="A660" t="str">
            <v>C00655</v>
          </cell>
          <cell r="B660"/>
          <cell r="C660"/>
          <cell r="D660"/>
          <cell r="E660"/>
          <cell r="F660"/>
          <cell r="G660"/>
          <cell r="H660"/>
          <cell r="I660"/>
          <cell r="J660"/>
          <cell r="K660"/>
          <cell r="L660"/>
          <cell r="M660"/>
          <cell r="N660"/>
          <cell r="O660"/>
          <cell r="P660"/>
          <cell r="Q660"/>
        </row>
        <row r="661">
          <cell r="A661" t="str">
            <v>C00656</v>
          </cell>
          <cell r="B661"/>
          <cell r="C661"/>
          <cell r="D661"/>
          <cell r="E661"/>
          <cell r="F661"/>
          <cell r="G661"/>
          <cell r="H661"/>
          <cell r="I661"/>
          <cell r="J661"/>
          <cell r="K661"/>
          <cell r="L661"/>
          <cell r="M661"/>
          <cell r="N661"/>
          <cell r="O661"/>
          <cell r="P661"/>
          <cell r="Q661"/>
        </row>
        <row r="662">
          <cell r="A662" t="str">
            <v>C00657</v>
          </cell>
          <cell r="B662"/>
          <cell r="C662"/>
          <cell r="D662"/>
          <cell r="E662"/>
          <cell r="F662"/>
          <cell r="G662"/>
          <cell r="H662"/>
          <cell r="I662"/>
          <cell r="J662"/>
          <cell r="K662"/>
          <cell r="L662"/>
          <cell r="M662"/>
          <cell r="N662"/>
          <cell r="O662"/>
          <cell r="P662"/>
          <cell r="Q662"/>
        </row>
        <row r="663">
          <cell r="A663" t="str">
            <v>C00658</v>
          </cell>
          <cell r="B663"/>
          <cell r="C663"/>
          <cell r="D663"/>
          <cell r="E663"/>
          <cell r="F663"/>
          <cell r="G663"/>
          <cell r="H663"/>
          <cell r="I663"/>
          <cell r="J663"/>
          <cell r="K663"/>
          <cell r="L663"/>
          <cell r="M663"/>
          <cell r="N663"/>
          <cell r="O663"/>
          <cell r="P663"/>
          <cell r="Q663"/>
        </row>
        <row r="664">
          <cell r="A664" t="str">
            <v>C00659</v>
          </cell>
          <cell r="B664"/>
          <cell r="C664"/>
          <cell r="D664"/>
          <cell r="E664"/>
          <cell r="F664"/>
          <cell r="G664"/>
          <cell r="H664"/>
          <cell r="I664"/>
          <cell r="J664"/>
          <cell r="K664"/>
          <cell r="L664"/>
          <cell r="M664"/>
          <cell r="N664"/>
          <cell r="O664"/>
          <cell r="P664"/>
          <cell r="Q664"/>
        </row>
        <row r="665">
          <cell r="A665" t="str">
            <v>C00660</v>
          </cell>
          <cell r="B665"/>
          <cell r="C665"/>
          <cell r="D665"/>
          <cell r="E665"/>
          <cell r="F665"/>
          <cell r="G665"/>
          <cell r="H665"/>
          <cell r="I665"/>
          <cell r="J665"/>
          <cell r="K665"/>
          <cell r="L665"/>
          <cell r="M665"/>
          <cell r="N665"/>
          <cell r="O665"/>
          <cell r="P665"/>
          <cell r="Q665"/>
        </row>
        <row r="666">
          <cell r="A666" t="str">
            <v>C00661</v>
          </cell>
          <cell r="B666"/>
          <cell r="C666"/>
          <cell r="D666"/>
          <cell r="E666"/>
          <cell r="F666"/>
          <cell r="G666"/>
          <cell r="H666"/>
          <cell r="I666"/>
          <cell r="J666"/>
          <cell r="K666"/>
          <cell r="L666"/>
          <cell r="M666"/>
          <cell r="N666"/>
          <cell r="O666"/>
          <cell r="P666"/>
          <cell r="Q666"/>
        </row>
        <row r="667">
          <cell r="A667" t="str">
            <v>C00662</v>
          </cell>
          <cell r="B667"/>
          <cell r="C667"/>
          <cell r="D667"/>
          <cell r="E667"/>
          <cell r="F667"/>
          <cell r="G667"/>
          <cell r="H667"/>
          <cell r="I667"/>
          <cell r="J667"/>
          <cell r="K667"/>
          <cell r="L667"/>
          <cell r="M667"/>
          <cell r="N667"/>
          <cell r="O667"/>
          <cell r="P667"/>
          <cell r="Q667"/>
        </row>
        <row r="668">
          <cell r="A668" t="str">
            <v>C00663</v>
          </cell>
          <cell r="B668"/>
          <cell r="C668"/>
          <cell r="D668"/>
          <cell r="E668"/>
          <cell r="F668"/>
          <cell r="G668"/>
          <cell r="H668"/>
          <cell r="I668"/>
          <cell r="J668"/>
          <cell r="K668"/>
          <cell r="L668"/>
          <cell r="M668"/>
          <cell r="N668"/>
          <cell r="O668"/>
          <cell r="P668"/>
          <cell r="Q668"/>
        </row>
        <row r="669">
          <cell r="A669" t="str">
            <v>C00664</v>
          </cell>
          <cell r="B669"/>
          <cell r="C669"/>
          <cell r="D669"/>
          <cell r="E669"/>
          <cell r="F669"/>
          <cell r="G669"/>
          <cell r="H669"/>
          <cell r="I669"/>
          <cell r="J669"/>
          <cell r="K669"/>
          <cell r="L669"/>
          <cell r="M669"/>
          <cell r="N669"/>
          <cell r="O669"/>
          <cell r="P669"/>
          <cell r="Q669"/>
        </row>
        <row r="670">
          <cell r="A670" t="str">
            <v>C00665</v>
          </cell>
          <cell r="B670"/>
          <cell r="C670"/>
          <cell r="D670"/>
          <cell r="E670"/>
          <cell r="F670"/>
          <cell r="G670"/>
          <cell r="H670"/>
          <cell r="I670"/>
          <cell r="J670"/>
          <cell r="K670"/>
          <cell r="L670"/>
          <cell r="M670"/>
          <cell r="N670"/>
          <cell r="O670"/>
          <cell r="P670"/>
          <cell r="Q670"/>
        </row>
        <row r="671">
          <cell r="A671" t="str">
            <v>C00666</v>
          </cell>
          <cell r="B671"/>
          <cell r="C671"/>
          <cell r="D671"/>
          <cell r="E671"/>
          <cell r="F671"/>
          <cell r="G671"/>
          <cell r="H671"/>
          <cell r="I671"/>
          <cell r="J671"/>
          <cell r="K671"/>
          <cell r="L671"/>
          <cell r="M671"/>
          <cell r="N671"/>
          <cell r="O671"/>
          <cell r="P671"/>
          <cell r="Q671"/>
        </row>
        <row r="672">
          <cell r="A672" t="str">
            <v>C00667</v>
          </cell>
          <cell r="B672"/>
          <cell r="C672"/>
          <cell r="D672"/>
          <cell r="E672"/>
          <cell r="F672"/>
          <cell r="G672"/>
          <cell r="H672"/>
          <cell r="I672"/>
          <cell r="J672"/>
          <cell r="K672"/>
          <cell r="L672"/>
          <cell r="M672"/>
          <cell r="N672"/>
          <cell r="O672"/>
          <cell r="P672"/>
          <cell r="Q672"/>
        </row>
        <row r="673">
          <cell r="A673" t="str">
            <v>C00668</v>
          </cell>
          <cell r="B673"/>
          <cell r="C673"/>
          <cell r="D673"/>
          <cell r="E673"/>
          <cell r="F673"/>
          <cell r="G673"/>
          <cell r="H673"/>
          <cell r="I673"/>
          <cell r="J673"/>
          <cell r="K673"/>
          <cell r="L673"/>
          <cell r="M673"/>
          <cell r="N673"/>
          <cell r="O673"/>
          <cell r="P673"/>
          <cell r="Q673"/>
        </row>
        <row r="674">
          <cell r="A674" t="str">
            <v>C00669</v>
          </cell>
          <cell r="B674"/>
          <cell r="C674"/>
          <cell r="D674"/>
          <cell r="E674"/>
          <cell r="F674"/>
          <cell r="G674"/>
          <cell r="H674"/>
          <cell r="I674"/>
          <cell r="J674"/>
          <cell r="K674"/>
          <cell r="L674"/>
          <cell r="M674"/>
          <cell r="N674"/>
          <cell r="O674"/>
          <cell r="P674"/>
          <cell r="Q674"/>
        </row>
        <row r="675">
          <cell r="A675" t="str">
            <v>C00670</v>
          </cell>
          <cell r="B675"/>
          <cell r="C675"/>
          <cell r="D675"/>
          <cell r="E675"/>
          <cell r="F675"/>
          <cell r="G675"/>
          <cell r="H675"/>
          <cell r="I675"/>
          <cell r="J675"/>
          <cell r="K675"/>
          <cell r="L675"/>
          <cell r="M675"/>
          <cell r="N675"/>
          <cell r="O675"/>
          <cell r="P675"/>
          <cell r="Q675"/>
        </row>
        <row r="676">
          <cell r="A676" t="str">
            <v>C00671</v>
          </cell>
          <cell r="B676"/>
          <cell r="C676"/>
          <cell r="D676"/>
          <cell r="E676"/>
          <cell r="F676"/>
          <cell r="G676"/>
          <cell r="H676"/>
          <cell r="I676"/>
          <cell r="J676"/>
          <cell r="K676"/>
          <cell r="L676"/>
          <cell r="M676"/>
          <cell r="N676"/>
          <cell r="O676"/>
          <cell r="P676"/>
          <cell r="Q676"/>
        </row>
        <row r="677">
          <cell r="A677" t="str">
            <v>C00672</v>
          </cell>
          <cell r="B677"/>
          <cell r="C677"/>
          <cell r="D677"/>
          <cell r="E677"/>
          <cell r="F677"/>
          <cell r="G677"/>
          <cell r="H677"/>
          <cell r="I677"/>
          <cell r="J677"/>
          <cell r="K677"/>
          <cell r="L677"/>
          <cell r="M677"/>
          <cell r="N677"/>
          <cell r="O677"/>
          <cell r="P677"/>
          <cell r="Q677"/>
        </row>
        <row r="678">
          <cell r="A678" t="str">
            <v>C00673</v>
          </cell>
          <cell r="B678"/>
          <cell r="C678"/>
          <cell r="D678"/>
          <cell r="E678"/>
          <cell r="F678"/>
          <cell r="G678"/>
          <cell r="H678"/>
          <cell r="I678"/>
          <cell r="J678"/>
          <cell r="K678"/>
          <cell r="L678"/>
          <cell r="M678"/>
          <cell r="N678"/>
          <cell r="O678"/>
          <cell r="P678"/>
          <cell r="Q678"/>
        </row>
        <row r="679">
          <cell r="A679" t="str">
            <v>C00674</v>
          </cell>
          <cell r="B679"/>
          <cell r="C679"/>
          <cell r="D679"/>
          <cell r="E679"/>
          <cell r="F679"/>
          <cell r="G679"/>
          <cell r="H679"/>
          <cell r="I679"/>
          <cell r="J679"/>
          <cell r="K679"/>
          <cell r="L679"/>
          <cell r="M679"/>
          <cell r="N679"/>
          <cell r="O679"/>
          <cell r="P679"/>
          <cell r="Q679"/>
        </row>
        <row r="680">
          <cell r="A680" t="str">
            <v>C00675</v>
          </cell>
          <cell r="B680"/>
          <cell r="C680"/>
          <cell r="D680"/>
          <cell r="E680"/>
          <cell r="F680"/>
          <cell r="G680"/>
          <cell r="H680"/>
          <cell r="I680"/>
          <cell r="J680"/>
          <cell r="K680"/>
          <cell r="L680"/>
          <cell r="M680"/>
          <cell r="N680"/>
          <cell r="O680"/>
          <cell r="P680"/>
          <cell r="Q680"/>
        </row>
        <row r="681">
          <cell r="A681" t="str">
            <v>C00676</v>
          </cell>
          <cell r="B681"/>
          <cell r="C681"/>
          <cell r="D681"/>
          <cell r="E681"/>
          <cell r="F681"/>
          <cell r="G681"/>
          <cell r="H681"/>
          <cell r="I681"/>
          <cell r="J681"/>
          <cell r="K681"/>
          <cell r="L681"/>
          <cell r="M681"/>
          <cell r="N681"/>
          <cell r="O681"/>
          <cell r="P681"/>
          <cell r="Q681"/>
        </row>
        <row r="682">
          <cell r="A682" t="str">
            <v>C00677</v>
          </cell>
          <cell r="B682"/>
          <cell r="C682"/>
          <cell r="D682"/>
          <cell r="E682"/>
          <cell r="F682"/>
          <cell r="G682"/>
          <cell r="H682"/>
          <cell r="I682"/>
          <cell r="J682"/>
          <cell r="K682"/>
          <cell r="L682"/>
          <cell r="M682"/>
          <cell r="N682"/>
          <cell r="O682"/>
          <cell r="P682"/>
          <cell r="Q682"/>
        </row>
        <row r="683">
          <cell r="A683" t="str">
            <v>C00678</v>
          </cell>
          <cell r="B683"/>
          <cell r="C683"/>
          <cell r="D683"/>
          <cell r="E683"/>
          <cell r="F683"/>
          <cell r="G683"/>
          <cell r="H683"/>
          <cell r="I683"/>
          <cell r="J683"/>
          <cell r="K683"/>
          <cell r="L683"/>
          <cell r="M683"/>
          <cell r="N683"/>
          <cell r="O683"/>
          <cell r="P683"/>
          <cell r="Q683"/>
        </row>
        <row r="684">
          <cell r="A684" t="str">
            <v>C00679</v>
          </cell>
          <cell r="B684"/>
          <cell r="C684"/>
          <cell r="D684"/>
          <cell r="E684"/>
          <cell r="F684"/>
          <cell r="G684"/>
          <cell r="H684"/>
          <cell r="I684"/>
          <cell r="J684"/>
          <cell r="K684"/>
          <cell r="L684"/>
          <cell r="M684"/>
          <cell r="N684"/>
          <cell r="O684"/>
          <cell r="P684"/>
          <cell r="Q684"/>
        </row>
        <row r="685">
          <cell r="A685" t="str">
            <v>C00680</v>
          </cell>
          <cell r="B685"/>
          <cell r="C685"/>
          <cell r="D685"/>
          <cell r="E685"/>
          <cell r="F685"/>
          <cell r="G685"/>
          <cell r="H685"/>
          <cell r="I685"/>
          <cell r="J685"/>
          <cell r="K685"/>
          <cell r="L685"/>
          <cell r="M685"/>
          <cell r="N685"/>
          <cell r="O685"/>
          <cell r="P685"/>
          <cell r="Q685"/>
        </row>
        <row r="686">
          <cell r="A686" t="str">
            <v>C00681</v>
          </cell>
          <cell r="B686"/>
          <cell r="C686"/>
          <cell r="D686"/>
          <cell r="E686"/>
          <cell r="F686"/>
          <cell r="G686"/>
          <cell r="H686"/>
          <cell r="I686"/>
          <cell r="J686"/>
          <cell r="K686"/>
          <cell r="L686"/>
          <cell r="M686"/>
          <cell r="N686"/>
          <cell r="O686"/>
          <cell r="P686"/>
          <cell r="Q686"/>
        </row>
        <row r="687">
          <cell r="A687" t="str">
            <v>C00682</v>
          </cell>
          <cell r="B687"/>
          <cell r="C687"/>
          <cell r="D687"/>
          <cell r="E687"/>
          <cell r="F687"/>
          <cell r="G687"/>
          <cell r="H687"/>
          <cell r="I687"/>
          <cell r="J687"/>
          <cell r="K687"/>
          <cell r="L687"/>
          <cell r="M687"/>
          <cell r="N687"/>
          <cell r="O687"/>
          <cell r="P687"/>
          <cell r="Q687"/>
        </row>
        <row r="688">
          <cell r="A688" t="str">
            <v>C00683</v>
          </cell>
          <cell r="B688"/>
          <cell r="C688"/>
          <cell r="D688"/>
          <cell r="E688"/>
          <cell r="F688"/>
          <cell r="G688"/>
          <cell r="H688"/>
          <cell r="I688"/>
          <cell r="J688"/>
          <cell r="K688"/>
          <cell r="L688"/>
          <cell r="M688"/>
          <cell r="N688"/>
          <cell r="O688"/>
          <cell r="P688"/>
          <cell r="Q688"/>
        </row>
        <row r="689">
          <cell r="A689" t="str">
            <v>C00684</v>
          </cell>
          <cell r="B689"/>
          <cell r="C689"/>
          <cell r="D689"/>
          <cell r="E689"/>
          <cell r="F689"/>
          <cell r="G689"/>
          <cell r="H689"/>
          <cell r="I689"/>
          <cell r="J689"/>
          <cell r="K689"/>
          <cell r="L689"/>
          <cell r="M689"/>
          <cell r="N689"/>
          <cell r="O689"/>
          <cell r="P689"/>
          <cell r="Q689"/>
        </row>
        <row r="690">
          <cell r="A690" t="str">
            <v>C00685</v>
          </cell>
          <cell r="B690"/>
          <cell r="C690"/>
          <cell r="D690"/>
          <cell r="E690"/>
          <cell r="F690"/>
          <cell r="G690"/>
          <cell r="H690"/>
          <cell r="I690"/>
          <cell r="J690"/>
          <cell r="K690"/>
          <cell r="L690"/>
          <cell r="M690"/>
          <cell r="N690"/>
          <cell r="O690"/>
          <cell r="P690"/>
          <cell r="Q690"/>
        </row>
        <row r="691">
          <cell r="A691" t="str">
            <v>C00686</v>
          </cell>
          <cell r="B691"/>
          <cell r="C691"/>
          <cell r="D691"/>
          <cell r="E691"/>
          <cell r="F691"/>
          <cell r="G691"/>
          <cell r="H691"/>
          <cell r="I691"/>
          <cell r="J691"/>
          <cell r="K691"/>
          <cell r="L691"/>
          <cell r="M691"/>
          <cell r="N691"/>
          <cell r="O691"/>
          <cell r="P691"/>
          <cell r="Q691"/>
        </row>
        <row r="692">
          <cell r="A692" t="str">
            <v>C00687</v>
          </cell>
          <cell r="B692"/>
          <cell r="C692"/>
          <cell r="D692"/>
          <cell r="E692"/>
          <cell r="F692"/>
          <cell r="G692"/>
          <cell r="H692"/>
          <cell r="I692"/>
          <cell r="J692"/>
          <cell r="K692"/>
          <cell r="L692"/>
          <cell r="M692"/>
          <cell r="N692"/>
          <cell r="O692"/>
          <cell r="P692"/>
          <cell r="Q692"/>
        </row>
        <row r="693">
          <cell r="A693" t="str">
            <v>C00688</v>
          </cell>
          <cell r="B693"/>
          <cell r="C693"/>
          <cell r="D693"/>
          <cell r="E693"/>
          <cell r="F693"/>
          <cell r="G693"/>
          <cell r="H693"/>
          <cell r="I693"/>
          <cell r="J693"/>
          <cell r="K693"/>
          <cell r="L693"/>
          <cell r="M693"/>
          <cell r="N693"/>
          <cell r="O693"/>
          <cell r="P693"/>
          <cell r="Q693"/>
        </row>
        <row r="694">
          <cell r="A694" t="str">
            <v>C00689</v>
          </cell>
          <cell r="B694"/>
          <cell r="C694"/>
          <cell r="D694"/>
          <cell r="E694"/>
          <cell r="F694"/>
          <cell r="G694"/>
          <cell r="H694"/>
          <cell r="I694"/>
          <cell r="J694"/>
          <cell r="K694"/>
          <cell r="L694"/>
          <cell r="M694"/>
          <cell r="N694"/>
          <cell r="O694"/>
          <cell r="P694"/>
          <cell r="Q694"/>
        </row>
        <row r="695">
          <cell r="A695" t="str">
            <v>C00690</v>
          </cell>
          <cell r="B695"/>
          <cell r="C695"/>
          <cell r="D695"/>
          <cell r="E695"/>
          <cell r="F695"/>
          <cell r="G695"/>
          <cell r="H695"/>
          <cell r="I695"/>
          <cell r="J695"/>
          <cell r="K695"/>
          <cell r="L695"/>
          <cell r="M695"/>
          <cell r="N695"/>
          <cell r="O695"/>
          <cell r="P695"/>
          <cell r="Q695"/>
        </row>
        <row r="696">
          <cell r="A696" t="str">
            <v>C00691</v>
          </cell>
          <cell r="B696"/>
          <cell r="C696"/>
          <cell r="D696"/>
          <cell r="E696"/>
          <cell r="F696"/>
          <cell r="G696"/>
          <cell r="H696"/>
          <cell r="I696"/>
          <cell r="J696"/>
          <cell r="K696"/>
          <cell r="L696"/>
          <cell r="M696"/>
          <cell r="N696"/>
          <cell r="O696"/>
          <cell r="P696"/>
          <cell r="Q696"/>
        </row>
        <row r="697">
          <cell r="A697" t="str">
            <v>C00692</v>
          </cell>
          <cell r="B697"/>
          <cell r="C697"/>
          <cell r="D697"/>
          <cell r="E697"/>
          <cell r="F697"/>
          <cell r="G697"/>
          <cell r="H697"/>
          <cell r="I697"/>
          <cell r="J697"/>
          <cell r="K697"/>
          <cell r="L697"/>
          <cell r="M697"/>
          <cell r="N697"/>
          <cell r="O697"/>
          <cell r="P697"/>
          <cell r="Q697"/>
        </row>
        <row r="698">
          <cell r="A698" t="str">
            <v>C00693</v>
          </cell>
          <cell r="B698"/>
          <cell r="C698"/>
          <cell r="D698"/>
          <cell r="E698"/>
          <cell r="F698"/>
          <cell r="G698"/>
          <cell r="H698"/>
          <cell r="I698"/>
          <cell r="J698"/>
          <cell r="K698"/>
          <cell r="L698"/>
          <cell r="M698"/>
          <cell r="N698"/>
          <cell r="O698"/>
          <cell r="P698"/>
          <cell r="Q698"/>
        </row>
        <row r="699">
          <cell r="A699" t="str">
            <v>C00694</v>
          </cell>
          <cell r="B699"/>
          <cell r="C699"/>
          <cell r="D699"/>
          <cell r="E699"/>
          <cell r="F699"/>
          <cell r="G699"/>
          <cell r="H699"/>
          <cell r="I699"/>
          <cell r="J699"/>
          <cell r="K699"/>
          <cell r="L699"/>
          <cell r="M699"/>
          <cell r="N699"/>
          <cell r="O699"/>
          <cell r="P699"/>
          <cell r="Q699"/>
        </row>
        <row r="700">
          <cell r="A700" t="str">
            <v>C00695</v>
          </cell>
          <cell r="B700"/>
          <cell r="C700"/>
          <cell r="D700"/>
          <cell r="E700"/>
          <cell r="F700"/>
          <cell r="G700"/>
          <cell r="H700"/>
          <cell r="I700"/>
          <cell r="J700"/>
          <cell r="K700"/>
          <cell r="L700"/>
          <cell r="M700"/>
          <cell r="N700"/>
          <cell r="O700"/>
          <cell r="P700"/>
          <cell r="Q700"/>
        </row>
        <row r="701">
          <cell r="A701" t="str">
            <v>C00696</v>
          </cell>
          <cell r="B701"/>
          <cell r="C701"/>
          <cell r="D701"/>
          <cell r="E701"/>
          <cell r="F701"/>
          <cell r="G701"/>
          <cell r="H701"/>
          <cell r="I701"/>
          <cell r="J701"/>
          <cell r="K701"/>
          <cell r="L701"/>
          <cell r="M701"/>
          <cell r="N701"/>
          <cell r="O701"/>
          <cell r="P701"/>
          <cell r="Q701"/>
        </row>
        <row r="702">
          <cell r="A702" t="str">
            <v>C00697</v>
          </cell>
          <cell r="B702"/>
          <cell r="C702"/>
          <cell r="D702"/>
          <cell r="E702"/>
          <cell r="F702"/>
          <cell r="G702"/>
          <cell r="H702"/>
          <cell r="I702"/>
          <cell r="J702"/>
          <cell r="K702"/>
          <cell r="L702"/>
          <cell r="M702"/>
          <cell r="N702"/>
          <cell r="O702"/>
          <cell r="P702"/>
          <cell r="Q702"/>
        </row>
        <row r="703">
          <cell r="A703" t="str">
            <v>C00698</v>
          </cell>
          <cell r="B703"/>
          <cell r="C703"/>
          <cell r="D703"/>
          <cell r="E703"/>
          <cell r="F703"/>
          <cell r="G703"/>
          <cell r="H703"/>
          <cell r="I703"/>
          <cell r="J703"/>
          <cell r="K703"/>
          <cell r="L703"/>
          <cell r="M703"/>
          <cell r="N703"/>
          <cell r="O703"/>
          <cell r="P703"/>
          <cell r="Q703"/>
        </row>
        <row r="704">
          <cell r="A704" t="str">
            <v>C00699</v>
          </cell>
          <cell r="B704"/>
          <cell r="C704"/>
          <cell r="D704"/>
          <cell r="E704"/>
          <cell r="F704"/>
          <cell r="G704"/>
          <cell r="H704"/>
          <cell r="I704"/>
          <cell r="J704"/>
          <cell r="K704"/>
          <cell r="L704"/>
          <cell r="M704"/>
          <cell r="N704"/>
          <cell r="O704"/>
          <cell r="P704"/>
          <cell r="Q704"/>
        </row>
        <row r="705">
          <cell r="A705" t="str">
            <v>C00700</v>
          </cell>
          <cell r="B705"/>
          <cell r="C705"/>
          <cell r="D705"/>
          <cell r="E705"/>
          <cell r="F705"/>
          <cell r="G705"/>
          <cell r="H705"/>
          <cell r="I705"/>
          <cell r="J705"/>
          <cell r="K705"/>
          <cell r="L705"/>
          <cell r="M705"/>
          <cell r="N705"/>
          <cell r="O705"/>
          <cell r="P705"/>
          <cell r="Q705"/>
        </row>
        <row r="706">
          <cell r="A706" t="str">
            <v>C00701</v>
          </cell>
          <cell r="B706"/>
          <cell r="C706"/>
          <cell r="D706"/>
          <cell r="E706"/>
          <cell r="F706"/>
          <cell r="G706"/>
          <cell r="H706"/>
          <cell r="I706"/>
          <cell r="J706"/>
          <cell r="K706"/>
          <cell r="L706"/>
          <cell r="M706"/>
          <cell r="N706"/>
          <cell r="O706"/>
          <cell r="P706"/>
          <cell r="Q706"/>
        </row>
        <row r="707">
          <cell r="A707" t="str">
            <v>C00702</v>
          </cell>
          <cell r="B707"/>
          <cell r="C707"/>
          <cell r="D707"/>
          <cell r="E707"/>
          <cell r="F707"/>
          <cell r="G707"/>
          <cell r="H707"/>
          <cell r="I707"/>
          <cell r="J707"/>
          <cell r="K707"/>
          <cell r="L707"/>
          <cell r="M707"/>
          <cell r="N707"/>
          <cell r="O707"/>
          <cell r="P707"/>
          <cell r="Q707"/>
        </row>
        <row r="708">
          <cell r="A708" t="str">
            <v>C00703</v>
          </cell>
          <cell r="B708"/>
          <cell r="C708"/>
          <cell r="D708"/>
          <cell r="E708"/>
          <cell r="F708"/>
          <cell r="G708"/>
          <cell r="H708"/>
          <cell r="I708"/>
          <cell r="J708"/>
          <cell r="K708"/>
          <cell r="L708"/>
          <cell r="M708"/>
          <cell r="N708"/>
          <cell r="O708"/>
          <cell r="P708"/>
          <cell r="Q708"/>
        </row>
        <row r="709">
          <cell r="A709" t="str">
            <v>C00704</v>
          </cell>
          <cell r="B709"/>
          <cell r="C709"/>
          <cell r="D709"/>
          <cell r="E709"/>
          <cell r="F709"/>
          <cell r="G709"/>
          <cell r="H709"/>
          <cell r="I709"/>
          <cell r="J709"/>
          <cell r="K709"/>
          <cell r="L709"/>
          <cell r="M709"/>
          <cell r="N709"/>
          <cell r="O709"/>
          <cell r="P709"/>
          <cell r="Q709"/>
        </row>
        <row r="710">
          <cell r="A710" t="str">
            <v>C00705</v>
          </cell>
          <cell r="B710"/>
          <cell r="C710"/>
          <cell r="D710"/>
          <cell r="E710"/>
          <cell r="F710"/>
          <cell r="G710"/>
          <cell r="H710"/>
          <cell r="I710"/>
          <cell r="J710"/>
          <cell r="K710"/>
          <cell r="L710"/>
          <cell r="M710"/>
          <cell r="N710"/>
          <cell r="O710"/>
          <cell r="P710"/>
          <cell r="Q710"/>
        </row>
        <row r="711">
          <cell r="A711" t="str">
            <v>C00706</v>
          </cell>
          <cell r="B711"/>
          <cell r="C711"/>
          <cell r="D711"/>
          <cell r="E711"/>
          <cell r="F711"/>
          <cell r="G711"/>
          <cell r="H711"/>
          <cell r="I711"/>
          <cell r="J711"/>
          <cell r="K711"/>
          <cell r="L711"/>
          <cell r="M711"/>
          <cell r="N711"/>
          <cell r="O711"/>
          <cell r="P711"/>
          <cell r="Q711"/>
        </row>
        <row r="712">
          <cell r="A712" t="str">
            <v>C00707</v>
          </cell>
          <cell r="B712"/>
          <cell r="C712"/>
          <cell r="D712"/>
          <cell r="E712"/>
          <cell r="F712"/>
          <cell r="G712"/>
          <cell r="H712"/>
          <cell r="I712"/>
          <cell r="J712"/>
          <cell r="K712"/>
          <cell r="L712"/>
          <cell r="M712"/>
          <cell r="N712"/>
          <cell r="O712"/>
          <cell r="P712"/>
          <cell r="Q712"/>
        </row>
        <row r="713">
          <cell r="A713" t="str">
            <v>C00708</v>
          </cell>
          <cell r="B713"/>
          <cell r="C713"/>
          <cell r="D713"/>
          <cell r="E713"/>
          <cell r="F713"/>
          <cell r="G713"/>
          <cell r="H713"/>
          <cell r="I713"/>
          <cell r="J713"/>
          <cell r="K713"/>
          <cell r="L713"/>
          <cell r="M713"/>
          <cell r="N713"/>
          <cell r="O713"/>
          <cell r="P713"/>
          <cell r="Q713"/>
        </row>
        <row r="714">
          <cell r="A714" t="str">
            <v>C00709</v>
          </cell>
          <cell r="B714"/>
          <cell r="C714"/>
          <cell r="D714"/>
          <cell r="E714"/>
          <cell r="F714"/>
          <cell r="G714"/>
          <cell r="H714"/>
          <cell r="I714"/>
          <cell r="J714"/>
          <cell r="K714"/>
          <cell r="L714"/>
          <cell r="M714"/>
          <cell r="N714"/>
          <cell r="O714"/>
          <cell r="P714"/>
          <cell r="Q714"/>
        </row>
        <row r="715">
          <cell r="A715" t="str">
            <v>C00710</v>
          </cell>
          <cell r="B715"/>
          <cell r="C715"/>
          <cell r="D715"/>
          <cell r="E715"/>
          <cell r="F715"/>
          <cell r="G715"/>
          <cell r="H715"/>
          <cell r="I715"/>
          <cell r="J715"/>
          <cell r="K715"/>
          <cell r="L715"/>
          <cell r="M715"/>
          <cell r="N715"/>
          <cell r="O715"/>
          <cell r="P715"/>
          <cell r="Q715"/>
        </row>
        <row r="716">
          <cell r="A716" t="str">
            <v>C00711</v>
          </cell>
          <cell r="B716"/>
          <cell r="C716"/>
          <cell r="D716"/>
          <cell r="E716"/>
          <cell r="F716"/>
          <cell r="G716"/>
          <cell r="H716"/>
          <cell r="I716"/>
          <cell r="J716"/>
          <cell r="K716"/>
          <cell r="L716"/>
          <cell r="M716"/>
          <cell r="N716"/>
          <cell r="O716"/>
          <cell r="P716"/>
          <cell r="Q716"/>
        </row>
        <row r="717">
          <cell r="A717" t="str">
            <v>C00712</v>
          </cell>
          <cell r="B717"/>
          <cell r="C717"/>
          <cell r="D717"/>
          <cell r="E717"/>
          <cell r="F717"/>
          <cell r="G717"/>
          <cell r="H717"/>
          <cell r="I717"/>
          <cell r="J717"/>
          <cell r="K717"/>
          <cell r="L717"/>
          <cell r="M717"/>
          <cell r="N717"/>
          <cell r="O717"/>
          <cell r="P717"/>
          <cell r="Q717"/>
        </row>
        <row r="718">
          <cell r="A718" t="str">
            <v>C00713</v>
          </cell>
          <cell r="B718"/>
          <cell r="C718"/>
          <cell r="D718"/>
          <cell r="E718"/>
          <cell r="F718"/>
          <cell r="G718"/>
          <cell r="H718"/>
          <cell r="I718"/>
          <cell r="J718"/>
          <cell r="K718"/>
          <cell r="L718"/>
          <cell r="M718"/>
          <cell r="N718"/>
          <cell r="O718"/>
          <cell r="P718"/>
          <cell r="Q718"/>
        </row>
        <row r="719">
          <cell r="A719" t="str">
            <v>C00714</v>
          </cell>
          <cell r="B719"/>
          <cell r="C719"/>
          <cell r="D719"/>
          <cell r="E719"/>
          <cell r="F719"/>
          <cell r="G719"/>
          <cell r="H719"/>
          <cell r="I719"/>
          <cell r="J719"/>
          <cell r="K719"/>
          <cell r="L719"/>
          <cell r="M719"/>
          <cell r="N719"/>
          <cell r="O719"/>
          <cell r="P719"/>
          <cell r="Q719"/>
        </row>
        <row r="720">
          <cell r="A720" t="str">
            <v>C00715</v>
          </cell>
          <cell r="B720"/>
          <cell r="C720"/>
          <cell r="D720"/>
          <cell r="E720"/>
          <cell r="F720"/>
          <cell r="G720"/>
          <cell r="H720"/>
          <cell r="I720"/>
          <cell r="J720"/>
          <cell r="K720"/>
          <cell r="L720"/>
          <cell r="M720"/>
          <cell r="N720"/>
          <cell r="O720"/>
          <cell r="P720"/>
          <cell r="Q720"/>
        </row>
        <row r="721">
          <cell r="A721" t="str">
            <v>C00716</v>
          </cell>
          <cell r="B721"/>
          <cell r="C721"/>
          <cell r="D721"/>
          <cell r="E721"/>
          <cell r="F721"/>
          <cell r="G721"/>
          <cell r="H721"/>
          <cell r="I721"/>
          <cell r="J721"/>
          <cell r="K721"/>
          <cell r="L721"/>
          <cell r="M721"/>
          <cell r="N721"/>
          <cell r="O721"/>
          <cell r="P721"/>
          <cell r="Q721"/>
        </row>
        <row r="722">
          <cell r="A722" t="str">
            <v>C00717</v>
          </cell>
          <cell r="B722"/>
          <cell r="C722"/>
          <cell r="D722"/>
          <cell r="E722"/>
          <cell r="F722"/>
          <cell r="G722"/>
          <cell r="H722"/>
          <cell r="I722"/>
          <cell r="J722"/>
          <cell r="K722"/>
          <cell r="L722"/>
          <cell r="M722"/>
          <cell r="N722"/>
          <cell r="O722"/>
          <cell r="P722"/>
          <cell r="Q722"/>
        </row>
        <row r="723">
          <cell r="A723" t="str">
            <v>C00718</v>
          </cell>
          <cell r="B723"/>
          <cell r="C723"/>
          <cell r="D723"/>
          <cell r="E723"/>
          <cell r="F723"/>
          <cell r="G723"/>
          <cell r="H723"/>
          <cell r="I723"/>
          <cell r="J723"/>
          <cell r="K723"/>
          <cell r="L723"/>
          <cell r="M723"/>
          <cell r="N723"/>
          <cell r="O723"/>
          <cell r="P723"/>
          <cell r="Q723"/>
        </row>
        <row r="724">
          <cell r="A724" t="str">
            <v>C00719</v>
          </cell>
          <cell r="B724"/>
          <cell r="C724"/>
          <cell r="D724"/>
          <cell r="E724"/>
          <cell r="F724"/>
          <cell r="G724"/>
          <cell r="H724"/>
          <cell r="I724"/>
          <cell r="J724"/>
          <cell r="K724"/>
          <cell r="L724"/>
          <cell r="M724"/>
          <cell r="N724"/>
          <cell r="O724"/>
          <cell r="P724"/>
          <cell r="Q724"/>
        </row>
        <row r="725">
          <cell r="A725" t="str">
            <v>C00720</v>
          </cell>
          <cell r="B725"/>
          <cell r="C725"/>
          <cell r="D725"/>
          <cell r="E725"/>
          <cell r="F725"/>
          <cell r="G725"/>
          <cell r="H725"/>
          <cell r="I725"/>
          <cell r="J725"/>
          <cell r="K725"/>
          <cell r="L725"/>
          <cell r="M725"/>
          <cell r="N725"/>
          <cell r="O725"/>
          <cell r="P725"/>
          <cell r="Q725"/>
        </row>
        <row r="726">
          <cell r="A726" t="str">
            <v>C00721</v>
          </cell>
          <cell r="B726"/>
          <cell r="C726"/>
          <cell r="D726"/>
          <cell r="E726"/>
          <cell r="F726"/>
          <cell r="G726"/>
          <cell r="H726"/>
          <cell r="I726"/>
          <cell r="J726"/>
          <cell r="K726"/>
          <cell r="L726"/>
          <cell r="M726"/>
          <cell r="N726"/>
          <cell r="O726"/>
          <cell r="P726"/>
          <cell r="Q726"/>
        </row>
        <row r="727">
          <cell r="A727" t="str">
            <v>C00722</v>
          </cell>
          <cell r="B727"/>
          <cell r="C727"/>
          <cell r="D727"/>
          <cell r="E727"/>
          <cell r="F727"/>
          <cell r="G727"/>
          <cell r="H727"/>
          <cell r="I727"/>
          <cell r="J727"/>
          <cell r="K727"/>
          <cell r="L727"/>
          <cell r="M727"/>
          <cell r="N727"/>
          <cell r="O727"/>
          <cell r="P727"/>
          <cell r="Q727"/>
        </row>
        <row r="728">
          <cell r="A728" t="str">
            <v>C00723</v>
          </cell>
          <cell r="B728"/>
          <cell r="C728"/>
          <cell r="D728"/>
          <cell r="E728"/>
          <cell r="F728"/>
          <cell r="G728"/>
          <cell r="H728"/>
          <cell r="I728"/>
          <cell r="J728"/>
          <cell r="K728"/>
          <cell r="L728"/>
          <cell r="M728"/>
          <cell r="N728"/>
          <cell r="O728"/>
          <cell r="P728"/>
          <cell r="Q728"/>
        </row>
        <row r="729">
          <cell r="A729" t="str">
            <v>C00724</v>
          </cell>
          <cell r="B729"/>
          <cell r="C729"/>
          <cell r="D729"/>
          <cell r="E729"/>
          <cell r="F729"/>
          <cell r="G729"/>
          <cell r="H729"/>
          <cell r="I729"/>
          <cell r="J729"/>
          <cell r="K729"/>
          <cell r="L729"/>
          <cell r="M729"/>
          <cell r="N729"/>
          <cell r="O729"/>
          <cell r="P729"/>
          <cell r="Q729"/>
        </row>
        <row r="730">
          <cell r="A730" t="str">
            <v>C00725</v>
          </cell>
          <cell r="B730"/>
          <cell r="C730"/>
          <cell r="D730"/>
          <cell r="E730"/>
          <cell r="F730"/>
          <cell r="G730"/>
          <cell r="H730"/>
          <cell r="I730"/>
          <cell r="J730"/>
          <cell r="K730"/>
          <cell r="L730"/>
          <cell r="M730"/>
          <cell r="N730"/>
          <cell r="O730"/>
          <cell r="P730"/>
          <cell r="Q730"/>
        </row>
        <row r="731">
          <cell r="A731" t="str">
            <v>C00726</v>
          </cell>
          <cell r="B731"/>
          <cell r="C731"/>
          <cell r="D731"/>
          <cell r="E731"/>
          <cell r="F731"/>
          <cell r="G731"/>
          <cell r="H731"/>
          <cell r="I731"/>
          <cell r="J731"/>
          <cell r="K731"/>
          <cell r="L731"/>
          <cell r="M731"/>
          <cell r="N731"/>
          <cell r="O731"/>
          <cell r="P731"/>
          <cell r="Q731"/>
        </row>
        <row r="732">
          <cell r="A732" t="str">
            <v>C00727</v>
          </cell>
          <cell r="B732"/>
          <cell r="C732"/>
          <cell r="D732"/>
          <cell r="E732"/>
          <cell r="F732"/>
          <cell r="G732"/>
          <cell r="H732"/>
          <cell r="I732"/>
          <cell r="J732"/>
          <cell r="K732"/>
          <cell r="L732"/>
          <cell r="M732"/>
          <cell r="N732"/>
          <cell r="O732"/>
          <cell r="P732"/>
          <cell r="Q732"/>
        </row>
        <row r="733">
          <cell r="A733" t="str">
            <v>C00728</v>
          </cell>
          <cell r="B733"/>
          <cell r="C733"/>
          <cell r="D733"/>
          <cell r="E733"/>
          <cell r="F733"/>
          <cell r="G733"/>
          <cell r="H733"/>
          <cell r="I733"/>
          <cell r="J733"/>
          <cell r="K733"/>
          <cell r="L733"/>
          <cell r="M733"/>
          <cell r="N733"/>
          <cell r="O733"/>
          <cell r="P733"/>
          <cell r="Q733"/>
        </row>
        <row r="734">
          <cell r="A734" t="str">
            <v>C00729</v>
          </cell>
          <cell r="B734"/>
          <cell r="C734"/>
          <cell r="D734"/>
          <cell r="E734"/>
          <cell r="F734"/>
          <cell r="G734"/>
          <cell r="H734"/>
          <cell r="I734"/>
          <cell r="J734"/>
          <cell r="K734"/>
          <cell r="L734"/>
          <cell r="M734"/>
          <cell r="N734"/>
          <cell r="O734"/>
          <cell r="P734"/>
          <cell r="Q734"/>
        </row>
        <row r="735">
          <cell r="A735" t="str">
            <v>C00730</v>
          </cell>
          <cell r="B735"/>
          <cell r="C735"/>
          <cell r="D735"/>
          <cell r="E735"/>
          <cell r="F735"/>
          <cell r="G735"/>
          <cell r="H735"/>
          <cell r="I735"/>
          <cell r="J735"/>
          <cell r="K735"/>
          <cell r="L735"/>
          <cell r="M735"/>
          <cell r="N735"/>
          <cell r="O735"/>
          <cell r="P735"/>
          <cell r="Q735"/>
        </row>
        <row r="736">
          <cell r="A736" t="str">
            <v>C00731</v>
          </cell>
          <cell r="B736"/>
          <cell r="C736"/>
          <cell r="D736"/>
          <cell r="E736"/>
          <cell r="F736"/>
          <cell r="G736"/>
          <cell r="H736"/>
          <cell r="I736"/>
          <cell r="J736"/>
          <cell r="K736"/>
          <cell r="L736"/>
          <cell r="M736"/>
          <cell r="N736"/>
          <cell r="O736"/>
          <cell r="P736"/>
          <cell r="Q736"/>
        </row>
      </sheetData>
      <sheetData sheetId="2"/>
      <sheetData sheetId="3"/>
      <sheetData sheetId="4"/>
      <sheetData sheetId="5"/>
      <sheetData sheetId="6"/>
      <sheetData sheetId="7"/>
      <sheetData sheetId="8"/>
      <sheetData sheetId="9"/>
      <sheetData sheetId="10"/>
      <sheetData sheetId="1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os données"/>
      <sheetName val="Base clients"/>
      <sheetName val="Base produits"/>
      <sheetName val="Price list"/>
      <sheetName val="Correspondance"/>
      <sheetName val="Feuil1"/>
      <sheetName val="Base Proforma"/>
      <sheetName val="Base facturation"/>
      <sheetName val="Proforma"/>
      <sheetName val="FACTURE"/>
      <sheetName val="OC"/>
      <sheetName val="Calcul colisage"/>
      <sheetName val="Colisage"/>
      <sheetName val="Chiffre affaires"/>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35">
          <cell r="AS35" t="str">
            <v>Code Nour</v>
          </cell>
          <cell r="AT35" t="str">
            <v>Intl Code</v>
          </cell>
          <cell r="AU35" t="str">
            <v>Customer Code</v>
          </cell>
          <cell r="AV35" t="str">
            <v>Poids net U</v>
          </cell>
          <cell r="AW35" t="str">
            <v>Qté/Palette</v>
          </cell>
          <cell r="AX35" t="str">
            <v>Nbre Palettes</v>
          </cell>
        </row>
        <row r="51">
          <cell r="AS51" t="str">
            <v/>
          </cell>
          <cell r="AT51" t="str">
            <v/>
          </cell>
          <cell r="AU51" t="str">
            <v/>
          </cell>
          <cell r="AV51" t="str">
            <v/>
          </cell>
          <cell r="AW51" t="str">
            <v/>
          </cell>
          <cell r="AX51" t="str">
            <v/>
          </cell>
        </row>
        <row r="52">
          <cell r="AS52" t="str">
            <v/>
          </cell>
          <cell r="AT52" t="str">
            <v/>
          </cell>
          <cell r="AU52" t="str">
            <v/>
          </cell>
          <cell r="AV52" t="str">
            <v/>
          </cell>
          <cell r="AW52" t="str">
            <v/>
          </cell>
          <cell r="AX52" t="str">
            <v/>
          </cell>
        </row>
        <row r="53">
          <cell r="AS53" t="str">
            <v/>
          </cell>
          <cell r="AT53" t="str">
            <v/>
          </cell>
          <cell r="AU53" t="str">
            <v/>
          </cell>
          <cell r="AV53" t="str">
            <v/>
          </cell>
          <cell r="AW53" t="str">
            <v/>
          </cell>
          <cell r="AX53" t="str">
            <v/>
          </cell>
        </row>
        <row r="54">
          <cell r="AS54" t="str">
            <v/>
          </cell>
          <cell r="AT54" t="str">
            <v/>
          </cell>
          <cell r="AU54" t="str">
            <v/>
          </cell>
          <cell r="AV54" t="str">
            <v/>
          </cell>
          <cell r="AW54" t="str">
            <v/>
          </cell>
          <cell r="AX54" t="str">
            <v/>
          </cell>
        </row>
        <row r="55">
          <cell r="AS55" t="str">
            <v/>
          </cell>
          <cell r="AT55" t="str">
            <v/>
          </cell>
          <cell r="AU55" t="str">
            <v/>
          </cell>
          <cell r="AV55" t="str">
            <v/>
          </cell>
          <cell r="AW55" t="str">
            <v/>
          </cell>
          <cell r="AX55" t="str">
            <v/>
          </cell>
        </row>
        <row r="56">
          <cell r="AS56" t="str">
            <v/>
          </cell>
          <cell r="AT56" t="str">
            <v/>
          </cell>
          <cell r="AU56" t="str">
            <v/>
          </cell>
          <cell r="AV56" t="str">
            <v/>
          </cell>
          <cell r="AW56" t="str">
            <v/>
          </cell>
          <cell r="AX56" t="str">
            <v/>
          </cell>
        </row>
        <row r="57">
          <cell r="AS57" t="str">
            <v/>
          </cell>
          <cell r="AT57" t="str">
            <v/>
          </cell>
          <cell r="AU57" t="str">
            <v/>
          </cell>
          <cell r="AV57" t="str">
            <v/>
          </cell>
          <cell r="AW57" t="str">
            <v/>
          </cell>
          <cell r="AX57" t="str">
            <v/>
          </cell>
        </row>
        <row r="58">
          <cell r="AS58" t="str">
            <v/>
          </cell>
          <cell r="AT58" t="str">
            <v/>
          </cell>
          <cell r="AU58" t="str">
            <v/>
          </cell>
          <cell r="AV58" t="str">
            <v/>
          </cell>
          <cell r="AW58" t="str">
            <v/>
          </cell>
          <cell r="AX58" t="str">
            <v/>
          </cell>
        </row>
        <row r="59">
          <cell r="AS59" t="str">
            <v/>
          </cell>
          <cell r="AT59" t="str">
            <v/>
          </cell>
          <cell r="AU59" t="str">
            <v/>
          </cell>
          <cell r="AV59" t="str">
            <v/>
          </cell>
          <cell r="AW59" t="str">
            <v/>
          </cell>
          <cell r="AX59" t="str">
            <v/>
          </cell>
        </row>
        <row r="60">
          <cell r="AS60" t="str">
            <v/>
          </cell>
          <cell r="AT60" t="str">
            <v/>
          </cell>
          <cell r="AU60" t="str">
            <v/>
          </cell>
          <cell r="AV60" t="str">
            <v/>
          </cell>
          <cell r="AW60" t="str">
            <v/>
          </cell>
          <cell r="AX60" t="str">
            <v/>
          </cell>
        </row>
        <row r="61">
          <cell r="AS61" t="str">
            <v/>
          </cell>
          <cell r="AT61" t="str">
            <v/>
          </cell>
          <cell r="AU61" t="str">
            <v/>
          </cell>
          <cell r="AV61" t="str">
            <v/>
          </cell>
          <cell r="AW61" t="str">
            <v/>
          </cell>
          <cell r="AX61" t="str">
            <v/>
          </cell>
        </row>
        <row r="62">
          <cell r="AS62" t="str">
            <v/>
          </cell>
          <cell r="AT62" t="str">
            <v/>
          </cell>
          <cell r="AU62" t="str">
            <v/>
          </cell>
          <cell r="AV62" t="str">
            <v/>
          </cell>
          <cell r="AW62" t="str">
            <v/>
          </cell>
          <cell r="AX62" t="str">
            <v/>
          </cell>
        </row>
        <row r="63">
          <cell r="AS63" t="str">
            <v/>
          </cell>
          <cell r="AT63" t="str">
            <v/>
          </cell>
          <cell r="AU63" t="str">
            <v/>
          </cell>
          <cell r="AV63" t="str">
            <v/>
          </cell>
          <cell r="AW63" t="str">
            <v/>
          </cell>
          <cell r="AX63" t="str">
            <v/>
          </cell>
        </row>
        <row r="64">
          <cell r="AS64" t="str">
            <v/>
          </cell>
          <cell r="AT64" t="str">
            <v/>
          </cell>
          <cell r="AU64" t="str">
            <v/>
          </cell>
          <cell r="AV64" t="str">
            <v/>
          </cell>
          <cell r="AW64" t="str">
            <v/>
          </cell>
          <cell r="AX64" t="str">
            <v/>
          </cell>
        </row>
        <row r="65">
          <cell r="AS65" t="str">
            <v/>
          </cell>
          <cell r="AT65" t="str">
            <v/>
          </cell>
          <cell r="AU65" t="str">
            <v/>
          </cell>
          <cell r="AV65" t="str">
            <v/>
          </cell>
          <cell r="AW65" t="str">
            <v/>
          </cell>
          <cell r="AX65" t="str">
            <v/>
          </cell>
        </row>
        <row r="66">
          <cell r="AS66" t="str">
            <v/>
          </cell>
          <cell r="AT66" t="str">
            <v/>
          </cell>
          <cell r="AU66" t="str">
            <v/>
          </cell>
          <cell r="AV66" t="str">
            <v/>
          </cell>
          <cell r="AW66" t="str">
            <v/>
          </cell>
          <cell r="AX66" t="str">
            <v/>
          </cell>
        </row>
        <row r="67">
          <cell r="AS67" t="str">
            <v/>
          </cell>
          <cell r="AT67" t="str">
            <v/>
          </cell>
          <cell r="AU67" t="str">
            <v/>
          </cell>
          <cell r="AV67" t="str">
            <v/>
          </cell>
          <cell r="AW67" t="str">
            <v/>
          </cell>
          <cell r="AX67" t="str">
            <v/>
          </cell>
        </row>
      </sheetData>
      <sheetData sheetId="13"/>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Vos données"/>
      <sheetName val="Base clients"/>
      <sheetName val="Base produits"/>
      <sheetName val="Price list"/>
      <sheetName val="Correspondance"/>
      <sheetName val="Feuil1"/>
      <sheetName val="Base Proforma"/>
      <sheetName val="Base facturation"/>
      <sheetName val="Proforma"/>
      <sheetName val="FACTURE"/>
      <sheetName val="OC"/>
      <sheetName val="Chiffre affaires"/>
    </sheetNames>
    <sheetDataSet>
      <sheetData sheetId="0"/>
      <sheetData sheetId="1"/>
      <sheetData sheetId="2"/>
      <sheetData sheetId="3"/>
      <sheetData sheetId="4"/>
      <sheetData sheetId="5"/>
      <sheetData sheetId="6"/>
      <sheetData sheetId="7">
        <row r="5">
          <cell r="C5" t="str">
            <v>FN230001</v>
          </cell>
          <cell r="D5" t="str">
            <v>FN230002</v>
          </cell>
          <cell r="E5" t="str">
            <v>FN230003</v>
          </cell>
          <cell r="F5" t="str">
            <v>FN230004</v>
          </cell>
          <cell r="G5" t="str">
            <v>FN230005</v>
          </cell>
          <cell r="H5" t="str">
            <v>FN230006</v>
          </cell>
          <cell r="I5" t="str">
            <v>FN230007</v>
          </cell>
          <cell r="J5" t="str">
            <v>FN230008</v>
          </cell>
          <cell r="K5" t="str">
            <v>FN230009</v>
          </cell>
          <cell r="L5" t="str">
            <v>FN230010</v>
          </cell>
          <cell r="M5" t="str">
            <v>FN230011</v>
          </cell>
          <cell r="N5" t="str">
            <v>FN230012</v>
          </cell>
          <cell r="O5" t="str">
            <v>FN230013</v>
          </cell>
          <cell r="P5" t="str">
            <v>FN230014</v>
          </cell>
          <cell r="Q5" t="str">
            <v>FN230015</v>
          </cell>
          <cell r="R5" t="str">
            <v>FN230016</v>
          </cell>
          <cell r="S5" t="str">
            <v>FN230017</v>
          </cell>
          <cell r="T5" t="str">
            <v>FN230018</v>
          </cell>
          <cell r="U5" t="str">
            <v>FN230019</v>
          </cell>
          <cell r="V5" t="str">
            <v>FN230020</v>
          </cell>
          <cell r="W5" t="str">
            <v>FN230021</v>
          </cell>
          <cell r="X5" t="str">
            <v>FN230022</v>
          </cell>
          <cell r="Y5" t="str">
            <v>FN230023</v>
          </cell>
          <cell r="Z5" t="str">
            <v>FN230024</v>
          </cell>
          <cell r="AA5" t="str">
            <v>FN230025</v>
          </cell>
          <cell r="AB5" t="str">
            <v>FN230026</v>
          </cell>
          <cell r="AC5" t="str">
            <v>FN230027</v>
          </cell>
          <cell r="AD5" t="str">
            <v>FN230028</v>
          </cell>
          <cell r="AE5" t="str">
            <v>FN230029</v>
          </cell>
          <cell r="AF5" t="str">
            <v>FN230030</v>
          </cell>
          <cell r="AG5" t="str">
            <v>FN230031</v>
          </cell>
          <cell r="AH5" t="str">
            <v>FN230032</v>
          </cell>
          <cell r="AI5" t="str">
            <v>FN230033</v>
          </cell>
          <cell r="AJ5" t="str">
            <v>FN230034</v>
          </cell>
          <cell r="AK5" t="str">
            <v>FN230035</v>
          </cell>
          <cell r="AL5" t="str">
            <v>FN230036</v>
          </cell>
          <cell r="AM5" t="str">
            <v>FN230037</v>
          </cell>
          <cell r="AN5" t="str">
            <v>FN230038</v>
          </cell>
          <cell r="AO5" t="str">
            <v>FN230039</v>
          </cell>
          <cell r="AP5" t="str">
            <v>FN230040</v>
          </cell>
          <cell r="AQ5" t="str">
            <v>FN230041</v>
          </cell>
          <cell r="AR5" t="str">
            <v>FN230042</v>
          </cell>
          <cell r="AS5" t="str">
            <v>FN230043</v>
          </cell>
          <cell r="AT5" t="str">
            <v>FN230044</v>
          </cell>
          <cell r="AU5" t="str">
            <v>FN230045</v>
          </cell>
          <cell r="AV5" t="str">
            <v>FN230046</v>
          </cell>
          <cell r="AW5" t="str">
            <v>FN230047</v>
          </cell>
          <cell r="AX5" t="str">
            <v>FN230048</v>
          </cell>
          <cell r="AY5" t="str">
            <v>FN230049</v>
          </cell>
          <cell r="AZ5" t="str">
            <v>FN230050</v>
          </cell>
          <cell r="BA5" t="str">
            <v>FN230051</v>
          </cell>
          <cell r="BB5" t="str">
            <v>FN230052</v>
          </cell>
          <cell r="BC5" t="str">
            <v>FN230053</v>
          </cell>
          <cell r="BD5" t="str">
            <v>FN230054</v>
          </cell>
          <cell r="BE5" t="str">
            <v>FN230055</v>
          </cell>
          <cell r="BF5" t="str">
            <v>FN230056</v>
          </cell>
          <cell r="BG5" t="str">
            <v>FN230057</v>
          </cell>
          <cell r="BH5" t="str">
            <v>FN230058</v>
          </cell>
          <cell r="BI5" t="str">
            <v>FN230059</v>
          </cell>
          <cell r="BJ5" t="str">
            <v>FN230060</v>
          </cell>
          <cell r="BK5" t="str">
            <v>FN230061</v>
          </cell>
          <cell r="BL5" t="str">
            <v>FN230062</v>
          </cell>
          <cell r="BM5" t="str">
            <v>FN230063</v>
          </cell>
          <cell r="BN5" t="str">
            <v>FN230064</v>
          </cell>
          <cell r="BO5" t="str">
            <v>FN230065</v>
          </cell>
          <cell r="BP5" t="str">
            <v>FN230066</v>
          </cell>
          <cell r="BQ5" t="str">
            <v>FN230067</v>
          </cell>
          <cell r="BR5" t="str">
            <v>FN230068</v>
          </cell>
          <cell r="BS5" t="str">
            <v>FN230069</v>
          </cell>
          <cell r="BT5" t="str">
            <v>FN230070</v>
          </cell>
          <cell r="BU5" t="str">
            <v>FN230071</v>
          </cell>
          <cell r="BV5" t="str">
            <v>FN230072</v>
          </cell>
          <cell r="BW5" t="str">
            <v>FN230073</v>
          </cell>
          <cell r="BX5" t="str">
            <v>FN230074</v>
          </cell>
          <cell r="BY5" t="str">
            <v>FN230075</v>
          </cell>
          <cell r="BZ5" t="str">
            <v>FN230076</v>
          </cell>
          <cell r="CA5" t="str">
            <v>FN230077</v>
          </cell>
          <cell r="CB5" t="str">
            <v>FN230078</v>
          </cell>
          <cell r="CC5" t="str">
            <v>FN230079</v>
          </cell>
          <cell r="CD5" t="str">
            <v>FN230080</v>
          </cell>
          <cell r="CE5" t="str">
            <v>FN230081</v>
          </cell>
          <cell r="CF5" t="str">
            <v>FN230082</v>
          </cell>
          <cell r="CG5" t="str">
            <v>FN230083</v>
          </cell>
          <cell r="CH5" t="str">
            <v>FN230084</v>
          </cell>
          <cell r="CI5" t="str">
            <v>FN230085</v>
          </cell>
          <cell r="CJ5" t="str">
            <v>FN230086</v>
          </cell>
          <cell r="CK5" t="str">
            <v>FN230087</v>
          </cell>
          <cell r="CL5" t="str">
            <v>FN230088</v>
          </cell>
          <cell r="CM5" t="str">
            <v>FN230089</v>
          </cell>
          <cell r="CN5" t="str">
            <v>FN230090</v>
          </cell>
          <cell r="CO5" t="str">
            <v>FN230091</v>
          </cell>
          <cell r="CP5" t="str">
            <v>FN230092</v>
          </cell>
          <cell r="CQ5" t="str">
            <v>FN230093</v>
          </cell>
          <cell r="CR5" t="str">
            <v>FN230094</v>
          </cell>
          <cell r="CS5" t="str">
            <v>FN230095</v>
          </cell>
          <cell r="CT5" t="str">
            <v>FN230096</v>
          </cell>
          <cell r="CU5" t="str">
            <v>FN230097</v>
          </cell>
          <cell r="CV5" t="str">
            <v>FN230098</v>
          </cell>
          <cell r="CW5" t="str">
            <v>FN230099</v>
          </cell>
          <cell r="CX5" t="str">
            <v>FN230100</v>
          </cell>
          <cell r="CY5" t="str">
            <v>FN230101</v>
          </cell>
          <cell r="CZ5" t="str">
            <v>FN230102</v>
          </cell>
          <cell r="DA5" t="str">
            <v>FN230103</v>
          </cell>
          <cell r="DB5" t="str">
            <v>FN230104</v>
          </cell>
          <cell r="DC5" t="str">
            <v>FN230105</v>
          </cell>
          <cell r="DD5" t="str">
            <v>FN230106</v>
          </cell>
          <cell r="DE5" t="str">
            <v>FN230107</v>
          </cell>
          <cell r="DF5" t="str">
            <v>FN230108</v>
          </cell>
          <cell r="DG5" t="str">
            <v>FN230109</v>
          </cell>
          <cell r="DH5" t="str">
            <v>FN230110</v>
          </cell>
          <cell r="DI5" t="str">
            <v>FN230111</v>
          </cell>
          <cell r="DJ5" t="str">
            <v>FN230112</v>
          </cell>
          <cell r="DK5" t="str">
            <v>FN230113</v>
          </cell>
          <cell r="DL5" t="str">
            <v>FN230114</v>
          </cell>
          <cell r="DM5" t="str">
            <v>FN230115</v>
          </cell>
          <cell r="DN5" t="str">
            <v>FN230116</v>
          </cell>
          <cell r="DO5" t="str">
            <v>FN230117</v>
          </cell>
          <cell r="DP5" t="str">
            <v>FN230118</v>
          </cell>
          <cell r="DQ5" t="str">
            <v>FN230119</v>
          </cell>
          <cell r="DR5" t="str">
            <v>FN230120</v>
          </cell>
          <cell r="DS5" t="str">
            <v>FN230121</v>
          </cell>
          <cell r="DT5" t="str">
            <v>FN230122</v>
          </cell>
          <cell r="DU5" t="str">
            <v>FN230123</v>
          </cell>
          <cell r="DV5" t="str">
            <v>FN230124</v>
          </cell>
          <cell r="DW5" t="str">
            <v>FN230125</v>
          </cell>
          <cell r="DX5" t="str">
            <v>FN230126</v>
          </cell>
          <cell r="DY5" t="str">
            <v>FN230127</v>
          </cell>
          <cell r="DZ5" t="str">
            <v>FN230128</v>
          </cell>
          <cell r="EA5" t="str">
            <v>FN230129</v>
          </cell>
          <cell r="EB5" t="str">
            <v>FN230130</v>
          </cell>
          <cell r="EC5" t="str">
            <v>FN230131</v>
          </cell>
          <cell r="ED5" t="str">
            <v>FN230132</v>
          </cell>
          <cell r="EE5" t="str">
            <v>FN230133</v>
          </cell>
          <cell r="EF5" t="str">
            <v>FN230134</v>
          </cell>
          <cell r="EG5" t="str">
            <v>FN230135</v>
          </cell>
          <cell r="EH5" t="str">
            <v>FN230136</v>
          </cell>
          <cell r="EI5" t="str">
            <v>FN230137</v>
          </cell>
          <cell r="EJ5" t="str">
            <v>FN230138</v>
          </cell>
          <cell r="EK5" t="str">
            <v>FN230139</v>
          </cell>
          <cell r="EL5" t="str">
            <v>FN230140</v>
          </cell>
          <cell r="EM5" t="str">
            <v>FN230141</v>
          </cell>
          <cell r="EN5" t="str">
            <v>FN230142</v>
          </cell>
          <cell r="EO5" t="str">
            <v>FN230143</v>
          </cell>
          <cell r="EP5" t="str">
            <v>FN230144</v>
          </cell>
          <cell r="EQ5" t="str">
            <v>FN230145</v>
          </cell>
          <cell r="ER5" t="str">
            <v>FN230146</v>
          </cell>
          <cell r="ES5" t="str">
            <v>FN230147</v>
          </cell>
          <cell r="ET5" t="str">
            <v>FN230148</v>
          </cell>
          <cell r="EU5" t="str">
            <v>FN230149</v>
          </cell>
          <cell r="EV5" t="str">
            <v>FN230150</v>
          </cell>
          <cell r="EW5" t="str">
            <v>FN230151</v>
          </cell>
          <cell r="EX5" t="str">
            <v>FN230152</v>
          </cell>
          <cell r="EY5" t="str">
            <v>FN230153</v>
          </cell>
          <cell r="EZ5" t="str">
            <v>FN230154</v>
          </cell>
          <cell r="FA5" t="str">
            <v>FN230155</v>
          </cell>
          <cell r="FB5" t="str">
            <v>FN230156</v>
          </cell>
          <cell r="FC5" t="str">
            <v>FN230157</v>
          </cell>
          <cell r="FD5" t="str">
            <v>FN230158</v>
          </cell>
          <cell r="FE5" t="str">
            <v>FN230159</v>
          </cell>
          <cell r="FF5" t="str">
            <v>FN230160</v>
          </cell>
          <cell r="FG5" t="str">
            <v>FN230161</v>
          </cell>
          <cell r="FH5" t="str">
            <v>FN230162</v>
          </cell>
          <cell r="FI5" t="str">
            <v>FN230163</v>
          </cell>
          <cell r="FJ5" t="str">
            <v>FN230164</v>
          </cell>
          <cell r="FK5" t="str">
            <v>FN230165</v>
          </cell>
          <cell r="FL5" t="str">
            <v>FN230166</v>
          </cell>
          <cell r="FM5" t="str">
            <v>FN230167</v>
          </cell>
          <cell r="FN5" t="str">
            <v>FN230168</v>
          </cell>
          <cell r="FO5" t="str">
            <v>FN230169</v>
          </cell>
          <cell r="FP5" t="str">
            <v>FN230170</v>
          </cell>
          <cell r="FQ5" t="str">
            <v>FN230171</v>
          </cell>
          <cell r="FR5" t="str">
            <v>FN230172</v>
          </cell>
          <cell r="FS5" t="str">
            <v>FN230173</v>
          </cell>
          <cell r="FT5" t="str">
            <v>FN230174</v>
          </cell>
          <cell r="FU5" t="str">
            <v>FN230175</v>
          </cell>
          <cell r="FV5" t="str">
            <v>FN230176</v>
          </cell>
          <cell r="FW5" t="str">
            <v>FN230177</v>
          </cell>
          <cell r="FX5" t="str">
            <v>FN230178</v>
          </cell>
          <cell r="FY5" t="str">
            <v>FN230179</v>
          </cell>
          <cell r="FZ5" t="str">
            <v>FN230180</v>
          </cell>
          <cell r="GA5" t="str">
            <v>FN230181</v>
          </cell>
          <cell r="GB5" t="str">
            <v>FN230182</v>
          </cell>
          <cell r="GC5" t="str">
            <v>FN230183</v>
          </cell>
          <cell r="GD5" t="str">
            <v>FN230184</v>
          </cell>
          <cell r="GE5" t="str">
            <v>FN230185</v>
          </cell>
          <cell r="GF5" t="str">
            <v>FN230186</v>
          </cell>
          <cell r="GG5" t="str">
            <v>FN230187</v>
          </cell>
          <cell r="GH5" t="str">
            <v>FN230188</v>
          </cell>
          <cell r="GI5" t="str">
            <v>FN230189</v>
          </cell>
          <cell r="GJ5" t="str">
            <v>FN230190</v>
          </cell>
          <cell r="GK5" t="str">
            <v>FN230191</v>
          </cell>
          <cell r="GL5" t="str">
            <v>FN230192</v>
          </cell>
          <cell r="GM5" t="str">
            <v>FN230193</v>
          </cell>
          <cell r="GN5" t="str">
            <v>FN230194</v>
          </cell>
          <cell r="GO5" t="str">
            <v>FN230195</v>
          </cell>
          <cell r="GP5" t="str">
            <v>FN230196</v>
          </cell>
          <cell r="GQ5" t="str">
            <v>FN230197</v>
          </cell>
          <cell r="GR5" t="str">
            <v>FN230198</v>
          </cell>
          <cell r="GS5" t="str">
            <v>FN230199</v>
          </cell>
          <cell r="GT5" t="str">
            <v>FN230200</v>
          </cell>
          <cell r="GU5" t="str">
            <v>FN230201</v>
          </cell>
          <cell r="GV5" t="str">
            <v>FN230202</v>
          </cell>
          <cell r="GW5" t="str">
            <v>FN230203</v>
          </cell>
          <cell r="GX5" t="str">
            <v>FN230204</v>
          </cell>
          <cell r="GY5" t="str">
            <v>FN230205</v>
          </cell>
          <cell r="GZ5" t="str">
            <v>FN230206</v>
          </cell>
          <cell r="HA5" t="str">
            <v>FN230207</v>
          </cell>
          <cell r="HB5" t="str">
            <v>FN230208</v>
          </cell>
          <cell r="HC5" t="str">
            <v>FN230209</v>
          </cell>
          <cell r="HD5" t="str">
            <v>FN230210</v>
          </cell>
          <cell r="HE5" t="str">
            <v>FN230211</v>
          </cell>
          <cell r="HF5" t="str">
            <v>FN230212</v>
          </cell>
          <cell r="HG5" t="str">
            <v>FN230213</v>
          </cell>
          <cell r="HH5" t="str">
            <v>FN230214</v>
          </cell>
          <cell r="HI5" t="str">
            <v>FN230215</v>
          </cell>
          <cell r="HJ5" t="str">
            <v>FN230216</v>
          </cell>
          <cell r="HK5" t="str">
            <v>FN230217</v>
          </cell>
          <cell r="HL5" t="str">
            <v>FN230218</v>
          </cell>
          <cell r="HM5" t="str">
            <v>FN230219</v>
          </cell>
          <cell r="HN5" t="str">
            <v>FN230220</v>
          </cell>
          <cell r="HO5" t="str">
            <v>FN230221</v>
          </cell>
          <cell r="HP5" t="str">
            <v>FN230222</v>
          </cell>
          <cell r="HQ5" t="str">
            <v>FN230223</v>
          </cell>
          <cell r="HR5" t="str">
            <v>FN230224</v>
          </cell>
          <cell r="HS5" t="str">
            <v>FN230225</v>
          </cell>
          <cell r="HT5" t="str">
            <v>FN230226</v>
          </cell>
          <cell r="HU5" t="str">
            <v>FN230227</v>
          </cell>
          <cell r="HV5" t="str">
            <v>FN230228</v>
          </cell>
          <cell r="HW5" t="str">
            <v>FN230229</v>
          </cell>
          <cell r="HX5" t="str">
            <v>FN230230</v>
          </cell>
          <cell r="HY5" t="str">
            <v>FN230231</v>
          </cell>
          <cell r="HZ5" t="str">
            <v>FN230232</v>
          </cell>
          <cell r="IA5" t="str">
            <v>FN230233</v>
          </cell>
          <cell r="IB5" t="str">
            <v>FN230234</v>
          </cell>
          <cell r="IC5" t="str">
            <v>FN230235</v>
          </cell>
          <cell r="ID5" t="str">
            <v>FN230236</v>
          </cell>
          <cell r="IE5" t="str">
            <v>FN230237</v>
          </cell>
          <cell r="IF5" t="str">
            <v>FN230238</v>
          </cell>
          <cell r="IG5" t="str">
            <v>FN230239</v>
          </cell>
          <cell r="IH5" t="str">
            <v>FN230240</v>
          </cell>
          <cell r="II5" t="str">
            <v>FN230241</v>
          </cell>
          <cell r="IJ5" t="str">
            <v>FN230242</v>
          </cell>
          <cell r="IK5" t="str">
            <v>FN230243</v>
          </cell>
          <cell r="IL5" t="str">
            <v>FN230244</v>
          </cell>
          <cell r="IM5" t="str">
            <v>FN230245</v>
          </cell>
          <cell r="IN5" t="str">
            <v>FN230246</v>
          </cell>
          <cell r="IO5" t="str">
            <v>FN230247</v>
          </cell>
          <cell r="IP5" t="str">
            <v>FN230248</v>
          </cell>
          <cell r="IQ5" t="str">
            <v>FN230249</v>
          </cell>
          <cell r="IR5" t="str">
            <v>FN230250</v>
          </cell>
          <cell r="IS5" t="str">
            <v>FN230251</v>
          </cell>
          <cell r="IT5" t="str">
            <v>FN230252</v>
          </cell>
          <cell r="IU5" t="str">
            <v>FN230253</v>
          </cell>
          <cell r="IV5" t="str">
            <v>FN230254</v>
          </cell>
          <cell r="IW5" t="str">
            <v>FN230255</v>
          </cell>
          <cell r="IX5" t="str">
            <v>FN230256</v>
          </cell>
          <cell r="IY5" t="str">
            <v>FN230257</v>
          </cell>
          <cell r="IZ5" t="str">
            <v>FN230258</v>
          </cell>
          <cell r="JA5" t="str">
            <v>FN230259</v>
          </cell>
          <cell r="JB5" t="str">
            <v>FN230260</v>
          </cell>
          <cell r="JC5" t="str">
            <v>FN230261</v>
          </cell>
          <cell r="JD5" t="str">
            <v>FN230262</v>
          </cell>
          <cell r="JE5" t="str">
            <v>FN230263</v>
          </cell>
          <cell r="JF5" t="str">
            <v>FN230264</v>
          </cell>
          <cell r="JG5" t="str">
            <v>FN230265</v>
          </cell>
          <cell r="JH5" t="str">
            <v>FN230266</v>
          </cell>
          <cell r="JI5" t="str">
            <v>FN230267</v>
          </cell>
          <cell r="JJ5" t="str">
            <v>FN230268</v>
          </cell>
          <cell r="JK5" t="str">
            <v>FN230269</v>
          </cell>
          <cell r="JL5" t="str">
            <v>FN230270</v>
          </cell>
          <cell r="JM5" t="str">
            <v>FN230271</v>
          </cell>
          <cell r="JN5" t="str">
            <v>FN230272</v>
          </cell>
          <cell r="JO5" t="str">
            <v>FN230273</v>
          </cell>
          <cell r="JP5" t="str">
            <v>FN230274</v>
          </cell>
          <cell r="JQ5" t="str">
            <v>FN230275</v>
          </cell>
          <cell r="JR5" t="str">
            <v>FN230276</v>
          </cell>
          <cell r="JS5" t="str">
            <v>FN230277</v>
          </cell>
          <cell r="JT5" t="str">
            <v>FN230278</v>
          </cell>
          <cell r="JU5" t="str">
            <v>FN230279</v>
          </cell>
          <cell r="JV5" t="str">
            <v>FN230280</v>
          </cell>
          <cell r="JW5" t="str">
            <v>FN230281</v>
          </cell>
          <cell r="JX5" t="str">
            <v>FN230282</v>
          </cell>
          <cell r="JY5" t="str">
            <v>FN230283</v>
          </cell>
          <cell r="JZ5" t="str">
            <v>FN230284</v>
          </cell>
          <cell r="KA5" t="str">
            <v>FN230285</v>
          </cell>
          <cell r="KB5" t="str">
            <v>FN230286</v>
          </cell>
          <cell r="KC5" t="str">
            <v>FN230287</v>
          </cell>
          <cell r="KD5" t="str">
            <v>FN230288</v>
          </cell>
          <cell r="KE5" t="str">
            <v>FN230289</v>
          </cell>
          <cell r="KF5" t="str">
            <v>FN230290</v>
          </cell>
          <cell r="KG5" t="str">
            <v>FN230291</v>
          </cell>
          <cell r="KH5" t="str">
            <v>FN230292</v>
          </cell>
          <cell r="KI5" t="str">
            <v>FN230293</v>
          </cell>
          <cell r="KJ5" t="str">
            <v>FN230294</v>
          </cell>
          <cell r="KK5" t="str">
            <v>FN230295</v>
          </cell>
          <cell r="KL5" t="str">
            <v>FN230296</v>
          </cell>
          <cell r="KM5" t="str">
            <v>FN230297</v>
          </cell>
          <cell r="KN5" t="str">
            <v>FN230298</v>
          </cell>
          <cell r="KO5" t="str">
            <v>FN230299</v>
          </cell>
          <cell r="KP5" t="str">
            <v>FN230300</v>
          </cell>
          <cell r="KQ5" t="str">
            <v>FN230301</v>
          </cell>
          <cell r="KR5" t="str">
            <v>FN230302</v>
          </cell>
          <cell r="KS5" t="str">
            <v>FN230303</v>
          </cell>
          <cell r="KT5" t="str">
            <v>FN230304</v>
          </cell>
          <cell r="KU5" t="str">
            <v>FN230305</v>
          </cell>
          <cell r="KV5" t="str">
            <v>FN230306</v>
          </cell>
          <cell r="KW5" t="str">
            <v>FN230307</v>
          </cell>
          <cell r="KX5" t="str">
            <v>FN230308</v>
          </cell>
          <cell r="KY5" t="str">
            <v>FN230309</v>
          </cell>
          <cell r="KZ5" t="str">
            <v>FN230310</v>
          </cell>
          <cell r="LA5" t="str">
            <v>FN230311</v>
          </cell>
          <cell r="LB5" t="str">
            <v>FN230312</v>
          </cell>
          <cell r="LC5" t="str">
            <v>FN230313</v>
          </cell>
          <cell r="LD5" t="str">
            <v>FN230314</v>
          </cell>
          <cell r="LE5" t="str">
            <v>FN230315</v>
          </cell>
          <cell r="LF5" t="str">
            <v>FN230316</v>
          </cell>
          <cell r="LG5" t="str">
            <v>FN230317</v>
          </cell>
          <cell r="LH5" t="str">
            <v>FN230318</v>
          </cell>
          <cell r="LI5" t="str">
            <v>FN230319</v>
          </cell>
          <cell r="LJ5" t="str">
            <v>FN230320</v>
          </cell>
          <cell r="LK5" t="str">
            <v>FN230321</v>
          </cell>
          <cell r="LL5" t="str">
            <v>FN230322</v>
          </cell>
          <cell r="LM5" t="str">
            <v>FN230323</v>
          </cell>
          <cell r="LN5" t="str">
            <v>FN230324</v>
          </cell>
          <cell r="LO5" t="str">
            <v>FN230325</v>
          </cell>
          <cell r="LP5" t="str">
            <v>FN230326</v>
          </cell>
          <cell r="LQ5" t="str">
            <v>FN230327</v>
          </cell>
          <cell r="LR5" t="str">
            <v>FN230328</v>
          </cell>
          <cell r="LS5" t="str">
            <v>FN230329</v>
          </cell>
          <cell r="LT5" t="str">
            <v>FN230330</v>
          </cell>
          <cell r="LU5" t="str">
            <v>FN230331</v>
          </cell>
          <cell r="LV5" t="str">
            <v>FN230332</v>
          </cell>
          <cell r="LW5" t="str">
            <v>FN230333</v>
          </cell>
          <cell r="LX5" t="str">
            <v>FN230334</v>
          </cell>
          <cell r="LY5" t="str">
            <v>FN230335</v>
          </cell>
          <cell r="LZ5" t="str">
            <v>FN230336</v>
          </cell>
          <cell r="MA5" t="str">
            <v>FN230337</v>
          </cell>
          <cell r="MB5" t="str">
            <v>FN230338</v>
          </cell>
          <cell r="MC5" t="str">
            <v>FN230339</v>
          </cell>
          <cell r="MD5" t="str">
            <v>FN230340</v>
          </cell>
          <cell r="ME5" t="str">
            <v>FN230341</v>
          </cell>
          <cell r="MF5" t="str">
            <v>FN230342</v>
          </cell>
          <cell r="MG5" t="str">
            <v>FN230343</v>
          </cell>
          <cell r="MH5" t="str">
            <v>FN230344</v>
          </cell>
          <cell r="MI5" t="str">
            <v>FN230345</v>
          </cell>
          <cell r="MJ5" t="str">
            <v>FN230346</v>
          </cell>
          <cell r="MK5" t="str">
            <v>FN230347</v>
          </cell>
          <cell r="ML5" t="str">
            <v>FN230348</v>
          </cell>
          <cell r="MM5" t="str">
            <v>FN230349</v>
          </cell>
          <cell r="MN5" t="str">
            <v>FN230350</v>
          </cell>
          <cell r="MO5" t="str">
            <v>FN230351</v>
          </cell>
          <cell r="MP5" t="str">
            <v>FN230352</v>
          </cell>
          <cell r="MQ5" t="str">
            <v>FN230353</v>
          </cell>
          <cell r="MR5" t="str">
            <v>FN230354</v>
          </cell>
          <cell r="MS5" t="str">
            <v>FN230355</v>
          </cell>
          <cell r="MT5" t="str">
            <v>FN230356</v>
          </cell>
          <cell r="MU5" t="str">
            <v>FN230357</v>
          </cell>
          <cell r="MV5" t="str">
            <v>FN230358</v>
          </cell>
          <cell r="MW5" t="str">
            <v>FN230359</v>
          </cell>
          <cell r="MX5" t="str">
            <v>FN230360</v>
          </cell>
          <cell r="MY5" t="str">
            <v>FN230361</v>
          </cell>
          <cell r="MZ5" t="str">
            <v>FN230362</v>
          </cell>
          <cell r="NA5" t="str">
            <v>FN230363</v>
          </cell>
          <cell r="NB5" t="str">
            <v>FN230364</v>
          </cell>
          <cell r="NC5" t="str">
            <v>FN230365</v>
          </cell>
          <cell r="ND5" t="str">
            <v>FN230366</v>
          </cell>
          <cell r="NE5" t="str">
            <v>FN230367</v>
          </cell>
          <cell r="NF5" t="str">
            <v>FN230368</v>
          </cell>
          <cell r="NG5" t="str">
            <v>FN230369</v>
          </cell>
          <cell r="NH5" t="str">
            <v>FN230370</v>
          </cell>
          <cell r="NI5" t="str">
            <v>FN230371</v>
          </cell>
          <cell r="NJ5" t="str">
            <v>FN230372</v>
          </cell>
          <cell r="NK5" t="str">
            <v>FN230373</v>
          </cell>
          <cell r="NL5" t="str">
            <v>FN230374</v>
          </cell>
          <cell r="NM5" t="str">
            <v>FN230375</v>
          </cell>
          <cell r="NN5" t="str">
            <v>FN230376</v>
          </cell>
          <cell r="NO5" t="str">
            <v>FN230377</v>
          </cell>
          <cell r="NP5" t="str">
            <v>FN230378</v>
          </cell>
          <cell r="NQ5" t="str">
            <v>FN230379</v>
          </cell>
          <cell r="NR5" t="str">
            <v>FN230380</v>
          </cell>
          <cell r="NS5" t="str">
            <v>FN230381</v>
          </cell>
          <cell r="NT5" t="str">
            <v>FN230382</v>
          </cell>
          <cell r="NU5" t="str">
            <v>FN230383</v>
          </cell>
          <cell r="NV5" t="str">
            <v>FN230384</v>
          </cell>
          <cell r="NW5" t="str">
            <v>FN230385</v>
          </cell>
          <cell r="NX5" t="str">
            <v>FN230386</v>
          </cell>
          <cell r="NY5" t="str">
            <v>FN230387</v>
          </cell>
          <cell r="NZ5" t="str">
            <v>FN230388</v>
          </cell>
          <cell r="OA5" t="str">
            <v>FN230389</v>
          </cell>
          <cell r="OB5" t="str">
            <v>FN230390</v>
          </cell>
          <cell r="OC5" t="str">
            <v>FN230391</v>
          </cell>
          <cell r="OD5" t="str">
            <v>FN230392</v>
          </cell>
          <cell r="OE5" t="str">
            <v>FN230393</v>
          </cell>
          <cell r="OF5" t="str">
            <v>FN230394</v>
          </cell>
          <cell r="OG5" t="str">
            <v>FN230395</v>
          </cell>
          <cell r="OH5" t="str">
            <v>FN230396</v>
          </cell>
          <cell r="OI5" t="str">
            <v>FN230397</v>
          </cell>
          <cell r="OJ5" t="str">
            <v>FN230398</v>
          </cell>
          <cell r="OK5" t="str">
            <v>FN230399</v>
          </cell>
          <cell r="OL5" t="str">
            <v>FN230400</v>
          </cell>
          <cell r="OM5" t="str">
            <v>FN230401</v>
          </cell>
          <cell r="ON5" t="str">
            <v>FN230402</v>
          </cell>
          <cell r="OO5" t="str">
            <v>FN230403</v>
          </cell>
          <cell r="OP5" t="str">
            <v>FN230404</v>
          </cell>
          <cell r="OQ5" t="str">
            <v>FN230405</v>
          </cell>
          <cell r="OR5" t="str">
            <v>FN230406</v>
          </cell>
          <cell r="OS5" t="str">
            <v>FN230407</v>
          </cell>
          <cell r="OT5" t="str">
            <v>FN230408</v>
          </cell>
          <cell r="OU5" t="str">
            <v>FN230409</v>
          </cell>
          <cell r="OV5" t="str">
            <v>FN230410</v>
          </cell>
          <cell r="OW5" t="str">
            <v>FN230411</v>
          </cell>
          <cell r="OX5" t="str">
            <v>FN230412</v>
          </cell>
          <cell r="OY5" t="str">
            <v>FN230413</v>
          </cell>
          <cell r="OZ5" t="str">
            <v>FN230414</v>
          </cell>
          <cell r="PA5" t="str">
            <v>FN230415</v>
          </cell>
          <cell r="PB5" t="str">
            <v>FN230416</v>
          </cell>
          <cell r="PC5" t="str">
            <v>FN230417</v>
          </cell>
          <cell r="PD5" t="str">
            <v>FN230418</v>
          </cell>
          <cell r="PE5" t="str">
            <v>FN230419</v>
          </cell>
          <cell r="PF5" t="str">
            <v>FN230420</v>
          </cell>
          <cell r="PG5" t="str">
            <v>FN230421</v>
          </cell>
          <cell r="PH5" t="str">
            <v>FN230422</v>
          </cell>
          <cell r="PI5" t="str">
            <v>FN230423</v>
          </cell>
          <cell r="PJ5" t="str">
            <v>FN230424</v>
          </cell>
          <cell r="PK5" t="str">
            <v>FN230425</v>
          </cell>
          <cell r="PL5" t="str">
            <v>FN230426</v>
          </cell>
          <cell r="PM5" t="str">
            <v>FN230427</v>
          </cell>
          <cell r="PN5" t="str">
            <v>FN230428</v>
          </cell>
          <cell r="PO5" t="str">
            <v>FN230429</v>
          </cell>
          <cell r="PP5" t="str">
            <v>FN230430</v>
          </cell>
          <cell r="PQ5" t="str">
            <v>FN230431</v>
          </cell>
          <cell r="PR5" t="str">
            <v>FN230432</v>
          </cell>
          <cell r="PS5" t="str">
            <v>FN230433</v>
          </cell>
          <cell r="PT5" t="str">
            <v>FN230434</v>
          </cell>
          <cell r="PU5" t="str">
            <v>FN230435</v>
          </cell>
          <cell r="PV5" t="str">
            <v>FN230436</v>
          </cell>
          <cell r="PW5" t="str">
            <v>FN230437</v>
          </cell>
          <cell r="PX5" t="str">
            <v>FN230438</v>
          </cell>
          <cell r="PY5" t="str">
            <v>FN230439</v>
          </cell>
          <cell r="PZ5" t="str">
            <v>FN230440</v>
          </cell>
          <cell r="QA5" t="str">
            <v>FN230441</v>
          </cell>
          <cell r="QB5" t="str">
            <v>FN230442</v>
          </cell>
          <cell r="QC5" t="str">
            <v>FN230443</v>
          </cell>
          <cell r="QD5" t="str">
            <v>FN230444</v>
          </cell>
          <cell r="QE5" t="str">
            <v>FN230445</v>
          </cell>
          <cell r="QF5" t="str">
            <v>FN230446</v>
          </cell>
          <cell r="QG5" t="str">
            <v>FN230447</v>
          </cell>
          <cell r="QH5" t="str">
            <v>FN230448</v>
          </cell>
          <cell r="QI5" t="str">
            <v>FN230449</v>
          </cell>
          <cell r="QJ5" t="str">
            <v>FN230450</v>
          </cell>
          <cell r="QK5" t="str">
            <v>FN230451</v>
          </cell>
          <cell r="QL5" t="str">
            <v>FN230452</v>
          </cell>
          <cell r="QM5" t="str">
            <v>FN230453</v>
          </cell>
          <cell r="QN5" t="str">
            <v>FN230454</v>
          </cell>
          <cell r="QO5" t="str">
            <v>FN230455</v>
          </cell>
          <cell r="QP5" t="str">
            <v>FN230456</v>
          </cell>
          <cell r="QQ5" t="str">
            <v>FN230457</v>
          </cell>
          <cell r="QR5" t="str">
            <v>FN230458</v>
          </cell>
          <cell r="QS5" t="str">
            <v>FN230459</v>
          </cell>
          <cell r="QT5" t="str">
            <v>FN230460</v>
          </cell>
          <cell r="QU5" t="str">
            <v>FN230461</v>
          </cell>
          <cell r="QV5" t="str">
            <v>FN230462</v>
          </cell>
          <cell r="QW5" t="str">
            <v>FN230463</v>
          </cell>
          <cell r="QX5" t="str">
            <v>FN230464</v>
          </cell>
          <cell r="QY5" t="str">
            <v>FN230465</v>
          </cell>
          <cell r="QZ5" t="str">
            <v>FN230466</v>
          </cell>
          <cell r="RA5" t="str">
            <v>FN230467</v>
          </cell>
          <cell r="RB5" t="str">
            <v>FN230468</v>
          </cell>
          <cell r="RC5" t="str">
            <v>FN230469</v>
          </cell>
          <cell r="RD5" t="str">
            <v>FN230470</v>
          </cell>
          <cell r="RE5" t="str">
            <v>FN230471</v>
          </cell>
          <cell r="RF5" t="str">
            <v>FN230472</v>
          </cell>
          <cell r="RG5" t="str">
            <v>FN230473</v>
          </cell>
          <cell r="RH5" t="str">
            <v>FN230474</v>
          </cell>
          <cell r="RI5" t="str">
            <v>FN230475</v>
          </cell>
          <cell r="RJ5" t="str">
            <v>FN230476</v>
          </cell>
          <cell r="RK5" t="str">
            <v>FN230477</v>
          </cell>
          <cell r="RL5" t="str">
            <v>FN230478</v>
          </cell>
          <cell r="RM5" t="str">
            <v>FN230479</v>
          </cell>
          <cell r="RN5" t="str">
            <v>FN230480</v>
          </cell>
          <cell r="RO5" t="str">
            <v>FN230481</v>
          </cell>
          <cell r="RP5" t="str">
            <v>FN230482</v>
          </cell>
          <cell r="RQ5" t="str">
            <v>FN230483</v>
          </cell>
          <cell r="RR5" t="str">
            <v>FN230484</v>
          </cell>
          <cell r="RS5" t="str">
            <v>FN230485</v>
          </cell>
          <cell r="RT5" t="str">
            <v>FN230486</v>
          </cell>
          <cell r="RU5" t="str">
            <v>FN230487</v>
          </cell>
          <cell r="RV5" t="str">
            <v>FN230488</v>
          </cell>
          <cell r="RW5" t="str">
            <v>FN230489</v>
          </cell>
          <cell r="RX5" t="str">
            <v>FN230490</v>
          </cell>
          <cell r="RY5" t="str">
            <v>FN230491</v>
          </cell>
          <cell r="RZ5" t="str">
            <v>FN230492</v>
          </cell>
          <cell r="SA5" t="str">
            <v>FN230493</v>
          </cell>
          <cell r="SB5" t="str">
            <v>FN230494</v>
          </cell>
          <cell r="SC5" t="str">
            <v>FN230495</v>
          </cell>
          <cell r="SD5" t="str">
            <v>FN230496</v>
          </cell>
          <cell r="SE5" t="str">
            <v>FN230497</v>
          </cell>
          <cell r="SF5" t="str">
            <v>FN230498</v>
          </cell>
          <cell r="SG5" t="str">
            <v>FN230499</v>
          </cell>
          <cell r="SH5" t="str">
            <v>FN230500</v>
          </cell>
          <cell r="SI5" t="str">
            <v>FN230501</v>
          </cell>
          <cell r="SJ5" t="str">
            <v>FN230502</v>
          </cell>
          <cell r="SK5" t="str">
            <v>FN230503</v>
          </cell>
          <cell r="SL5" t="str">
            <v>FN230504</v>
          </cell>
          <cell r="SM5" t="str">
            <v>FN230505</v>
          </cell>
          <cell r="SN5" t="str">
            <v>FN230506</v>
          </cell>
          <cell r="SO5" t="str">
            <v>FN230507</v>
          </cell>
          <cell r="SP5" t="str">
            <v>FN230508</v>
          </cell>
          <cell r="SQ5" t="str">
            <v>FN230509</v>
          </cell>
          <cell r="SR5" t="str">
            <v>FN230510</v>
          </cell>
          <cell r="SS5" t="str">
            <v>FN230511</v>
          </cell>
          <cell r="ST5" t="str">
            <v>FN230512</v>
          </cell>
          <cell r="SU5" t="str">
            <v>FN230513</v>
          </cell>
          <cell r="SV5" t="str">
            <v>FN230514</v>
          </cell>
          <cell r="SW5" t="str">
            <v>FN230515</v>
          </cell>
          <cell r="SX5" t="str">
            <v>FN230516</v>
          </cell>
          <cell r="SY5" t="str">
            <v>FN230517</v>
          </cell>
          <cell r="SZ5" t="str">
            <v>FN230518</v>
          </cell>
          <cell r="TA5" t="str">
            <v>FN230519</v>
          </cell>
          <cell r="TB5" t="str">
            <v>FN230520</v>
          </cell>
          <cell r="TC5" t="str">
            <v>FN230521</v>
          </cell>
          <cell r="TD5" t="str">
            <v>FN230522</v>
          </cell>
          <cell r="TE5" t="str">
            <v>FN230523</v>
          </cell>
          <cell r="TF5" t="str">
            <v>FN230524</v>
          </cell>
          <cell r="TG5" t="str">
            <v>FN230525</v>
          </cell>
          <cell r="TH5" t="str">
            <v>FN230526</v>
          </cell>
          <cell r="TI5" t="str">
            <v>FN230527</v>
          </cell>
          <cell r="TJ5" t="str">
            <v>FN230528</v>
          </cell>
          <cell r="TK5" t="str">
            <v>FN230529</v>
          </cell>
          <cell r="TL5" t="str">
            <v>FN230530</v>
          </cell>
          <cell r="TM5" t="str">
            <v>FN230531</v>
          </cell>
          <cell r="TN5" t="str">
            <v>FN230532</v>
          </cell>
          <cell r="TO5" t="str">
            <v>FN230533</v>
          </cell>
          <cell r="TP5" t="str">
            <v>FN230534</v>
          </cell>
          <cell r="TQ5" t="str">
            <v>FN230535</v>
          </cell>
          <cell r="TR5" t="str">
            <v>FN230536</v>
          </cell>
          <cell r="TS5" t="str">
            <v>FN230537</v>
          </cell>
          <cell r="TT5" t="str">
            <v>FN230538</v>
          </cell>
          <cell r="TU5" t="str">
            <v>FN230539</v>
          </cell>
          <cell r="TV5" t="str">
            <v>FN230540</v>
          </cell>
          <cell r="TW5" t="str">
            <v>FN230541</v>
          </cell>
          <cell r="TX5" t="str">
            <v>FN230542</v>
          </cell>
          <cell r="TY5" t="str">
            <v>FN230543</v>
          </cell>
          <cell r="TZ5" t="str">
            <v>FN230544</v>
          </cell>
          <cell r="UA5" t="str">
            <v>FN230545</v>
          </cell>
          <cell r="UB5" t="str">
            <v>FN230546</v>
          </cell>
          <cell r="UC5" t="str">
            <v>FN230547</v>
          </cell>
          <cell r="UD5" t="str">
            <v>FN230548</v>
          </cell>
          <cell r="UE5" t="str">
            <v>FN230549</v>
          </cell>
          <cell r="UF5" t="str">
            <v>FN230550</v>
          </cell>
          <cell r="UG5" t="str">
            <v>FN230551</v>
          </cell>
          <cell r="UH5" t="str">
            <v>FN230552</v>
          </cell>
          <cell r="UI5" t="str">
            <v>FN230553</v>
          </cell>
          <cell r="UJ5" t="str">
            <v>FN230554</v>
          </cell>
          <cell r="UK5" t="str">
            <v>FN230555</v>
          </cell>
          <cell r="UL5" t="str">
            <v>FN230556</v>
          </cell>
          <cell r="UM5" t="str">
            <v>FN230557</v>
          </cell>
          <cell r="UN5" t="str">
            <v>FN230558</v>
          </cell>
          <cell r="UO5" t="str">
            <v>FN230559</v>
          </cell>
          <cell r="UP5" t="str">
            <v>FN230560</v>
          </cell>
          <cell r="UQ5" t="str">
            <v>FN230561</v>
          </cell>
          <cell r="UR5" t="str">
            <v>FN230562</v>
          </cell>
          <cell r="US5" t="str">
            <v>FN230563</v>
          </cell>
          <cell r="UT5" t="str">
            <v>FN230564</v>
          </cell>
          <cell r="UU5" t="str">
            <v>FN230565</v>
          </cell>
          <cell r="UV5" t="str">
            <v>FN230566</v>
          </cell>
          <cell r="UW5" t="str">
            <v>FN230567</v>
          </cell>
          <cell r="UX5" t="str">
            <v>FN230568</v>
          </cell>
          <cell r="UY5" t="str">
            <v>FN230569</v>
          </cell>
          <cell r="UZ5" t="str">
            <v>FN230570</v>
          </cell>
          <cell r="VA5" t="str">
            <v>FN230571</v>
          </cell>
          <cell r="VB5" t="str">
            <v>FN230572</v>
          </cell>
          <cell r="VC5" t="str">
            <v>FN230573</v>
          </cell>
          <cell r="VD5" t="str">
            <v>FN230574</v>
          </cell>
          <cell r="VE5" t="str">
            <v>FN230575</v>
          </cell>
          <cell r="VF5" t="str">
            <v>FN230576</v>
          </cell>
          <cell r="VG5" t="str">
            <v>FN230577</v>
          </cell>
          <cell r="VH5" t="str">
            <v>FN230578</v>
          </cell>
          <cell r="VI5" t="str">
            <v>FN230579</v>
          </cell>
          <cell r="VJ5" t="str">
            <v>FN230580</v>
          </cell>
          <cell r="VK5" t="str">
            <v>FN230581</v>
          </cell>
          <cell r="VL5" t="str">
            <v>FN230582</v>
          </cell>
          <cell r="VM5" t="str">
            <v>FN230583</v>
          </cell>
          <cell r="VN5" t="str">
            <v>FN230584</v>
          </cell>
          <cell r="VO5" t="str">
            <v>FN230585</v>
          </cell>
          <cell r="VP5" t="str">
            <v>FN230586</v>
          </cell>
          <cell r="VQ5" t="str">
            <v>FN230587</v>
          </cell>
          <cell r="VR5" t="str">
            <v>FN230588</v>
          </cell>
          <cell r="VS5" t="str">
            <v>FN230589</v>
          </cell>
          <cell r="VT5" t="str">
            <v>FN230590</v>
          </cell>
          <cell r="VU5" t="str">
            <v>FN230591</v>
          </cell>
          <cell r="VV5" t="str">
            <v>FN230592</v>
          </cell>
          <cell r="VW5" t="str">
            <v>FN230593</v>
          </cell>
          <cell r="VX5" t="str">
            <v>FN230594</v>
          </cell>
          <cell r="VY5" t="str">
            <v>FN230595</v>
          </cell>
          <cell r="VZ5" t="str">
            <v>FN230596</v>
          </cell>
          <cell r="WA5" t="str">
            <v>FN230597</v>
          </cell>
          <cell r="WB5" t="str">
            <v>FN230598</v>
          </cell>
          <cell r="WC5" t="str">
            <v>FN230599</v>
          </cell>
          <cell r="WD5" t="str">
            <v>FN230600</v>
          </cell>
          <cell r="WE5" t="str">
            <v>FN230601</v>
          </cell>
          <cell r="WF5" t="str">
            <v>FN230602</v>
          </cell>
          <cell r="WG5" t="str">
            <v>FN230603</v>
          </cell>
          <cell r="WH5" t="str">
            <v>FN230604</v>
          </cell>
          <cell r="WI5" t="str">
            <v>FN230605</v>
          </cell>
          <cell r="WJ5" t="str">
            <v>FN230606</v>
          </cell>
          <cell r="WK5" t="str">
            <v>FN230607</v>
          </cell>
          <cell r="WL5" t="str">
            <v>FN230608</v>
          </cell>
          <cell r="WM5" t="str">
            <v>FN230609</v>
          </cell>
          <cell r="WN5" t="str">
            <v>FN230610</v>
          </cell>
          <cell r="WO5" t="str">
            <v>FN230611</v>
          </cell>
          <cell r="WP5" t="str">
            <v>FN230612</v>
          </cell>
          <cell r="WQ5" t="str">
            <v>FN230613</v>
          </cell>
          <cell r="WR5" t="str">
            <v>FN230614</v>
          </cell>
          <cell r="WS5" t="str">
            <v>FN230615</v>
          </cell>
          <cell r="WT5" t="str">
            <v>FN230616</v>
          </cell>
          <cell r="WU5" t="str">
            <v>FN230617</v>
          </cell>
          <cell r="WV5" t="str">
            <v>FN230618</v>
          </cell>
          <cell r="WW5" t="str">
            <v>FN230619</v>
          </cell>
          <cell r="WX5" t="str">
            <v>FN230620</v>
          </cell>
          <cell r="WY5" t="str">
            <v>FN230621</v>
          </cell>
          <cell r="WZ5" t="str">
            <v>FN230622</v>
          </cell>
          <cell r="XA5" t="str">
            <v>FN230623</v>
          </cell>
          <cell r="XB5" t="str">
            <v>FN230624</v>
          </cell>
          <cell r="XC5" t="str">
            <v>FN230625</v>
          </cell>
          <cell r="XD5" t="str">
            <v>FN230626</v>
          </cell>
          <cell r="XE5" t="str">
            <v>FN230627</v>
          </cell>
          <cell r="XF5" t="str">
            <v>FN230628</v>
          </cell>
          <cell r="XG5" t="str">
            <v>FN230629</v>
          </cell>
          <cell r="XH5" t="str">
            <v>FN230630</v>
          </cell>
          <cell r="XI5" t="str">
            <v>FN230631</v>
          </cell>
          <cell r="XJ5" t="str">
            <v>FN230632</v>
          </cell>
          <cell r="XK5" t="str">
            <v>FN230633</v>
          </cell>
          <cell r="XL5" t="str">
            <v>FN230634</v>
          </cell>
          <cell r="XM5" t="str">
            <v>FN230635</v>
          </cell>
          <cell r="XN5" t="str">
            <v>FN230636</v>
          </cell>
          <cell r="XO5" t="str">
            <v>FN230637</v>
          </cell>
          <cell r="XP5" t="str">
            <v>FN230638</v>
          </cell>
          <cell r="XQ5" t="str">
            <v>FN230639</v>
          </cell>
          <cell r="XR5" t="str">
            <v>FN230640</v>
          </cell>
          <cell r="XS5" t="str">
            <v>FN230641</v>
          </cell>
          <cell r="XT5" t="str">
            <v>FN230642</v>
          </cell>
          <cell r="XU5" t="str">
            <v>FN230643</v>
          </cell>
          <cell r="XV5" t="str">
            <v>FN230644</v>
          </cell>
          <cell r="XW5" t="str">
            <v>FN230645</v>
          </cell>
          <cell r="XX5" t="str">
            <v>FN230646</v>
          </cell>
          <cell r="XY5" t="str">
            <v>FN230647</v>
          </cell>
          <cell r="XZ5" t="str">
            <v>FN230648</v>
          </cell>
          <cell r="YA5" t="str">
            <v>FN230649</v>
          </cell>
          <cell r="YB5" t="str">
            <v>FN230650</v>
          </cell>
          <cell r="YC5" t="str">
            <v>FN230651</v>
          </cell>
          <cell r="YD5" t="str">
            <v>FN230652</v>
          </cell>
          <cell r="YE5" t="str">
            <v>FN230653</v>
          </cell>
          <cell r="YF5" t="str">
            <v>FN230654</v>
          </cell>
          <cell r="YG5" t="str">
            <v>FN230655</v>
          </cell>
          <cell r="YH5" t="str">
            <v>FN230656</v>
          </cell>
          <cell r="YI5" t="str">
            <v>FN230657</v>
          </cell>
          <cell r="YJ5" t="str">
            <v>FN230658</v>
          </cell>
          <cell r="YK5" t="str">
            <v>FN230659</v>
          </cell>
          <cell r="YL5" t="str">
            <v>FN230660</v>
          </cell>
          <cell r="YM5" t="str">
            <v>FN230661</v>
          </cell>
          <cell r="YN5" t="str">
            <v>FN230662</v>
          </cell>
          <cell r="YO5" t="str">
            <v>FN230663</v>
          </cell>
          <cell r="YP5" t="str">
            <v>FN230664</v>
          </cell>
          <cell r="YQ5" t="str">
            <v>FN230665</v>
          </cell>
          <cell r="YR5" t="str">
            <v>FN230666</v>
          </cell>
          <cell r="YS5" t="str">
            <v>FN230667</v>
          </cell>
          <cell r="YT5" t="str">
            <v>FN230668</v>
          </cell>
          <cell r="YU5" t="str">
            <v>FN230669</v>
          </cell>
          <cell r="YV5" t="str">
            <v>FN230670</v>
          </cell>
          <cell r="YW5" t="str">
            <v>FN230671</v>
          </cell>
          <cell r="YX5" t="str">
            <v>FN230672</v>
          </cell>
          <cell r="YY5" t="str">
            <v>FN230673</v>
          </cell>
          <cell r="YZ5" t="str">
            <v>FN230674</v>
          </cell>
          <cell r="ZA5" t="str">
            <v>FN230675</v>
          </cell>
          <cell r="ZB5" t="str">
            <v>FN230676</v>
          </cell>
          <cell r="ZC5" t="str">
            <v>FN230677</v>
          </cell>
          <cell r="ZD5" t="str">
            <v>FN230678</v>
          </cell>
          <cell r="ZE5" t="str">
            <v>FN230679</v>
          </cell>
          <cell r="ZF5" t="str">
            <v>FN230680</v>
          </cell>
          <cell r="ZG5" t="str">
            <v>FN230681</v>
          </cell>
          <cell r="ZH5" t="str">
            <v>FN230682</v>
          </cell>
          <cell r="ZI5" t="str">
            <v>FN230683</v>
          </cell>
          <cell r="ZJ5" t="str">
            <v>FN230684</v>
          </cell>
          <cell r="ZK5" t="str">
            <v>FN230685</v>
          </cell>
          <cell r="ZL5" t="str">
            <v>FN230686</v>
          </cell>
          <cell r="ZM5" t="str">
            <v>FN230687</v>
          </cell>
          <cell r="ZN5" t="str">
            <v>FN230688</v>
          </cell>
          <cell r="ZO5" t="str">
            <v>FN230689</v>
          </cell>
          <cell r="ZP5" t="str">
            <v>FN230690</v>
          </cell>
          <cell r="ZQ5" t="str">
            <v>FN230691</v>
          </cell>
          <cell r="ZR5" t="str">
            <v>FN230692</v>
          </cell>
          <cell r="ZS5" t="str">
            <v>FN230693</v>
          </cell>
          <cell r="ZT5" t="str">
            <v>FN230694</v>
          </cell>
          <cell r="ZU5" t="str">
            <v>FN230695</v>
          </cell>
          <cell r="ZV5" t="str">
            <v>FN230696</v>
          </cell>
          <cell r="ZW5" t="str">
            <v>FN230697</v>
          </cell>
          <cell r="ZX5" t="str">
            <v>FN230698</v>
          </cell>
          <cell r="ZY5" t="str">
            <v>FN230699</v>
          </cell>
          <cell r="ZZ5" t="str">
            <v>FN230700</v>
          </cell>
          <cell r="AAA5" t="str">
            <v>FN230701</v>
          </cell>
          <cell r="AAB5" t="str">
            <v>FN230702</v>
          </cell>
          <cell r="AAC5" t="str">
            <v>FN230703</v>
          </cell>
          <cell r="AAD5" t="str">
            <v>FN230704</v>
          </cell>
          <cell r="AAE5" t="str">
            <v>FN230705</v>
          </cell>
          <cell r="AAF5" t="str">
            <v>FN230706</v>
          </cell>
          <cell r="AAG5" t="str">
            <v>FN230707</v>
          </cell>
          <cell r="AAH5" t="str">
            <v>FN230708</v>
          </cell>
          <cell r="AAI5" t="str">
            <v>FN230709</v>
          </cell>
          <cell r="AAJ5" t="str">
            <v>FN230710</v>
          </cell>
          <cell r="AAK5" t="str">
            <v>FN230711</v>
          </cell>
          <cell r="AAL5" t="str">
            <v>FN230712</v>
          </cell>
          <cell r="AAM5" t="str">
            <v>FN230713</v>
          </cell>
          <cell r="AAN5" t="str">
            <v>FN230714</v>
          </cell>
          <cell r="AAO5" t="str">
            <v>FN230715</v>
          </cell>
          <cell r="AAP5" t="str">
            <v>FN230716</v>
          </cell>
          <cell r="AAQ5" t="str">
            <v>FN230717</v>
          </cell>
          <cell r="AAR5" t="str">
            <v>FN230718</v>
          </cell>
          <cell r="AAS5" t="str">
            <v>FN230719</v>
          </cell>
        </row>
        <row r="6">
          <cell r="C6" t="str">
            <v>X352001</v>
          </cell>
          <cell r="D6" t="str">
            <v>X033005</v>
          </cell>
          <cell r="E6" t="str">
            <v>X966002</v>
          </cell>
          <cell r="F6"/>
          <cell r="G6"/>
          <cell r="H6"/>
          <cell r="I6"/>
          <cell r="J6"/>
          <cell r="K6"/>
          <cell r="L6"/>
          <cell r="M6" t="str">
            <v>X033001</v>
          </cell>
          <cell r="N6" t="str">
            <v>X033001</v>
          </cell>
          <cell r="O6" t="str">
            <v>X033001</v>
          </cell>
          <cell r="P6" t="str">
            <v>X033001</v>
          </cell>
          <cell r="Q6" t="str">
            <v>X033002</v>
          </cell>
          <cell r="R6"/>
          <cell r="S6"/>
          <cell r="T6" t="str">
            <v>X033003</v>
          </cell>
          <cell r="U6"/>
          <cell r="V6"/>
          <cell r="W6"/>
          <cell r="X6"/>
          <cell r="Y6"/>
          <cell r="Z6"/>
          <cell r="AA6"/>
          <cell r="AB6" t="str">
            <v>X033001</v>
          </cell>
          <cell r="AC6" t="str">
            <v>X033001</v>
          </cell>
          <cell r="AD6" t="str">
            <v>X033001</v>
          </cell>
          <cell r="AE6"/>
          <cell r="AF6"/>
          <cell r="AG6"/>
          <cell r="AH6"/>
          <cell r="AI6"/>
          <cell r="AJ6" t="str">
            <v>X033001</v>
          </cell>
          <cell r="AK6"/>
          <cell r="AL6"/>
          <cell r="AM6"/>
          <cell r="AN6"/>
          <cell r="AO6"/>
          <cell r="AP6"/>
          <cell r="AQ6"/>
          <cell r="AR6" t="str">
            <v>X213004</v>
          </cell>
          <cell r="AS6"/>
          <cell r="AT6"/>
          <cell r="AU6" t="str">
            <v>X033001</v>
          </cell>
          <cell r="AV6"/>
          <cell r="AW6"/>
          <cell r="AX6"/>
          <cell r="AY6"/>
          <cell r="AZ6"/>
          <cell r="BA6"/>
          <cell r="BB6"/>
          <cell r="BC6" t="str">
            <v>X033001</v>
          </cell>
          <cell r="BD6"/>
          <cell r="BE6" t="str">
            <v>X033001</v>
          </cell>
          <cell r="BF6" t="str">
            <v>X033003</v>
          </cell>
          <cell r="BG6"/>
          <cell r="BH6"/>
          <cell r="BI6"/>
          <cell r="BJ6" t="str">
            <v>X213004</v>
          </cell>
          <cell r="BK6" t="str">
            <v>X033004</v>
          </cell>
          <cell r="BL6"/>
          <cell r="BM6"/>
          <cell r="BN6"/>
          <cell r="BO6"/>
          <cell r="BP6"/>
          <cell r="BQ6"/>
          <cell r="BR6"/>
          <cell r="BS6" t="str">
            <v>X352001</v>
          </cell>
          <cell r="BT6"/>
          <cell r="BU6"/>
          <cell r="BV6" t="str">
            <v>X033001</v>
          </cell>
          <cell r="BW6"/>
          <cell r="BX6"/>
          <cell r="BY6"/>
          <cell r="BZ6"/>
          <cell r="CA6"/>
          <cell r="CB6" t="str">
            <v>X033004</v>
          </cell>
          <cell r="CC6"/>
          <cell r="CD6" t="str">
            <v>X033004</v>
          </cell>
          <cell r="CE6"/>
          <cell r="CF6"/>
          <cell r="CG6"/>
          <cell r="CH6"/>
          <cell r="CI6" t="str">
            <v>X033005</v>
          </cell>
          <cell r="CJ6" t="str">
            <v>X033001</v>
          </cell>
          <cell r="CK6" t="str">
            <v>X033001</v>
          </cell>
          <cell r="CL6" t="str">
            <v>X033004</v>
          </cell>
          <cell r="CM6"/>
          <cell r="CN6" t="str">
            <v>X033003</v>
          </cell>
          <cell r="CO6" t="str">
            <v>X033003</v>
          </cell>
          <cell r="CP6" t="str">
            <v>X213005</v>
          </cell>
          <cell r="CQ6"/>
          <cell r="CR6"/>
          <cell r="CS6"/>
          <cell r="CT6"/>
          <cell r="CU6"/>
          <cell r="CV6"/>
          <cell r="CW6"/>
          <cell r="CX6"/>
          <cell r="CY6"/>
          <cell r="CZ6"/>
          <cell r="DA6"/>
          <cell r="DB6"/>
          <cell r="DC6"/>
          <cell r="DD6"/>
          <cell r="DE6"/>
          <cell r="DF6"/>
          <cell r="DG6"/>
          <cell r="DH6"/>
          <cell r="DI6"/>
          <cell r="DJ6"/>
          <cell r="DK6"/>
          <cell r="DL6"/>
          <cell r="DM6"/>
          <cell r="DN6"/>
          <cell r="DO6"/>
          <cell r="DP6"/>
          <cell r="DQ6"/>
          <cell r="DR6"/>
          <cell r="DS6"/>
          <cell r="DT6"/>
          <cell r="DU6"/>
          <cell r="DV6"/>
          <cell r="DW6"/>
          <cell r="DX6"/>
          <cell r="DY6"/>
          <cell r="DZ6"/>
          <cell r="EA6"/>
          <cell r="EB6"/>
          <cell r="EC6"/>
          <cell r="ED6"/>
          <cell r="EE6"/>
          <cell r="EF6"/>
          <cell r="EG6"/>
          <cell r="EH6"/>
          <cell r="EI6"/>
          <cell r="EJ6"/>
          <cell r="EK6"/>
          <cell r="EL6"/>
          <cell r="EM6"/>
          <cell r="EN6"/>
          <cell r="EO6"/>
          <cell r="EP6"/>
          <cell r="EQ6"/>
          <cell r="ER6"/>
          <cell r="ES6"/>
          <cell r="ET6"/>
          <cell r="EU6"/>
          <cell r="EV6"/>
          <cell r="EW6"/>
          <cell r="EX6"/>
          <cell r="EY6"/>
          <cell r="EZ6"/>
          <cell r="FA6"/>
          <cell r="FB6"/>
          <cell r="FC6"/>
          <cell r="FD6"/>
          <cell r="FE6"/>
          <cell r="FF6"/>
          <cell r="FG6"/>
          <cell r="FH6"/>
          <cell r="FI6"/>
          <cell r="FJ6"/>
          <cell r="FK6"/>
          <cell r="FL6"/>
          <cell r="FM6"/>
          <cell r="FN6"/>
          <cell r="FO6"/>
          <cell r="FP6"/>
          <cell r="FQ6"/>
          <cell r="FR6"/>
          <cell r="FS6"/>
          <cell r="FT6"/>
          <cell r="FU6"/>
          <cell r="FV6"/>
          <cell r="FW6"/>
          <cell r="FX6"/>
          <cell r="FY6"/>
          <cell r="FZ6"/>
          <cell r="GA6"/>
          <cell r="GB6"/>
          <cell r="GC6"/>
          <cell r="GD6"/>
          <cell r="GE6"/>
          <cell r="GF6"/>
          <cell r="GG6"/>
          <cell r="GH6"/>
          <cell r="GI6"/>
          <cell r="GJ6"/>
          <cell r="GK6"/>
          <cell r="GL6"/>
          <cell r="GM6"/>
          <cell r="GN6"/>
          <cell r="GO6"/>
          <cell r="GP6"/>
          <cell r="GQ6"/>
          <cell r="GR6"/>
          <cell r="GS6"/>
          <cell r="GT6"/>
          <cell r="GU6"/>
          <cell r="GV6"/>
          <cell r="GW6"/>
          <cell r="GX6"/>
          <cell r="GY6"/>
          <cell r="GZ6"/>
          <cell r="HA6"/>
          <cell r="HB6"/>
          <cell r="HC6"/>
          <cell r="HD6"/>
          <cell r="HE6"/>
          <cell r="HF6"/>
          <cell r="HG6"/>
          <cell r="HH6"/>
          <cell r="HI6"/>
          <cell r="HJ6"/>
          <cell r="HK6"/>
          <cell r="HL6"/>
          <cell r="HM6"/>
          <cell r="HN6"/>
          <cell r="HO6"/>
          <cell r="HP6"/>
          <cell r="HQ6"/>
          <cell r="HR6"/>
          <cell r="HS6"/>
          <cell r="HT6"/>
          <cell r="HU6"/>
          <cell r="HV6"/>
          <cell r="HW6"/>
          <cell r="HX6"/>
          <cell r="HY6"/>
          <cell r="HZ6"/>
          <cell r="IA6"/>
          <cell r="IB6"/>
          <cell r="IC6"/>
          <cell r="ID6"/>
          <cell r="IE6"/>
          <cell r="IF6"/>
          <cell r="IG6"/>
          <cell r="IH6"/>
          <cell r="II6"/>
          <cell r="IJ6"/>
          <cell r="IK6"/>
          <cell r="IL6"/>
          <cell r="IM6"/>
          <cell r="IN6"/>
          <cell r="IO6"/>
          <cell r="IP6"/>
          <cell r="IQ6"/>
          <cell r="IR6"/>
          <cell r="IS6"/>
          <cell r="IT6"/>
          <cell r="IU6"/>
          <cell r="IV6"/>
          <cell r="IW6"/>
          <cell r="IX6"/>
          <cell r="IY6"/>
          <cell r="IZ6"/>
          <cell r="JA6"/>
          <cell r="JB6"/>
          <cell r="JC6"/>
          <cell r="JD6"/>
          <cell r="JE6"/>
          <cell r="JF6"/>
          <cell r="JG6"/>
          <cell r="JH6"/>
          <cell r="JI6"/>
          <cell r="JJ6"/>
          <cell r="JK6"/>
          <cell r="JL6"/>
          <cell r="JM6"/>
          <cell r="JN6"/>
          <cell r="JO6"/>
          <cell r="JP6"/>
          <cell r="JQ6"/>
          <cell r="JR6"/>
          <cell r="JS6"/>
          <cell r="JT6"/>
          <cell r="JU6"/>
          <cell r="JV6"/>
          <cell r="JW6"/>
          <cell r="JX6"/>
          <cell r="JY6"/>
          <cell r="JZ6"/>
          <cell r="KA6"/>
          <cell r="KB6"/>
          <cell r="KC6"/>
          <cell r="KD6"/>
          <cell r="KE6"/>
          <cell r="KF6"/>
          <cell r="KG6"/>
          <cell r="KH6"/>
          <cell r="KI6"/>
          <cell r="KJ6"/>
          <cell r="KK6"/>
          <cell r="KL6"/>
          <cell r="KM6"/>
          <cell r="KN6"/>
          <cell r="KO6"/>
          <cell r="KP6"/>
          <cell r="KQ6"/>
          <cell r="KR6"/>
          <cell r="KS6"/>
          <cell r="KT6"/>
          <cell r="KU6"/>
          <cell r="KV6"/>
          <cell r="KW6"/>
          <cell r="KX6"/>
          <cell r="KY6"/>
          <cell r="KZ6"/>
          <cell r="LA6"/>
          <cell r="LB6"/>
          <cell r="LC6"/>
          <cell r="LD6"/>
          <cell r="LE6"/>
          <cell r="LF6"/>
          <cell r="LG6"/>
          <cell r="LH6"/>
          <cell r="LI6"/>
          <cell r="LJ6"/>
          <cell r="LK6"/>
          <cell r="LL6"/>
          <cell r="LM6"/>
          <cell r="LN6"/>
          <cell r="LO6"/>
          <cell r="LP6"/>
          <cell r="LQ6"/>
          <cell r="LR6"/>
          <cell r="LS6"/>
          <cell r="LT6"/>
          <cell r="LU6"/>
          <cell r="LV6"/>
          <cell r="LW6"/>
          <cell r="LX6"/>
          <cell r="LY6"/>
          <cell r="LZ6"/>
          <cell r="MA6"/>
          <cell r="MB6"/>
          <cell r="MC6"/>
          <cell r="MD6"/>
          <cell r="ME6"/>
          <cell r="MF6"/>
          <cell r="MG6"/>
          <cell r="MH6"/>
          <cell r="MI6"/>
          <cell r="MJ6"/>
          <cell r="MK6"/>
          <cell r="ML6"/>
          <cell r="MM6"/>
          <cell r="MN6"/>
          <cell r="MO6"/>
          <cell r="MP6"/>
          <cell r="MQ6"/>
          <cell r="MR6"/>
          <cell r="MS6"/>
          <cell r="MT6"/>
          <cell r="MU6"/>
          <cell r="MV6"/>
          <cell r="MW6"/>
          <cell r="MX6"/>
          <cell r="MY6"/>
          <cell r="MZ6"/>
          <cell r="NA6"/>
          <cell r="NB6"/>
          <cell r="NC6"/>
          <cell r="ND6"/>
          <cell r="NE6"/>
          <cell r="NF6"/>
          <cell r="NG6"/>
          <cell r="NH6"/>
          <cell r="NI6"/>
          <cell r="NJ6"/>
          <cell r="NK6"/>
          <cell r="NL6"/>
          <cell r="NM6"/>
          <cell r="NN6"/>
          <cell r="NO6"/>
          <cell r="NP6"/>
          <cell r="NQ6"/>
          <cell r="NR6"/>
          <cell r="NS6"/>
          <cell r="NT6"/>
          <cell r="NU6"/>
          <cell r="NV6"/>
          <cell r="NW6"/>
          <cell r="NX6"/>
          <cell r="NY6"/>
          <cell r="NZ6"/>
          <cell r="OA6"/>
          <cell r="OB6"/>
          <cell r="OC6"/>
          <cell r="OD6"/>
          <cell r="OE6"/>
          <cell r="OF6"/>
          <cell r="OG6"/>
          <cell r="OH6"/>
          <cell r="OI6"/>
          <cell r="OJ6"/>
          <cell r="OK6"/>
          <cell r="OL6"/>
          <cell r="OM6"/>
          <cell r="ON6"/>
          <cell r="OO6"/>
          <cell r="OP6"/>
          <cell r="OQ6"/>
          <cell r="OR6"/>
          <cell r="OS6"/>
          <cell r="OT6"/>
          <cell r="OU6"/>
          <cell r="OV6"/>
          <cell r="OW6"/>
          <cell r="OX6"/>
          <cell r="OY6"/>
          <cell r="OZ6"/>
          <cell r="PA6"/>
          <cell r="PB6"/>
          <cell r="PC6"/>
          <cell r="PD6"/>
          <cell r="PE6"/>
          <cell r="PF6"/>
          <cell r="PG6"/>
          <cell r="PH6"/>
          <cell r="PI6"/>
          <cell r="PJ6"/>
          <cell r="PK6"/>
          <cell r="PL6"/>
          <cell r="PM6"/>
          <cell r="PN6"/>
          <cell r="PO6"/>
          <cell r="PP6"/>
          <cell r="PQ6"/>
          <cell r="PR6"/>
          <cell r="PS6"/>
          <cell r="PT6"/>
          <cell r="PU6"/>
          <cell r="PV6"/>
          <cell r="PW6"/>
          <cell r="PX6"/>
          <cell r="PY6"/>
          <cell r="PZ6"/>
          <cell r="QA6"/>
          <cell r="QB6"/>
          <cell r="QC6"/>
          <cell r="QD6"/>
          <cell r="QE6"/>
          <cell r="QF6"/>
          <cell r="QG6"/>
          <cell r="QH6"/>
          <cell r="QI6"/>
          <cell r="QJ6"/>
          <cell r="QK6"/>
          <cell r="QL6"/>
          <cell r="QM6"/>
          <cell r="QN6"/>
          <cell r="QO6"/>
          <cell r="QP6"/>
          <cell r="QQ6"/>
          <cell r="QR6"/>
          <cell r="QS6"/>
          <cell r="QT6"/>
          <cell r="QU6"/>
          <cell r="QV6"/>
          <cell r="QW6"/>
          <cell r="QX6"/>
          <cell r="QY6"/>
          <cell r="QZ6"/>
          <cell r="RA6"/>
          <cell r="RB6"/>
          <cell r="RC6"/>
          <cell r="RD6"/>
          <cell r="RE6"/>
          <cell r="RF6"/>
          <cell r="RG6"/>
          <cell r="RH6"/>
          <cell r="RI6"/>
          <cell r="RJ6"/>
          <cell r="RK6"/>
          <cell r="RL6"/>
          <cell r="RM6"/>
          <cell r="RN6"/>
          <cell r="RO6"/>
          <cell r="RP6"/>
          <cell r="RQ6"/>
          <cell r="RR6"/>
          <cell r="RS6"/>
          <cell r="RT6"/>
          <cell r="RU6"/>
          <cell r="RV6"/>
          <cell r="RW6"/>
          <cell r="RX6"/>
          <cell r="RY6"/>
          <cell r="RZ6"/>
          <cell r="SA6"/>
          <cell r="SB6"/>
          <cell r="SC6"/>
          <cell r="SD6"/>
          <cell r="SE6"/>
          <cell r="SF6"/>
          <cell r="SG6"/>
          <cell r="SH6"/>
          <cell r="SI6"/>
          <cell r="SJ6"/>
          <cell r="SK6"/>
          <cell r="SL6"/>
          <cell r="SM6"/>
          <cell r="SN6"/>
          <cell r="SO6"/>
          <cell r="SP6"/>
          <cell r="SQ6"/>
          <cell r="SR6"/>
          <cell r="SS6"/>
          <cell r="ST6"/>
          <cell r="SU6"/>
          <cell r="SV6"/>
          <cell r="SW6"/>
          <cell r="SX6"/>
          <cell r="SY6"/>
          <cell r="SZ6"/>
          <cell r="TA6"/>
          <cell r="TB6"/>
          <cell r="TC6"/>
          <cell r="TD6"/>
          <cell r="TE6"/>
          <cell r="TF6"/>
          <cell r="TG6"/>
          <cell r="TH6"/>
          <cell r="TI6"/>
          <cell r="TJ6"/>
          <cell r="TK6"/>
          <cell r="TL6"/>
          <cell r="TM6"/>
          <cell r="TN6"/>
          <cell r="TO6"/>
          <cell r="TP6"/>
          <cell r="TQ6"/>
          <cell r="TR6"/>
          <cell r="TS6"/>
          <cell r="TT6"/>
          <cell r="TU6"/>
          <cell r="TV6"/>
          <cell r="TW6"/>
          <cell r="TX6"/>
          <cell r="TY6"/>
          <cell r="TZ6"/>
          <cell r="UA6"/>
          <cell r="UB6"/>
          <cell r="UC6"/>
          <cell r="UD6"/>
          <cell r="UE6"/>
          <cell r="UF6"/>
          <cell r="UG6"/>
          <cell r="UH6"/>
          <cell r="UI6"/>
          <cell r="UJ6"/>
          <cell r="UK6"/>
          <cell r="UL6"/>
          <cell r="UM6"/>
          <cell r="UN6"/>
          <cell r="UO6"/>
          <cell r="UP6"/>
          <cell r="UQ6"/>
          <cell r="UR6"/>
          <cell r="US6"/>
          <cell r="UT6"/>
          <cell r="UU6"/>
          <cell r="UV6"/>
          <cell r="UW6"/>
          <cell r="UX6"/>
          <cell r="UY6"/>
          <cell r="UZ6"/>
          <cell r="VA6"/>
          <cell r="VB6"/>
          <cell r="VC6"/>
          <cell r="VD6"/>
          <cell r="VE6"/>
          <cell r="VF6"/>
          <cell r="VG6"/>
          <cell r="VH6"/>
          <cell r="VI6"/>
          <cell r="VJ6"/>
          <cell r="VK6"/>
          <cell r="VL6"/>
          <cell r="VM6"/>
          <cell r="VN6"/>
          <cell r="VO6"/>
          <cell r="VP6"/>
          <cell r="VQ6"/>
          <cell r="VR6"/>
          <cell r="VS6"/>
          <cell r="VT6"/>
          <cell r="VU6"/>
          <cell r="VV6"/>
          <cell r="VW6"/>
          <cell r="VX6"/>
          <cell r="VY6"/>
          <cell r="VZ6"/>
          <cell r="WA6"/>
          <cell r="WB6"/>
          <cell r="WC6"/>
          <cell r="WD6"/>
          <cell r="WE6"/>
          <cell r="WF6"/>
          <cell r="WG6"/>
          <cell r="WH6"/>
          <cell r="WI6"/>
          <cell r="WJ6"/>
          <cell r="WK6"/>
          <cell r="WL6"/>
          <cell r="WM6"/>
          <cell r="WN6"/>
          <cell r="WO6"/>
          <cell r="WP6"/>
          <cell r="WQ6"/>
          <cell r="WR6"/>
          <cell r="WS6"/>
          <cell r="WT6"/>
          <cell r="WU6"/>
          <cell r="WV6"/>
          <cell r="WW6"/>
          <cell r="WX6"/>
          <cell r="WY6"/>
          <cell r="WZ6"/>
          <cell r="XA6"/>
          <cell r="XB6"/>
          <cell r="XC6"/>
          <cell r="XD6"/>
          <cell r="XE6"/>
          <cell r="XF6"/>
          <cell r="XG6"/>
          <cell r="XH6"/>
          <cell r="XI6"/>
          <cell r="XJ6"/>
          <cell r="XK6"/>
          <cell r="XL6"/>
          <cell r="XM6"/>
          <cell r="XN6"/>
          <cell r="XO6"/>
          <cell r="XP6"/>
          <cell r="XQ6"/>
          <cell r="XR6"/>
          <cell r="XS6"/>
          <cell r="XT6"/>
          <cell r="XU6"/>
          <cell r="XV6"/>
          <cell r="XW6"/>
          <cell r="XX6"/>
          <cell r="XY6"/>
          <cell r="XZ6"/>
          <cell r="YA6"/>
          <cell r="YB6"/>
          <cell r="YC6"/>
          <cell r="YD6"/>
          <cell r="YE6"/>
          <cell r="YF6"/>
          <cell r="YG6"/>
          <cell r="YH6"/>
          <cell r="YI6"/>
          <cell r="YJ6"/>
          <cell r="YK6"/>
          <cell r="YL6"/>
          <cell r="YM6"/>
          <cell r="YN6"/>
          <cell r="YO6"/>
          <cell r="YP6"/>
          <cell r="YQ6"/>
          <cell r="YR6"/>
          <cell r="YS6"/>
          <cell r="YT6"/>
          <cell r="YU6"/>
          <cell r="YV6"/>
          <cell r="YW6"/>
          <cell r="YX6"/>
          <cell r="YY6"/>
          <cell r="YZ6"/>
          <cell r="ZA6"/>
          <cell r="ZB6"/>
          <cell r="ZC6"/>
          <cell r="ZD6"/>
          <cell r="ZE6"/>
          <cell r="ZF6"/>
          <cell r="ZG6"/>
          <cell r="ZH6"/>
          <cell r="ZI6"/>
          <cell r="ZJ6"/>
          <cell r="ZK6"/>
          <cell r="ZL6"/>
          <cell r="ZM6"/>
          <cell r="ZN6"/>
          <cell r="ZO6"/>
          <cell r="ZP6"/>
          <cell r="ZQ6"/>
          <cell r="ZR6"/>
          <cell r="ZS6"/>
          <cell r="ZT6"/>
          <cell r="ZU6"/>
          <cell r="ZV6"/>
          <cell r="ZW6"/>
          <cell r="ZX6"/>
          <cell r="ZY6"/>
          <cell r="ZZ6"/>
          <cell r="AAA6"/>
          <cell r="AAB6"/>
          <cell r="AAC6"/>
          <cell r="AAD6"/>
          <cell r="AAE6"/>
          <cell r="AAF6"/>
          <cell r="AAG6"/>
          <cell r="AAH6"/>
          <cell r="AAI6"/>
          <cell r="AAJ6"/>
          <cell r="AAK6"/>
          <cell r="AAL6"/>
          <cell r="AAM6"/>
          <cell r="AAN6"/>
          <cell r="AAO6"/>
          <cell r="AAP6"/>
          <cell r="AAQ6"/>
          <cell r="AAR6"/>
          <cell r="AAS6"/>
        </row>
        <row r="7">
          <cell r="C7" t="str">
            <v>Lubatex Group</v>
          </cell>
          <cell r="D7" t="str">
            <v>DT Batteries d'Armor</v>
          </cell>
          <cell r="E7" t="str">
            <v>Bin-Shihon trading Co</v>
          </cell>
          <cell r="F7" t="str">
            <v/>
          </cell>
          <cell r="G7" t="str">
            <v/>
          </cell>
          <cell r="H7" t="str">
            <v/>
          </cell>
          <cell r="I7" t="str">
            <v/>
          </cell>
          <cell r="J7" t="str">
            <v/>
          </cell>
          <cell r="K7" t="str">
            <v/>
          </cell>
          <cell r="L7" t="str">
            <v/>
          </cell>
          <cell r="M7" t="str">
            <v>LITTORAL BATTERIES</v>
          </cell>
          <cell r="N7" t="str">
            <v>LITTORAL BATTERIES</v>
          </cell>
          <cell r="O7" t="str">
            <v>LITTORAL BATTERIES</v>
          </cell>
          <cell r="P7" t="str">
            <v>LITTORAL BATTERIES</v>
          </cell>
          <cell r="Q7" t="str">
            <v>ACCUS PLUS</v>
          </cell>
          <cell r="R7" t="str">
            <v/>
          </cell>
          <cell r="S7" t="str">
            <v/>
          </cell>
          <cell r="T7" t="str">
            <v>OUEST BATTERIES</v>
          </cell>
          <cell r="U7" t="str">
            <v/>
          </cell>
          <cell r="V7" t="str">
            <v/>
          </cell>
          <cell r="W7" t="str">
            <v/>
          </cell>
          <cell r="X7" t="str">
            <v/>
          </cell>
          <cell r="Y7" t="str">
            <v/>
          </cell>
          <cell r="Z7" t="str">
            <v/>
          </cell>
          <cell r="AA7" t="str">
            <v/>
          </cell>
          <cell r="AB7" t="str">
            <v>LITTORAL BATTERIES</v>
          </cell>
          <cell r="AC7" t="str">
            <v>LITTORAL BATTERIES</v>
          </cell>
          <cell r="AD7" t="str">
            <v>LITTORAL BATTERIES</v>
          </cell>
          <cell r="AE7" t="str">
            <v/>
          </cell>
          <cell r="AF7" t="str">
            <v/>
          </cell>
          <cell r="AG7" t="str">
            <v/>
          </cell>
          <cell r="AH7" t="str">
            <v/>
          </cell>
          <cell r="AI7" t="str">
            <v/>
          </cell>
          <cell r="AJ7" t="str">
            <v>LITTORAL BATTERIES</v>
          </cell>
          <cell r="AK7" t="str">
            <v/>
          </cell>
          <cell r="AL7" t="str">
            <v/>
          </cell>
          <cell r="AM7" t="str">
            <v/>
          </cell>
          <cell r="AN7" t="str">
            <v/>
          </cell>
          <cell r="AO7" t="str">
            <v/>
          </cell>
          <cell r="AP7" t="str">
            <v/>
          </cell>
          <cell r="AQ7" t="str">
            <v/>
          </cell>
          <cell r="AR7" t="str">
            <v>SARL NEXT POWER</v>
          </cell>
          <cell r="AS7" t="str">
            <v/>
          </cell>
          <cell r="AT7" t="str">
            <v/>
          </cell>
          <cell r="AU7" t="str">
            <v>LITTORAL BATTERIES</v>
          </cell>
          <cell r="AV7" t="str">
            <v/>
          </cell>
          <cell r="AW7" t="str">
            <v/>
          </cell>
          <cell r="AX7" t="str">
            <v/>
          </cell>
          <cell r="AY7" t="str">
            <v/>
          </cell>
          <cell r="AZ7" t="str">
            <v/>
          </cell>
          <cell r="BA7" t="str">
            <v/>
          </cell>
          <cell r="BB7" t="str">
            <v/>
          </cell>
          <cell r="BC7" t="str">
            <v>LITTORAL BATTERIES</v>
          </cell>
          <cell r="BD7" t="str">
            <v/>
          </cell>
          <cell r="BE7" t="str">
            <v>LITTORAL BATTERIES</v>
          </cell>
          <cell r="BF7" t="str">
            <v>OUEST BATTERIES</v>
          </cell>
          <cell r="BG7" t="str">
            <v/>
          </cell>
          <cell r="BH7" t="str">
            <v/>
          </cell>
          <cell r="BI7" t="str">
            <v/>
          </cell>
          <cell r="BJ7" t="str">
            <v>SARL NEXT POWER</v>
          </cell>
          <cell r="BK7" t="str">
            <v>PROXITECH SAS</v>
          </cell>
          <cell r="BL7" t="str">
            <v/>
          </cell>
          <cell r="BM7" t="str">
            <v/>
          </cell>
          <cell r="BN7" t="str">
            <v/>
          </cell>
          <cell r="BO7" t="str">
            <v/>
          </cell>
          <cell r="BP7" t="str">
            <v/>
          </cell>
          <cell r="BQ7" t="str">
            <v/>
          </cell>
          <cell r="BR7" t="str">
            <v/>
          </cell>
          <cell r="BS7" t="str">
            <v>Lubatex Group</v>
          </cell>
          <cell r="BT7" t="str">
            <v/>
          </cell>
          <cell r="BU7" t="str">
            <v/>
          </cell>
          <cell r="BV7" t="str">
            <v>LITTORAL BATTERIES</v>
          </cell>
          <cell r="BW7" t="str">
            <v/>
          </cell>
          <cell r="BX7" t="str">
            <v/>
          </cell>
          <cell r="BY7" t="str">
            <v/>
          </cell>
          <cell r="BZ7" t="str">
            <v/>
          </cell>
          <cell r="CA7" t="str">
            <v/>
          </cell>
          <cell r="CB7" t="str">
            <v>PROXITECH SAS</v>
          </cell>
          <cell r="CC7" t="str">
            <v/>
          </cell>
          <cell r="CD7" t="str">
            <v>PROXITECH SAS</v>
          </cell>
          <cell r="CE7" t="str">
            <v/>
          </cell>
          <cell r="CF7" t="str">
            <v/>
          </cell>
          <cell r="CG7" t="str">
            <v/>
          </cell>
          <cell r="CH7" t="str">
            <v/>
          </cell>
          <cell r="CI7" t="str">
            <v>DT Batteries d'Armor</v>
          </cell>
          <cell r="CJ7" t="str">
            <v>LITTORAL BATTERIES</v>
          </cell>
          <cell r="CK7" t="str">
            <v>LITTORAL BATTERIES</v>
          </cell>
          <cell r="CL7" t="str">
            <v>PROXITECH SAS</v>
          </cell>
          <cell r="CM7" t="str">
            <v/>
          </cell>
          <cell r="CN7" t="str">
            <v>OUEST BATTERIES</v>
          </cell>
          <cell r="CO7" t="str">
            <v>OUEST BATTERIES</v>
          </cell>
          <cell r="CP7" t="str">
            <v>SARL FILS AMOURI TRANSPORT</v>
          </cell>
          <cell r="CQ7" t="str">
            <v/>
          </cell>
          <cell r="CR7" t="str">
            <v/>
          </cell>
          <cell r="CS7" t="str">
            <v/>
          </cell>
          <cell r="CT7" t="str">
            <v/>
          </cell>
          <cell r="CU7" t="str">
            <v/>
          </cell>
          <cell r="CV7" t="str">
            <v/>
          </cell>
          <cell r="CW7" t="str">
            <v/>
          </cell>
          <cell r="CX7" t="str">
            <v/>
          </cell>
          <cell r="CY7" t="str">
            <v/>
          </cell>
          <cell r="CZ7" t="str">
            <v/>
          </cell>
          <cell r="DA7" t="str">
            <v/>
          </cell>
          <cell r="DB7" t="str">
            <v/>
          </cell>
          <cell r="DC7" t="str">
            <v/>
          </cell>
          <cell r="DD7" t="str">
            <v/>
          </cell>
          <cell r="DE7" t="str">
            <v/>
          </cell>
          <cell r="DF7" t="str">
            <v/>
          </cell>
          <cell r="DG7" t="str">
            <v/>
          </cell>
          <cell r="DH7" t="str">
            <v/>
          </cell>
          <cell r="DI7" t="str">
            <v/>
          </cell>
          <cell r="DJ7" t="str">
            <v/>
          </cell>
          <cell r="DK7" t="str">
            <v/>
          </cell>
          <cell r="DL7" t="str">
            <v/>
          </cell>
          <cell r="DM7" t="str">
            <v/>
          </cell>
          <cell r="DN7" t="str">
            <v/>
          </cell>
          <cell r="DO7" t="str">
            <v/>
          </cell>
          <cell r="DP7" t="str">
            <v/>
          </cell>
          <cell r="DQ7" t="str">
            <v/>
          </cell>
          <cell r="DR7" t="str">
            <v/>
          </cell>
          <cell r="DS7" t="str">
            <v/>
          </cell>
          <cell r="DT7" t="str">
            <v/>
          </cell>
          <cell r="DU7" t="str">
            <v/>
          </cell>
          <cell r="DV7" t="str">
            <v/>
          </cell>
          <cell r="DW7" t="str">
            <v/>
          </cell>
          <cell r="DX7" t="str">
            <v/>
          </cell>
          <cell r="DY7" t="str">
            <v/>
          </cell>
          <cell r="DZ7" t="str">
            <v/>
          </cell>
          <cell r="EA7" t="str">
            <v/>
          </cell>
          <cell r="EB7" t="str">
            <v/>
          </cell>
          <cell r="EC7" t="str">
            <v/>
          </cell>
          <cell r="ED7" t="str">
            <v/>
          </cell>
          <cell r="EE7" t="str">
            <v/>
          </cell>
          <cell r="EF7" t="str">
            <v/>
          </cell>
          <cell r="EG7" t="str">
            <v/>
          </cell>
          <cell r="EH7" t="str">
            <v/>
          </cell>
          <cell r="EI7" t="str">
            <v/>
          </cell>
          <cell r="EJ7" t="str">
            <v/>
          </cell>
          <cell r="EK7" t="str">
            <v/>
          </cell>
          <cell r="EL7" t="str">
            <v/>
          </cell>
          <cell r="EM7" t="str">
            <v/>
          </cell>
          <cell r="EN7" t="str">
            <v/>
          </cell>
          <cell r="EO7" t="str">
            <v/>
          </cell>
          <cell r="EP7" t="str">
            <v/>
          </cell>
          <cell r="EQ7" t="str">
            <v/>
          </cell>
          <cell r="ER7" t="str">
            <v/>
          </cell>
          <cell r="ES7" t="str">
            <v/>
          </cell>
          <cell r="ET7" t="str">
            <v/>
          </cell>
          <cell r="EU7" t="str">
            <v/>
          </cell>
          <cell r="EV7" t="str">
            <v/>
          </cell>
          <cell r="EW7" t="str">
            <v/>
          </cell>
          <cell r="EX7" t="str">
            <v/>
          </cell>
          <cell r="EY7" t="str">
            <v/>
          </cell>
          <cell r="EZ7" t="str">
            <v/>
          </cell>
          <cell r="FA7" t="str">
            <v/>
          </cell>
          <cell r="FB7" t="str">
            <v/>
          </cell>
          <cell r="FC7" t="str">
            <v/>
          </cell>
          <cell r="FD7" t="str">
            <v/>
          </cell>
          <cell r="FE7" t="str">
            <v/>
          </cell>
          <cell r="FF7" t="str">
            <v/>
          </cell>
          <cell r="FG7" t="str">
            <v/>
          </cell>
          <cell r="FH7" t="str">
            <v/>
          </cell>
          <cell r="FI7" t="str">
            <v/>
          </cell>
          <cell r="FJ7" t="str">
            <v/>
          </cell>
          <cell r="FK7" t="str">
            <v/>
          </cell>
          <cell r="FL7" t="str">
            <v/>
          </cell>
          <cell r="FM7" t="str">
            <v/>
          </cell>
          <cell r="FN7" t="str">
            <v/>
          </cell>
          <cell r="FO7" t="str">
            <v/>
          </cell>
          <cell r="FP7" t="str">
            <v/>
          </cell>
          <cell r="FQ7" t="str">
            <v/>
          </cell>
          <cell r="FR7" t="str">
            <v/>
          </cell>
          <cell r="FS7" t="str">
            <v/>
          </cell>
          <cell r="FT7" t="str">
            <v/>
          </cell>
          <cell r="FU7" t="str">
            <v/>
          </cell>
          <cell r="FV7" t="str">
            <v/>
          </cell>
          <cell r="FW7" t="str">
            <v/>
          </cell>
          <cell r="FX7" t="str">
            <v/>
          </cell>
          <cell r="FY7" t="str">
            <v/>
          </cell>
          <cell r="FZ7" t="str">
            <v/>
          </cell>
          <cell r="GA7" t="str">
            <v/>
          </cell>
          <cell r="GB7" t="str">
            <v/>
          </cell>
          <cell r="GC7" t="str">
            <v/>
          </cell>
          <cell r="GD7" t="str">
            <v/>
          </cell>
          <cell r="GE7" t="str">
            <v/>
          </cell>
          <cell r="GF7" t="str">
            <v/>
          </cell>
          <cell r="GG7" t="str">
            <v/>
          </cell>
          <cell r="GH7" t="str">
            <v/>
          </cell>
          <cell r="GI7" t="str">
            <v/>
          </cell>
          <cell r="GJ7" t="str">
            <v/>
          </cell>
          <cell r="GK7" t="str">
            <v/>
          </cell>
          <cell r="GL7" t="str">
            <v/>
          </cell>
          <cell r="GM7" t="str">
            <v/>
          </cell>
          <cell r="GN7" t="str">
            <v/>
          </cell>
          <cell r="GO7" t="str">
            <v/>
          </cell>
          <cell r="GP7" t="str">
            <v/>
          </cell>
          <cell r="GQ7" t="str">
            <v/>
          </cell>
          <cell r="GR7" t="str">
            <v/>
          </cell>
          <cell r="GS7" t="str">
            <v/>
          </cell>
          <cell r="GT7" t="str">
            <v/>
          </cell>
          <cell r="GU7" t="str">
            <v/>
          </cell>
          <cell r="GV7" t="str">
            <v/>
          </cell>
          <cell r="GW7" t="str">
            <v/>
          </cell>
          <cell r="GX7" t="str">
            <v/>
          </cell>
          <cell r="GY7" t="str">
            <v/>
          </cell>
          <cell r="GZ7" t="str">
            <v/>
          </cell>
          <cell r="HA7" t="str">
            <v/>
          </cell>
          <cell r="HB7" t="str">
            <v/>
          </cell>
          <cell r="HC7" t="str">
            <v/>
          </cell>
          <cell r="HD7" t="str">
            <v/>
          </cell>
          <cell r="HE7" t="str">
            <v/>
          </cell>
          <cell r="HF7" t="str">
            <v/>
          </cell>
          <cell r="HG7" t="str">
            <v/>
          </cell>
          <cell r="HH7" t="str">
            <v/>
          </cell>
          <cell r="HI7" t="str">
            <v/>
          </cell>
          <cell r="HJ7" t="str">
            <v/>
          </cell>
          <cell r="HK7" t="str">
            <v/>
          </cell>
          <cell r="HL7" t="str">
            <v/>
          </cell>
          <cell r="HM7" t="str">
            <v/>
          </cell>
          <cell r="HN7" t="str">
            <v/>
          </cell>
          <cell r="HO7" t="str">
            <v/>
          </cell>
          <cell r="HP7" t="str">
            <v/>
          </cell>
          <cell r="HQ7" t="str">
            <v/>
          </cell>
          <cell r="HR7" t="str">
            <v/>
          </cell>
          <cell r="HS7" t="str">
            <v/>
          </cell>
          <cell r="HT7" t="str">
            <v/>
          </cell>
          <cell r="HU7" t="str">
            <v/>
          </cell>
          <cell r="HV7" t="str">
            <v/>
          </cell>
          <cell r="HW7" t="str">
            <v/>
          </cell>
          <cell r="HX7" t="str">
            <v/>
          </cell>
          <cell r="HY7" t="str">
            <v/>
          </cell>
          <cell r="HZ7" t="str">
            <v/>
          </cell>
          <cell r="IA7" t="str">
            <v/>
          </cell>
          <cell r="IB7" t="str">
            <v/>
          </cell>
          <cell r="IC7" t="str">
            <v/>
          </cell>
          <cell r="ID7" t="str">
            <v/>
          </cell>
          <cell r="IE7" t="str">
            <v/>
          </cell>
          <cell r="IF7" t="str">
            <v/>
          </cell>
          <cell r="IG7" t="str">
            <v/>
          </cell>
          <cell r="IH7" t="str">
            <v/>
          </cell>
          <cell r="II7" t="str">
            <v/>
          </cell>
          <cell r="IJ7" t="str">
            <v/>
          </cell>
          <cell r="IK7" t="str">
            <v/>
          </cell>
          <cell r="IL7" t="str">
            <v/>
          </cell>
          <cell r="IM7" t="str">
            <v/>
          </cell>
          <cell r="IN7" t="str">
            <v/>
          </cell>
          <cell r="IO7" t="str">
            <v/>
          </cell>
          <cell r="IP7" t="str">
            <v/>
          </cell>
          <cell r="IQ7" t="str">
            <v/>
          </cell>
          <cell r="IR7" t="str">
            <v/>
          </cell>
          <cell r="IS7" t="str">
            <v/>
          </cell>
          <cell r="IT7" t="str">
            <v/>
          </cell>
          <cell r="IU7" t="str">
            <v/>
          </cell>
          <cell r="IV7" t="str">
            <v/>
          </cell>
          <cell r="IW7" t="str">
            <v/>
          </cell>
          <cell r="IX7" t="str">
            <v/>
          </cell>
          <cell r="IY7" t="str">
            <v/>
          </cell>
          <cell r="IZ7" t="str">
            <v/>
          </cell>
          <cell r="JA7" t="str">
            <v/>
          </cell>
          <cell r="JB7" t="str">
            <v/>
          </cell>
          <cell r="JC7" t="str">
            <v/>
          </cell>
          <cell r="JD7" t="str">
            <v/>
          </cell>
          <cell r="JE7" t="str">
            <v/>
          </cell>
          <cell r="JF7" t="str">
            <v/>
          </cell>
          <cell r="JG7" t="str">
            <v/>
          </cell>
          <cell r="JH7" t="str">
            <v/>
          </cell>
          <cell r="JI7" t="str">
            <v/>
          </cell>
          <cell r="JJ7" t="str">
            <v/>
          </cell>
          <cell r="JK7" t="str">
            <v/>
          </cell>
          <cell r="JL7" t="str">
            <v/>
          </cell>
          <cell r="JM7" t="str">
            <v/>
          </cell>
          <cell r="JN7" t="str">
            <v/>
          </cell>
          <cell r="JO7" t="str">
            <v/>
          </cell>
          <cell r="JP7" t="str">
            <v/>
          </cell>
          <cell r="JQ7" t="str">
            <v/>
          </cell>
          <cell r="JR7" t="str">
            <v/>
          </cell>
          <cell r="JS7" t="str">
            <v/>
          </cell>
          <cell r="JT7" t="str">
            <v/>
          </cell>
          <cell r="JU7" t="str">
            <v/>
          </cell>
          <cell r="JV7" t="str">
            <v/>
          </cell>
          <cell r="JW7" t="str">
            <v/>
          </cell>
          <cell r="JX7" t="str">
            <v/>
          </cell>
          <cell r="JY7" t="str">
            <v/>
          </cell>
          <cell r="JZ7" t="str">
            <v/>
          </cell>
          <cell r="KA7" t="str">
            <v/>
          </cell>
          <cell r="KB7" t="str">
            <v/>
          </cell>
          <cell r="KC7" t="str">
            <v/>
          </cell>
          <cell r="KD7" t="str">
            <v/>
          </cell>
          <cell r="KE7" t="str">
            <v/>
          </cell>
          <cell r="KF7" t="str">
            <v/>
          </cell>
          <cell r="KG7" t="str">
            <v/>
          </cell>
          <cell r="KH7" t="str">
            <v/>
          </cell>
          <cell r="KI7" t="str">
            <v/>
          </cell>
          <cell r="KJ7" t="str">
            <v/>
          </cell>
          <cell r="KK7" t="str">
            <v/>
          </cell>
          <cell r="KL7" t="str">
            <v/>
          </cell>
          <cell r="KM7" t="str">
            <v/>
          </cell>
          <cell r="KN7" t="str">
            <v/>
          </cell>
          <cell r="KO7" t="str">
            <v/>
          </cell>
          <cell r="KP7" t="str">
            <v/>
          </cell>
          <cell r="KQ7" t="str">
            <v/>
          </cell>
          <cell r="KR7" t="str">
            <v/>
          </cell>
          <cell r="KS7" t="str">
            <v/>
          </cell>
          <cell r="KT7" t="str">
            <v/>
          </cell>
          <cell r="KU7" t="str">
            <v/>
          </cell>
          <cell r="KV7" t="str">
            <v/>
          </cell>
          <cell r="KW7" t="str">
            <v/>
          </cell>
          <cell r="KX7" t="str">
            <v/>
          </cell>
          <cell r="KY7" t="str">
            <v/>
          </cell>
          <cell r="KZ7" t="str">
            <v/>
          </cell>
          <cell r="LA7" t="str">
            <v/>
          </cell>
          <cell r="LB7" t="str">
            <v/>
          </cell>
          <cell r="LC7" t="str">
            <v/>
          </cell>
          <cell r="LD7" t="str">
            <v/>
          </cell>
          <cell r="LE7" t="str">
            <v/>
          </cell>
          <cell r="LF7" t="str">
            <v/>
          </cell>
          <cell r="LG7" t="str">
            <v/>
          </cell>
          <cell r="LH7" t="str">
            <v/>
          </cell>
          <cell r="LI7" t="str">
            <v/>
          </cell>
          <cell r="LJ7" t="str">
            <v/>
          </cell>
          <cell r="LK7" t="str">
            <v/>
          </cell>
          <cell r="LL7" t="str">
            <v/>
          </cell>
          <cell r="LM7" t="str">
            <v/>
          </cell>
          <cell r="LN7" t="str">
            <v/>
          </cell>
          <cell r="LO7" t="str">
            <v/>
          </cell>
          <cell r="LP7" t="str">
            <v/>
          </cell>
          <cell r="LQ7" t="str">
            <v/>
          </cell>
          <cell r="LR7" t="str">
            <v/>
          </cell>
          <cell r="LS7" t="str">
            <v/>
          </cell>
          <cell r="LT7" t="str">
            <v/>
          </cell>
          <cell r="LU7" t="str">
            <v/>
          </cell>
          <cell r="LV7" t="str">
            <v/>
          </cell>
          <cell r="LW7" t="str">
            <v/>
          </cell>
          <cell r="LX7" t="str">
            <v/>
          </cell>
          <cell r="LY7" t="str">
            <v/>
          </cell>
          <cell r="LZ7" t="str">
            <v/>
          </cell>
          <cell r="MA7" t="str">
            <v/>
          </cell>
          <cell r="MB7" t="str">
            <v/>
          </cell>
          <cell r="MC7" t="str">
            <v/>
          </cell>
          <cell r="MD7" t="str">
            <v/>
          </cell>
          <cell r="ME7" t="str">
            <v/>
          </cell>
          <cell r="MF7" t="str">
            <v/>
          </cell>
          <cell r="MG7" t="str">
            <v/>
          </cell>
          <cell r="MH7" t="str">
            <v/>
          </cell>
          <cell r="MI7" t="str">
            <v/>
          </cell>
          <cell r="MJ7" t="str">
            <v/>
          </cell>
          <cell r="MK7" t="str">
            <v/>
          </cell>
          <cell r="ML7" t="str">
            <v/>
          </cell>
          <cell r="MM7" t="str">
            <v/>
          </cell>
          <cell r="MN7" t="str">
            <v/>
          </cell>
          <cell r="MO7" t="str">
            <v/>
          </cell>
          <cell r="MP7" t="str">
            <v/>
          </cell>
          <cell r="MQ7" t="str">
            <v/>
          </cell>
          <cell r="MR7" t="str">
            <v/>
          </cell>
          <cell r="MS7" t="str">
            <v/>
          </cell>
          <cell r="MT7" t="str">
            <v/>
          </cell>
          <cell r="MU7" t="str">
            <v/>
          </cell>
          <cell r="MV7" t="str">
            <v/>
          </cell>
          <cell r="MW7" t="str">
            <v/>
          </cell>
          <cell r="MX7" t="str">
            <v/>
          </cell>
          <cell r="MY7" t="str">
            <v/>
          </cell>
          <cell r="MZ7" t="str">
            <v/>
          </cell>
          <cell r="NA7" t="str">
            <v/>
          </cell>
          <cell r="NB7" t="str">
            <v/>
          </cell>
          <cell r="NC7" t="str">
            <v/>
          </cell>
          <cell r="ND7" t="str">
            <v/>
          </cell>
          <cell r="NE7" t="str">
            <v/>
          </cell>
          <cell r="NF7" t="str">
            <v/>
          </cell>
          <cell r="NG7" t="str">
            <v/>
          </cell>
          <cell r="NH7" t="str">
            <v/>
          </cell>
          <cell r="NI7" t="str">
            <v/>
          </cell>
          <cell r="NJ7" t="str">
            <v/>
          </cell>
          <cell r="NK7" t="str">
            <v/>
          </cell>
          <cell r="NL7" t="str">
            <v/>
          </cell>
          <cell r="NM7" t="str">
            <v/>
          </cell>
          <cell r="NN7" t="str">
            <v/>
          </cell>
          <cell r="NO7" t="str">
            <v/>
          </cell>
          <cell r="NP7" t="str">
            <v/>
          </cell>
          <cell r="NQ7" t="str">
            <v/>
          </cell>
          <cell r="NR7" t="str">
            <v/>
          </cell>
          <cell r="NS7" t="str">
            <v/>
          </cell>
          <cell r="NT7" t="str">
            <v/>
          </cell>
          <cell r="NU7" t="str">
            <v/>
          </cell>
          <cell r="NV7" t="str">
            <v/>
          </cell>
          <cell r="NW7" t="str">
            <v/>
          </cell>
          <cell r="NX7" t="str">
            <v/>
          </cell>
          <cell r="NY7" t="str">
            <v/>
          </cell>
          <cell r="NZ7" t="str">
            <v/>
          </cell>
          <cell r="OA7" t="str">
            <v/>
          </cell>
          <cell r="OB7" t="str">
            <v/>
          </cell>
          <cell r="OC7" t="str">
            <v/>
          </cell>
          <cell r="OD7" t="str">
            <v/>
          </cell>
          <cell r="OE7" t="str">
            <v/>
          </cell>
          <cell r="OF7" t="str">
            <v/>
          </cell>
          <cell r="OG7" t="str">
            <v/>
          </cell>
          <cell r="OH7" t="str">
            <v/>
          </cell>
          <cell r="OI7" t="str">
            <v/>
          </cell>
          <cell r="OJ7" t="str">
            <v/>
          </cell>
          <cell r="OK7" t="str">
            <v/>
          </cell>
          <cell r="OL7" t="str">
            <v/>
          </cell>
          <cell r="OM7" t="str">
            <v/>
          </cell>
          <cell r="ON7" t="str">
            <v/>
          </cell>
          <cell r="OO7" t="str">
            <v/>
          </cell>
          <cell r="OP7" t="str">
            <v/>
          </cell>
          <cell r="OQ7" t="str">
            <v/>
          </cell>
          <cell r="OR7" t="str">
            <v/>
          </cell>
          <cell r="OS7" t="str">
            <v/>
          </cell>
          <cell r="OT7" t="str">
            <v/>
          </cell>
          <cell r="OU7" t="str">
            <v/>
          </cell>
          <cell r="OV7" t="str">
            <v/>
          </cell>
          <cell r="OW7" t="str">
            <v/>
          </cell>
          <cell r="OX7" t="str">
            <v/>
          </cell>
          <cell r="OY7" t="str">
            <v/>
          </cell>
          <cell r="OZ7" t="str">
            <v/>
          </cell>
          <cell r="PA7" t="str">
            <v/>
          </cell>
          <cell r="PB7" t="str">
            <v/>
          </cell>
          <cell r="PC7" t="str">
            <v/>
          </cell>
          <cell r="PD7" t="str">
            <v/>
          </cell>
          <cell r="PE7" t="str">
            <v/>
          </cell>
          <cell r="PF7" t="str">
            <v/>
          </cell>
          <cell r="PG7" t="str">
            <v/>
          </cell>
          <cell r="PH7" t="str">
            <v/>
          </cell>
          <cell r="PI7" t="str">
            <v/>
          </cell>
          <cell r="PJ7" t="str">
            <v/>
          </cell>
          <cell r="PK7" t="str">
            <v/>
          </cell>
          <cell r="PL7" t="str">
            <v/>
          </cell>
          <cell r="PM7" t="str">
            <v/>
          </cell>
          <cell r="PN7" t="str">
            <v/>
          </cell>
          <cell r="PO7" t="str">
            <v/>
          </cell>
          <cell r="PP7" t="str">
            <v/>
          </cell>
          <cell r="PQ7" t="str">
            <v/>
          </cell>
          <cell r="PR7" t="str">
            <v/>
          </cell>
          <cell r="PS7" t="str">
            <v/>
          </cell>
          <cell r="PT7" t="str">
            <v/>
          </cell>
          <cell r="PU7" t="str">
            <v/>
          </cell>
          <cell r="PV7" t="str">
            <v/>
          </cell>
          <cell r="PW7" t="str">
            <v/>
          </cell>
          <cell r="PX7" t="str">
            <v/>
          </cell>
          <cell r="PY7" t="str">
            <v/>
          </cell>
          <cell r="PZ7" t="str">
            <v/>
          </cell>
          <cell r="QA7" t="str">
            <v/>
          </cell>
          <cell r="QB7" t="str">
            <v/>
          </cell>
          <cell r="QC7" t="str">
            <v/>
          </cell>
          <cell r="QD7" t="str">
            <v/>
          </cell>
          <cell r="QE7" t="str">
            <v/>
          </cell>
          <cell r="QF7" t="str">
            <v/>
          </cell>
          <cell r="QG7" t="str">
            <v/>
          </cell>
          <cell r="QH7" t="str">
            <v/>
          </cell>
          <cell r="QI7" t="str">
            <v/>
          </cell>
          <cell r="QJ7" t="str">
            <v/>
          </cell>
          <cell r="QK7" t="str">
            <v/>
          </cell>
          <cell r="QL7" t="str">
            <v/>
          </cell>
          <cell r="QM7" t="str">
            <v/>
          </cell>
          <cell r="QN7" t="str">
            <v/>
          </cell>
          <cell r="QO7" t="str">
            <v/>
          </cell>
          <cell r="QP7" t="str">
            <v/>
          </cell>
          <cell r="QQ7" t="str">
            <v/>
          </cell>
          <cell r="QR7" t="str">
            <v/>
          </cell>
          <cell r="QS7" t="str">
            <v/>
          </cell>
          <cell r="QT7" t="str">
            <v/>
          </cell>
          <cell r="QU7" t="str">
            <v/>
          </cell>
          <cell r="QV7" t="str">
            <v/>
          </cell>
          <cell r="QW7" t="str">
            <v/>
          </cell>
          <cell r="QX7" t="str">
            <v/>
          </cell>
          <cell r="QY7" t="str">
            <v/>
          </cell>
          <cell r="QZ7" t="str">
            <v/>
          </cell>
          <cell r="RA7" t="str">
            <v/>
          </cell>
          <cell r="RB7" t="str">
            <v/>
          </cell>
          <cell r="RC7" t="str">
            <v/>
          </cell>
          <cell r="RD7" t="str">
            <v/>
          </cell>
          <cell r="RE7" t="str">
            <v/>
          </cell>
          <cell r="RF7" t="str">
            <v/>
          </cell>
          <cell r="RG7" t="str">
            <v/>
          </cell>
          <cell r="RH7" t="str">
            <v/>
          </cell>
          <cell r="RI7" t="str">
            <v/>
          </cell>
          <cell r="RJ7" t="str">
            <v/>
          </cell>
          <cell r="RK7" t="str">
            <v/>
          </cell>
          <cell r="RL7" t="str">
            <v/>
          </cell>
          <cell r="RM7" t="str">
            <v/>
          </cell>
          <cell r="RN7" t="str">
            <v/>
          </cell>
          <cell r="RO7" t="str">
            <v/>
          </cell>
          <cell r="RP7" t="str">
            <v/>
          </cell>
          <cell r="RQ7" t="str">
            <v/>
          </cell>
          <cell r="RR7" t="str">
            <v/>
          </cell>
          <cell r="RS7" t="str">
            <v/>
          </cell>
          <cell r="RT7" t="str">
            <v/>
          </cell>
          <cell r="RU7" t="str">
            <v/>
          </cell>
          <cell r="RV7" t="str">
            <v/>
          </cell>
          <cell r="RW7" t="str">
            <v/>
          </cell>
          <cell r="RX7" t="str">
            <v/>
          </cell>
          <cell r="RY7" t="str">
            <v/>
          </cell>
          <cell r="RZ7" t="str">
            <v/>
          </cell>
          <cell r="SA7" t="str">
            <v/>
          </cell>
          <cell r="SB7" t="str">
            <v/>
          </cell>
          <cell r="SC7" t="str">
            <v/>
          </cell>
          <cell r="SD7" t="str">
            <v/>
          </cell>
          <cell r="SE7" t="str">
            <v/>
          </cell>
          <cell r="SF7" t="str">
            <v/>
          </cell>
          <cell r="SG7" t="str">
            <v/>
          </cell>
          <cell r="SH7" t="str">
            <v/>
          </cell>
          <cell r="SI7" t="str">
            <v/>
          </cell>
          <cell r="SJ7" t="str">
            <v/>
          </cell>
          <cell r="SK7" t="str">
            <v/>
          </cell>
          <cell r="SL7" t="str">
            <v/>
          </cell>
          <cell r="SM7" t="str">
            <v/>
          </cell>
          <cell r="SN7" t="str">
            <v/>
          </cell>
          <cell r="SO7" t="str">
            <v/>
          </cell>
          <cell r="SP7" t="str">
            <v/>
          </cell>
          <cell r="SQ7" t="str">
            <v/>
          </cell>
          <cell r="SR7" t="str">
            <v/>
          </cell>
          <cell r="SS7" t="str">
            <v/>
          </cell>
          <cell r="ST7" t="str">
            <v/>
          </cell>
          <cell r="SU7" t="str">
            <v/>
          </cell>
          <cell r="SV7" t="str">
            <v/>
          </cell>
          <cell r="SW7" t="str">
            <v/>
          </cell>
          <cell r="SX7" t="str">
            <v/>
          </cell>
          <cell r="SY7" t="str">
            <v/>
          </cell>
          <cell r="SZ7" t="str">
            <v/>
          </cell>
          <cell r="TA7" t="str">
            <v/>
          </cell>
          <cell r="TB7" t="str">
            <v/>
          </cell>
          <cell r="TC7" t="str">
            <v/>
          </cell>
          <cell r="TD7" t="str">
            <v/>
          </cell>
          <cell r="TE7" t="str">
            <v/>
          </cell>
          <cell r="TF7" t="str">
            <v/>
          </cell>
          <cell r="TG7" t="str">
            <v/>
          </cell>
          <cell r="TH7" t="str">
            <v/>
          </cell>
          <cell r="TI7" t="str">
            <v/>
          </cell>
          <cell r="TJ7" t="str">
            <v/>
          </cell>
          <cell r="TK7" t="str">
            <v/>
          </cell>
          <cell r="TL7" t="str">
            <v/>
          </cell>
          <cell r="TM7" t="str">
            <v/>
          </cell>
          <cell r="TN7" t="str">
            <v/>
          </cell>
          <cell r="TO7" t="str">
            <v/>
          </cell>
          <cell r="TP7" t="str">
            <v/>
          </cell>
          <cell r="TQ7" t="str">
            <v/>
          </cell>
          <cell r="TR7" t="str">
            <v/>
          </cell>
          <cell r="TS7" t="str">
            <v/>
          </cell>
          <cell r="TT7" t="str">
            <v/>
          </cell>
          <cell r="TU7" t="str">
            <v/>
          </cell>
          <cell r="TV7" t="str">
            <v/>
          </cell>
          <cell r="TW7" t="str">
            <v/>
          </cell>
          <cell r="TX7" t="str">
            <v/>
          </cell>
          <cell r="TY7" t="str">
            <v/>
          </cell>
          <cell r="TZ7" t="str">
            <v/>
          </cell>
          <cell r="UA7" t="str">
            <v/>
          </cell>
          <cell r="UB7" t="str">
            <v/>
          </cell>
          <cell r="UC7" t="str">
            <v/>
          </cell>
          <cell r="UD7" t="str">
            <v/>
          </cell>
          <cell r="UE7" t="str">
            <v/>
          </cell>
          <cell r="UF7" t="str">
            <v/>
          </cell>
          <cell r="UG7" t="str">
            <v/>
          </cell>
          <cell r="UH7" t="str">
            <v/>
          </cell>
          <cell r="UI7" t="str">
            <v/>
          </cell>
          <cell r="UJ7" t="str">
            <v/>
          </cell>
          <cell r="UK7" t="str">
            <v/>
          </cell>
          <cell r="UL7" t="str">
            <v/>
          </cell>
          <cell r="UM7" t="str">
            <v/>
          </cell>
          <cell r="UN7" t="str">
            <v/>
          </cell>
          <cell r="UO7" t="str">
            <v/>
          </cell>
          <cell r="UP7" t="str">
            <v/>
          </cell>
          <cell r="UQ7" t="str">
            <v/>
          </cell>
          <cell r="UR7" t="str">
            <v/>
          </cell>
          <cell r="US7" t="str">
            <v/>
          </cell>
          <cell r="UT7" t="str">
            <v/>
          </cell>
          <cell r="UU7" t="str">
            <v/>
          </cell>
          <cell r="UV7" t="str">
            <v/>
          </cell>
          <cell r="UW7" t="str">
            <v/>
          </cell>
          <cell r="UX7" t="str">
            <v/>
          </cell>
          <cell r="UY7" t="str">
            <v/>
          </cell>
          <cell r="UZ7" t="str">
            <v/>
          </cell>
          <cell r="VA7" t="str">
            <v/>
          </cell>
          <cell r="VB7" t="str">
            <v/>
          </cell>
          <cell r="VC7" t="str">
            <v/>
          </cell>
          <cell r="VD7" t="str">
            <v/>
          </cell>
          <cell r="VE7" t="str">
            <v/>
          </cell>
          <cell r="VF7" t="str">
            <v/>
          </cell>
          <cell r="VG7" t="str">
            <v/>
          </cell>
          <cell r="VH7" t="str">
            <v/>
          </cell>
          <cell r="VI7" t="str">
            <v/>
          </cell>
          <cell r="VJ7" t="str">
            <v/>
          </cell>
          <cell r="VK7" t="str">
            <v/>
          </cell>
          <cell r="VL7" t="str">
            <v/>
          </cell>
          <cell r="VM7" t="str">
            <v/>
          </cell>
          <cell r="VN7" t="str">
            <v/>
          </cell>
          <cell r="VO7" t="str">
            <v/>
          </cell>
          <cell r="VP7" t="str">
            <v/>
          </cell>
          <cell r="VQ7" t="str">
            <v/>
          </cell>
          <cell r="VR7" t="str">
            <v/>
          </cell>
          <cell r="VS7" t="str">
            <v/>
          </cell>
          <cell r="VT7" t="str">
            <v/>
          </cell>
          <cell r="VU7" t="str">
            <v/>
          </cell>
          <cell r="VV7" t="str">
            <v/>
          </cell>
          <cell r="VW7" t="str">
            <v/>
          </cell>
          <cell r="VX7" t="str">
            <v/>
          </cell>
          <cell r="VY7" t="str">
            <v/>
          </cell>
          <cell r="VZ7" t="str">
            <v/>
          </cell>
          <cell r="WA7" t="str">
            <v/>
          </cell>
          <cell r="WB7" t="str">
            <v/>
          </cell>
          <cell r="WC7" t="str">
            <v/>
          </cell>
          <cell r="WD7" t="str">
            <v/>
          </cell>
          <cell r="WE7" t="str">
            <v/>
          </cell>
          <cell r="WF7" t="str">
            <v/>
          </cell>
          <cell r="WG7" t="str">
            <v/>
          </cell>
          <cell r="WH7" t="str">
            <v/>
          </cell>
          <cell r="WI7" t="str">
            <v/>
          </cell>
          <cell r="WJ7" t="str">
            <v/>
          </cell>
          <cell r="WK7" t="str">
            <v/>
          </cell>
          <cell r="WL7" t="str">
            <v/>
          </cell>
          <cell r="WM7" t="str">
            <v/>
          </cell>
          <cell r="WN7" t="str">
            <v/>
          </cell>
          <cell r="WO7" t="str">
            <v/>
          </cell>
          <cell r="WP7" t="str">
            <v/>
          </cell>
          <cell r="WQ7" t="str">
            <v/>
          </cell>
          <cell r="WR7" t="str">
            <v/>
          </cell>
          <cell r="WS7" t="str">
            <v/>
          </cell>
          <cell r="WT7" t="str">
            <v/>
          </cell>
          <cell r="WU7" t="str">
            <v/>
          </cell>
          <cell r="WV7" t="str">
            <v/>
          </cell>
          <cell r="WW7" t="str">
            <v/>
          </cell>
          <cell r="WX7" t="str">
            <v/>
          </cell>
          <cell r="WY7" t="str">
            <v/>
          </cell>
          <cell r="WZ7" t="str">
            <v/>
          </cell>
          <cell r="XA7" t="str">
            <v/>
          </cell>
          <cell r="XB7" t="str">
            <v/>
          </cell>
          <cell r="XC7" t="str">
            <v/>
          </cell>
          <cell r="XD7" t="str">
            <v/>
          </cell>
          <cell r="XE7" t="str">
            <v/>
          </cell>
          <cell r="XF7" t="str">
            <v/>
          </cell>
          <cell r="XG7" t="str">
            <v/>
          </cell>
          <cell r="XH7" t="str">
            <v/>
          </cell>
          <cell r="XI7" t="str">
            <v/>
          </cell>
          <cell r="XJ7" t="str">
            <v/>
          </cell>
          <cell r="XK7" t="str">
            <v/>
          </cell>
          <cell r="XL7" t="str">
            <v/>
          </cell>
          <cell r="XM7" t="str">
            <v/>
          </cell>
          <cell r="XN7" t="str">
            <v/>
          </cell>
          <cell r="XO7" t="str">
            <v/>
          </cell>
          <cell r="XP7" t="str">
            <v/>
          </cell>
          <cell r="XQ7" t="str">
            <v/>
          </cell>
          <cell r="XR7" t="str">
            <v/>
          </cell>
          <cell r="XS7" t="str">
            <v/>
          </cell>
          <cell r="XT7" t="str">
            <v/>
          </cell>
          <cell r="XU7" t="str">
            <v/>
          </cell>
          <cell r="XV7" t="str">
            <v/>
          </cell>
          <cell r="XW7" t="str">
            <v/>
          </cell>
          <cell r="XX7" t="str">
            <v/>
          </cell>
          <cell r="XY7" t="str">
            <v/>
          </cell>
          <cell r="XZ7" t="str">
            <v/>
          </cell>
          <cell r="YA7" t="str">
            <v/>
          </cell>
          <cell r="YB7" t="str">
            <v/>
          </cell>
          <cell r="YC7" t="str">
            <v/>
          </cell>
          <cell r="YD7" t="str">
            <v/>
          </cell>
          <cell r="YE7" t="str">
            <v/>
          </cell>
          <cell r="YF7" t="str">
            <v/>
          </cell>
          <cell r="YG7" t="str">
            <v/>
          </cell>
          <cell r="YH7" t="str">
            <v/>
          </cell>
          <cell r="YI7" t="str">
            <v/>
          </cell>
          <cell r="YJ7" t="str">
            <v/>
          </cell>
          <cell r="YK7" t="str">
            <v/>
          </cell>
          <cell r="YL7" t="str">
            <v/>
          </cell>
          <cell r="YM7" t="str">
            <v/>
          </cell>
          <cell r="YN7" t="str">
            <v/>
          </cell>
          <cell r="YO7" t="str">
            <v/>
          </cell>
          <cell r="YP7" t="str">
            <v/>
          </cell>
          <cell r="YQ7" t="str">
            <v/>
          </cell>
          <cell r="YR7" t="str">
            <v/>
          </cell>
          <cell r="YS7" t="str">
            <v/>
          </cell>
          <cell r="YT7" t="str">
            <v/>
          </cell>
          <cell r="YU7" t="str">
            <v/>
          </cell>
          <cell r="YV7" t="str">
            <v/>
          </cell>
          <cell r="YW7" t="str">
            <v/>
          </cell>
          <cell r="YX7" t="str">
            <v/>
          </cell>
          <cell r="YY7" t="str">
            <v/>
          </cell>
          <cell r="YZ7" t="str">
            <v/>
          </cell>
          <cell r="ZA7" t="str">
            <v/>
          </cell>
          <cell r="ZB7" t="str">
            <v/>
          </cell>
          <cell r="ZC7" t="str">
            <v/>
          </cell>
          <cell r="ZD7" t="str">
            <v/>
          </cell>
          <cell r="ZE7" t="str">
            <v/>
          </cell>
          <cell r="ZF7" t="str">
            <v/>
          </cell>
          <cell r="ZG7" t="str">
            <v/>
          </cell>
          <cell r="ZH7" t="str">
            <v/>
          </cell>
          <cell r="ZI7" t="str">
            <v/>
          </cell>
          <cell r="ZJ7" t="str">
            <v/>
          </cell>
          <cell r="ZK7" t="str">
            <v/>
          </cell>
          <cell r="ZL7" t="str">
            <v/>
          </cell>
          <cell r="ZM7" t="str">
            <v/>
          </cell>
          <cell r="ZN7" t="str">
            <v/>
          </cell>
          <cell r="ZO7" t="str">
            <v/>
          </cell>
          <cell r="ZP7" t="str">
            <v/>
          </cell>
          <cell r="ZQ7" t="str">
            <v/>
          </cell>
          <cell r="ZR7" t="str">
            <v/>
          </cell>
          <cell r="ZS7" t="str">
            <v/>
          </cell>
          <cell r="ZT7" t="str">
            <v/>
          </cell>
          <cell r="ZU7" t="str">
            <v/>
          </cell>
          <cell r="ZV7" t="str">
            <v/>
          </cell>
          <cell r="ZW7" t="str">
            <v/>
          </cell>
          <cell r="ZX7" t="str">
            <v/>
          </cell>
          <cell r="ZY7" t="str">
            <v/>
          </cell>
          <cell r="ZZ7" t="str">
            <v/>
          </cell>
          <cell r="AAA7" t="str">
            <v/>
          </cell>
          <cell r="AAB7" t="str">
            <v/>
          </cell>
          <cell r="AAC7" t="str">
            <v/>
          </cell>
          <cell r="AAD7" t="str">
            <v/>
          </cell>
          <cell r="AAE7" t="str">
            <v/>
          </cell>
          <cell r="AAF7" t="str">
            <v/>
          </cell>
          <cell r="AAG7" t="str">
            <v/>
          </cell>
          <cell r="AAH7" t="str">
            <v/>
          </cell>
          <cell r="AAI7" t="str">
            <v/>
          </cell>
          <cell r="AAJ7" t="str">
            <v/>
          </cell>
          <cell r="AAK7" t="str">
            <v/>
          </cell>
          <cell r="AAL7" t="str">
            <v/>
          </cell>
          <cell r="AAM7" t="str">
            <v/>
          </cell>
          <cell r="AAN7" t="str">
            <v/>
          </cell>
          <cell r="AAO7" t="str">
            <v/>
          </cell>
          <cell r="AAP7" t="str">
            <v/>
          </cell>
          <cell r="AAQ7" t="str">
            <v/>
          </cell>
          <cell r="AAR7" t="str">
            <v/>
          </cell>
          <cell r="AAS7" t="str">
            <v/>
          </cell>
        </row>
        <row r="8">
          <cell r="C8">
            <v>45113</v>
          </cell>
          <cell r="D8">
            <v>45133</v>
          </cell>
          <cell r="E8">
            <v>44942</v>
          </cell>
          <cell r="F8"/>
          <cell r="G8"/>
          <cell r="H8"/>
          <cell r="I8"/>
          <cell r="J8"/>
          <cell r="K8"/>
          <cell r="L8"/>
          <cell r="M8">
            <v>44963</v>
          </cell>
          <cell r="N8">
            <v>44972</v>
          </cell>
          <cell r="O8">
            <v>44972</v>
          </cell>
          <cell r="P8">
            <v>44972</v>
          </cell>
          <cell r="Q8">
            <v>44972</v>
          </cell>
          <cell r="R8"/>
          <cell r="S8"/>
          <cell r="T8">
            <v>44979</v>
          </cell>
          <cell r="U8"/>
          <cell r="V8"/>
          <cell r="W8"/>
          <cell r="X8"/>
          <cell r="Y8"/>
          <cell r="Z8"/>
          <cell r="AA8"/>
          <cell r="AB8">
            <v>45054</v>
          </cell>
          <cell r="AC8">
            <v>45054</v>
          </cell>
          <cell r="AD8">
            <v>45054</v>
          </cell>
          <cell r="AE8"/>
          <cell r="AF8"/>
          <cell r="AG8"/>
          <cell r="AH8"/>
          <cell r="AI8"/>
          <cell r="AJ8">
            <v>45054</v>
          </cell>
          <cell r="AK8"/>
          <cell r="AL8"/>
          <cell r="AM8"/>
          <cell r="AN8"/>
          <cell r="AO8"/>
          <cell r="AP8"/>
          <cell r="AQ8"/>
          <cell r="AR8">
            <v>45027</v>
          </cell>
          <cell r="AS8"/>
          <cell r="AT8"/>
          <cell r="AU8">
            <v>45054</v>
          </cell>
          <cell r="AV8"/>
          <cell r="AW8"/>
          <cell r="AX8"/>
          <cell r="AY8"/>
          <cell r="AZ8"/>
          <cell r="BA8"/>
          <cell r="BB8"/>
          <cell r="BC8">
            <v>45054</v>
          </cell>
          <cell r="BD8"/>
          <cell r="BE8">
            <v>45057</v>
          </cell>
          <cell r="BF8">
            <v>45056</v>
          </cell>
          <cell r="BG8"/>
          <cell r="BH8"/>
          <cell r="BI8"/>
          <cell r="BJ8">
            <v>45075</v>
          </cell>
          <cell r="BK8">
            <v>45075</v>
          </cell>
          <cell r="BL8"/>
          <cell r="BM8"/>
          <cell r="BN8"/>
          <cell r="BO8"/>
          <cell r="BP8"/>
          <cell r="BQ8"/>
          <cell r="BR8"/>
          <cell r="BS8">
            <v>45090</v>
          </cell>
          <cell r="BT8"/>
          <cell r="BU8"/>
          <cell r="BV8">
            <v>45103</v>
          </cell>
          <cell r="BW8"/>
          <cell r="BX8"/>
          <cell r="BY8"/>
          <cell r="BZ8"/>
          <cell r="CA8"/>
          <cell r="CB8">
            <v>45125</v>
          </cell>
          <cell r="CC8"/>
          <cell r="CD8">
            <v>45138</v>
          </cell>
          <cell r="CE8"/>
          <cell r="CF8"/>
          <cell r="CG8"/>
          <cell r="CH8"/>
          <cell r="CI8">
            <v>45145</v>
          </cell>
          <cell r="CJ8">
            <v>45118</v>
          </cell>
          <cell r="CK8">
            <v>45118</v>
          </cell>
          <cell r="CL8">
            <v>45152</v>
          </cell>
          <cell r="CM8"/>
          <cell r="CN8">
            <v>45160</v>
          </cell>
          <cell r="CO8">
            <v>45160</v>
          </cell>
          <cell r="CP8">
            <v>45161</v>
          </cell>
          <cell r="CQ8"/>
          <cell r="CR8"/>
          <cell r="CS8"/>
          <cell r="CT8"/>
          <cell r="CU8"/>
          <cell r="CV8"/>
          <cell r="CW8"/>
          <cell r="CX8"/>
          <cell r="CY8"/>
          <cell r="CZ8"/>
          <cell r="DA8"/>
          <cell r="DB8"/>
          <cell r="DC8"/>
          <cell r="DD8"/>
          <cell r="DE8"/>
          <cell r="DF8"/>
          <cell r="DG8"/>
          <cell r="DH8"/>
          <cell r="DI8"/>
          <cell r="DJ8"/>
          <cell r="DK8"/>
          <cell r="DL8"/>
          <cell r="DM8"/>
          <cell r="DN8"/>
          <cell r="DO8"/>
          <cell r="DP8"/>
          <cell r="DQ8"/>
          <cell r="DR8"/>
          <cell r="DS8"/>
          <cell r="DT8"/>
          <cell r="DU8"/>
          <cell r="DV8"/>
          <cell r="DW8"/>
          <cell r="DX8"/>
          <cell r="DY8"/>
          <cell r="DZ8"/>
          <cell r="EA8"/>
          <cell r="EB8"/>
          <cell r="EC8"/>
          <cell r="ED8"/>
          <cell r="EE8"/>
          <cell r="EF8"/>
          <cell r="EG8"/>
          <cell r="EH8"/>
          <cell r="EI8"/>
          <cell r="EJ8"/>
          <cell r="EK8"/>
          <cell r="EL8"/>
          <cell r="EM8"/>
          <cell r="EN8"/>
          <cell r="EO8"/>
          <cell r="EP8"/>
          <cell r="EQ8"/>
          <cell r="ER8"/>
          <cell r="ES8"/>
          <cell r="ET8"/>
          <cell r="EU8"/>
          <cell r="EV8"/>
          <cell r="EW8"/>
          <cell r="EX8"/>
          <cell r="EY8"/>
          <cell r="EZ8"/>
          <cell r="FA8"/>
          <cell r="FB8"/>
          <cell r="FC8"/>
          <cell r="FD8"/>
          <cell r="FE8"/>
          <cell r="FF8"/>
          <cell r="FG8"/>
          <cell r="FH8"/>
          <cell r="FI8"/>
          <cell r="FJ8"/>
          <cell r="FK8"/>
          <cell r="FL8"/>
          <cell r="FM8"/>
          <cell r="FN8"/>
          <cell r="FO8"/>
          <cell r="FP8"/>
          <cell r="FQ8"/>
          <cell r="FR8"/>
          <cell r="FS8"/>
          <cell r="FT8"/>
          <cell r="FU8"/>
          <cell r="FV8"/>
          <cell r="FW8"/>
          <cell r="FX8"/>
          <cell r="FY8"/>
          <cell r="FZ8"/>
          <cell r="GA8"/>
          <cell r="GB8"/>
          <cell r="GC8"/>
          <cell r="GD8"/>
          <cell r="GE8"/>
          <cell r="GF8"/>
          <cell r="GG8"/>
          <cell r="GH8"/>
          <cell r="GI8"/>
          <cell r="GJ8"/>
          <cell r="GK8"/>
          <cell r="GL8"/>
          <cell r="GM8"/>
          <cell r="GN8"/>
          <cell r="GO8"/>
          <cell r="GP8"/>
          <cell r="GQ8"/>
          <cell r="GR8"/>
          <cell r="GS8"/>
          <cell r="GT8"/>
          <cell r="GU8"/>
          <cell r="GV8"/>
          <cell r="GW8"/>
          <cell r="GX8"/>
          <cell r="GY8"/>
          <cell r="GZ8"/>
          <cell r="HA8"/>
          <cell r="HB8"/>
          <cell r="HC8"/>
          <cell r="HD8"/>
          <cell r="HE8"/>
          <cell r="HF8"/>
          <cell r="HG8"/>
          <cell r="HH8"/>
          <cell r="HI8"/>
          <cell r="HJ8"/>
          <cell r="HK8"/>
          <cell r="HL8"/>
          <cell r="HM8"/>
          <cell r="HN8"/>
          <cell r="HO8"/>
          <cell r="HP8"/>
          <cell r="HQ8"/>
          <cell r="HR8"/>
          <cell r="HS8"/>
          <cell r="HT8"/>
          <cell r="HU8"/>
          <cell r="HV8"/>
          <cell r="HW8"/>
          <cell r="HX8"/>
          <cell r="HY8"/>
          <cell r="HZ8"/>
          <cell r="IA8"/>
          <cell r="IB8"/>
          <cell r="IC8"/>
          <cell r="ID8"/>
          <cell r="IE8"/>
          <cell r="IF8"/>
          <cell r="IG8"/>
          <cell r="IH8"/>
          <cell r="II8"/>
          <cell r="IJ8"/>
          <cell r="IK8"/>
          <cell r="IL8"/>
          <cell r="IM8"/>
          <cell r="IN8"/>
          <cell r="IO8"/>
          <cell r="IP8"/>
          <cell r="IQ8"/>
          <cell r="IR8"/>
          <cell r="IS8"/>
          <cell r="IT8"/>
          <cell r="IU8"/>
          <cell r="IV8"/>
          <cell r="IW8"/>
          <cell r="IX8"/>
          <cell r="IY8"/>
          <cell r="IZ8"/>
          <cell r="JA8"/>
          <cell r="JB8"/>
          <cell r="JC8"/>
          <cell r="JD8"/>
          <cell r="JE8"/>
          <cell r="JF8"/>
          <cell r="JG8"/>
          <cell r="JH8"/>
          <cell r="JI8"/>
          <cell r="JJ8"/>
          <cell r="JK8"/>
          <cell r="JL8"/>
          <cell r="JM8"/>
          <cell r="JN8"/>
          <cell r="JO8"/>
          <cell r="JP8"/>
          <cell r="JQ8"/>
          <cell r="JR8"/>
          <cell r="JS8"/>
          <cell r="JT8"/>
          <cell r="JU8"/>
          <cell r="JV8"/>
          <cell r="JW8"/>
          <cell r="JX8"/>
          <cell r="JY8"/>
          <cell r="JZ8"/>
          <cell r="KA8"/>
          <cell r="KB8"/>
          <cell r="KC8"/>
          <cell r="KD8"/>
          <cell r="KE8"/>
          <cell r="KF8"/>
          <cell r="KG8"/>
          <cell r="KH8"/>
          <cell r="KI8"/>
          <cell r="KJ8"/>
          <cell r="KK8"/>
          <cell r="KL8"/>
          <cell r="KM8"/>
          <cell r="KN8"/>
          <cell r="KO8"/>
          <cell r="KP8"/>
          <cell r="KQ8"/>
          <cell r="KR8"/>
          <cell r="KS8"/>
          <cell r="KT8"/>
          <cell r="KU8"/>
          <cell r="KV8"/>
          <cell r="KW8"/>
          <cell r="KX8"/>
          <cell r="KY8"/>
          <cell r="KZ8"/>
          <cell r="LA8"/>
          <cell r="LB8"/>
          <cell r="LC8"/>
          <cell r="LD8"/>
          <cell r="LE8"/>
          <cell r="LF8"/>
          <cell r="LG8"/>
          <cell r="LH8"/>
          <cell r="LI8"/>
          <cell r="LJ8"/>
          <cell r="LK8"/>
          <cell r="LL8"/>
          <cell r="LM8"/>
          <cell r="LN8"/>
          <cell r="LO8"/>
          <cell r="LP8"/>
          <cell r="LQ8"/>
          <cell r="LR8"/>
          <cell r="LS8"/>
          <cell r="LT8"/>
          <cell r="LU8"/>
          <cell r="LV8"/>
          <cell r="LW8"/>
          <cell r="LX8"/>
          <cell r="LY8"/>
          <cell r="LZ8"/>
          <cell r="MA8"/>
          <cell r="MB8"/>
          <cell r="MC8"/>
          <cell r="MD8"/>
          <cell r="ME8"/>
          <cell r="MF8"/>
          <cell r="MG8"/>
          <cell r="MH8"/>
          <cell r="MI8"/>
          <cell r="MJ8"/>
          <cell r="MK8"/>
          <cell r="ML8"/>
          <cell r="MM8"/>
          <cell r="MN8"/>
          <cell r="MO8"/>
          <cell r="MP8"/>
          <cell r="MQ8"/>
          <cell r="MR8"/>
          <cell r="MS8"/>
          <cell r="MT8"/>
          <cell r="MU8"/>
          <cell r="MV8"/>
          <cell r="MW8"/>
          <cell r="MX8"/>
          <cell r="MY8"/>
          <cell r="MZ8"/>
          <cell r="NA8"/>
          <cell r="NB8"/>
          <cell r="NC8"/>
          <cell r="ND8"/>
          <cell r="NE8"/>
          <cell r="NF8"/>
          <cell r="NG8"/>
          <cell r="NH8"/>
          <cell r="NI8"/>
          <cell r="NJ8"/>
          <cell r="NK8"/>
          <cell r="NL8"/>
          <cell r="NM8"/>
          <cell r="NN8"/>
          <cell r="NO8"/>
          <cell r="NP8"/>
          <cell r="NQ8"/>
          <cell r="NR8"/>
          <cell r="NS8"/>
          <cell r="NT8"/>
          <cell r="NU8"/>
          <cell r="NV8"/>
          <cell r="NW8"/>
          <cell r="NX8"/>
          <cell r="NY8"/>
          <cell r="NZ8"/>
          <cell r="OA8"/>
          <cell r="OB8"/>
          <cell r="OC8"/>
          <cell r="OD8"/>
          <cell r="OE8"/>
          <cell r="OF8"/>
          <cell r="OG8"/>
          <cell r="OH8"/>
          <cell r="OI8"/>
          <cell r="OJ8"/>
          <cell r="OK8"/>
          <cell r="OL8"/>
          <cell r="OM8"/>
          <cell r="ON8"/>
          <cell r="OO8"/>
          <cell r="OP8"/>
          <cell r="OQ8"/>
          <cell r="OR8"/>
          <cell r="OS8"/>
          <cell r="OT8"/>
          <cell r="OU8"/>
          <cell r="OV8"/>
          <cell r="OW8"/>
          <cell r="OX8"/>
          <cell r="OY8"/>
          <cell r="OZ8"/>
          <cell r="PA8"/>
          <cell r="PB8"/>
          <cell r="PC8"/>
          <cell r="PD8"/>
          <cell r="PE8"/>
          <cell r="PF8"/>
          <cell r="PG8"/>
          <cell r="PH8"/>
          <cell r="PI8"/>
          <cell r="PJ8"/>
          <cell r="PK8"/>
          <cell r="PL8"/>
          <cell r="PM8"/>
          <cell r="PN8"/>
          <cell r="PO8"/>
          <cell r="PP8"/>
          <cell r="PQ8"/>
          <cell r="PR8"/>
          <cell r="PS8"/>
          <cell r="PT8"/>
          <cell r="PU8"/>
          <cell r="PV8"/>
          <cell r="PW8"/>
          <cell r="PX8"/>
          <cell r="PY8"/>
          <cell r="PZ8"/>
          <cell r="QA8"/>
          <cell r="QB8"/>
          <cell r="QC8"/>
          <cell r="QD8"/>
          <cell r="QE8"/>
          <cell r="QF8"/>
          <cell r="QG8"/>
          <cell r="QH8"/>
          <cell r="QI8"/>
          <cell r="QJ8"/>
          <cell r="QK8"/>
          <cell r="QL8"/>
          <cell r="QM8"/>
          <cell r="QN8"/>
          <cell r="QO8"/>
          <cell r="QP8"/>
          <cell r="QQ8"/>
          <cell r="QR8"/>
          <cell r="QS8"/>
          <cell r="QT8"/>
          <cell r="QU8"/>
          <cell r="QV8"/>
          <cell r="QW8"/>
          <cell r="QX8"/>
          <cell r="QY8"/>
          <cell r="QZ8"/>
          <cell r="RA8"/>
          <cell r="RB8"/>
          <cell r="RC8"/>
          <cell r="RD8"/>
          <cell r="RE8"/>
          <cell r="RF8"/>
          <cell r="RG8"/>
          <cell r="RH8"/>
          <cell r="RI8"/>
          <cell r="RJ8"/>
          <cell r="RK8"/>
          <cell r="RL8"/>
          <cell r="RM8"/>
          <cell r="RN8"/>
          <cell r="RO8"/>
          <cell r="RP8"/>
          <cell r="RQ8"/>
          <cell r="RR8"/>
          <cell r="RS8"/>
          <cell r="RT8"/>
          <cell r="RU8"/>
          <cell r="RV8"/>
          <cell r="RW8"/>
          <cell r="RX8"/>
          <cell r="RY8"/>
          <cell r="RZ8"/>
          <cell r="SA8"/>
          <cell r="SB8"/>
          <cell r="SC8"/>
          <cell r="SD8"/>
          <cell r="SE8"/>
          <cell r="SF8"/>
          <cell r="SG8"/>
          <cell r="SH8"/>
          <cell r="SI8"/>
          <cell r="SJ8"/>
          <cell r="SK8"/>
          <cell r="SL8"/>
          <cell r="SM8"/>
          <cell r="SN8"/>
          <cell r="SO8"/>
          <cell r="SP8"/>
          <cell r="SQ8"/>
          <cell r="SR8"/>
          <cell r="SS8"/>
          <cell r="ST8"/>
          <cell r="SU8"/>
          <cell r="SV8"/>
          <cell r="SW8"/>
          <cell r="SX8"/>
          <cell r="SY8"/>
          <cell r="SZ8"/>
          <cell r="TA8"/>
          <cell r="TB8"/>
          <cell r="TC8"/>
          <cell r="TD8"/>
          <cell r="TE8"/>
          <cell r="TF8"/>
          <cell r="TG8"/>
          <cell r="TH8"/>
          <cell r="TI8"/>
          <cell r="TJ8"/>
          <cell r="TK8"/>
          <cell r="TL8"/>
          <cell r="TM8"/>
          <cell r="TN8"/>
          <cell r="TO8"/>
          <cell r="TP8"/>
          <cell r="TQ8"/>
          <cell r="TR8"/>
          <cell r="TS8"/>
          <cell r="TT8"/>
          <cell r="TU8"/>
          <cell r="TV8"/>
          <cell r="TW8"/>
          <cell r="TX8"/>
          <cell r="TY8"/>
          <cell r="TZ8"/>
          <cell r="UA8"/>
          <cell r="UB8"/>
          <cell r="UC8"/>
          <cell r="UD8"/>
          <cell r="UE8"/>
          <cell r="UF8"/>
          <cell r="UG8"/>
          <cell r="UH8"/>
          <cell r="UI8"/>
          <cell r="UJ8"/>
          <cell r="UK8"/>
          <cell r="UL8"/>
          <cell r="UM8"/>
          <cell r="UN8"/>
          <cell r="UO8"/>
          <cell r="UP8"/>
          <cell r="UQ8"/>
          <cell r="UR8"/>
          <cell r="US8"/>
          <cell r="UT8"/>
          <cell r="UU8"/>
          <cell r="UV8"/>
          <cell r="UW8"/>
          <cell r="UX8"/>
          <cell r="UY8"/>
          <cell r="UZ8"/>
          <cell r="VA8"/>
          <cell r="VB8"/>
          <cell r="VC8"/>
          <cell r="VD8"/>
          <cell r="VE8"/>
          <cell r="VF8"/>
          <cell r="VG8"/>
          <cell r="VH8"/>
          <cell r="VI8"/>
          <cell r="VJ8"/>
          <cell r="VK8"/>
          <cell r="VL8"/>
          <cell r="VM8"/>
          <cell r="VN8"/>
          <cell r="VO8"/>
          <cell r="VP8"/>
          <cell r="VQ8"/>
          <cell r="VR8"/>
          <cell r="VS8"/>
          <cell r="VT8"/>
          <cell r="VU8"/>
          <cell r="VV8"/>
          <cell r="VW8"/>
          <cell r="VX8"/>
          <cell r="VY8"/>
          <cell r="VZ8"/>
          <cell r="WA8"/>
          <cell r="WB8"/>
          <cell r="WC8"/>
          <cell r="WD8"/>
          <cell r="WE8"/>
          <cell r="WF8"/>
          <cell r="WG8"/>
          <cell r="WH8"/>
          <cell r="WI8"/>
          <cell r="WJ8"/>
          <cell r="WK8"/>
          <cell r="WL8"/>
          <cell r="WM8"/>
          <cell r="WN8"/>
          <cell r="WO8"/>
          <cell r="WP8"/>
          <cell r="WQ8"/>
          <cell r="WR8"/>
          <cell r="WS8"/>
          <cell r="WT8"/>
          <cell r="WU8"/>
          <cell r="WV8"/>
          <cell r="WW8"/>
          <cell r="WX8"/>
          <cell r="WY8"/>
          <cell r="WZ8"/>
          <cell r="XA8"/>
          <cell r="XB8"/>
          <cell r="XC8"/>
          <cell r="XD8"/>
          <cell r="XE8"/>
          <cell r="XF8"/>
          <cell r="XG8"/>
          <cell r="XH8"/>
          <cell r="XI8"/>
          <cell r="XJ8"/>
          <cell r="XK8"/>
          <cell r="XL8"/>
          <cell r="XM8"/>
          <cell r="XN8"/>
          <cell r="XO8"/>
          <cell r="XP8"/>
          <cell r="XQ8"/>
          <cell r="XR8"/>
          <cell r="XS8"/>
          <cell r="XT8"/>
          <cell r="XU8"/>
          <cell r="XV8"/>
          <cell r="XW8"/>
          <cell r="XX8"/>
          <cell r="XY8"/>
          <cell r="XZ8"/>
          <cell r="YA8"/>
          <cell r="YB8"/>
          <cell r="YC8"/>
          <cell r="YD8"/>
          <cell r="YE8"/>
          <cell r="YF8"/>
          <cell r="YG8"/>
          <cell r="YH8"/>
          <cell r="YI8"/>
          <cell r="YJ8"/>
          <cell r="YK8"/>
          <cell r="YL8"/>
          <cell r="YM8"/>
          <cell r="YN8"/>
          <cell r="YO8"/>
          <cell r="YP8"/>
          <cell r="YQ8"/>
          <cell r="YR8"/>
          <cell r="YS8"/>
          <cell r="YT8"/>
          <cell r="YU8"/>
          <cell r="YV8"/>
          <cell r="YW8"/>
          <cell r="YX8"/>
          <cell r="YY8"/>
          <cell r="YZ8"/>
          <cell r="ZA8"/>
          <cell r="ZB8"/>
          <cell r="ZC8"/>
          <cell r="ZD8"/>
          <cell r="ZE8"/>
          <cell r="ZF8"/>
          <cell r="ZG8"/>
          <cell r="ZH8"/>
          <cell r="ZI8"/>
          <cell r="ZJ8"/>
          <cell r="ZK8"/>
          <cell r="ZL8"/>
          <cell r="ZM8"/>
          <cell r="ZN8"/>
          <cell r="ZO8"/>
          <cell r="ZP8"/>
          <cell r="ZQ8"/>
          <cell r="ZR8"/>
          <cell r="ZS8"/>
          <cell r="ZT8"/>
          <cell r="ZU8"/>
          <cell r="ZV8"/>
          <cell r="ZW8"/>
          <cell r="ZX8"/>
          <cell r="ZY8"/>
          <cell r="ZZ8"/>
          <cell r="AAA8"/>
          <cell r="AAB8"/>
          <cell r="AAC8"/>
          <cell r="AAD8"/>
          <cell r="AAE8"/>
          <cell r="AAF8"/>
          <cell r="AAG8"/>
          <cell r="AAH8"/>
          <cell r="AAI8"/>
          <cell r="AAJ8"/>
          <cell r="AAK8"/>
          <cell r="AAL8"/>
          <cell r="AAM8"/>
          <cell r="AAN8"/>
          <cell r="AAO8"/>
          <cell r="AAP8"/>
          <cell r="AAQ8"/>
          <cell r="AAR8"/>
          <cell r="AAS8"/>
        </row>
        <row r="9">
          <cell r="C9">
            <v>45113</v>
          </cell>
          <cell r="D9"/>
          <cell r="E9">
            <v>44942</v>
          </cell>
          <cell r="F9"/>
          <cell r="G9"/>
          <cell r="H9"/>
          <cell r="I9"/>
          <cell r="J9"/>
          <cell r="K9"/>
          <cell r="L9"/>
          <cell r="M9">
            <v>44963</v>
          </cell>
          <cell r="N9">
            <v>44972</v>
          </cell>
          <cell r="O9"/>
          <cell r="P9"/>
          <cell r="Q9"/>
          <cell r="R9"/>
          <cell r="S9"/>
          <cell r="T9"/>
          <cell r="U9"/>
          <cell r="V9"/>
          <cell r="W9"/>
          <cell r="X9"/>
          <cell r="Y9"/>
          <cell r="Z9"/>
          <cell r="AA9"/>
          <cell r="AB9"/>
          <cell r="AC9"/>
          <cell r="AD9"/>
          <cell r="AE9"/>
          <cell r="AF9"/>
          <cell r="AG9"/>
          <cell r="AH9"/>
          <cell r="AI9"/>
          <cell r="AJ9"/>
          <cell r="AK9"/>
          <cell r="AL9"/>
          <cell r="AM9"/>
          <cell r="AN9"/>
          <cell r="AO9"/>
          <cell r="AP9"/>
          <cell r="AQ9"/>
          <cell r="AR9"/>
          <cell r="AS9"/>
          <cell r="AT9"/>
          <cell r="AU9"/>
          <cell r="AV9"/>
          <cell r="AW9"/>
          <cell r="AX9"/>
          <cell r="AY9"/>
          <cell r="AZ9"/>
          <cell r="BA9"/>
          <cell r="BB9"/>
          <cell r="BC9"/>
          <cell r="BD9"/>
          <cell r="BE9"/>
          <cell r="BF9"/>
          <cell r="BG9"/>
          <cell r="BH9"/>
          <cell r="BI9"/>
          <cell r="BJ9"/>
          <cell r="BK9"/>
          <cell r="BL9"/>
          <cell r="BM9"/>
          <cell r="BN9"/>
          <cell r="BO9"/>
          <cell r="BP9"/>
          <cell r="BQ9"/>
          <cell r="BR9"/>
          <cell r="BS9"/>
          <cell r="BT9"/>
          <cell r="BU9"/>
          <cell r="BV9"/>
          <cell r="BW9"/>
          <cell r="BX9"/>
          <cell r="BY9"/>
          <cell r="BZ9"/>
          <cell r="CA9"/>
          <cell r="CB9"/>
          <cell r="CC9"/>
          <cell r="CD9"/>
          <cell r="CE9"/>
          <cell r="CF9"/>
          <cell r="CG9"/>
          <cell r="CH9"/>
          <cell r="CI9"/>
          <cell r="CJ9"/>
          <cell r="CK9">
            <v>45118</v>
          </cell>
          <cell r="CL9"/>
          <cell r="CM9"/>
          <cell r="CN9"/>
          <cell r="CO9"/>
          <cell r="CP9"/>
          <cell r="CQ9"/>
          <cell r="CR9"/>
          <cell r="CS9"/>
          <cell r="CT9"/>
          <cell r="CU9"/>
          <cell r="CV9"/>
          <cell r="CW9"/>
          <cell r="CX9"/>
          <cell r="CY9"/>
          <cell r="CZ9"/>
          <cell r="DA9"/>
          <cell r="DB9"/>
          <cell r="DC9"/>
          <cell r="DD9"/>
          <cell r="DE9"/>
          <cell r="DF9"/>
          <cell r="DG9"/>
          <cell r="DH9"/>
          <cell r="DI9"/>
          <cell r="DJ9"/>
          <cell r="DK9"/>
          <cell r="DL9"/>
          <cell r="DM9"/>
          <cell r="DN9"/>
          <cell r="DO9"/>
          <cell r="DP9"/>
          <cell r="DQ9"/>
          <cell r="DR9"/>
          <cell r="DS9"/>
          <cell r="DT9"/>
          <cell r="DU9"/>
          <cell r="DV9"/>
          <cell r="DW9"/>
          <cell r="DX9"/>
          <cell r="DY9"/>
          <cell r="DZ9"/>
          <cell r="EA9"/>
          <cell r="EB9"/>
          <cell r="EC9"/>
          <cell r="ED9"/>
          <cell r="EE9"/>
          <cell r="EF9"/>
          <cell r="EG9"/>
          <cell r="EH9"/>
          <cell r="EI9"/>
          <cell r="EJ9"/>
          <cell r="EK9"/>
          <cell r="EL9"/>
          <cell r="EM9"/>
          <cell r="EN9"/>
          <cell r="EO9"/>
          <cell r="EP9"/>
          <cell r="EQ9"/>
          <cell r="ER9"/>
          <cell r="ES9"/>
          <cell r="ET9"/>
          <cell r="EU9"/>
          <cell r="EV9"/>
          <cell r="EW9"/>
          <cell r="EX9"/>
          <cell r="EY9"/>
          <cell r="EZ9"/>
          <cell r="FA9"/>
          <cell r="FB9"/>
          <cell r="FC9"/>
          <cell r="FD9"/>
          <cell r="FE9"/>
          <cell r="FF9"/>
          <cell r="FG9"/>
          <cell r="FH9"/>
          <cell r="FI9"/>
          <cell r="FJ9"/>
          <cell r="FK9"/>
          <cell r="FL9"/>
          <cell r="FM9"/>
          <cell r="FN9"/>
          <cell r="FO9"/>
          <cell r="FP9"/>
          <cell r="FQ9"/>
          <cell r="FR9"/>
          <cell r="FS9"/>
          <cell r="FT9"/>
          <cell r="FU9"/>
          <cell r="FV9"/>
          <cell r="FW9"/>
          <cell r="FX9"/>
          <cell r="FY9"/>
          <cell r="FZ9"/>
          <cell r="GA9"/>
          <cell r="GB9"/>
          <cell r="GC9"/>
          <cell r="GD9"/>
          <cell r="GE9"/>
          <cell r="GF9"/>
          <cell r="GG9"/>
          <cell r="GH9"/>
          <cell r="GI9"/>
          <cell r="GJ9"/>
          <cell r="GK9"/>
          <cell r="GL9"/>
          <cell r="GM9"/>
          <cell r="GN9"/>
          <cell r="GO9"/>
          <cell r="GP9"/>
          <cell r="GQ9"/>
          <cell r="GR9"/>
          <cell r="GS9"/>
          <cell r="GT9"/>
          <cell r="GU9"/>
          <cell r="GV9"/>
          <cell r="GW9"/>
          <cell r="GX9"/>
          <cell r="GY9"/>
          <cell r="GZ9"/>
          <cell r="HA9"/>
          <cell r="HB9"/>
          <cell r="HC9"/>
          <cell r="HD9"/>
          <cell r="HE9"/>
          <cell r="HF9"/>
          <cell r="HG9"/>
          <cell r="HH9"/>
          <cell r="HI9"/>
          <cell r="HJ9"/>
          <cell r="HK9"/>
          <cell r="HL9"/>
          <cell r="HM9"/>
          <cell r="HN9"/>
          <cell r="HO9"/>
          <cell r="HP9"/>
          <cell r="HQ9"/>
          <cell r="HR9"/>
          <cell r="HS9"/>
          <cell r="HT9"/>
          <cell r="HU9"/>
          <cell r="HV9"/>
          <cell r="HW9"/>
          <cell r="HX9"/>
          <cell r="HY9"/>
          <cell r="HZ9"/>
          <cell r="IA9"/>
          <cell r="IB9"/>
          <cell r="IC9"/>
          <cell r="ID9"/>
          <cell r="IE9"/>
          <cell r="IF9"/>
          <cell r="IG9"/>
          <cell r="IH9"/>
          <cell r="II9"/>
          <cell r="IJ9"/>
          <cell r="IK9"/>
          <cell r="IL9"/>
          <cell r="IM9"/>
          <cell r="IN9"/>
          <cell r="IO9"/>
          <cell r="IP9"/>
          <cell r="IQ9"/>
          <cell r="IR9"/>
          <cell r="IS9"/>
          <cell r="IT9"/>
          <cell r="IU9"/>
          <cell r="IV9"/>
          <cell r="IW9"/>
          <cell r="IX9"/>
          <cell r="IY9"/>
          <cell r="IZ9"/>
          <cell r="JA9"/>
          <cell r="JB9"/>
          <cell r="JC9"/>
          <cell r="JD9"/>
          <cell r="JE9"/>
          <cell r="JF9"/>
          <cell r="JG9"/>
          <cell r="JH9"/>
          <cell r="JI9"/>
          <cell r="JJ9"/>
          <cell r="JK9"/>
          <cell r="JL9"/>
          <cell r="JM9"/>
          <cell r="JN9"/>
          <cell r="JO9"/>
          <cell r="JP9"/>
          <cell r="JQ9"/>
          <cell r="JR9"/>
          <cell r="JS9"/>
          <cell r="JT9"/>
          <cell r="JU9"/>
          <cell r="JV9"/>
          <cell r="JW9"/>
          <cell r="JX9"/>
          <cell r="JY9"/>
          <cell r="JZ9"/>
          <cell r="KA9"/>
          <cell r="KB9"/>
          <cell r="KC9"/>
          <cell r="KD9"/>
          <cell r="KE9"/>
          <cell r="KF9"/>
          <cell r="KG9"/>
          <cell r="KH9"/>
          <cell r="KI9"/>
          <cell r="KJ9"/>
          <cell r="KK9"/>
          <cell r="KL9"/>
          <cell r="KM9"/>
          <cell r="KN9"/>
          <cell r="KO9"/>
          <cell r="KP9"/>
          <cell r="KQ9"/>
          <cell r="KR9"/>
          <cell r="KS9"/>
          <cell r="KT9"/>
          <cell r="KU9"/>
          <cell r="KV9"/>
          <cell r="KW9"/>
          <cell r="KX9"/>
          <cell r="KY9"/>
          <cell r="KZ9"/>
          <cell r="LA9"/>
          <cell r="LB9"/>
          <cell r="LC9"/>
          <cell r="LD9"/>
          <cell r="LE9"/>
          <cell r="LF9"/>
          <cell r="LG9"/>
          <cell r="LH9"/>
          <cell r="LI9"/>
          <cell r="LJ9"/>
          <cell r="LK9"/>
          <cell r="LL9"/>
          <cell r="LM9"/>
          <cell r="LN9"/>
          <cell r="LO9"/>
          <cell r="LP9"/>
          <cell r="LQ9"/>
          <cell r="LR9"/>
          <cell r="LS9"/>
          <cell r="LT9"/>
          <cell r="LU9"/>
          <cell r="LV9"/>
          <cell r="LW9"/>
          <cell r="LX9"/>
          <cell r="LY9"/>
          <cell r="LZ9"/>
          <cell r="MA9"/>
          <cell r="MB9"/>
          <cell r="MC9"/>
          <cell r="MD9"/>
          <cell r="ME9"/>
          <cell r="MF9"/>
          <cell r="MG9"/>
          <cell r="MH9"/>
          <cell r="MI9"/>
          <cell r="MJ9"/>
          <cell r="MK9"/>
          <cell r="ML9"/>
          <cell r="MM9"/>
          <cell r="MN9"/>
          <cell r="MO9"/>
          <cell r="MP9"/>
          <cell r="MQ9"/>
          <cell r="MR9"/>
          <cell r="MS9"/>
          <cell r="MT9"/>
          <cell r="MU9"/>
          <cell r="MV9"/>
          <cell r="MW9"/>
          <cell r="MX9"/>
          <cell r="MY9"/>
          <cell r="MZ9"/>
          <cell r="NA9"/>
          <cell r="NB9"/>
          <cell r="NC9"/>
          <cell r="ND9"/>
          <cell r="NE9"/>
          <cell r="NF9"/>
          <cell r="NG9"/>
          <cell r="NH9"/>
          <cell r="NI9"/>
          <cell r="NJ9"/>
          <cell r="NK9"/>
          <cell r="NL9"/>
          <cell r="NM9"/>
          <cell r="NN9"/>
          <cell r="NO9"/>
          <cell r="NP9"/>
          <cell r="NQ9"/>
          <cell r="NR9"/>
          <cell r="NS9"/>
          <cell r="NT9"/>
          <cell r="NU9"/>
          <cell r="NV9"/>
          <cell r="NW9"/>
          <cell r="NX9"/>
          <cell r="NY9"/>
          <cell r="NZ9"/>
          <cell r="OA9"/>
          <cell r="OB9"/>
          <cell r="OC9"/>
          <cell r="OD9"/>
          <cell r="OE9"/>
          <cell r="OF9"/>
          <cell r="OG9"/>
          <cell r="OH9"/>
          <cell r="OI9"/>
          <cell r="OJ9"/>
          <cell r="OK9"/>
          <cell r="OL9"/>
          <cell r="OM9"/>
          <cell r="ON9"/>
          <cell r="OO9"/>
          <cell r="OP9"/>
          <cell r="OQ9"/>
          <cell r="OR9"/>
          <cell r="OS9"/>
          <cell r="OT9"/>
          <cell r="OU9"/>
          <cell r="OV9"/>
          <cell r="OW9"/>
          <cell r="OX9"/>
          <cell r="OY9"/>
          <cell r="OZ9"/>
          <cell r="PA9"/>
          <cell r="PB9"/>
          <cell r="PC9"/>
          <cell r="PD9"/>
          <cell r="PE9"/>
          <cell r="PF9"/>
          <cell r="PG9"/>
          <cell r="PH9"/>
          <cell r="PI9"/>
          <cell r="PJ9"/>
          <cell r="PK9"/>
          <cell r="PL9"/>
          <cell r="PM9"/>
          <cell r="PN9"/>
          <cell r="PO9"/>
          <cell r="PP9"/>
          <cell r="PQ9"/>
          <cell r="PR9"/>
          <cell r="PS9"/>
          <cell r="PT9"/>
          <cell r="PU9"/>
          <cell r="PV9"/>
          <cell r="PW9"/>
          <cell r="PX9"/>
          <cell r="PY9"/>
          <cell r="PZ9"/>
          <cell r="QA9"/>
          <cell r="QB9"/>
          <cell r="QC9"/>
          <cell r="QD9"/>
          <cell r="QE9"/>
          <cell r="QF9"/>
          <cell r="QG9"/>
          <cell r="QH9"/>
          <cell r="QI9"/>
          <cell r="QJ9"/>
          <cell r="QK9"/>
          <cell r="QL9"/>
          <cell r="QM9"/>
          <cell r="QN9"/>
          <cell r="QO9"/>
          <cell r="QP9"/>
          <cell r="QQ9"/>
          <cell r="QR9"/>
          <cell r="QS9"/>
          <cell r="QT9"/>
          <cell r="QU9"/>
          <cell r="QV9"/>
          <cell r="QW9"/>
          <cell r="QX9"/>
          <cell r="QY9"/>
          <cell r="QZ9"/>
          <cell r="RA9"/>
          <cell r="RB9"/>
          <cell r="RC9"/>
          <cell r="RD9"/>
          <cell r="RE9"/>
          <cell r="RF9"/>
          <cell r="RG9"/>
          <cell r="RH9"/>
          <cell r="RI9"/>
          <cell r="RJ9"/>
          <cell r="RK9"/>
          <cell r="RL9"/>
          <cell r="RM9"/>
          <cell r="RN9"/>
          <cell r="RO9"/>
          <cell r="RP9"/>
          <cell r="RQ9"/>
          <cell r="RR9"/>
          <cell r="RS9"/>
          <cell r="RT9"/>
          <cell r="RU9"/>
          <cell r="RV9"/>
          <cell r="RW9"/>
          <cell r="RX9"/>
          <cell r="RY9"/>
          <cell r="RZ9"/>
          <cell r="SA9"/>
          <cell r="SB9"/>
          <cell r="SC9"/>
          <cell r="SD9"/>
          <cell r="SE9"/>
          <cell r="SF9"/>
          <cell r="SG9"/>
          <cell r="SH9"/>
          <cell r="SI9"/>
          <cell r="SJ9"/>
          <cell r="SK9"/>
          <cell r="SL9"/>
          <cell r="SM9"/>
          <cell r="SN9"/>
          <cell r="SO9"/>
          <cell r="SP9"/>
          <cell r="SQ9"/>
          <cell r="SR9"/>
          <cell r="SS9"/>
          <cell r="ST9"/>
          <cell r="SU9"/>
          <cell r="SV9"/>
          <cell r="SW9"/>
          <cell r="SX9"/>
          <cell r="SY9"/>
          <cell r="SZ9"/>
          <cell r="TA9"/>
          <cell r="TB9"/>
          <cell r="TC9"/>
          <cell r="TD9"/>
          <cell r="TE9"/>
          <cell r="TF9"/>
          <cell r="TG9"/>
          <cell r="TH9"/>
          <cell r="TI9"/>
          <cell r="TJ9"/>
          <cell r="TK9"/>
          <cell r="TL9"/>
          <cell r="TM9"/>
          <cell r="TN9"/>
          <cell r="TO9"/>
          <cell r="TP9"/>
          <cell r="TQ9"/>
          <cell r="TR9"/>
          <cell r="TS9"/>
          <cell r="TT9"/>
          <cell r="TU9"/>
          <cell r="TV9"/>
          <cell r="TW9"/>
          <cell r="TX9"/>
          <cell r="TY9"/>
          <cell r="TZ9"/>
          <cell r="UA9"/>
          <cell r="UB9"/>
          <cell r="UC9"/>
          <cell r="UD9"/>
          <cell r="UE9"/>
          <cell r="UF9"/>
          <cell r="UG9"/>
          <cell r="UH9"/>
          <cell r="UI9"/>
          <cell r="UJ9"/>
          <cell r="UK9"/>
          <cell r="UL9"/>
          <cell r="UM9"/>
          <cell r="UN9"/>
          <cell r="UO9"/>
          <cell r="UP9"/>
          <cell r="UQ9"/>
          <cell r="UR9"/>
          <cell r="US9"/>
          <cell r="UT9"/>
          <cell r="UU9"/>
          <cell r="UV9"/>
          <cell r="UW9"/>
          <cell r="UX9"/>
          <cell r="UY9"/>
          <cell r="UZ9"/>
          <cell r="VA9"/>
          <cell r="VB9"/>
          <cell r="VC9"/>
          <cell r="VD9"/>
          <cell r="VE9"/>
          <cell r="VF9"/>
          <cell r="VG9"/>
          <cell r="VH9"/>
          <cell r="VI9"/>
          <cell r="VJ9"/>
          <cell r="VK9"/>
          <cell r="VL9"/>
          <cell r="VM9"/>
          <cell r="VN9"/>
          <cell r="VO9"/>
          <cell r="VP9"/>
          <cell r="VQ9"/>
          <cell r="VR9"/>
          <cell r="VS9"/>
          <cell r="VT9"/>
          <cell r="VU9"/>
          <cell r="VV9"/>
          <cell r="VW9"/>
          <cell r="VX9"/>
          <cell r="VY9"/>
          <cell r="VZ9"/>
          <cell r="WA9"/>
          <cell r="WB9"/>
          <cell r="WC9"/>
          <cell r="WD9"/>
          <cell r="WE9"/>
          <cell r="WF9"/>
          <cell r="WG9"/>
          <cell r="WH9"/>
          <cell r="WI9"/>
          <cell r="WJ9"/>
          <cell r="WK9"/>
          <cell r="WL9"/>
          <cell r="WM9"/>
          <cell r="WN9"/>
          <cell r="WO9"/>
          <cell r="WP9"/>
          <cell r="WQ9"/>
          <cell r="WR9"/>
          <cell r="WS9"/>
          <cell r="WT9"/>
          <cell r="WU9"/>
          <cell r="WV9"/>
          <cell r="WW9"/>
          <cell r="WX9"/>
          <cell r="WY9"/>
          <cell r="WZ9"/>
          <cell r="XA9"/>
          <cell r="XB9"/>
          <cell r="XC9"/>
          <cell r="XD9"/>
          <cell r="XE9"/>
          <cell r="XF9"/>
          <cell r="XG9"/>
          <cell r="XH9"/>
          <cell r="XI9"/>
          <cell r="XJ9"/>
          <cell r="XK9"/>
          <cell r="XL9"/>
          <cell r="XM9"/>
          <cell r="XN9"/>
          <cell r="XO9"/>
          <cell r="XP9"/>
          <cell r="XQ9"/>
          <cell r="XR9"/>
          <cell r="XS9"/>
          <cell r="XT9"/>
          <cell r="XU9"/>
          <cell r="XV9"/>
          <cell r="XW9"/>
          <cell r="XX9"/>
          <cell r="XY9"/>
          <cell r="XZ9"/>
          <cell r="YA9"/>
          <cell r="YB9"/>
          <cell r="YC9"/>
          <cell r="YD9"/>
          <cell r="YE9"/>
          <cell r="YF9"/>
          <cell r="YG9"/>
          <cell r="YH9"/>
          <cell r="YI9"/>
          <cell r="YJ9"/>
          <cell r="YK9"/>
          <cell r="YL9"/>
          <cell r="YM9"/>
          <cell r="YN9"/>
          <cell r="YO9"/>
          <cell r="YP9"/>
          <cell r="YQ9"/>
          <cell r="YR9"/>
          <cell r="YS9"/>
          <cell r="YT9"/>
          <cell r="YU9"/>
          <cell r="YV9"/>
          <cell r="YW9"/>
          <cell r="YX9"/>
          <cell r="YY9"/>
          <cell r="YZ9"/>
          <cell r="ZA9"/>
          <cell r="ZB9"/>
          <cell r="ZC9"/>
          <cell r="ZD9"/>
          <cell r="ZE9"/>
          <cell r="ZF9"/>
          <cell r="ZG9"/>
          <cell r="ZH9"/>
          <cell r="ZI9"/>
          <cell r="ZJ9"/>
          <cell r="ZK9"/>
          <cell r="ZL9"/>
          <cell r="ZM9"/>
          <cell r="ZN9"/>
          <cell r="ZO9"/>
          <cell r="ZP9"/>
          <cell r="ZQ9"/>
          <cell r="ZR9"/>
          <cell r="ZS9"/>
          <cell r="ZT9"/>
          <cell r="ZU9"/>
          <cell r="ZV9"/>
          <cell r="ZW9"/>
          <cell r="ZX9"/>
          <cell r="ZY9"/>
          <cell r="ZZ9"/>
          <cell r="AAA9"/>
          <cell r="AAB9"/>
          <cell r="AAC9"/>
          <cell r="AAD9"/>
          <cell r="AAE9"/>
          <cell r="AAF9"/>
          <cell r="AAG9"/>
          <cell r="AAH9"/>
          <cell r="AAI9"/>
          <cell r="AAJ9"/>
          <cell r="AAK9"/>
          <cell r="AAL9"/>
          <cell r="AAM9"/>
          <cell r="AAN9"/>
          <cell r="AAO9"/>
          <cell r="AAP9"/>
          <cell r="AAQ9"/>
          <cell r="AAR9"/>
          <cell r="AAS9"/>
        </row>
        <row r="10">
          <cell r="C10" t="str">
            <v>virement 30% à la commande 70% avant livraison</v>
          </cell>
          <cell r="D10" t="str">
            <v>virement 30% à la commande 70% avant livraison</v>
          </cell>
          <cell r="E10" t="str">
            <v>Lettre de crédit</v>
          </cell>
          <cell r="F10"/>
          <cell r="G10"/>
          <cell r="H10"/>
          <cell r="I10"/>
          <cell r="J10"/>
          <cell r="K10"/>
          <cell r="L10"/>
          <cell r="M10" t="str">
            <v>virement 100% avant livraison</v>
          </cell>
          <cell r="N10" t="str">
            <v>Virement 60j date facture</v>
          </cell>
          <cell r="O10" t="str">
            <v>Virement 60j date facture</v>
          </cell>
          <cell r="P10" t="str">
            <v>Virement 60j date facture</v>
          </cell>
          <cell r="Q10" t="str">
            <v>virement 100% avant livraison</v>
          </cell>
          <cell r="R10"/>
          <cell r="S10"/>
          <cell r="T10" t="str">
            <v>virement 100% avant livraison</v>
          </cell>
          <cell r="U10"/>
          <cell r="V10"/>
          <cell r="W10"/>
          <cell r="X10"/>
          <cell r="Y10"/>
          <cell r="Z10"/>
          <cell r="AA10"/>
          <cell r="AB10" t="str">
            <v>Virement 60j date facture</v>
          </cell>
          <cell r="AC10" t="str">
            <v>Virement 60j date facture</v>
          </cell>
          <cell r="AD10" t="str">
            <v>Virement 60j date facture</v>
          </cell>
          <cell r="AE10"/>
          <cell r="AF10"/>
          <cell r="AG10"/>
          <cell r="AH10"/>
          <cell r="AI10"/>
          <cell r="AJ10" t="str">
            <v>Virement 60j date facture</v>
          </cell>
          <cell r="AK10"/>
          <cell r="AL10"/>
          <cell r="AM10"/>
          <cell r="AN10"/>
          <cell r="AO10"/>
          <cell r="AP10"/>
          <cell r="AQ10"/>
          <cell r="AR10" t="str">
            <v>Resmise documentaire à vue</v>
          </cell>
          <cell r="AS10"/>
          <cell r="AT10"/>
          <cell r="AU10" t="str">
            <v>Virement 60j date facture</v>
          </cell>
          <cell r="AV10"/>
          <cell r="AW10"/>
          <cell r="AX10"/>
          <cell r="AY10"/>
          <cell r="AZ10"/>
          <cell r="BA10"/>
          <cell r="BB10"/>
          <cell r="BC10" t="str">
            <v>Virement 60j date facture</v>
          </cell>
          <cell r="BD10"/>
          <cell r="BE10" t="str">
            <v>Virement 60j date facture</v>
          </cell>
          <cell r="BF10" t="str">
            <v>virement 100% avant livraison</v>
          </cell>
          <cell r="BG10"/>
          <cell r="BH10"/>
          <cell r="BI10"/>
          <cell r="BJ10" t="str">
            <v>Resmise documentaire à vue</v>
          </cell>
          <cell r="BK10" t="str">
            <v>virement 30% à la commande 70% avant livraison</v>
          </cell>
          <cell r="BL10"/>
          <cell r="BM10"/>
          <cell r="BN10"/>
          <cell r="BO10"/>
          <cell r="BP10"/>
          <cell r="BQ10"/>
          <cell r="BR10"/>
          <cell r="BS10" t="str">
            <v>virement 100% avant livraison</v>
          </cell>
          <cell r="BT10"/>
          <cell r="BU10"/>
          <cell r="BV10" t="str">
            <v>Virement 60j date facture</v>
          </cell>
          <cell r="BW10"/>
          <cell r="BX10"/>
          <cell r="BY10"/>
          <cell r="BZ10"/>
          <cell r="CA10"/>
          <cell r="CB10" t="str">
            <v>virement 30% à la commande 70% avant livraison</v>
          </cell>
          <cell r="CC10"/>
          <cell r="CD10" t="str">
            <v>virement 30% à la commande 70% avant livraison</v>
          </cell>
          <cell r="CE10"/>
          <cell r="CF10"/>
          <cell r="CG10"/>
          <cell r="CH10"/>
          <cell r="CI10" t="str">
            <v>virement 30% à la commande 70% avant livraison</v>
          </cell>
          <cell r="CJ10" t="str">
            <v>Virement 60j date facture</v>
          </cell>
          <cell r="CK10" t="str">
            <v>Virement 60j date facture</v>
          </cell>
          <cell r="CL10" t="str">
            <v>Virement 60j date facture</v>
          </cell>
          <cell r="CM10"/>
          <cell r="CN10" t="str">
            <v>Virement à la livraison</v>
          </cell>
          <cell r="CO10" t="str">
            <v>Virement à la livraison</v>
          </cell>
          <cell r="CP10" t="str">
            <v>Resmise documentaire à vue</v>
          </cell>
          <cell r="CQ10"/>
          <cell r="CR10"/>
          <cell r="CS10"/>
          <cell r="CT10"/>
          <cell r="CU10"/>
          <cell r="CV10"/>
          <cell r="CW10"/>
          <cell r="CX10"/>
          <cell r="CY10"/>
          <cell r="CZ10"/>
          <cell r="DA10"/>
          <cell r="DB10"/>
          <cell r="DC10"/>
          <cell r="DD10"/>
          <cell r="DE10"/>
          <cell r="DF10"/>
          <cell r="DG10"/>
          <cell r="DH10"/>
          <cell r="DI10"/>
          <cell r="DJ10"/>
          <cell r="DK10"/>
          <cell r="DL10"/>
          <cell r="DM10"/>
          <cell r="DN10"/>
          <cell r="DO10"/>
          <cell r="DP10"/>
          <cell r="DQ10"/>
          <cell r="DR10"/>
          <cell r="DS10"/>
          <cell r="DT10"/>
          <cell r="DU10"/>
          <cell r="DV10"/>
          <cell r="DW10"/>
          <cell r="DX10"/>
          <cell r="DY10"/>
          <cell r="DZ10"/>
          <cell r="EA10"/>
          <cell r="EB10"/>
          <cell r="EC10"/>
          <cell r="ED10"/>
          <cell r="EE10"/>
          <cell r="EF10"/>
          <cell r="EG10"/>
          <cell r="EH10"/>
          <cell r="EI10"/>
          <cell r="EJ10"/>
          <cell r="EK10"/>
          <cell r="EL10"/>
          <cell r="EM10"/>
          <cell r="EN10"/>
          <cell r="EO10"/>
          <cell r="EP10"/>
          <cell r="EQ10"/>
          <cell r="ER10"/>
          <cell r="ES10"/>
          <cell r="ET10"/>
          <cell r="EU10"/>
          <cell r="EV10"/>
          <cell r="EW10"/>
          <cell r="EX10"/>
          <cell r="EY10"/>
          <cell r="EZ10"/>
          <cell r="FA10"/>
          <cell r="FB10"/>
          <cell r="FC10"/>
          <cell r="FD10"/>
          <cell r="FE10"/>
          <cell r="FF10"/>
          <cell r="FG10"/>
          <cell r="FH10"/>
          <cell r="FI10"/>
          <cell r="FJ10"/>
          <cell r="FK10"/>
          <cell r="FL10"/>
          <cell r="FM10"/>
          <cell r="FN10"/>
          <cell r="FO10"/>
          <cell r="FP10"/>
          <cell r="FQ10"/>
          <cell r="FR10"/>
          <cell r="FS10"/>
          <cell r="FT10"/>
          <cell r="FU10"/>
          <cell r="FV10"/>
          <cell r="FW10"/>
          <cell r="FX10"/>
          <cell r="FY10"/>
          <cell r="FZ10"/>
          <cell r="GA10"/>
          <cell r="GB10"/>
          <cell r="GC10"/>
          <cell r="GD10"/>
          <cell r="GE10"/>
          <cell r="GF10"/>
          <cell r="GG10"/>
          <cell r="GH10"/>
          <cell r="GI10"/>
          <cell r="GJ10"/>
          <cell r="GK10"/>
          <cell r="GL10"/>
          <cell r="GM10"/>
          <cell r="GN10"/>
          <cell r="GO10"/>
          <cell r="GP10"/>
          <cell r="GQ10"/>
          <cell r="GR10"/>
          <cell r="GS10"/>
          <cell r="GT10"/>
          <cell r="GU10"/>
          <cell r="GV10"/>
          <cell r="GW10"/>
          <cell r="GX10"/>
          <cell r="GY10"/>
          <cell r="GZ10"/>
          <cell r="HA10"/>
          <cell r="HB10"/>
          <cell r="HC10"/>
          <cell r="HD10"/>
          <cell r="HE10"/>
          <cell r="HF10"/>
          <cell r="HG10"/>
          <cell r="HH10"/>
          <cell r="HI10"/>
          <cell r="HJ10"/>
          <cell r="HK10"/>
          <cell r="HL10"/>
          <cell r="HM10"/>
          <cell r="HN10"/>
          <cell r="HO10"/>
          <cell r="HP10"/>
          <cell r="HQ10"/>
          <cell r="HR10"/>
          <cell r="HS10"/>
          <cell r="HT10"/>
          <cell r="HU10"/>
          <cell r="HV10"/>
          <cell r="HW10"/>
          <cell r="HX10"/>
          <cell r="HY10"/>
          <cell r="HZ10"/>
          <cell r="IA10"/>
          <cell r="IB10"/>
          <cell r="IC10"/>
          <cell r="ID10"/>
          <cell r="IE10"/>
          <cell r="IF10"/>
          <cell r="IG10"/>
          <cell r="IH10"/>
          <cell r="II10"/>
          <cell r="IJ10"/>
          <cell r="IK10"/>
          <cell r="IL10"/>
          <cell r="IM10"/>
          <cell r="IN10"/>
          <cell r="IO10"/>
          <cell r="IP10"/>
          <cell r="IQ10"/>
          <cell r="IR10"/>
          <cell r="IS10"/>
          <cell r="IT10"/>
          <cell r="IU10"/>
          <cell r="IV10"/>
          <cell r="IW10"/>
          <cell r="IX10"/>
          <cell r="IY10"/>
          <cell r="IZ10"/>
          <cell r="JA10"/>
          <cell r="JB10"/>
          <cell r="JC10"/>
          <cell r="JD10"/>
          <cell r="JE10"/>
          <cell r="JF10"/>
          <cell r="JG10"/>
          <cell r="JH10"/>
          <cell r="JI10"/>
          <cell r="JJ10"/>
          <cell r="JK10"/>
          <cell r="JL10"/>
          <cell r="JM10"/>
          <cell r="JN10"/>
          <cell r="JO10"/>
          <cell r="JP10"/>
          <cell r="JQ10"/>
          <cell r="JR10"/>
          <cell r="JS10"/>
          <cell r="JT10"/>
          <cell r="JU10"/>
          <cell r="JV10"/>
          <cell r="JW10"/>
          <cell r="JX10"/>
          <cell r="JY10"/>
          <cell r="JZ10"/>
          <cell r="KA10"/>
          <cell r="KB10"/>
          <cell r="KC10"/>
          <cell r="KD10"/>
          <cell r="KE10"/>
          <cell r="KF10"/>
          <cell r="KG10"/>
          <cell r="KH10"/>
          <cell r="KI10"/>
          <cell r="KJ10"/>
          <cell r="KK10"/>
          <cell r="KL10"/>
          <cell r="KM10"/>
          <cell r="KN10"/>
          <cell r="KO10"/>
          <cell r="KP10"/>
          <cell r="KQ10"/>
          <cell r="KR10"/>
          <cell r="KS10"/>
          <cell r="KT10"/>
          <cell r="KU10"/>
          <cell r="KV10"/>
          <cell r="KW10"/>
          <cell r="KX10"/>
          <cell r="KY10"/>
          <cell r="KZ10"/>
          <cell r="LA10"/>
          <cell r="LB10"/>
          <cell r="LC10"/>
          <cell r="LD10"/>
          <cell r="LE10"/>
          <cell r="LF10"/>
          <cell r="LG10"/>
          <cell r="LH10"/>
          <cell r="LI10"/>
          <cell r="LJ10"/>
          <cell r="LK10"/>
          <cell r="LL10"/>
          <cell r="LM10"/>
          <cell r="LN10"/>
          <cell r="LO10"/>
          <cell r="LP10"/>
          <cell r="LQ10"/>
          <cell r="LR10"/>
          <cell r="LS10"/>
          <cell r="LT10"/>
          <cell r="LU10"/>
          <cell r="LV10"/>
          <cell r="LW10"/>
          <cell r="LX10"/>
          <cell r="LY10"/>
          <cell r="LZ10"/>
          <cell r="MA10"/>
          <cell r="MB10"/>
          <cell r="MC10"/>
          <cell r="MD10"/>
          <cell r="ME10"/>
          <cell r="MF10"/>
          <cell r="MG10"/>
          <cell r="MH10"/>
          <cell r="MI10"/>
          <cell r="MJ10"/>
          <cell r="MK10"/>
          <cell r="ML10"/>
          <cell r="MM10"/>
          <cell r="MN10"/>
          <cell r="MO10"/>
          <cell r="MP10"/>
          <cell r="MQ10"/>
          <cell r="MR10"/>
          <cell r="MS10"/>
          <cell r="MT10"/>
          <cell r="MU10"/>
          <cell r="MV10"/>
          <cell r="MW10"/>
          <cell r="MX10"/>
          <cell r="MY10"/>
          <cell r="MZ10"/>
          <cell r="NA10"/>
          <cell r="NB10"/>
          <cell r="NC10"/>
          <cell r="ND10"/>
          <cell r="NE10"/>
          <cell r="NF10"/>
          <cell r="NG10"/>
          <cell r="NH10"/>
          <cell r="NI10"/>
          <cell r="NJ10"/>
          <cell r="NK10"/>
          <cell r="NL10"/>
          <cell r="NM10"/>
          <cell r="NN10"/>
          <cell r="NO10"/>
          <cell r="NP10"/>
          <cell r="NQ10"/>
          <cell r="NR10"/>
          <cell r="NS10"/>
          <cell r="NT10"/>
          <cell r="NU10"/>
          <cell r="NV10"/>
          <cell r="NW10"/>
          <cell r="NX10"/>
          <cell r="NY10"/>
          <cell r="NZ10"/>
          <cell r="OA10"/>
          <cell r="OB10"/>
          <cell r="OC10"/>
          <cell r="OD10"/>
          <cell r="OE10"/>
          <cell r="OF10"/>
          <cell r="OG10"/>
          <cell r="OH10"/>
          <cell r="OI10"/>
          <cell r="OJ10"/>
          <cell r="OK10"/>
          <cell r="OL10"/>
          <cell r="OM10"/>
          <cell r="ON10"/>
          <cell r="OO10"/>
          <cell r="OP10"/>
          <cell r="OQ10"/>
          <cell r="OR10"/>
          <cell r="OS10"/>
          <cell r="OT10"/>
          <cell r="OU10"/>
          <cell r="OV10"/>
          <cell r="OW10"/>
          <cell r="OX10"/>
          <cell r="OY10"/>
          <cell r="OZ10"/>
          <cell r="PA10"/>
          <cell r="PB10"/>
          <cell r="PC10"/>
          <cell r="PD10"/>
          <cell r="PE10"/>
          <cell r="PF10"/>
          <cell r="PG10"/>
          <cell r="PH10"/>
          <cell r="PI10"/>
          <cell r="PJ10"/>
          <cell r="PK10"/>
          <cell r="PL10"/>
          <cell r="PM10"/>
          <cell r="PN10"/>
          <cell r="PO10"/>
          <cell r="PP10"/>
          <cell r="PQ10"/>
          <cell r="PR10"/>
          <cell r="PS10"/>
          <cell r="PT10"/>
          <cell r="PU10"/>
          <cell r="PV10"/>
          <cell r="PW10"/>
          <cell r="PX10"/>
          <cell r="PY10"/>
          <cell r="PZ10"/>
          <cell r="QA10"/>
          <cell r="QB10"/>
          <cell r="QC10"/>
          <cell r="QD10"/>
          <cell r="QE10"/>
          <cell r="QF10"/>
          <cell r="QG10"/>
          <cell r="QH10"/>
          <cell r="QI10"/>
          <cell r="QJ10"/>
          <cell r="QK10"/>
          <cell r="QL10"/>
          <cell r="QM10"/>
          <cell r="QN10"/>
          <cell r="QO10"/>
          <cell r="QP10"/>
          <cell r="QQ10"/>
          <cell r="QR10"/>
          <cell r="QS10"/>
          <cell r="QT10"/>
          <cell r="QU10"/>
          <cell r="QV10"/>
          <cell r="QW10"/>
          <cell r="QX10"/>
          <cell r="QY10"/>
          <cell r="QZ10"/>
          <cell r="RA10"/>
          <cell r="RB10"/>
          <cell r="RC10"/>
          <cell r="RD10"/>
          <cell r="RE10"/>
          <cell r="RF10"/>
          <cell r="RG10"/>
          <cell r="RH10"/>
          <cell r="RI10"/>
          <cell r="RJ10"/>
          <cell r="RK10"/>
          <cell r="RL10"/>
          <cell r="RM10"/>
          <cell r="RN10"/>
          <cell r="RO10"/>
          <cell r="RP10"/>
          <cell r="RQ10"/>
          <cell r="RR10"/>
          <cell r="RS10"/>
          <cell r="RT10"/>
          <cell r="RU10"/>
          <cell r="RV10"/>
          <cell r="RW10"/>
          <cell r="RX10"/>
          <cell r="RY10"/>
          <cell r="RZ10"/>
          <cell r="SA10"/>
          <cell r="SB10"/>
          <cell r="SC10"/>
          <cell r="SD10"/>
          <cell r="SE10"/>
          <cell r="SF10"/>
          <cell r="SG10"/>
          <cell r="SH10"/>
          <cell r="SI10"/>
          <cell r="SJ10"/>
          <cell r="SK10"/>
          <cell r="SL10"/>
          <cell r="SM10"/>
          <cell r="SN10"/>
          <cell r="SO10"/>
          <cell r="SP10"/>
          <cell r="SQ10"/>
          <cell r="SR10"/>
          <cell r="SS10"/>
          <cell r="ST10"/>
          <cell r="SU10"/>
          <cell r="SV10"/>
          <cell r="SW10"/>
          <cell r="SX10"/>
          <cell r="SY10"/>
          <cell r="SZ10"/>
          <cell r="TA10"/>
          <cell r="TB10"/>
          <cell r="TC10"/>
          <cell r="TD10"/>
          <cell r="TE10"/>
          <cell r="TF10"/>
          <cell r="TG10"/>
          <cell r="TH10"/>
          <cell r="TI10"/>
          <cell r="TJ10"/>
          <cell r="TK10"/>
          <cell r="TL10"/>
          <cell r="TM10"/>
          <cell r="TN10"/>
          <cell r="TO10"/>
          <cell r="TP10"/>
          <cell r="TQ10"/>
          <cell r="TR10"/>
          <cell r="TS10"/>
          <cell r="TT10"/>
          <cell r="TU10"/>
          <cell r="TV10"/>
          <cell r="TW10"/>
          <cell r="TX10"/>
          <cell r="TY10"/>
          <cell r="TZ10"/>
          <cell r="UA10"/>
          <cell r="UB10"/>
          <cell r="UC10"/>
          <cell r="UD10"/>
          <cell r="UE10"/>
          <cell r="UF10"/>
          <cell r="UG10"/>
          <cell r="UH10"/>
          <cell r="UI10"/>
          <cell r="UJ10"/>
          <cell r="UK10"/>
          <cell r="UL10"/>
          <cell r="UM10"/>
          <cell r="UN10"/>
          <cell r="UO10"/>
          <cell r="UP10"/>
          <cell r="UQ10"/>
          <cell r="UR10"/>
          <cell r="US10"/>
          <cell r="UT10"/>
          <cell r="UU10"/>
          <cell r="UV10"/>
          <cell r="UW10"/>
          <cell r="UX10"/>
          <cell r="UY10"/>
          <cell r="UZ10"/>
          <cell r="VA10"/>
          <cell r="VB10"/>
          <cell r="VC10"/>
          <cell r="VD10"/>
          <cell r="VE10"/>
          <cell r="VF10"/>
          <cell r="VG10"/>
          <cell r="VH10"/>
          <cell r="VI10"/>
          <cell r="VJ10"/>
          <cell r="VK10"/>
          <cell r="VL10"/>
          <cell r="VM10"/>
          <cell r="VN10"/>
          <cell r="VO10"/>
          <cell r="VP10"/>
          <cell r="VQ10"/>
          <cell r="VR10"/>
          <cell r="VS10"/>
          <cell r="VT10"/>
          <cell r="VU10"/>
          <cell r="VV10"/>
          <cell r="VW10"/>
          <cell r="VX10"/>
          <cell r="VY10"/>
          <cell r="VZ10"/>
          <cell r="WA10"/>
          <cell r="WB10"/>
          <cell r="WC10"/>
          <cell r="WD10"/>
          <cell r="WE10"/>
          <cell r="WF10"/>
          <cell r="WG10"/>
          <cell r="WH10"/>
          <cell r="WI10"/>
          <cell r="WJ10"/>
          <cell r="WK10"/>
          <cell r="WL10"/>
          <cell r="WM10"/>
          <cell r="WN10"/>
          <cell r="WO10"/>
          <cell r="WP10"/>
          <cell r="WQ10"/>
          <cell r="WR10"/>
          <cell r="WS10"/>
          <cell r="WT10"/>
          <cell r="WU10"/>
          <cell r="WV10"/>
          <cell r="WW10"/>
          <cell r="WX10"/>
          <cell r="WY10"/>
          <cell r="WZ10"/>
          <cell r="XA10"/>
          <cell r="XB10"/>
          <cell r="XC10"/>
          <cell r="XD10"/>
          <cell r="XE10"/>
          <cell r="XF10"/>
          <cell r="XG10"/>
          <cell r="XH10"/>
          <cell r="XI10"/>
          <cell r="XJ10"/>
          <cell r="XK10"/>
          <cell r="XL10"/>
          <cell r="XM10"/>
          <cell r="XN10"/>
          <cell r="XO10"/>
          <cell r="XP10"/>
          <cell r="XQ10"/>
          <cell r="XR10"/>
          <cell r="XS10"/>
          <cell r="XT10"/>
          <cell r="XU10"/>
          <cell r="XV10"/>
          <cell r="XW10"/>
          <cell r="XX10"/>
          <cell r="XY10"/>
          <cell r="XZ10"/>
          <cell r="YA10"/>
          <cell r="YB10"/>
          <cell r="YC10"/>
          <cell r="YD10"/>
          <cell r="YE10"/>
          <cell r="YF10"/>
          <cell r="YG10"/>
          <cell r="YH10"/>
          <cell r="YI10"/>
          <cell r="YJ10"/>
          <cell r="YK10"/>
          <cell r="YL10"/>
          <cell r="YM10"/>
          <cell r="YN10"/>
          <cell r="YO10"/>
          <cell r="YP10"/>
          <cell r="YQ10"/>
          <cell r="YR10"/>
          <cell r="YS10"/>
          <cell r="YT10"/>
          <cell r="YU10"/>
          <cell r="YV10"/>
          <cell r="YW10"/>
          <cell r="YX10"/>
          <cell r="YY10"/>
          <cell r="YZ10"/>
          <cell r="ZA10"/>
          <cell r="ZB10"/>
          <cell r="ZC10"/>
          <cell r="ZD10"/>
          <cell r="ZE10"/>
          <cell r="ZF10"/>
          <cell r="ZG10"/>
          <cell r="ZH10"/>
          <cell r="ZI10"/>
          <cell r="ZJ10"/>
          <cell r="ZK10"/>
          <cell r="ZL10"/>
          <cell r="ZM10"/>
          <cell r="ZN10"/>
          <cell r="ZO10"/>
          <cell r="ZP10"/>
          <cell r="ZQ10"/>
          <cell r="ZR10"/>
          <cell r="ZS10"/>
          <cell r="ZT10"/>
          <cell r="ZU10"/>
          <cell r="ZV10"/>
          <cell r="ZW10"/>
          <cell r="ZX10"/>
          <cell r="ZY10"/>
          <cell r="ZZ10"/>
          <cell r="AAA10"/>
          <cell r="AAB10"/>
          <cell r="AAC10"/>
          <cell r="AAD10"/>
          <cell r="AAE10"/>
          <cell r="AAF10"/>
          <cell r="AAG10"/>
          <cell r="AAH10"/>
          <cell r="AAI10"/>
          <cell r="AAJ10"/>
          <cell r="AAK10"/>
          <cell r="AAL10"/>
          <cell r="AAM10"/>
          <cell r="AAN10"/>
          <cell r="AAO10"/>
          <cell r="AAP10"/>
          <cell r="AAQ10"/>
          <cell r="AAR10"/>
          <cell r="AAS10"/>
        </row>
        <row r="11">
          <cell r="C11">
            <v>0</v>
          </cell>
          <cell r="D11">
            <v>0</v>
          </cell>
          <cell r="E11" t="str">
            <v>5*CONTAINER 20' DRY</v>
          </cell>
          <cell r="F11"/>
          <cell r="G11"/>
          <cell r="H11"/>
          <cell r="I11"/>
          <cell r="J11"/>
          <cell r="K11"/>
          <cell r="L11"/>
          <cell r="M11" t="str">
            <v>CONTAINER 40''</v>
          </cell>
          <cell r="N11" t="str">
            <v>CONTAINER 40''</v>
          </cell>
          <cell r="O11" t="str">
            <v>CONTAINER 40''</v>
          </cell>
          <cell r="P11" t="str">
            <v>CONTAINER 40''</v>
          </cell>
          <cell r="Q11" t="str">
            <v>CONTAINER 20" DRY</v>
          </cell>
          <cell r="R11"/>
          <cell r="S11"/>
          <cell r="T11" t="str">
            <v>CONTAINER 20" DRY</v>
          </cell>
          <cell r="U11"/>
          <cell r="V11"/>
          <cell r="W11"/>
          <cell r="X11"/>
          <cell r="Y11"/>
          <cell r="Z11"/>
          <cell r="AA11"/>
          <cell r="AB11" t="str">
            <v>Container 40' DRY</v>
          </cell>
          <cell r="AC11" t="str">
            <v>Container 40' DRY</v>
          </cell>
          <cell r="AD11" t="str">
            <v>Container 40' DRY</v>
          </cell>
          <cell r="AE11"/>
          <cell r="AF11"/>
          <cell r="AG11"/>
          <cell r="AH11"/>
          <cell r="AI11"/>
          <cell r="AJ11" t="str">
            <v>Container 40' DRY</v>
          </cell>
          <cell r="AK11"/>
          <cell r="AL11"/>
          <cell r="AM11"/>
          <cell r="AN11"/>
          <cell r="AO11"/>
          <cell r="AP11"/>
          <cell r="AQ11"/>
          <cell r="AR11" t="str">
            <v>Camion</v>
          </cell>
          <cell r="AS11"/>
          <cell r="AT11"/>
          <cell r="AU11" t="str">
            <v>Container 40' DRY</v>
          </cell>
          <cell r="AV11"/>
          <cell r="AW11"/>
          <cell r="AX11"/>
          <cell r="AY11"/>
          <cell r="AZ11"/>
          <cell r="BA11"/>
          <cell r="BB11"/>
          <cell r="BC11" t="str">
            <v>Container 40' DRY</v>
          </cell>
          <cell r="BD11"/>
          <cell r="BE11" t="str">
            <v>Container 40' DRY</v>
          </cell>
          <cell r="BF11" t="str">
            <v>Container 20'' DRY</v>
          </cell>
          <cell r="BG11"/>
          <cell r="BH11"/>
          <cell r="BI11"/>
          <cell r="BJ11" t="str">
            <v>Camion</v>
          </cell>
          <cell r="BK11" t="str">
            <v>Container 20'' DRY</v>
          </cell>
          <cell r="BL11"/>
          <cell r="BM11"/>
          <cell r="BN11"/>
          <cell r="BO11"/>
          <cell r="BP11"/>
          <cell r="BQ11"/>
          <cell r="BR11"/>
          <cell r="BS11" t="str">
            <v>Container 20'' DRY</v>
          </cell>
          <cell r="BT11"/>
          <cell r="BU11"/>
          <cell r="BV11" t="str">
            <v>Container 40'' DRY</v>
          </cell>
          <cell r="BW11"/>
          <cell r="BX11"/>
          <cell r="BY11"/>
          <cell r="BZ11"/>
          <cell r="CA11"/>
          <cell r="CB11" t="str">
            <v>Container 20' DRY</v>
          </cell>
          <cell r="CC11"/>
          <cell r="CD11" t="str">
            <v>Container 20' DRY</v>
          </cell>
          <cell r="CE11"/>
          <cell r="CF11"/>
          <cell r="CG11"/>
          <cell r="CH11"/>
          <cell r="CI11" t="str">
            <v>Remorque</v>
          </cell>
          <cell r="CJ11" t="str">
            <v>Remorque</v>
          </cell>
          <cell r="CK11" t="str">
            <v>Remorque</v>
          </cell>
          <cell r="CL11" t="str">
            <v>Container 20' DRY</v>
          </cell>
          <cell r="CM11"/>
          <cell r="CN11" t="str">
            <v>Remorque</v>
          </cell>
          <cell r="CO11" t="str">
            <v>Remorque</v>
          </cell>
          <cell r="CP11" t="str">
            <v>Semi-remorque</v>
          </cell>
          <cell r="CQ11"/>
          <cell r="CR11"/>
          <cell r="CS11"/>
          <cell r="CT11"/>
          <cell r="CU11"/>
          <cell r="CV11"/>
          <cell r="CW11"/>
          <cell r="CX11"/>
          <cell r="CY11"/>
          <cell r="CZ11"/>
          <cell r="DA11"/>
          <cell r="DB11"/>
          <cell r="DC11"/>
          <cell r="DD11"/>
          <cell r="DE11"/>
          <cell r="DF11"/>
          <cell r="DG11"/>
          <cell r="DH11"/>
          <cell r="DI11"/>
          <cell r="DJ11"/>
          <cell r="DK11"/>
          <cell r="DL11"/>
          <cell r="DM11"/>
          <cell r="DN11"/>
          <cell r="DO11"/>
          <cell r="DP11"/>
          <cell r="DQ11"/>
          <cell r="DR11"/>
          <cell r="DS11"/>
          <cell r="DT11"/>
          <cell r="DU11"/>
          <cell r="DV11"/>
          <cell r="DW11"/>
          <cell r="DX11"/>
          <cell r="DY11"/>
          <cell r="DZ11"/>
          <cell r="EA11"/>
          <cell r="EB11"/>
          <cell r="EC11"/>
          <cell r="ED11"/>
          <cell r="EE11"/>
          <cell r="EF11"/>
          <cell r="EG11"/>
          <cell r="EH11"/>
          <cell r="EI11"/>
          <cell r="EJ11"/>
          <cell r="EK11"/>
          <cell r="EL11"/>
          <cell r="EM11"/>
          <cell r="EN11"/>
          <cell r="EO11"/>
          <cell r="EP11"/>
          <cell r="EQ11"/>
          <cell r="ER11"/>
          <cell r="ES11"/>
          <cell r="ET11"/>
          <cell r="EU11"/>
          <cell r="EV11"/>
          <cell r="EW11"/>
          <cell r="EX11"/>
          <cell r="EY11"/>
          <cell r="EZ11"/>
          <cell r="FA11"/>
          <cell r="FB11"/>
          <cell r="FC11"/>
          <cell r="FD11"/>
          <cell r="FE11"/>
          <cell r="FF11"/>
          <cell r="FG11"/>
          <cell r="FH11"/>
          <cell r="FI11"/>
          <cell r="FJ11"/>
          <cell r="FK11"/>
          <cell r="FL11"/>
          <cell r="FM11"/>
          <cell r="FN11"/>
          <cell r="FO11"/>
          <cell r="FP11"/>
          <cell r="FQ11"/>
          <cell r="FR11"/>
          <cell r="FS11"/>
          <cell r="FT11"/>
          <cell r="FU11"/>
          <cell r="FV11"/>
          <cell r="FW11"/>
          <cell r="FX11"/>
          <cell r="FY11"/>
          <cell r="FZ11"/>
          <cell r="GA11"/>
          <cell r="GB11"/>
          <cell r="GC11"/>
          <cell r="GD11"/>
          <cell r="GE11"/>
          <cell r="GF11"/>
          <cell r="GG11"/>
          <cell r="GH11"/>
          <cell r="GI11"/>
          <cell r="GJ11"/>
          <cell r="GK11"/>
          <cell r="GL11"/>
          <cell r="GM11"/>
          <cell r="GN11"/>
          <cell r="GO11"/>
          <cell r="GP11"/>
          <cell r="GQ11"/>
          <cell r="GR11"/>
          <cell r="GS11"/>
          <cell r="GT11"/>
          <cell r="GU11"/>
          <cell r="GV11"/>
          <cell r="GW11"/>
          <cell r="GX11"/>
          <cell r="GY11"/>
          <cell r="GZ11"/>
          <cell r="HA11"/>
          <cell r="HB11"/>
          <cell r="HC11"/>
          <cell r="HD11"/>
          <cell r="HE11"/>
          <cell r="HF11"/>
          <cell r="HG11"/>
          <cell r="HH11"/>
          <cell r="HI11"/>
          <cell r="HJ11"/>
          <cell r="HK11"/>
          <cell r="HL11"/>
          <cell r="HM11"/>
          <cell r="HN11"/>
          <cell r="HO11"/>
          <cell r="HP11"/>
          <cell r="HQ11"/>
          <cell r="HR11"/>
          <cell r="HS11"/>
          <cell r="HT11"/>
          <cell r="HU11"/>
          <cell r="HV11"/>
          <cell r="HW11"/>
          <cell r="HX11"/>
          <cell r="HY11"/>
          <cell r="HZ11"/>
          <cell r="IA11"/>
          <cell r="IB11"/>
          <cell r="IC11"/>
          <cell r="ID11"/>
          <cell r="IE11"/>
          <cell r="IF11"/>
          <cell r="IG11"/>
          <cell r="IH11"/>
          <cell r="II11"/>
          <cell r="IJ11"/>
          <cell r="IK11"/>
          <cell r="IL11"/>
          <cell r="IM11"/>
          <cell r="IN11"/>
          <cell r="IO11"/>
          <cell r="IP11"/>
          <cell r="IQ11"/>
          <cell r="IR11"/>
          <cell r="IS11"/>
          <cell r="IT11"/>
          <cell r="IU11"/>
          <cell r="IV11"/>
          <cell r="IW11"/>
          <cell r="IX11"/>
          <cell r="IY11"/>
          <cell r="IZ11"/>
          <cell r="JA11"/>
          <cell r="JB11"/>
          <cell r="JC11"/>
          <cell r="JD11"/>
          <cell r="JE11"/>
          <cell r="JF11"/>
          <cell r="JG11"/>
          <cell r="JH11"/>
          <cell r="JI11"/>
          <cell r="JJ11"/>
          <cell r="JK11"/>
          <cell r="JL11"/>
          <cell r="JM11"/>
          <cell r="JN11"/>
          <cell r="JO11"/>
          <cell r="JP11"/>
          <cell r="JQ11"/>
          <cell r="JR11"/>
          <cell r="JS11"/>
          <cell r="JT11"/>
          <cell r="JU11"/>
          <cell r="JV11"/>
          <cell r="JW11"/>
          <cell r="JX11"/>
          <cell r="JY11"/>
          <cell r="JZ11"/>
          <cell r="KA11"/>
          <cell r="KB11"/>
          <cell r="KC11"/>
          <cell r="KD11"/>
          <cell r="KE11"/>
          <cell r="KF11"/>
          <cell r="KG11"/>
          <cell r="KH11"/>
          <cell r="KI11"/>
          <cell r="KJ11"/>
          <cell r="KK11"/>
          <cell r="KL11"/>
          <cell r="KM11"/>
          <cell r="KN11"/>
          <cell r="KO11"/>
          <cell r="KP11"/>
          <cell r="KQ11"/>
          <cell r="KR11"/>
          <cell r="KS11"/>
          <cell r="KT11"/>
          <cell r="KU11"/>
          <cell r="KV11"/>
          <cell r="KW11"/>
          <cell r="KX11"/>
          <cell r="KY11"/>
          <cell r="KZ11"/>
          <cell r="LA11"/>
          <cell r="LB11"/>
          <cell r="LC11"/>
          <cell r="LD11"/>
          <cell r="LE11"/>
          <cell r="LF11"/>
          <cell r="LG11"/>
          <cell r="LH11"/>
          <cell r="LI11"/>
          <cell r="LJ11"/>
          <cell r="LK11"/>
          <cell r="LL11"/>
          <cell r="LM11"/>
          <cell r="LN11"/>
          <cell r="LO11"/>
          <cell r="LP11"/>
          <cell r="LQ11"/>
          <cell r="LR11"/>
          <cell r="LS11"/>
          <cell r="LT11"/>
          <cell r="LU11"/>
          <cell r="LV11"/>
          <cell r="LW11"/>
          <cell r="LX11"/>
          <cell r="LY11"/>
          <cell r="LZ11"/>
          <cell r="MA11"/>
          <cell r="MB11"/>
          <cell r="MC11"/>
          <cell r="MD11"/>
          <cell r="ME11"/>
          <cell r="MF11"/>
          <cell r="MG11"/>
          <cell r="MH11"/>
          <cell r="MI11"/>
          <cell r="MJ11"/>
          <cell r="MK11"/>
          <cell r="ML11"/>
          <cell r="MM11"/>
          <cell r="MN11"/>
          <cell r="MO11"/>
          <cell r="MP11"/>
          <cell r="MQ11"/>
          <cell r="MR11"/>
          <cell r="MS11"/>
          <cell r="MT11"/>
          <cell r="MU11"/>
          <cell r="MV11"/>
          <cell r="MW11"/>
          <cell r="MX11"/>
          <cell r="MY11"/>
          <cell r="MZ11"/>
          <cell r="NA11"/>
          <cell r="NB11"/>
          <cell r="NC11"/>
          <cell r="ND11"/>
          <cell r="NE11"/>
          <cell r="NF11"/>
          <cell r="NG11"/>
          <cell r="NH11"/>
          <cell r="NI11"/>
          <cell r="NJ11"/>
          <cell r="NK11"/>
          <cell r="NL11"/>
          <cell r="NM11"/>
          <cell r="NN11"/>
          <cell r="NO11"/>
          <cell r="NP11"/>
          <cell r="NQ11"/>
          <cell r="NR11"/>
          <cell r="NS11"/>
          <cell r="NT11"/>
          <cell r="NU11"/>
          <cell r="NV11"/>
          <cell r="NW11"/>
          <cell r="NX11"/>
          <cell r="NY11"/>
          <cell r="NZ11"/>
          <cell r="OA11"/>
          <cell r="OB11"/>
          <cell r="OC11"/>
          <cell r="OD11"/>
          <cell r="OE11"/>
          <cell r="OF11"/>
          <cell r="OG11"/>
          <cell r="OH11"/>
          <cell r="OI11"/>
          <cell r="OJ11"/>
          <cell r="OK11"/>
          <cell r="OL11"/>
          <cell r="OM11"/>
          <cell r="ON11"/>
          <cell r="OO11"/>
          <cell r="OP11"/>
          <cell r="OQ11"/>
          <cell r="OR11"/>
          <cell r="OS11"/>
          <cell r="OT11"/>
          <cell r="OU11"/>
          <cell r="OV11"/>
          <cell r="OW11"/>
          <cell r="OX11"/>
          <cell r="OY11"/>
          <cell r="OZ11"/>
          <cell r="PA11"/>
          <cell r="PB11"/>
          <cell r="PC11"/>
          <cell r="PD11"/>
          <cell r="PE11"/>
          <cell r="PF11"/>
          <cell r="PG11"/>
          <cell r="PH11"/>
          <cell r="PI11"/>
          <cell r="PJ11"/>
          <cell r="PK11"/>
          <cell r="PL11"/>
          <cell r="PM11"/>
          <cell r="PN11"/>
          <cell r="PO11"/>
          <cell r="PP11"/>
          <cell r="PQ11"/>
          <cell r="PR11"/>
          <cell r="PS11"/>
          <cell r="PT11"/>
          <cell r="PU11"/>
          <cell r="PV11"/>
          <cell r="PW11"/>
          <cell r="PX11"/>
          <cell r="PY11"/>
          <cell r="PZ11"/>
          <cell r="QA11"/>
          <cell r="QB11"/>
          <cell r="QC11"/>
          <cell r="QD11"/>
          <cell r="QE11"/>
          <cell r="QF11"/>
          <cell r="QG11"/>
          <cell r="QH11"/>
          <cell r="QI11"/>
          <cell r="QJ11"/>
          <cell r="QK11"/>
          <cell r="QL11"/>
          <cell r="QM11"/>
          <cell r="QN11"/>
          <cell r="QO11"/>
          <cell r="QP11"/>
          <cell r="QQ11"/>
          <cell r="QR11"/>
          <cell r="QS11"/>
          <cell r="QT11"/>
          <cell r="QU11"/>
          <cell r="QV11"/>
          <cell r="QW11"/>
          <cell r="QX11"/>
          <cell r="QY11"/>
          <cell r="QZ11"/>
          <cell r="RA11"/>
          <cell r="RB11"/>
          <cell r="RC11"/>
          <cell r="RD11"/>
          <cell r="RE11"/>
          <cell r="RF11"/>
          <cell r="RG11"/>
          <cell r="RH11"/>
          <cell r="RI11"/>
          <cell r="RJ11"/>
          <cell r="RK11"/>
          <cell r="RL11"/>
          <cell r="RM11"/>
          <cell r="RN11"/>
          <cell r="RO11"/>
          <cell r="RP11"/>
          <cell r="RQ11"/>
          <cell r="RR11"/>
          <cell r="RS11"/>
          <cell r="RT11"/>
          <cell r="RU11"/>
          <cell r="RV11"/>
          <cell r="RW11"/>
          <cell r="RX11"/>
          <cell r="RY11"/>
          <cell r="RZ11"/>
          <cell r="SA11"/>
          <cell r="SB11"/>
          <cell r="SC11"/>
          <cell r="SD11"/>
          <cell r="SE11"/>
          <cell r="SF11"/>
          <cell r="SG11"/>
          <cell r="SH11"/>
          <cell r="SI11"/>
          <cell r="SJ11"/>
          <cell r="SK11"/>
          <cell r="SL11"/>
          <cell r="SM11"/>
          <cell r="SN11"/>
          <cell r="SO11"/>
          <cell r="SP11"/>
          <cell r="SQ11"/>
          <cell r="SR11"/>
          <cell r="SS11"/>
          <cell r="ST11"/>
          <cell r="SU11"/>
          <cell r="SV11"/>
          <cell r="SW11"/>
          <cell r="SX11"/>
          <cell r="SY11"/>
          <cell r="SZ11"/>
          <cell r="TA11"/>
          <cell r="TB11"/>
          <cell r="TC11"/>
          <cell r="TD11"/>
          <cell r="TE11"/>
          <cell r="TF11"/>
          <cell r="TG11"/>
          <cell r="TH11"/>
          <cell r="TI11"/>
          <cell r="TJ11"/>
          <cell r="TK11"/>
          <cell r="TL11"/>
          <cell r="TM11"/>
          <cell r="TN11"/>
          <cell r="TO11"/>
          <cell r="TP11"/>
          <cell r="TQ11"/>
          <cell r="TR11"/>
          <cell r="TS11"/>
          <cell r="TT11"/>
          <cell r="TU11"/>
          <cell r="TV11"/>
          <cell r="TW11"/>
          <cell r="TX11"/>
          <cell r="TY11"/>
          <cell r="TZ11"/>
          <cell r="UA11"/>
          <cell r="UB11"/>
          <cell r="UC11"/>
          <cell r="UD11"/>
          <cell r="UE11"/>
          <cell r="UF11"/>
          <cell r="UG11"/>
          <cell r="UH11"/>
          <cell r="UI11"/>
          <cell r="UJ11"/>
          <cell r="UK11"/>
          <cell r="UL11"/>
          <cell r="UM11"/>
          <cell r="UN11"/>
          <cell r="UO11"/>
          <cell r="UP11"/>
          <cell r="UQ11"/>
          <cell r="UR11"/>
          <cell r="US11"/>
          <cell r="UT11"/>
          <cell r="UU11"/>
          <cell r="UV11"/>
          <cell r="UW11"/>
          <cell r="UX11"/>
          <cell r="UY11"/>
          <cell r="UZ11"/>
          <cell r="VA11"/>
          <cell r="VB11"/>
          <cell r="VC11"/>
          <cell r="VD11"/>
          <cell r="VE11"/>
          <cell r="VF11"/>
          <cell r="VG11"/>
          <cell r="VH11"/>
          <cell r="VI11"/>
          <cell r="VJ11"/>
          <cell r="VK11"/>
          <cell r="VL11"/>
          <cell r="VM11"/>
          <cell r="VN11"/>
          <cell r="VO11"/>
          <cell r="VP11"/>
          <cell r="VQ11"/>
          <cell r="VR11"/>
          <cell r="VS11"/>
          <cell r="VT11"/>
          <cell r="VU11"/>
          <cell r="VV11"/>
          <cell r="VW11"/>
          <cell r="VX11"/>
          <cell r="VY11"/>
          <cell r="VZ11"/>
          <cell r="WA11"/>
          <cell r="WB11"/>
          <cell r="WC11"/>
          <cell r="WD11"/>
          <cell r="WE11"/>
          <cell r="WF11"/>
          <cell r="WG11"/>
          <cell r="WH11"/>
          <cell r="WI11"/>
          <cell r="WJ11"/>
          <cell r="WK11"/>
          <cell r="WL11"/>
          <cell r="WM11"/>
          <cell r="WN11"/>
          <cell r="WO11"/>
          <cell r="WP11"/>
          <cell r="WQ11"/>
          <cell r="WR11"/>
          <cell r="WS11"/>
          <cell r="WT11"/>
          <cell r="WU11"/>
          <cell r="WV11"/>
          <cell r="WW11"/>
          <cell r="WX11"/>
          <cell r="WY11"/>
          <cell r="WZ11"/>
          <cell r="XA11"/>
          <cell r="XB11"/>
          <cell r="XC11"/>
          <cell r="XD11"/>
          <cell r="XE11"/>
          <cell r="XF11"/>
          <cell r="XG11"/>
          <cell r="XH11"/>
          <cell r="XI11"/>
          <cell r="XJ11"/>
          <cell r="XK11"/>
          <cell r="XL11"/>
          <cell r="XM11"/>
          <cell r="XN11"/>
          <cell r="XO11"/>
          <cell r="XP11"/>
          <cell r="XQ11"/>
          <cell r="XR11"/>
          <cell r="XS11"/>
          <cell r="XT11"/>
          <cell r="XU11"/>
          <cell r="XV11"/>
          <cell r="XW11"/>
          <cell r="XX11"/>
          <cell r="XY11"/>
          <cell r="XZ11"/>
          <cell r="YA11"/>
          <cell r="YB11"/>
          <cell r="YC11"/>
          <cell r="YD11"/>
          <cell r="YE11"/>
          <cell r="YF11"/>
          <cell r="YG11"/>
          <cell r="YH11"/>
          <cell r="YI11"/>
          <cell r="YJ11"/>
          <cell r="YK11"/>
          <cell r="YL11"/>
          <cell r="YM11"/>
          <cell r="YN11"/>
          <cell r="YO11"/>
          <cell r="YP11"/>
          <cell r="YQ11"/>
          <cell r="YR11"/>
          <cell r="YS11"/>
          <cell r="YT11"/>
          <cell r="YU11"/>
          <cell r="YV11"/>
          <cell r="YW11"/>
          <cell r="YX11"/>
          <cell r="YY11"/>
          <cell r="YZ11"/>
          <cell r="ZA11"/>
          <cell r="ZB11"/>
          <cell r="ZC11"/>
          <cell r="ZD11"/>
          <cell r="ZE11"/>
          <cell r="ZF11"/>
          <cell r="ZG11"/>
          <cell r="ZH11"/>
          <cell r="ZI11"/>
          <cell r="ZJ11"/>
          <cell r="ZK11"/>
          <cell r="ZL11"/>
          <cell r="ZM11"/>
          <cell r="ZN11"/>
          <cell r="ZO11"/>
          <cell r="ZP11"/>
          <cell r="ZQ11"/>
          <cell r="ZR11"/>
          <cell r="ZS11"/>
          <cell r="ZT11"/>
          <cell r="ZU11"/>
          <cell r="ZV11"/>
          <cell r="ZW11"/>
          <cell r="ZX11"/>
          <cell r="ZY11"/>
          <cell r="ZZ11"/>
          <cell r="AAA11"/>
          <cell r="AAB11"/>
          <cell r="AAC11"/>
          <cell r="AAD11"/>
          <cell r="AAE11"/>
          <cell r="AAF11"/>
          <cell r="AAG11"/>
          <cell r="AAH11"/>
          <cell r="AAI11"/>
          <cell r="AAJ11"/>
          <cell r="AAK11"/>
          <cell r="AAL11"/>
          <cell r="AAM11"/>
          <cell r="AAN11"/>
          <cell r="AAO11"/>
          <cell r="AAP11"/>
          <cell r="AAQ11"/>
          <cell r="AAR11"/>
          <cell r="AAS11"/>
        </row>
        <row r="12">
          <cell r="C12">
            <v>0</v>
          </cell>
          <cell r="D12">
            <v>0</v>
          </cell>
          <cell r="E12" t="str">
            <v>PORT DAMMAM</v>
          </cell>
          <cell r="F12"/>
          <cell r="G12"/>
          <cell r="H12"/>
          <cell r="I12"/>
          <cell r="J12"/>
          <cell r="K12"/>
          <cell r="L12"/>
          <cell r="M12" t="str">
            <v>62280 saint omer</v>
          </cell>
          <cell r="N12" t="str">
            <v>62280 saint omer</v>
          </cell>
          <cell r="O12" t="str">
            <v>62280 saint omer</v>
          </cell>
          <cell r="P12" t="str">
            <v>62280 saint omer</v>
          </cell>
          <cell r="Q12" t="str">
            <v>65580 France</v>
          </cell>
          <cell r="R12"/>
          <cell r="S12"/>
          <cell r="T12" t="str">
            <v>37550 France</v>
          </cell>
          <cell r="U12"/>
          <cell r="V12"/>
          <cell r="W12"/>
          <cell r="X12"/>
          <cell r="Y12"/>
          <cell r="Z12"/>
          <cell r="AA12"/>
          <cell r="AB12" t="str">
            <v>62280 France</v>
          </cell>
          <cell r="AC12" t="str">
            <v>62280 France</v>
          </cell>
          <cell r="AD12" t="str">
            <v>62280 France</v>
          </cell>
          <cell r="AE12"/>
          <cell r="AF12"/>
          <cell r="AG12"/>
          <cell r="AH12"/>
          <cell r="AI12"/>
          <cell r="AJ12" t="str">
            <v>62280 France</v>
          </cell>
          <cell r="AK12"/>
          <cell r="AL12"/>
          <cell r="AM12"/>
          <cell r="AN12"/>
          <cell r="AO12"/>
          <cell r="AP12"/>
          <cell r="AQ12"/>
          <cell r="AR12" t="str">
            <v>ZI EL Taref n°C11</v>
          </cell>
          <cell r="AS12"/>
          <cell r="AT12"/>
          <cell r="AU12" t="str">
            <v>62280 France</v>
          </cell>
          <cell r="AV12"/>
          <cell r="AW12"/>
          <cell r="AX12"/>
          <cell r="AY12"/>
          <cell r="AZ12"/>
          <cell r="BA12"/>
          <cell r="BB12"/>
          <cell r="BC12" t="str">
            <v>62280 France</v>
          </cell>
          <cell r="BD12"/>
          <cell r="BE12" t="str">
            <v>62280 France</v>
          </cell>
          <cell r="BF12" t="str">
            <v>79000 Niort</v>
          </cell>
          <cell r="BG12"/>
          <cell r="BH12"/>
          <cell r="BI12"/>
          <cell r="BJ12" t="str">
            <v>ZI EL Taref n°C11</v>
          </cell>
          <cell r="BK12" t="str">
            <v>77607 France</v>
          </cell>
          <cell r="BL12"/>
          <cell r="BM12"/>
          <cell r="BN12"/>
          <cell r="BO12"/>
          <cell r="BP12"/>
          <cell r="BQ12"/>
          <cell r="BR12"/>
          <cell r="BS12" t="str">
            <v>KENYA</v>
          </cell>
          <cell r="BT12"/>
          <cell r="BU12"/>
          <cell r="BV12" t="str">
            <v>62280 France</v>
          </cell>
          <cell r="BW12"/>
          <cell r="BX12"/>
          <cell r="BY12"/>
          <cell r="BZ12"/>
          <cell r="CA12"/>
          <cell r="CB12" t="str">
            <v xml:space="preserve">77607 MARNE LA VALLE </v>
          </cell>
          <cell r="CC12"/>
          <cell r="CD12" t="str">
            <v xml:space="preserve">77607 MARNE LA VALLE </v>
          </cell>
          <cell r="CE12"/>
          <cell r="CF12"/>
          <cell r="CG12"/>
          <cell r="CH12"/>
          <cell r="CI12" t="str">
            <v>22440 Trémuson</v>
          </cell>
          <cell r="CJ12" t="str">
            <v>62280 France</v>
          </cell>
          <cell r="CK12" t="str">
            <v>62280 France</v>
          </cell>
          <cell r="CL12" t="str">
            <v>77600 Fance</v>
          </cell>
          <cell r="CM12"/>
          <cell r="CN12" t="str">
            <v>457 Bis Av. de Paris 79000 Niort</v>
          </cell>
          <cell r="CO12" t="str">
            <v>6 AVENUE DU LAC 37550 SAINT AVERTIN</v>
          </cell>
          <cell r="CP12" t="str">
            <v>CITE 24 LOGTS N°24, ROUTE CHETMA</v>
          </cell>
          <cell r="CQ12"/>
          <cell r="CR12"/>
          <cell r="CS12"/>
          <cell r="CT12"/>
          <cell r="CU12"/>
          <cell r="CV12"/>
          <cell r="CW12"/>
          <cell r="CX12"/>
          <cell r="CY12"/>
          <cell r="CZ12"/>
          <cell r="DA12"/>
          <cell r="DB12"/>
          <cell r="DC12"/>
          <cell r="DD12"/>
          <cell r="DE12"/>
          <cell r="DF12"/>
          <cell r="DG12"/>
          <cell r="DH12"/>
          <cell r="DI12"/>
          <cell r="DJ12"/>
          <cell r="DK12"/>
          <cell r="DL12"/>
          <cell r="DM12"/>
          <cell r="DN12"/>
          <cell r="DO12"/>
          <cell r="DP12"/>
          <cell r="DQ12"/>
          <cell r="DR12"/>
          <cell r="DS12"/>
          <cell r="DT12"/>
          <cell r="DU12"/>
          <cell r="DV12"/>
          <cell r="DW12"/>
          <cell r="DX12"/>
          <cell r="DY12"/>
          <cell r="DZ12"/>
          <cell r="EA12"/>
          <cell r="EB12"/>
          <cell r="EC12"/>
          <cell r="ED12"/>
          <cell r="EE12"/>
          <cell r="EF12"/>
          <cell r="EG12"/>
          <cell r="EH12"/>
          <cell r="EI12"/>
          <cell r="EJ12"/>
          <cell r="EK12"/>
          <cell r="EL12"/>
          <cell r="EM12"/>
          <cell r="EN12"/>
          <cell r="EO12"/>
          <cell r="EP12"/>
          <cell r="EQ12"/>
          <cell r="ER12"/>
          <cell r="ES12"/>
          <cell r="ET12"/>
          <cell r="EU12"/>
          <cell r="EV12"/>
          <cell r="EW12"/>
          <cell r="EX12"/>
          <cell r="EY12"/>
          <cell r="EZ12"/>
          <cell r="FA12"/>
          <cell r="FB12"/>
          <cell r="FC12"/>
          <cell r="FD12"/>
          <cell r="FE12"/>
          <cell r="FF12"/>
          <cell r="FG12"/>
          <cell r="FH12"/>
          <cell r="FI12"/>
          <cell r="FJ12"/>
          <cell r="FK12"/>
          <cell r="FL12"/>
          <cell r="FM12"/>
          <cell r="FN12"/>
          <cell r="FO12"/>
          <cell r="FP12"/>
          <cell r="FQ12"/>
          <cell r="FR12"/>
          <cell r="FS12"/>
          <cell r="FT12"/>
          <cell r="FU12"/>
          <cell r="FV12"/>
          <cell r="FW12"/>
          <cell r="FX12"/>
          <cell r="FY12"/>
          <cell r="FZ12"/>
          <cell r="GA12"/>
          <cell r="GB12"/>
          <cell r="GC12"/>
          <cell r="GD12"/>
          <cell r="GE12"/>
          <cell r="GF12"/>
          <cell r="GG12"/>
          <cell r="GH12"/>
          <cell r="GI12"/>
          <cell r="GJ12"/>
          <cell r="GK12"/>
          <cell r="GL12"/>
          <cell r="GM12"/>
          <cell r="GN12"/>
          <cell r="GO12"/>
          <cell r="GP12"/>
          <cell r="GQ12"/>
          <cell r="GR12"/>
          <cell r="GS12"/>
          <cell r="GT12"/>
          <cell r="GU12"/>
          <cell r="GV12"/>
          <cell r="GW12"/>
          <cell r="GX12"/>
          <cell r="GY12"/>
          <cell r="GZ12"/>
          <cell r="HA12"/>
          <cell r="HB12"/>
          <cell r="HC12"/>
          <cell r="HD12"/>
          <cell r="HE12"/>
          <cell r="HF12"/>
          <cell r="HG12"/>
          <cell r="HH12"/>
          <cell r="HI12"/>
          <cell r="HJ12"/>
          <cell r="HK12"/>
          <cell r="HL12"/>
          <cell r="HM12"/>
          <cell r="HN12"/>
          <cell r="HO12"/>
          <cell r="HP12"/>
          <cell r="HQ12"/>
          <cell r="HR12"/>
          <cell r="HS12"/>
          <cell r="HT12"/>
          <cell r="HU12"/>
          <cell r="HV12"/>
          <cell r="HW12"/>
          <cell r="HX12"/>
          <cell r="HY12"/>
          <cell r="HZ12"/>
          <cell r="IA12"/>
          <cell r="IB12"/>
          <cell r="IC12"/>
          <cell r="ID12"/>
          <cell r="IE12"/>
          <cell r="IF12"/>
          <cell r="IG12"/>
          <cell r="IH12"/>
          <cell r="II12"/>
          <cell r="IJ12"/>
          <cell r="IK12"/>
          <cell r="IL12"/>
          <cell r="IM12"/>
          <cell r="IN12"/>
          <cell r="IO12"/>
          <cell r="IP12"/>
          <cell r="IQ12"/>
          <cell r="IR12"/>
          <cell r="IS12"/>
          <cell r="IT12"/>
          <cell r="IU12"/>
          <cell r="IV12"/>
          <cell r="IW12"/>
          <cell r="IX12"/>
          <cell r="IY12"/>
          <cell r="IZ12"/>
          <cell r="JA12"/>
          <cell r="JB12"/>
          <cell r="JC12"/>
          <cell r="JD12"/>
          <cell r="JE12"/>
          <cell r="JF12"/>
          <cell r="JG12"/>
          <cell r="JH12"/>
          <cell r="JI12"/>
          <cell r="JJ12"/>
          <cell r="JK12"/>
          <cell r="JL12"/>
          <cell r="JM12"/>
          <cell r="JN12"/>
          <cell r="JO12"/>
          <cell r="JP12"/>
          <cell r="JQ12"/>
          <cell r="JR12"/>
          <cell r="JS12"/>
          <cell r="JT12"/>
          <cell r="JU12"/>
          <cell r="JV12"/>
          <cell r="JW12"/>
          <cell r="JX12"/>
          <cell r="JY12"/>
          <cell r="JZ12"/>
          <cell r="KA12"/>
          <cell r="KB12"/>
          <cell r="KC12"/>
          <cell r="KD12"/>
          <cell r="KE12"/>
          <cell r="KF12"/>
          <cell r="KG12"/>
          <cell r="KH12"/>
          <cell r="KI12"/>
          <cell r="KJ12"/>
          <cell r="KK12"/>
          <cell r="KL12"/>
          <cell r="KM12"/>
          <cell r="KN12"/>
          <cell r="KO12"/>
          <cell r="KP12"/>
          <cell r="KQ12"/>
          <cell r="KR12"/>
          <cell r="KS12"/>
          <cell r="KT12"/>
          <cell r="KU12"/>
          <cell r="KV12"/>
          <cell r="KW12"/>
          <cell r="KX12"/>
          <cell r="KY12"/>
          <cell r="KZ12"/>
          <cell r="LA12"/>
          <cell r="LB12"/>
          <cell r="LC12"/>
          <cell r="LD12"/>
          <cell r="LE12"/>
          <cell r="LF12"/>
          <cell r="LG12"/>
          <cell r="LH12"/>
          <cell r="LI12"/>
          <cell r="LJ12"/>
          <cell r="LK12"/>
          <cell r="LL12"/>
          <cell r="LM12"/>
          <cell r="LN12"/>
          <cell r="LO12"/>
          <cell r="LP12"/>
          <cell r="LQ12"/>
          <cell r="LR12"/>
          <cell r="LS12"/>
          <cell r="LT12"/>
          <cell r="LU12"/>
          <cell r="LV12"/>
          <cell r="LW12"/>
          <cell r="LX12"/>
          <cell r="LY12"/>
          <cell r="LZ12"/>
          <cell r="MA12"/>
          <cell r="MB12"/>
          <cell r="MC12"/>
          <cell r="MD12"/>
          <cell r="ME12"/>
          <cell r="MF12"/>
          <cell r="MG12"/>
          <cell r="MH12"/>
          <cell r="MI12"/>
          <cell r="MJ12"/>
          <cell r="MK12"/>
          <cell r="ML12"/>
          <cell r="MM12"/>
          <cell r="MN12"/>
          <cell r="MO12"/>
          <cell r="MP12"/>
          <cell r="MQ12"/>
          <cell r="MR12"/>
          <cell r="MS12"/>
          <cell r="MT12"/>
          <cell r="MU12"/>
          <cell r="MV12"/>
          <cell r="MW12"/>
          <cell r="MX12"/>
          <cell r="MY12"/>
          <cell r="MZ12"/>
          <cell r="NA12"/>
          <cell r="NB12"/>
          <cell r="NC12"/>
          <cell r="ND12"/>
          <cell r="NE12"/>
          <cell r="NF12"/>
          <cell r="NG12"/>
          <cell r="NH12"/>
          <cell r="NI12"/>
          <cell r="NJ12"/>
          <cell r="NK12"/>
          <cell r="NL12"/>
          <cell r="NM12"/>
          <cell r="NN12"/>
          <cell r="NO12"/>
          <cell r="NP12"/>
          <cell r="NQ12"/>
          <cell r="NR12"/>
          <cell r="NS12"/>
          <cell r="NT12"/>
          <cell r="NU12"/>
          <cell r="NV12"/>
          <cell r="NW12"/>
          <cell r="NX12"/>
          <cell r="NY12"/>
          <cell r="NZ12"/>
          <cell r="OA12"/>
          <cell r="OB12"/>
          <cell r="OC12"/>
          <cell r="OD12"/>
          <cell r="OE12"/>
          <cell r="OF12"/>
          <cell r="OG12"/>
          <cell r="OH12"/>
          <cell r="OI12"/>
          <cell r="OJ12"/>
          <cell r="OK12"/>
          <cell r="OL12"/>
          <cell r="OM12"/>
          <cell r="ON12"/>
          <cell r="OO12"/>
          <cell r="OP12"/>
          <cell r="OQ12"/>
          <cell r="OR12"/>
          <cell r="OS12"/>
          <cell r="OT12"/>
          <cell r="OU12"/>
          <cell r="OV12"/>
          <cell r="OW12"/>
          <cell r="OX12"/>
          <cell r="OY12"/>
          <cell r="OZ12"/>
          <cell r="PA12"/>
          <cell r="PB12"/>
          <cell r="PC12"/>
          <cell r="PD12"/>
          <cell r="PE12"/>
          <cell r="PF12"/>
          <cell r="PG12"/>
          <cell r="PH12"/>
          <cell r="PI12"/>
          <cell r="PJ12"/>
          <cell r="PK12"/>
          <cell r="PL12"/>
          <cell r="PM12"/>
          <cell r="PN12"/>
          <cell r="PO12"/>
          <cell r="PP12"/>
          <cell r="PQ12"/>
          <cell r="PR12"/>
          <cell r="PS12"/>
          <cell r="PT12"/>
          <cell r="PU12"/>
          <cell r="PV12"/>
          <cell r="PW12"/>
          <cell r="PX12"/>
          <cell r="PY12"/>
          <cell r="PZ12"/>
          <cell r="QA12"/>
          <cell r="QB12"/>
          <cell r="QC12"/>
          <cell r="QD12"/>
          <cell r="QE12"/>
          <cell r="QF12"/>
          <cell r="QG12"/>
          <cell r="QH12"/>
          <cell r="QI12"/>
          <cell r="QJ12"/>
          <cell r="QK12"/>
          <cell r="QL12"/>
          <cell r="QM12"/>
          <cell r="QN12"/>
          <cell r="QO12"/>
          <cell r="QP12"/>
          <cell r="QQ12"/>
          <cell r="QR12"/>
          <cell r="QS12"/>
          <cell r="QT12"/>
          <cell r="QU12"/>
          <cell r="QV12"/>
          <cell r="QW12"/>
          <cell r="QX12"/>
          <cell r="QY12"/>
          <cell r="QZ12"/>
          <cell r="RA12"/>
          <cell r="RB12"/>
          <cell r="RC12"/>
          <cell r="RD12"/>
          <cell r="RE12"/>
          <cell r="RF12"/>
          <cell r="RG12"/>
          <cell r="RH12"/>
          <cell r="RI12"/>
          <cell r="RJ12"/>
          <cell r="RK12"/>
          <cell r="RL12"/>
          <cell r="RM12"/>
          <cell r="RN12"/>
          <cell r="RO12"/>
          <cell r="RP12"/>
          <cell r="RQ12"/>
          <cell r="RR12"/>
          <cell r="RS12"/>
          <cell r="RT12"/>
          <cell r="RU12"/>
          <cell r="RV12"/>
          <cell r="RW12"/>
          <cell r="RX12"/>
          <cell r="RY12"/>
          <cell r="RZ12"/>
          <cell r="SA12"/>
          <cell r="SB12"/>
          <cell r="SC12"/>
          <cell r="SD12"/>
          <cell r="SE12"/>
          <cell r="SF12"/>
          <cell r="SG12"/>
          <cell r="SH12"/>
          <cell r="SI12"/>
          <cell r="SJ12"/>
          <cell r="SK12"/>
          <cell r="SL12"/>
          <cell r="SM12"/>
          <cell r="SN12"/>
          <cell r="SO12"/>
          <cell r="SP12"/>
          <cell r="SQ12"/>
          <cell r="SR12"/>
          <cell r="SS12"/>
          <cell r="ST12"/>
          <cell r="SU12"/>
          <cell r="SV12"/>
          <cell r="SW12"/>
          <cell r="SX12"/>
          <cell r="SY12"/>
          <cell r="SZ12"/>
          <cell r="TA12"/>
          <cell r="TB12"/>
          <cell r="TC12"/>
          <cell r="TD12"/>
          <cell r="TE12"/>
          <cell r="TF12"/>
          <cell r="TG12"/>
          <cell r="TH12"/>
          <cell r="TI12"/>
          <cell r="TJ12"/>
          <cell r="TK12"/>
          <cell r="TL12"/>
          <cell r="TM12"/>
          <cell r="TN12"/>
          <cell r="TO12"/>
          <cell r="TP12"/>
          <cell r="TQ12"/>
          <cell r="TR12"/>
          <cell r="TS12"/>
          <cell r="TT12"/>
          <cell r="TU12"/>
          <cell r="TV12"/>
          <cell r="TW12"/>
          <cell r="TX12"/>
          <cell r="TY12"/>
          <cell r="TZ12"/>
          <cell r="UA12"/>
          <cell r="UB12"/>
          <cell r="UC12"/>
          <cell r="UD12"/>
          <cell r="UE12"/>
          <cell r="UF12"/>
          <cell r="UG12"/>
          <cell r="UH12"/>
          <cell r="UI12"/>
          <cell r="UJ12"/>
          <cell r="UK12"/>
          <cell r="UL12"/>
          <cell r="UM12"/>
          <cell r="UN12"/>
          <cell r="UO12"/>
          <cell r="UP12"/>
          <cell r="UQ12"/>
          <cell r="UR12"/>
          <cell r="US12"/>
          <cell r="UT12"/>
          <cell r="UU12"/>
          <cell r="UV12"/>
          <cell r="UW12"/>
          <cell r="UX12"/>
          <cell r="UY12"/>
          <cell r="UZ12"/>
          <cell r="VA12"/>
          <cell r="VB12"/>
          <cell r="VC12"/>
          <cell r="VD12"/>
          <cell r="VE12"/>
          <cell r="VF12"/>
          <cell r="VG12"/>
          <cell r="VH12"/>
          <cell r="VI12"/>
          <cell r="VJ12"/>
          <cell r="VK12"/>
          <cell r="VL12"/>
          <cell r="VM12"/>
          <cell r="VN12"/>
          <cell r="VO12"/>
          <cell r="VP12"/>
          <cell r="VQ12"/>
          <cell r="VR12"/>
          <cell r="VS12"/>
          <cell r="VT12"/>
          <cell r="VU12"/>
          <cell r="VV12"/>
          <cell r="VW12"/>
          <cell r="VX12"/>
          <cell r="VY12"/>
          <cell r="VZ12"/>
          <cell r="WA12"/>
          <cell r="WB12"/>
          <cell r="WC12"/>
          <cell r="WD12"/>
          <cell r="WE12"/>
          <cell r="WF12"/>
          <cell r="WG12"/>
          <cell r="WH12"/>
          <cell r="WI12"/>
          <cell r="WJ12"/>
          <cell r="WK12"/>
          <cell r="WL12"/>
          <cell r="WM12"/>
          <cell r="WN12"/>
          <cell r="WO12"/>
          <cell r="WP12"/>
          <cell r="WQ12"/>
          <cell r="WR12"/>
          <cell r="WS12"/>
          <cell r="WT12"/>
          <cell r="WU12"/>
          <cell r="WV12"/>
          <cell r="WW12"/>
          <cell r="WX12"/>
          <cell r="WY12"/>
          <cell r="WZ12"/>
          <cell r="XA12"/>
          <cell r="XB12"/>
          <cell r="XC12"/>
          <cell r="XD12"/>
          <cell r="XE12"/>
          <cell r="XF12"/>
          <cell r="XG12"/>
          <cell r="XH12"/>
          <cell r="XI12"/>
          <cell r="XJ12"/>
          <cell r="XK12"/>
          <cell r="XL12"/>
          <cell r="XM12"/>
          <cell r="XN12"/>
          <cell r="XO12"/>
          <cell r="XP12"/>
          <cell r="XQ12"/>
          <cell r="XR12"/>
          <cell r="XS12"/>
          <cell r="XT12"/>
          <cell r="XU12"/>
          <cell r="XV12"/>
          <cell r="XW12"/>
          <cell r="XX12"/>
          <cell r="XY12"/>
          <cell r="XZ12"/>
          <cell r="YA12"/>
          <cell r="YB12"/>
          <cell r="YC12"/>
          <cell r="YD12"/>
          <cell r="YE12"/>
          <cell r="YF12"/>
          <cell r="YG12"/>
          <cell r="YH12"/>
          <cell r="YI12"/>
          <cell r="YJ12"/>
          <cell r="YK12"/>
          <cell r="YL12"/>
          <cell r="YM12"/>
          <cell r="YN12"/>
          <cell r="YO12"/>
          <cell r="YP12"/>
          <cell r="YQ12"/>
          <cell r="YR12"/>
          <cell r="YS12"/>
          <cell r="YT12"/>
          <cell r="YU12"/>
          <cell r="YV12"/>
          <cell r="YW12"/>
          <cell r="YX12"/>
          <cell r="YY12"/>
          <cell r="YZ12"/>
          <cell r="ZA12"/>
          <cell r="ZB12"/>
          <cell r="ZC12"/>
          <cell r="ZD12"/>
          <cell r="ZE12"/>
          <cell r="ZF12"/>
          <cell r="ZG12"/>
          <cell r="ZH12"/>
          <cell r="ZI12"/>
          <cell r="ZJ12"/>
          <cell r="ZK12"/>
          <cell r="ZL12"/>
          <cell r="ZM12"/>
          <cell r="ZN12"/>
          <cell r="ZO12"/>
          <cell r="ZP12"/>
          <cell r="ZQ12"/>
          <cell r="ZR12"/>
          <cell r="ZS12"/>
          <cell r="ZT12"/>
          <cell r="ZU12"/>
          <cell r="ZV12"/>
          <cell r="ZW12"/>
          <cell r="ZX12"/>
          <cell r="ZY12"/>
          <cell r="ZZ12"/>
          <cell r="AAA12"/>
          <cell r="AAB12"/>
          <cell r="AAC12"/>
          <cell r="AAD12"/>
          <cell r="AAE12"/>
          <cell r="AAF12"/>
          <cell r="AAG12"/>
          <cell r="AAH12"/>
          <cell r="AAI12"/>
          <cell r="AAJ12"/>
          <cell r="AAK12"/>
          <cell r="AAL12"/>
          <cell r="AAM12"/>
          <cell r="AAN12"/>
          <cell r="AAO12"/>
          <cell r="AAP12"/>
          <cell r="AAQ12"/>
          <cell r="AAR12"/>
          <cell r="AAS12"/>
        </row>
        <row r="13">
          <cell r="C13">
            <v>0</v>
          </cell>
          <cell r="D13">
            <v>0</v>
          </cell>
          <cell r="E13" t="str">
            <v>W3</v>
          </cell>
          <cell r="F13"/>
          <cell r="G13"/>
          <cell r="H13"/>
          <cell r="I13"/>
          <cell r="J13"/>
          <cell r="K13"/>
          <cell r="L13"/>
          <cell r="M13">
            <v>44965</v>
          </cell>
          <cell r="N13">
            <v>44965</v>
          </cell>
          <cell r="O13">
            <v>44965</v>
          </cell>
          <cell r="P13">
            <v>44965</v>
          </cell>
          <cell r="Q13" t="str">
            <v>W</v>
          </cell>
          <cell r="R13"/>
          <cell r="S13"/>
          <cell r="T13" t="str">
            <v>W</v>
          </cell>
          <cell r="U13"/>
          <cell r="V13"/>
          <cell r="W13"/>
          <cell r="X13"/>
          <cell r="Y13"/>
          <cell r="Z13"/>
          <cell r="AA13"/>
          <cell r="AB13"/>
          <cell r="AC13"/>
          <cell r="AD13"/>
          <cell r="AE13"/>
          <cell r="AF13"/>
          <cell r="AG13"/>
          <cell r="AH13"/>
          <cell r="AI13"/>
          <cell r="AJ13"/>
          <cell r="AK13"/>
          <cell r="AL13"/>
          <cell r="AM13"/>
          <cell r="AN13"/>
          <cell r="AO13"/>
          <cell r="AP13"/>
          <cell r="AQ13"/>
          <cell r="AR13" t="str">
            <v>S</v>
          </cell>
          <cell r="AS13"/>
          <cell r="AT13"/>
          <cell r="AU13"/>
          <cell r="AV13"/>
          <cell r="AW13"/>
          <cell r="AX13"/>
          <cell r="AY13"/>
          <cell r="AZ13"/>
          <cell r="BA13"/>
          <cell r="BB13"/>
          <cell r="BC13"/>
          <cell r="BD13"/>
          <cell r="BE13"/>
          <cell r="BF13" t="str">
            <v>S</v>
          </cell>
          <cell r="BG13"/>
          <cell r="BH13"/>
          <cell r="BI13"/>
          <cell r="BJ13" t="str">
            <v>S</v>
          </cell>
          <cell r="BK13" t="str">
            <v>S22</v>
          </cell>
          <cell r="BL13"/>
          <cell r="BM13"/>
          <cell r="BN13"/>
          <cell r="BO13"/>
          <cell r="BP13"/>
          <cell r="BQ13"/>
          <cell r="BR13"/>
          <cell r="BS13" t="str">
            <v>W</v>
          </cell>
          <cell r="BT13"/>
          <cell r="BU13"/>
          <cell r="BV13" t="str">
            <v>S27</v>
          </cell>
          <cell r="BW13"/>
          <cell r="BX13"/>
          <cell r="BY13"/>
          <cell r="BZ13"/>
          <cell r="CA13"/>
          <cell r="CB13" t="str">
            <v>S31</v>
          </cell>
          <cell r="CC13"/>
          <cell r="CD13" t="str">
            <v>S33</v>
          </cell>
          <cell r="CE13"/>
          <cell r="CF13"/>
          <cell r="CG13"/>
          <cell r="CH13"/>
          <cell r="CI13" t="str">
            <v>W33</v>
          </cell>
          <cell r="CJ13" t="str">
            <v>W32</v>
          </cell>
          <cell r="CK13" t="str">
            <v>W32</v>
          </cell>
          <cell r="CL13" t="str">
            <v>W34</v>
          </cell>
          <cell r="CM13"/>
          <cell r="CN13" t="str">
            <v>W35</v>
          </cell>
          <cell r="CO13" t="str">
            <v>W35</v>
          </cell>
          <cell r="CP13" t="str">
            <v>W37</v>
          </cell>
          <cell r="CQ13"/>
          <cell r="CR13"/>
          <cell r="CS13"/>
          <cell r="CT13"/>
          <cell r="CU13"/>
          <cell r="CV13"/>
          <cell r="CW13"/>
          <cell r="CX13"/>
          <cell r="CY13"/>
          <cell r="CZ13"/>
          <cell r="DA13"/>
          <cell r="DB13"/>
          <cell r="DC13"/>
          <cell r="DD13"/>
          <cell r="DE13"/>
          <cell r="DF13"/>
          <cell r="DG13"/>
          <cell r="DH13"/>
          <cell r="DI13"/>
          <cell r="DJ13"/>
          <cell r="DK13"/>
          <cell r="DL13"/>
          <cell r="DM13"/>
          <cell r="DN13"/>
          <cell r="DO13"/>
          <cell r="DP13"/>
          <cell r="DQ13"/>
          <cell r="DR13"/>
          <cell r="DS13"/>
          <cell r="DT13"/>
          <cell r="DU13"/>
          <cell r="DV13"/>
          <cell r="DW13"/>
          <cell r="DX13"/>
          <cell r="DY13"/>
          <cell r="DZ13"/>
          <cell r="EA13"/>
          <cell r="EB13"/>
          <cell r="EC13"/>
          <cell r="ED13"/>
          <cell r="EE13"/>
          <cell r="EF13"/>
          <cell r="EG13"/>
          <cell r="EH13"/>
          <cell r="EI13"/>
          <cell r="EJ13"/>
          <cell r="EK13"/>
          <cell r="EL13"/>
          <cell r="EM13"/>
          <cell r="EN13"/>
          <cell r="EO13"/>
          <cell r="EP13"/>
          <cell r="EQ13"/>
          <cell r="ER13"/>
          <cell r="ES13"/>
          <cell r="ET13"/>
          <cell r="EU13"/>
          <cell r="EV13"/>
          <cell r="EW13"/>
          <cell r="EX13"/>
          <cell r="EY13"/>
          <cell r="EZ13"/>
          <cell r="FA13"/>
          <cell r="FB13"/>
          <cell r="FC13"/>
          <cell r="FD13"/>
          <cell r="FE13"/>
          <cell r="FF13"/>
          <cell r="FG13"/>
          <cell r="FH13"/>
          <cell r="FI13"/>
          <cell r="FJ13"/>
          <cell r="FK13"/>
          <cell r="FL13"/>
          <cell r="FM13"/>
          <cell r="FN13"/>
          <cell r="FO13"/>
          <cell r="FP13"/>
          <cell r="FQ13"/>
          <cell r="FR13"/>
          <cell r="FS13"/>
          <cell r="FT13"/>
          <cell r="FU13"/>
          <cell r="FV13"/>
          <cell r="FW13"/>
          <cell r="FX13"/>
          <cell r="FY13"/>
          <cell r="FZ13"/>
          <cell r="GA13"/>
          <cell r="GB13"/>
          <cell r="GC13"/>
          <cell r="GD13"/>
          <cell r="GE13"/>
          <cell r="GF13"/>
          <cell r="GG13"/>
          <cell r="GH13"/>
          <cell r="GI13"/>
          <cell r="GJ13"/>
          <cell r="GK13"/>
          <cell r="GL13"/>
          <cell r="GM13"/>
          <cell r="GN13"/>
          <cell r="GO13"/>
          <cell r="GP13"/>
          <cell r="GQ13"/>
          <cell r="GR13"/>
          <cell r="GS13"/>
          <cell r="GT13"/>
          <cell r="GU13"/>
          <cell r="GV13"/>
          <cell r="GW13"/>
          <cell r="GX13"/>
          <cell r="GY13"/>
          <cell r="GZ13"/>
          <cell r="HA13"/>
          <cell r="HB13"/>
          <cell r="HC13"/>
          <cell r="HD13"/>
          <cell r="HE13"/>
          <cell r="HF13"/>
          <cell r="HG13"/>
          <cell r="HH13"/>
          <cell r="HI13"/>
          <cell r="HJ13"/>
          <cell r="HK13"/>
          <cell r="HL13"/>
          <cell r="HM13"/>
          <cell r="HN13"/>
          <cell r="HO13"/>
          <cell r="HP13"/>
          <cell r="HQ13"/>
          <cell r="HR13"/>
          <cell r="HS13"/>
          <cell r="HT13"/>
          <cell r="HU13"/>
          <cell r="HV13"/>
          <cell r="HW13"/>
          <cell r="HX13"/>
          <cell r="HY13"/>
          <cell r="HZ13"/>
          <cell r="IA13"/>
          <cell r="IB13"/>
          <cell r="IC13"/>
          <cell r="ID13"/>
          <cell r="IE13"/>
          <cell r="IF13"/>
          <cell r="IG13"/>
          <cell r="IH13"/>
          <cell r="II13"/>
          <cell r="IJ13"/>
          <cell r="IK13"/>
          <cell r="IL13"/>
          <cell r="IM13"/>
          <cell r="IN13"/>
          <cell r="IO13"/>
          <cell r="IP13"/>
          <cell r="IQ13"/>
          <cell r="IR13"/>
          <cell r="IS13"/>
          <cell r="IT13"/>
          <cell r="IU13"/>
          <cell r="IV13"/>
          <cell r="IW13"/>
          <cell r="IX13"/>
          <cell r="IY13"/>
          <cell r="IZ13"/>
          <cell r="JA13"/>
          <cell r="JB13"/>
          <cell r="JC13"/>
          <cell r="JD13"/>
          <cell r="JE13"/>
          <cell r="JF13"/>
          <cell r="JG13"/>
          <cell r="JH13"/>
          <cell r="JI13"/>
          <cell r="JJ13"/>
          <cell r="JK13"/>
          <cell r="JL13"/>
          <cell r="JM13"/>
          <cell r="JN13"/>
          <cell r="JO13"/>
          <cell r="JP13"/>
          <cell r="JQ13"/>
          <cell r="JR13"/>
          <cell r="JS13"/>
          <cell r="JT13"/>
          <cell r="JU13"/>
          <cell r="JV13"/>
          <cell r="JW13"/>
          <cell r="JX13"/>
          <cell r="JY13"/>
          <cell r="JZ13"/>
          <cell r="KA13"/>
          <cell r="KB13"/>
          <cell r="KC13"/>
          <cell r="KD13"/>
          <cell r="KE13"/>
          <cell r="KF13"/>
          <cell r="KG13"/>
          <cell r="KH13"/>
          <cell r="KI13"/>
          <cell r="KJ13"/>
          <cell r="KK13"/>
          <cell r="KL13"/>
          <cell r="KM13"/>
          <cell r="KN13"/>
          <cell r="KO13"/>
          <cell r="KP13"/>
          <cell r="KQ13"/>
          <cell r="KR13"/>
          <cell r="KS13"/>
          <cell r="KT13"/>
          <cell r="KU13"/>
          <cell r="KV13"/>
          <cell r="KW13"/>
          <cell r="KX13"/>
          <cell r="KY13"/>
          <cell r="KZ13"/>
          <cell r="LA13"/>
          <cell r="LB13"/>
          <cell r="LC13"/>
          <cell r="LD13"/>
          <cell r="LE13"/>
          <cell r="LF13"/>
          <cell r="LG13"/>
          <cell r="LH13"/>
          <cell r="LI13"/>
          <cell r="LJ13"/>
          <cell r="LK13"/>
          <cell r="LL13"/>
          <cell r="LM13"/>
          <cell r="LN13"/>
          <cell r="LO13"/>
          <cell r="LP13"/>
          <cell r="LQ13"/>
          <cell r="LR13"/>
          <cell r="LS13"/>
          <cell r="LT13"/>
          <cell r="LU13"/>
          <cell r="LV13"/>
          <cell r="LW13"/>
          <cell r="LX13"/>
          <cell r="LY13"/>
          <cell r="LZ13"/>
          <cell r="MA13"/>
          <cell r="MB13"/>
          <cell r="MC13"/>
          <cell r="MD13"/>
          <cell r="ME13"/>
          <cell r="MF13"/>
          <cell r="MG13"/>
          <cell r="MH13"/>
          <cell r="MI13"/>
          <cell r="MJ13"/>
          <cell r="MK13"/>
          <cell r="ML13"/>
          <cell r="MM13"/>
          <cell r="MN13"/>
          <cell r="MO13"/>
          <cell r="MP13"/>
          <cell r="MQ13"/>
          <cell r="MR13"/>
          <cell r="MS13"/>
          <cell r="MT13"/>
          <cell r="MU13"/>
          <cell r="MV13"/>
          <cell r="MW13"/>
          <cell r="MX13"/>
          <cell r="MY13"/>
          <cell r="MZ13"/>
          <cell r="NA13"/>
          <cell r="NB13"/>
          <cell r="NC13"/>
          <cell r="ND13"/>
          <cell r="NE13"/>
          <cell r="NF13"/>
          <cell r="NG13"/>
          <cell r="NH13"/>
          <cell r="NI13"/>
          <cell r="NJ13"/>
          <cell r="NK13"/>
          <cell r="NL13"/>
          <cell r="NM13"/>
          <cell r="NN13"/>
          <cell r="NO13"/>
          <cell r="NP13"/>
          <cell r="NQ13"/>
          <cell r="NR13"/>
          <cell r="NS13"/>
          <cell r="NT13"/>
          <cell r="NU13"/>
          <cell r="NV13"/>
          <cell r="NW13"/>
          <cell r="NX13"/>
          <cell r="NY13"/>
          <cell r="NZ13"/>
          <cell r="OA13"/>
          <cell r="OB13"/>
          <cell r="OC13"/>
          <cell r="OD13"/>
          <cell r="OE13"/>
          <cell r="OF13"/>
          <cell r="OG13"/>
          <cell r="OH13"/>
          <cell r="OI13"/>
          <cell r="OJ13"/>
          <cell r="OK13"/>
          <cell r="OL13"/>
          <cell r="OM13"/>
          <cell r="ON13"/>
          <cell r="OO13"/>
          <cell r="OP13"/>
          <cell r="OQ13"/>
          <cell r="OR13"/>
          <cell r="OS13"/>
          <cell r="OT13"/>
          <cell r="OU13"/>
          <cell r="OV13"/>
          <cell r="OW13"/>
          <cell r="OX13"/>
          <cell r="OY13"/>
          <cell r="OZ13"/>
          <cell r="PA13"/>
          <cell r="PB13"/>
          <cell r="PC13"/>
          <cell r="PD13"/>
          <cell r="PE13"/>
          <cell r="PF13"/>
          <cell r="PG13"/>
          <cell r="PH13"/>
          <cell r="PI13"/>
          <cell r="PJ13"/>
          <cell r="PK13"/>
          <cell r="PL13"/>
          <cell r="PM13"/>
          <cell r="PN13"/>
          <cell r="PO13"/>
          <cell r="PP13"/>
          <cell r="PQ13"/>
          <cell r="PR13"/>
          <cell r="PS13"/>
          <cell r="PT13"/>
          <cell r="PU13"/>
          <cell r="PV13"/>
          <cell r="PW13"/>
          <cell r="PX13"/>
          <cell r="PY13"/>
          <cell r="PZ13"/>
          <cell r="QA13"/>
          <cell r="QB13"/>
          <cell r="QC13"/>
          <cell r="QD13"/>
          <cell r="QE13"/>
          <cell r="QF13"/>
          <cell r="QG13"/>
          <cell r="QH13"/>
          <cell r="QI13"/>
          <cell r="QJ13"/>
          <cell r="QK13"/>
          <cell r="QL13"/>
          <cell r="QM13"/>
          <cell r="QN13"/>
          <cell r="QO13"/>
          <cell r="QP13"/>
          <cell r="QQ13"/>
          <cell r="QR13"/>
          <cell r="QS13"/>
          <cell r="QT13"/>
          <cell r="QU13"/>
          <cell r="QV13"/>
          <cell r="QW13"/>
          <cell r="QX13"/>
          <cell r="QY13"/>
          <cell r="QZ13"/>
          <cell r="RA13"/>
          <cell r="RB13"/>
          <cell r="RC13"/>
          <cell r="RD13"/>
          <cell r="RE13"/>
          <cell r="RF13"/>
          <cell r="RG13"/>
          <cell r="RH13"/>
          <cell r="RI13"/>
          <cell r="RJ13"/>
          <cell r="RK13"/>
          <cell r="RL13"/>
          <cell r="RM13"/>
          <cell r="RN13"/>
          <cell r="RO13"/>
          <cell r="RP13"/>
          <cell r="RQ13"/>
          <cell r="RR13"/>
          <cell r="RS13"/>
          <cell r="RT13"/>
          <cell r="RU13"/>
          <cell r="RV13"/>
          <cell r="RW13"/>
          <cell r="RX13"/>
          <cell r="RY13"/>
          <cell r="RZ13"/>
          <cell r="SA13"/>
          <cell r="SB13"/>
          <cell r="SC13"/>
          <cell r="SD13"/>
          <cell r="SE13"/>
          <cell r="SF13"/>
          <cell r="SG13"/>
          <cell r="SH13"/>
          <cell r="SI13"/>
          <cell r="SJ13"/>
          <cell r="SK13"/>
          <cell r="SL13"/>
          <cell r="SM13"/>
          <cell r="SN13"/>
          <cell r="SO13"/>
          <cell r="SP13"/>
          <cell r="SQ13"/>
          <cell r="SR13"/>
          <cell r="SS13"/>
          <cell r="ST13"/>
          <cell r="SU13"/>
          <cell r="SV13"/>
          <cell r="SW13"/>
          <cell r="SX13"/>
          <cell r="SY13"/>
          <cell r="SZ13"/>
          <cell r="TA13"/>
          <cell r="TB13"/>
          <cell r="TC13"/>
          <cell r="TD13"/>
          <cell r="TE13"/>
          <cell r="TF13"/>
          <cell r="TG13"/>
          <cell r="TH13"/>
          <cell r="TI13"/>
          <cell r="TJ13"/>
          <cell r="TK13"/>
          <cell r="TL13"/>
          <cell r="TM13"/>
          <cell r="TN13"/>
          <cell r="TO13"/>
          <cell r="TP13"/>
          <cell r="TQ13"/>
          <cell r="TR13"/>
          <cell r="TS13"/>
          <cell r="TT13"/>
          <cell r="TU13"/>
          <cell r="TV13"/>
          <cell r="TW13"/>
          <cell r="TX13"/>
          <cell r="TY13"/>
          <cell r="TZ13"/>
          <cell r="UA13"/>
          <cell r="UB13"/>
          <cell r="UC13"/>
          <cell r="UD13"/>
          <cell r="UE13"/>
          <cell r="UF13"/>
          <cell r="UG13"/>
          <cell r="UH13"/>
          <cell r="UI13"/>
          <cell r="UJ13"/>
          <cell r="UK13"/>
          <cell r="UL13"/>
          <cell r="UM13"/>
          <cell r="UN13"/>
          <cell r="UO13"/>
          <cell r="UP13"/>
          <cell r="UQ13"/>
          <cell r="UR13"/>
          <cell r="US13"/>
          <cell r="UT13"/>
          <cell r="UU13"/>
          <cell r="UV13"/>
          <cell r="UW13"/>
          <cell r="UX13"/>
          <cell r="UY13"/>
          <cell r="UZ13"/>
          <cell r="VA13"/>
          <cell r="VB13"/>
          <cell r="VC13"/>
          <cell r="VD13"/>
          <cell r="VE13"/>
          <cell r="VF13"/>
          <cell r="VG13"/>
          <cell r="VH13"/>
          <cell r="VI13"/>
          <cell r="VJ13"/>
          <cell r="VK13"/>
          <cell r="VL13"/>
          <cell r="VM13"/>
          <cell r="VN13"/>
          <cell r="VO13"/>
          <cell r="VP13"/>
          <cell r="VQ13"/>
          <cell r="VR13"/>
          <cell r="VS13"/>
          <cell r="VT13"/>
          <cell r="VU13"/>
          <cell r="VV13"/>
          <cell r="VW13"/>
          <cell r="VX13"/>
          <cell r="VY13"/>
          <cell r="VZ13"/>
          <cell r="WA13"/>
          <cell r="WB13"/>
          <cell r="WC13"/>
          <cell r="WD13"/>
          <cell r="WE13"/>
          <cell r="WF13"/>
          <cell r="WG13"/>
          <cell r="WH13"/>
          <cell r="WI13"/>
          <cell r="WJ13"/>
          <cell r="WK13"/>
          <cell r="WL13"/>
          <cell r="WM13"/>
          <cell r="WN13"/>
          <cell r="WO13"/>
          <cell r="WP13"/>
          <cell r="WQ13"/>
          <cell r="WR13"/>
          <cell r="WS13"/>
          <cell r="WT13"/>
          <cell r="WU13"/>
          <cell r="WV13"/>
          <cell r="WW13"/>
          <cell r="WX13"/>
          <cell r="WY13"/>
          <cell r="WZ13"/>
          <cell r="XA13"/>
          <cell r="XB13"/>
          <cell r="XC13"/>
          <cell r="XD13"/>
          <cell r="XE13"/>
          <cell r="XF13"/>
          <cell r="XG13"/>
          <cell r="XH13"/>
          <cell r="XI13"/>
          <cell r="XJ13"/>
          <cell r="XK13"/>
          <cell r="XL13"/>
          <cell r="XM13"/>
          <cell r="XN13"/>
          <cell r="XO13"/>
          <cell r="XP13"/>
          <cell r="XQ13"/>
          <cell r="XR13"/>
          <cell r="XS13"/>
          <cell r="XT13"/>
          <cell r="XU13"/>
          <cell r="XV13"/>
          <cell r="XW13"/>
          <cell r="XX13"/>
          <cell r="XY13"/>
          <cell r="XZ13"/>
          <cell r="YA13"/>
          <cell r="YB13"/>
          <cell r="YC13"/>
          <cell r="YD13"/>
          <cell r="YE13"/>
          <cell r="YF13"/>
          <cell r="YG13"/>
          <cell r="YH13"/>
          <cell r="YI13"/>
          <cell r="YJ13"/>
          <cell r="YK13"/>
          <cell r="YL13"/>
          <cell r="YM13"/>
          <cell r="YN13"/>
          <cell r="YO13"/>
          <cell r="YP13"/>
          <cell r="YQ13"/>
          <cell r="YR13"/>
          <cell r="YS13"/>
          <cell r="YT13"/>
          <cell r="YU13"/>
          <cell r="YV13"/>
          <cell r="YW13"/>
          <cell r="YX13"/>
          <cell r="YY13"/>
          <cell r="YZ13"/>
          <cell r="ZA13"/>
          <cell r="ZB13"/>
          <cell r="ZC13"/>
          <cell r="ZD13"/>
          <cell r="ZE13"/>
          <cell r="ZF13"/>
          <cell r="ZG13"/>
          <cell r="ZH13"/>
          <cell r="ZI13"/>
          <cell r="ZJ13"/>
          <cell r="ZK13"/>
          <cell r="ZL13"/>
          <cell r="ZM13"/>
          <cell r="ZN13"/>
          <cell r="ZO13"/>
          <cell r="ZP13"/>
          <cell r="ZQ13"/>
          <cell r="ZR13"/>
          <cell r="ZS13"/>
          <cell r="ZT13"/>
          <cell r="ZU13"/>
          <cell r="ZV13"/>
          <cell r="ZW13"/>
          <cell r="ZX13"/>
          <cell r="ZY13"/>
          <cell r="ZZ13"/>
          <cell r="AAA13"/>
          <cell r="AAB13"/>
          <cell r="AAC13"/>
          <cell r="AAD13"/>
          <cell r="AAE13"/>
          <cell r="AAF13"/>
          <cell r="AAG13"/>
          <cell r="AAH13"/>
          <cell r="AAI13"/>
          <cell r="AAJ13"/>
          <cell r="AAK13"/>
          <cell r="AAL13"/>
          <cell r="AAM13"/>
          <cell r="AAN13"/>
          <cell r="AAO13"/>
          <cell r="AAP13"/>
          <cell r="AAQ13"/>
          <cell r="AAR13"/>
          <cell r="AAS13"/>
        </row>
        <row r="14">
          <cell r="C14">
            <v>0</v>
          </cell>
          <cell r="D14">
            <v>0</v>
          </cell>
          <cell r="E14" t="str">
            <v>Zriba-Zaghouan-Tunisia</v>
          </cell>
          <cell r="F14"/>
          <cell r="G14"/>
          <cell r="H14"/>
          <cell r="I14"/>
          <cell r="J14"/>
          <cell r="K14"/>
          <cell r="L14"/>
          <cell r="M14" t="str">
            <v>France</v>
          </cell>
          <cell r="N14" t="str">
            <v>France</v>
          </cell>
          <cell r="O14" t="str">
            <v>France</v>
          </cell>
          <cell r="P14" t="str">
            <v>France</v>
          </cell>
          <cell r="Q14" t="str">
            <v xml:space="preserve">ZRIBA - ZAGHOUAN </v>
          </cell>
          <cell r="R14"/>
          <cell r="S14"/>
          <cell r="T14" t="str">
            <v xml:space="preserve">ZRIBA - ZAGHOUAN </v>
          </cell>
          <cell r="U14"/>
          <cell r="V14"/>
          <cell r="W14"/>
          <cell r="X14"/>
          <cell r="Y14"/>
          <cell r="Z14"/>
          <cell r="AA14"/>
          <cell r="AB14" t="str">
            <v>Zriba-Zaghouan-Tunisia</v>
          </cell>
          <cell r="AC14" t="str">
            <v>Zriba-Zaghouan-Tunisia</v>
          </cell>
          <cell r="AD14" t="str">
            <v>Zriba-Zaghouan-Tunisia</v>
          </cell>
          <cell r="AE14"/>
          <cell r="AF14"/>
          <cell r="AG14"/>
          <cell r="AH14"/>
          <cell r="AI14"/>
          <cell r="AJ14" t="str">
            <v>Zriba-Zaghouan-Tunisia</v>
          </cell>
          <cell r="AK14"/>
          <cell r="AL14"/>
          <cell r="AM14"/>
          <cell r="AN14"/>
          <cell r="AO14"/>
          <cell r="AP14"/>
          <cell r="AQ14"/>
          <cell r="AR14" t="str">
            <v>ZRIBA - ZAGHOUAN</v>
          </cell>
          <cell r="AS14"/>
          <cell r="AT14"/>
          <cell r="AU14" t="str">
            <v>Zriba-Zaghouan-Tunisia</v>
          </cell>
          <cell r="AV14"/>
          <cell r="AW14"/>
          <cell r="AX14"/>
          <cell r="AY14"/>
          <cell r="AZ14"/>
          <cell r="BA14"/>
          <cell r="BB14"/>
          <cell r="BC14" t="str">
            <v>Zriba-Zaghouan-Tunisia</v>
          </cell>
          <cell r="BD14"/>
          <cell r="BE14" t="str">
            <v>Zriba-Zaghouan-Tunisia</v>
          </cell>
          <cell r="BF14" t="str">
            <v>Zriba- Zaghouan- Tunisie</v>
          </cell>
          <cell r="BG14"/>
          <cell r="BH14"/>
          <cell r="BI14"/>
          <cell r="BJ14" t="str">
            <v>ZRIBA - ZAGHOUAN</v>
          </cell>
          <cell r="BK14" t="str">
            <v>Zriba- Zaghouan- Tunisie</v>
          </cell>
          <cell r="BL14"/>
          <cell r="BM14"/>
          <cell r="BN14"/>
          <cell r="BO14"/>
          <cell r="BP14"/>
          <cell r="BQ14"/>
          <cell r="BR14"/>
          <cell r="BS14" t="str">
            <v>ZRIBA-ZAGHOUAN-TUNISIA</v>
          </cell>
          <cell r="BT14"/>
          <cell r="BU14"/>
          <cell r="BV14" t="str">
            <v>Zriba-Zaghouan-Tunisia</v>
          </cell>
          <cell r="BW14"/>
          <cell r="BX14"/>
          <cell r="BY14"/>
          <cell r="BZ14"/>
          <cell r="CA14"/>
          <cell r="CB14" t="str">
            <v>Zriba-Zaghouan-Tunisia</v>
          </cell>
          <cell r="CC14"/>
          <cell r="CD14" t="str">
            <v>Zriba-Zaghouan-Tunisia</v>
          </cell>
          <cell r="CE14"/>
          <cell r="CF14"/>
          <cell r="CG14"/>
          <cell r="CH14"/>
          <cell r="CI14" t="str">
            <v>Zriba-Zaghouan-Tunisia</v>
          </cell>
          <cell r="CJ14" t="str">
            <v>Zriba-Zaghouan-Tunisia</v>
          </cell>
          <cell r="CK14" t="str">
            <v>Zriba-Zaghouan-Tunisia</v>
          </cell>
          <cell r="CL14" t="str">
            <v>Zriba-Zaghouan-Tunisia</v>
          </cell>
          <cell r="CM14"/>
          <cell r="CN14" t="str">
            <v>Zriba-Zaghouan-Tunisia</v>
          </cell>
          <cell r="CO14" t="str">
            <v>Zriba-Zaghouan-Tunisia</v>
          </cell>
          <cell r="CP14" t="str">
            <v>Zriba-Zaghouan-Tunisia</v>
          </cell>
          <cell r="CQ14"/>
          <cell r="CR14"/>
          <cell r="CS14"/>
          <cell r="CT14"/>
          <cell r="CU14"/>
          <cell r="CV14"/>
          <cell r="CW14"/>
          <cell r="CX14"/>
          <cell r="CY14"/>
          <cell r="CZ14"/>
          <cell r="DA14"/>
          <cell r="DB14"/>
          <cell r="DC14"/>
          <cell r="DD14"/>
          <cell r="DE14"/>
          <cell r="DF14"/>
          <cell r="DG14"/>
          <cell r="DH14"/>
          <cell r="DI14"/>
          <cell r="DJ14"/>
          <cell r="DK14"/>
          <cell r="DL14"/>
          <cell r="DM14"/>
          <cell r="DN14"/>
          <cell r="DO14"/>
          <cell r="DP14"/>
          <cell r="DQ14"/>
          <cell r="DR14"/>
          <cell r="DS14"/>
          <cell r="DT14"/>
          <cell r="DU14"/>
          <cell r="DV14"/>
          <cell r="DW14"/>
          <cell r="DX14"/>
          <cell r="DY14"/>
          <cell r="DZ14"/>
          <cell r="EA14"/>
          <cell r="EB14"/>
          <cell r="EC14"/>
          <cell r="ED14"/>
          <cell r="EE14"/>
          <cell r="EF14"/>
          <cell r="EG14"/>
          <cell r="EH14"/>
          <cell r="EI14"/>
          <cell r="EJ14"/>
          <cell r="EK14"/>
          <cell r="EL14"/>
          <cell r="EM14"/>
          <cell r="EN14"/>
          <cell r="EO14"/>
          <cell r="EP14"/>
          <cell r="EQ14"/>
          <cell r="ER14"/>
          <cell r="ES14"/>
          <cell r="ET14"/>
          <cell r="EU14"/>
          <cell r="EV14"/>
          <cell r="EW14"/>
          <cell r="EX14"/>
          <cell r="EY14"/>
          <cell r="EZ14"/>
          <cell r="FA14"/>
          <cell r="FB14"/>
          <cell r="FC14"/>
          <cell r="FD14"/>
          <cell r="FE14"/>
          <cell r="FF14"/>
          <cell r="FG14"/>
          <cell r="FH14"/>
          <cell r="FI14"/>
          <cell r="FJ14"/>
          <cell r="FK14"/>
          <cell r="FL14"/>
          <cell r="FM14"/>
          <cell r="FN14"/>
          <cell r="FO14"/>
          <cell r="FP14"/>
          <cell r="FQ14"/>
          <cell r="FR14"/>
          <cell r="FS14"/>
          <cell r="FT14"/>
          <cell r="FU14"/>
          <cell r="FV14"/>
          <cell r="FW14"/>
          <cell r="FX14"/>
          <cell r="FY14"/>
          <cell r="FZ14"/>
          <cell r="GA14"/>
          <cell r="GB14"/>
          <cell r="GC14"/>
          <cell r="GD14"/>
          <cell r="GE14"/>
          <cell r="GF14"/>
          <cell r="GG14"/>
          <cell r="GH14"/>
          <cell r="GI14"/>
          <cell r="GJ14"/>
          <cell r="GK14"/>
          <cell r="GL14"/>
          <cell r="GM14"/>
          <cell r="GN14"/>
          <cell r="GO14"/>
          <cell r="GP14"/>
          <cell r="GQ14"/>
          <cell r="GR14"/>
          <cell r="GS14"/>
          <cell r="GT14"/>
          <cell r="GU14"/>
          <cell r="GV14"/>
          <cell r="GW14"/>
          <cell r="GX14"/>
          <cell r="GY14"/>
          <cell r="GZ14"/>
          <cell r="HA14"/>
          <cell r="HB14"/>
          <cell r="HC14"/>
          <cell r="HD14"/>
          <cell r="HE14"/>
          <cell r="HF14"/>
          <cell r="HG14"/>
          <cell r="HH14"/>
          <cell r="HI14"/>
          <cell r="HJ14"/>
          <cell r="HK14"/>
          <cell r="HL14"/>
          <cell r="HM14"/>
          <cell r="HN14"/>
          <cell r="HO14"/>
          <cell r="HP14"/>
          <cell r="HQ14"/>
          <cell r="HR14"/>
          <cell r="HS14"/>
          <cell r="HT14"/>
          <cell r="HU14"/>
          <cell r="HV14"/>
          <cell r="HW14"/>
          <cell r="HX14"/>
          <cell r="HY14"/>
          <cell r="HZ14"/>
          <cell r="IA14"/>
          <cell r="IB14"/>
          <cell r="IC14"/>
          <cell r="ID14"/>
          <cell r="IE14"/>
          <cell r="IF14"/>
          <cell r="IG14"/>
          <cell r="IH14"/>
          <cell r="II14"/>
          <cell r="IJ14"/>
          <cell r="IK14"/>
          <cell r="IL14"/>
          <cell r="IM14"/>
          <cell r="IN14"/>
          <cell r="IO14"/>
          <cell r="IP14"/>
          <cell r="IQ14"/>
          <cell r="IR14"/>
          <cell r="IS14"/>
          <cell r="IT14"/>
          <cell r="IU14"/>
          <cell r="IV14"/>
          <cell r="IW14"/>
          <cell r="IX14"/>
          <cell r="IY14"/>
          <cell r="IZ14"/>
          <cell r="JA14"/>
          <cell r="JB14"/>
          <cell r="JC14"/>
          <cell r="JD14"/>
          <cell r="JE14"/>
          <cell r="JF14"/>
          <cell r="JG14"/>
          <cell r="JH14"/>
          <cell r="JI14"/>
          <cell r="JJ14"/>
          <cell r="JK14"/>
          <cell r="JL14"/>
          <cell r="JM14"/>
          <cell r="JN14"/>
          <cell r="JO14"/>
          <cell r="JP14"/>
          <cell r="JQ14"/>
          <cell r="JR14"/>
          <cell r="JS14"/>
          <cell r="JT14"/>
          <cell r="JU14"/>
          <cell r="JV14"/>
          <cell r="JW14"/>
          <cell r="JX14"/>
          <cell r="JY14"/>
          <cell r="JZ14"/>
          <cell r="KA14"/>
          <cell r="KB14"/>
          <cell r="KC14"/>
          <cell r="KD14"/>
          <cell r="KE14"/>
          <cell r="KF14"/>
          <cell r="KG14"/>
          <cell r="KH14"/>
          <cell r="KI14"/>
          <cell r="KJ14"/>
          <cell r="KK14"/>
          <cell r="KL14"/>
          <cell r="KM14"/>
          <cell r="KN14"/>
          <cell r="KO14"/>
          <cell r="KP14"/>
          <cell r="KQ14"/>
          <cell r="KR14"/>
          <cell r="KS14"/>
          <cell r="KT14"/>
          <cell r="KU14"/>
          <cell r="KV14"/>
          <cell r="KW14"/>
          <cell r="KX14"/>
          <cell r="KY14"/>
          <cell r="KZ14"/>
          <cell r="LA14"/>
          <cell r="LB14"/>
          <cell r="LC14"/>
          <cell r="LD14"/>
          <cell r="LE14"/>
          <cell r="LF14"/>
          <cell r="LG14"/>
          <cell r="LH14"/>
          <cell r="LI14"/>
          <cell r="LJ14"/>
          <cell r="LK14"/>
          <cell r="LL14"/>
          <cell r="LM14"/>
          <cell r="LN14"/>
          <cell r="LO14"/>
          <cell r="LP14"/>
          <cell r="LQ14"/>
          <cell r="LR14"/>
          <cell r="LS14"/>
          <cell r="LT14"/>
          <cell r="LU14"/>
          <cell r="LV14"/>
          <cell r="LW14"/>
          <cell r="LX14"/>
          <cell r="LY14"/>
          <cell r="LZ14"/>
          <cell r="MA14"/>
          <cell r="MB14"/>
          <cell r="MC14"/>
          <cell r="MD14"/>
          <cell r="ME14"/>
          <cell r="MF14"/>
          <cell r="MG14"/>
          <cell r="MH14"/>
          <cell r="MI14"/>
          <cell r="MJ14"/>
          <cell r="MK14"/>
          <cell r="ML14"/>
          <cell r="MM14"/>
          <cell r="MN14"/>
          <cell r="MO14"/>
          <cell r="MP14"/>
          <cell r="MQ14"/>
          <cell r="MR14"/>
          <cell r="MS14"/>
          <cell r="MT14"/>
          <cell r="MU14"/>
          <cell r="MV14"/>
          <cell r="MW14"/>
          <cell r="MX14"/>
          <cell r="MY14"/>
          <cell r="MZ14"/>
          <cell r="NA14"/>
          <cell r="NB14"/>
          <cell r="NC14"/>
          <cell r="ND14"/>
          <cell r="NE14"/>
          <cell r="NF14"/>
          <cell r="NG14"/>
          <cell r="NH14"/>
          <cell r="NI14"/>
          <cell r="NJ14"/>
          <cell r="NK14"/>
          <cell r="NL14"/>
          <cell r="NM14"/>
          <cell r="NN14"/>
          <cell r="NO14"/>
          <cell r="NP14"/>
          <cell r="NQ14"/>
          <cell r="NR14"/>
          <cell r="NS14"/>
          <cell r="NT14"/>
          <cell r="NU14"/>
          <cell r="NV14"/>
          <cell r="NW14"/>
          <cell r="NX14"/>
          <cell r="NY14"/>
          <cell r="NZ14"/>
          <cell r="OA14"/>
          <cell r="OB14"/>
          <cell r="OC14"/>
          <cell r="OD14"/>
          <cell r="OE14"/>
          <cell r="OF14"/>
          <cell r="OG14"/>
          <cell r="OH14"/>
          <cell r="OI14"/>
          <cell r="OJ14"/>
          <cell r="OK14"/>
          <cell r="OL14"/>
          <cell r="OM14"/>
          <cell r="ON14"/>
          <cell r="OO14"/>
          <cell r="OP14"/>
          <cell r="OQ14"/>
          <cell r="OR14"/>
          <cell r="OS14"/>
          <cell r="OT14"/>
          <cell r="OU14"/>
          <cell r="OV14"/>
          <cell r="OW14"/>
          <cell r="OX14"/>
          <cell r="OY14"/>
          <cell r="OZ14"/>
          <cell r="PA14"/>
          <cell r="PB14"/>
          <cell r="PC14"/>
          <cell r="PD14"/>
          <cell r="PE14"/>
          <cell r="PF14"/>
          <cell r="PG14"/>
          <cell r="PH14"/>
          <cell r="PI14"/>
          <cell r="PJ14"/>
          <cell r="PK14"/>
          <cell r="PL14"/>
          <cell r="PM14"/>
          <cell r="PN14"/>
          <cell r="PO14"/>
          <cell r="PP14"/>
          <cell r="PQ14"/>
          <cell r="PR14"/>
          <cell r="PS14"/>
          <cell r="PT14"/>
          <cell r="PU14"/>
          <cell r="PV14"/>
          <cell r="PW14"/>
          <cell r="PX14"/>
          <cell r="PY14"/>
          <cell r="PZ14"/>
          <cell r="QA14"/>
          <cell r="QB14"/>
          <cell r="QC14"/>
          <cell r="QD14"/>
          <cell r="QE14"/>
          <cell r="QF14"/>
          <cell r="QG14"/>
          <cell r="QH14"/>
          <cell r="QI14"/>
          <cell r="QJ14"/>
          <cell r="QK14"/>
          <cell r="QL14"/>
          <cell r="QM14"/>
          <cell r="QN14"/>
          <cell r="QO14"/>
          <cell r="QP14"/>
          <cell r="QQ14"/>
          <cell r="QR14"/>
          <cell r="QS14"/>
          <cell r="QT14"/>
          <cell r="QU14"/>
          <cell r="QV14"/>
          <cell r="QW14"/>
          <cell r="QX14"/>
          <cell r="QY14"/>
          <cell r="QZ14"/>
          <cell r="RA14"/>
          <cell r="RB14"/>
          <cell r="RC14"/>
          <cell r="RD14"/>
          <cell r="RE14"/>
          <cell r="RF14"/>
          <cell r="RG14"/>
          <cell r="RH14"/>
          <cell r="RI14"/>
          <cell r="RJ14"/>
          <cell r="RK14"/>
          <cell r="RL14"/>
          <cell r="RM14"/>
          <cell r="RN14"/>
          <cell r="RO14"/>
          <cell r="RP14"/>
          <cell r="RQ14"/>
          <cell r="RR14"/>
          <cell r="RS14"/>
          <cell r="RT14"/>
          <cell r="RU14"/>
          <cell r="RV14"/>
          <cell r="RW14"/>
          <cell r="RX14"/>
          <cell r="RY14"/>
          <cell r="RZ14"/>
          <cell r="SA14"/>
          <cell r="SB14"/>
          <cell r="SC14"/>
          <cell r="SD14"/>
          <cell r="SE14"/>
          <cell r="SF14"/>
          <cell r="SG14"/>
          <cell r="SH14"/>
          <cell r="SI14"/>
          <cell r="SJ14"/>
          <cell r="SK14"/>
          <cell r="SL14"/>
          <cell r="SM14"/>
          <cell r="SN14"/>
          <cell r="SO14"/>
          <cell r="SP14"/>
          <cell r="SQ14"/>
          <cell r="SR14"/>
          <cell r="SS14"/>
          <cell r="ST14"/>
          <cell r="SU14"/>
          <cell r="SV14"/>
          <cell r="SW14"/>
          <cell r="SX14"/>
          <cell r="SY14"/>
          <cell r="SZ14"/>
          <cell r="TA14"/>
          <cell r="TB14"/>
          <cell r="TC14"/>
          <cell r="TD14"/>
          <cell r="TE14"/>
          <cell r="TF14"/>
          <cell r="TG14"/>
          <cell r="TH14"/>
          <cell r="TI14"/>
          <cell r="TJ14"/>
          <cell r="TK14"/>
          <cell r="TL14"/>
          <cell r="TM14"/>
          <cell r="TN14"/>
          <cell r="TO14"/>
          <cell r="TP14"/>
          <cell r="TQ14"/>
          <cell r="TR14"/>
          <cell r="TS14"/>
          <cell r="TT14"/>
          <cell r="TU14"/>
          <cell r="TV14"/>
          <cell r="TW14"/>
          <cell r="TX14"/>
          <cell r="TY14"/>
          <cell r="TZ14"/>
          <cell r="UA14"/>
          <cell r="UB14"/>
          <cell r="UC14"/>
          <cell r="UD14"/>
          <cell r="UE14"/>
          <cell r="UF14"/>
          <cell r="UG14"/>
          <cell r="UH14"/>
          <cell r="UI14"/>
          <cell r="UJ14"/>
          <cell r="UK14"/>
          <cell r="UL14"/>
          <cell r="UM14"/>
          <cell r="UN14"/>
          <cell r="UO14"/>
          <cell r="UP14"/>
          <cell r="UQ14"/>
          <cell r="UR14"/>
          <cell r="US14"/>
          <cell r="UT14"/>
          <cell r="UU14"/>
          <cell r="UV14"/>
          <cell r="UW14"/>
          <cell r="UX14"/>
          <cell r="UY14"/>
          <cell r="UZ14"/>
          <cell r="VA14"/>
          <cell r="VB14"/>
          <cell r="VC14"/>
          <cell r="VD14"/>
          <cell r="VE14"/>
          <cell r="VF14"/>
          <cell r="VG14"/>
          <cell r="VH14"/>
          <cell r="VI14"/>
          <cell r="VJ14"/>
          <cell r="VK14"/>
          <cell r="VL14"/>
          <cell r="VM14"/>
          <cell r="VN14"/>
          <cell r="VO14"/>
          <cell r="VP14"/>
          <cell r="VQ14"/>
          <cell r="VR14"/>
          <cell r="VS14"/>
          <cell r="VT14"/>
          <cell r="VU14"/>
          <cell r="VV14"/>
          <cell r="VW14"/>
          <cell r="VX14"/>
          <cell r="VY14"/>
          <cell r="VZ14"/>
          <cell r="WA14"/>
          <cell r="WB14"/>
          <cell r="WC14"/>
          <cell r="WD14"/>
          <cell r="WE14"/>
          <cell r="WF14"/>
          <cell r="WG14"/>
          <cell r="WH14"/>
          <cell r="WI14"/>
          <cell r="WJ14"/>
          <cell r="WK14"/>
          <cell r="WL14"/>
          <cell r="WM14"/>
          <cell r="WN14"/>
          <cell r="WO14"/>
          <cell r="WP14"/>
          <cell r="WQ14"/>
          <cell r="WR14"/>
          <cell r="WS14"/>
          <cell r="WT14"/>
          <cell r="WU14"/>
          <cell r="WV14"/>
          <cell r="WW14"/>
          <cell r="WX14"/>
          <cell r="WY14"/>
          <cell r="WZ14"/>
          <cell r="XA14"/>
          <cell r="XB14"/>
          <cell r="XC14"/>
          <cell r="XD14"/>
          <cell r="XE14"/>
          <cell r="XF14"/>
          <cell r="XG14"/>
          <cell r="XH14"/>
          <cell r="XI14"/>
          <cell r="XJ14"/>
          <cell r="XK14"/>
          <cell r="XL14"/>
          <cell r="XM14"/>
          <cell r="XN14"/>
          <cell r="XO14"/>
          <cell r="XP14"/>
          <cell r="XQ14"/>
          <cell r="XR14"/>
          <cell r="XS14"/>
          <cell r="XT14"/>
          <cell r="XU14"/>
          <cell r="XV14"/>
          <cell r="XW14"/>
          <cell r="XX14"/>
          <cell r="XY14"/>
          <cell r="XZ14"/>
          <cell r="YA14"/>
          <cell r="YB14"/>
          <cell r="YC14"/>
          <cell r="YD14"/>
          <cell r="YE14"/>
          <cell r="YF14"/>
          <cell r="YG14"/>
          <cell r="YH14"/>
          <cell r="YI14"/>
          <cell r="YJ14"/>
          <cell r="YK14"/>
          <cell r="YL14"/>
          <cell r="YM14"/>
          <cell r="YN14"/>
          <cell r="YO14"/>
          <cell r="YP14"/>
          <cell r="YQ14"/>
          <cell r="YR14"/>
          <cell r="YS14"/>
          <cell r="YT14"/>
          <cell r="YU14"/>
          <cell r="YV14"/>
          <cell r="YW14"/>
          <cell r="YX14"/>
          <cell r="YY14"/>
          <cell r="YZ14"/>
          <cell r="ZA14"/>
          <cell r="ZB14"/>
          <cell r="ZC14"/>
          <cell r="ZD14"/>
          <cell r="ZE14"/>
          <cell r="ZF14"/>
          <cell r="ZG14"/>
          <cell r="ZH14"/>
          <cell r="ZI14"/>
          <cell r="ZJ14"/>
          <cell r="ZK14"/>
          <cell r="ZL14"/>
          <cell r="ZM14"/>
          <cell r="ZN14"/>
          <cell r="ZO14"/>
          <cell r="ZP14"/>
          <cell r="ZQ14"/>
          <cell r="ZR14"/>
          <cell r="ZS14"/>
          <cell r="ZT14"/>
          <cell r="ZU14"/>
          <cell r="ZV14"/>
          <cell r="ZW14"/>
          <cell r="ZX14"/>
          <cell r="ZY14"/>
          <cell r="ZZ14"/>
          <cell r="AAA14"/>
          <cell r="AAB14"/>
          <cell r="AAC14"/>
          <cell r="AAD14"/>
          <cell r="AAE14"/>
          <cell r="AAF14"/>
          <cell r="AAG14"/>
          <cell r="AAH14"/>
          <cell r="AAI14"/>
          <cell r="AAJ14"/>
          <cell r="AAK14"/>
          <cell r="AAL14"/>
          <cell r="AAM14"/>
          <cell r="AAN14"/>
          <cell r="AAO14"/>
          <cell r="AAP14"/>
          <cell r="AAQ14"/>
          <cell r="AAR14"/>
          <cell r="AAS14"/>
        </row>
        <row r="15">
          <cell r="C15">
            <v>0</v>
          </cell>
          <cell r="D15">
            <v>0</v>
          </cell>
          <cell r="E15">
            <v>110</v>
          </cell>
          <cell r="F15"/>
          <cell r="G15"/>
          <cell r="H15"/>
          <cell r="I15"/>
          <cell r="J15"/>
          <cell r="K15"/>
          <cell r="L15"/>
          <cell r="M15">
            <v>24</v>
          </cell>
          <cell r="N15">
            <v>24</v>
          </cell>
          <cell r="O15">
            <v>24</v>
          </cell>
          <cell r="P15">
            <v>24</v>
          </cell>
          <cell r="Q15">
            <v>22</v>
          </cell>
          <cell r="R15"/>
          <cell r="S15"/>
          <cell r="T15">
            <v>22</v>
          </cell>
          <cell r="U15"/>
          <cell r="V15"/>
          <cell r="W15"/>
          <cell r="X15"/>
          <cell r="Y15"/>
          <cell r="Z15"/>
          <cell r="AA15"/>
          <cell r="AB15">
            <v>24</v>
          </cell>
          <cell r="AC15">
            <v>24</v>
          </cell>
          <cell r="AD15">
            <v>24</v>
          </cell>
          <cell r="AE15"/>
          <cell r="AF15"/>
          <cell r="AG15"/>
          <cell r="AH15"/>
          <cell r="AI15"/>
          <cell r="AJ15">
            <v>24</v>
          </cell>
          <cell r="AK15"/>
          <cell r="AL15"/>
          <cell r="AM15"/>
          <cell r="AN15"/>
          <cell r="AO15"/>
          <cell r="AP15"/>
          <cell r="AQ15"/>
          <cell r="AR15">
            <v>20</v>
          </cell>
          <cell r="AS15"/>
          <cell r="AT15"/>
          <cell r="AU15">
            <v>24</v>
          </cell>
          <cell r="AV15"/>
          <cell r="AW15"/>
          <cell r="AX15"/>
          <cell r="AY15"/>
          <cell r="AZ15"/>
          <cell r="BA15"/>
          <cell r="BB15"/>
          <cell r="BC15">
            <v>24</v>
          </cell>
          <cell r="BD15"/>
          <cell r="BE15">
            <v>24</v>
          </cell>
          <cell r="BF15">
            <v>24</v>
          </cell>
          <cell r="BG15"/>
          <cell r="BH15"/>
          <cell r="BI15"/>
          <cell r="BJ15">
            <v>20</v>
          </cell>
          <cell r="BK15">
            <v>24</v>
          </cell>
          <cell r="BL15"/>
          <cell r="BM15"/>
          <cell r="BN15"/>
          <cell r="BO15"/>
          <cell r="BP15"/>
          <cell r="BQ15"/>
          <cell r="BR15"/>
          <cell r="BS15">
            <v>22</v>
          </cell>
          <cell r="BT15"/>
          <cell r="BU15"/>
          <cell r="BV15">
            <v>28</v>
          </cell>
          <cell r="BW15"/>
          <cell r="BX15"/>
          <cell r="BY15"/>
          <cell r="BZ15"/>
          <cell r="CA15"/>
          <cell r="CB15">
            <v>22</v>
          </cell>
          <cell r="CC15"/>
          <cell r="CD15">
            <v>22</v>
          </cell>
          <cell r="CE15"/>
          <cell r="CF15"/>
          <cell r="CG15"/>
          <cell r="CH15"/>
          <cell r="CI15">
            <v>26</v>
          </cell>
          <cell r="CJ15">
            <v>26</v>
          </cell>
          <cell r="CK15">
            <v>26</v>
          </cell>
          <cell r="CL15">
            <v>44</v>
          </cell>
          <cell r="CM15"/>
          <cell r="CN15">
            <v>28</v>
          </cell>
          <cell r="CO15">
            <v>28</v>
          </cell>
          <cell r="CP15">
            <v>20</v>
          </cell>
          <cell r="CQ15"/>
          <cell r="CR15"/>
          <cell r="CS15"/>
          <cell r="CT15"/>
          <cell r="CU15"/>
          <cell r="CV15"/>
          <cell r="CW15"/>
          <cell r="CX15"/>
          <cell r="CY15"/>
          <cell r="CZ15"/>
          <cell r="DA15"/>
          <cell r="DB15"/>
          <cell r="DC15"/>
          <cell r="DD15"/>
          <cell r="DE15"/>
          <cell r="DF15"/>
          <cell r="DG15"/>
          <cell r="DH15"/>
          <cell r="DI15"/>
          <cell r="DJ15"/>
          <cell r="DK15"/>
          <cell r="DL15"/>
          <cell r="DM15"/>
          <cell r="DN15"/>
          <cell r="DO15"/>
          <cell r="DP15"/>
          <cell r="DQ15"/>
          <cell r="DR15"/>
          <cell r="DS15"/>
          <cell r="DT15"/>
          <cell r="DU15"/>
          <cell r="DV15"/>
          <cell r="DW15"/>
          <cell r="DX15"/>
          <cell r="DY15"/>
          <cell r="DZ15"/>
          <cell r="EA15"/>
          <cell r="EB15"/>
          <cell r="EC15"/>
          <cell r="ED15"/>
          <cell r="EE15"/>
          <cell r="EF15"/>
          <cell r="EG15"/>
          <cell r="EH15"/>
          <cell r="EI15"/>
          <cell r="EJ15"/>
          <cell r="EK15"/>
          <cell r="EL15"/>
          <cell r="EM15"/>
          <cell r="EN15"/>
          <cell r="EO15"/>
          <cell r="EP15"/>
          <cell r="EQ15"/>
          <cell r="ER15"/>
          <cell r="ES15"/>
          <cell r="ET15"/>
          <cell r="EU15"/>
          <cell r="EV15"/>
          <cell r="EW15"/>
          <cell r="EX15"/>
          <cell r="EY15"/>
          <cell r="EZ15"/>
          <cell r="FA15"/>
          <cell r="FB15"/>
          <cell r="FC15"/>
          <cell r="FD15"/>
          <cell r="FE15"/>
          <cell r="FF15"/>
          <cell r="FG15"/>
          <cell r="FH15"/>
          <cell r="FI15"/>
          <cell r="FJ15"/>
          <cell r="FK15"/>
          <cell r="FL15"/>
          <cell r="FM15"/>
          <cell r="FN15"/>
          <cell r="FO15"/>
          <cell r="FP15"/>
          <cell r="FQ15"/>
          <cell r="FR15"/>
          <cell r="FS15"/>
          <cell r="FT15"/>
          <cell r="FU15"/>
          <cell r="FV15"/>
          <cell r="FW15"/>
          <cell r="FX15"/>
          <cell r="FY15"/>
          <cell r="FZ15"/>
          <cell r="GA15"/>
          <cell r="GB15"/>
          <cell r="GC15"/>
          <cell r="GD15"/>
          <cell r="GE15"/>
          <cell r="GF15"/>
          <cell r="GG15"/>
          <cell r="GH15"/>
          <cell r="GI15"/>
          <cell r="GJ15"/>
          <cell r="GK15"/>
          <cell r="GL15"/>
          <cell r="GM15"/>
          <cell r="GN15"/>
          <cell r="GO15"/>
          <cell r="GP15"/>
          <cell r="GQ15"/>
          <cell r="GR15"/>
          <cell r="GS15"/>
          <cell r="GT15"/>
          <cell r="GU15"/>
          <cell r="GV15"/>
          <cell r="GW15"/>
          <cell r="GX15"/>
          <cell r="GY15"/>
          <cell r="GZ15"/>
          <cell r="HA15"/>
          <cell r="HB15"/>
          <cell r="HC15"/>
          <cell r="HD15"/>
          <cell r="HE15"/>
          <cell r="HF15"/>
          <cell r="HG15"/>
          <cell r="HH15"/>
          <cell r="HI15"/>
          <cell r="HJ15"/>
          <cell r="HK15"/>
          <cell r="HL15"/>
          <cell r="HM15"/>
          <cell r="HN15"/>
          <cell r="HO15"/>
          <cell r="HP15"/>
          <cell r="HQ15"/>
          <cell r="HR15"/>
          <cell r="HS15"/>
          <cell r="HT15"/>
          <cell r="HU15"/>
          <cell r="HV15"/>
          <cell r="HW15"/>
          <cell r="HX15"/>
          <cell r="HY15"/>
          <cell r="HZ15"/>
          <cell r="IA15"/>
          <cell r="IB15"/>
          <cell r="IC15"/>
          <cell r="ID15"/>
          <cell r="IE15"/>
          <cell r="IF15"/>
          <cell r="IG15"/>
          <cell r="IH15"/>
          <cell r="II15"/>
          <cell r="IJ15"/>
          <cell r="IK15"/>
          <cell r="IL15"/>
          <cell r="IM15"/>
          <cell r="IN15"/>
          <cell r="IO15"/>
          <cell r="IP15"/>
          <cell r="IQ15"/>
          <cell r="IR15"/>
          <cell r="IS15"/>
          <cell r="IT15"/>
          <cell r="IU15"/>
          <cell r="IV15"/>
          <cell r="IW15"/>
          <cell r="IX15"/>
          <cell r="IY15"/>
          <cell r="IZ15"/>
          <cell r="JA15"/>
          <cell r="JB15"/>
          <cell r="JC15"/>
          <cell r="JD15"/>
          <cell r="JE15"/>
          <cell r="JF15"/>
          <cell r="JG15"/>
          <cell r="JH15"/>
          <cell r="JI15"/>
          <cell r="JJ15"/>
          <cell r="JK15"/>
          <cell r="JL15"/>
          <cell r="JM15"/>
          <cell r="JN15"/>
          <cell r="JO15"/>
          <cell r="JP15"/>
          <cell r="JQ15"/>
          <cell r="JR15"/>
          <cell r="JS15"/>
          <cell r="JT15"/>
          <cell r="JU15"/>
          <cell r="JV15"/>
          <cell r="JW15"/>
          <cell r="JX15"/>
          <cell r="JY15"/>
          <cell r="JZ15"/>
          <cell r="KA15"/>
          <cell r="KB15"/>
          <cell r="KC15"/>
          <cell r="KD15"/>
          <cell r="KE15"/>
          <cell r="KF15"/>
          <cell r="KG15"/>
          <cell r="KH15"/>
          <cell r="KI15"/>
          <cell r="KJ15"/>
          <cell r="KK15"/>
          <cell r="KL15"/>
          <cell r="KM15"/>
          <cell r="KN15"/>
          <cell r="KO15"/>
          <cell r="KP15"/>
          <cell r="KQ15"/>
          <cell r="KR15"/>
          <cell r="KS15"/>
          <cell r="KT15"/>
          <cell r="KU15"/>
          <cell r="KV15"/>
          <cell r="KW15"/>
          <cell r="KX15"/>
          <cell r="KY15"/>
          <cell r="KZ15"/>
          <cell r="LA15"/>
          <cell r="LB15"/>
          <cell r="LC15"/>
          <cell r="LD15"/>
          <cell r="LE15"/>
          <cell r="LF15"/>
          <cell r="LG15"/>
          <cell r="LH15"/>
          <cell r="LI15"/>
          <cell r="LJ15"/>
          <cell r="LK15"/>
          <cell r="LL15"/>
          <cell r="LM15"/>
          <cell r="LN15"/>
          <cell r="LO15"/>
          <cell r="LP15"/>
          <cell r="LQ15"/>
          <cell r="LR15"/>
          <cell r="LS15"/>
          <cell r="LT15"/>
          <cell r="LU15"/>
          <cell r="LV15"/>
          <cell r="LW15"/>
          <cell r="LX15"/>
          <cell r="LY15"/>
          <cell r="LZ15"/>
          <cell r="MA15"/>
          <cell r="MB15"/>
          <cell r="MC15"/>
          <cell r="MD15"/>
          <cell r="ME15"/>
          <cell r="MF15"/>
          <cell r="MG15"/>
          <cell r="MH15"/>
          <cell r="MI15"/>
          <cell r="MJ15"/>
          <cell r="MK15"/>
          <cell r="ML15"/>
          <cell r="MM15"/>
          <cell r="MN15"/>
          <cell r="MO15"/>
          <cell r="MP15"/>
          <cell r="MQ15"/>
          <cell r="MR15"/>
          <cell r="MS15"/>
          <cell r="MT15"/>
          <cell r="MU15"/>
          <cell r="MV15"/>
          <cell r="MW15"/>
          <cell r="MX15"/>
          <cell r="MY15"/>
          <cell r="MZ15"/>
          <cell r="NA15"/>
          <cell r="NB15"/>
          <cell r="NC15"/>
          <cell r="ND15"/>
          <cell r="NE15"/>
          <cell r="NF15"/>
          <cell r="NG15"/>
          <cell r="NH15"/>
          <cell r="NI15"/>
          <cell r="NJ15"/>
          <cell r="NK15"/>
          <cell r="NL15"/>
          <cell r="NM15"/>
          <cell r="NN15"/>
          <cell r="NO15"/>
          <cell r="NP15"/>
          <cell r="NQ15"/>
          <cell r="NR15"/>
          <cell r="NS15"/>
          <cell r="NT15"/>
          <cell r="NU15"/>
          <cell r="NV15"/>
          <cell r="NW15"/>
          <cell r="NX15"/>
          <cell r="NY15"/>
          <cell r="NZ15"/>
          <cell r="OA15"/>
          <cell r="OB15"/>
          <cell r="OC15"/>
          <cell r="OD15"/>
          <cell r="OE15"/>
          <cell r="OF15"/>
          <cell r="OG15"/>
          <cell r="OH15"/>
          <cell r="OI15"/>
          <cell r="OJ15"/>
          <cell r="OK15"/>
          <cell r="OL15"/>
          <cell r="OM15"/>
          <cell r="ON15"/>
          <cell r="OO15"/>
          <cell r="OP15"/>
          <cell r="OQ15"/>
          <cell r="OR15"/>
          <cell r="OS15"/>
          <cell r="OT15"/>
          <cell r="OU15"/>
          <cell r="OV15"/>
          <cell r="OW15"/>
          <cell r="OX15"/>
          <cell r="OY15"/>
          <cell r="OZ15"/>
          <cell r="PA15"/>
          <cell r="PB15"/>
          <cell r="PC15"/>
          <cell r="PD15"/>
          <cell r="PE15"/>
          <cell r="PF15"/>
          <cell r="PG15"/>
          <cell r="PH15"/>
          <cell r="PI15"/>
          <cell r="PJ15"/>
          <cell r="PK15"/>
          <cell r="PL15"/>
          <cell r="PM15"/>
          <cell r="PN15"/>
          <cell r="PO15"/>
          <cell r="PP15"/>
          <cell r="PQ15"/>
          <cell r="PR15"/>
          <cell r="PS15"/>
          <cell r="PT15"/>
          <cell r="PU15"/>
          <cell r="PV15"/>
          <cell r="PW15"/>
          <cell r="PX15"/>
          <cell r="PY15"/>
          <cell r="PZ15"/>
          <cell r="QA15"/>
          <cell r="QB15"/>
          <cell r="QC15"/>
          <cell r="QD15"/>
          <cell r="QE15"/>
          <cell r="QF15"/>
          <cell r="QG15"/>
          <cell r="QH15"/>
          <cell r="QI15"/>
          <cell r="QJ15"/>
          <cell r="QK15"/>
          <cell r="QL15"/>
          <cell r="QM15"/>
          <cell r="QN15"/>
          <cell r="QO15"/>
          <cell r="QP15"/>
          <cell r="QQ15"/>
          <cell r="QR15"/>
          <cell r="QS15"/>
          <cell r="QT15"/>
          <cell r="QU15"/>
          <cell r="QV15"/>
          <cell r="QW15"/>
          <cell r="QX15"/>
          <cell r="QY15"/>
          <cell r="QZ15"/>
          <cell r="RA15"/>
          <cell r="RB15"/>
          <cell r="RC15"/>
          <cell r="RD15"/>
          <cell r="RE15"/>
          <cell r="RF15"/>
          <cell r="RG15"/>
          <cell r="RH15"/>
          <cell r="RI15"/>
          <cell r="RJ15"/>
          <cell r="RK15"/>
          <cell r="RL15"/>
          <cell r="RM15"/>
          <cell r="RN15"/>
          <cell r="RO15"/>
          <cell r="RP15"/>
          <cell r="RQ15"/>
          <cell r="RR15"/>
          <cell r="RS15"/>
          <cell r="RT15"/>
          <cell r="RU15"/>
          <cell r="RV15"/>
          <cell r="RW15"/>
          <cell r="RX15"/>
          <cell r="RY15"/>
          <cell r="RZ15"/>
          <cell r="SA15"/>
          <cell r="SB15"/>
          <cell r="SC15"/>
          <cell r="SD15"/>
          <cell r="SE15"/>
          <cell r="SF15"/>
          <cell r="SG15"/>
          <cell r="SH15"/>
          <cell r="SI15"/>
          <cell r="SJ15"/>
          <cell r="SK15"/>
          <cell r="SL15"/>
          <cell r="SM15"/>
          <cell r="SN15"/>
          <cell r="SO15"/>
          <cell r="SP15"/>
          <cell r="SQ15"/>
          <cell r="SR15"/>
          <cell r="SS15"/>
          <cell r="ST15"/>
          <cell r="SU15"/>
          <cell r="SV15"/>
          <cell r="SW15"/>
          <cell r="SX15"/>
          <cell r="SY15"/>
          <cell r="SZ15"/>
          <cell r="TA15"/>
          <cell r="TB15"/>
          <cell r="TC15"/>
          <cell r="TD15"/>
          <cell r="TE15"/>
          <cell r="TF15"/>
          <cell r="TG15"/>
          <cell r="TH15"/>
          <cell r="TI15"/>
          <cell r="TJ15"/>
          <cell r="TK15"/>
          <cell r="TL15"/>
          <cell r="TM15"/>
          <cell r="TN15"/>
          <cell r="TO15"/>
          <cell r="TP15"/>
          <cell r="TQ15"/>
          <cell r="TR15"/>
          <cell r="TS15"/>
          <cell r="TT15"/>
          <cell r="TU15"/>
          <cell r="TV15"/>
          <cell r="TW15"/>
          <cell r="TX15"/>
          <cell r="TY15"/>
          <cell r="TZ15"/>
          <cell r="UA15"/>
          <cell r="UB15"/>
          <cell r="UC15"/>
          <cell r="UD15"/>
          <cell r="UE15"/>
          <cell r="UF15"/>
          <cell r="UG15"/>
          <cell r="UH15"/>
          <cell r="UI15"/>
          <cell r="UJ15"/>
          <cell r="UK15"/>
          <cell r="UL15"/>
          <cell r="UM15"/>
          <cell r="UN15"/>
          <cell r="UO15"/>
          <cell r="UP15"/>
          <cell r="UQ15"/>
          <cell r="UR15"/>
          <cell r="US15"/>
          <cell r="UT15"/>
          <cell r="UU15"/>
          <cell r="UV15"/>
          <cell r="UW15"/>
          <cell r="UX15"/>
          <cell r="UY15"/>
          <cell r="UZ15"/>
          <cell r="VA15"/>
          <cell r="VB15"/>
          <cell r="VC15"/>
          <cell r="VD15"/>
          <cell r="VE15"/>
          <cell r="VF15"/>
          <cell r="VG15"/>
          <cell r="VH15"/>
          <cell r="VI15"/>
          <cell r="VJ15"/>
          <cell r="VK15"/>
          <cell r="VL15"/>
          <cell r="VM15"/>
          <cell r="VN15"/>
          <cell r="VO15"/>
          <cell r="VP15"/>
          <cell r="VQ15"/>
          <cell r="VR15"/>
          <cell r="VS15"/>
          <cell r="VT15"/>
          <cell r="VU15"/>
          <cell r="VV15"/>
          <cell r="VW15"/>
          <cell r="VX15"/>
          <cell r="VY15"/>
          <cell r="VZ15"/>
          <cell r="WA15"/>
          <cell r="WB15"/>
          <cell r="WC15"/>
          <cell r="WD15"/>
          <cell r="WE15"/>
          <cell r="WF15"/>
          <cell r="WG15"/>
          <cell r="WH15"/>
          <cell r="WI15"/>
          <cell r="WJ15"/>
          <cell r="WK15"/>
          <cell r="WL15"/>
          <cell r="WM15"/>
          <cell r="WN15"/>
          <cell r="WO15"/>
          <cell r="WP15"/>
          <cell r="WQ15"/>
          <cell r="WR15"/>
          <cell r="WS15"/>
          <cell r="WT15"/>
          <cell r="WU15"/>
          <cell r="WV15"/>
          <cell r="WW15"/>
          <cell r="WX15"/>
          <cell r="WY15"/>
          <cell r="WZ15"/>
          <cell r="XA15"/>
          <cell r="XB15"/>
          <cell r="XC15"/>
          <cell r="XD15"/>
          <cell r="XE15"/>
          <cell r="XF15"/>
          <cell r="XG15"/>
          <cell r="XH15"/>
          <cell r="XI15"/>
          <cell r="XJ15"/>
          <cell r="XK15"/>
          <cell r="XL15"/>
          <cell r="XM15"/>
          <cell r="XN15"/>
          <cell r="XO15"/>
          <cell r="XP15"/>
          <cell r="XQ15"/>
          <cell r="XR15"/>
          <cell r="XS15"/>
          <cell r="XT15"/>
          <cell r="XU15"/>
          <cell r="XV15"/>
          <cell r="XW15"/>
          <cell r="XX15"/>
          <cell r="XY15"/>
          <cell r="XZ15"/>
          <cell r="YA15"/>
          <cell r="YB15"/>
          <cell r="YC15"/>
          <cell r="YD15"/>
          <cell r="YE15"/>
          <cell r="YF15"/>
          <cell r="YG15"/>
          <cell r="YH15"/>
          <cell r="YI15"/>
          <cell r="YJ15"/>
          <cell r="YK15"/>
          <cell r="YL15"/>
          <cell r="YM15"/>
          <cell r="YN15"/>
          <cell r="YO15"/>
          <cell r="YP15"/>
          <cell r="YQ15"/>
          <cell r="YR15"/>
          <cell r="YS15"/>
          <cell r="YT15"/>
          <cell r="YU15"/>
          <cell r="YV15"/>
          <cell r="YW15"/>
          <cell r="YX15"/>
          <cell r="YY15"/>
          <cell r="YZ15"/>
          <cell r="ZA15"/>
          <cell r="ZB15"/>
          <cell r="ZC15"/>
          <cell r="ZD15"/>
          <cell r="ZE15"/>
          <cell r="ZF15"/>
          <cell r="ZG15"/>
          <cell r="ZH15"/>
          <cell r="ZI15"/>
          <cell r="ZJ15"/>
          <cell r="ZK15"/>
          <cell r="ZL15"/>
          <cell r="ZM15"/>
          <cell r="ZN15"/>
          <cell r="ZO15"/>
          <cell r="ZP15"/>
          <cell r="ZQ15"/>
          <cell r="ZR15"/>
          <cell r="ZS15"/>
          <cell r="ZT15"/>
          <cell r="ZU15"/>
          <cell r="ZV15"/>
          <cell r="ZW15"/>
          <cell r="ZX15"/>
          <cell r="ZY15"/>
          <cell r="ZZ15"/>
          <cell r="AAA15"/>
          <cell r="AAB15"/>
          <cell r="AAC15"/>
          <cell r="AAD15"/>
          <cell r="AAE15"/>
          <cell r="AAF15"/>
          <cell r="AAG15"/>
          <cell r="AAH15"/>
          <cell r="AAI15"/>
          <cell r="AAJ15"/>
          <cell r="AAK15"/>
          <cell r="AAL15"/>
          <cell r="AAM15"/>
          <cell r="AAN15"/>
          <cell r="AAO15"/>
          <cell r="AAP15"/>
          <cell r="AAQ15"/>
          <cell r="AAR15"/>
          <cell r="AAS15"/>
        </row>
        <row r="16">
          <cell r="C16">
            <v>0</v>
          </cell>
          <cell r="D16">
            <v>0</v>
          </cell>
          <cell r="E16" t="str">
            <v>KSA</v>
          </cell>
          <cell r="F16"/>
          <cell r="G16"/>
          <cell r="H16"/>
          <cell r="I16"/>
          <cell r="J16"/>
          <cell r="K16"/>
          <cell r="L16"/>
          <cell r="M16" t="str">
            <v>FRANCE</v>
          </cell>
          <cell r="N16" t="str">
            <v>FRANCE</v>
          </cell>
          <cell r="O16" t="str">
            <v>FRANCE</v>
          </cell>
          <cell r="P16" t="str">
            <v>FRANCE</v>
          </cell>
          <cell r="Q16" t="str">
            <v>FRANCE</v>
          </cell>
          <cell r="R16"/>
          <cell r="S16"/>
          <cell r="T16" t="str">
            <v>FRANCE</v>
          </cell>
          <cell r="U16"/>
          <cell r="V16"/>
          <cell r="W16"/>
          <cell r="X16"/>
          <cell r="Y16"/>
          <cell r="Z16"/>
          <cell r="AA16"/>
          <cell r="AB16" t="str">
            <v>France</v>
          </cell>
          <cell r="AC16" t="str">
            <v>France</v>
          </cell>
          <cell r="AD16" t="str">
            <v>France</v>
          </cell>
          <cell r="AE16"/>
          <cell r="AF16"/>
          <cell r="AG16"/>
          <cell r="AH16"/>
          <cell r="AI16"/>
          <cell r="AJ16" t="str">
            <v>France</v>
          </cell>
          <cell r="AK16"/>
          <cell r="AL16"/>
          <cell r="AM16"/>
          <cell r="AN16"/>
          <cell r="AO16"/>
          <cell r="AP16"/>
          <cell r="AQ16"/>
          <cell r="AR16" t="str">
            <v>CONSTANTINE - ALGERIE</v>
          </cell>
          <cell r="AS16"/>
          <cell r="AT16"/>
          <cell r="AU16" t="str">
            <v>France</v>
          </cell>
          <cell r="AV16"/>
          <cell r="AW16"/>
          <cell r="AX16"/>
          <cell r="AY16"/>
          <cell r="AZ16"/>
          <cell r="BA16"/>
          <cell r="BB16"/>
          <cell r="BC16" t="str">
            <v>France</v>
          </cell>
          <cell r="BD16"/>
          <cell r="BE16" t="str">
            <v>France</v>
          </cell>
          <cell r="BF16" t="str">
            <v>France</v>
          </cell>
          <cell r="BG16"/>
          <cell r="BH16"/>
          <cell r="BI16"/>
          <cell r="BJ16" t="str">
            <v>CONSTANTINE - ALGERIE</v>
          </cell>
          <cell r="BK16" t="str">
            <v>France</v>
          </cell>
          <cell r="BL16"/>
          <cell r="BM16"/>
          <cell r="BN16"/>
          <cell r="BO16"/>
          <cell r="BP16"/>
          <cell r="BQ16"/>
          <cell r="BR16"/>
          <cell r="BS16" t="str">
            <v>KENYA</v>
          </cell>
          <cell r="BT16"/>
          <cell r="BU16"/>
          <cell r="BV16" t="str">
            <v>France</v>
          </cell>
          <cell r="BW16"/>
          <cell r="BX16"/>
          <cell r="BY16"/>
          <cell r="BZ16"/>
          <cell r="CA16"/>
          <cell r="CB16" t="str">
            <v>France</v>
          </cell>
          <cell r="CC16"/>
          <cell r="CD16" t="str">
            <v>France</v>
          </cell>
          <cell r="CE16"/>
          <cell r="CF16"/>
          <cell r="CG16"/>
          <cell r="CH16"/>
          <cell r="CI16" t="str">
            <v>France</v>
          </cell>
          <cell r="CJ16" t="str">
            <v>France</v>
          </cell>
          <cell r="CK16" t="str">
            <v>France</v>
          </cell>
          <cell r="CL16" t="str">
            <v>France</v>
          </cell>
          <cell r="CM16"/>
          <cell r="CN16" t="str">
            <v>France</v>
          </cell>
          <cell r="CO16" t="str">
            <v>France</v>
          </cell>
          <cell r="CP16" t="str">
            <v>ALGERIA</v>
          </cell>
          <cell r="CQ16"/>
          <cell r="CR16"/>
          <cell r="CS16"/>
          <cell r="CT16"/>
          <cell r="CU16"/>
          <cell r="CV16"/>
          <cell r="CW16"/>
          <cell r="CX16"/>
          <cell r="CY16"/>
          <cell r="CZ16"/>
          <cell r="DA16"/>
          <cell r="DB16"/>
          <cell r="DC16"/>
          <cell r="DD16"/>
          <cell r="DE16"/>
          <cell r="DF16"/>
          <cell r="DG16"/>
          <cell r="DH16"/>
          <cell r="DI16"/>
          <cell r="DJ16"/>
          <cell r="DK16"/>
          <cell r="DL16"/>
          <cell r="DM16"/>
          <cell r="DN16"/>
          <cell r="DO16"/>
          <cell r="DP16"/>
          <cell r="DQ16"/>
          <cell r="DR16"/>
          <cell r="DS16"/>
          <cell r="DT16"/>
          <cell r="DU16"/>
          <cell r="DV16"/>
          <cell r="DW16"/>
          <cell r="DX16"/>
          <cell r="DY16"/>
          <cell r="DZ16"/>
          <cell r="EA16"/>
          <cell r="EB16"/>
          <cell r="EC16"/>
          <cell r="ED16"/>
          <cell r="EE16"/>
          <cell r="EF16"/>
          <cell r="EG16"/>
          <cell r="EH16"/>
          <cell r="EI16"/>
          <cell r="EJ16"/>
          <cell r="EK16"/>
          <cell r="EL16"/>
          <cell r="EM16"/>
          <cell r="EN16"/>
          <cell r="EO16"/>
          <cell r="EP16"/>
          <cell r="EQ16"/>
          <cell r="ER16"/>
          <cell r="ES16"/>
          <cell r="ET16"/>
          <cell r="EU16"/>
          <cell r="EV16"/>
          <cell r="EW16"/>
          <cell r="EX16"/>
          <cell r="EY16"/>
          <cell r="EZ16"/>
          <cell r="FA16"/>
          <cell r="FB16"/>
          <cell r="FC16"/>
          <cell r="FD16"/>
          <cell r="FE16"/>
          <cell r="FF16"/>
          <cell r="FG16"/>
          <cell r="FH16"/>
          <cell r="FI16"/>
          <cell r="FJ16"/>
          <cell r="FK16"/>
          <cell r="FL16"/>
          <cell r="FM16"/>
          <cell r="FN16"/>
          <cell r="FO16"/>
          <cell r="FP16"/>
          <cell r="FQ16"/>
          <cell r="FR16"/>
          <cell r="FS16"/>
          <cell r="FT16"/>
          <cell r="FU16"/>
          <cell r="FV16"/>
          <cell r="FW16"/>
          <cell r="FX16"/>
          <cell r="FY16"/>
          <cell r="FZ16"/>
          <cell r="GA16"/>
          <cell r="GB16"/>
          <cell r="GC16"/>
          <cell r="GD16"/>
          <cell r="GE16"/>
          <cell r="GF16"/>
          <cell r="GG16"/>
          <cell r="GH16"/>
          <cell r="GI16"/>
          <cell r="GJ16"/>
          <cell r="GK16"/>
          <cell r="GL16"/>
          <cell r="GM16"/>
          <cell r="GN16"/>
          <cell r="GO16"/>
          <cell r="GP16"/>
          <cell r="GQ16"/>
          <cell r="GR16"/>
          <cell r="GS16"/>
          <cell r="GT16"/>
          <cell r="GU16"/>
          <cell r="GV16"/>
          <cell r="GW16"/>
          <cell r="GX16"/>
          <cell r="GY16"/>
          <cell r="GZ16"/>
          <cell r="HA16"/>
          <cell r="HB16"/>
          <cell r="HC16"/>
          <cell r="HD16"/>
          <cell r="HE16"/>
          <cell r="HF16"/>
          <cell r="HG16"/>
          <cell r="HH16"/>
          <cell r="HI16"/>
          <cell r="HJ16"/>
          <cell r="HK16"/>
          <cell r="HL16"/>
          <cell r="HM16"/>
          <cell r="HN16"/>
          <cell r="HO16"/>
          <cell r="HP16"/>
          <cell r="HQ16"/>
          <cell r="HR16"/>
          <cell r="HS16"/>
          <cell r="HT16"/>
          <cell r="HU16"/>
          <cell r="HV16"/>
          <cell r="HW16"/>
          <cell r="HX16"/>
          <cell r="HY16"/>
          <cell r="HZ16"/>
          <cell r="IA16"/>
          <cell r="IB16"/>
          <cell r="IC16"/>
          <cell r="ID16"/>
          <cell r="IE16"/>
          <cell r="IF16"/>
          <cell r="IG16"/>
          <cell r="IH16"/>
          <cell r="II16"/>
          <cell r="IJ16"/>
          <cell r="IK16"/>
          <cell r="IL16"/>
          <cell r="IM16"/>
          <cell r="IN16"/>
          <cell r="IO16"/>
          <cell r="IP16"/>
          <cell r="IQ16"/>
          <cell r="IR16"/>
          <cell r="IS16"/>
          <cell r="IT16"/>
          <cell r="IU16"/>
          <cell r="IV16"/>
          <cell r="IW16"/>
          <cell r="IX16"/>
          <cell r="IY16"/>
          <cell r="IZ16"/>
          <cell r="JA16"/>
          <cell r="JB16"/>
          <cell r="JC16"/>
          <cell r="JD16"/>
          <cell r="JE16"/>
          <cell r="JF16"/>
          <cell r="JG16"/>
          <cell r="JH16"/>
          <cell r="JI16"/>
          <cell r="JJ16"/>
          <cell r="JK16"/>
          <cell r="JL16"/>
          <cell r="JM16"/>
          <cell r="JN16"/>
          <cell r="JO16"/>
          <cell r="JP16"/>
          <cell r="JQ16"/>
          <cell r="JR16"/>
          <cell r="JS16"/>
          <cell r="JT16"/>
          <cell r="JU16"/>
          <cell r="JV16"/>
          <cell r="JW16"/>
          <cell r="JX16"/>
          <cell r="JY16"/>
          <cell r="JZ16"/>
          <cell r="KA16"/>
          <cell r="KB16"/>
          <cell r="KC16"/>
          <cell r="KD16"/>
          <cell r="KE16"/>
          <cell r="KF16"/>
          <cell r="KG16"/>
          <cell r="KH16"/>
          <cell r="KI16"/>
          <cell r="KJ16"/>
          <cell r="KK16"/>
          <cell r="KL16"/>
          <cell r="KM16"/>
          <cell r="KN16"/>
          <cell r="KO16"/>
          <cell r="KP16"/>
          <cell r="KQ16"/>
          <cell r="KR16"/>
          <cell r="KS16"/>
          <cell r="KT16"/>
          <cell r="KU16"/>
          <cell r="KV16"/>
          <cell r="KW16"/>
          <cell r="KX16"/>
          <cell r="KY16"/>
          <cell r="KZ16"/>
          <cell r="LA16"/>
          <cell r="LB16"/>
          <cell r="LC16"/>
          <cell r="LD16"/>
          <cell r="LE16"/>
          <cell r="LF16"/>
          <cell r="LG16"/>
          <cell r="LH16"/>
          <cell r="LI16"/>
          <cell r="LJ16"/>
          <cell r="LK16"/>
          <cell r="LL16"/>
          <cell r="LM16"/>
          <cell r="LN16"/>
          <cell r="LO16"/>
          <cell r="LP16"/>
          <cell r="LQ16"/>
          <cell r="LR16"/>
          <cell r="LS16"/>
          <cell r="LT16"/>
          <cell r="LU16"/>
          <cell r="LV16"/>
          <cell r="LW16"/>
          <cell r="LX16"/>
          <cell r="LY16"/>
          <cell r="LZ16"/>
          <cell r="MA16"/>
          <cell r="MB16"/>
          <cell r="MC16"/>
          <cell r="MD16"/>
          <cell r="ME16"/>
          <cell r="MF16"/>
          <cell r="MG16"/>
          <cell r="MH16"/>
          <cell r="MI16"/>
          <cell r="MJ16"/>
          <cell r="MK16"/>
          <cell r="ML16"/>
          <cell r="MM16"/>
          <cell r="MN16"/>
          <cell r="MO16"/>
          <cell r="MP16"/>
          <cell r="MQ16"/>
          <cell r="MR16"/>
          <cell r="MS16"/>
          <cell r="MT16"/>
          <cell r="MU16"/>
          <cell r="MV16"/>
          <cell r="MW16"/>
          <cell r="MX16"/>
          <cell r="MY16"/>
          <cell r="MZ16"/>
          <cell r="NA16"/>
          <cell r="NB16"/>
          <cell r="NC16"/>
          <cell r="ND16"/>
          <cell r="NE16"/>
          <cell r="NF16"/>
          <cell r="NG16"/>
          <cell r="NH16"/>
          <cell r="NI16"/>
          <cell r="NJ16"/>
          <cell r="NK16"/>
          <cell r="NL16"/>
          <cell r="NM16"/>
          <cell r="NN16"/>
          <cell r="NO16"/>
          <cell r="NP16"/>
          <cell r="NQ16"/>
          <cell r="NR16"/>
          <cell r="NS16"/>
          <cell r="NT16"/>
          <cell r="NU16"/>
          <cell r="NV16"/>
          <cell r="NW16"/>
          <cell r="NX16"/>
          <cell r="NY16"/>
          <cell r="NZ16"/>
          <cell r="OA16"/>
          <cell r="OB16"/>
          <cell r="OC16"/>
          <cell r="OD16"/>
          <cell r="OE16"/>
          <cell r="OF16"/>
          <cell r="OG16"/>
          <cell r="OH16"/>
          <cell r="OI16"/>
          <cell r="OJ16"/>
          <cell r="OK16"/>
          <cell r="OL16"/>
          <cell r="OM16"/>
          <cell r="ON16"/>
          <cell r="OO16"/>
          <cell r="OP16"/>
          <cell r="OQ16"/>
          <cell r="OR16"/>
          <cell r="OS16"/>
          <cell r="OT16"/>
          <cell r="OU16"/>
          <cell r="OV16"/>
          <cell r="OW16"/>
          <cell r="OX16"/>
          <cell r="OY16"/>
          <cell r="OZ16"/>
          <cell r="PA16"/>
          <cell r="PB16"/>
          <cell r="PC16"/>
          <cell r="PD16"/>
          <cell r="PE16"/>
          <cell r="PF16"/>
          <cell r="PG16"/>
          <cell r="PH16"/>
          <cell r="PI16"/>
          <cell r="PJ16"/>
          <cell r="PK16"/>
          <cell r="PL16"/>
          <cell r="PM16"/>
          <cell r="PN16"/>
          <cell r="PO16"/>
          <cell r="PP16"/>
          <cell r="PQ16"/>
          <cell r="PR16"/>
          <cell r="PS16"/>
          <cell r="PT16"/>
          <cell r="PU16"/>
          <cell r="PV16"/>
          <cell r="PW16"/>
          <cell r="PX16"/>
          <cell r="PY16"/>
          <cell r="PZ16"/>
          <cell r="QA16"/>
          <cell r="QB16"/>
          <cell r="QC16"/>
          <cell r="QD16"/>
          <cell r="QE16"/>
          <cell r="QF16"/>
          <cell r="QG16"/>
          <cell r="QH16"/>
          <cell r="QI16"/>
          <cell r="QJ16"/>
          <cell r="QK16"/>
          <cell r="QL16"/>
          <cell r="QM16"/>
          <cell r="QN16"/>
          <cell r="QO16"/>
          <cell r="QP16"/>
          <cell r="QQ16"/>
          <cell r="QR16"/>
          <cell r="QS16"/>
          <cell r="QT16"/>
          <cell r="QU16"/>
          <cell r="QV16"/>
          <cell r="QW16"/>
          <cell r="QX16"/>
          <cell r="QY16"/>
          <cell r="QZ16"/>
          <cell r="RA16"/>
          <cell r="RB16"/>
          <cell r="RC16"/>
          <cell r="RD16"/>
          <cell r="RE16"/>
          <cell r="RF16"/>
          <cell r="RG16"/>
          <cell r="RH16"/>
          <cell r="RI16"/>
          <cell r="RJ16"/>
          <cell r="RK16"/>
          <cell r="RL16"/>
          <cell r="RM16"/>
          <cell r="RN16"/>
          <cell r="RO16"/>
          <cell r="RP16"/>
          <cell r="RQ16"/>
          <cell r="RR16"/>
          <cell r="RS16"/>
          <cell r="RT16"/>
          <cell r="RU16"/>
          <cell r="RV16"/>
          <cell r="RW16"/>
          <cell r="RX16"/>
          <cell r="RY16"/>
          <cell r="RZ16"/>
          <cell r="SA16"/>
          <cell r="SB16"/>
          <cell r="SC16"/>
          <cell r="SD16"/>
          <cell r="SE16"/>
          <cell r="SF16"/>
          <cell r="SG16"/>
          <cell r="SH16"/>
          <cell r="SI16"/>
          <cell r="SJ16"/>
          <cell r="SK16"/>
          <cell r="SL16"/>
          <cell r="SM16"/>
          <cell r="SN16"/>
          <cell r="SO16"/>
          <cell r="SP16"/>
          <cell r="SQ16"/>
          <cell r="SR16"/>
          <cell r="SS16"/>
          <cell r="ST16"/>
          <cell r="SU16"/>
          <cell r="SV16"/>
          <cell r="SW16"/>
          <cell r="SX16"/>
          <cell r="SY16"/>
          <cell r="SZ16"/>
          <cell r="TA16"/>
          <cell r="TB16"/>
          <cell r="TC16"/>
          <cell r="TD16"/>
          <cell r="TE16"/>
          <cell r="TF16"/>
          <cell r="TG16"/>
          <cell r="TH16"/>
          <cell r="TI16"/>
          <cell r="TJ16"/>
          <cell r="TK16"/>
          <cell r="TL16"/>
          <cell r="TM16"/>
          <cell r="TN16"/>
          <cell r="TO16"/>
          <cell r="TP16"/>
          <cell r="TQ16"/>
          <cell r="TR16"/>
          <cell r="TS16"/>
          <cell r="TT16"/>
          <cell r="TU16"/>
          <cell r="TV16"/>
          <cell r="TW16"/>
          <cell r="TX16"/>
          <cell r="TY16"/>
          <cell r="TZ16"/>
          <cell r="UA16"/>
          <cell r="UB16"/>
          <cell r="UC16"/>
          <cell r="UD16"/>
          <cell r="UE16"/>
          <cell r="UF16"/>
          <cell r="UG16"/>
          <cell r="UH16"/>
          <cell r="UI16"/>
          <cell r="UJ16"/>
          <cell r="UK16"/>
          <cell r="UL16"/>
          <cell r="UM16"/>
          <cell r="UN16"/>
          <cell r="UO16"/>
          <cell r="UP16"/>
          <cell r="UQ16"/>
          <cell r="UR16"/>
          <cell r="US16"/>
          <cell r="UT16"/>
          <cell r="UU16"/>
          <cell r="UV16"/>
          <cell r="UW16"/>
          <cell r="UX16"/>
          <cell r="UY16"/>
          <cell r="UZ16"/>
          <cell r="VA16"/>
          <cell r="VB16"/>
          <cell r="VC16"/>
          <cell r="VD16"/>
          <cell r="VE16"/>
          <cell r="VF16"/>
          <cell r="VG16"/>
          <cell r="VH16"/>
          <cell r="VI16"/>
          <cell r="VJ16"/>
          <cell r="VK16"/>
          <cell r="VL16"/>
          <cell r="VM16"/>
          <cell r="VN16"/>
          <cell r="VO16"/>
          <cell r="VP16"/>
          <cell r="VQ16"/>
          <cell r="VR16"/>
          <cell r="VS16"/>
          <cell r="VT16"/>
          <cell r="VU16"/>
          <cell r="VV16"/>
          <cell r="VW16"/>
          <cell r="VX16"/>
          <cell r="VY16"/>
          <cell r="VZ16"/>
          <cell r="WA16"/>
          <cell r="WB16"/>
          <cell r="WC16"/>
          <cell r="WD16"/>
          <cell r="WE16"/>
          <cell r="WF16"/>
          <cell r="WG16"/>
          <cell r="WH16"/>
          <cell r="WI16"/>
          <cell r="WJ16"/>
          <cell r="WK16"/>
          <cell r="WL16"/>
          <cell r="WM16"/>
          <cell r="WN16"/>
          <cell r="WO16"/>
          <cell r="WP16"/>
          <cell r="WQ16"/>
          <cell r="WR16"/>
          <cell r="WS16"/>
          <cell r="WT16"/>
          <cell r="WU16"/>
          <cell r="WV16"/>
          <cell r="WW16"/>
          <cell r="WX16"/>
          <cell r="WY16"/>
          <cell r="WZ16"/>
          <cell r="XA16"/>
          <cell r="XB16"/>
          <cell r="XC16"/>
          <cell r="XD16"/>
          <cell r="XE16"/>
          <cell r="XF16"/>
          <cell r="XG16"/>
          <cell r="XH16"/>
          <cell r="XI16"/>
          <cell r="XJ16"/>
          <cell r="XK16"/>
          <cell r="XL16"/>
          <cell r="XM16"/>
          <cell r="XN16"/>
          <cell r="XO16"/>
          <cell r="XP16"/>
          <cell r="XQ16"/>
          <cell r="XR16"/>
          <cell r="XS16"/>
          <cell r="XT16"/>
          <cell r="XU16"/>
          <cell r="XV16"/>
          <cell r="XW16"/>
          <cell r="XX16"/>
          <cell r="XY16"/>
          <cell r="XZ16"/>
          <cell r="YA16"/>
          <cell r="YB16"/>
          <cell r="YC16"/>
          <cell r="YD16"/>
          <cell r="YE16"/>
          <cell r="YF16"/>
          <cell r="YG16"/>
          <cell r="YH16"/>
          <cell r="YI16"/>
          <cell r="YJ16"/>
          <cell r="YK16"/>
          <cell r="YL16"/>
          <cell r="YM16"/>
          <cell r="YN16"/>
          <cell r="YO16"/>
          <cell r="YP16"/>
          <cell r="YQ16"/>
          <cell r="YR16"/>
          <cell r="YS16"/>
          <cell r="YT16"/>
          <cell r="YU16"/>
          <cell r="YV16"/>
          <cell r="YW16"/>
          <cell r="YX16"/>
          <cell r="YY16"/>
          <cell r="YZ16"/>
          <cell r="ZA16"/>
          <cell r="ZB16"/>
          <cell r="ZC16"/>
          <cell r="ZD16"/>
          <cell r="ZE16"/>
          <cell r="ZF16"/>
          <cell r="ZG16"/>
          <cell r="ZH16"/>
          <cell r="ZI16"/>
          <cell r="ZJ16"/>
          <cell r="ZK16"/>
          <cell r="ZL16"/>
          <cell r="ZM16"/>
          <cell r="ZN16"/>
          <cell r="ZO16"/>
          <cell r="ZP16"/>
          <cell r="ZQ16"/>
          <cell r="ZR16"/>
          <cell r="ZS16"/>
          <cell r="ZT16"/>
          <cell r="ZU16"/>
          <cell r="ZV16"/>
          <cell r="ZW16"/>
          <cell r="ZX16"/>
          <cell r="ZY16"/>
          <cell r="ZZ16"/>
          <cell r="AAA16"/>
          <cell r="AAB16"/>
          <cell r="AAC16"/>
          <cell r="AAD16"/>
          <cell r="AAE16"/>
          <cell r="AAF16"/>
          <cell r="AAG16"/>
          <cell r="AAH16"/>
          <cell r="AAI16"/>
          <cell r="AAJ16"/>
          <cell r="AAK16"/>
          <cell r="AAL16"/>
          <cell r="AAM16"/>
          <cell r="AAN16"/>
          <cell r="AAO16"/>
          <cell r="AAP16"/>
          <cell r="AAQ16"/>
          <cell r="AAR16"/>
          <cell r="AAS16"/>
        </row>
        <row r="17">
          <cell r="C17">
            <v>0</v>
          </cell>
          <cell r="D17">
            <v>0</v>
          </cell>
          <cell r="E17"/>
          <cell r="F17"/>
          <cell r="G17"/>
          <cell r="H17"/>
          <cell r="I17"/>
          <cell r="J17"/>
          <cell r="K17"/>
          <cell r="L17"/>
          <cell r="M17">
            <v>-1</v>
          </cell>
          <cell r="N17">
            <v>-1</v>
          </cell>
          <cell r="O17"/>
          <cell r="P17"/>
          <cell r="Q17">
            <v>-1</v>
          </cell>
          <cell r="R17"/>
          <cell r="S17"/>
          <cell r="T17">
            <v>-1</v>
          </cell>
          <cell r="U17"/>
          <cell r="V17"/>
          <cell r="W17"/>
          <cell r="X17"/>
          <cell r="Y17"/>
          <cell r="Z17"/>
          <cell r="AA17"/>
          <cell r="AB17"/>
          <cell r="AC17"/>
          <cell r="AD17"/>
          <cell r="AE17"/>
          <cell r="AF17"/>
          <cell r="AG17"/>
          <cell r="AH17"/>
          <cell r="AI17"/>
          <cell r="AJ17"/>
          <cell r="AK17"/>
          <cell r="AL17"/>
          <cell r="AM17"/>
          <cell r="AN17"/>
          <cell r="AO17"/>
          <cell r="AP17"/>
          <cell r="AQ17"/>
          <cell r="AR17">
            <v>15</v>
          </cell>
          <cell r="AS17"/>
          <cell r="AT17"/>
          <cell r="AU17"/>
          <cell r="AV17"/>
          <cell r="AW17"/>
          <cell r="AX17"/>
          <cell r="AY17"/>
          <cell r="AZ17"/>
          <cell r="BA17"/>
          <cell r="BB17"/>
          <cell r="BC17"/>
          <cell r="BD17"/>
          <cell r="BE17"/>
          <cell r="BF17"/>
          <cell r="BG17"/>
          <cell r="BH17"/>
          <cell r="BI17"/>
          <cell r="BJ17"/>
          <cell r="BK17"/>
          <cell r="BL17"/>
          <cell r="BM17"/>
          <cell r="BN17"/>
          <cell r="BO17"/>
          <cell r="BP17"/>
          <cell r="BQ17"/>
          <cell r="BR17"/>
          <cell r="BS17" t="str">
            <v>ZRIBA-ZAGHOUAN-TUNISIA</v>
          </cell>
          <cell r="BT17"/>
          <cell r="BU17"/>
          <cell r="BV17">
            <v>5</v>
          </cell>
          <cell r="BW17"/>
          <cell r="BX17"/>
          <cell r="BY17"/>
          <cell r="BZ17"/>
          <cell r="CA17"/>
          <cell r="CB17"/>
          <cell r="CC17"/>
          <cell r="CD17"/>
          <cell r="CE17"/>
          <cell r="CF17"/>
          <cell r="CG17"/>
          <cell r="CH17"/>
          <cell r="CI17">
            <v>6</v>
          </cell>
          <cell r="CJ17">
            <v>6</v>
          </cell>
          <cell r="CK17">
            <v>6</v>
          </cell>
          <cell r="CL17">
            <v>6</v>
          </cell>
          <cell r="CM17"/>
          <cell r="CN17">
            <v>6</v>
          </cell>
          <cell r="CO17">
            <v>6</v>
          </cell>
          <cell r="CP17">
            <v>7</v>
          </cell>
          <cell r="CQ17"/>
          <cell r="CR17"/>
          <cell r="CS17"/>
          <cell r="CT17"/>
          <cell r="CU17"/>
          <cell r="CV17"/>
          <cell r="CW17"/>
          <cell r="CX17"/>
          <cell r="CY17"/>
          <cell r="CZ17"/>
          <cell r="DA17"/>
          <cell r="DB17"/>
          <cell r="DC17"/>
          <cell r="DD17"/>
          <cell r="DE17"/>
          <cell r="DF17"/>
          <cell r="DG17"/>
          <cell r="DH17"/>
          <cell r="DI17"/>
          <cell r="DJ17"/>
          <cell r="DK17"/>
          <cell r="DL17"/>
          <cell r="DM17"/>
          <cell r="DN17"/>
          <cell r="DO17"/>
          <cell r="DP17"/>
          <cell r="DQ17"/>
          <cell r="DR17"/>
          <cell r="DS17"/>
          <cell r="DT17"/>
          <cell r="DU17"/>
          <cell r="DV17"/>
          <cell r="DW17"/>
          <cell r="DX17"/>
          <cell r="DY17"/>
          <cell r="DZ17"/>
          <cell r="EA17"/>
          <cell r="EB17"/>
          <cell r="EC17"/>
          <cell r="ED17"/>
          <cell r="EE17"/>
          <cell r="EF17"/>
          <cell r="EG17"/>
          <cell r="EH17"/>
          <cell r="EI17"/>
          <cell r="EJ17"/>
          <cell r="EK17"/>
          <cell r="EL17"/>
          <cell r="EM17"/>
          <cell r="EN17"/>
          <cell r="EO17"/>
          <cell r="EP17"/>
          <cell r="EQ17"/>
          <cell r="ER17"/>
          <cell r="ES17"/>
          <cell r="ET17"/>
          <cell r="EU17"/>
          <cell r="EV17"/>
          <cell r="EW17"/>
          <cell r="EX17"/>
          <cell r="EY17"/>
          <cell r="EZ17"/>
          <cell r="FA17"/>
          <cell r="FB17"/>
          <cell r="FC17"/>
          <cell r="FD17"/>
          <cell r="FE17"/>
          <cell r="FF17"/>
          <cell r="FG17"/>
          <cell r="FH17"/>
          <cell r="FI17"/>
          <cell r="FJ17"/>
          <cell r="FK17"/>
          <cell r="FL17"/>
          <cell r="FM17"/>
          <cell r="FN17"/>
          <cell r="FO17"/>
          <cell r="FP17"/>
          <cell r="FQ17"/>
          <cell r="FR17"/>
          <cell r="FS17"/>
          <cell r="FT17"/>
          <cell r="FU17"/>
          <cell r="FV17"/>
          <cell r="FW17"/>
          <cell r="FX17"/>
          <cell r="FY17"/>
          <cell r="FZ17"/>
          <cell r="GA17"/>
          <cell r="GB17"/>
          <cell r="GC17"/>
          <cell r="GD17"/>
          <cell r="GE17"/>
          <cell r="GF17"/>
          <cell r="GG17"/>
          <cell r="GH17"/>
          <cell r="GI17"/>
          <cell r="GJ17"/>
          <cell r="GK17"/>
          <cell r="GL17"/>
          <cell r="GM17"/>
          <cell r="GN17"/>
          <cell r="GO17"/>
          <cell r="GP17"/>
          <cell r="GQ17"/>
          <cell r="GR17"/>
          <cell r="GS17"/>
          <cell r="GT17"/>
          <cell r="GU17"/>
          <cell r="GV17"/>
          <cell r="GW17"/>
          <cell r="GX17"/>
          <cell r="GY17"/>
          <cell r="GZ17"/>
          <cell r="HA17"/>
          <cell r="HB17"/>
          <cell r="HC17"/>
          <cell r="HD17"/>
          <cell r="HE17"/>
          <cell r="HF17"/>
          <cell r="HG17"/>
          <cell r="HH17"/>
          <cell r="HI17"/>
          <cell r="HJ17"/>
          <cell r="HK17"/>
          <cell r="HL17"/>
          <cell r="HM17"/>
          <cell r="HN17"/>
          <cell r="HO17"/>
          <cell r="HP17"/>
          <cell r="HQ17"/>
          <cell r="HR17"/>
          <cell r="HS17"/>
          <cell r="HT17"/>
          <cell r="HU17"/>
          <cell r="HV17"/>
          <cell r="HW17"/>
          <cell r="HX17"/>
          <cell r="HY17"/>
          <cell r="HZ17"/>
          <cell r="IA17"/>
          <cell r="IB17"/>
          <cell r="IC17"/>
          <cell r="ID17"/>
          <cell r="IE17"/>
          <cell r="IF17"/>
          <cell r="IG17"/>
          <cell r="IH17"/>
          <cell r="II17"/>
          <cell r="IJ17"/>
          <cell r="IK17"/>
          <cell r="IL17"/>
          <cell r="IM17"/>
          <cell r="IN17"/>
          <cell r="IO17"/>
          <cell r="IP17"/>
          <cell r="IQ17"/>
          <cell r="IR17"/>
          <cell r="IS17"/>
          <cell r="IT17"/>
          <cell r="IU17"/>
          <cell r="IV17"/>
          <cell r="IW17"/>
          <cell r="IX17"/>
          <cell r="IY17"/>
          <cell r="IZ17"/>
          <cell r="JA17"/>
          <cell r="JB17"/>
          <cell r="JC17"/>
          <cell r="JD17"/>
          <cell r="JE17"/>
          <cell r="JF17"/>
          <cell r="JG17"/>
          <cell r="JH17"/>
          <cell r="JI17"/>
          <cell r="JJ17"/>
          <cell r="JK17"/>
          <cell r="JL17"/>
          <cell r="JM17"/>
          <cell r="JN17"/>
          <cell r="JO17"/>
          <cell r="JP17"/>
          <cell r="JQ17"/>
          <cell r="JR17"/>
          <cell r="JS17"/>
          <cell r="JT17"/>
          <cell r="JU17"/>
          <cell r="JV17"/>
          <cell r="JW17"/>
          <cell r="JX17"/>
          <cell r="JY17"/>
          <cell r="JZ17"/>
          <cell r="KA17"/>
          <cell r="KB17"/>
          <cell r="KC17"/>
          <cell r="KD17"/>
          <cell r="KE17"/>
          <cell r="KF17"/>
          <cell r="KG17"/>
          <cell r="KH17"/>
          <cell r="KI17"/>
          <cell r="KJ17"/>
          <cell r="KK17"/>
          <cell r="KL17"/>
          <cell r="KM17"/>
          <cell r="KN17"/>
          <cell r="KO17"/>
          <cell r="KP17"/>
          <cell r="KQ17"/>
          <cell r="KR17"/>
          <cell r="KS17"/>
          <cell r="KT17"/>
          <cell r="KU17"/>
          <cell r="KV17"/>
          <cell r="KW17"/>
          <cell r="KX17"/>
          <cell r="KY17"/>
          <cell r="KZ17"/>
          <cell r="LA17"/>
          <cell r="LB17"/>
          <cell r="LC17"/>
          <cell r="LD17"/>
          <cell r="LE17"/>
          <cell r="LF17"/>
          <cell r="LG17"/>
          <cell r="LH17"/>
          <cell r="LI17"/>
          <cell r="LJ17"/>
          <cell r="LK17"/>
          <cell r="LL17"/>
          <cell r="LM17"/>
          <cell r="LN17"/>
          <cell r="LO17"/>
          <cell r="LP17"/>
          <cell r="LQ17"/>
          <cell r="LR17"/>
          <cell r="LS17"/>
          <cell r="LT17"/>
          <cell r="LU17"/>
          <cell r="LV17"/>
          <cell r="LW17"/>
          <cell r="LX17"/>
          <cell r="LY17"/>
          <cell r="LZ17"/>
          <cell r="MA17"/>
          <cell r="MB17"/>
          <cell r="MC17"/>
          <cell r="MD17"/>
          <cell r="ME17"/>
          <cell r="MF17"/>
          <cell r="MG17"/>
          <cell r="MH17"/>
          <cell r="MI17"/>
          <cell r="MJ17"/>
          <cell r="MK17"/>
          <cell r="ML17"/>
          <cell r="MM17"/>
          <cell r="MN17"/>
          <cell r="MO17"/>
          <cell r="MP17"/>
          <cell r="MQ17"/>
          <cell r="MR17"/>
          <cell r="MS17"/>
          <cell r="MT17"/>
          <cell r="MU17"/>
          <cell r="MV17"/>
          <cell r="MW17"/>
          <cell r="MX17"/>
          <cell r="MY17"/>
          <cell r="MZ17"/>
          <cell r="NA17"/>
          <cell r="NB17"/>
          <cell r="NC17"/>
          <cell r="ND17"/>
          <cell r="NE17"/>
          <cell r="NF17"/>
          <cell r="NG17"/>
          <cell r="NH17"/>
          <cell r="NI17"/>
          <cell r="NJ17"/>
          <cell r="NK17"/>
          <cell r="NL17"/>
          <cell r="NM17"/>
          <cell r="NN17"/>
          <cell r="NO17"/>
          <cell r="NP17"/>
          <cell r="NQ17"/>
          <cell r="NR17"/>
          <cell r="NS17"/>
          <cell r="NT17"/>
          <cell r="NU17"/>
          <cell r="NV17"/>
          <cell r="NW17"/>
          <cell r="NX17"/>
          <cell r="NY17"/>
          <cell r="NZ17"/>
          <cell r="OA17"/>
          <cell r="OB17"/>
          <cell r="OC17"/>
          <cell r="OD17"/>
          <cell r="OE17"/>
          <cell r="OF17"/>
          <cell r="OG17"/>
          <cell r="OH17"/>
          <cell r="OI17"/>
          <cell r="OJ17"/>
          <cell r="OK17"/>
          <cell r="OL17"/>
          <cell r="OM17"/>
          <cell r="ON17"/>
          <cell r="OO17"/>
          <cell r="OP17"/>
          <cell r="OQ17"/>
          <cell r="OR17"/>
          <cell r="OS17"/>
          <cell r="OT17"/>
          <cell r="OU17"/>
          <cell r="OV17"/>
          <cell r="OW17"/>
          <cell r="OX17"/>
          <cell r="OY17"/>
          <cell r="OZ17"/>
          <cell r="PA17"/>
          <cell r="PB17"/>
          <cell r="PC17"/>
          <cell r="PD17"/>
          <cell r="PE17"/>
          <cell r="PF17"/>
          <cell r="PG17"/>
          <cell r="PH17"/>
          <cell r="PI17"/>
          <cell r="PJ17"/>
          <cell r="PK17"/>
          <cell r="PL17"/>
          <cell r="PM17"/>
          <cell r="PN17"/>
          <cell r="PO17"/>
          <cell r="PP17"/>
          <cell r="PQ17"/>
          <cell r="PR17"/>
          <cell r="PS17"/>
          <cell r="PT17"/>
          <cell r="PU17"/>
          <cell r="PV17"/>
          <cell r="PW17"/>
          <cell r="PX17"/>
          <cell r="PY17"/>
          <cell r="PZ17"/>
          <cell r="QA17"/>
          <cell r="QB17"/>
          <cell r="QC17"/>
          <cell r="QD17"/>
          <cell r="QE17"/>
          <cell r="QF17"/>
          <cell r="QG17"/>
          <cell r="QH17"/>
          <cell r="QI17"/>
          <cell r="QJ17"/>
          <cell r="QK17"/>
          <cell r="QL17"/>
          <cell r="QM17"/>
          <cell r="QN17"/>
          <cell r="QO17"/>
          <cell r="QP17"/>
          <cell r="QQ17"/>
          <cell r="QR17"/>
          <cell r="QS17"/>
          <cell r="QT17"/>
          <cell r="QU17"/>
          <cell r="QV17"/>
          <cell r="QW17"/>
          <cell r="QX17"/>
          <cell r="QY17"/>
          <cell r="QZ17"/>
          <cell r="RA17"/>
          <cell r="RB17"/>
          <cell r="RC17"/>
          <cell r="RD17"/>
          <cell r="RE17"/>
          <cell r="RF17"/>
          <cell r="RG17"/>
          <cell r="RH17"/>
          <cell r="RI17"/>
          <cell r="RJ17"/>
          <cell r="RK17"/>
          <cell r="RL17"/>
          <cell r="RM17"/>
          <cell r="RN17"/>
          <cell r="RO17"/>
          <cell r="RP17"/>
          <cell r="RQ17"/>
          <cell r="RR17"/>
          <cell r="RS17"/>
          <cell r="RT17"/>
          <cell r="RU17"/>
          <cell r="RV17"/>
          <cell r="RW17"/>
          <cell r="RX17"/>
          <cell r="RY17"/>
          <cell r="RZ17"/>
          <cell r="SA17"/>
          <cell r="SB17"/>
          <cell r="SC17"/>
          <cell r="SD17"/>
          <cell r="SE17"/>
          <cell r="SF17"/>
          <cell r="SG17"/>
          <cell r="SH17"/>
          <cell r="SI17"/>
          <cell r="SJ17"/>
          <cell r="SK17"/>
          <cell r="SL17"/>
          <cell r="SM17"/>
          <cell r="SN17"/>
          <cell r="SO17"/>
          <cell r="SP17"/>
          <cell r="SQ17"/>
          <cell r="SR17"/>
          <cell r="SS17"/>
          <cell r="ST17"/>
          <cell r="SU17"/>
          <cell r="SV17"/>
          <cell r="SW17"/>
          <cell r="SX17"/>
          <cell r="SY17"/>
          <cell r="SZ17"/>
          <cell r="TA17"/>
          <cell r="TB17"/>
          <cell r="TC17"/>
          <cell r="TD17"/>
          <cell r="TE17"/>
          <cell r="TF17"/>
          <cell r="TG17"/>
          <cell r="TH17"/>
          <cell r="TI17"/>
          <cell r="TJ17"/>
          <cell r="TK17"/>
          <cell r="TL17"/>
          <cell r="TM17"/>
          <cell r="TN17"/>
          <cell r="TO17"/>
          <cell r="TP17"/>
          <cell r="TQ17"/>
          <cell r="TR17"/>
          <cell r="TS17"/>
          <cell r="TT17"/>
          <cell r="TU17"/>
          <cell r="TV17"/>
          <cell r="TW17"/>
          <cell r="TX17"/>
          <cell r="TY17"/>
          <cell r="TZ17"/>
          <cell r="UA17"/>
          <cell r="UB17"/>
          <cell r="UC17"/>
          <cell r="UD17"/>
          <cell r="UE17"/>
          <cell r="UF17"/>
          <cell r="UG17"/>
          <cell r="UH17"/>
          <cell r="UI17"/>
          <cell r="UJ17"/>
          <cell r="UK17"/>
          <cell r="UL17"/>
          <cell r="UM17"/>
          <cell r="UN17"/>
          <cell r="UO17"/>
          <cell r="UP17"/>
          <cell r="UQ17"/>
          <cell r="UR17"/>
          <cell r="US17"/>
          <cell r="UT17"/>
          <cell r="UU17"/>
          <cell r="UV17"/>
          <cell r="UW17"/>
          <cell r="UX17"/>
          <cell r="UY17"/>
          <cell r="UZ17"/>
          <cell r="VA17"/>
          <cell r="VB17"/>
          <cell r="VC17"/>
          <cell r="VD17"/>
          <cell r="VE17"/>
          <cell r="VF17"/>
          <cell r="VG17"/>
          <cell r="VH17"/>
          <cell r="VI17"/>
          <cell r="VJ17"/>
          <cell r="VK17"/>
          <cell r="VL17"/>
          <cell r="VM17"/>
          <cell r="VN17"/>
          <cell r="VO17"/>
          <cell r="VP17"/>
          <cell r="VQ17"/>
          <cell r="VR17"/>
          <cell r="VS17"/>
          <cell r="VT17"/>
          <cell r="VU17"/>
          <cell r="VV17"/>
          <cell r="VW17"/>
          <cell r="VX17"/>
          <cell r="VY17"/>
          <cell r="VZ17"/>
          <cell r="WA17"/>
          <cell r="WB17"/>
          <cell r="WC17"/>
          <cell r="WD17"/>
          <cell r="WE17"/>
          <cell r="WF17"/>
          <cell r="WG17"/>
          <cell r="WH17"/>
          <cell r="WI17"/>
          <cell r="WJ17"/>
          <cell r="WK17"/>
          <cell r="WL17"/>
          <cell r="WM17"/>
          <cell r="WN17"/>
          <cell r="WO17"/>
          <cell r="WP17"/>
          <cell r="WQ17"/>
          <cell r="WR17"/>
          <cell r="WS17"/>
          <cell r="WT17"/>
          <cell r="WU17"/>
          <cell r="WV17"/>
          <cell r="WW17"/>
          <cell r="WX17"/>
          <cell r="WY17"/>
          <cell r="WZ17"/>
          <cell r="XA17"/>
          <cell r="XB17"/>
          <cell r="XC17"/>
          <cell r="XD17"/>
          <cell r="XE17"/>
          <cell r="XF17"/>
          <cell r="XG17"/>
          <cell r="XH17"/>
          <cell r="XI17"/>
          <cell r="XJ17"/>
          <cell r="XK17"/>
          <cell r="XL17"/>
          <cell r="XM17"/>
          <cell r="XN17"/>
          <cell r="XO17"/>
          <cell r="XP17"/>
          <cell r="XQ17"/>
          <cell r="XR17"/>
          <cell r="XS17"/>
          <cell r="XT17"/>
          <cell r="XU17"/>
          <cell r="XV17"/>
          <cell r="XW17"/>
          <cell r="XX17"/>
          <cell r="XY17"/>
          <cell r="XZ17"/>
          <cell r="YA17"/>
          <cell r="YB17"/>
          <cell r="YC17"/>
          <cell r="YD17"/>
          <cell r="YE17"/>
          <cell r="YF17"/>
          <cell r="YG17"/>
          <cell r="YH17"/>
          <cell r="YI17"/>
          <cell r="YJ17"/>
          <cell r="YK17"/>
          <cell r="YL17"/>
          <cell r="YM17"/>
          <cell r="YN17"/>
          <cell r="YO17"/>
          <cell r="YP17"/>
          <cell r="YQ17"/>
          <cell r="YR17"/>
          <cell r="YS17"/>
          <cell r="YT17"/>
          <cell r="YU17"/>
          <cell r="YV17"/>
          <cell r="YW17"/>
          <cell r="YX17"/>
          <cell r="YY17"/>
          <cell r="YZ17"/>
          <cell r="ZA17"/>
          <cell r="ZB17"/>
          <cell r="ZC17"/>
          <cell r="ZD17"/>
          <cell r="ZE17"/>
          <cell r="ZF17"/>
          <cell r="ZG17"/>
          <cell r="ZH17"/>
          <cell r="ZI17"/>
          <cell r="ZJ17"/>
          <cell r="ZK17"/>
          <cell r="ZL17"/>
          <cell r="ZM17"/>
          <cell r="ZN17"/>
          <cell r="ZO17"/>
          <cell r="ZP17"/>
          <cell r="ZQ17"/>
          <cell r="ZR17"/>
          <cell r="ZS17"/>
          <cell r="ZT17"/>
          <cell r="ZU17"/>
          <cell r="ZV17"/>
          <cell r="ZW17"/>
          <cell r="ZX17"/>
          <cell r="ZY17"/>
          <cell r="ZZ17"/>
          <cell r="AAA17"/>
          <cell r="AAB17"/>
          <cell r="AAC17"/>
          <cell r="AAD17"/>
          <cell r="AAE17"/>
          <cell r="AAF17"/>
          <cell r="AAG17"/>
          <cell r="AAH17"/>
          <cell r="AAI17"/>
          <cell r="AAJ17"/>
          <cell r="AAK17"/>
          <cell r="AAL17"/>
          <cell r="AAM17"/>
          <cell r="AAN17"/>
          <cell r="AAO17"/>
          <cell r="AAP17"/>
          <cell r="AAQ17"/>
          <cell r="AAR17"/>
          <cell r="AAS17"/>
        </row>
        <row r="18">
          <cell r="C18">
            <v>0</v>
          </cell>
          <cell r="D18">
            <v>0</v>
          </cell>
          <cell r="E18" t="str">
            <v>CFR PORT DAMMAM</v>
          </cell>
          <cell r="F18"/>
          <cell r="G18"/>
          <cell r="H18"/>
          <cell r="I18"/>
          <cell r="J18"/>
          <cell r="K18"/>
          <cell r="L18"/>
          <cell r="M18" t="str">
            <v>DAP 62280 France</v>
          </cell>
          <cell r="N18" t="str">
            <v>DAP 62280 France</v>
          </cell>
          <cell r="O18" t="str">
            <v>DAP 62280 France</v>
          </cell>
          <cell r="P18" t="str">
            <v>DAP 62280 France</v>
          </cell>
          <cell r="Q18" t="str">
            <v>DAP 6580 France</v>
          </cell>
          <cell r="R18"/>
          <cell r="S18"/>
          <cell r="T18" t="str">
            <v>DAP 375550 France</v>
          </cell>
          <cell r="U18"/>
          <cell r="V18"/>
          <cell r="W18"/>
          <cell r="X18"/>
          <cell r="Y18"/>
          <cell r="Z18"/>
          <cell r="AA18"/>
          <cell r="AB18" t="str">
            <v>DAP 62280 France</v>
          </cell>
          <cell r="AC18" t="str">
            <v>DAP 62280 France</v>
          </cell>
          <cell r="AD18" t="str">
            <v>DAP 62280 France</v>
          </cell>
          <cell r="AE18"/>
          <cell r="AF18"/>
          <cell r="AG18"/>
          <cell r="AH18"/>
          <cell r="AI18"/>
          <cell r="AJ18" t="str">
            <v>DAP 62280 France</v>
          </cell>
          <cell r="AK18"/>
          <cell r="AL18"/>
          <cell r="AM18"/>
          <cell r="AN18"/>
          <cell r="AO18"/>
          <cell r="AP18"/>
          <cell r="AQ18"/>
          <cell r="AR18" t="str">
            <v>EXW ZRIBA</v>
          </cell>
          <cell r="AS18"/>
          <cell r="AT18"/>
          <cell r="AU18" t="str">
            <v>DAP 62280 France</v>
          </cell>
          <cell r="AV18"/>
          <cell r="AW18"/>
          <cell r="AX18"/>
          <cell r="AY18"/>
          <cell r="AZ18"/>
          <cell r="BA18"/>
          <cell r="BB18"/>
          <cell r="BC18" t="str">
            <v>DAP 62280 France</v>
          </cell>
          <cell r="BD18"/>
          <cell r="BE18" t="str">
            <v>DAP 62280 France</v>
          </cell>
          <cell r="BF18" t="str">
            <v>DAP 79000 France</v>
          </cell>
          <cell r="BG18"/>
          <cell r="BH18"/>
          <cell r="BI18"/>
          <cell r="BJ18" t="str">
            <v>EXW ZRIBA</v>
          </cell>
          <cell r="BK18" t="str">
            <v>DAP 77607 France</v>
          </cell>
          <cell r="BL18"/>
          <cell r="BM18"/>
          <cell r="BN18"/>
          <cell r="BO18"/>
          <cell r="BP18"/>
          <cell r="BQ18"/>
          <cell r="BR18"/>
          <cell r="BS18" t="str">
            <v>EXW ZRIBA- TUNISIA</v>
          </cell>
          <cell r="BT18"/>
          <cell r="BU18"/>
          <cell r="BV18" t="str">
            <v>DAP 62280 France</v>
          </cell>
          <cell r="BW18"/>
          <cell r="BX18"/>
          <cell r="BY18"/>
          <cell r="BZ18"/>
          <cell r="CA18"/>
          <cell r="CB18" t="str">
            <v>DAP 77607 France</v>
          </cell>
          <cell r="CC18"/>
          <cell r="CD18" t="str">
            <v>DAP 77607 France</v>
          </cell>
          <cell r="CE18"/>
          <cell r="CF18"/>
          <cell r="CG18"/>
          <cell r="CH18"/>
          <cell r="CI18" t="str">
            <v>DAP 22440 France</v>
          </cell>
          <cell r="CJ18" t="str">
            <v>DAP 62280 France</v>
          </cell>
          <cell r="CK18" t="str">
            <v>DAP 62280 France</v>
          </cell>
          <cell r="CL18" t="str">
            <v>DAP 77607 France</v>
          </cell>
          <cell r="CM18"/>
          <cell r="CN18" t="str">
            <v>DAP 79000 France</v>
          </cell>
          <cell r="CO18" t="str">
            <v>DAP 37550 France</v>
          </cell>
          <cell r="CP18" t="str">
            <v>EXW ZRIBA</v>
          </cell>
          <cell r="CQ18"/>
          <cell r="CR18"/>
          <cell r="CS18"/>
          <cell r="CT18"/>
          <cell r="CU18"/>
          <cell r="CV18"/>
          <cell r="CW18"/>
          <cell r="CX18"/>
          <cell r="CY18"/>
          <cell r="CZ18"/>
          <cell r="DA18"/>
          <cell r="DB18"/>
          <cell r="DC18"/>
          <cell r="DD18"/>
          <cell r="DE18"/>
          <cell r="DF18"/>
          <cell r="DG18"/>
          <cell r="DH18"/>
          <cell r="DI18"/>
          <cell r="DJ18"/>
          <cell r="DK18"/>
          <cell r="DL18"/>
          <cell r="DM18"/>
          <cell r="DN18"/>
          <cell r="DO18"/>
          <cell r="DP18"/>
          <cell r="DQ18"/>
          <cell r="DR18"/>
          <cell r="DS18"/>
          <cell r="DT18"/>
          <cell r="DU18"/>
          <cell r="DV18"/>
          <cell r="DW18"/>
          <cell r="DX18"/>
          <cell r="DY18"/>
          <cell r="DZ18"/>
          <cell r="EA18"/>
          <cell r="EB18"/>
          <cell r="EC18"/>
          <cell r="ED18"/>
          <cell r="EE18"/>
          <cell r="EF18"/>
          <cell r="EG18"/>
          <cell r="EH18"/>
          <cell r="EI18"/>
          <cell r="EJ18"/>
          <cell r="EK18"/>
          <cell r="EL18"/>
          <cell r="EM18"/>
          <cell r="EN18"/>
          <cell r="EO18"/>
          <cell r="EP18"/>
          <cell r="EQ18"/>
          <cell r="ER18"/>
          <cell r="ES18"/>
          <cell r="ET18"/>
          <cell r="EU18"/>
          <cell r="EV18"/>
          <cell r="EW18"/>
          <cell r="EX18"/>
          <cell r="EY18"/>
          <cell r="EZ18"/>
          <cell r="FA18"/>
          <cell r="FB18"/>
          <cell r="FC18"/>
          <cell r="FD18"/>
          <cell r="FE18"/>
          <cell r="FF18"/>
          <cell r="FG18"/>
          <cell r="FH18"/>
          <cell r="FI18"/>
          <cell r="FJ18"/>
          <cell r="FK18"/>
          <cell r="FL18"/>
          <cell r="FM18"/>
          <cell r="FN18"/>
          <cell r="FO18"/>
          <cell r="FP18"/>
          <cell r="FQ18"/>
          <cell r="FR18"/>
          <cell r="FS18"/>
          <cell r="FT18"/>
          <cell r="FU18"/>
          <cell r="FV18"/>
          <cell r="FW18"/>
          <cell r="FX18"/>
          <cell r="FY18"/>
          <cell r="FZ18"/>
          <cell r="GA18"/>
          <cell r="GB18"/>
          <cell r="GC18"/>
          <cell r="GD18"/>
          <cell r="GE18"/>
          <cell r="GF18"/>
          <cell r="GG18"/>
          <cell r="GH18"/>
          <cell r="GI18"/>
          <cell r="GJ18"/>
          <cell r="GK18"/>
          <cell r="GL18"/>
          <cell r="GM18"/>
          <cell r="GN18"/>
          <cell r="GO18"/>
          <cell r="GP18"/>
          <cell r="GQ18"/>
          <cell r="GR18"/>
          <cell r="GS18"/>
          <cell r="GT18"/>
          <cell r="GU18"/>
          <cell r="GV18"/>
          <cell r="GW18"/>
          <cell r="GX18"/>
          <cell r="GY18"/>
          <cell r="GZ18"/>
          <cell r="HA18"/>
          <cell r="HB18"/>
          <cell r="HC18"/>
          <cell r="HD18"/>
          <cell r="HE18"/>
          <cell r="HF18"/>
          <cell r="HG18"/>
          <cell r="HH18"/>
          <cell r="HI18"/>
          <cell r="HJ18"/>
          <cell r="HK18"/>
          <cell r="HL18"/>
          <cell r="HM18"/>
          <cell r="HN18"/>
          <cell r="HO18"/>
          <cell r="HP18"/>
          <cell r="HQ18"/>
          <cell r="HR18"/>
          <cell r="HS18"/>
          <cell r="HT18"/>
          <cell r="HU18"/>
          <cell r="HV18"/>
          <cell r="HW18"/>
          <cell r="HX18"/>
          <cell r="HY18"/>
          <cell r="HZ18"/>
          <cell r="IA18"/>
          <cell r="IB18"/>
          <cell r="IC18"/>
          <cell r="ID18"/>
          <cell r="IE18"/>
          <cell r="IF18"/>
          <cell r="IG18"/>
          <cell r="IH18"/>
          <cell r="II18"/>
          <cell r="IJ18"/>
          <cell r="IK18"/>
          <cell r="IL18"/>
          <cell r="IM18"/>
          <cell r="IN18"/>
          <cell r="IO18"/>
          <cell r="IP18"/>
          <cell r="IQ18"/>
          <cell r="IR18"/>
          <cell r="IS18"/>
          <cell r="IT18"/>
          <cell r="IU18"/>
          <cell r="IV18"/>
          <cell r="IW18"/>
          <cell r="IX18"/>
          <cell r="IY18"/>
          <cell r="IZ18"/>
          <cell r="JA18"/>
          <cell r="JB18"/>
          <cell r="JC18"/>
          <cell r="JD18"/>
          <cell r="JE18"/>
          <cell r="JF18"/>
          <cell r="JG18"/>
          <cell r="JH18"/>
          <cell r="JI18"/>
          <cell r="JJ18"/>
          <cell r="JK18"/>
          <cell r="JL18"/>
          <cell r="JM18"/>
          <cell r="JN18"/>
          <cell r="JO18"/>
          <cell r="JP18"/>
          <cell r="JQ18"/>
          <cell r="JR18"/>
          <cell r="JS18"/>
          <cell r="JT18"/>
          <cell r="JU18"/>
          <cell r="JV18"/>
          <cell r="JW18"/>
          <cell r="JX18"/>
          <cell r="JY18"/>
          <cell r="JZ18"/>
          <cell r="KA18"/>
          <cell r="KB18"/>
          <cell r="KC18"/>
          <cell r="KD18"/>
          <cell r="KE18"/>
          <cell r="KF18"/>
          <cell r="KG18"/>
          <cell r="KH18"/>
          <cell r="KI18"/>
          <cell r="KJ18"/>
          <cell r="KK18"/>
          <cell r="KL18"/>
          <cell r="KM18"/>
          <cell r="KN18"/>
          <cell r="KO18"/>
          <cell r="KP18"/>
          <cell r="KQ18"/>
          <cell r="KR18"/>
          <cell r="KS18"/>
          <cell r="KT18"/>
          <cell r="KU18"/>
          <cell r="KV18"/>
          <cell r="KW18"/>
          <cell r="KX18"/>
          <cell r="KY18"/>
          <cell r="KZ18"/>
          <cell r="LA18"/>
          <cell r="LB18"/>
          <cell r="LC18"/>
          <cell r="LD18"/>
          <cell r="LE18"/>
          <cell r="LF18"/>
          <cell r="LG18"/>
          <cell r="LH18"/>
          <cell r="LI18"/>
          <cell r="LJ18"/>
          <cell r="LK18"/>
          <cell r="LL18"/>
          <cell r="LM18"/>
          <cell r="LN18"/>
          <cell r="LO18"/>
          <cell r="LP18"/>
          <cell r="LQ18"/>
          <cell r="LR18"/>
          <cell r="LS18"/>
          <cell r="LT18"/>
          <cell r="LU18"/>
          <cell r="LV18"/>
          <cell r="LW18"/>
          <cell r="LX18"/>
          <cell r="LY18"/>
          <cell r="LZ18"/>
          <cell r="MA18"/>
          <cell r="MB18"/>
          <cell r="MC18"/>
          <cell r="MD18"/>
          <cell r="ME18"/>
          <cell r="MF18"/>
          <cell r="MG18"/>
          <cell r="MH18"/>
          <cell r="MI18"/>
          <cell r="MJ18"/>
          <cell r="MK18"/>
          <cell r="ML18"/>
          <cell r="MM18"/>
          <cell r="MN18"/>
          <cell r="MO18"/>
          <cell r="MP18"/>
          <cell r="MQ18"/>
          <cell r="MR18"/>
          <cell r="MS18"/>
          <cell r="MT18"/>
          <cell r="MU18"/>
          <cell r="MV18"/>
          <cell r="MW18"/>
          <cell r="MX18"/>
          <cell r="MY18"/>
          <cell r="MZ18"/>
          <cell r="NA18"/>
          <cell r="NB18"/>
          <cell r="NC18"/>
          <cell r="ND18"/>
          <cell r="NE18"/>
          <cell r="NF18"/>
          <cell r="NG18"/>
          <cell r="NH18"/>
          <cell r="NI18"/>
          <cell r="NJ18"/>
          <cell r="NK18"/>
          <cell r="NL18"/>
          <cell r="NM18"/>
          <cell r="NN18"/>
          <cell r="NO18"/>
          <cell r="NP18"/>
          <cell r="NQ18"/>
          <cell r="NR18"/>
          <cell r="NS18"/>
          <cell r="NT18"/>
          <cell r="NU18"/>
          <cell r="NV18"/>
          <cell r="NW18"/>
          <cell r="NX18"/>
          <cell r="NY18"/>
          <cell r="NZ18"/>
          <cell r="OA18"/>
          <cell r="OB18"/>
          <cell r="OC18"/>
          <cell r="OD18"/>
          <cell r="OE18"/>
          <cell r="OF18"/>
          <cell r="OG18"/>
          <cell r="OH18"/>
          <cell r="OI18"/>
          <cell r="OJ18"/>
          <cell r="OK18"/>
          <cell r="OL18"/>
          <cell r="OM18"/>
          <cell r="ON18"/>
          <cell r="OO18"/>
          <cell r="OP18"/>
          <cell r="OQ18"/>
          <cell r="OR18"/>
          <cell r="OS18"/>
          <cell r="OT18"/>
          <cell r="OU18"/>
          <cell r="OV18"/>
          <cell r="OW18"/>
          <cell r="OX18"/>
          <cell r="OY18"/>
          <cell r="OZ18"/>
          <cell r="PA18"/>
          <cell r="PB18"/>
          <cell r="PC18"/>
          <cell r="PD18"/>
          <cell r="PE18"/>
          <cell r="PF18"/>
          <cell r="PG18"/>
          <cell r="PH18"/>
          <cell r="PI18"/>
          <cell r="PJ18"/>
          <cell r="PK18"/>
          <cell r="PL18"/>
          <cell r="PM18"/>
          <cell r="PN18"/>
          <cell r="PO18"/>
          <cell r="PP18"/>
          <cell r="PQ18"/>
          <cell r="PR18"/>
          <cell r="PS18"/>
          <cell r="PT18"/>
          <cell r="PU18"/>
          <cell r="PV18"/>
          <cell r="PW18"/>
          <cell r="PX18"/>
          <cell r="PY18"/>
          <cell r="PZ18"/>
          <cell r="QA18"/>
          <cell r="QB18"/>
          <cell r="QC18"/>
          <cell r="QD18"/>
          <cell r="QE18"/>
          <cell r="QF18"/>
          <cell r="QG18"/>
          <cell r="QH18"/>
          <cell r="QI18"/>
          <cell r="QJ18"/>
          <cell r="QK18"/>
          <cell r="QL18"/>
          <cell r="QM18"/>
          <cell r="QN18"/>
          <cell r="QO18"/>
          <cell r="QP18"/>
          <cell r="QQ18"/>
          <cell r="QR18"/>
          <cell r="QS18"/>
          <cell r="QT18"/>
          <cell r="QU18"/>
          <cell r="QV18"/>
          <cell r="QW18"/>
          <cell r="QX18"/>
          <cell r="QY18"/>
          <cell r="QZ18"/>
          <cell r="RA18"/>
          <cell r="RB18"/>
          <cell r="RC18"/>
          <cell r="RD18"/>
          <cell r="RE18"/>
          <cell r="RF18"/>
          <cell r="RG18"/>
          <cell r="RH18"/>
          <cell r="RI18"/>
          <cell r="RJ18"/>
          <cell r="RK18"/>
          <cell r="RL18"/>
          <cell r="RM18"/>
          <cell r="RN18"/>
          <cell r="RO18"/>
          <cell r="RP18"/>
          <cell r="RQ18"/>
          <cell r="RR18"/>
          <cell r="RS18"/>
          <cell r="RT18"/>
          <cell r="RU18"/>
          <cell r="RV18"/>
          <cell r="RW18"/>
          <cell r="RX18"/>
          <cell r="RY18"/>
          <cell r="RZ18"/>
          <cell r="SA18"/>
          <cell r="SB18"/>
          <cell r="SC18"/>
          <cell r="SD18"/>
          <cell r="SE18"/>
          <cell r="SF18"/>
          <cell r="SG18"/>
          <cell r="SH18"/>
          <cell r="SI18"/>
          <cell r="SJ18"/>
          <cell r="SK18"/>
          <cell r="SL18"/>
          <cell r="SM18"/>
          <cell r="SN18"/>
          <cell r="SO18"/>
          <cell r="SP18"/>
          <cell r="SQ18"/>
          <cell r="SR18"/>
          <cell r="SS18"/>
          <cell r="ST18"/>
          <cell r="SU18"/>
          <cell r="SV18"/>
          <cell r="SW18"/>
          <cell r="SX18"/>
          <cell r="SY18"/>
          <cell r="SZ18"/>
          <cell r="TA18"/>
          <cell r="TB18"/>
          <cell r="TC18"/>
          <cell r="TD18"/>
          <cell r="TE18"/>
          <cell r="TF18"/>
          <cell r="TG18"/>
          <cell r="TH18"/>
          <cell r="TI18"/>
          <cell r="TJ18"/>
          <cell r="TK18"/>
          <cell r="TL18"/>
          <cell r="TM18"/>
          <cell r="TN18"/>
          <cell r="TO18"/>
          <cell r="TP18"/>
          <cell r="TQ18"/>
          <cell r="TR18"/>
          <cell r="TS18"/>
          <cell r="TT18"/>
          <cell r="TU18"/>
          <cell r="TV18"/>
          <cell r="TW18"/>
          <cell r="TX18"/>
          <cell r="TY18"/>
          <cell r="TZ18"/>
          <cell r="UA18"/>
          <cell r="UB18"/>
          <cell r="UC18"/>
          <cell r="UD18"/>
          <cell r="UE18"/>
          <cell r="UF18"/>
          <cell r="UG18"/>
          <cell r="UH18"/>
          <cell r="UI18"/>
          <cell r="UJ18"/>
          <cell r="UK18"/>
          <cell r="UL18"/>
          <cell r="UM18"/>
          <cell r="UN18"/>
          <cell r="UO18"/>
          <cell r="UP18"/>
          <cell r="UQ18"/>
          <cell r="UR18"/>
          <cell r="US18"/>
          <cell r="UT18"/>
          <cell r="UU18"/>
          <cell r="UV18"/>
          <cell r="UW18"/>
          <cell r="UX18"/>
          <cell r="UY18"/>
          <cell r="UZ18"/>
          <cell r="VA18"/>
          <cell r="VB18"/>
          <cell r="VC18"/>
          <cell r="VD18"/>
          <cell r="VE18"/>
          <cell r="VF18"/>
          <cell r="VG18"/>
          <cell r="VH18"/>
          <cell r="VI18"/>
          <cell r="VJ18"/>
          <cell r="VK18"/>
          <cell r="VL18"/>
          <cell r="VM18"/>
          <cell r="VN18"/>
          <cell r="VO18"/>
          <cell r="VP18"/>
          <cell r="VQ18"/>
          <cell r="VR18"/>
          <cell r="VS18"/>
          <cell r="VT18"/>
          <cell r="VU18"/>
          <cell r="VV18"/>
          <cell r="VW18"/>
          <cell r="VX18"/>
          <cell r="VY18"/>
          <cell r="VZ18"/>
          <cell r="WA18"/>
          <cell r="WB18"/>
          <cell r="WC18"/>
          <cell r="WD18"/>
          <cell r="WE18"/>
          <cell r="WF18"/>
          <cell r="WG18"/>
          <cell r="WH18"/>
          <cell r="WI18"/>
          <cell r="WJ18"/>
          <cell r="WK18"/>
          <cell r="WL18"/>
          <cell r="WM18"/>
          <cell r="WN18"/>
          <cell r="WO18"/>
          <cell r="WP18"/>
          <cell r="WQ18"/>
          <cell r="WR18"/>
          <cell r="WS18"/>
          <cell r="WT18"/>
          <cell r="WU18"/>
          <cell r="WV18"/>
          <cell r="WW18"/>
          <cell r="WX18"/>
          <cell r="WY18"/>
          <cell r="WZ18"/>
          <cell r="XA18"/>
          <cell r="XB18"/>
          <cell r="XC18"/>
          <cell r="XD18"/>
          <cell r="XE18"/>
          <cell r="XF18"/>
          <cell r="XG18"/>
          <cell r="XH18"/>
          <cell r="XI18"/>
          <cell r="XJ18"/>
          <cell r="XK18"/>
          <cell r="XL18"/>
          <cell r="XM18"/>
          <cell r="XN18"/>
          <cell r="XO18"/>
          <cell r="XP18"/>
          <cell r="XQ18"/>
          <cell r="XR18"/>
          <cell r="XS18"/>
          <cell r="XT18"/>
          <cell r="XU18"/>
          <cell r="XV18"/>
          <cell r="XW18"/>
          <cell r="XX18"/>
          <cell r="XY18"/>
          <cell r="XZ18"/>
          <cell r="YA18"/>
          <cell r="YB18"/>
          <cell r="YC18"/>
          <cell r="YD18"/>
          <cell r="YE18"/>
          <cell r="YF18"/>
          <cell r="YG18"/>
          <cell r="YH18"/>
          <cell r="YI18"/>
          <cell r="YJ18"/>
          <cell r="YK18"/>
          <cell r="YL18"/>
          <cell r="YM18"/>
          <cell r="YN18"/>
          <cell r="YO18"/>
          <cell r="YP18"/>
          <cell r="YQ18"/>
          <cell r="YR18"/>
          <cell r="YS18"/>
          <cell r="YT18"/>
          <cell r="YU18"/>
          <cell r="YV18"/>
          <cell r="YW18"/>
          <cell r="YX18"/>
          <cell r="YY18"/>
          <cell r="YZ18"/>
          <cell r="ZA18"/>
          <cell r="ZB18"/>
          <cell r="ZC18"/>
          <cell r="ZD18"/>
          <cell r="ZE18"/>
          <cell r="ZF18"/>
          <cell r="ZG18"/>
          <cell r="ZH18"/>
          <cell r="ZI18"/>
          <cell r="ZJ18"/>
          <cell r="ZK18"/>
          <cell r="ZL18"/>
          <cell r="ZM18"/>
          <cell r="ZN18"/>
          <cell r="ZO18"/>
          <cell r="ZP18"/>
          <cell r="ZQ18"/>
          <cell r="ZR18"/>
          <cell r="ZS18"/>
          <cell r="ZT18"/>
          <cell r="ZU18"/>
          <cell r="ZV18"/>
          <cell r="ZW18"/>
          <cell r="ZX18"/>
          <cell r="ZY18"/>
          <cell r="ZZ18"/>
          <cell r="AAA18"/>
          <cell r="AAB18"/>
          <cell r="AAC18"/>
          <cell r="AAD18"/>
          <cell r="AAE18"/>
          <cell r="AAF18"/>
          <cell r="AAG18"/>
          <cell r="AAH18"/>
          <cell r="AAI18"/>
          <cell r="AAJ18"/>
          <cell r="AAK18"/>
          <cell r="AAL18"/>
          <cell r="AAM18"/>
          <cell r="AAN18"/>
          <cell r="AAO18"/>
          <cell r="AAP18"/>
          <cell r="AAQ18"/>
          <cell r="AAR18"/>
          <cell r="AAS18"/>
        </row>
        <row r="19">
          <cell r="C19">
            <v>0</v>
          </cell>
          <cell r="D19">
            <v>0</v>
          </cell>
          <cell r="E19">
            <v>0</v>
          </cell>
          <cell r="F19"/>
          <cell r="G19"/>
          <cell r="H19"/>
          <cell r="I19"/>
          <cell r="J19"/>
          <cell r="K19"/>
          <cell r="L19"/>
          <cell r="M19">
            <v>0</v>
          </cell>
          <cell r="N19">
            <v>0</v>
          </cell>
          <cell r="O19">
            <v>0</v>
          </cell>
          <cell r="P19">
            <v>0</v>
          </cell>
          <cell r="Q19">
            <v>0</v>
          </cell>
          <cell r="R19"/>
          <cell r="S19"/>
          <cell r="T19">
            <v>0</v>
          </cell>
          <cell r="U19"/>
          <cell r="V19"/>
          <cell r="W19"/>
          <cell r="X19"/>
          <cell r="Y19"/>
          <cell r="Z19"/>
          <cell r="AA19"/>
          <cell r="AB19">
            <v>0</v>
          </cell>
          <cell r="AC19">
            <v>0</v>
          </cell>
          <cell r="AD19">
            <v>0</v>
          </cell>
          <cell r="AE19"/>
          <cell r="AF19"/>
          <cell r="AG19"/>
          <cell r="AH19"/>
          <cell r="AI19"/>
          <cell r="AJ19">
            <v>0</v>
          </cell>
          <cell r="AK19"/>
          <cell r="AL19"/>
          <cell r="AM19"/>
          <cell r="AN19"/>
          <cell r="AO19"/>
          <cell r="AP19"/>
          <cell r="AQ19"/>
          <cell r="AR19">
            <v>0</v>
          </cell>
          <cell r="AS19"/>
          <cell r="AT19"/>
          <cell r="AU19">
            <v>0</v>
          </cell>
          <cell r="AV19"/>
          <cell r="AW19"/>
          <cell r="AX19"/>
          <cell r="AY19"/>
          <cell r="AZ19"/>
          <cell r="BA19"/>
          <cell r="BB19"/>
          <cell r="BC19">
            <v>0</v>
          </cell>
          <cell r="BD19"/>
          <cell r="BE19">
            <v>0</v>
          </cell>
          <cell r="BF19">
            <v>0</v>
          </cell>
          <cell r="BG19"/>
          <cell r="BH19"/>
          <cell r="BI19"/>
          <cell r="BJ19">
            <v>0</v>
          </cell>
          <cell r="BK19">
            <v>0</v>
          </cell>
          <cell r="BL19"/>
          <cell r="BM19"/>
          <cell r="BN19"/>
          <cell r="BO19"/>
          <cell r="BP19"/>
          <cell r="BQ19"/>
          <cell r="BR19"/>
          <cell r="BS19">
            <v>0</v>
          </cell>
          <cell r="BT19"/>
          <cell r="BU19"/>
          <cell r="BV19">
            <v>0</v>
          </cell>
          <cell r="BW19"/>
          <cell r="BX19"/>
          <cell r="BY19"/>
          <cell r="BZ19"/>
          <cell r="CA19"/>
          <cell r="CB19">
            <v>0</v>
          </cell>
          <cell r="CC19"/>
          <cell r="CD19">
            <v>0</v>
          </cell>
          <cell r="CE19"/>
          <cell r="CF19"/>
          <cell r="CG19"/>
          <cell r="CH19"/>
          <cell r="CI19">
            <v>0</v>
          </cell>
          <cell r="CJ19">
            <v>0</v>
          </cell>
          <cell r="CK19">
            <v>0</v>
          </cell>
          <cell r="CL19">
            <v>0</v>
          </cell>
          <cell r="CM19"/>
          <cell r="CN19">
            <v>0</v>
          </cell>
          <cell r="CO19">
            <v>0</v>
          </cell>
          <cell r="CP19">
            <v>0</v>
          </cell>
          <cell r="CQ19"/>
          <cell r="CR19"/>
          <cell r="CS19"/>
          <cell r="CT19"/>
          <cell r="CU19"/>
          <cell r="CV19"/>
          <cell r="CW19"/>
          <cell r="CX19"/>
          <cell r="CY19"/>
          <cell r="CZ19"/>
          <cell r="DA19"/>
          <cell r="DB19"/>
          <cell r="DC19"/>
          <cell r="DD19"/>
          <cell r="DE19"/>
          <cell r="DF19"/>
          <cell r="DG19"/>
          <cell r="DH19"/>
          <cell r="DI19"/>
          <cell r="DJ19"/>
          <cell r="DK19"/>
          <cell r="DL19"/>
          <cell r="DM19"/>
          <cell r="DN19"/>
          <cell r="DO19"/>
          <cell r="DP19"/>
          <cell r="DQ19"/>
          <cell r="DR19"/>
          <cell r="DS19"/>
          <cell r="DT19"/>
          <cell r="DU19"/>
          <cell r="DV19"/>
          <cell r="DW19"/>
          <cell r="DX19"/>
          <cell r="DY19"/>
          <cell r="DZ19"/>
          <cell r="EA19"/>
          <cell r="EB19"/>
          <cell r="EC19"/>
          <cell r="ED19"/>
          <cell r="EE19"/>
          <cell r="EF19"/>
          <cell r="EG19"/>
          <cell r="EH19"/>
          <cell r="EI19"/>
          <cell r="EJ19"/>
          <cell r="EK19"/>
          <cell r="EL19"/>
          <cell r="EM19"/>
          <cell r="EN19"/>
          <cell r="EO19"/>
          <cell r="EP19"/>
          <cell r="EQ19"/>
          <cell r="ER19"/>
          <cell r="ES19"/>
          <cell r="ET19"/>
          <cell r="EU19"/>
          <cell r="EV19"/>
          <cell r="EW19"/>
          <cell r="EX19"/>
          <cell r="EY19"/>
          <cell r="EZ19"/>
          <cell r="FA19"/>
          <cell r="FB19"/>
          <cell r="FC19"/>
          <cell r="FD19"/>
          <cell r="FE19"/>
          <cell r="FF19"/>
          <cell r="FG19"/>
          <cell r="FH19"/>
          <cell r="FI19"/>
          <cell r="FJ19"/>
          <cell r="FK19"/>
          <cell r="FL19"/>
          <cell r="FM19"/>
          <cell r="FN19"/>
          <cell r="FO19"/>
          <cell r="FP19"/>
          <cell r="FQ19"/>
          <cell r="FR19"/>
          <cell r="FS19"/>
          <cell r="FT19"/>
          <cell r="FU19"/>
          <cell r="FV19"/>
          <cell r="FW19"/>
          <cell r="FX19"/>
          <cell r="FY19"/>
          <cell r="FZ19"/>
          <cell r="GA19"/>
          <cell r="GB19"/>
          <cell r="GC19"/>
          <cell r="GD19"/>
          <cell r="GE19"/>
          <cell r="GF19"/>
          <cell r="GG19"/>
          <cell r="GH19"/>
          <cell r="GI19"/>
          <cell r="GJ19"/>
          <cell r="GK19"/>
          <cell r="GL19"/>
          <cell r="GM19"/>
          <cell r="GN19"/>
          <cell r="GO19"/>
          <cell r="GP19"/>
          <cell r="GQ19"/>
          <cell r="GR19"/>
          <cell r="GS19"/>
          <cell r="GT19"/>
          <cell r="GU19"/>
          <cell r="GV19"/>
          <cell r="GW19"/>
          <cell r="GX19"/>
          <cell r="GY19"/>
          <cell r="GZ19"/>
          <cell r="HA19"/>
          <cell r="HB19"/>
          <cell r="HC19"/>
          <cell r="HD19"/>
          <cell r="HE19"/>
          <cell r="HF19"/>
          <cell r="HG19"/>
          <cell r="HH19"/>
          <cell r="HI19"/>
          <cell r="HJ19"/>
          <cell r="HK19"/>
          <cell r="HL19"/>
          <cell r="HM19"/>
          <cell r="HN19"/>
          <cell r="HO19"/>
          <cell r="HP19"/>
          <cell r="HQ19"/>
          <cell r="HR19"/>
          <cell r="HS19"/>
          <cell r="HT19"/>
          <cell r="HU19"/>
          <cell r="HV19"/>
          <cell r="HW19"/>
          <cell r="HX19"/>
          <cell r="HY19"/>
          <cell r="HZ19"/>
          <cell r="IA19"/>
          <cell r="IB19"/>
          <cell r="IC19"/>
          <cell r="ID19"/>
          <cell r="IE19"/>
          <cell r="IF19"/>
          <cell r="IG19"/>
          <cell r="IH19"/>
          <cell r="II19"/>
          <cell r="IJ19"/>
          <cell r="IK19"/>
          <cell r="IL19"/>
          <cell r="IM19"/>
          <cell r="IN19"/>
          <cell r="IO19"/>
          <cell r="IP19"/>
          <cell r="IQ19"/>
          <cell r="IR19"/>
          <cell r="IS19"/>
          <cell r="IT19"/>
          <cell r="IU19"/>
          <cell r="IV19"/>
          <cell r="IW19"/>
          <cell r="IX19"/>
          <cell r="IY19"/>
          <cell r="IZ19"/>
          <cell r="JA19"/>
          <cell r="JB19"/>
          <cell r="JC19"/>
          <cell r="JD19"/>
          <cell r="JE19"/>
          <cell r="JF19"/>
          <cell r="JG19"/>
          <cell r="JH19"/>
          <cell r="JI19"/>
          <cell r="JJ19"/>
          <cell r="JK19"/>
          <cell r="JL19"/>
          <cell r="JM19"/>
          <cell r="JN19"/>
          <cell r="JO19"/>
          <cell r="JP19"/>
          <cell r="JQ19"/>
          <cell r="JR19"/>
          <cell r="JS19"/>
          <cell r="JT19"/>
          <cell r="JU19"/>
          <cell r="JV19"/>
          <cell r="JW19"/>
          <cell r="JX19"/>
          <cell r="JY19"/>
          <cell r="JZ19"/>
          <cell r="KA19"/>
          <cell r="KB19"/>
          <cell r="KC19"/>
          <cell r="KD19"/>
          <cell r="KE19"/>
          <cell r="KF19"/>
          <cell r="KG19"/>
          <cell r="KH19"/>
          <cell r="KI19"/>
          <cell r="KJ19"/>
          <cell r="KK19"/>
          <cell r="KL19"/>
          <cell r="KM19"/>
          <cell r="KN19"/>
          <cell r="KO19"/>
          <cell r="KP19"/>
          <cell r="KQ19"/>
          <cell r="KR19"/>
          <cell r="KS19"/>
          <cell r="KT19"/>
          <cell r="KU19"/>
          <cell r="KV19"/>
          <cell r="KW19"/>
          <cell r="KX19"/>
          <cell r="KY19"/>
          <cell r="KZ19"/>
          <cell r="LA19"/>
          <cell r="LB19"/>
          <cell r="LC19"/>
          <cell r="LD19"/>
          <cell r="LE19"/>
          <cell r="LF19"/>
          <cell r="LG19"/>
          <cell r="LH19"/>
          <cell r="LI19"/>
          <cell r="LJ19"/>
          <cell r="LK19"/>
          <cell r="LL19"/>
          <cell r="LM19"/>
          <cell r="LN19"/>
          <cell r="LO19"/>
          <cell r="LP19"/>
          <cell r="LQ19"/>
          <cell r="LR19"/>
          <cell r="LS19"/>
          <cell r="LT19"/>
          <cell r="LU19"/>
          <cell r="LV19"/>
          <cell r="LW19"/>
          <cell r="LX19"/>
          <cell r="LY19"/>
          <cell r="LZ19"/>
          <cell r="MA19"/>
          <cell r="MB19"/>
          <cell r="MC19"/>
          <cell r="MD19"/>
          <cell r="ME19"/>
          <cell r="MF19"/>
          <cell r="MG19"/>
          <cell r="MH19"/>
          <cell r="MI19"/>
          <cell r="MJ19"/>
          <cell r="MK19"/>
          <cell r="ML19"/>
          <cell r="MM19"/>
          <cell r="MN19"/>
          <cell r="MO19"/>
          <cell r="MP19"/>
          <cell r="MQ19"/>
          <cell r="MR19"/>
          <cell r="MS19"/>
          <cell r="MT19"/>
          <cell r="MU19"/>
          <cell r="MV19"/>
          <cell r="MW19"/>
          <cell r="MX19"/>
          <cell r="MY19"/>
          <cell r="MZ19"/>
          <cell r="NA19"/>
          <cell r="NB19"/>
          <cell r="NC19"/>
          <cell r="ND19"/>
          <cell r="NE19"/>
          <cell r="NF19"/>
          <cell r="NG19"/>
          <cell r="NH19"/>
          <cell r="NI19"/>
          <cell r="NJ19"/>
          <cell r="NK19"/>
          <cell r="NL19"/>
          <cell r="NM19"/>
          <cell r="NN19"/>
          <cell r="NO19"/>
          <cell r="NP19"/>
          <cell r="NQ19"/>
          <cell r="NR19"/>
          <cell r="NS19"/>
          <cell r="NT19"/>
          <cell r="NU19"/>
          <cell r="NV19"/>
          <cell r="NW19"/>
          <cell r="NX19"/>
          <cell r="NY19"/>
          <cell r="NZ19"/>
          <cell r="OA19"/>
          <cell r="OB19"/>
          <cell r="OC19"/>
          <cell r="OD19"/>
          <cell r="OE19"/>
          <cell r="OF19"/>
          <cell r="OG19"/>
          <cell r="OH19"/>
          <cell r="OI19"/>
          <cell r="OJ19"/>
          <cell r="OK19"/>
          <cell r="OL19"/>
          <cell r="OM19"/>
          <cell r="ON19"/>
          <cell r="OO19"/>
          <cell r="OP19"/>
          <cell r="OQ19"/>
          <cell r="OR19"/>
          <cell r="OS19"/>
          <cell r="OT19"/>
          <cell r="OU19"/>
          <cell r="OV19"/>
          <cell r="OW19"/>
          <cell r="OX19"/>
          <cell r="OY19"/>
          <cell r="OZ19"/>
          <cell r="PA19"/>
          <cell r="PB19"/>
          <cell r="PC19"/>
          <cell r="PD19"/>
          <cell r="PE19"/>
          <cell r="PF19"/>
          <cell r="PG19"/>
          <cell r="PH19"/>
          <cell r="PI19"/>
          <cell r="PJ19"/>
          <cell r="PK19"/>
          <cell r="PL19"/>
          <cell r="PM19"/>
          <cell r="PN19"/>
          <cell r="PO19"/>
          <cell r="PP19"/>
          <cell r="PQ19"/>
          <cell r="PR19"/>
          <cell r="PS19"/>
          <cell r="PT19"/>
          <cell r="PU19"/>
          <cell r="PV19"/>
          <cell r="PW19"/>
          <cell r="PX19"/>
          <cell r="PY19"/>
          <cell r="PZ19"/>
          <cell r="QA19"/>
          <cell r="QB19"/>
          <cell r="QC19"/>
          <cell r="QD19"/>
          <cell r="QE19"/>
          <cell r="QF19"/>
          <cell r="QG19"/>
          <cell r="QH19"/>
          <cell r="QI19"/>
          <cell r="QJ19"/>
          <cell r="QK19"/>
          <cell r="QL19"/>
          <cell r="QM19"/>
          <cell r="QN19"/>
          <cell r="QO19"/>
          <cell r="QP19"/>
          <cell r="QQ19"/>
          <cell r="QR19"/>
          <cell r="QS19"/>
          <cell r="QT19"/>
          <cell r="QU19"/>
          <cell r="QV19"/>
          <cell r="QW19"/>
          <cell r="QX19"/>
          <cell r="QY19"/>
          <cell r="QZ19"/>
          <cell r="RA19"/>
          <cell r="RB19"/>
          <cell r="RC19"/>
          <cell r="RD19"/>
          <cell r="RE19"/>
          <cell r="RF19"/>
          <cell r="RG19"/>
          <cell r="RH19"/>
          <cell r="RI19"/>
          <cell r="RJ19"/>
          <cell r="RK19"/>
          <cell r="RL19"/>
          <cell r="RM19"/>
          <cell r="RN19"/>
          <cell r="RO19"/>
          <cell r="RP19"/>
          <cell r="RQ19"/>
          <cell r="RR19"/>
          <cell r="RS19"/>
          <cell r="RT19"/>
          <cell r="RU19"/>
          <cell r="RV19"/>
          <cell r="RW19"/>
          <cell r="RX19"/>
          <cell r="RY19"/>
          <cell r="RZ19"/>
          <cell r="SA19"/>
          <cell r="SB19"/>
          <cell r="SC19"/>
          <cell r="SD19"/>
          <cell r="SE19"/>
          <cell r="SF19"/>
          <cell r="SG19"/>
          <cell r="SH19"/>
          <cell r="SI19"/>
          <cell r="SJ19"/>
          <cell r="SK19"/>
          <cell r="SL19"/>
          <cell r="SM19"/>
          <cell r="SN19"/>
          <cell r="SO19"/>
          <cell r="SP19"/>
          <cell r="SQ19"/>
          <cell r="SR19"/>
          <cell r="SS19"/>
          <cell r="ST19"/>
          <cell r="SU19"/>
          <cell r="SV19"/>
          <cell r="SW19"/>
          <cell r="SX19"/>
          <cell r="SY19"/>
          <cell r="SZ19"/>
          <cell r="TA19"/>
          <cell r="TB19"/>
          <cell r="TC19"/>
          <cell r="TD19"/>
          <cell r="TE19"/>
          <cell r="TF19"/>
          <cell r="TG19"/>
          <cell r="TH19"/>
          <cell r="TI19"/>
          <cell r="TJ19"/>
          <cell r="TK19"/>
          <cell r="TL19"/>
          <cell r="TM19"/>
          <cell r="TN19"/>
          <cell r="TO19"/>
          <cell r="TP19"/>
          <cell r="TQ19"/>
          <cell r="TR19"/>
          <cell r="TS19"/>
          <cell r="TT19"/>
          <cell r="TU19"/>
          <cell r="TV19"/>
          <cell r="TW19"/>
          <cell r="TX19"/>
          <cell r="TY19"/>
          <cell r="TZ19"/>
          <cell r="UA19"/>
          <cell r="UB19"/>
          <cell r="UC19"/>
          <cell r="UD19"/>
          <cell r="UE19"/>
          <cell r="UF19"/>
          <cell r="UG19"/>
          <cell r="UH19"/>
          <cell r="UI19"/>
          <cell r="UJ19"/>
          <cell r="UK19"/>
          <cell r="UL19"/>
          <cell r="UM19"/>
          <cell r="UN19"/>
          <cell r="UO19"/>
          <cell r="UP19"/>
          <cell r="UQ19"/>
          <cell r="UR19"/>
          <cell r="US19"/>
          <cell r="UT19"/>
          <cell r="UU19"/>
          <cell r="UV19"/>
          <cell r="UW19"/>
          <cell r="UX19"/>
          <cell r="UY19"/>
          <cell r="UZ19"/>
          <cell r="VA19"/>
          <cell r="VB19"/>
          <cell r="VC19"/>
          <cell r="VD19"/>
          <cell r="VE19"/>
          <cell r="VF19"/>
          <cell r="VG19"/>
          <cell r="VH19"/>
          <cell r="VI19"/>
          <cell r="VJ19"/>
          <cell r="VK19"/>
          <cell r="VL19"/>
          <cell r="VM19"/>
          <cell r="VN19"/>
          <cell r="VO19"/>
          <cell r="VP19"/>
          <cell r="VQ19"/>
          <cell r="VR19"/>
          <cell r="VS19"/>
          <cell r="VT19"/>
          <cell r="VU19"/>
          <cell r="VV19"/>
          <cell r="VW19"/>
          <cell r="VX19"/>
          <cell r="VY19"/>
          <cell r="VZ19"/>
          <cell r="WA19"/>
          <cell r="WB19"/>
          <cell r="WC19"/>
          <cell r="WD19"/>
          <cell r="WE19"/>
          <cell r="WF19"/>
          <cell r="WG19"/>
          <cell r="WH19"/>
          <cell r="WI19"/>
          <cell r="WJ19"/>
          <cell r="WK19"/>
          <cell r="WL19"/>
          <cell r="WM19"/>
          <cell r="WN19"/>
          <cell r="WO19"/>
          <cell r="WP19"/>
          <cell r="WQ19"/>
          <cell r="WR19"/>
          <cell r="WS19"/>
          <cell r="WT19"/>
          <cell r="WU19"/>
          <cell r="WV19"/>
          <cell r="WW19"/>
          <cell r="WX19"/>
          <cell r="WY19"/>
          <cell r="WZ19"/>
          <cell r="XA19"/>
          <cell r="XB19"/>
          <cell r="XC19"/>
          <cell r="XD19"/>
          <cell r="XE19"/>
          <cell r="XF19"/>
          <cell r="XG19"/>
          <cell r="XH19"/>
          <cell r="XI19"/>
          <cell r="XJ19"/>
          <cell r="XK19"/>
          <cell r="XL19"/>
          <cell r="XM19"/>
          <cell r="XN19"/>
          <cell r="XO19"/>
          <cell r="XP19"/>
          <cell r="XQ19"/>
          <cell r="XR19"/>
          <cell r="XS19"/>
          <cell r="XT19"/>
          <cell r="XU19"/>
          <cell r="XV19"/>
          <cell r="XW19"/>
          <cell r="XX19"/>
          <cell r="XY19"/>
          <cell r="XZ19"/>
          <cell r="YA19"/>
          <cell r="YB19"/>
          <cell r="YC19"/>
          <cell r="YD19"/>
          <cell r="YE19"/>
          <cell r="YF19"/>
          <cell r="YG19"/>
          <cell r="YH19"/>
          <cell r="YI19"/>
          <cell r="YJ19"/>
          <cell r="YK19"/>
          <cell r="YL19"/>
          <cell r="YM19"/>
          <cell r="YN19"/>
          <cell r="YO19"/>
          <cell r="YP19"/>
          <cell r="YQ19"/>
          <cell r="YR19"/>
          <cell r="YS19"/>
          <cell r="YT19"/>
          <cell r="YU19"/>
          <cell r="YV19"/>
          <cell r="YW19"/>
          <cell r="YX19"/>
          <cell r="YY19"/>
          <cell r="YZ19"/>
          <cell r="ZA19"/>
          <cell r="ZB19"/>
          <cell r="ZC19"/>
          <cell r="ZD19"/>
          <cell r="ZE19"/>
          <cell r="ZF19"/>
          <cell r="ZG19"/>
          <cell r="ZH19"/>
          <cell r="ZI19"/>
          <cell r="ZJ19"/>
          <cell r="ZK19"/>
          <cell r="ZL19"/>
          <cell r="ZM19"/>
          <cell r="ZN19"/>
          <cell r="ZO19"/>
          <cell r="ZP19"/>
          <cell r="ZQ19"/>
          <cell r="ZR19"/>
          <cell r="ZS19"/>
          <cell r="ZT19"/>
          <cell r="ZU19"/>
          <cell r="ZV19"/>
          <cell r="ZW19"/>
          <cell r="ZX19"/>
          <cell r="ZY19"/>
          <cell r="ZZ19"/>
          <cell r="AAA19"/>
          <cell r="AAB19"/>
          <cell r="AAC19"/>
          <cell r="AAD19"/>
          <cell r="AAE19"/>
          <cell r="AAF19"/>
          <cell r="AAG19"/>
          <cell r="AAH19"/>
          <cell r="AAI19"/>
          <cell r="AAJ19"/>
          <cell r="AAK19"/>
          <cell r="AAL19"/>
          <cell r="AAM19"/>
          <cell r="AAN19"/>
          <cell r="AAO19"/>
          <cell r="AAP19"/>
          <cell r="AAQ19"/>
          <cell r="AAR19"/>
          <cell r="AAS19"/>
        </row>
        <row r="20">
          <cell r="C20">
            <v>0</v>
          </cell>
          <cell r="D20">
            <v>0</v>
          </cell>
          <cell r="E20">
            <v>0</v>
          </cell>
          <cell r="F20"/>
          <cell r="G20"/>
          <cell r="H20"/>
          <cell r="I20"/>
          <cell r="J20"/>
          <cell r="K20"/>
          <cell r="L20"/>
          <cell r="M20">
            <v>0</v>
          </cell>
          <cell r="N20">
            <v>0</v>
          </cell>
          <cell r="O20">
            <v>0</v>
          </cell>
          <cell r="P20">
            <v>0</v>
          </cell>
          <cell r="Q20">
            <v>0</v>
          </cell>
          <cell r="R20"/>
          <cell r="S20"/>
          <cell r="T20">
            <v>0</v>
          </cell>
          <cell r="U20"/>
          <cell r="V20"/>
          <cell r="W20"/>
          <cell r="X20"/>
          <cell r="Y20"/>
          <cell r="Z20"/>
          <cell r="AA20"/>
          <cell r="AB20">
            <v>0</v>
          </cell>
          <cell r="AC20">
            <v>0</v>
          </cell>
          <cell r="AD20">
            <v>0</v>
          </cell>
          <cell r="AE20"/>
          <cell r="AF20"/>
          <cell r="AG20"/>
          <cell r="AH20"/>
          <cell r="AI20"/>
          <cell r="AJ20">
            <v>0</v>
          </cell>
          <cell r="AK20"/>
          <cell r="AL20"/>
          <cell r="AM20"/>
          <cell r="AN20"/>
          <cell r="AO20"/>
          <cell r="AP20"/>
          <cell r="AQ20"/>
          <cell r="AR20">
            <v>0</v>
          </cell>
          <cell r="AS20"/>
          <cell r="AT20"/>
          <cell r="AU20">
            <v>0</v>
          </cell>
          <cell r="AV20"/>
          <cell r="AW20"/>
          <cell r="AX20"/>
          <cell r="AY20"/>
          <cell r="AZ20"/>
          <cell r="BA20"/>
          <cell r="BB20"/>
          <cell r="BC20">
            <v>0</v>
          </cell>
          <cell r="BD20"/>
          <cell r="BE20">
            <v>0</v>
          </cell>
          <cell r="BF20">
            <v>0</v>
          </cell>
          <cell r="BG20"/>
          <cell r="BH20"/>
          <cell r="BI20"/>
          <cell r="BJ20">
            <v>0</v>
          </cell>
          <cell r="BK20">
            <v>0</v>
          </cell>
          <cell r="BL20"/>
          <cell r="BM20"/>
          <cell r="BN20"/>
          <cell r="BO20"/>
          <cell r="BP20"/>
          <cell r="BQ20"/>
          <cell r="BR20"/>
          <cell r="BS20">
            <v>0</v>
          </cell>
          <cell r="BT20"/>
          <cell r="BU20"/>
          <cell r="BV20">
            <v>0</v>
          </cell>
          <cell r="BW20"/>
          <cell r="BX20"/>
          <cell r="BY20"/>
          <cell r="BZ20"/>
          <cell r="CA20"/>
          <cell r="CB20">
            <v>0</v>
          </cell>
          <cell r="CC20"/>
          <cell r="CD20">
            <v>0</v>
          </cell>
          <cell r="CE20"/>
          <cell r="CF20"/>
          <cell r="CG20"/>
          <cell r="CH20"/>
          <cell r="CI20">
            <v>0</v>
          </cell>
          <cell r="CJ20">
            <v>0</v>
          </cell>
          <cell r="CK20">
            <v>0</v>
          </cell>
          <cell r="CL20">
            <v>0</v>
          </cell>
          <cell r="CM20"/>
          <cell r="CN20">
            <v>0</v>
          </cell>
          <cell r="CO20">
            <v>0</v>
          </cell>
          <cell r="CP20">
            <v>0</v>
          </cell>
          <cell r="CQ20"/>
          <cell r="CR20"/>
          <cell r="CS20"/>
          <cell r="CT20"/>
          <cell r="CU20"/>
          <cell r="CV20"/>
          <cell r="CW20"/>
          <cell r="CX20"/>
          <cell r="CY20"/>
          <cell r="CZ20"/>
          <cell r="DA20"/>
          <cell r="DB20"/>
          <cell r="DC20"/>
          <cell r="DD20"/>
          <cell r="DE20"/>
          <cell r="DF20"/>
          <cell r="DG20"/>
          <cell r="DH20"/>
          <cell r="DI20"/>
          <cell r="DJ20"/>
          <cell r="DK20"/>
          <cell r="DL20"/>
          <cell r="DM20"/>
          <cell r="DN20"/>
          <cell r="DO20"/>
          <cell r="DP20"/>
          <cell r="DQ20"/>
          <cell r="DR20"/>
          <cell r="DS20"/>
          <cell r="DT20"/>
          <cell r="DU20"/>
          <cell r="DV20"/>
          <cell r="DW20"/>
          <cell r="DX20"/>
          <cell r="DY20"/>
          <cell r="DZ20"/>
          <cell r="EA20"/>
          <cell r="EB20"/>
          <cell r="EC20"/>
          <cell r="ED20"/>
          <cell r="EE20"/>
          <cell r="EF20"/>
          <cell r="EG20"/>
          <cell r="EH20"/>
          <cell r="EI20"/>
          <cell r="EJ20"/>
          <cell r="EK20"/>
          <cell r="EL20"/>
          <cell r="EM20"/>
          <cell r="EN20"/>
          <cell r="EO20"/>
          <cell r="EP20"/>
          <cell r="EQ20"/>
          <cell r="ER20"/>
          <cell r="ES20"/>
          <cell r="ET20"/>
          <cell r="EU20"/>
          <cell r="EV20"/>
          <cell r="EW20"/>
          <cell r="EX20"/>
          <cell r="EY20"/>
          <cell r="EZ20"/>
          <cell r="FA20"/>
          <cell r="FB20"/>
          <cell r="FC20"/>
          <cell r="FD20"/>
          <cell r="FE20"/>
          <cell r="FF20"/>
          <cell r="FG20"/>
          <cell r="FH20"/>
          <cell r="FI20"/>
          <cell r="FJ20"/>
          <cell r="FK20"/>
          <cell r="FL20"/>
          <cell r="FM20"/>
          <cell r="FN20"/>
          <cell r="FO20"/>
          <cell r="FP20"/>
          <cell r="FQ20"/>
          <cell r="FR20"/>
          <cell r="FS20"/>
          <cell r="FT20"/>
          <cell r="FU20"/>
          <cell r="FV20"/>
          <cell r="FW20"/>
          <cell r="FX20"/>
          <cell r="FY20"/>
          <cell r="FZ20"/>
          <cell r="GA20"/>
          <cell r="GB20"/>
          <cell r="GC20"/>
          <cell r="GD20"/>
          <cell r="GE20"/>
          <cell r="GF20"/>
          <cell r="GG20"/>
          <cell r="GH20"/>
          <cell r="GI20"/>
          <cell r="GJ20"/>
          <cell r="GK20"/>
          <cell r="GL20"/>
          <cell r="GM20"/>
          <cell r="GN20"/>
          <cell r="GO20"/>
          <cell r="GP20"/>
          <cell r="GQ20"/>
          <cell r="GR20"/>
          <cell r="GS20"/>
          <cell r="GT20"/>
          <cell r="GU20"/>
          <cell r="GV20"/>
          <cell r="GW20"/>
          <cell r="GX20"/>
          <cell r="GY20"/>
          <cell r="GZ20"/>
          <cell r="HA20"/>
          <cell r="HB20"/>
          <cell r="HC20"/>
          <cell r="HD20"/>
          <cell r="HE20"/>
          <cell r="HF20"/>
          <cell r="HG20"/>
          <cell r="HH20"/>
          <cell r="HI20"/>
          <cell r="HJ20"/>
          <cell r="HK20"/>
          <cell r="HL20"/>
          <cell r="HM20"/>
          <cell r="HN20"/>
          <cell r="HO20"/>
          <cell r="HP20"/>
          <cell r="HQ20"/>
          <cell r="HR20"/>
          <cell r="HS20"/>
          <cell r="HT20"/>
          <cell r="HU20"/>
          <cell r="HV20"/>
          <cell r="HW20"/>
          <cell r="HX20"/>
          <cell r="HY20"/>
          <cell r="HZ20"/>
          <cell r="IA20"/>
          <cell r="IB20"/>
          <cell r="IC20"/>
          <cell r="ID20"/>
          <cell r="IE20"/>
          <cell r="IF20"/>
          <cell r="IG20"/>
          <cell r="IH20"/>
          <cell r="II20"/>
          <cell r="IJ20"/>
          <cell r="IK20"/>
          <cell r="IL20"/>
          <cell r="IM20"/>
          <cell r="IN20"/>
          <cell r="IO20"/>
          <cell r="IP20"/>
          <cell r="IQ20"/>
          <cell r="IR20"/>
          <cell r="IS20"/>
          <cell r="IT20"/>
          <cell r="IU20"/>
          <cell r="IV20"/>
          <cell r="IW20"/>
          <cell r="IX20"/>
          <cell r="IY20"/>
          <cell r="IZ20"/>
          <cell r="JA20"/>
          <cell r="JB20"/>
          <cell r="JC20"/>
          <cell r="JD20"/>
          <cell r="JE20"/>
          <cell r="JF20"/>
          <cell r="JG20"/>
          <cell r="JH20"/>
          <cell r="JI20"/>
          <cell r="JJ20"/>
          <cell r="JK20"/>
          <cell r="JL20"/>
          <cell r="JM20"/>
          <cell r="JN20"/>
          <cell r="JO20"/>
          <cell r="JP20"/>
          <cell r="JQ20"/>
          <cell r="JR20"/>
          <cell r="JS20"/>
          <cell r="JT20"/>
          <cell r="JU20"/>
          <cell r="JV20"/>
          <cell r="JW20"/>
          <cell r="JX20"/>
          <cell r="JY20"/>
          <cell r="JZ20"/>
          <cell r="KA20"/>
          <cell r="KB20"/>
          <cell r="KC20"/>
          <cell r="KD20"/>
          <cell r="KE20"/>
          <cell r="KF20"/>
          <cell r="KG20"/>
          <cell r="KH20"/>
          <cell r="KI20"/>
          <cell r="KJ20"/>
          <cell r="KK20"/>
          <cell r="KL20"/>
          <cell r="KM20"/>
          <cell r="KN20"/>
          <cell r="KO20"/>
          <cell r="KP20"/>
          <cell r="KQ20"/>
          <cell r="KR20"/>
          <cell r="KS20"/>
          <cell r="KT20"/>
          <cell r="KU20"/>
          <cell r="KV20"/>
          <cell r="KW20"/>
          <cell r="KX20"/>
          <cell r="KY20"/>
          <cell r="KZ20"/>
          <cell r="LA20"/>
          <cell r="LB20"/>
          <cell r="LC20"/>
          <cell r="LD20"/>
          <cell r="LE20"/>
          <cell r="LF20"/>
          <cell r="LG20"/>
          <cell r="LH20"/>
          <cell r="LI20"/>
          <cell r="LJ20"/>
          <cell r="LK20"/>
          <cell r="LL20"/>
          <cell r="LM20"/>
          <cell r="LN20"/>
          <cell r="LO20"/>
          <cell r="LP20"/>
          <cell r="LQ20"/>
          <cell r="LR20"/>
          <cell r="LS20"/>
          <cell r="LT20"/>
          <cell r="LU20"/>
          <cell r="LV20"/>
          <cell r="LW20"/>
          <cell r="LX20"/>
          <cell r="LY20"/>
          <cell r="LZ20"/>
          <cell r="MA20"/>
          <cell r="MB20"/>
          <cell r="MC20"/>
          <cell r="MD20"/>
          <cell r="ME20"/>
          <cell r="MF20"/>
          <cell r="MG20"/>
          <cell r="MH20"/>
          <cell r="MI20"/>
          <cell r="MJ20"/>
          <cell r="MK20"/>
          <cell r="ML20"/>
          <cell r="MM20"/>
          <cell r="MN20"/>
          <cell r="MO20"/>
          <cell r="MP20"/>
          <cell r="MQ20"/>
          <cell r="MR20"/>
          <cell r="MS20"/>
          <cell r="MT20"/>
          <cell r="MU20"/>
          <cell r="MV20"/>
          <cell r="MW20"/>
          <cell r="MX20"/>
          <cell r="MY20"/>
          <cell r="MZ20"/>
          <cell r="NA20"/>
          <cell r="NB20"/>
          <cell r="NC20"/>
          <cell r="ND20"/>
          <cell r="NE20"/>
          <cell r="NF20"/>
          <cell r="NG20"/>
          <cell r="NH20"/>
          <cell r="NI20"/>
          <cell r="NJ20"/>
          <cell r="NK20"/>
          <cell r="NL20"/>
          <cell r="NM20"/>
          <cell r="NN20"/>
          <cell r="NO20"/>
          <cell r="NP20"/>
          <cell r="NQ20"/>
          <cell r="NR20"/>
          <cell r="NS20"/>
          <cell r="NT20"/>
          <cell r="NU20"/>
          <cell r="NV20"/>
          <cell r="NW20"/>
          <cell r="NX20"/>
          <cell r="NY20"/>
          <cell r="NZ20"/>
          <cell r="OA20"/>
          <cell r="OB20"/>
          <cell r="OC20"/>
          <cell r="OD20"/>
          <cell r="OE20"/>
          <cell r="OF20"/>
          <cell r="OG20"/>
          <cell r="OH20"/>
          <cell r="OI20"/>
          <cell r="OJ20"/>
          <cell r="OK20"/>
          <cell r="OL20"/>
          <cell r="OM20"/>
          <cell r="ON20"/>
          <cell r="OO20"/>
          <cell r="OP20"/>
          <cell r="OQ20"/>
          <cell r="OR20"/>
          <cell r="OS20"/>
          <cell r="OT20"/>
          <cell r="OU20"/>
          <cell r="OV20"/>
          <cell r="OW20"/>
          <cell r="OX20"/>
          <cell r="OY20"/>
          <cell r="OZ20"/>
          <cell r="PA20"/>
          <cell r="PB20"/>
          <cell r="PC20"/>
          <cell r="PD20"/>
          <cell r="PE20"/>
          <cell r="PF20"/>
          <cell r="PG20"/>
          <cell r="PH20"/>
          <cell r="PI20"/>
          <cell r="PJ20"/>
          <cell r="PK20"/>
          <cell r="PL20"/>
          <cell r="PM20"/>
          <cell r="PN20"/>
          <cell r="PO20"/>
          <cell r="PP20"/>
          <cell r="PQ20"/>
          <cell r="PR20"/>
          <cell r="PS20"/>
          <cell r="PT20"/>
          <cell r="PU20"/>
          <cell r="PV20"/>
          <cell r="PW20"/>
          <cell r="PX20"/>
          <cell r="PY20"/>
          <cell r="PZ20"/>
          <cell r="QA20"/>
          <cell r="QB20"/>
          <cell r="QC20"/>
          <cell r="QD20"/>
          <cell r="QE20"/>
          <cell r="QF20"/>
          <cell r="QG20"/>
          <cell r="QH20"/>
          <cell r="QI20"/>
          <cell r="QJ20"/>
          <cell r="QK20"/>
          <cell r="QL20"/>
          <cell r="QM20"/>
          <cell r="QN20"/>
          <cell r="QO20"/>
          <cell r="QP20"/>
          <cell r="QQ20"/>
          <cell r="QR20"/>
          <cell r="QS20"/>
          <cell r="QT20"/>
          <cell r="QU20"/>
          <cell r="QV20"/>
          <cell r="QW20"/>
          <cell r="QX20"/>
          <cell r="QY20"/>
          <cell r="QZ20"/>
          <cell r="RA20"/>
          <cell r="RB20"/>
          <cell r="RC20"/>
          <cell r="RD20"/>
          <cell r="RE20"/>
          <cell r="RF20"/>
          <cell r="RG20"/>
          <cell r="RH20"/>
          <cell r="RI20"/>
          <cell r="RJ20"/>
          <cell r="RK20"/>
          <cell r="RL20"/>
          <cell r="RM20"/>
          <cell r="RN20"/>
          <cell r="RO20"/>
          <cell r="RP20"/>
          <cell r="RQ20"/>
          <cell r="RR20"/>
          <cell r="RS20"/>
          <cell r="RT20"/>
          <cell r="RU20"/>
          <cell r="RV20"/>
          <cell r="RW20"/>
          <cell r="RX20"/>
          <cell r="RY20"/>
          <cell r="RZ20"/>
          <cell r="SA20"/>
          <cell r="SB20"/>
          <cell r="SC20"/>
          <cell r="SD20"/>
          <cell r="SE20"/>
          <cell r="SF20"/>
          <cell r="SG20"/>
          <cell r="SH20"/>
          <cell r="SI20"/>
          <cell r="SJ20"/>
          <cell r="SK20"/>
          <cell r="SL20"/>
          <cell r="SM20"/>
          <cell r="SN20"/>
          <cell r="SO20"/>
          <cell r="SP20"/>
          <cell r="SQ20"/>
          <cell r="SR20"/>
          <cell r="SS20"/>
          <cell r="ST20"/>
          <cell r="SU20"/>
          <cell r="SV20"/>
          <cell r="SW20"/>
          <cell r="SX20"/>
          <cell r="SY20"/>
          <cell r="SZ20"/>
          <cell r="TA20"/>
          <cell r="TB20"/>
          <cell r="TC20"/>
          <cell r="TD20"/>
          <cell r="TE20"/>
          <cell r="TF20"/>
          <cell r="TG20"/>
          <cell r="TH20"/>
          <cell r="TI20"/>
          <cell r="TJ20"/>
          <cell r="TK20"/>
          <cell r="TL20"/>
          <cell r="TM20"/>
          <cell r="TN20"/>
          <cell r="TO20"/>
          <cell r="TP20"/>
          <cell r="TQ20"/>
          <cell r="TR20"/>
          <cell r="TS20"/>
          <cell r="TT20"/>
          <cell r="TU20"/>
          <cell r="TV20"/>
          <cell r="TW20"/>
          <cell r="TX20"/>
          <cell r="TY20"/>
          <cell r="TZ20"/>
          <cell r="UA20"/>
          <cell r="UB20"/>
          <cell r="UC20"/>
          <cell r="UD20"/>
          <cell r="UE20"/>
          <cell r="UF20"/>
          <cell r="UG20"/>
          <cell r="UH20"/>
          <cell r="UI20"/>
          <cell r="UJ20"/>
          <cell r="UK20"/>
          <cell r="UL20"/>
          <cell r="UM20"/>
          <cell r="UN20"/>
          <cell r="UO20"/>
          <cell r="UP20"/>
          <cell r="UQ20"/>
          <cell r="UR20"/>
          <cell r="US20"/>
          <cell r="UT20"/>
          <cell r="UU20"/>
          <cell r="UV20"/>
          <cell r="UW20"/>
          <cell r="UX20"/>
          <cell r="UY20"/>
          <cell r="UZ20"/>
          <cell r="VA20"/>
          <cell r="VB20"/>
          <cell r="VC20"/>
          <cell r="VD20"/>
          <cell r="VE20"/>
          <cell r="VF20"/>
          <cell r="VG20"/>
          <cell r="VH20"/>
          <cell r="VI20"/>
          <cell r="VJ20"/>
          <cell r="VK20"/>
          <cell r="VL20"/>
          <cell r="VM20"/>
          <cell r="VN20"/>
          <cell r="VO20"/>
          <cell r="VP20"/>
          <cell r="VQ20"/>
          <cell r="VR20"/>
          <cell r="VS20"/>
          <cell r="VT20"/>
          <cell r="VU20"/>
          <cell r="VV20"/>
          <cell r="VW20"/>
          <cell r="VX20"/>
          <cell r="VY20"/>
          <cell r="VZ20"/>
          <cell r="WA20"/>
          <cell r="WB20"/>
          <cell r="WC20"/>
          <cell r="WD20"/>
          <cell r="WE20"/>
          <cell r="WF20"/>
          <cell r="WG20"/>
          <cell r="WH20"/>
          <cell r="WI20"/>
          <cell r="WJ20"/>
          <cell r="WK20"/>
          <cell r="WL20"/>
          <cell r="WM20"/>
          <cell r="WN20"/>
          <cell r="WO20"/>
          <cell r="WP20"/>
          <cell r="WQ20"/>
          <cell r="WR20"/>
          <cell r="WS20"/>
          <cell r="WT20"/>
          <cell r="WU20"/>
          <cell r="WV20"/>
          <cell r="WW20"/>
          <cell r="WX20"/>
          <cell r="WY20"/>
          <cell r="WZ20"/>
          <cell r="XA20"/>
          <cell r="XB20"/>
          <cell r="XC20"/>
          <cell r="XD20"/>
          <cell r="XE20"/>
          <cell r="XF20"/>
          <cell r="XG20"/>
          <cell r="XH20"/>
          <cell r="XI20"/>
          <cell r="XJ20"/>
          <cell r="XK20"/>
          <cell r="XL20"/>
          <cell r="XM20"/>
          <cell r="XN20"/>
          <cell r="XO20"/>
          <cell r="XP20"/>
          <cell r="XQ20"/>
          <cell r="XR20"/>
          <cell r="XS20"/>
          <cell r="XT20"/>
          <cell r="XU20"/>
          <cell r="XV20"/>
          <cell r="XW20"/>
          <cell r="XX20"/>
          <cell r="XY20"/>
          <cell r="XZ20"/>
          <cell r="YA20"/>
          <cell r="YB20"/>
          <cell r="YC20"/>
          <cell r="YD20"/>
          <cell r="YE20"/>
          <cell r="YF20"/>
          <cell r="YG20"/>
          <cell r="YH20"/>
          <cell r="YI20"/>
          <cell r="YJ20"/>
          <cell r="YK20"/>
          <cell r="YL20"/>
          <cell r="YM20"/>
          <cell r="YN20"/>
          <cell r="YO20"/>
          <cell r="YP20"/>
          <cell r="YQ20"/>
          <cell r="YR20"/>
          <cell r="YS20"/>
          <cell r="YT20"/>
          <cell r="YU20"/>
          <cell r="YV20"/>
          <cell r="YW20"/>
          <cell r="YX20"/>
          <cell r="YY20"/>
          <cell r="YZ20"/>
          <cell r="ZA20"/>
          <cell r="ZB20"/>
          <cell r="ZC20"/>
          <cell r="ZD20"/>
          <cell r="ZE20"/>
          <cell r="ZF20"/>
          <cell r="ZG20"/>
          <cell r="ZH20"/>
          <cell r="ZI20"/>
          <cell r="ZJ20"/>
          <cell r="ZK20"/>
          <cell r="ZL20"/>
          <cell r="ZM20"/>
          <cell r="ZN20"/>
          <cell r="ZO20"/>
          <cell r="ZP20"/>
          <cell r="ZQ20"/>
          <cell r="ZR20"/>
          <cell r="ZS20"/>
          <cell r="ZT20"/>
          <cell r="ZU20"/>
          <cell r="ZV20"/>
          <cell r="ZW20"/>
          <cell r="ZX20"/>
          <cell r="ZY20"/>
          <cell r="ZZ20"/>
          <cell r="AAA20"/>
          <cell r="AAB20"/>
          <cell r="AAC20"/>
          <cell r="AAD20"/>
          <cell r="AAE20"/>
          <cell r="AAF20"/>
          <cell r="AAG20"/>
          <cell r="AAH20"/>
          <cell r="AAI20"/>
          <cell r="AAJ20"/>
          <cell r="AAK20"/>
          <cell r="AAL20"/>
          <cell r="AAM20"/>
          <cell r="AAN20"/>
          <cell r="AAO20"/>
          <cell r="AAP20"/>
          <cell r="AAQ20"/>
          <cell r="AAR20"/>
          <cell r="AAS20"/>
        </row>
        <row r="21">
          <cell r="C21">
            <v>0</v>
          </cell>
          <cell r="D21">
            <v>0</v>
          </cell>
          <cell r="E21">
            <v>0</v>
          </cell>
          <cell r="F21"/>
          <cell r="G21"/>
          <cell r="H21"/>
          <cell r="I21"/>
          <cell r="J21"/>
          <cell r="K21"/>
          <cell r="L21"/>
          <cell r="M21">
            <v>0.01</v>
          </cell>
          <cell r="N21">
            <v>0</v>
          </cell>
          <cell r="O21">
            <v>0</v>
          </cell>
          <cell r="P21">
            <v>0</v>
          </cell>
          <cell r="Q21">
            <v>0.01</v>
          </cell>
          <cell r="R21"/>
          <cell r="S21"/>
          <cell r="T21">
            <v>0.01</v>
          </cell>
          <cell r="U21"/>
          <cell r="V21"/>
          <cell r="W21"/>
          <cell r="X21"/>
          <cell r="Y21"/>
          <cell r="Z21"/>
          <cell r="AA21"/>
          <cell r="AB21">
            <v>0</v>
          </cell>
          <cell r="AC21">
            <v>0</v>
          </cell>
          <cell r="AD21">
            <v>0</v>
          </cell>
          <cell r="AE21"/>
          <cell r="AF21"/>
          <cell r="AG21"/>
          <cell r="AH21"/>
          <cell r="AI21"/>
          <cell r="AJ21">
            <v>0</v>
          </cell>
          <cell r="AK21"/>
          <cell r="AL21"/>
          <cell r="AM21"/>
          <cell r="AN21"/>
          <cell r="AO21"/>
          <cell r="AP21"/>
          <cell r="AQ21"/>
          <cell r="AR21">
            <v>0</v>
          </cell>
          <cell r="AS21"/>
          <cell r="AT21"/>
          <cell r="AU21">
            <v>0</v>
          </cell>
          <cell r="AV21"/>
          <cell r="AW21"/>
          <cell r="AX21"/>
          <cell r="AY21"/>
          <cell r="AZ21"/>
          <cell r="BA21"/>
          <cell r="BB21"/>
          <cell r="BC21">
            <v>0</v>
          </cell>
          <cell r="BD21"/>
          <cell r="BE21">
            <v>0</v>
          </cell>
          <cell r="BF21">
            <v>0.01</v>
          </cell>
          <cell r="BG21"/>
          <cell r="BH21"/>
          <cell r="BI21"/>
          <cell r="BJ21">
            <v>0</v>
          </cell>
          <cell r="BK21">
            <v>0</v>
          </cell>
          <cell r="BL21"/>
          <cell r="BM21"/>
          <cell r="BN21"/>
          <cell r="BO21"/>
          <cell r="BP21"/>
          <cell r="BQ21"/>
          <cell r="BR21"/>
          <cell r="BS21">
            <v>0</v>
          </cell>
          <cell r="BT21"/>
          <cell r="BU21"/>
          <cell r="BV21">
            <v>0</v>
          </cell>
          <cell r="BW21"/>
          <cell r="BX21"/>
          <cell r="BY21"/>
          <cell r="BZ21"/>
          <cell r="CA21"/>
          <cell r="CB21">
            <v>0</v>
          </cell>
          <cell r="CC21"/>
          <cell r="CD21">
            <v>0</v>
          </cell>
          <cell r="CE21"/>
          <cell r="CF21"/>
          <cell r="CG21"/>
          <cell r="CH21"/>
          <cell r="CI21">
            <v>0.01</v>
          </cell>
          <cell r="CJ21">
            <v>0</v>
          </cell>
          <cell r="CK21">
            <v>0</v>
          </cell>
          <cell r="CL21">
            <v>0</v>
          </cell>
          <cell r="CM21"/>
          <cell r="CN21">
            <v>0</v>
          </cell>
          <cell r="CO21">
            <v>0</v>
          </cell>
          <cell r="CP21">
            <v>0</v>
          </cell>
          <cell r="CQ21"/>
          <cell r="CR21"/>
          <cell r="CS21"/>
          <cell r="CT21"/>
          <cell r="CU21"/>
          <cell r="CV21"/>
          <cell r="CW21"/>
          <cell r="CX21"/>
          <cell r="CY21"/>
          <cell r="CZ21"/>
          <cell r="DA21"/>
          <cell r="DB21"/>
          <cell r="DC21"/>
          <cell r="DD21"/>
          <cell r="DE21"/>
          <cell r="DF21"/>
          <cell r="DG21"/>
          <cell r="DH21"/>
          <cell r="DI21"/>
          <cell r="DJ21"/>
          <cell r="DK21"/>
          <cell r="DL21"/>
          <cell r="DM21"/>
          <cell r="DN21"/>
          <cell r="DO21"/>
          <cell r="DP21"/>
          <cell r="DQ21"/>
          <cell r="DR21"/>
          <cell r="DS21"/>
          <cell r="DT21"/>
          <cell r="DU21"/>
          <cell r="DV21"/>
          <cell r="DW21"/>
          <cell r="DX21"/>
          <cell r="DY21"/>
          <cell r="DZ21"/>
          <cell r="EA21"/>
          <cell r="EB21"/>
          <cell r="EC21"/>
          <cell r="ED21"/>
          <cell r="EE21"/>
          <cell r="EF21"/>
          <cell r="EG21"/>
          <cell r="EH21"/>
          <cell r="EI21"/>
          <cell r="EJ21"/>
          <cell r="EK21"/>
          <cell r="EL21"/>
          <cell r="EM21"/>
          <cell r="EN21"/>
          <cell r="EO21"/>
          <cell r="EP21"/>
          <cell r="EQ21"/>
          <cell r="ER21"/>
          <cell r="ES21"/>
          <cell r="ET21"/>
          <cell r="EU21"/>
          <cell r="EV21"/>
          <cell r="EW21"/>
          <cell r="EX21"/>
          <cell r="EY21"/>
          <cell r="EZ21"/>
          <cell r="FA21"/>
          <cell r="FB21"/>
          <cell r="FC21"/>
          <cell r="FD21"/>
          <cell r="FE21"/>
          <cell r="FF21"/>
          <cell r="FG21"/>
          <cell r="FH21"/>
          <cell r="FI21"/>
          <cell r="FJ21"/>
          <cell r="FK21"/>
          <cell r="FL21"/>
          <cell r="FM21"/>
          <cell r="FN21"/>
          <cell r="FO21"/>
          <cell r="FP21"/>
          <cell r="FQ21"/>
          <cell r="FR21"/>
          <cell r="FS21"/>
          <cell r="FT21"/>
          <cell r="FU21"/>
          <cell r="FV21"/>
          <cell r="FW21"/>
          <cell r="FX21"/>
          <cell r="FY21"/>
          <cell r="FZ21"/>
          <cell r="GA21"/>
          <cell r="GB21"/>
          <cell r="GC21"/>
          <cell r="GD21"/>
          <cell r="GE21"/>
          <cell r="GF21"/>
          <cell r="GG21"/>
          <cell r="GH21"/>
          <cell r="GI21"/>
          <cell r="GJ21"/>
          <cell r="GK21"/>
          <cell r="GL21"/>
          <cell r="GM21"/>
          <cell r="GN21"/>
          <cell r="GO21"/>
          <cell r="GP21"/>
          <cell r="GQ21"/>
          <cell r="GR21"/>
          <cell r="GS21"/>
          <cell r="GT21"/>
          <cell r="GU21"/>
          <cell r="GV21"/>
          <cell r="GW21"/>
          <cell r="GX21"/>
          <cell r="GY21"/>
          <cell r="GZ21"/>
          <cell r="HA21"/>
          <cell r="HB21"/>
          <cell r="HC21"/>
          <cell r="HD21"/>
          <cell r="HE21"/>
          <cell r="HF21"/>
          <cell r="HG21"/>
          <cell r="HH21"/>
          <cell r="HI21"/>
          <cell r="HJ21"/>
          <cell r="HK21"/>
          <cell r="HL21"/>
          <cell r="HM21"/>
          <cell r="HN21"/>
          <cell r="HO21"/>
          <cell r="HP21"/>
          <cell r="HQ21"/>
          <cell r="HR21"/>
          <cell r="HS21"/>
          <cell r="HT21"/>
          <cell r="HU21"/>
          <cell r="HV21"/>
          <cell r="HW21"/>
          <cell r="HX21"/>
          <cell r="HY21"/>
          <cell r="HZ21"/>
          <cell r="IA21"/>
          <cell r="IB21"/>
          <cell r="IC21"/>
          <cell r="ID21"/>
          <cell r="IE21"/>
          <cell r="IF21"/>
          <cell r="IG21"/>
          <cell r="IH21"/>
          <cell r="II21"/>
          <cell r="IJ21"/>
          <cell r="IK21"/>
          <cell r="IL21"/>
          <cell r="IM21"/>
          <cell r="IN21"/>
          <cell r="IO21"/>
          <cell r="IP21"/>
          <cell r="IQ21"/>
          <cell r="IR21"/>
          <cell r="IS21"/>
          <cell r="IT21"/>
          <cell r="IU21"/>
          <cell r="IV21"/>
          <cell r="IW21"/>
          <cell r="IX21"/>
          <cell r="IY21"/>
          <cell r="IZ21"/>
          <cell r="JA21"/>
          <cell r="JB21"/>
          <cell r="JC21"/>
          <cell r="JD21"/>
          <cell r="JE21"/>
          <cell r="JF21"/>
          <cell r="JG21"/>
          <cell r="JH21"/>
          <cell r="JI21"/>
          <cell r="JJ21"/>
          <cell r="JK21"/>
          <cell r="JL21"/>
          <cell r="JM21"/>
          <cell r="JN21"/>
          <cell r="JO21"/>
          <cell r="JP21"/>
          <cell r="JQ21"/>
          <cell r="JR21"/>
          <cell r="JS21"/>
          <cell r="JT21"/>
          <cell r="JU21"/>
          <cell r="JV21"/>
          <cell r="JW21"/>
          <cell r="JX21"/>
          <cell r="JY21"/>
          <cell r="JZ21"/>
          <cell r="KA21"/>
          <cell r="KB21"/>
          <cell r="KC21"/>
          <cell r="KD21"/>
          <cell r="KE21"/>
          <cell r="KF21"/>
          <cell r="KG21"/>
          <cell r="KH21"/>
          <cell r="KI21"/>
          <cell r="KJ21"/>
          <cell r="KK21"/>
          <cell r="KL21"/>
          <cell r="KM21"/>
          <cell r="KN21"/>
          <cell r="KO21"/>
          <cell r="KP21"/>
          <cell r="KQ21"/>
          <cell r="KR21"/>
          <cell r="KS21"/>
          <cell r="KT21"/>
          <cell r="KU21"/>
          <cell r="KV21"/>
          <cell r="KW21"/>
          <cell r="KX21"/>
          <cell r="KY21"/>
          <cell r="KZ21"/>
          <cell r="LA21"/>
          <cell r="LB21"/>
          <cell r="LC21"/>
          <cell r="LD21"/>
          <cell r="LE21"/>
          <cell r="LF21"/>
          <cell r="LG21"/>
          <cell r="LH21"/>
          <cell r="LI21"/>
          <cell r="LJ21"/>
          <cell r="LK21"/>
          <cell r="LL21"/>
          <cell r="LM21"/>
          <cell r="LN21"/>
          <cell r="LO21"/>
          <cell r="LP21"/>
          <cell r="LQ21"/>
          <cell r="LR21"/>
          <cell r="LS21"/>
          <cell r="LT21"/>
          <cell r="LU21"/>
          <cell r="LV21"/>
          <cell r="LW21"/>
          <cell r="LX21"/>
          <cell r="LY21"/>
          <cell r="LZ21"/>
          <cell r="MA21"/>
          <cell r="MB21"/>
          <cell r="MC21"/>
          <cell r="MD21"/>
          <cell r="ME21"/>
          <cell r="MF21"/>
          <cell r="MG21"/>
          <cell r="MH21"/>
          <cell r="MI21"/>
          <cell r="MJ21"/>
          <cell r="MK21"/>
          <cell r="ML21"/>
          <cell r="MM21"/>
          <cell r="MN21"/>
          <cell r="MO21"/>
          <cell r="MP21"/>
          <cell r="MQ21"/>
          <cell r="MR21"/>
          <cell r="MS21"/>
          <cell r="MT21"/>
          <cell r="MU21"/>
          <cell r="MV21"/>
          <cell r="MW21"/>
          <cell r="MX21"/>
          <cell r="MY21"/>
          <cell r="MZ21"/>
          <cell r="NA21"/>
          <cell r="NB21"/>
          <cell r="NC21"/>
          <cell r="ND21"/>
          <cell r="NE21"/>
          <cell r="NF21"/>
          <cell r="NG21"/>
          <cell r="NH21"/>
          <cell r="NI21"/>
          <cell r="NJ21"/>
          <cell r="NK21"/>
          <cell r="NL21"/>
          <cell r="NM21"/>
          <cell r="NN21"/>
          <cell r="NO21"/>
          <cell r="NP21"/>
          <cell r="NQ21"/>
          <cell r="NR21"/>
          <cell r="NS21"/>
          <cell r="NT21"/>
          <cell r="NU21"/>
          <cell r="NV21"/>
          <cell r="NW21"/>
          <cell r="NX21"/>
          <cell r="NY21"/>
          <cell r="NZ21"/>
          <cell r="OA21"/>
          <cell r="OB21"/>
          <cell r="OC21"/>
          <cell r="OD21"/>
          <cell r="OE21"/>
          <cell r="OF21"/>
          <cell r="OG21"/>
          <cell r="OH21"/>
          <cell r="OI21"/>
          <cell r="OJ21"/>
          <cell r="OK21"/>
          <cell r="OL21"/>
          <cell r="OM21"/>
          <cell r="ON21"/>
          <cell r="OO21"/>
          <cell r="OP21"/>
          <cell r="OQ21"/>
          <cell r="OR21"/>
          <cell r="OS21"/>
          <cell r="OT21"/>
          <cell r="OU21"/>
          <cell r="OV21"/>
          <cell r="OW21"/>
          <cell r="OX21"/>
          <cell r="OY21"/>
          <cell r="OZ21"/>
          <cell r="PA21"/>
          <cell r="PB21"/>
          <cell r="PC21"/>
          <cell r="PD21"/>
          <cell r="PE21"/>
          <cell r="PF21"/>
          <cell r="PG21"/>
          <cell r="PH21"/>
          <cell r="PI21"/>
          <cell r="PJ21"/>
          <cell r="PK21"/>
          <cell r="PL21"/>
          <cell r="PM21"/>
          <cell r="PN21"/>
          <cell r="PO21"/>
          <cell r="PP21"/>
          <cell r="PQ21"/>
          <cell r="PR21"/>
          <cell r="PS21"/>
          <cell r="PT21"/>
          <cell r="PU21"/>
          <cell r="PV21"/>
          <cell r="PW21"/>
          <cell r="PX21"/>
          <cell r="PY21"/>
          <cell r="PZ21"/>
          <cell r="QA21"/>
          <cell r="QB21"/>
          <cell r="QC21"/>
          <cell r="QD21"/>
          <cell r="QE21"/>
          <cell r="QF21"/>
          <cell r="QG21"/>
          <cell r="QH21"/>
          <cell r="QI21"/>
          <cell r="QJ21"/>
          <cell r="QK21"/>
          <cell r="QL21"/>
          <cell r="QM21"/>
          <cell r="QN21"/>
          <cell r="QO21"/>
          <cell r="QP21"/>
          <cell r="QQ21"/>
          <cell r="QR21"/>
          <cell r="QS21"/>
          <cell r="QT21"/>
          <cell r="QU21"/>
          <cell r="QV21"/>
          <cell r="QW21"/>
          <cell r="QX21"/>
          <cell r="QY21"/>
          <cell r="QZ21"/>
          <cell r="RA21"/>
          <cell r="RB21"/>
          <cell r="RC21"/>
          <cell r="RD21"/>
          <cell r="RE21"/>
          <cell r="RF21"/>
          <cell r="RG21"/>
          <cell r="RH21"/>
          <cell r="RI21"/>
          <cell r="RJ21"/>
          <cell r="RK21"/>
          <cell r="RL21"/>
          <cell r="RM21"/>
          <cell r="RN21"/>
          <cell r="RO21"/>
          <cell r="RP21"/>
          <cell r="RQ21"/>
          <cell r="RR21"/>
          <cell r="RS21"/>
          <cell r="RT21"/>
          <cell r="RU21"/>
          <cell r="RV21"/>
          <cell r="RW21"/>
          <cell r="RX21"/>
          <cell r="RY21"/>
          <cell r="RZ21"/>
          <cell r="SA21"/>
          <cell r="SB21"/>
          <cell r="SC21"/>
          <cell r="SD21"/>
          <cell r="SE21"/>
          <cell r="SF21"/>
          <cell r="SG21"/>
          <cell r="SH21"/>
          <cell r="SI21"/>
          <cell r="SJ21"/>
          <cell r="SK21"/>
          <cell r="SL21"/>
          <cell r="SM21"/>
          <cell r="SN21"/>
          <cell r="SO21"/>
          <cell r="SP21"/>
          <cell r="SQ21"/>
          <cell r="SR21"/>
          <cell r="SS21"/>
          <cell r="ST21"/>
          <cell r="SU21"/>
          <cell r="SV21"/>
          <cell r="SW21"/>
          <cell r="SX21"/>
          <cell r="SY21"/>
          <cell r="SZ21"/>
          <cell r="TA21"/>
          <cell r="TB21"/>
          <cell r="TC21"/>
          <cell r="TD21"/>
          <cell r="TE21"/>
          <cell r="TF21"/>
          <cell r="TG21"/>
          <cell r="TH21"/>
          <cell r="TI21"/>
          <cell r="TJ21"/>
          <cell r="TK21"/>
          <cell r="TL21"/>
          <cell r="TM21"/>
          <cell r="TN21"/>
          <cell r="TO21"/>
          <cell r="TP21"/>
          <cell r="TQ21"/>
          <cell r="TR21"/>
          <cell r="TS21"/>
          <cell r="TT21"/>
          <cell r="TU21"/>
          <cell r="TV21"/>
          <cell r="TW21"/>
          <cell r="TX21"/>
          <cell r="TY21"/>
          <cell r="TZ21"/>
          <cell r="UA21"/>
          <cell r="UB21"/>
          <cell r="UC21"/>
          <cell r="UD21"/>
          <cell r="UE21"/>
          <cell r="UF21"/>
          <cell r="UG21"/>
          <cell r="UH21"/>
          <cell r="UI21"/>
          <cell r="UJ21"/>
          <cell r="UK21"/>
          <cell r="UL21"/>
          <cell r="UM21"/>
          <cell r="UN21"/>
          <cell r="UO21"/>
          <cell r="UP21"/>
          <cell r="UQ21"/>
          <cell r="UR21"/>
          <cell r="US21"/>
          <cell r="UT21"/>
          <cell r="UU21"/>
          <cell r="UV21"/>
          <cell r="UW21"/>
          <cell r="UX21"/>
          <cell r="UY21"/>
          <cell r="UZ21"/>
          <cell r="VA21"/>
          <cell r="VB21"/>
          <cell r="VC21"/>
          <cell r="VD21"/>
          <cell r="VE21"/>
          <cell r="VF21"/>
          <cell r="VG21"/>
          <cell r="VH21"/>
          <cell r="VI21"/>
          <cell r="VJ21"/>
          <cell r="VK21"/>
          <cell r="VL21"/>
          <cell r="VM21"/>
          <cell r="VN21"/>
          <cell r="VO21"/>
          <cell r="VP21"/>
          <cell r="VQ21"/>
          <cell r="VR21"/>
          <cell r="VS21"/>
          <cell r="VT21"/>
          <cell r="VU21"/>
          <cell r="VV21"/>
          <cell r="VW21"/>
          <cell r="VX21"/>
          <cell r="VY21"/>
          <cell r="VZ21"/>
          <cell r="WA21"/>
          <cell r="WB21"/>
          <cell r="WC21"/>
          <cell r="WD21"/>
          <cell r="WE21"/>
          <cell r="WF21"/>
          <cell r="WG21"/>
          <cell r="WH21"/>
          <cell r="WI21"/>
          <cell r="WJ21"/>
          <cell r="WK21"/>
          <cell r="WL21"/>
          <cell r="WM21"/>
          <cell r="WN21"/>
          <cell r="WO21"/>
          <cell r="WP21"/>
          <cell r="WQ21"/>
          <cell r="WR21"/>
          <cell r="WS21"/>
          <cell r="WT21"/>
          <cell r="WU21"/>
          <cell r="WV21"/>
          <cell r="WW21"/>
          <cell r="WX21"/>
          <cell r="WY21"/>
          <cell r="WZ21"/>
          <cell r="XA21"/>
          <cell r="XB21"/>
          <cell r="XC21"/>
          <cell r="XD21"/>
          <cell r="XE21"/>
          <cell r="XF21"/>
          <cell r="XG21"/>
          <cell r="XH21"/>
          <cell r="XI21"/>
          <cell r="XJ21"/>
          <cell r="XK21"/>
          <cell r="XL21"/>
          <cell r="XM21"/>
          <cell r="XN21"/>
          <cell r="XO21"/>
          <cell r="XP21"/>
          <cell r="XQ21"/>
          <cell r="XR21"/>
          <cell r="XS21"/>
          <cell r="XT21"/>
          <cell r="XU21"/>
          <cell r="XV21"/>
          <cell r="XW21"/>
          <cell r="XX21"/>
          <cell r="XY21"/>
          <cell r="XZ21"/>
          <cell r="YA21"/>
          <cell r="YB21"/>
          <cell r="YC21"/>
          <cell r="YD21"/>
          <cell r="YE21"/>
          <cell r="YF21"/>
          <cell r="YG21"/>
          <cell r="YH21"/>
          <cell r="YI21"/>
          <cell r="YJ21"/>
          <cell r="YK21"/>
          <cell r="YL21"/>
          <cell r="YM21"/>
          <cell r="YN21"/>
          <cell r="YO21"/>
          <cell r="YP21"/>
          <cell r="YQ21"/>
          <cell r="YR21"/>
          <cell r="YS21"/>
          <cell r="YT21"/>
          <cell r="YU21"/>
          <cell r="YV21"/>
          <cell r="YW21"/>
          <cell r="YX21"/>
          <cell r="YY21"/>
          <cell r="YZ21"/>
          <cell r="ZA21"/>
          <cell r="ZB21"/>
          <cell r="ZC21"/>
          <cell r="ZD21"/>
          <cell r="ZE21"/>
          <cell r="ZF21"/>
          <cell r="ZG21"/>
          <cell r="ZH21"/>
          <cell r="ZI21"/>
          <cell r="ZJ21"/>
          <cell r="ZK21"/>
          <cell r="ZL21"/>
          <cell r="ZM21"/>
          <cell r="ZN21"/>
          <cell r="ZO21"/>
          <cell r="ZP21"/>
          <cell r="ZQ21"/>
          <cell r="ZR21"/>
          <cell r="ZS21"/>
          <cell r="ZT21"/>
          <cell r="ZU21"/>
          <cell r="ZV21"/>
          <cell r="ZW21"/>
          <cell r="ZX21"/>
          <cell r="ZY21"/>
          <cell r="ZZ21"/>
          <cell r="AAA21"/>
          <cell r="AAB21"/>
          <cell r="AAC21"/>
          <cell r="AAD21"/>
          <cell r="AAE21"/>
          <cell r="AAF21"/>
          <cell r="AAG21"/>
          <cell r="AAH21"/>
          <cell r="AAI21"/>
          <cell r="AAJ21"/>
          <cell r="AAK21"/>
          <cell r="AAL21"/>
          <cell r="AAM21"/>
          <cell r="AAN21"/>
          <cell r="AAO21"/>
          <cell r="AAP21"/>
          <cell r="AAQ21"/>
          <cell r="AAR21"/>
          <cell r="AAS21"/>
        </row>
        <row r="22">
          <cell r="C22">
            <v>0</v>
          </cell>
          <cell r="D22">
            <v>0</v>
          </cell>
          <cell r="E22"/>
          <cell r="F22"/>
          <cell r="G22"/>
          <cell r="H22"/>
          <cell r="I22"/>
          <cell r="J22"/>
          <cell r="K22"/>
          <cell r="L22"/>
          <cell r="M22"/>
          <cell r="N22"/>
          <cell r="O22"/>
          <cell r="P22"/>
          <cell r="Q22"/>
          <cell r="R22"/>
          <cell r="S22"/>
          <cell r="T22"/>
          <cell r="U22"/>
          <cell r="V22"/>
          <cell r="W22"/>
          <cell r="X22"/>
          <cell r="Y22"/>
          <cell r="Z22"/>
          <cell r="AA22"/>
          <cell r="AB22"/>
          <cell r="AC22"/>
          <cell r="AD22"/>
          <cell r="AE22"/>
          <cell r="AF22"/>
          <cell r="AG22"/>
          <cell r="AH22"/>
          <cell r="AI22"/>
          <cell r="AJ22"/>
          <cell r="AK22"/>
          <cell r="AL22"/>
          <cell r="AM22"/>
          <cell r="AN22"/>
          <cell r="AO22"/>
          <cell r="AP22"/>
          <cell r="AQ22"/>
          <cell r="AR22"/>
          <cell r="AS22"/>
          <cell r="AT22"/>
          <cell r="AU22"/>
          <cell r="AV22"/>
          <cell r="AW22"/>
          <cell r="AX22"/>
          <cell r="AY22"/>
          <cell r="AZ22"/>
          <cell r="BA22"/>
          <cell r="BB22"/>
          <cell r="BC22"/>
          <cell r="BD22"/>
          <cell r="BE22"/>
          <cell r="BF22"/>
          <cell r="BG22"/>
          <cell r="BH22"/>
          <cell r="BI22"/>
          <cell r="BJ22"/>
          <cell r="BK22"/>
          <cell r="BL22"/>
          <cell r="BM22"/>
          <cell r="BN22"/>
          <cell r="BO22"/>
          <cell r="BP22"/>
          <cell r="BQ22"/>
          <cell r="BR22"/>
          <cell r="BS22"/>
          <cell r="BT22"/>
          <cell r="BU22"/>
          <cell r="BV22"/>
          <cell r="BW22"/>
          <cell r="BX22"/>
          <cell r="BY22"/>
          <cell r="BZ22"/>
          <cell r="CA22"/>
          <cell r="CB22"/>
          <cell r="CC22"/>
          <cell r="CD22"/>
          <cell r="CE22"/>
          <cell r="CF22"/>
          <cell r="CG22"/>
          <cell r="CH22"/>
          <cell r="CI22">
            <v>0</v>
          </cell>
          <cell r="CJ22"/>
          <cell r="CK22"/>
          <cell r="CL22"/>
          <cell r="CM22"/>
          <cell r="CN22"/>
          <cell r="CO22"/>
          <cell r="CP22"/>
          <cell r="CQ22"/>
          <cell r="CR22"/>
          <cell r="CS22"/>
          <cell r="CT22"/>
          <cell r="CU22"/>
          <cell r="CV22"/>
          <cell r="CW22"/>
          <cell r="CX22"/>
          <cell r="CY22"/>
          <cell r="CZ22"/>
          <cell r="DA22"/>
          <cell r="DB22"/>
          <cell r="DC22"/>
          <cell r="DD22"/>
          <cell r="DE22"/>
          <cell r="DF22"/>
          <cell r="DG22"/>
          <cell r="DH22"/>
          <cell r="DI22"/>
          <cell r="DJ22"/>
          <cell r="DK22"/>
          <cell r="DL22"/>
          <cell r="DM22"/>
          <cell r="DN22"/>
          <cell r="DO22"/>
          <cell r="DP22"/>
          <cell r="DQ22"/>
          <cell r="DR22"/>
          <cell r="DS22"/>
          <cell r="DT22"/>
          <cell r="DU22"/>
          <cell r="DV22"/>
          <cell r="DW22"/>
          <cell r="DX22"/>
          <cell r="DY22"/>
          <cell r="DZ22"/>
          <cell r="EA22"/>
          <cell r="EB22"/>
          <cell r="EC22"/>
          <cell r="ED22"/>
          <cell r="EE22"/>
          <cell r="EF22"/>
          <cell r="EG22"/>
          <cell r="EH22"/>
          <cell r="EI22"/>
          <cell r="EJ22"/>
          <cell r="EK22"/>
          <cell r="EL22"/>
          <cell r="EM22"/>
          <cell r="EN22"/>
          <cell r="EO22"/>
          <cell r="EP22"/>
          <cell r="EQ22"/>
          <cell r="ER22"/>
          <cell r="ES22"/>
          <cell r="ET22"/>
          <cell r="EU22"/>
          <cell r="EV22"/>
          <cell r="EW22"/>
          <cell r="EX22"/>
          <cell r="EY22"/>
          <cell r="EZ22"/>
          <cell r="FA22"/>
          <cell r="FB22"/>
          <cell r="FC22"/>
          <cell r="FD22"/>
          <cell r="FE22"/>
          <cell r="FF22"/>
          <cell r="FG22"/>
          <cell r="FH22"/>
          <cell r="FI22"/>
          <cell r="FJ22"/>
          <cell r="FK22"/>
          <cell r="FL22"/>
          <cell r="FM22"/>
          <cell r="FN22"/>
          <cell r="FO22"/>
          <cell r="FP22"/>
          <cell r="FQ22"/>
          <cell r="FR22"/>
          <cell r="FS22"/>
          <cell r="FT22"/>
          <cell r="FU22"/>
          <cell r="FV22"/>
          <cell r="FW22"/>
          <cell r="FX22"/>
          <cell r="FY22"/>
          <cell r="FZ22"/>
          <cell r="GA22"/>
          <cell r="GB22"/>
          <cell r="GC22"/>
          <cell r="GD22"/>
          <cell r="GE22"/>
          <cell r="GF22"/>
          <cell r="GG22"/>
          <cell r="GH22"/>
          <cell r="GI22"/>
          <cell r="GJ22"/>
          <cell r="GK22"/>
          <cell r="GL22"/>
          <cell r="GM22"/>
          <cell r="GN22"/>
          <cell r="GO22"/>
          <cell r="GP22"/>
          <cell r="GQ22"/>
          <cell r="GR22"/>
          <cell r="GS22"/>
          <cell r="GT22"/>
          <cell r="GU22"/>
          <cell r="GV22"/>
          <cell r="GW22"/>
          <cell r="GX22"/>
          <cell r="GY22"/>
          <cell r="GZ22"/>
          <cell r="HA22"/>
          <cell r="HB22"/>
          <cell r="HC22"/>
          <cell r="HD22"/>
          <cell r="HE22"/>
          <cell r="HF22"/>
          <cell r="HG22"/>
          <cell r="HH22"/>
          <cell r="HI22"/>
          <cell r="HJ22"/>
          <cell r="HK22"/>
          <cell r="HL22"/>
          <cell r="HM22"/>
          <cell r="HN22"/>
          <cell r="HO22"/>
          <cell r="HP22"/>
          <cell r="HQ22"/>
          <cell r="HR22"/>
          <cell r="HS22"/>
          <cell r="HT22"/>
          <cell r="HU22"/>
          <cell r="HV22"/>
          <cell r="HW22"/>
          <cell r="HX22"/>
          <cell r="HY22"/>
          <cell r="HZ22"/>
          <cell r="IA22"/>
          <cell r="IB22"/>
          <cell r="IC22"/>
          <cell r="ID22"/>
          <cell r="IE22"/>
          <cell r="IF22"/>
          <cell r="IG22"/>
          <cell r="IH22"/>
          <cell r="II22"/>
          <cell r="IJ22"/>
          <cell r="IK22"/>
          <cell r="IL22"/>
          <cell r="IM22"/>
          <cell r="IN22"/>
          <cell r="IO22"/>
          <cell r="IP22"/>
          <cell r="IQ22"/>
          <cell r="IR22"/>
          <cell r="IS22"/>
          <cell r="IT22"/>
          <cell r="IU22"/>
          <cell r="IV22"/>
          <cell r="IW22"/>
          <cell r="IX22"/>
          <cell r="IY22"/>
          <cell r="IZ22"/>
          <cell r="JA22"/>
          <cell r="JB22"/>
          <cell r="JC22"/>
          <cell r="JD22"/>
          <cell r="JE22"/>
          <cell r="JF22"/>
          <cell r="JG22"/>
          <cell r="JH22"/>
          <cell r="JI22"/>
          <cell r="JJ22"/>
          <cell r="JK22"/>
          <cell r="JL22"/>
          <cell r="JM22"/>
          <cell r="JN22"/>
          <cell r="JO22"/>
          <cell r="JP22"/>
          <cell r="JQ22"/>
          <cell r="JR22"/>
          <cell r="JS22"/>
          <cell r="JT22"/>
          <cell r="JU22"/>
          <cell r="JV22"/>
          <cell r="JW22"/>
          <cell r="JX22"/>
          <cell r="JY22"/>
          <cell r="JZ22"/>
          <cell r="KA22"/>
          <cell r="KB22"/>
          <cell r="KC22"/>
          <cell r="KD22"/>
          <cell r="KE22"/>
          <cell r="KF22"/>
          <cell r="KG22"/>
          <cell r="KH22"/>
          <cell r="KI22"/>
          <cell r="KJ22"/>
          <cell r="KK22"/>
          <cell r="KL22"/>
          <cell r="KM22"/>
          <cell r="KN22"/>
          <cell r="KO22"/>
          <cell r="KP22"/>
          <cell r="KQ22"/>
          <cell r="KR22"/>
          <cell r="KS22"/>
          <cell r="KT22"/>
          <cell r="KU22"/>
          <cell r="KV22"/>
          <cell r="KW22"/>
          <cell r="KX22"/>
          <cell r="KY22"/>
          <cell r="KZ22"/>
          <cell r="LA22"/>
          <cell r="LB22"/>
          <cell r="LC22"/>
          <cell r="LD22"/>
          <cell r="LE22"/>
          <cell r="LF22"/>
          <cell r="LG22"/>
          <cell r="LH22"/>
          <cell r="LI22"/>
          <cell r="LJ22"/>
          <cell r="LK22"/>
          <cell r="LL22"/>
          <cell r="LM22"/>
          <cell r="LN22"/>
          <cell r="LO22"/>
          <cell r="LP22"/>
          <cell r="LQ22"/>
          <cell r="LR22"/>
          <cell r="LS22"/>
          <cell r="LT22"/>
          <cell r="LU22"/>
          <cell r="LV22"/>
          <cell r="LW22"/>
          <cell r="LX22"/>
          <cell r="LY22"/>
          <cell r="LZ22"/>
          <cell r="MA22"/>
          <cell r="MB22"/>
          <cell r="MC22"/>
          <cell r="MD22"/>
          <cell r="ME22"/>
          <cell r="MF22"/>
          <cell r="MG22"/>
          <cell r="MH22"/>
          <cell r="MI22"/>
          <cell r="MJ22"/>
          <cell r="MK22"/>
          <cell r="ML22"/>
          <cell r="MM22"/>
          <cell r="MN22"/>
          <cell r="MO22"/>
          <cell r="MP22"/>
          <cell r="MQ22"/>
          <cell r="MR22"/>
          <cell r="MS22"/>
          <cell r="MT22"/>
          <cell r="MU22"/>
          <cell r="MV22"/>
          <cell r="MW22"/>
          <cell r="MX22"/>
          <cell r="MY22"/>
          <cell r="MZ22"/>
          <cell r="NA22"/>
          <cell r="NB22"/>
          <cell r="NC22"/>
          <cell r="ND22"/>
          <cell r="NE22"/>
          <cell r="NF22"/>
          <cell r="NG22"/>
          <cell r="NH22"/>
          <cell r="NI22"/>
          <cell r="NJ22"/>
          <cell r="NK22"/>
          <cell r="NL22"/>
          <cell r="NM22"/>
          <cell r="NN22"/>
          <cell r="NO22"/>
          <cell r="NP22"/>
          <cell r="NQ22"/>
          <cell r="NR22"/>
          <cell r="NS22"/>
          <cell r="NT22"/>
          <cell r="NU22"/>
          <cell r="NV22"/>
          <cell r="NW22"/>
          <cell r="NX22"/>
          <cell r="NY22"/>
          <cell r="NZ22"/>
          <cell r="OA22"/>
          <cell r="OB22"/>
          <cell r="OC22"/>
          <cell r="OD22"/>
          <cell r="OE22"/>
          <cell r="OF22"/>
          <cell r="OG22"/>
          <cell r="OH22"/>
          <cell r="OI22"/>
          <cell r="OJ22"/>
          <cell r="OK22"/>
          <cell r="OL22"/>
          <cell r="OM22"/>
          <cell r="ON22"/>
          <cell r="OO22"/>
          <cell r="OP22"/>
          <cell r="OQ22"/>
          <cell r="OR22"/>
          <cell r="OS22"/>
          <cell r="OT22"/>
          <cell r="OU22"/>
          <cell r="OV22"/>
          <cell r="OW22"/>
          <cell r="OX22"/>
          <cell r="OY22"/>
          <cell r="OZ22"/>
          <cell r="PA22"/>
          <cell r="PB22"/>
          <cell r="PC22"/>
          <cell r="PD22"/>
          <cell r="PE22"/>
          <cell r="PF22"/>
          <cell r="PG22"/>
          <cell r="PH22"/>
          <cell r="PI22"/>
          <cell r="PJ22"/>
          <cell r="PK22"/>
          <cell r="PL22"/>
          <cell r="PM22"/>
          <cell r="PN22"/>
          <cell r="PO22"/>
          <cell r="PP22"/>
          <cell r="PQ22"/>
          <cell r="PR22"/>
          <cell r="PS22"/>
          <cell r="PT22"/>
          <cell r="PU22"/>
          <cell r="PV22"/>
          <cell r="PW22"/>
          <cell r="PX22"/>
          <cell r="PY22"/>
          <cell r="PZ22"/>
          <cell r="QA22"/>
          <cell r="QB22"/>
          <cell r="QC22"/>
          <cell r="QD22"/>
          <cell r="QE22"/>
          <cell r="QF22"/>
          <cell r="QG22"/>
          <cell r="QH22"/>
          <cell r="QI22"/>
          <cell r="QJ22"/>
          <cell r="QK22"/>
          <cell r="QL22"/>
          <cell r="QM22"/>
          <cell r="QN22"/>
          <cell r="QO22"/>
          <cell r="QP22"/>
          <cell r="QQ22"/>
          <cell r="QR22"/>
          <cell r="QS22"/>
          <cell r="QT22"/>
          <cell r="QU22"/>
          <cell r="QV22"/>
          <cell r="QW22"/>
          <cell r="QX22"/>
          <cell r="QY22"/>
          <cell r="QZ22"/>
          <cell r="RA22"/>
          <cell r="RB22"/>
          <cell r="RC22"/>
          <cell r="RD22"/>
          <cell r="RE22"/>
          <cell r="RF22"/>
          <cell r="RG22"/>
          <cell r="RH22"/>
          <cell r="RI22"/>
          <cell r="RJ22"/>
          <cell r="RK22"/>
          <cell r="RL22"/>
          <cell r="RM22"/>
          <cell r="RN22"/>
          <cell r="RO22"/>
          <cell r="RP22"/>
          <cell r="RQ22"/>
          <cell r="RR22"/>
          <cell r="RS22"/>
          <cell r="RT22"/>
          <cell r="RU22"/>
          <cell r="RV22"/>
          <cell r="RW22"/>
          <cell r="RX22"/>
          <cell r="RY22"/>
          <cell r="RZ22"/>
          <cell r="SA22"/>
          <cell r="SB22"/>
          <cell r="SC22"/>
          <cell r="SD22"/>
          <cell r="SE22"/>
          <cell r="SF22"/>
          <cell r="SG22"/>
          <cell r="SH22"/>
          <cell r="SI22"/>
          <cell r="SJ22"/>
          <cell r="SK22"/>
          <cell r="SL22"/>
          <cell r="SM22"/>
          <cell r="SN22"/>
          <cell r="SO22"/>
          <cell r="SP22"/>
          <cell r="SQ22"/>
          <cell r="SR22"/>
          <cell r="SS22"/>
          <cell r="ST22"/>
          <cell r="SU22"/>
          <cell r="SV22"/>
          <cell r="SW22"/>
          <cell r="SX22"/>
          <cell r="SY22"/>
          <cell r="SZ22"/>
          <cell r="TA22"/>
          <cell r="TB22"/>
          <cell r="TC22"/>
          <cell r="TD22"/>
          <cell r="TE22"/>
          <cell r="TF22"/>
          <cell r="TG22"/>
          <cell r="TH22"/>
          <cell r="TI22"/>
          <cell r="TJ22"/>
          <cell r="TK22"/>
          <cell r="TL22"/>
          <cell r="TM22"/>
          <cell r="TN22"/>
          <cell r="TO22"/>
          <cell r="TP22"/>
          <cell r="TQ22"/>
          <cell r="TR22"/>
          <cell r="TS22"/>
          <cell r="TT22"/>
          <cell r="TU22"/>
          <cell r="TV22"/>
          <cell r="TW22"/>
          <cell r="TX22"/>
          <cell r="TY22"/>
          <cell r="TZ22"/>
          <cell r="UA22"/>
          <cell r="UB22"/>
          <cell r="UC22"/>
          <cell r="UD22"/>
          <cell r="UE22"/>
          <cell r="UF22"/>
          <cell r="UG22"/>
          <cell r="UH22"/>
          <cell r="UI22"/>
          <cell r="UJ22"/>
          <cell r="UK22"/>
          <cell r="UL22"/>
          <cell r="UM22"/>
          <cell r="UN22"/>
          <cell r="UO22"/>
          <cell r="UP22"/>
          <cell r="UQ22"/>
          <cell r="UR22"/>
          <cell r="US22"/>
          <cell r="UT22"/>
          <cell r="UU22"/>
          <cell r="UV22"/>
          <cell r="UW22"/>
          <cell r="UX22"/>
          <cell r="UY22"/>
          <cell r="UZ22"/>
          <cell r="VA22"/>
          <cell r="VB22"/>
          <cell r="VC22"/>
          <cell r="VD22"/>
          <cell r="VE22"/>
          <cell r="VF22"/>
          <cell r="VG22"/>
          <cell r="VH22"/>
          <cell r="VI22"/>
          <cell r="VJ22"/>
          <cell r="VK22"/>
          <cell r="VL22"/>
          <cell r="VM22"/>
          <cell r="VN22"/>
          <cell r="VO22"/>
          <cell r="VP22"/>
          <cell r="VQ22"/>
          <cell r="VR22"/>
          <cell r="VS22"/>
          <cell r="VT22"/>
          <cell r="VU22"/>
          <cell r="VV22"/>
          <cell r="VW22"/>
          <cell r="VX22"/>
          <cell r="VY22"/>
          <cell r="VZ22"/>
          <cell r="WA22"/>
          <cell r="WB22"/>
          <cell r="WC22"/>
          <cell r="WD22"/>
          <cell r="WE22"/>
          <cell r="WF22"/>
          <cell r="WG22"/>
          <cell r="WH22"/>
          <cell r="WI22"/>
          <cell r="WJ22"/>
          <cell r="WK22"/>
          <cell r="WL22"/>
          <cell r="WM22"/>
          <cell r="WN22"/>
          <cell r="WO22"/>
          <cell r="WP22"/>
          <cell r="WQ22"/>
          <cell r="WR22"/>
          <cell r="WS22"/>
          <cell r="WT22"/>
          <cell r="WU22"/>
          <cell r="WV22"/>
          <cell r="WW22"/>
          <cell r="WX22"/>
          <cell r="WY22"/>
          <cell r="WZ22"/>
          <cell r="XA22"/>
          <cell r="XB22"/>
          <cell r="XC22"/>
          <cell r="XD22"/>
          <cell r="XE22"/>
          <cell r="XF22"/>
          <cell r="XG22"/>
          <cell r="XH22"/>
          <cell r="XI22"/>
          <cell r="XJ22"/>
          <cell r="XK22"/>
          <cell r="XL22"/>
          <cell r="XM22"/>
          <cell r="XN22"/>
          <cell r="XO22"/>
          <cell r="XP22"/>
          <cell r="XQ22"/>
          <cell r="XR22"/>
          <cell r="XS22"/>
          <cell r="XT22"/>
          <cell r="XU22"/>
          <cell r="XV22"/>
          <cell r="XW22"/>
          <cell r="XX22"/>
          <cell r="XY22"/>
          <cell r="XZ22"/>
          <cell r="YA22"/>
          <cell r="YB22"/>
          <cell r="YC22"/>
          <cell r="YD22"/>
          <cell r="YE22"/>
          <cell r="YF22"/>
          <cell r="YG22"/>
          <cell r="YH22"/>
          <cell r="YI22"/>
          <cell r="YJ22"/>
          <cell r="YK22"/>
          <cell r="YL22"/>
          <cell r="YM22"/>
          <cell r="YN22"/>
          <cell r="YO22"/>
          <cell r="YP22"/>
          <cell r="YQ22"/>
          <cell r="YR22"/>
          <cell r="YS22"/>
          <cell r="YT22"/>
          <cell r="YU22"/>
          <cell r="YV22"/>
          <cell r="YW22"/>
          <cell r="YX22"/>
          <cell r="YY22"/>
          <cell r="YZ22"/>
          <cell r="ZA22"/>
          <cell r="ZB22"/>
          <cell r="ZC22"/>
          <cell r="ZD22"/>
          <cell r="ZE22"/>
          <cell r="ZF22"/>
          <cell r="ZG22"/>
          <cell r="ZH22"/>
          <cell r="ZI22"/>
          <cell r="ZJ22"/>
          <cell r="ZK22"/>
          <cell r="ZL22"/>
          <cell r="ZM22"/>
          <cell r="ZN22"/>
          <cell r="ZO22"/>
          <cell r="ZP22"/>
          <cell r="ZQ22"/>
          <cell r="ZR22"/>
          <cell r="ZS22"/>
          <cell r="ZT22"/>
          <cell r="ZU22"/>
          <cell r="ZV22"/>
          <cell r="ZW22"/>
          <cell r="ZX22"/>
          <cell r="ZY22"/>
          <cell r="ZZ22"/>
          <cell r="AAA22"/>
          <cell r="AAB22"/>
          <cell r="AAC22"/>
          <cell r="AAD22"/>
          <cell r="AAE22"/>
          <cell r="AAF22"/>
          <cell r="AAG22"/>
          <cell r="AAH22"/>
          <cell r="AAI22"/>
          <cell r="AAJ22"/>
          <cell r="AAK22"/>
          <cell r="AAL22"/>
          <cell r="AAM22"/>
          <cell r="AAN22"/>
          <cell r="AAO22"/>
          <cell r="AAP22"/>
          <cell r="AAQ22"/>
          <cell r="AAR22"/>
          <cell r="AAS22"/>
        </row>
        <row r="23">
          <cell r="C23">
            <v>0</v>
          </cell>
          <cell r="D23">
            <v>0</v>
          </cell>
          <cell r="E23"/>
          <cell r="F23"/>
          <cell r="G23"/>
          <cell r="H23"/>
          <cell r="I23"/>
          <cell r="J23"/>
          <cell r="K23"/>
          <cell r="L23"/>
          <cell r="M23"/>
          <cell r="N23"/>
          <cell r="O23"/>
          <cell r="P23"/>
          <cell r="Q23"/>
          <cell r="R23"/>
          <cell r="S23"/>
          <cell r="T23"/>
          <cell r="U23"/>
          <cell r="V23"/>
          <cell r="W23"/>
          <cell r="X23"/>
          <cell r="Y23"/>
          <cell r="Z23"/>
          <cell r="AA23"/>
          <cell r="AB23"/>
          <cell r="AC23"/>
          <cell r="AD23"/>
          <cell r="AE23"/>
          <cell r="AF23"/>
          <cell r="AG23"/>
          <cell r="AH23"/>
          <cell r="AI23"/>
          <cell r="AJ23"/>
          <cell r="AK23"/>
          <cell r="AL23"/>
          <cell r="AM23"/>
          <cell r="AN23"/>
          <cell r="AO23"/>
          <cell r="AP23"/>
          <cell r="AQ23"/>
          <cell r="AR23"/>
          <cell r="AS23"/>
          <cell r="AT23"/>
          <cell r="AU23"/>
          <cell r="AV23"/>
          <cell r="AW23"/>
          <cell r="AX23"/>
          <cell r="AY23"/>
          <cell r="AZ23"/>
          <cell r="BA23"/>
          <cell r="BB23"/>
          <cell r="BC23"/>
          <cell r="BD23"/>
          <cell r="BE23"/>
          <cell r="BF23"/>
          <cell r="BG23"/>
          <cell r="BH23"/>
          <cell r="BI23"/>
          <cell r="BJ23"/>
          <cell r="BK23"/>
          <cell r="BL23"/>
          <cell r="BM23"/>
          <cell r="BN23"/>
          <cell r="BO23"/>
          <cell r="BP23"/>
          <cell r="BQ23"/>
          <cell r="BR23"/>
          <cell r="BS23"/>
          <cell r="BT23"/>
          <cell r="BU23"/>
          <cell r="BV23"/>
          <cell r="BW23"/>
          <cell r="BX23"/>
          <cell r="BY23"/>
          <cell r="BZ23"/>
          <cell r="CA23"/>
          <cell r="CB23"/>
          <cell r="CC23"/>
          <cell r="CD23"/>
          <cell r="CE23"/>
          <cell r="CF23"/>
          <cell r="CG23"/>
          <cell r="CH23"/>
          <cell r="CI23">
            <v>189</v>
          </cell>
          <cell r="CJ23"/>
          <cell r="CK23"/>
          <cell r="CL23"/>
          <cell r="CM23"/>
          <cell r="CN23"/>
          <cell r="CO23"/>
          <cell r="CP23"/>
          <cell r="CQ23"/>
          <cell r="CR23"/>
          <cell r="CS23"/>
          <cell r="CT23"/>
          <cell r="CU23"/>
          <cell r="CV23"/>
          <cell r="CW23"/>
          <cell r="CX23"/>
          <cell r="CY23"/>
          <cell r="CZ23"/>
          <cell r="DA23"/>
          <cell r="DB23"/>
          <cell r="DC23"/>
          <cell r="DD23"/>
          <cell r="DE23"/>
          <cell r="DF23"/>
          <cell r="DG23"/>
          <cell r="DH23"/>
          <cell r="DI23"/>
          <cell r="DJ23"/>
          <cell r="DK23"/>
          <cell r="DL23"/>
          <cell r="DM23"/>
          <cell r="DN23"/>
          <cell r="DO23"/>
          <cell r="DP23"/>
          <cell r="DQ23"/>
          <cell r="DR23"/>
          <cell r="DS23"/>
          <cell r="DT23"/>
          <cell r="DU23"/>
          <cell r="DV23"/>
          <cell r="DW23"/>
          <cell r="DX23"/>
          <cell r="DY23"/>
          <cell r="DZ23"/>
          <cell r="EA23"/>
          <cell r="EB23"/>
          <cell r="EC23"/>
          <cell r="ED23"/>
          <cell r="EE23"/>
          <cell r="EF23"/>
          <cell r="EG23"/>
          <cell r="EH23"/>
          <cell r="EI23"/>
          <cell r="EJ23"/>
          <cell r="EK23"/>
          <cell r="EL23"/>
          <cell r="EM23"/>
          <cell r="EN23"/>
          <cell r="EO23"/>
          <cell r="EP23"/>
          <cell r="EQ23"/>
          <cell r="ER23"/>
          <cell r="ES23"/>
          <cell r="ET23"/>
          <cell r="EU23"/>
          <cell r="EV23"/>
          <cell r="EW23"/>
          <cell r="EX23"/>
          <cell r="EY23"/>
          <cell r="EZ23"/>
          <cell r="FA23"/>
          <cell r="FB23"/>
          <cell r="FC23"/>
          <cell r="FD23"/>
          <cell r="FE23"/>
          <cell r="FF23"/>
          <cell r="FG23"/>
          <cell r="FH23"/>
          <cell r="FI23"/>
          <cell r="FJ23"/>
          <cell r="FK23"/>
          <cell r="FL23"/>
          <cell r="FM23"/>
          <cell r="FN23"/>
          <cell r="FO23"/>
          <cell r="FP23"/>
          <cell r="FQ23"/>
          <cell r="FR23"/>
          <cell r="FS23"/>
          <cell r="FT23"/>
          <cell r="FU23"/>
          <cell r="FV23"/>
          <cell r="FW23"/>
          <cell r="FX23"/>
          <cell r="FY23"/>
          <cell r="FZ23"/>
          <cell r="GA23"/>
          <cell r="GB23"/>
          <cell r="GC23"/>
          <cell r="GD23"/>
          <cell r="GE23"/>
          <cell r="GF23"/>
          <cell r="GG23"/>
          <cell r="GH23"/>
          <cell r="GI23"/>
          <cell r="GJ23"/>
          <cell r="GK23"/>
          <cell r="GL23"/>
          <cell r="GM23"/>
          <cell r="GN23"/>
          <cell r="GO23"/>
          <cell r="GP23"/>
          <cell r="GQ23"/>
          <cell r="GR23"/>
          <cell r="GS23"/>
          <cell r="GT23"/>
          <cell r="GU23"/>
          <cell r="GV23"/>
          <cell r="GW23"/>
          <cell r="GX23"/>
          <cell r="GY23"/>
          <cell r="GZ23"/>
          <cell r="HA23"/>
          <cell r="HB23"/>
          <cell r="HC23"/>
          <cell r="HD23"/>
          <cell r="HE23"/>
          <cell r="HF23"/>
          <cell r="HG23"/>
          <cell r="HH23"/>
          <cell r="HI23"/>
          <cell r="HJ23"/>
          <cell r="HK23"/>
          <cell r="HL23"/>
          <cell r="HM23"/>
          <cell r="HN23"/>
          <cell r="HO23"/>
          <cell r="HP23"/>
          <cell r="HQ23"/>
          <cell r="HR23"/>
          <cell r="HS23"/>
          <cell r="HT23"/>
          <cell r="HU23"/>
          <cell r="HV23"/>
          <cell r="HW23"/>
          <cell r="HX23"/>
          <cell r="HY23"/>
          <cell r="HZ23"/>
          <cell r="IA23"/>
          <cell r="IB23"/>
          <cell r="IC23"/>
          <cell r="ID23"/>
          <cell r="IE23"/>
          <cell r="IF23"/>
          <cell r="IG23"/>
          <cell r="IH23"/>
          <cell r="II23"/>
          <cell r="IJ23"/>
          <cell r="IK23"/>
          <cell r="IL23"/>
          <cell r="IM23"/>
          <cell r="IN23"/>
          <cell r="IO23"/>
          <cell r="IP23"/>
          <cell r="IQ23"/>
          <cell r="IR23"/>
          <cell r="IS23"/>
          <cell r="IT23"/>
          <cell r="IU23"/>
          <cell r="IV23"/>
          <cell r="IW23"/>
          <cell r="IX23"/>
          <cell r="IY23"/>
          <cell r="IZ23"/>
          <cell r="JA23"/>
          <cell r="JB23"/>
          <cell r="JC23"/>
          <cell r="JD23"/>
          <cell r="JE23"/>
          <cell r="JF23"/>
          <cell r="JG23"/>
          <cell r="JH23"/>
          <cell r="JI23"/>
          <cell r="JJ23"/>
          <cell r="JK23"/>
          <cell r="JL23"/>
          <cell r="JM23"/>
          <cell r="JN23"/>
          <cell r="JO23"/>
          <cell r="JP23"/>
          <cell r="JQ23"/>
          <cell r="JR23"/>
          <cell r="JS23"/>
          <cell r="JT23"/>
          <cell r="JU23"/>
          <cell r="JV23"/>
          <cell r="JW23"/>
          <cell r="JX23"/>
          <cell r="JY23"/>
          <cell r="JZ23"/>
          <cell r="KA23"/>
          <cell r="KB23"/>
          <cell r="KC23"/>
          <cell r="KD23"/>
          <cell r="KE23"/>
          <cell r="KF23"/>
          <cell r="KG23"/>
          <cell r="KH23"/>
          <cell r="KI23"/>
          <cell r="KJ23"/>
          <cell r="KK23"/>
          <cell r="KL23"/>
          <cell r="KM23"/>
          <cell r="KN23"/>
          <cell r="KO23"/>
          <cell r="KP23"/>
          <cell r="KQ23"/>
          <cell r="KR23"/>
          <cell r="KS23"/>
          <cell r="KT23"/>
          <cell r="KU23"/>
          <cell r="KV23"/>
          <cell r="KW23"/>
          <cell r="KX23"/>
          <cell r="KY23"/>
          <cell r="KZ23"/>
          <cell r="LA23"/>
          <cell r="LB23"/>
          <cell r="LC23"/>
          <cell r="LD23"/>
          <cell r="LE23"/>
          <cell r="LF23"/>
          <cell r="LG23"/>
          <cell r="LH23"/>
          <cell r="LI23"/>
          <cell r="LJ23"/>
          <cell r="LK23"/>
          <cell r="LL23"/>
          <cell r="LM23"/>
          <cell r="LN23"/>
          <cell r="LO23"/>
          <cell r="LP23"/>
          <cell r="LQ23"/>
          <cell r="LR23"/>
          <cell r="LS23"/>
          <cell r="LT23"/>
          <cell r="LU23"/>
          <cell r="LV23"/>
          <cell r="LW23"/>
          <cell r="LX23"/>
          <cell r="LY23"/>
          <cell r="LZ23"/>
          <cell r="MA23"/>
          <cell r="MB23"/>
          <cell r="MC23"/>
          <cell r="MD23"/>
          <cell r="ME23"/>
          <cell r="MF23"/>
          <cell r="MG23"/>
          <cell r="MH23"/>
          <cell r="MI23"/>
          <cell r="MJ23"/>
          <cell r="MK23"/>
          <cell r="ML23"/>
          <cell r="MM23"/>
          <cell r="MN23"/>
          <cell r="MO23"/>
          <cell r="MP23"/>
          <cell r="MQ23"/>
          <cell r="MR23"/>
          <cell r="MS23"/>
          <cell r="MT23"/>
          <cell r="MU23"/>
          <cell r="MV23"/>
          <cell r="MW23"/>
          <cell r="MX23"/>
          <cell r="MY23"/>
          <cell r="MZ23"/>
          <cell r="NA23"/>
          <cell r="NB23"/>
          <cell r="NC23"/>
          <cell r="ND23"/>
          <cell r="NE23"/>
          <cell r="NF23"/>
          <cell r="NG23"/>
          <cell r="NH23"/>
          <cell r="NI23"/>
          <cell r="NJ23"/>
          <cell r="NK23"/>
          <cell r="NL23"/>
          <cell r="NM23"/>
          <cell r="NN23"/>
          <cell r="NO23"/>
          <cell r="NP23"/>
          <cell r="NQ23"/>
          <cell r="NR23"/>
          <cell r="NS23"/>
          <cell r="NT23"/>
          <cell r="NU23"/>
          <cell r="NV23"/>
          <cell r="NW23"/>
          <cell r="NX23"/>
          <cell r="NY23"/>
          <cell r="NZ23"/>
          <cell r="OA23"/>
          <cell r="OB23"/>
          <cell r="OC23"/>
          <cell r="OD23"/>
          <cell r="OE23"/>
          <cell r="OF23"/>
          <cell r="OG23"/>
          <cell r="OH23"/>
          <cell r="OI23"/>
          <cell r="OJ23"/>
          <cell r="OK23"/>
          <cell r="OL23"/>
          <cell r="OM23"/>
          <cell r="ON23"/>
          <cell r="OO23"/>
          <cell r="OP23"/>
          <cell r="OQ23"/>
          <cell r="OR23"/>
          <cell r="OS23"/>
          <cell r="OT23"/>
          <cell r="OU23"/>
          <cell r="OV23"/>
          <cell r="OW23"/>
          <cell r="OX23"/>
          <cell r="OY23"/>
          <cell r="OZ23"/>
          <cell r="PA23"/>
          <cell r="PB23"/>
          <cell r="PC23"/>
          <cell r="PD23"/>
          <cell r="PE23"/>
          <cell r="PF23"/>
          <cell r="PG23"/>
          <cell r="PH23"/>
          <cell r="PI23"/>
          <cell r="PJ23"/>
          <cell r="PK23"/>
          <cell r="PL23"/>
          <cell r="PM23"/>
          <cell r="PN23"/>
          <cell r="PO23"/>
          <cell r="PP23"/>
          <cell r="PQ23"/>
          <cell r="PR23"/>
          <cell r="PS23"/>
          <cell r="PT23"/>
          <cell r="PU23"/>
          <cell r="PV23"/>
          <cell r="PW23"/>
          <cell r="PX23"/>
          <cell r="PY23"/>
          <cell r="PZ23"/>
          <cell r="QA23"/>
          <cell r="QB23"/>
          <cell r="QC23"/>
          <cell r="QD23"/>
          <cell r="QE23"/>
          <cell r="QF23"/>
          <cell r="QG23"/>
          <cell r="QH23"/>
          <cell r="QI23"/>
          <cell r="QJ23"/>
          <cell r="QK23"/>
          <cell r="QL23"/>
          <cell r="QM23"/>
          <cell r="QN23"/>
          <cell r="QO23"/>
          <cell r="QP23"/>
          <cell r="QQ23"/>
          <cell r="QR23"/>
          <cell r="QS23"/>
          <cell r="QT23"/>
          <cell r="QU23"/>
          <cell r="QV23"/>
          <cell r="QW23"/>
          <cell r="QX23"/>
          <cell r="QY23"/>
          <cell r="QZ23"/>
          <cell r="RA23"/>
          <cell r="RB23"/>
          <cell r="RC23"/>
          <cell r="RD23"/>
          <cell r="RE23"/>
          <cell r="RF23"/>
          <cell r="RG23"/>
          <cell r="RH23"/>
          <cell r="RI23"/>
          <cell r="RJ23"/>
          <cell r="RK23"/>
          <cell r="RL23"/>
          <cell r="RM23"/>
          <cell r="RN23"/>
          <cell r="RO23"/>
          <cell r="RP23"/>
          <cell r="RQ23"/>
          <cell r="RR23"/>
          <cell r="RS23"/>
          <cell r="RT23"/>
          <cell r="RU23"/>
          <cell r="RV23"/>
          <cell r="RW23"/>
          <cell r="RX23"/>
          <cell r="RY23"/>
          <cell r="RZ23"/>
          <cell r="SA23"/>
          <cell r="SB23"/>
          <cell r="SC23"/>
          <cell r="SD23"/>
          <cell r="SE23"/>
          <cell r="SF23"/>
          <cell r="SG23"/>
          <cell r="SH23"/>
          <cell r="SI23"/>
          <cell r="SJ23"/>
          <cell r="SK23"/>
          <cell r="SL23"/>
          <cell r="SM23"/>
          <cell r="SN23"/>
          <cell r="SO23"/>
          <cell r="SP23"/>
          <cell r="SQ23"/>
          <cell r="SR23"/>
          <cell r="SS23"/>
          <cell r="ST23"/>
          <cell r="SU23"/>
          <cell r="SV23"/>
          <cell r="SW23"/>
          <cell r="SX23"/>
          <cell r="SY23"/>
          <cell r="SZ23"/>
          <cell r="TA23"/>
          <cell r="TB23"/>
          <cell r="TC23"/>
          <cell r="TD23"/>
          <cell r="TE23"/>
          <cell r="TF23"/>
          <cell r="TG23"/>
          <cell r="TH23"/>
          <cell r="TI23"/>
          <cell r="TJ23"/>
          <cell r="TK23"/>
          <cell r="TL23"/>
          <cell r="TM23"/>
          <cell r="TN23"/>
          <cell r="TO23"/>
          <cell r="TP23"/>
          <cell r="TQ23"/>
          <cell r="TR23"/>
          <cell r="TS23"/>
          <cell r="TT23"/>
          <cell r="TU23"/>
          <cell r="TV23"/>
          <cell r="TW23"/>
          <cell r="TX23"/>
          <cell r="TY23"/>
          <cell r="TZ23"/>
          <cell r="UA23"/>
          <cell r="UB23"/>
          <cell r="UC23"/>
          <cell r="UD23"/>
          <cell r="UE23"/>
          <cell r="UF23"/>
          <cell r="UG23"/>
          <cell r="UH23"/>
          <cell r="UI23"/>
          <cell r="UJ23"/>
          <cell r="UK23"/>
          <cell r="UL23"/>
          <cell r="UM23"/>
          <cell r="UN23"/>
          <cell r="UO23"/>
          <cell r="UP23"/>
          <cell r="UQ23"/>
          <cell r="UR23"/>
          <cell r="US23"/>
          <cell r="UT23"/>
          <cell r="UU23"/>
          <cell r="UV23"/>
          <cell r="UW23"/>
          <cell r="UX23"/>
          <cell r="UY23"/>
          <cell r="UZ23"/>
          <cell r="VA23"/>
          <cell r="VB23"/>
          <cell r="VC23"/>
          <cell r="VD23"/>
          <cell r="VE23"/>
          <cell r="VF23"/>
          <cell r="VG23"/>
          <cell r="VH23"/>
          <cell r="VI23"/>
          <cell r="VJ23"/>
          <cell r="VK23"/>
          <cell r="VL23"/>
          <cell r="VM23"/>
          <cell r="VN23"/>
          <cell r="VO23"/>
          <cell r="VP23"/>
          <cell r="VQ23"/>
          <cell r="VR23"/>
          <cell r="VS23"/>
          <cell r="VT23"/>
          <cell r="VU23"/>
          <cell r="VV23"/>
          <cell r="VW23"/>
          <cell r="VX23"/>
          <cell r="VY23"/>
          <cell r="VZ23"/>
          <cell r="WA23"/>
          <cell r="WB23"/>
          <cell r="WC23"/>
          <cell r="WD23"/>
          <cell r="WE23"/>
          <cell r="WF23"/>
          <cell r="WG23"/>
          <cell r="WH23"/>
          <cell r="WI23"/>
          <cell r="WJ23"/>
          <cell r="WK23"/>
          <cell r="WL23"/>
          <cell r="WM23"/>
          <cell r="WN23"/>
          <cell r="WO23"/>
          <cell r="WP23"/>
          <cell r="WQ23"/>
          <cell r="WR23"/>
          <cell r="WS23"/>
          <cell r="WT23"/>
          <cell r="WU23"/>
          <cell r="WV23"/>
          <cell r="WW23"/>
          <cell r="WX23"/>
          <cell r="WY23"/>
          <cell r="WZ23"/>
          <cell r="XA23"/>
          <cell r="XB23"/>
          <cell r="XC23"/>
          <cell r="XD23"/>
          <cell r="XE23"/>
          <cell r="XF23"/>
          <cell r="XG23"/>
          <cell r="XH23"/>
          <cell r="XI23"/>
          <cell r="XJ23"/>
          <cell r="XK23"/>
          <cell r="XL23"/>
          <cell r="XM23"/>
          <cell r="XN23"/>
          <cell r="XO23"/>
          <cell r="XP23"/>
          <cell r="XQ23"/>
          <cell r="XR23"/>
          <cell r="XS23"/>
          <cell r="XT23"/>
          <cell r="XU23"/>
          <cell r="XV23"/>
          <cell r="XW23"/>
          <cell r="XX23"/>
          <cell r="XY23"/>
          <cell r="XZ23"/>
          <cell r="YA23"/>
          <cell r="YB23"/>
          <cell r="YC23"/>
          <cell r="YD23"/>
          <cell r="YE23"/>
          <cell r="YF23"/>
          <cell r="YG23"/>
          <cell r="YH23"/>
          <cell r="YI23"/>
          <cell r="YJ23"/>
          <cell r="YK23"/>
          <cell r="YL23"/>
          <cell r="YM23"/>
          <cell r="YN23"/>
          <cell r="YO23"/>
          <cell r="YP23"/>
          <cell r="YQ23"/>
          <cell r="YR23"/>
          <cell r="YS23"/>
          <cell r="YT23"/>
          <cell r="YU23"/>
          <cell r="YV23"/>
          <cell r="YW23"/>
          <cell r="YX23"/>
          <cell r="YY23"/>
          <cell r="YZ23"/>
          <cell r="ZA23"/>
          <cell r="ZB23"/>
          <cell r="ZC23"/>
          <cell r="ZD23"/>
          <cell r="ZE23"/>
          <cell r="ZF23"/>
          <cell r="ZG23"/>
          <cell r="ZH23"/>
          <cell r="ZI23"/>
          <cell r="ZJ23"/>
          <cell r="ZK23"/>
          <cell r="ZL23"/>
          <cell r="ZM23"/>
          <cell r="ZN23"/>
          <cell r="ZO23"/>
          <cell r="ZP23"/>
          <cell r="ZQ23"/>
          <cell r="ZR23"/>
          <cell r="ZS23"/>
          <cell r="ZT23"/>
          <cell r="ZU23"/>
          <cell r="ZV23"/>
          <cell r="ZW23"/>
          <cell r="ZX23"/>
          <cell r="ZY23"/>
          <cell r="ZZ23"/>
          <cell r="AAA23"/>
          <cell r="AAB23"/>
          <cell r="AAC23"/>
          <cell r="AAD23"/>
          <cell r="AAE23"/>
          <cell r="AAF23"/>
          <cell r="AAG23"/>
          <cell r="AAH23"/>
          <cell r="AAI23"/>
          <cell r="AAJ23"/>
          <cell r="AAK23"/>
          <cell r="AAL23"/>
          <cell r="AAM23"/>
          <cell r="AAN23"/>
          <cell r="AAO23"/>
          <cell r="AAP23"/>
          <cell r="AAQ23"/>
          <cell r="AAR23"/>
          <cell r="AAS23"/>
        </row>
        <row r="24">
          <cell r="C24">
            <v>0</v>
          </cell>
          <cell r="D24">
            <v>0</v>
          </cell>
          <cell r="E24"/>
          <cell r="F24"/>
          <cell r="G24"/>
          <cell r="H24"/>
          <cell r="I24"/>
          <cell r="J24"/>
          <cell r="K24"/>
          <cell r="L24"/>
          <cell r="M24"/>
          <cell r="N24"/>
          <cell r="O24"/>
          <cell r="P24"/>
          <cell r="Q24"/>
          <cell r="R24"/>
          <cell r="S24"/>
          <cell r="T24"/>
          <cell r="U24"/>
          <cell r="V24"/>
          <cell r="W24"/>
          <cell r="X24"/>
          <cell r="Y24"/>
          <cell r="Z24"/>
          <cell r="AA24"/>
          <cell r="AB24"/>
          <cell r="AC24"/>
          <cell r="AD24"/>
          <cell r="AE24"/>
          <cell r="AF24"/>
          <cell r="AG24"/>
          <cell r="AH24"/>
          <cell r="AI24"/>
          <cell r="AJ24"/>
          <cell r="AK24"/>
          <cell r="AL24"/>
          <cell r="AM24"/>
          <cell r="AN24"/>
          <cell r="AO24"/>
          <cell r="AP24"/>
          <cell r="AQ24"/>
          <cell r="AR24"/>
          <cell r="AS24"/>
          <cell r="AT24"/>
          <cell r="AU24"/>
          <cell r="AV24"/>
          <cell r="AW24"/>
          <cell r="AX24"/>
          <cell r="AY24"/>
          <cell r="AZ24"/>
          <cell r="BA24"/>
          <cell r="BB24"/>
          <cell r="BC24"/>
          <cell r="BD24"/>
          <cell r="BE24"/>
          <cell r="BF24"/>
          <cell r="BG24"/>
          <cell r="BH24"/>
          <cell r="BI24"/>
          <cell r="BJ24"/>
          <cell r="BK24"/>
          <cell r="BL24"/>
          <cell r="BM24"/>
          <cell r="BN24"/>
          <cell r="BO24"/>
          <cell r="BP24"/>
          <cell r="BQ24"/>
          <cell r="BR24"/>
          <cell r="BS24"/>
          <cell r="BT24"/>
          <cell r="BU24"/>
          <cell r="BV24"/>
          <cell r="BW24"/>
          <cell r="BX24"/>
          <cell r="BY24"/>
          <cell r="BZ24"/>
          <cell r="CA24"/>
          <cell r="CB24"/>
          <cell r="CC24"/>
          <cell r="CD24"/>
          <cell r="CE24"/>
          <cell r="CF24"/>
          <cell r="CG24"/>
          <cell r="CH24"/>
          <cell r="CI24">
            <v>342</v>
          </cell>
          <cell r="CJ24"/>
          <cell r="CK24"/>
          <cell r="CL24"/>
          <cell r="CM24"/>
          <cell r="CN24"/>
          <cell r="CO24"/>
          <cell r="CP24"/>
          <cell r="CQ24"/>
          <cell r="CR24"/>
          <cell r="CS24"/>
          <cell r="CT24"/>
          <cell r="CU24"/>
          <cell r="CV24"/>
          <cell r="CW24"/>
          <cell r="CX24"/>
          <cell r="CY24"/>
          <cell r="CZ24"/>
          <cell r="DA24"/>
          <cell r="DB24"/>
          <cell r="DC24"/>
          <cell r="DD24"/>
          <cell r="DE24"/>
          <cell r="DF24"/>
          <cell r="DG24"/>
          <cell r="DH24"/>
          <cell r="DI24"/>
          <cell r="DJ24"/>
          <cell r="DK24"/>
          <cell r="DL24"/>
          <cell r="DM24"/>
          <cell r="DN24"/>
          <cell r="DO24"/>
          <cell r="DP24"/>
          <cell r="DQ24"/>
          <cell r="DR24"/>
          <cell r="DS24"/>
          <cell r="DT24"/>
          <cell r="DU24"/>
          <cell r="DV24"/>
          <cell r="DW24"/>
          <cell r="DX24"/>
          <cell r="DY24"/>
          <cell r="DZ24"/>
          <cell r="EA24"/>
          <cell r="EB24"/>
          <cell r="EC24"/>
          <cell r="ED24"/>
          <cell r="EE24"/>
          <cell r="EF24"/>
          <cell r="EG24"/>
          <cell r="EH24"/>
          <cell r="EI24"/>
          <cell r="EJ24"/>
          <cell r="EK24"/>
          <cell r="EL24"/>
          <cell r="EM24"/>
          <cell r="EN24"/>
          <cell r="EO24"/>
          <cell r="EP24"/>
          <cell r="EQ24"/>
          <cell r="ER24"/>
          <cell r="ES24"/>
          <cell r="ET24"/>
          <cell r="EU24"/>
          <cell r="EV24"/>
          <cell r="EW24"/>
          <cell r="EX24"/>
          <cell r="EY24"/>
          <cell r="EZ24"/>
          <cell r="FA24"/>
          <cell r="FB24"/>
          <cell r="FC24"/>
          <cell r="FD24"/>
          <cell r="FE24"/>
          <cell r="FF24"/>
          <cell r="FG24"/>
          <cell r="FH24"/>
          <cell r="FI24"/>
          <cell r="FJ24"/>
          <cell r="FK24"/>
          <cell r="FL24"/>
          <cell r="FM24"/>
          <cell r="FN24"/>
          <cell r="FO24"/>
          <cell r="FP24"/>
          <cell r="FQ24"/>
          <cell r="FR24"/>
          <cell r="FS24"/>
          <cell r="FT24"/>
          <cell r="FU24"/>
          <cell r="FV24"/>
          <cell r="FW24"/>
          <cell r="FX24"/>
          <cell r="FY24"/>
          <cell r="FZ24"/>
          <cell r="GA24"/>
          <cell r="GB24"/>
          <cell r="GC24"/>
          <cell r="GD24"/>
          <cell r="GE24"/>
          <cell r="GF24"/>
          <cell r="GG24"/>
          <cell r="GH24"/>
          <cell r="GI24"/>
          <cell r="GJ24"/>
          <cell r="GK24"/>
          <cell r="GL24"/>
          <cell r="GM24"/>
          <cell r="GN24"/>
          <cell r="GO24"/>
          <cell r="GP24"/>
          <cell r="GQ24"/>
          <cell r="GR24"/>
          <cell r="GS24"/>
          <cell r="GT24"/>
          <cell r="GU24"/>
          <cell r="GV24"/>
          <cell r="GW24"/>
          <cell r="GX24"/>
          <cell r="GY24"/>
          <cell r="GZ24"/>
          <cell r="HA24"/>
          <cell r="HB24"/>
          <cell r="HC24"/>
          <cell r="HD24"/>
          <cell r="HE24"/>
          <cell r="HF24"/>
          <cell r="HG24"/>
          <cell r="HH24"/>
          <cell r="HI24"/>
          <cell r="HJ24"/>
          <cell r="HK24"/>
          <cell r="HL24"/>
          <cell r="HM24"/>
          <cell r="HN24"/>
          <cell r="HO24"/>
          <cell r="HP24"/>
          <cell r="HQ24"/>
          <cell r="HR24"/>
          <cell r="HS24"/>
          <cell r="HT24"/>
          <cell r="HU24"/>
          <cell r="HV24"/>
          <cell r="HW24"/>
          <cell r="HX24"/>
          <cell r="HY24"/>
          <cell r="HZ24"/>
          <cell r="IA24"/>
          <cell r="IB24"/>
          <cell r="IC24"/>
          <cell r="ID24"/>
          <cell r="IE24"/>
          <cell r="IF24"/>
          <cell r="IG24"/>
          <cell r="IH24"/>
          <cell r="II24"/>
          <cell r="IJ24"/>
          <cell r="IK24"/>
          <cell r="IL24"/>
          <cell r="IM24"/>
          <cell r="IN24"/>
          <cell r="IO24"/>
          <cell r="IP24"/>
          <cell r="IQ24"/>
          <cell r="IR24"/>
          <cell r="IS24"/>
          <cell r="IT24"/>
          <cell r="IU24"/>
          <cell r="IV24"/>
          <cell r="IW24"/>
          <cell r="IX24"/>
          <cell r="IY24"/>
          <cell r="IZ24"/>
          <cell r="JA24"/>
          <cell r="JB24"/>
          <cell r="JC24"/>
          <cell r="JD24"/>
          <cell r="JE24"/>
          <cell r="JF24"/>
          <cell r="JG24"/>
          <cell r="JH24"/>
          <cell r="JI24"/>
          <cell r="JJ24"/>
          <cell r="JK24"/>
          <cell r="JL24"/>
          <cell r="JM24"/>
          <cell r="JN24"/>
          <cell r="JO24"/>
          <cell r="JP24"/>
          <cell r="JQ24"/>
          <cell r="JR24"/>
          <cell r="JS24"/>
          <cell r="JT24"/>
          <cell r="JU24"/>
          <cell r="JV24"/>
          <cell r="JW24"/>
          <cell r="JX24"/>
          <cell r="JY24"/>
          <cell r="JZ24"/>
          <cell r="KA24"/>
          <cell r="KB24"/>
          <cell r="KC24"/>
          <cell r="KD24"/>
          <cell r="KE24"/>
          <cell r="KF24"/>
          <cell r="KG24"/>
          <cell r="KH24"/>
          <cell r="KI24"/>
          <cell r="KJ24"/>
          <cell r="KK24"/>
          <cell r="KL24"/>
          <cell r="KM24"/>
          <cell r="KN24"/>
          <cell r="KO24"/>
          <cell r="KP24"/>
          <cell r="KQ24"/>
          <cell r="KR24"/>
          <cell r="KS24"/>
          <cell r="KT24"/>
          <cell r="KU24"/>
          <cell r="KV24"/>
          <cell r="KW24"/>
          <cell r="KX24"/>
          <cell r="KY24"/>
          <cell r="KZ24"/>
          <cell r="LA24"/>
          <cell r="LB24"/>
          <cell r="LC24"/>
          <cell r="LD24"/>
          <cell r="LE24"/>
          <cell r="LF24"/>
          <cell r="LG24"/>
          <cell r="LH24"/>
          <cell r="LI24"/>
          <cell r="LJ24"/>
          <cell r="LK24"/>
          <cell r="LL24"/>
          <cell r="LM24"/>
          <cell r="LN24"/>
          <cell r="LO24"/>
          <cell r="LP24"/>
          <cell r="LQ24"/>
          <cell r="LR24"/>
          <cell r="LS24"/>
          <cell r="LT24"/>
          <cell r="LU24"/>
          <cell r="LV24"/>
          <cell r="LW24"/>
          <cell r="LX24"/>
          <cell r="LY24"/>
          <cell r="LZ24"/>
          <cell r="MA24"/>
          <cell r="MB24"/>
          <cell r="MC24"/>
          <cell r="MD24"/>
          <cell r="ME24"/>
          <cell r="MF24"/>
          <cell r="MG24"/>
          <cell r="MH24"/>
          <cell r="MI24"/>
          <cell r="MJ24"/>
          <cell r="MK24"/>
          <cell r="ML24"/>
          <cell r="MM24"/>
          <cell r="MN24"/>
          <cell r="MO24"/>
          <cell r="MP24"/>
          <cell r="MQ24"/>
          <cell r="MR24"/>
          <cell r="MS24"/>
          <cell r="MT24"/>
          <cell r="MU24"/>
          <cell r="MV24"/>
          <cell r="MW24"/>
          <cell r="MX24"/>
          <cell r="MY24"/>
          <cell r="MZ24"/>
          <cell r="NA24"/>
          <cell r="NB24"/>
          <cell r="NC24"/>
          <cell r="ND24"/>
          <cell r="NE24"/>
          <cell r="NF24"/>
          <cell r="NG24"/>
          <cell r="NH24"/>
          <cell r="NI24"/>
          <cell r="NJ24"/>
          <cell r="NK24"/>
          <cell r="NL24"/>
          <cell r="NM24"/>
          <cell r="NN24"/>
          <cell r="NO24"/>
          <cell r="NP24"/>
          <cell r="NQ24"/>
          <cell r="NR24"/>
          <cell r="NS24"/>
          <cell r="NT24"/>
          <cell r="NU24"/>
          <cell r="NV24"/>
          <cell r="NW24"/>
          <cell r="NX24"/>
          <cell r="NY24"/>
          <cell r="NZ24"/>
          <cell r="OA24"/>
          <cell r="OB24"/>
          <cell r="OC24"/>
          <cell r="OD24"/>
          <cell r="OE24"/>
          <cell r="OF24"/>
          <cell r="OG24"/>
          <cell r="OH24"/>
          <cell r="OI24"/>
          <cell r="OJ24"/>
          <cell r="OK24"/>
          <cell r="OL24"/>
          <cell r="OM24"/>
          <cell r="ON24"/>
          <cell r="OO24"/>
          <cell r="OP24"/>
          <cell r="OQ24"/>
          <cell r="OR24"/>
          <cell r="OS24"/>
          <cell r="OT24"/>
          <cell r="OU24"/>
          <cell r="OV24"/>
          <cell r="OW24"/>
          <cell r="OX24"/>
          <cell r="OY24"/>
          <cell r="OZ24"/>
          <cell r="PA24"/>
          <cell r="PB24"/>
          <cell r="PC24"/>
          <cell r="PD24"/>
          <cell r="PE24"/>
          <cell r="PF24"/>
          <cell r="PG24"/>
          <cell r="PH24"/>
          <cell r="PI24"/>
          <cell r="PJ24"/>
          <cell r="PK24"/>
          <cell r="PL24"/>
          <cell r="PM24"/>
          <cell r="PN24"/>
          <cell r="PO24"/>
          <cell r="PP24"/>
          <cell r="PQ24"/>
          <cell r="PR24"/>
          <cell r="PS24"/>
          <cell r="PT24"/>
          <cell r="PU24"/>
          <cell r="PV24"/>
          <cell r="PW24"/>
          <cell r="PX24"/>
          <cell r="PY24"/>
          <cell r="PZ24"/>
          <cell r="QA24"/>
          <cell r="QB24"/>
          <cell r="QC24"/>
          <cell r="QD24"/>
          <cell r="QE24"/>
          <cell r="QF24"/>
          <cell r="QG24"/>
          <cell r="QH24"/>
          <cell r="QI24"/>
          <cell r="QJ24"/>
          <cell r="QK24"/>
          <cell r="QL24"/>
          <cell r="QM24"/>
          <cell r="QN24"/>
          <cell r="QO24"/>
          <cell r="QP24"/>
          <cell r="QQ24"/>
          <cell r="QR24"/>
          <cell r="QS24"/>
          <cell r="QT24"/>
          <cell r="QU24"/>
          <cell r="QV24"/>
          <cell r="QW24"/>
          <cell r="QX24"/>
          <cell r="QY24"/>
          <cell r="QZ24"/>
          <cell r="RA24"/>
          <cell r="RB24"/>
          <cell r="RC24"/>
          <cell r="RD24"/>
          <cell r="RE24"/>
          <cell r="RF24"/>
          <cell r="RG24"/>
          <cell r="RH24"/>
          <cell r="RI24"/>
          <cell r="RJ24"/>
          <cell r="RK24"/>
          <cell r="RL24"/>
          <cell r="RM24"/>
          <cell r="RN24"/>
          <cell r="RO24"/>
          <cell r="RP24"/>
          <cell r="RQ24"/>
          <cell r="RR24"/>
          <cell r="RS24"/>
          <cell r="RT24"/>
          <cell r="RU24"/>
          <cell r="RV24"/>
          <cell r="RW24"/>
          <cell r="RX24"/>
          <cell r="RY24"/>
          <cell r="RZ24"/>
          <cell r="SA24"/>
          <cell r="SB24"/>
          <cell r="SC24"/>
          <cell r="SD24"/>
          <cell r="SE24"/>
          <cell r="SF24"/>
          <cell r="SG24"/>
          <cell r="SH24"/>
          <cell r="SI24"/>
          <cell r="SJ24"/>
          <cell r="SK24"/>
          <cell r="SL24"/>
          <cell r="SM24"/>
          <cell r="SN24"/>
          <cell r="SO24"/>
          <cell r="SP24"/>
          <cell r="SQ24"/>
          <cell r="SR24"/>
          <cell r="SS24"/>
          <cell r="ST24"/>
          <cell r="SU24"/>
          <cell r="SV24"/>
          <cell r="SW24"/>
          <cell r="SX24"/>
          <cell r="SY24"/>
          <cell r="SZ24"/>
          <cell r="TA24"/>
          <cell r="TB24"/>
          <cell r="TC24"/>
          <cell r="TD24"/>
          <cell r="TE24"/>
          <cell r="TF24"/>
          <cell r="TG24"/>
          <cell r="TH24"/>
          <cell r="TI24"/>
          <cell r="TJ24"/>
          <cell r="TK24"/>
          <cell r="TL24"/>
          <cell r="TM24"/>
          <cell r="TN24"/>
          <cell r="TO24"/>
          <cell r="TP24"/>
          <cell r="TQ24"/>
          <cell r="TR24"/>
          <cell r="TS24"/>
          <cell r="TT24"/>
          <cell r="TU24"/>
          <cell r="TV24"/>
          <cell r="TW24"/>
          <cell r="TX24"/>
          <cell r="TY24"/>
          <cell r="TZ24"/>
          <cell r="UA24"/>
          <cell r="UB24"/>
          <cell r="UC24"/>
          <cell r="UD24"/>
          <cell r="UE24"/>
          <cell r="UF24"/>
          <cell r="UG24"/>
          <cell r="UH24"/>
          <cell r="UI24"/>
          <cell r="UJ24"/>
          <cell r="UK24"/>
          <cell r="UL24"/>
          <cell r="UM24"/>
          <cell r="UN24"/>
          <cell r="UO24"/>
          <cell r="UP24"/>
          <cell r="UQ24"/>
          <cell r="UR24"/>
          <cell r="US24"/>
          <cell r="UT24"/>
          <cell r="UU24"/>
          <cell r="UV24"/>
          <cell r="UW24"/>
          <cell r="UX24"/>
          <cell r="UY24"/>
          <cell r="UZ24"/>
          <cell r="VA24"/>
          <cell r="VB24"/>
          <cell r="VC24"/>
          <cell r="VD24"/>
          <cell r="VE24"/>
          <cell r="VF24"/>
          <cell r="VG24"/>
          <cell r="VH24"/>
          <cell r="VI24"/>
          <cell r="VJ24"/>
          <cell r="VK24"/>
          <cell r="VL24"/>
          <cell r="VM24"/>
          <cell r="VN24"/>
          <cell r="VO24"/>
          <cell r="VP24"/>
          <cell r="VQ24"/>
          <cell r="VR24"/>
          <cell r="VS24"/>
          <cell r="VT24"/>
          <cell r="VU24"/>
          <cell r="VV24"/>
          <cell r="VW24"/>
          <cell r="VX24"/>
          <cell r="VY24"/>
          <cell r="VZ24"/>
          <cell r="WA24"/>
          <cell r="WB24"/>
          <cell r="WC24"/>
          <cell r="WD24"/>
          <cell r="WE24"/>
          <cell r="WF24"/>
          <cell r="WG24"/>
          <cell r="WH24"/>
          <cell r="WI24"/>
          <cell r="WJ24"/>
          <cell r="WK24"/>
          <cell r="WL24"/>
          <cell r="WM24"/>
          <cell r="WN24"/>
          <cell r="WO24"/>
          <cell r="WP24"/>
          <cell r="WQ24"/>
          <cell r="WR24"/>
          <cell r="WS24"/>
          <cell r="WT24"/>
          <cell r="WU24"/>
          <cell r="WV24"/>
          <cell r="WW24"/>
          <cell r="WX24"/>
          <cell r="WY24"/>
          <cell r="WZ24"/>
          <cell r="XA24"/>
          <cell r="XB24"/>
          <cell r="XC24"/>
          <cell r="XD24"/>
          <cell r="XE24"/>
          <cell r="XF24"/>
          <cell r="XG24"/>
          <cell r="XH24"/>
          <cell r="XI24"/>
          <cell r="XJ24"/>
          <cell r="XK24"/>
          <cell r="XL24"/>
          <cell r="XM24"/>
          <cell r="XN24"/>
          <cell r="XO24"/>
          <cell r="XP24"/>
          <cell r="XQ24"/>
          <cell r="XR24"/>
          <cell r="XS24"/>
          <cell r="XT24"/>
          <cell r="XU24"/>
          <cell r="XV24"/>
          <cell r="XW24"/>
          <cell r="XX24"/>
          <cell r="XY24"/>
          <cell r="XZ24"/>
          <cell r="YA24"/>
          <cell r="YB24"/>
          <cell r="YC24"/>
          <cell r="YD24"/>
          <cell r="YE24"/>
          <cell r="YF24"/>
          <cell r="YG24"/>
          <cell r="YH24"/>
          <cell r="YI24"/>
          <cell r="YJ24"/>
          <cell r="YK24"/>
          <cell r="YL24"/>
          <cell r="YM24"/>
          <cell r="YN24"/>
          <cell r="YO24"/>
          <cell r="YP24"/>
          <cell r="YQ24"/>
          <cell r="YR24"/>
          <cell r="YS24"/>
          <cell r="YT24"/>
          <cell r="YU24"/>
          <cell r="YV24"/>
          <cell r="YW24"/>
          <cell r="YX24"/>
          <cell r="YY24"/>
          <cell r="YZ24"/>
          <cell r="ZA24"/>
          <cell r="ZB24"/>
          <cell r="ZC24"/>
          <cell r="ZD24"/>
          <cell r="ZE24"/>
          <cell r="ZF24"/>
          <cell r="ZG24"/>
          <cell r="ZH24"/>
          <cell r="ZI24"/>
          <cell r="ZJ24"/>
          <cell r="ZK24"/>
          <cell r="ZL24"/>
          <cell r="ZM24"/>
          <cell r="ZN24"/>
          <cell r="ZO24"/>
          <cell r="ZP24"/>
          <cell r="ZQ24"/>
          <cell r="ZR24"/>
          <cell r="ZS24"/>
          <cell r="ZT24"/>
          <cell r="ZU24"/>
          <cell r="ZV24"/>
          <cell r="ZW24"/>
          <cell r="ZX24"/>
          <cell r="ZY24"/>
          <cell r="ZZ24"/>
          <cell r="AAA24"/>
          <cell r="AAB24"/>
          <cell r="AAC24"/>
          <cell r="AAD24"/>
          <cell r="AAE24"/>
          <cell r="AAF24"/>
          <cell r="AAG24"/>
          <cell r="AAH24"/>
          <cell r="AAI24"/>
          <cell r="AAJ24"/>
          <cell r="AAK24"/>
          <cell r="AAL24"/>
          <cell r="AAM24"/>
          <cell r="AAN24"/>
          <cell r="AAO24"/>
          <cell r="AAP24"/>
          <cell r="AAQ24"/>
          <cell r="AAR24"/>
          <cell r="AAS24"/>
        </row>
        <row r="25">
          <cell r="C25">
            <v>0</v>
          </cell>
          <cell r="D25">
            <v>0</v>
          </cell>
          <cell r="E25"/>
          <cell r="F25"/>
          <cell r="G25"/>
          <cell r="H25"/>
          <cell r="I25"/>
          <cell r="J25"/>
          <cell r="K25"/>
          <cell r="L25"/>
          <cell r="M25"/>
          <cell r="N25"/>
          <cell r="O25"/>
          <cell r="P25"/>
          <cell r="Q25"/>
          <cell r="R25"/>
          <cell r="S25"/>
          <cell r="T25"/>
          <cell r="U25"/>
          <cell r="V25"/>
          <cell r="W25"/>
          <cell r="X25"/>
          <cell r="Y25"/>
          <cell r="Z25"/>
          <cell r="AA25"/>
          <cell r="AB25"/>
          <cell r="AC25"/>
          <cell r="AD25"/>
          <cell r="AE25"/>
          <cell r="AF25"/>
          <cell r="AG25"/>
          <cell r="AH25"/>
          <cell r="AI25"/>
          <cell r="AJ25"/>
          <cell r="AK25"/>
          <cell r="AL25"/>
          <cell r="AM25"/>
          <cell r="AN25"/>
          <cell r="AO25"/>
          <cell r="AP25"/>
          <cell r="AQ25"/>
          <cell r="AR25"/>
          <cell r="AS25"/>
          <cell r="AT25"/>
          <cell r="AU25"/>
          <cell r="AV25"/>
          <cell r="AW25"/>
          <cell r="AX25"/>
          <cell r="AY25"/>
          <cell r="AZ25"/>
          <cell r="BA25"/>
          <cell r="BB25"/>
          <cell r="BC25"/>
          <cell r="BD25"/>
          <cell r="BE25"/>
          <cell r="BF25"/>
          <cell r="BG25"/>
          <cell r="BH25"/>
          <cell r="BI25"/>
          <cell r="BJ25"/>
          <cell r="BK25"/>
          <cell r="BL25"/>
          <cell r="BM25"/>
          <cell r="BN25"/>
          <cell r="BO25"/>
          <cell r="BP25"/>
          <cell r="BQ25"/>
          <cell r="BR25"/>
          <cell r="BS25"/>
          <cell r="BT25"/>
          <cell r="BU25"/>
          <cell r="BV25"/>
          <cell r="BW25"/>
          <cell r="BX25"/>
          <cell r="BY25"/>
          <cell r="BZ25"/>
          <cell r="CA25"/>
          <cell r="CB25"/>
          <cell r="CC25"/>
          <cell r="CD25"/>
          <cell r="CE25"/>
          <cell r="CF25"/>
          <cell r="CG25"/>
          <cell r="CH25"/>
          <cell r="CI25">
            <v>0</v>
          </cell>
          <cell r="CJ25"/>
          <cell r="CK25"/>
          <cell r="CL25"/>
          <cell r="CM25"/>
          <cell r="CN25"/>
          <cell r="CO25"/>
          <cell r="CP25"/>
          <cell r="CQ25"/>
          <cell r="CR25"/>
          <cell r="CS25"/>
          <cell r="CT25"/>
          <cell r="CU25"/>
          <cell r="CV25"/>
          <cell r="CW25"/>
          <cell r="CX25"/>
          <cell r="CY25"/>
          <cell r="CZ25"/>
          <cell r="DA25"/>
          <cell r="DB25"/>
          <cell r="DC25"/>
          <cell r="DD25"/>
          <cell r="DE25"/>
          <cell r="DF25"/>
          <cell r="DG25"/>
          <cell r="DH25"/>
          <cell r="DI25"/>
          <cell r="DJ25"/>
          <cell r="DK25"/>
          <cell r="DL25"/>
          <cell r="DM25"/>
          <cell r="DN25"/>
          <cell r="DO25"/>
          <cell r="DP25"/>
          <cell r="DQ25"/>
          <cell r="DR25"/>
          <cell r="DS25"/>
          <cell r="DT25"/>
          <cell r="DU25"/>
          <cell r="DV25"/>
          <cell r="DW25"/>
          <cell r="DX25"/>
          <cell r="DY25"/>
          <cell r="DZ25"/>
          <cell r="EA25"/>
          <cell r="EB25"/>
          <cell r="EC25"/>
          <cell r="ED25"/>
          <cell r="EE25"/>
          <cell r="EF25"/>
          <cell r="EG25"/>
          <cell r="EH25"/>
          <cell r="EI25"/>
          <cell r="EJ25"/>
          <cell r="EK25"/>
          <cell r="EL25"/>
          <cell r="EM25"/>
          <cell r="EN25"/>
          <cell r="EO25"/>
          <cell r="EP25"/>
          <cell r="EQ25"/>
          <cell r="ER25"/>
          <cell r="ES25"/>
          <cell r="ET25"/>
          <cell r="EU25"/>
          <cell r="EV25"/>
          <cell r="EW25"/>
          <cell r="EX25"/>
          <cell r="EY25"/>
          <cell r="EZ25"/>
          <cell r="FA25"/>
          <cell r="FB25"/>
          <cell r="FC25"/>
          <cell r="FD25"/>
          <cell r="FE25"/>
          <cell r="FF25"/>
          <cell r="FG25"/>
          <cell r="FH25"/>
          <cell r="FI25"/>
          <cell r="FJ25"/>
          <cell r="FK25"/>
          <cell r="FL25"/>
          <cell r="FM25"/>
          <cell r="FN25"/>
          <cell r="FO25"/>
          <cell r="FP25"/>
          <cell r="FQ25"/>
          <cell r="FR25"/>
          <cell r="FS25"/>
          <cell r="FT25"/>
          <cell r="FU25"/>
          <cell r="FV25"/>
          <cell r="FW25"/>
          <cell r="FX25"/>
          <cell r="FY25"/>
          <cell r="FZ25"/>
          <cell r="GA25"/>
          <cell r="GB25"/>
          <cell r="GC25"/>
          <cell r="GD25"/>
          <cell r="GE25"/>
          <cell r="GF25"/>
          <cell r="GG25"/>
          <cell r="GH25"/>
          <cell r="GI25"/>
          <cell r="GJ25"/>
          <cell r="GK25"/>
          <cell r="GL25"/>
          <cell r="GM25"/>
          <cell r="GN25"/>
          <cell r="GO25"/>
          <cell r="GP25"/>
          <cell r="GQ25"/>
          <cell r="GR25"/>
          <cell r="GS25"/>
          <cell r="GT25"/>
          <cell r="GU25"/>
          <cell r="GV25"/>
          <cell r="GW25"/>
          <cell r="GX25"/>
          <cell r="GY25"/>
          <cell r="GZ25"/>
          <cell r="HA25"/>
          <cell r="HB25"/>
          <cell r="HC25"/>
          <cell r="HD25"/>
          <cell r="HE25"/>
          <cell r="HF25"/>
          <cell r="HG25"/>
          <cell r="HH25"/>
          <cell r="HI25"/>
          <cell r="HJ25"/>
          <cell r="HK25"/>
          <cell r="HL25"/>
          <cell r="HM25"/>
          <cell r="HN25"/>
          <cell r="HO25"/>
          <cell r="HP25"/>
          <cell r="HQ25"/>
          <cell r="HR25"/>
          <cell r="HS25"/>
          <cell r="HT25"/>
          <cell r="HU25"/>
          <cell r="HV25"/>
          <cell r="HW25"/>
          <cell r="HX25"/>
          <cell r="HY25"/>
          <cell r="HZ25"/>
          <cell r="IA25"/>
          <cell r="IB25"/>
          <cell r="IC25"/>
          <cell r="ID25"/>
          <cell r="IE25"/>
          <cell r="IF25"/>
          <cell r="IG25"/>
          <cell r="IH25"/>
          <cell r="II25"/>
          <cell r="IJ25"/>
          <cell r="IK25"/>
          <cell r="IL25"/>
          <cell r="IM25"/>
          <cell r="IN25"/>
          <cell r="IO25"/>
          <cell r="IP25"/>
          <cell r="IQ25"/>
          <cell r="IR25"/>
          <cell r="IS25"/>
          <cell r="IT25"/>
          <cell r="IU25"/>
          <cell r="IV25"/>
          <cell r="IW25"/>
          <cell r="IX25"/>
          <cell r="IY25"/>
          <cell r="IZ25"/>
          <cell r="JA25"/>
          <cell r="JB25"/>
          <cell r="JC25"/>
          <cell r="JD25"/>
          <cell r="JE25"/>
          <cell r="JF25"/>
          <cell r="JG25"/>
          <cell r="JH25"/>
          <cell r="JI25"/>
          <cell r="JJ25"/>
          <cell r="JK25"/>
          <cell r="JL25"/>
          <cell r="JM25"/>
          <cell r="JN25"/>
          <cell r="JO25"/>
          <cell r="JP25"/>
          <cell r="JQ25"/>
          <cell r="JR25"/>
          <cell r="JS25"/>
          <cell r="JT25"/>
          <cell r="JU25"/>
          <cell r="JV25"/>
          <cell r="JW25"/>
          <cell r="JX25"/>
          <cell r="JY25"/>
          <cell r="JZ25"/>
          <cell r="KA25"/>
          <cell r="KB25"/>
          <cell r="KC25"/>
          <cell r="KD25"/>
          <cell r="KE25"/>
          <cell r="KF25"/>
          <cell r="KG25"/>
          <cell r="KH25"/>
          <cell r="KI25"/>
          <cell r="KJ25"/>
          <cell r="KK25"/>
          <cell r="KL25"/>
          <cell r="KM25"/>
          <cell r="KN25"/>
          <cell r="KO25"/>
          <cell r="KP25"/>
          <cell r="KQ25"/>
          <cell r="KR25"/>
          <cell r="KS25"/>
          <cell r="KT25"/>
          <cell r="KU25"/>
          <cell r="KV25"/>
          <cell r="KW25"/>
          <cell r="KX25"/>
          <cell r="KY25"/>
          <cell r="KZ25"/>
          <cell r="LA25"/>
          <cell r="LB25"/>
          <cell r="LC25"/>
          <cell r="LD25"/>
          <cell r="LE25"/>
          <cell r="LF25"/>
          <cell r="LG25"/>
          <cell r="LH25"/>
          <cell r="LI25"/>
          <cell r="LJ25"/>
          <cell r="LK25"/>
          <cell r="LL25"/>
          <cell r="LM25"/>
          <cell r="LN25"/>
          <cell r="LO25"/>
          <cell r="LP25"/>
          <cell r="LQ25"/>
          <cell r="LR25"/>
          <cell r="LS25"/>
          <cell r="LT25"/>
          <cell r="LU25"/>
          <cell r="LV25"/>
          <cell r="LW25"/>
          <cell r="LX25"/>
          <cell r="LY25"/>
          <cell r="LZ25"/>
          <cell r="MA25"/>
          <cell r="MB25"/>
          <cell r="MC25"/>
          <cell r="MD25"/>
          <cell r="ME25"/>
          <cell r="MF25"/>
          <cell r="MG25"/>
          <cell r="MH25"/>
          <cell r="MI25"/>
          <cell r="MJ25"/>
          <cell r="MK25"/>
          <cell r="ML25"/>
          <cell r="MM25"/>
          <cell r="MN25"/>
          <cell r="MO25"/>
          <cell r="MP25"/>
          <cell r="MQ25"/>
          <cell r="MR25"/>
          <cell r="MS25"/>
          <cell r="MT25"/>
          <cell r="MU25"/>
          <cell r="MV25"/>
          <cell r="MW25"/>
          <cell r="MX25"/>
          <cell r="MY25"/>
          <cell r="MZ25"/>
          <cell r="NA25"/>
          <cell r="NB25"/>
          <cell r="NC25"/>
          <cell r="ND25"/>
          <cell r="NE25"/>
          <cell r="NF25"/>
          <cell r="NG25"/>
          <cell r="NH25"/>
          <cell r="NI25"/>
          <cell r="NJ25"/>
          <cell r="NK25"/>
          <cell r="NL25"/>
          <cell r="NM25"/>
          <cell r="NN25"/>
          <cell r="NO25"/>
          <cell r="NP25"/>
          <cell r="NQ25"/>
          <cell r="NR25"/>
          <cell r="NS25"/>
          <cell r="NT25"/>
          <cell r="NU25"/>
          <cell r="NV25"/>
          <cell r="NW25"/>
          <cell r="NX25"/>
          <cell r="NY25"/>
          <cell r="NZ25"/>
          <cell r="OA25"/>
          <cell r="OB25"/>
          <cell r="OC25"/>
          <cell r="OD25"/>
          <cell r="OE25"/>
          <cell r="OF25"/>
          <cell r="OG25"/>
          <cell r="OH25"/>
          <cell r="OI25"/>
          <cell r="OJ25"/>
          <cell r="OK25"/>
          <cell r="OL25"/>
          <cell r="OM25"/>
          <cell r="ON25"/>
          <cell r="OO25"/>
          <cell r="OP25"/>
          <cell r="OQ25"/>
          <cell r="OR25"/>
          <cell r="OS25"/>
          <cell r="OT25"/>
          <cell r="OU25"/>
          <cell r="OV25"/>
          <cell r="OW25"/>
          <cell r="OX25"/>
          <cell r="OY25"/>
          <cell r="OZ25"/>
          <cell r="PA25"/>
          <cell r="PB25"/>
          <cell r="PC25"/>
          <cell r="PD25"/>
          <cell r="PE25"/>
          <cell r="PF25"/>
          <cell r="PG25"/>
          <cell r="PH25"/>
          <cell r="PI25"/>
          <cell r="PJ25"/>
          <cell r="PK25"/>
          <cell r="PL25"/>
          <cell r="PM25"/>
          <cell r="PN25"/>
          <cell r="PO25"/>
          <cell r="PP25"/>
          <cell r="PQ25"/>
          <cell r="PR25"/>
          <cell r="PS25"/>
          <cell r="PT25"/>
          <cell r="PU25"/>
          <cell r="PV25"/>
          <cell r="PW25"/>
          <cell r="PX25"/>
          <cell r="PY25"/>
          <cell r="PZ25"/>
          <cell r="QA25"/>
          <cell r="QB25"/>
          <cell r="QC25"/>
          <cell r="QD25"/>
          <cell r="QE25"/>
          <cell r="QF25"/>
          <cell r="QG25"/>
          <cell r="QH25"/>
          <cell r="QI25"/>
          <cell r="QJ25"/>
          <cell r="QK25"/>
          <cell r="QL25"/>
          <cell r="QM25"/>
          <cell r="QN25"/>
          <cell r="QO25"/>
          <cell r="QP25"/>
          <cell r="QQ25"/>
          <cell r="QR25"/>
          <cell r="QS25"/>
          <cell r="QT25"/>
          <cell r="QU25"/>
          <cell r="QV25"/>
          <cell r="QW25"/>
          <cell r="QX25"/>
          <cell r="QY25"/>
          <cell r="QZ25"/>
          <cell r="RA25"/>
          <cell r="RB25"/>
          <cell r="RC25"/>
          <cell r="RD25"/>
          <cell r="RE25"/>
          <cell r="RF25"/>
          <cell r="RG25"/>
          <cell r="RH25"/>
          <cell r="RI25"/>
          <cell r="RJ25"/>
          <cell r="RK25"/>
          <cell r="RL25"/>
          <cell r="RM25"/>
          <cell r="RN25"/>
          <cell r="RO25"/>
          <cell r="RP25"/>
          <cell r="RQ25"/>
          <cell r="RR25"/>
          <cell r="RS25"/>
          <cell r="RT25"/>
          <cell r="RU25"/>
          <cell r="RV25"/>
          <cell r="RW25"/>
          <cell r="RX25"/>
          <cell r="RY25"/>
          <cell r="RZ25"/>
          <cell r="SA25"/>
          <cell r="SB25"/>
          <cell r="SC25"/>
          <cell r="SD25"/>
          <cell r="SE25"/>
          <cell r="SF25"/>
          <cell r="SG25"/>
          <cell r="SH25"/>
          <cell r="SI25"/>
          <cell r="SJ25"/>
          <cell r="SK25"/>
          <cell r="SL25"/>
          <cell r="SM25"/>
          <cell r="SN25"/>
          <cell r="SO25"/>
          <cell r="SP25"/>
          <cell r="SQ25"/>
          <cell r="SR25"/>
          <cell r="SS25"/>
          <cell r="ST25"/>
          <cell r="SU25"/>
          <cell r="SV25"/>
          <cell r="SW25"/>
          <cell r="SX25"/>
          <cell r="SY25"/>
          <cell r="SZ25"/>
          <cell r="TA25"/>
          <cell r="TB25"/>
          <cell r="TC25"/>
          <cell r="TD25"/>
          <cell r="TE25"/>
          <cell r="TF25"/>
          <cell r="TG25"/>
          <cell r="TH25"/>
          <cell r="TI25"/>
          <cell r="TJ25"/>
          <cell r="TK25"/>
          <cell r="TL25"/>
          <cell r="TM25"/>
          <cell r="TN25"/>
          <cell r="TO25"/>
          <cell r="TP25"/>
          <cell r="TQ25"/>
          <cell r="TR25"/>
          <cell r="TS25"/>
          <cell r="TT25"/>
          <cell r="TU25"/>
          <cell r="TV25"/>
          <cell r="TW25"/>
          <cell r="TX25"/>
          <cell r="TY25"/>
          <cell r="TZ25"/>
          <cell r="UA25"/>
          <cell r="UB25"/>
          <cell r="UC25"/>
          <cell r="UD25"/>
          <cell r="UE25"/>
          <cell r="UF25"/>
          <cell r="UG25"/>
          <cell r="UH25"/>
          <cell r="UI25"/>
          <cell r="UJ25"/>
          <cell r="UK25"/>
          <cell r="UL25"/>
          <cell r="UM25"/>
          <cell r="UN25"/>
          <cell r="UO25"/>
          <cell r="UP25"/>
          <cell r="UQ25"/>
          <cell r="UR25"/>
          <cell r="US25"/>
          <cell r="UT25"/>
          <cell r="UU25"/>
          <cell r="UV25"/>
          <cell r="UW25"/>
          <cell r="UX25"/>
          <cell r="UY25"/>
          <cell r="UZ25"/>
          <cell r="VA25"/>
          <cell r="VB25"/>
          <cell r="VC25"/>
          <cell r="VD25"/>
          <cell r="VE25"/>
          <cell r="VF25"/>
          <cell r="VG25"/>
          <cell r="VH25"/>
          <cell r="VI25"/>
          <cell r="VJ25"/>
          <cell r="VK25"/>
          <cell r="VL25"/>
          <cell r="VM25"/>
          <cell r="VN25"/>
          <cell r="VO25"/>
          <cell r="VP25"/>
          <cell r="VQ25"/>
          <cell r="VR25"/>
          <cell r="VS25"/>
          <cell r="VT25"/>
          <cell r="VU25"/>
          <cell r="VV25"/>
          <cell r="VW25"/>
          <cell r="VX25"/>
          <cell r="VY25"/>
          <cell r="VZ25"/>
          <cell r="WA25"/>
          <cell r="WB25"/>
          <cell r="WC25"/>
          <cell r="WD25"/>
          <cell r="WE25"/>
          <cell r="WF25"/>
          <cell r="WG25"/>
          <cell r="WH25"/>
          <cell r="WI25"/>
          <cell r="WJ25"/>
          <cell r="WK25"/>
          <cell r="WL25"/>
          <cell r="WM25"/>
          <cell r="WN25"/>
          <cell r="WO25"/>
          <cell r="WP25"/>
          <cell r="WQ25"/>
          <cell r="WR25"/>
          <cell r="WS25"/>
          <cell r="WT25"/>
          <cell r="WU25"/>
          <cell r="WV25"/>
          <cell r="WW25"/>
          <cell r="WX25"/>
          <cell r="WY25"/>
          <cell r="WZ25"/>
          <cell r="XA25"/>
          <cell r="XB25"/>
          <cell r="XC25"/>
          <cell r="XD25"/>
          <cell r="XE25"/>
          <cell r="XF25"/>
          <cell r="XG25"/>
          <cell r="XH25"/>
          <cell r="XI25"/>
          <cell r="XJ25"/>
          <cell r="XK25"/>
          <cell r="XL25"/>
          <cell r="XM25"/>
          <cell r="XN25"/>
          <cell r="XO25"/>
          <cell r="XP25"/>
          <cell r="XQ25"/>
          <cell r="XR25"/>
          <cell r="XS25"/>
          <cell r="XT25"/>
          <cell r="XU25"/>
          <cell r="XV25"/>
          <cell r="XW25"/>
          <cell r="XX25"/>
          <cell r="XY25"/>
          <cell r="XZ25"/>
          <cell r="YA25"/>
          <cell r="YB25"/>
          <cell r="YC25"/>
          <cell r="YD25"/>
          <cell r="YE25"/>
          <cell r="YF25"/>
          <cell r="YG25"/>
          <cell r="YH25"/>
          <cell r="YI25"/>
          <cell r="YJ25"/>
          <cell r="YK25"/>
          <cell r="YL25"/>
          <cell r="YM25"/>
          <cell r="YN25"/>
          <cell r="YO25"/>
          <cell r="YP25"/>
          <cell r="YQ25"/>
          <cell r="YR25"/>
          <cell r="YS25"/>
          <cell r="YT25"/>
          <cell r="YU25"/>
          <cell r="YV25"/>
          <cell r="YW25"/>
          <cell r="YX25"/>
          <cell r="YY25"/>
          <cell r="YZ25"/>
          <cell r="ZA25"/>
          <cell r="ZB25"/>
          <cell r="ZC25"/>
          <cell r="ZD25"/>
          <cell r="ZE25"/>
          <cell r="ZF25"/>
          <cell r="ZG25"/>
          <cell r="ZH25"/>
          <cell r="ZI25"/>
          <cell r="ZJ25"/>
          <cell r="ZK25"/>
          <cell r="ZL25"/>
          <cell r="ZM25"/>
          <cell r="ZN25"/>
          <cell r="ZO25"/>
          <cell r="ZP25"/>
          <cell r="ZQ25"/>
          <cell r="ZR25"/>
          <cell r="ZS25"/>
          <cell r="ZT25"/>
          <cell r="ZU25"/>
          <cell r="ZV25"/>
          <cell r="ZW25"/>
          <cell r="ZX25"/>
          <cell r="ZY25"/>
          <cell r="ZZ25"/>
          <cell r="AAA25"/>
          <cell r="AAB25"/>
          <cell r="AAC25"/>
          <cell r="AAD25"/>
          <cell r="AAE25"/>
          <cell r="AAF25"/>
          <cell r="AAG25"/>
          <cell r="AAH25"/>
          <cell r="AAI25"/>
          <cell r="AAJ25"/>
          <cell r="AAK25"/>
          <cell r="AAL25"/>
          <cell r="AAM25"/>
          <cell r="AAN25"/>
          <cell r="AAO25"/>
          <cell r="AAP25"/>
          <cell r="AAQ25"/>
          <cell r="AAR25"/>
          <cell r="AAS25"/>
        </row>
        <row r="26">
          <cell r="C26">
            <v>0</v>
          </cell>
          <cell r="D26">
            <v>0</v>
          </cell>
          <cell r="E26"/>
          <cell r="F26"/>
          <cell r="G26"/>
          <cell r="H26"/>
          <cell r="I26"/>
          <cell r="J26"/>
          <cell r="K26"/>
          <cell r="L26"/>
          <cell r="M26"/>
          <cell r="N26"/>
          <cell r="O26"/>
          <cell r="P26"/>
          <cell r="Q26"/>
          <cell r="R26"/>
          <cell r="S26"/>
          <cell r="T26"/>
          <cell r="U26"/>
          <cell r="V26"/>
          <cell r="W26"/>
          <cell r="X26"/>
          <cell r="Y26"/>
          <cell r="Z26"/>
          <cell r="AA26"/>
          <cell r="AB26"/>
          <cell r="AC26"/>
          <cell r="AD26"/>
          <cell r="AE26"/>
          <cell r="AF26"/>
          <cell r="AG26"/>
          <cell r="AH26"/>
          <cell r="AI26"/>
          <cell r="AJ26"/>
          <cell r="AK26"/>
          <cell r="AL26"/>
          <cell r="AM26"/>
          <cell r="AN26"/>
          <cell r="AO26"/>
          <cell r="AP26"/>
          <cell r="AQ26"/>
          <cell r="AR26"/>
          <cell r="AS26"/>
          <cell r="AT26"/>
          <cell r="AU26"/>
          <cell r="AV26"/>
          <cell r="AW26"/>
          <cell r="AX26"/>
          <cell r="AY26"/>
          <cell r="AZ26"/>
          <cell r="BA26"/>
          <cell r="BB26"/>
          <cell r="BC26"/>
          <cell r="BD26"/>
          <cell r="BE26"/>
          <cell r="BF26"/>
          <cell r="BG26"/>
          <cell r="BH26"/>
          <cell r="BI26"/>
          <cell r="BJ26"/>
          <cell r="BK26"/>
          <cell r="BL26"/>
          <cell r="BM26"/>
          <cell r="BN26"/>
          <cell r="BO26"/>
          <cell r="BP26"/>
          <cell r="BQ26"/>
          <cell r="BR26"/>
          <cell r="BS26"/>
          <cell r="BT26"/>
          <cell r="BU26"/>
          <cell r="BV26"/>
          <cell r="BW26"/>
          <cell r="BX26"/>
          <cell r="BY26"/>
          <cell r="BZ26"/>
          <cell r="CA26"/>
          <cell r="CB26"/>
          <cell r="CC26"/>
          <cell r="CD26"/>
          <cell r="CE26"/>
          <cell r="CF26"/>
          <cell r="CG26"/>
          <cell r="CH26"/>
          <cell r="CI26">
            <v>0</v>
          </cell>
          <cell r="CJ26"/>
          <cell r="CK26"/>
          <cell r="CL26"/>
          <cell r="CM26"/>
          <cell r="CN26"/>
          <cell r="CO26"/>
          <cell r="CP26"/>
          <cell r="CQ26"/>
          <cell r="CR26"/>
          <cell r="CS26"/>
          <cell r="CT26"/>
          <cell r="CU26"/>
          <cell r="CV26"/>
          <cell r="CW26"/>
          <cell r="CX26"/>
          <cell r="CY26"/>
          <cell r="CZ26"/>
          <cell r="DA26"/>
          <cell r="DB26"/>
          <cell r="DC26"/>
          <cell r="DD26"/>
          <cell r="DE26"/>
          <cell r="DF26"/>
          <cell r="DG26"/>
          <cell r="DH26"/>
          <cell r="DI26"/>
          <cell r="DJ26"/>
          <cell r="DK26"/>
          <cell r="DL26"/>
          <cell r="DM26"/>
          <cell r="DN26"/>
          <cell r="DO26"/>
          <cell r="DP26"/>
          <cell r="DQ26"/>
          <cell r="DR26"/>
          <cell r="DS26"/>
          <cell r="DT26"/>
          <cell r="DU26"/>
          <cell r="DV26"/>
          <cell r="DW26"/>
          <cell r="DX26"/>
          <cell r="DY26"/>
          <cell r="DZ26"/>
          <cell r="EA26"/>
          <cell r="EB26"/>
          <cell r="EC26"/>
          <cell r="ED26"/>
          <cell r="EE26"/>
          <cell r="EF26"/>
          <cell r="EG26"/>
          <cell r="EH26"/>
          <cell r="EI26"/>
          <cell r="EJ26"/>
          <cell r="EK26"/>
          <cell r="EL26"/>
          <cell r="EM26"/>
          <cell r="EN26"/>
          <cell r="EO26"/>
          <cell r="EP26"/>
          <cell r="EQ26"/>
          <cell r="ER26"/>
          <cell r="ES26"/>
          <cell r="ET26"/>
          <cell r="EU26"/>
          <cell r="EV26"/>
          <cell r="EW26"/>
          <cell r="EX26"/>
          <cell r="EY26"/>
          <cell r="EZ26"/>
          <cell r="FA26"/>
          <cell r="FB26"/>
          <cell r="FC26"/>
          <cell r="FD26"/>
          <cell r="FE26"/>
          <cell r="FF26"/>
          <cell r="FG26"/>
          <cell r="FH26"/>
          <cell r="FI26"/>
          <cell r="FJ26"/>
          <cell r="FK26"/>
          <cell r="FL26"/>
          <cell r="FM26"/>
          <cell r="FN26"/>
          <cell r="FO26"/>
          <cell r="FP26"/>
          <cell r="FQ26"/>
          <cell r="FR26"/>
          <cell r="FS26"/>
          <cell r="FT26"/>
          <cell r="FU26"/>
          <cell r="FV26"/>
          <cell r="FW26"/>
          <cell r="FX26"/>
          <cell r="FY26"/>
          <cell r="FZ26"/>
          <cell r="GA26"/>
          <cell r="GB26"/>
          <cell r="GC26"/>
          <cell r="GD26"/>
          <cell r="GE26"/>
          <cell r="GF26"/>
          <cell r="GG26"/>
          <cell r="GH26"/>
          <cell r="GI26"/>
          <cell r="GJ26"/>
          <cell r="GK26"/>
          <cell r="GL26"/>
          <cell r="GM26"/>
          <cell r="GN26"/>
          <cell r="GO26"/>
          <cell r="GP26"/>
          <cell r="GQ26"/>
          <cell r="GR26"/>
          <cell r="GS26"/>
          <cell r="GT26"/>
          <cell r="GU26"/>
          <cell r="GV26"/>
          <cell r="GW26"/>
          <cell r="GX26"/>
          <cell r="GY26"/>
          <cell r="GZ26"/>
          <cell r="HA26"/>
          <cell r="HB26"/>
          <cell r="HC26"/>
          <cell r="HD26"/>
          <cell r="HE26"/>
          <cell r="HF26"/>
          <cell r="HG26"/>
          <cell r="HH26"/>
          <cell r="HI26"/>
          <cell r="HJ26"/>
          <cell r="HK26"/>
          <cell r="HL26"/>
          <cell r="HM26"/>
          <cell r="HN26"/>
          <cell r="HO26"/>
          <cell r="HP26"/>
          <cell r="HQ26"/>
          <cell r="HR26"/>
          <cell r="HS26"/>
          <cell r="HT26"/>
          <cell r="HU26"/>
          <cell r="HV26"/>
          <cell r="HW26"/>
          <cell r="HX26"/>
          <cell r="HY26"/>
          <cell r="HZ26"/>
          <cell r="IA26"/>
          <cell r="IB26"/>
          <cell r="IC26"/>
          <cell r="ID26"/>
          <cell r="IE26"/>
          <cell r="IF26"/>
          <cell r="IG26"/>
          <cell r="IH26"/>
          <cell r="II26"/>
          <cell r="IJ26"/>
          <cell r="IK26"/>
          <cell r="IL26"/>
          <cell r="IM26"/>
          <cell r="IN26"/>
          <cell r="IO26"/>
          <cell r="IP26"/>
          <cell r="IQ26"/>
          <cell r="IR26"/>
          <cell r="IS26"/>
          <cell r="IT26"/>
          <cell r="IU26"/>
          <cell r="IV26"/>
          <cell r="IW26"/>
          <cell r="IX26"/>
          <cell r="IY26"/>
          <cell r="IZ26"/>
          <cell r="JA26"/>
          <cell r="JB26"/>
          <cell r="JC26"/>
          <cell r="JD26"/>
          <cell r="JE26"/>
          <cell r="JF26"/>
          <cell r="JG26"/>
          <cell r="JH26"/>
          <cell r="JI26"/>
          <cell r="JJ26"/>
          <cell r="JK26"/>
          <cell r="JL26"/>
          <cell r="JM26"/>
          <cell r="JN26"/>
          <cell r="JO26"/>
          <cell r="JP26"/>
          <cell r="JQ26"/>
          <cell r="JR26"/>
          <cell r="JS26"/>
          <cell r="JT26"/>
          <cell r="JU26"/>
          <cell r="JV26"/>
          <cell r="JW26"/>
          <cell r="JX26"/>
          <cell r="JY26"/>
          <cell r="JZ26"/>
          <cell r="KA26"/>
          <cell r="KB26"/>
          <cell r="KC26"/>
          <cell r="KD26"/>
          <cell r="KE26"/>
          <cell r="KF26"/>
          <cell r="KG26"/>
          <cell r="KH26"/>
          <cell r="KI26"/>
          <cell r="KJ26"/>
          <cell r="KK26"/>
          <cell r="KL26"/>
          <cell r="KM26"/>
          <cell r="KN26"/>
          <cell r="KO26"/>
          <cell r="KP26"/>
          <cell r="KQ26"/>
          <cell r="KR26"/>
          <cell r="KS26"/>
          <cell r="KT26"/>
          <cell r="KU26"/>
          <cell r="KV26"/>
          <cell r="KW26"/>
          <cell r="KX26"/>
          <cell r="KY26"/>
          <cell r="KZ26"/>
          <cell r="LA26"/>
          <cell r="LB26"/>
          <cell r="LC26"/>
          <cell r="LD26"/>
          <cell r="LE26"/>
          <cell r="LF26"/>
          <cell r="LG26"/>
          <cell r="LH26"/>
          <cell r="LI26"/>
          <cell r="LJ26"/>
          <cell r="LK26"/>
          <cell r="LL26"/>
          <cell r="LM26"/>
          <cell r="LN26"/>
          <cell r="LO26"/>
          <cell r="LP26"/>
          <cell r="LQ26"/>
          <cell r="LR26"/>
          <cell r="LS26"/>
          <cell r="LT26"/>
          <cell r="LU26"/>
          <cell r="LV26"/>
          <cell r="LW26"/>
          <cell r="LX26"/>
          <cell r="LY26"/>
          <cell r="LZ26"/>
          <cell r="MA26"/>
          <cell r="MB26"/>
          <cell r="MC26"/>
          <cell r="MD26"/>
          <cell r="ME26"/>
          <cell r="MF26"/>
          <cell r="MG26"/>
          <cell r="MH26"/>
          <cell r="MI26"/>
          <cell r="MJ26"/>
          <cell r="MK26"/>
          <cell r="ML26"/>
          <cell r="MM26"/>
          <cell r="MN26"/>
          <cell r="MO26"/>
          <cell r="MP26"/>
          <cell r="MQ26"/>
          <cell r="MR26"/>
          <cell r="MS26"/>
          <cell r="MT26"/>
          <cell r="MU26"/>
          <cell r="MV26"/>
          <cell r="MW26"/>
          <cell r="MX26"/>
          <cell r="MY26"/>
          <cell r="MZ26"/>
          <cell r="NA26"/>
          <cell r="NB26"/>
          <cell r="NC26"/>
          <cell r="ND26"/>
          <cell r="NE26"/>
          <cell r="NF26"/>
          <cell r="NG26"/>
          <cell r="NH26"/>
          <cell r="NI26"/>
          <cell r="NJ26"/>
          <cell r="NK26"/>
          <cell r="NL26"/>
          <cell r="NM26"/>
          <cell r="NN26"/>
          <cell r="NO26"/>
          <cell r="NP26"/>
          <cell r="NQ26"/>
          <cell r="NR26"/>
          <cell r="NS26"/>
          <cell r="NT26"/>
          <cell r="NU26"/>
          <cell r="NV26"/>
          <cell r="NW26"/>
          <cell r="NX26"/>
          <cell r="NY26"/>
          <cell r="NZ26"/>
          <cell r="OA26"/>
          <cell r="OB26"/>
          <cell r="OC26"/>
          <cell r="OD26"/>
          <cell r="OE26"/>
          <cell r="OF26"/>
          <cell r="OG26"/>
          <cell r="OH26"/>
          <cell r="OI26"/>
          <cell r="OJ26"/>
          <cell r="OK26"/>
          <cell r="OL26"/>
          <cell r="OM26"/>
          <cell r="ON26"/>
          <cell r="OO26"/>
          <cell r="OP26"/>
          <cell r="OQ26"/>
          <cell r="OR26"/>
          <cell r="OS26"/>
          <cell r="OT26"/>
          <cell r="OU26"/>
          <cell r="OV26"/>
          <cell r="OW26"/>
          <cell r="OX26"/>
          <cell r="OY26"/>
          <cell r="OZ26"/>
          <cell r="PA26"/>
          <cell r="PB26"/>
          <cell r="PC26"/>
          <cell r="PD26"/>
          <cell r="PE26"/>
          <cell r="PF26"/>
          <cell r="PG26"/>
          <cell r="PH26"/>
          <cell r="PI26"/>
          <cell r="PJ26"/>
          <cell r="PK26"/>
          <cell r="PL26"/>
          <cell r="PM26"/>
          <cell r="PN26"/>
          <cell r="PO26"/>
          <cell r="PP26"/>
          <cell r="PQ26"/>
          <cell r="PR26"/>
          <cell r="PS26"/>
          <cell r="PT26"/>
          <cell r="PU26"/>
          <cell r="PV26"/>
          <cell r="PW26"/>
          <cell r="PX26"/>
          <cell r="PY26"/>
          <cell r="PZ26"/>
          <cell r="QA26"/>
          <cell r="QB26"/>
          <cell r="QC26"/>
          <cell r="QD26"/>
          <cell r="QE26"/>
          <cell r="QF26"/>
          <cell r="QG26"/>
          <cell r="QH26"/>
          <cell r="QI26"/>
          <cell r="QJ26"/>
          <cell r="QK26"/>
          <cell r="QL26"/>
          <cell r="QM26"/>
          <cell r="QN26"/>
          <cell r="QO26"/>
          <cell r="QP26"/>
          <cell r="QQ26"/>
          <cell r="QR26"/>
          <cell r="QS26"/>
          <cell r="QT26"/>
          <cell r="QU26"/>
          <cell r="QV26"/>
          <cell r="QW26"/>
          <cell r="QX26"/>
          <cell r="QY26"/>
          <cell r="QZ26"/>
          <cell r="RA26"/>
          <cell r="RB26"/>
          <cell r="RC26"/>
          <cell r="RD26"/>
          <cell r="RE26"/>
          <cell r="RF26"/>
          <cell r="RG26"/>
          <cell r="RH26"/>
          <cell r="RI26"/>
          <cell r="RJ26"/>
          <cell r="RK26"/>
          <cell r="RL26"/>
          <cell r="RM26"/>
          <cell r="RN26"/>
          <cell r="RO26"/>
          <cell r="RP26"/>
          <cell r="RQ26"/>
          <cell r="RR26"/>
          <cell r="RS26"/>
          <cell r="RT26"/>
          <cell r="RU26"/>
          <cell r="RV26"/>
          <cell r="RW26"/>
          <cell r="RX26"/>
          <cell r="RY26"/>
          <cell r="RZ26"/>
          <cell r="SA26"/>
          <cell r="SB26"/>
          <cell r="SC26"/>
          <cell r="SD26"/>
          <cell r="SE26"/>
          <cell r="SF26"/>
          <cell r="SG26"/>
          <cell r="SH26"/>
          <cell r="SI26"/>
          <cell r="SJ26"/>
          <cell r="SK26"/>
          <cell r="SL26"/>
          <cell r="SM26"/>
          <cell r="SN26"/>
          <cell r="SO26"/>
          <cell r="SP26"/>
          <cell r="SQ26"/>
          <cell r="SR26"/>
          <cell r="SS26"/>
          <cell r="ST26"/>
          <cell r="SU26"/>
          <cell r="SV26"/>
          <cell r="SW26"/>
          <cell r="SX26"/>
          <cell r="SY26"/>
          <cell r="SZ26"/>
          <cell r="TA26"/>
          <cell r="TB26"/>
          <cell r="TC26"/>
          <cell r="TD26"/>
          <cell r="TE26"/>
          <cell r="TF26"/>
          <cell r="TG26"/>
          <cell r="TH26"/>
          <cell r="TI26"/>
          <cell r="TJ26"/>
          <cell r="TK26"/>
          <cell r="TL26"/>
          <cell r="TM26"/>
          <cell r="TN26"/>
          <cell r="TO26"/>
          <cell r="TP26"/>
          <cell r="TQ26"/>
          <cell r="TR26"/>
          <cell r="TS26"/>
          <cell r="TT26"/>
          <cell r="TU26"/>
          <cell r="TV26"/>
          <cell r="TW26"/>
          <cell r="TX26"/>
          <cell r="TY26"/>
          <cell r="TZ26"/>
          <cell r="UA26"/>
          <cell r="UB26"/>
          <cell r="UC26"/>
          <cell r="UD26"/>
          <cell r="UE26"/>
          <cell r="UF26"/>
          <cell r="UG26"/>
          <cell r="UH26"/>
          <cell r="UI26"/>
          <cell r="UJ26"/>
          <cell r="UK26"/>
          <cell r="UL26"/>
          <cell r="UM26"/>
          <cell r="UN26"/>
          <cell r="UO26"/>
          <cell r="UP26"/>
          <cell r="UQ26"/>
          <cell r="UR26"/>
          <cell r="US26"/>
          <cell r="UT26"/>
          <cell r="UU26"/>
          <cell r="UV26"/>
          <cell r="UW26"/>
          <cell r="UX26"/>
          <cell r="UY26"/>
          <cell r="UZ26"/>
          <cell r="VA26"/>
          <cell r="VB26"/>
          <cell r="VC26"/>
          <cell r="VD26"/>
          <cell r="VE26"/>
          <cell r="VF26"/>
          <cell r="VG26"/>
          <cell r="VH26"/>
          <cell r="VI26"/>
          <cell r="VJ26"/>
          <cell r="VK26"/>
          <cell r="VL26"/>
          <cell r="VM26"/>
          <cell r="VN26"/>
          <cell r="VO26"/>
          <cell r="VP26"/>
          <cell r="VQ26"/>
          <cell r="VR26"/>
          <cell r="VS26"/>
          <cell r="VT26"/>
          <cell r="VU26"/>
          <cell r="VV26"/>
          <cell r="VW26"/>
          <cell r="VX26"/>
          <cell r="VY26"/>
          <cell r="VZ26"/>
          <cell r="WA26"/>
          <cell r="WB26"/>
          <cell r="WC26"/>
          <cell r="WD26"/>
          <cell r="WE26"/>
          <cell r="WF26"/>
          <cell r="WG26"/>
          <cell r="WH26"/>
          <cell r="WI26"/>
          <cell r="WJ26"/>
          <cell r="WK26"/>
          <cell r="WL26"/>
          <cell r="WM26"/>
          <cell r="WN26"/>
          <cell r="WO26"/>
          <cell r="WP26"/>
          <cell r="WQ26"/>
          <cell r="WR26"/>
          <cell r="WS26"/>
          <cell r="WT26"/>
          <cell r="WU26"/>
          <cell r="WV26"/>
          <cell r="WW26"/>
          <cell r="WX26"/>
          <cell r="WY26"/>
          <cell r="WZ26"/>
          <cell r="XA26"/>
          <cell r="XB26"/>
          <cell r="XC26"/>
          <cell r="XD26"/>
          <cell r="XE26"/>
          <cell r="XF26"/>
          <cell r="XG26"/>
          <cell r="XH26"/>
          <cell r="XI26"/>
          <cell r="XJ26"/>
          <cell r="XK26"/>
          <cell r="XL26"/>
          <cell r="XM26"/>
          <cell r="XN26"/>
          <cell r="XO26"/>
          <cell r="XP26"/>
          <cell r="XQ26"/>
          <cell r="XR26"/>
          <cell r="XS26"/>
          <cell r="XT26"/>
          <cell r="XU26"/>
          <cell r="XV26"/>
          <cell r="XW26"/>
          <cell r="XX26"/>
          <cell r="XY26"/>
          <cell r="XZ26"/>
          <cell r="YA26"/>
          <cell r="YB26"/>
          <cell r="YC26"/>
          <cell r="YD26"/>
          <cell r="YE26"/>
          <cell r="YF26"/>
          <cell r="YG26"/>
          <cell r="YH26"/>
          <cell r="YI26"/>
          <cell r="YJ26"/>
          <cell r="YK26"/>
          <cell r="YL26"/>
          <cell r="YM26"/>
          <cell r="YN26"/>
          <cell r="YO26"/>
          <cell r="YP26"/>
          <cell r="YQ26"/>
          <cell r="YR26"/>
          <cell r="YS26"/>
          <cell r="YT26"/>
          <cell r="YU26"/>
          <cell r="YV26"/>
          <cell r="YW26"/>
          <cell r="YX26"/>
          <cell r="YY26"/>
          <cell r="YZ26"/>
          <cell r="ZA26"/>
          <cell r="ZB26"/>
          <cell r="ZC26"/>
          <cell r="ZD26"/>
          <cell r="ZE26"/>
          <cell r="ZF26"/>
          <cell r="ZG26"/>
          <cell r="ZH26"/>
          <cell r="ZI26"/>
          <cell r="ZJ26"/>
          <cell r="ZK26"/>
          <cell r="ZL26"/>
          <cell r="ZM26"/>
          <cell r="ZN26"/>
          <cell r="ZO26"/>
          <cell r="ZP26"/>
          <cell r="ZQ26"/>
          <cell r="ZR26"/>
          <cell r="ZS26"/>
          <cell r="ZT26"/>
          <cell r="ZU26"/>
          <cell r="ZV26"/>
          <cell r="ZW26"/>
          <cell r="ZX26"/>
          <cell r="ZY26"/>
          <cell r="ZZ26"/>
          <cell r="AAA26"/>
          <cell r="AAB26"/>
          <cell r="AAC26"/>
          <cell r="AAD26"/>
          <cell r="AAE26"/>
          <cell r="AAF26"/>
          <cell r="AAG26"/>
          <cell r="AAH26"/>
          <cell r="AAI26"/>
          <cell r="AAJ26"/>
          <cell r="AAK26"/>
          <cell r="AAL26"/>
          <cell r="AAM26"/>
          <cell r="AAN26"/>
          <cell r="AAO26"/>
          <cell r="AAP26"/>
          <cell r="AAQ26"/>
          <cell r="AAR26"/>
          <cell r="AAS26"/>
        </row>
        <row r="27">
          <cell r="C27">
            <v>0</v>
          </cell>
          <cell r="D27">
            <v>0</v>
          </cell>
          <cell r="E27"/>
          <cell r="F27"/>
          <cell r="G27"/>
          <cell r="H27"/>
          <cell r="I27"/>
          <cell r="J27"/>
          <cell r="K27"/>
          <cell r="L27"/>
          <cell r="M27"/>
          <cell r="N27"/>
          <cell r="O27"/>
          <cell r="P27"/>
          <cell r="Q27"/>
          <cell r="R27"/>
          <cell r="S27"/>
          <cell r="T27"/>
          <cell r="U27"/>
          <cell r="V27"/>
          <cell r="W27"/>
          <cell r="X27"/>
          <cell r="Y27"/>
          <cell r="Z27"/>
          <cell r="AA27"/>
          <cell r="AB27"/>
          <cell r="AC27"/>
          <cell r="AD27"/>
          <cell r="AE27"/>
          <cell r="AF27"/>
          <cell r="AG27"/>
          <cell r="AH27"/>
          <cell r="AI27"/>
          <cell r="AJ27"/>
          <cell r="AK27"/>
          <cell r="AL27"/>
          <cell r="AM27"/>
          <cell r="AN27"/>
          <cell r="AO27"/>
          <cell r="AP27"/>
          <cell r="AQ27"/>
          <cell r="AR27"/>
          <cell r="AS27"/>
          <cell r="AT27"/>
          <cell r="AU27"/>
          <cell r="AV27"/>
          <cell r="AW27"/>
          <cell r="AX27"/>
          <cell r="AY27"/>
          <cell r="AZ27"/>
          <cell r="BA27"/>
          <cell r="BB27"/>
          <cell r="BC27"/>
          <cell r="BD27"/>
          <cell r="BE27"/>
          <cell r="BF27"/>
          <cell r="BG27"/>
          <cell r="BH27"/>
          <cell r="BI27"/>
          <cell r="BJ27"/>
          <cell r="BK27"/>
          <cell r="BL27"/>
          <cell r="BM27"/>
          <cell r="BN27"/>
          <cell r="BO27"/>
          <cell r="BP27"/>
          <cell r="BQ27"/>
          <cell r="BR27"/>
          <cell r="BS27"/>
          <cell r="BT27"/>
          <cell r="BU27"/>
          <cell r="BV27"/>
          <cell r="BW27"/>
          <cell r="BX27"/>
          <cell r="BY27"/>
          <cell r="BZ27"/>
          <cell r="CA27"/>
          <cell r="CB27"/>
          <cell r="CC27"/>
          <cell r="CD27"/>
          <cell r="CE27"/>
          <cell r="CF27"/>
          <cell r="CG27"/>
          <cell r="CH27"/>
          <cell r="CI27">
            <v>72</v>
          </cell>
          <cell r="CJ27"/>
          <cell r="CK27"/>
          <cell r="CL27"/>
          <cell r="CM27"/>
          <cell r="CN27"/>
          <cell r="CO27"/>
          <cell r="CP27"/>
          <cell r="CQ27"/>
          <cell r="CR27"/>
          <cell r="CS27"/>
          <cell r="CT27"/>
          <cell r="CU27"/>
          <cell r="CV27"/>
          <cell r="CW27"/>
          <cell r="CX27"/>
          <cell r="CY27"/>
          <cell r="CZ27"/>
          <cell r="DA27"/>
          <cell r="DB27"/>
          <cell r="DC27"/>
          <cell r="DD27"/>
          <cell r="DE27"/>
          <cell r="DF27"/>
          <cell r="DG27"/>
          <cell r="DH27"/>
          <cell r="DI27"/>
          <cell r="DJ27"/>
          <cell r="DK27"/>
          <cell r="DL27"/>
          <cell r="DM27"/>
          <cell r="DN27"/>
          <cell r="DO27"/>
          <cell r="DP27"/>
          <cell r="DQ27"/>
          <cell r="DR27"/>
          <cell r="DS27"/>
          <cell r="DT27"/>
          <cell r="DU27"/>
          <cell r="DV27"/>
          <cell r="DW27"/>
          <cell r="DX27"/>
          <cell r="DY27"/>
          <cell r="DZ27"/>
          <cell r="EA27"/>
          <cell r="EB27"/>
          <cell r="EC27"/>
          <cell r="ED27"/>
          <cell r="EE27"/>
          <cell r="EF27"/>
          <cell r="EG27"/>
          <cell r="EH27"/>
          <cell r="EI27"/>
          <cell r="EJ27"/>
          <cell r="EK27"/>
          <cell r="EL27"/>
          <cell r="EM27"/>
          <cell r="EN27"/>
          <cell r="EO27"/>
          <cell r="EP27"/>
          <cell r="EQ27"/>
          <cell r="ER27"/>
          <cell r="ES27"/>
          <cell r="ET27"/>
          <cell r="EU27"/>
          <cell r="EV27"/>
          <cell r="EW27"/>
          <cell r="EX27"/>
          <cell r="EY27"/>
          <cell r="EZ27"/>
          <cell r="FA27"/>
          <cell r="FB27"/>
          <cell r="FC27"/>
          <cell r="FD27"/>
          <cell r="FE27"/>
          <cell r="FF27"/>
          <cell r="FG27"/>
          <cell r="FH27"/>
          <cell r="FI27"/>
          <cell r="FJ27"/>
          <cell r="FK27"/>
          <cell r="FL27"/>
          <cell r="FM27"/>
          <cell r="FN27"/>
          <cell r="FO27"/>
          <cell r="FP27"/>
          <cell r="FQ27"/>
          <cell r="FR27"/>
          <cell r="FS27"/>
          <cell r="FT27"/>
          <cell r="FU27"/>
          <cell r="FV27"/>
          <cell r="FW27"/>
          <cell r="FX27"/>
          <cell r="FY27"/>
          <cell r="FZ27"/>
          <cell r="GA27"/>
          <cell r="GB27"/>
          <cell r="GC27"/>
          <cell r="GD27"/>
          <cell r="GE27"/>
          <cell r="GF27"/>
          <cell r="GG27"/>
          <cell r="GH27"/>
          <cell r="GI27"/>
          <cell r="GJ27"/>
          <cell r="GK27"/>
          <cell r="GL27"/>
          <cell r="GM27"/>
          <cell r="GN27"/>
          <cell r="GO27"/>
          <cell r="GP27"/>
          <cell r="GQ27"/>
          <cell r="GR27"/>
          <cell r="GS27"/>
          <cell r="GT27"/>
          <cell r="GU27"/>
          <cell r="GV27"/>
          <cell r="GW27"/>
          <cell r="GX27"/>
          <cell r="GY27"/>
          <cell r="GZ27"/>
          <cell r="HA27"/>
          <cell r="HB27"/>
          <cell r="HC27"/>
          <cell r="HD27"/>
          <cell r="HE27"/>
          <cell r="HF27"/>
          <cell r="HG27"/>
          <cell r="HH27"/>
          <cell r="HI27"/>
          <cell r="HJ27"/>
          <cell r="HK27"/>
          <cell r="HL27"/>
          <cell r="HM27"/>
          <cell r="HN27"/>
          <cell r="HO27"/>
          <cell r="HP27"/>
          <cell r="HQ27"/>
          <cell r="HR27"/>
          <cell r="HS27"/>
          <cell r="HT27"/>
          <cell r="HU27"/>
          <cell r="HV27"/>
          <cell r="HW27"/>
          <cell r="HX27"/>
          <cell r="HY27"/>
          <cell r="HZ27"/>
          <cell r="IA27"/>
          <cell r="IB27"/>
          <cell r="IC27"/>
          <cell r="ID27"/>
          <cell r="IE27"/>
          <cell r="IF27"/>
          <cell r="IG27"/>
          <cell r="IH27"/>
          <cell r="II27"/>
          <cell r="IJ27"/>
          <cell r="IK27"/>
          <cell r="IL27"/>
          <cell r="IM27"/>
          <cell r="IN27"/>
          <cell r="IO27"/>
          <cell r="IP27"/>
          <cell r="IQ27"/>
          <cell r="IR27"/>
          <cell r="IS27"/>
          <cell r="IT27"/>
          <cell r="IU27"/>
          <cell r="IV27"/>
          <cell r="IW27"/>
          <cell r="IX27"/>
          <cell r="IY27"/>
          <cell r="IZ27"/>
          <cell r="JA27"/>
          <cell r="JB27"/>
          <cell r="JC27"/>
          <cell r="JD27"/>
          <cell r="JE27"/>
          <cell r="JF27"/>
          <cell r="JG27"/>
          <cell r="JH27"/>
          <cell r="JI27"/>
          <cell r="JJ27"/>
          <cell r="JK27"/>
          <cell r="JL27"/>
          <cell r="JM27"/>
          <cell r="JN27"/>
          <cell r="JO27"/>
          <cell r="JP27"/>
          <cell r="JQ27"/>
          <cell r="JR27"/>
          <cell r="JS27"/>
          <cell r="JT27"/>
          <cell r="JU27"/>
          <cell r="JV27"/>
          <cell r="JW27"/>
          <cell r="JX27"/>
          <cell r="JY27"/>
          <cell r="JZ27"/>
          <cell r="KA27"/>
          <cell r="KB27"/>
          <cell r="KC27"/>
          <cell r="KD27"/>
          <cell r="KE27"/>
          <cell r="KF27"/>
          <cell r="KG27"/>
          <cell r="KH27"/>
          <cell r="KI27"/>
          <cell r="KJ27"/>
          <cell r="KK27"/>
          <cell r="KL27"/>
          <cell r="KM27"/>
          <cell r="KN27"/>
          <cell r="KO27"/>
          <cell r="KP27"/>
          <cell r="KQ27"/>
          <cell r="KR27"/>
          <cell r="KS27"/>
          <cell r="KT27"/>
          <cell r="KU27"/>
          <cell r="KV27"/>
          <cell r="KW27"/>
          <cell r="KX27"/>
          <cell r="KY27"/>
          <cell r="KZ27"/>
          <cell r="LA27"/>
          <cell r="LB27"/>
          <cell r="LC27"/>
          <cell r="LD27"/>
          <cell r="LE27"/>
          <cell r="LF27"/>
          <cell r="LG27"/>
          <cell r="LH27"/>
          <cell r="LI27"/>
          <cell r="LJ27"/>
          <cell r="LK27"/>
          <cell r="LL27"/>
          <cell r="LM27"/>
          <cell r="LN27"/>
          <cell r="LO27"/>
          <cell r="LP27"/>
          <cell r="LQ27"/>
          <cell r="LR27"/>
          <cell r="LS27"/>
          <cell r="LT27"/>
          <cell r="LU27"/>
          <cell r="LV27"/>
          <cell r="LW27"/>
          <cell r="LX27"/>
          <cell r="LY27"/>
          <cell r="LZ27"/>
          <cell r="MA27"/>
          <cell r="MB27"/>
          <cell r="MC27"/>
          <cell r="MD27"/>
          <cell r="ME27"/>
          <cell r="MF27"/>
          <cell r="MG27"/>
          <cell r="MH27"/>
          <cell r="MI27"/>
          <cell r="MJ27"/>
          <cell r="MK27"/>
          <cell r="ML27"/>
          <cell r="MM27"/>
          <cell r="MN27"/>
          <cell r="MO27"/>
          <cell r="MP27"/>
          <cell r="MQ27"/>
          <cell r="MR27"/>
          <cell r="MS27"/>
          <cell r="MT27"/>
          <cell r="MU27"/>
          <cell r="MV27"/>
          <cell r="MW27"/>
          <cell r="MX27"/>
          <cell r="MY27"/>
          <cell r="MZ27"/>
          <cell r="NA27"/>
          <cell r="NB27"/>
          <cell r="NC27"/>
          <cell r="ND27"/>
          <cell r="NE27"/>
          <cell r="NF27"/>
          <cell r="NG27"/>
          <cell r="NH27"/>
          <cell r="NI27"/>
          <cell r="NJ27"/>
          <cell r="NK27"/>
          <cell r="NL27"/>
          <cell r="NM27"/>
          <cell r="NN27"/>
          <cell r="NO27"/>
          <cell r="NP27"/>
          <cell r="NQ27"/>
          <cell r="NR27"/>
          <cell r="NS27"/>
          <cell r="NT27"/>
          <cell r="NU27"/>
          <cell r="NV27"/>
          <cell r="NW27"/>
          <cell r="NX27"/>
          <cell r="NY27"/>
          <cell r="NZ27"/>
          <cell r="OA27"/>
          <cell r="OB27"/>
          <cell r="OC27"/>
          <cell r="OD27"/>
          <cell r="OE27"/>
          <cell r="OF27"/>
          <cell r="OG27"/>
          <cell r="OH27"/>
          <cell r="OI27"/>
          <cell r="OJ27"/>
          <cell r="OK27"/>
          <cell r="OL27"/>
          <cell r="OM27"/>
          <cell r="ON27"/>
          <cell r="OO27"/>
          <cell r="OP27"/>
          <cell r="OQ27"/>
          <cell r="OR27"/>
          <cell r="OS27"/>
          <cell r="OT27"/>
          <cell r="OU27"/>
          <cell r="OV27"/>
          <cell r="OW27"/>
          <cell r="OX27"/>
          <cell r="OY27"/>
          <cell r="OZ27"/>
          <cell r="PA27"/>
          <cell r="PB27"/>
          <cell r="PC27"/>
          <cell r="PD27"/>
          <cell r="PE27"/>
          <cell r="PF27"/>
          <cell r="PG27"/>
          <cell r="PH27"/>
          <cell r="PI27"/>
          <cell r="PJ27"/>
          <cell r="PK27"/>
          <cell r="PL27"/>
          <cell r="PM27"/>
          <cell r="PN27"/>
          <cell r="PO27"/>
          <cell r="PP27"/>
          <cell r="PQ27"/>
          <cell r="PR27"/>
          <cell r="PS27"/>
          <cell r="PT27"/>
          <cell r="PU27"/>
          <cell r="PV27"/>
          <cell r="PW27"/>
          <cell r="PX27"/>
          <cell r="PY27"/>
          <cell r="PZ27"/>
          <cell r="QA27"/>
          <cell r="QB27"/>
          <cell r="QC27"/>
          <cell r="QD27"/>
          <cell r="QE27"/>
          <cell r="QF27"/>
          <cell r="QG27"/>
          <cell r="QH27"/>
          <cell r="QI27"/>
          <cell r="QJ27"/>
          <cell r="QK27"/>
          <cell r="QL27"/>
          <cell r="QM27"/>
          <cell r="QN27"/>
          <cell r="QO27"/>
          <cell r="QP27"/>
          <cell r="QQ27"/>
          <cell r="QR27"/>
          <cell r="QS27"/>
          <cell r="QT27"/>
          <cell r="QU27"/>
          <cell r="QV27"/>
          <cell r="QW27"/>
          <cell r="QX27"/>
          <cell r="QY27"/>
          <cell r="QZ27"/>
          <cell r="RA27"/>
          <cell r="RB27"/>
          <cell r="RC27"/>
          <cell r="RD27"/>
          <cell r="RE27"/>
          <cell r="RF27"/>
          <cell r="RG27"/>
          <cell r="RH27"/>
          <cell r="RI27"/>
          <cell r="RJ27"/>
          <cell r="RK27"/>
          <cell r="RL27"/>
          <cell r="RM27"/>
          <cell r="RN27"/>
          <cell r="RO27"/>
          <cell r="RP27"/>
          <cell r="RQ27"/>
          <cell r="RR27"/>
          <cell r="RS27"/>
          <cell r="RT27"/>
          <cell r="RU27"/>
          <cell r="RV27"/>
          <cell r="RW27"/>
          <cell r="RX27"/>
          <cell r="RY27"/>
          <cell r="RZ27"/>
          <cell r="SA27"/>
          <cell r="SB27"/>
          <cell r="SC27"/>
          <cell r="SD27"/>
          <cell r="SE27"/>
          <cell r="SF27"/>
          <cell r="SG27"/>
          <cell r="SH27"/>
          <cell r="SI27"/>
          <cell r="SJ27"/>
          <cell r="SK27"/>
          <cell r="SL27"/>
          <cell r="SM27"/>
          <cell r="SN27"/>
          <cell r="SO27"/>
          <cell r="SP27"/>
          <cell r="SQ27"/>
          <cell r="SR27"/>
          <cell r="SS27"/>
          <cell r="ST27"/>
          <cell r="SU27"/>
          <cell r="SV27"/>
          <cell r="SW27"/>
          <cell r="SX27"/>
          <cell r="SY27"/>
          <cell r="SZ27"/>
          <cell r="TA27"/>
          <cell r="TB27"/>
          <cell r="TC27"/>
          <cell r="TD27"/>
          <cell r="TE27"/>
          <cell r="TF27"/>
          <cell r="TG27"/>
          <cell r="TH27"/>
          <cell r="TI27"/>
          <cell r="TJ27"/>
          <cell r="TK27"/>
          <cell r="TL27"/>
          <cell r="TM27"/>
          <cell r="TN27"/>
          <cell r="TO27"/>
          <cell r="TP27"/>
          <cell r="TQ27"/>
          <cell r="TR27"/>
          <cell r="TS27"/>
          <cell r="TT27"/>
          <cell r="TU27"/>
          <cell r="TV27"/>
          <cell r="TW27"/>
          <cell r="TX27"/>
          <cell r="TY27"/>
          <cell r="TZ27"/>
          <cell r="UA27"/>
          <cell r="UB27"/>
          <cell r="UC27"/>
          <cell r="UD27"/>
          <cell r="UE27"/>
          <cell r="UF27"/>
          <cell r="UG27"/>
          <cell r="UH27"/>
          <cell r="UI27"/>
          <cell r="UJ27"/>
          <cell r="UK27"/>
          <cell r="UL27"/>
          <cell r="UM27"/>
          <cell r="UN27"/>
          <cell r="UO27"/>
          <cell r="UP27"/>
          <cell r="UQ27"/>
          <cell r="UR27"/>
          <cell r="US27"/>
          <cell r="UT27"/>
          <cell r="UU27"/>
          <cell r="UV27"/>
          <cell r="UW27"/>
          <cell r="UX27"/>
          <cell r="UY27"/>
          <cell r="UZ27"/>
          <cell r="VA27"/>
          <cell r="VB27"/>
          <cell r="VC27"/>
          <cell r="VD27"/>
          <cell r="VE27"/>
          <cell r="VF27"/>
          <cell r="VG27"/>
          <cell r="VH27"/>
          <cell r="VI27"/>
          <cell r="VJ27"/>
          <cell r="VK27"/>
          <cell r="VL27"/>
          <cell r="VM27"/>
          <cell r="VN27"/>
          <cell r="VO27"/>
          <cell r="VP27"/>
          <cell r="VQ27"/>
          <cell r="VR27"/>
          <cell r="VS27"/>
          <cell r="VT27"/>
          <cell r="VU27"/>
          <cell r="VV27"/>
          <cell r="VW27"/>
          <cell r="VX27"/>
          <cell r="VY27"/>
          <cell r="VZ27"/>
          <cell r="WA27"/>
          <cell r="WB27"/>
          <cell r="WC27"/>
          <cell r="WD27"/>
          <cell r="WE27"/>
          <cell r="WF27"/>
          <cell r="WG27"/>
          <cell r="WH27"/>
          <cell r="WI27"/>
          <cell r="WJ27"/>
          <cell r="WK27"/>
          <cell r="WL27"/>
          <cell r="WM27"/>
          <cell r="WN27"/>
          <cell r="WO27"/>
          <cell r="WP27"/>
          <cell r="WQ27"/>
          <cell r="WR27"/>
          <cell r="WS27"/>
          <cell r="WT27"/>
          <cell r="WU27"/>
          <cell r="WV27"/>
          <cell r="WW27"/>
          <cell r="WX27"/>
          <cell r="WY27"/>
          <cell r="WZ27"/>
          <cell r="XA27"/>
          <cell r="XB27"/>
          <cell r="XC27"/>
          <cell r="XD27"/>
          <cell r="XE27"/>
          <cell r="XF27"/>
          <cell r="XG27"/>
          <cell r="XH27"/>
          <cell r="XI27"/>
          <cell r="XJ27"/>
          <cell r="XK27"/>
          <cell r="XL27"/>
          <cell r="XM27"/>
          <cell r="XN27"/>
          <cell r="XO27"/>
          <cell r="XP27"/>
          <cell r="XQ27"/>
          <cell r="XR27"/>
          <cell r="XS27"/>
          <cell r="XT27"/>
          <cell r="XU27"/>
          <cell r="XV27"/>
          <cell r="XW27"/>
          <cell r="XX27"/>
          <cell r="XY27"/>
          <cell r="XZ27"/>
          <cell r="YA27"/>
          <cell r="YB27"/>
          <cell r="YC27"/>
          <cell r="YD27"/>
          <cell r="YE27"/>
          <cell r="YF27"/>
          <cell r="YG27"/>
          <cell r="YH27"/>
          <cell r="YI27"/>
          <cell r="YJ27"/>
          <cell r="YK27"/>
          <cell r="YL27"/>
          <cell r="YM27"/>
          <cell r="YN27"/>
          <cell r="YO27"/>
          <cell r="YP27"/>
          <cell r="YQ27"/>
          <cell r="YR27"/>
          <cell r="YS27"/>
          <cell r="YT27"/>
          <cell r="YU27"/>
          <cell r="YV27"/>
          <cell r="YW27"/>
          <cell r="YX27"/>
          <cell r="YY27"/>
          <cell r="YZ27"/>
          <cell r="ZA27"/>
          <cell r="ZB27"/>
          <cell r="ZC27"/>
          <cell r="ZD27"/>
          <cell r="ZE27"/>
          <cell r="ZF27"/>
          <cell r="ZG27"/>
          <cell r="ZH27"/>
          <cell r="ZI27"/>
          <cell r="ZJ27"/>
          <cell r="ZK27"/>
          <cell r="ZL27"/>
          <cell r="ZM27"/>
          <cell r="ZN27"/>
          <cell r="ZO27"/>
          <cell r="ZP27"/>
          <cell r="ZQ27"/>
          <cell r="ZR27"/>
          <cell r="ZS27"/>
          <cell r="ZT27"/>
          <cell r="ZU27"/>
          <cell r="ZV27"/>
          <cell r="ZW27"/>
          <cell r="ZX27"/>
          <cell r="ZY27"/>
          <cell r="ZZ27"/>
          <cell r="AAA27"/>
          <cell r="AAB27"/>
          <cell r="AAC27"/>
          <cell r="AAD27"/>
          <cell r="AAE27"/>
          <cell r="AAF27"/>
          <cell r="AAG27"/>
          <cell r="AAH27"/>
          <cell r="AAI27"/>
          <cell r="AAJ27"/>
          <cell r="AAK27"/>
          <cell r="AAL27"/>
          <cell r="AAM27"/>
          <cell r="AAN27"/>
          <cell r="AAO27"/>
          <cell r="AAP27"/>
          <cell r="AAQ27"/>
          <cell r="AAR27"/>
          <cell r="AAS27"/>
        </row>
        <row r="28">
          <cell r="C28">
            <v>0</v>
          </cell>
          <cell r="D28">
            <v>0</v>
          </cell>
          <cell r="E28"/>
          <cell r="F28"/>
          <cell r="G28"/>
          <cell r="H28"/>
          <cell r="I28"/>
          <cell r="J28"/>
          <cell r="K28"/>
          <cell r="L28"/>
          <cell r="M28"/>
          <cell r="N28"/>
          <cell r="O28"/>
          <cell r="P28"/>
          <cell r="Q28"/>
          <cell r="R28"/>
          <cell r="S28"/>
          <cell r="T28"/>
          <cell r="U28"/>
          <cell r="V28"/>
          <cell r="W28"/>
          <cell r="X28"/>
          <cell r="Y28"/>
          <cell r="Z28"/>
          <cell r="AA28"/>
          <cell r="AB28"/>
          <cell r="AC28"/>
          <cell r="AD28"/>
          <cell r="AE28"/>
          <cell r="AF28"/>
          <cell r="AG28"/>
          <cell r="AH28"/>
          <cell r="AI28"/>
          <cell r="AJ28"/>
          <cell r="AK28"/>
          <cell r="AL28"/>
          <cell r="AM28"/>
          <cell r="AN28"/>
          <cell r="AO28"/>
          <cell r="AP28"/>
          <cell r="AQ28"/>
          <cell r="AR28"/>
          <cell r="AS28"/>
          <cell r="AT28"/>
          <cell r="AU28"/>
          <cell r="AV28"/>
          <cell r="AW28"/>
          <cell r="AX28"/>
          <cell r="AY28"/>
          <cell r="AZ28"/>
          <cell r="BA28"/>
          <cell r="BB28"/>
          <cell r="BC28"/>
          <cell r="BD28"/>
          <cell r="BE28"/>
          <cell r="BF28"/>
          <cell r="BG28"/>
          <cell r="BH28"/>
          <cell r="BI28"/>
          <cell r="BJ28"/>
          <cell r="BK28"/>
          <cell r="BL28"/>
          <cell r="BM28"/>
          <cell r="BN28"/>
          <cell r="BO28"/>
          <cell r="BP28"/>
          <cell r="BQ28"/>
          <cell r="BR28"/>
          <cell r="BS28"/>
          <cell r="BT28"/>
          <cell r="BU28"/>
          <cell r="BV28"/>
          <cell r="BW28"/>
          <cell r="BX28"/>
          <cell r="BY28"/>
          <cell r="BZ28"/>
          <cell r="CA28"/>
          <cell r="CB28"/>
          <cell r="CC28"/>
          <cell r="CD28"/>
          <cell r="CE28"/>
          <cell r="CF28"/>
          <cell r="CG28"/>
          <cell r="CH28"/>
          <cell r="CI28">
            <v>0</v>
          </cell>
          <cell r="CJ28"/>
          <cell r="CK28"/>
          <cell r="CL28"/>
          <cell r="CM28"/>
          <cell r="CN28"/>
          <cell r="CO28"/>
          <cell r="CP28"/>
          <cell r="CQ28"/>
          <cell r="CR28"/>
          <cell r="CS28"/>
          <cell r="CT28"/>
          <cell r="CU28"/>
          <cell r="CV28"/>
          <cell r="CW28"/>
          <cell r="CX28"/>
          <cell r="CY28"/>
          <cell r="CZ28"/>
          <cell r="DA28"/>
          <cell r="DB28"/>
          <cell r="DC28"/>
          <cell r="DD28"/>
          <cell r="DE28"/>
          <cell r="DF28"/>
          <cell r="DG28"/>
          <cell r="DH28"/>
          <cell r="DI28"/>
          <cell r="DJ28"/>
          <cell r="DK28"/>
          <cell r="DL28"/>
          <cell r="DM28"/>
          <cell r="DN28"/>
          <cell r="DO28"/>
          <cell r="DP28"/>
          <cell r="DQ28"/>
          <cell r="DR28"/>
          <cell r="DS28"/>
          <cell r="DT28"/>
          <cell r="DU28"/>
          <cell r="DV28"/>
          <cell r="DW28"/>
          <cell r="DX28"/>
          <cell r="DY28"/>
          <cell r="DZ28"/>
          <cell r="EA28"/>
          <cell r="EB28"/>
          <cell r="EC28"/>
          <cell r="ED28"/>
          <cell r="EE28"/>
          <cell r="EF28"/>
          <cell r="EG28"/>
          <cell r="EH28"/>
          <cell r="EI28"/>
          <cell r="EJ28"/>
          <cell r="EK28"/>
          <cell r="EL28"/>
          <cell r="EM28"/>
          <cell r="EN28"/>
          <cell r="EO28"/>
          <cell r="EP28"/>
          <cell r="EQ28"/>
          <cell r="ER28"/>
          <cell r="ES28"/>
          <cell r="ET28"/>
          <cell r="EU28"/>
          <cell r="EV28"/>
          <cell r="EW28"/>
          <cell r="EX28"/>
          <cell r="EY28"/>
          <cell r="EZ28"/>
          <cell r="FA28"/>
          <cell r="FB28"/>
          <cell r="FC28"/>
          <cell r="FD28"/>
          <cell r="FE28"/>
          <cell r="FF28"/>
          <cell r="FG28"/>
          <cell r="FH28"/>
          <cell r="FI28"/>
          <cell r="FJ28"/>
          <cell r="FK28"/>
          <cell r="FL28"/>
          <cell r="FM28"/>
          <cell r="FN28"/>
          <cell r="FO28"/>
          <cell r="FP28"/>
          <cell r="FQ28"/>
          <cell r="FR28"/>
          <cell r="FS28"/>
          <cell r="FT28"/>
          <cell r="FU28"/>
          <cell r="FV28"/>
          <cell r="FW28"/>
          <cell r="FX28"/>
          <cell r="FY28"/>
          <cell r="FZ28"/>
          <cell r="GA28"/>
          <cell r="GB28"/>
          <cell r="GC28"/>
          <cell r="GD28"/>
          <cell r="GE28"/>
          <cell r="GF28"/>
          <cell r="GG28"/>
          <cell r="GH28"/>
          <cell r="GI28"/>
          <cell r="GJ28"/>
          <cell r="GK28"/>
          <cell r="GL28"/>
          <cell r="GM28"/>
          <cell r="GN28"/>
          <cell r="GO28"/>
          <cell r="GP28"/>
          <cell r="GQ28"/>
          <cell r="GR28"/>
          <cell r="GS28"/>
          <cell r="GT28"/>
          <cell r="GU28"/>
          <cell r="GV28"/>
          <cell r="GW28"/>
          <cell r="GX28"/>
          <cell r="GY28"/>
          <cell r="GZ28"/>
          <cell r="HA28"/>
          <cell r="HB28"/>
          <cell r="HC28"/>
          <cell r="HD28"/>
          <cell r="HE28"/>
          <cell r="HF28"/>
          <cell r="HG28"/>
          <cell r="HH28"/>
          <cell r="HI28"/>
          <cell r="HJ28"/>
          <cell r="HK28"/>
          <cell r="HL28"/>
          <cell r="HM28"/>
          <cell r="HN28"/>
          <cell r="HO28"/>
          <cell r="HP28"/>
          <cell r="HQ28"/>
          <cell r="HR28"/>
          <cell r="HS28"/>
          <cell r="HT28"/>
          <cell r="HU28"/>
          <cell r="HV28"/>
          <cell r="HW28"/>
          <cell r="HX28"/>
          <cell r="HY28"/>
          <cell r="HZ28"/>
          <cell r="IA28"/>
          <cell r="IB28"/>
          <cell r="IC28"/>
          <cell r="ID28"/>
          <cell r="IE28"/>
          <cell r="IF28"/>
          <cell r="IG28"/>
          <cell r="IH28"/>
          <cell r="II28"/>
          <cell r="IJ28"/>
          <cell r="IK28"/>
          <cell r="IL28"/>
          <cell r="IM28"/>
          <cell r="IN28"/>
          <cell r="IO28"/>
          <cell r="IP28"/>
          <cell r="IQ28"/>
          <cell r="IR28"/>
          <cell r="IS28"/>
          <cell r="IT28"/>
          <cell r="IU28"/>
          <cell r="IV28"/>
          <cell r="IW28"/>
          <cell r="IX28"/>
          <cell r="IY28"/>
          <cell r="IZ28"/>
          <cell r="JA28"/>
          <cell r="JB28"/>
          <cell r="JC28"/>
          <cell r="JD28"/>
          <cell r="JE28"/>
          <cell r="JF28"/>
          <cell r="JG28"/>
          <cell r="JH28"/>
          <cell r="JI28"/>
          <cell r="JJ28"/>
          <cell r="JK28"/>
          <cell r="JL28"/>
          <cell r="JM28"/>
          <cell r="JN28"/>
          <cell r="JO28"/>
          <cell r="JP28"/>
          <cell r="JQ28"/>
          <cell r="JR28"/>
          <cell r="JS28"/>
          <cell r="JT28"/>
          <cell r="JU28"/>
          <cell r="JV28"/>
          <cell r="JW28"/>
          <cell r="JX28"/>
          <cell r="JY28"/>
          <cell r="JZ28"/>
          <cell r="KA28"/>
          <cell r="KB28"/>
          <cell r="KC28"/>
          <cell r="KD28"/>
          <cell r="KE28"/>
          <cell r="KF28"/>
          <cell r="KG28"/>
          <cell r="KH28"/>
          <cell r="KI28"/>
          <cell r="KJ28"/>
          <cell r="KK28"/>
          <cell r="KL28"/>
          <cell r="KM28"/>
          <cell r="KN28"/>
          <cell r="KO28"/>
          <cell r="KP28"/>
          <cell r="KQ28"/>
          <cell r="KR28"/>
          <cell r="KS28"/>
          <cell r="KT28"/>
          <cell r="KU28"/>
          <cell r="KV28"/>
          <cell r="KW28"/>
          <cell r="KX28"/>
          <cell r="KY28"/>
          <cell r="KZ28"/>
          <cell r="LA28"/>
          <cell r="LB28"/>
          <cell r="LC28"/>
          <cell r="LD28"/>
          <cell r="LE28"/>
          <cell r="LF28"/>
          <cell r="LG28"/>
          <cell r="LH28"/>
          <cell r="LI28"/>
          <cell r="LJ28"/>
          <cell r="LK28"/>
          <cell r="LL28"/>
          <cell r="LM28"/>
          <cell r="LN28"/>
          <cell r="LO28"/>
          <cell r="LP28"/>
          <cell r="LQ28"/>
          <cell r="LR28"/>
          <cell r="LS28"/>
          <cell r="LT28"/>
          <cell r="LU28"/>
          <cell r="LV28"/>
          <cell r="LW28"/>
          <cell r="LX28"/>
          <cell r="LY28"/>
          <cell r="LZ28"/>
          <cell r="MA28"/>
          <cell r="MB28"/>
          <cell r="MC28"/>
          <cell r="MD28"/>
          <cell r="ME28"/>
          <cell r="MF28"/>
          <cell r="MG28"/>
          <cell r="MH28"/>
          <cell r="MI28"/>
          <cell r="MJ28"/>
          <cell r="MK28"/>
          <cell r="ML28"/>
          <cell r="MM28"/>
          <cell r="MN28"/>
          <cell r="MO28"/>
          <cell r="MP28"/>
          <cell r="MQ28"/>
          <cell r="MR28"/>
          <cell r="MS28"/>
          <cell r="MT28"/>
          <cell r="MU28"/>
          <cell r="MV28"/>
          <cell r="MW28"/>
          <cell r="MX28"/>
          <cell r="MY28"/>
          <cell r="MZ28"/>
          <cell r="NA28"/>
          <cell r="NB28"/>
          <cell r="NC28"/>
          <cell r="ND28"/>
          <cell r="NE28"/>
          <cell r="NF28"/>
          <cell r="NG28"/>
          <cell r="NH28"/>
          <cell r="NI28"/>
          <cell r="NJ28"/>
          <cell r="NK28"/>
          <cell r="NL28"/>
          <cell r="NM28"/>
          <cell r="NN28"/>
          <cell r="NO28"/>
          <cell r="NP28"/>
          <cell r="NQ28"/>
          <cell r="NR28"/>
          <cell r="NS28"/>
          <cell r="NT28"/>
          <cell r="NU28"/>
          <cell r="NV28"/>
          <cell r="NW28"/>
          <cell r="NX28"/>
          <cell r="NY28"/>
          <cell r="NZ28"/>
          <cell r="OA28"/>
          <cell r="OB28"/>
          <cell r="OC28"/>
          <cell r="OD28"/>
          <cell r="OE28"/>
          <cell r="OF28"/>
          <cell r="OG28"/>
          <cell r="OH28"/>
          <cell r="OI28"/>
          <cell r="OJ28"/>
          <cell r="OK28"/>
          <cell r="OL28"/>
          <cell r="OM28"/>
          <cell r="ON28"/>
          <cell r="OO28"/>
          <cell r="OP28"/>
          <cell r="OQ28"/>
          <cell r="OR28"/>
          <cell r="OS28"/>
          <cell r="OT28"/>
          <cell r="OU28"/>
          <cell r="OV28"/>
          <cell r="OW28"/>
          <cell r="OX28"/>
          <cell r="OY28"/>
          <cell r="OZ28"/>
          <cell r="PA28"/>
          <cell r="PB28"/>
          <cell r="PC28"/>
          <cell r="PD28"/>
          <cell r="PE28"/>
          <cell r="PF28"/>
          <cell r="PG28"/>
          <cell r="PH28"/>
          <cell r="PI28"/>
          <cell r="PJ28"/>
          <cell r="PK28"/>
          <cell r="PL28"/>
          <cell r="PM28"/>
          <cell r="PN28"/>
          <cell r="PO28"/>
          <cell r="PP28"/>
          <cell r="PQ28"/>
          <cell r="PR28"/>
          <cell r="PS28"/>
          <cell r="PT28"/>
          <cell r="PU28"/>
          <cell r="PV28"/>
          <cell r="PW28"/>
          <cell r="PX28"/>
          <cell r="PY28"/>
          <cell r="PZ28"/>
          <cell r="QA28"/>
          <cell r="QB28"/>
          <cell r="QC28"/>
          <cell r="QD28"/>
          <cell r="QE28"/>
          <cell r="QF28"/>
          <cell r="QG28"/>
          <cell r="QH28"/>
          <cell r="QI28"/>
          <cell r="QJ28"/>
          <cell r="QK28"/>
          <cell r="QL28"/>
          <cell r="QM28"/>
          <cell r="QN28"/>
          <cell r="QO28"/>
          <cell r="QP28"/>
          <cell r="QQ28"/>
          <cell r="QR28"/>
          <cell r="QS28"/>
          <cell r="QT28"/>
          <cell r="QU28"/>
          <cell r="QV28"/>
          <cell r="QW28"/>
          <cell r="QX28"/>
          <cell r="QY28"/>
          <cell r="QZ28"/>
          <cell r="RA28"/>
          <cell r="RB28"/>
          <cell r="RC28"/>
          <cell r="RD28"/>
          <cell r="RE28"/>
          <cell r="RF28"/>
          <cell r="RG28"/>
          <cell r="RH28"/>
          <cell r="RI28"/>
          <cell r="RJ28"/>
          <cell r="RK28"/>
          <cell r="RL28"/>
          <cell r="RM28"/>
          <cell r="RN28"/>
          <cell r="RO28"/>
          <cell r="RP28"/>
          <cell r="RQ28"/>
          <cell r="RR28"/>
          <cell r="RS28"/>
          <cell r="RT28"/>
          <cell r="RU28"/>
          <cell r="RV28"/>
          <cell r="RW28"/>
          <cell r="RX28"/>
          <cell r="RY28"/>
          <cell r="RZ28"/>
          <cell r="SA28"/>
          <cell r="SB28"/>
          <cell r="SC28"/>
          <cell r="SD28"/>
          <cell r="SE28"/>
          <cell r="SF28"/>
          <cell r="SG28"/>
          <cell r="SH28"/>
          <cell r="SI28"/>
          <cell r="SJ28"/>
          <cell r="SK28"/>
          <cell r="SL28"/>
          <cell r="SM28"/>
          <cell r="SN28"/>
          <cell r="SO28"/>
          <cell r="SP28"/>
          <cell r="SQ28"/>
          <cell r="SR28"/>
          <cell r="SS28"/>
          <cell r="ST28"/>
          <cell r="SU28"/>
          <cell r="SV28"/>
          <cell r="SW28"/>
          <cell r="SX28"/>
          <cell r="SY28"/>
          <cell r="SZ28"/>
          <cell r="TA28"/>
          <cell r="TB28"/>
          <cell r="TC28"/>
          <cell r="TD28"/>
          <cell r="TE28"/>
          <cell r="TF28"/>
          <cell r="TG28"/>
          <cell r="TH28"/>
          <cell r="TI28"/>
          <cell r="TJ28"/>
          <cell r="TK28"/>
          <cell r="TL28"/>
          <cell r="TM28"/>
          <cell r="TN28"/>
          <cell r="TO28"/>
          <cell r="TP28"/>
          <cell r="TQ28"/>
          <cell r="TR28"/>
          <cell r="TS28"/>
          <cell r="TT28"/>
          <cell r="TU28"/>
          <cell r="TV28"/>
          <cell r="TW28"/>
          <cell r="TX28"/>
          <cell r="TY28"/>
          <cell r="TZ28"/>
          <cell r="UA28"/>
          <cell r="UB28"/>
          <cell r="UC28"/>
          <cell r="UD28"/>
          <cell r="UE28"/>
          <cell r="UF28"/>
          <cell r="UG28"/>
          <cell r="UH28"/>
          <cell r="UI28"/>
          <cell r="UJ28"/>
          <cell r="UK28"/>
          <cell r="UL28"/>
          <cell r="UM28"/>
          <cell r="UN28"/>
          <cell r="UO28"/>
          <cell r="UP28"/>
          <cell r="UQ28"/>
          <cell r="UR28"/>
          <cell r="US28"/>
          <cell r="UT28"/>
          <cell r="UU28"/>
          <cell r="UV28"/>
          <cell r="UW28"/>
          <cell r="UX28"/>
          <cell r="UY28"/>
          <cell r="UZ28"/>
          <cell r="VA28"/>
          <cell r="VB28"/>
          <cell r="VC28"/>
          <cell r="VD28"/>
          <cell r="VE28"/>
          <cell r="VF28"/>
          <cell r="VG28"/>
          <cell r="VH28"/>
          <cell r="VI28"/>
          <cell r="VJ28"/>
          <cell r="VK28"/>
          <cell r="VL28"/>
          <cell r="VM28"/>
          <cell r="VN28"/>
          <cell r="VO28"/>
          <cell r="VP28"/>
          <cell r="VQ28"/>
          <cell r="VR28"/>
          <cell r="VS28"/>
          <cell r="VT28"/>
          <cell r="VU28"/>
          <cell r="VV28"/>
          <cell r="VW28"/>
          <cell r="VX28"/>
          <cell r="VY28"/>
          <cell r="VZ28"/>
          <cell r="WA28"/>
          <cell r="WB28"/>
          <cell r="WC28"/>
          <cell r="WD28"/>
          <cell r="WE28"/>
          <cell r="WF28"/>
          <cell r="WG28"/>
          <cell r="WH28"/>
          <cell r="WI28"/>
          <cell r="WJ28"/>
          <cell r="WK28"/>
          <cell r="WL28"/>
          <cell r="WM28"/>
          <cell r="WN28"/>
          <cell r="WO28"/>
          <cell r="WP28"/>
          <cell r="WQ28"/>
          <cell r="WR28"/>
          <cell r="WS28"/>
          <cell r="WT28"/>
          <cell r="WU28"/>
          <cell r="WV28"/>
          <cell r="WW28"/>
          <cell r="WX28"/>
          <cell r="WY28"/>
          <cell r="WZ28"/>
          <cell r="XA28"/>
          <cell r="XB28"/>
          <cell r="XC28"/>
          <cell r="XD28"/>
          <cell r="XE28"/>
          <cell r="XF28"/>
          <cell r="XG28"/>
          <cell r="XH28"/>
          <cell r="XI28"/>
          <cell r="XJ28"/>
          <cell r="XK28"/>
          <cell r="XL28"/>
          <cell r="XM28"/>
          <cell r="XN28"/>
          <cell r="XO28"/>
          <cell r="XP28"/>
          <cell r="XQ28"/>
          <cell r="XR28"/>
          <cell r="XS28"/>
          <cell r="XT28"/>
          <cell r="XU28"/>
          <cell r="XV28"/>
          <cell r="XW28"/>
          <cell r="XX28"/>
          <cell r="XY28"/>
          <cell r="XZ28"/>
          <cell r="YA28"/>
          <cell r="YB28"/>
          <cell r="YC28"/>
          <cell r="YD28"/>
          <cell r="YE28"/>
          <cell r="YF28"/>
          <cell r="YG28"/>
          <cell r="YH28"/>
          <cell r="YI28"/>
          <cell r="YJ28"/>
          <cell r="YK28"/>
          <cell r="YL28"/>
          <cell r="YM28"/>
          <cell r="YN28"/>
          <cell r="YO28"/>
          <cell r="YP28"/>
          <cell r="YQ28"/>
          <cell r="YR28"/>
          <cell r="YS28"/>
          <cell r="YT28"/>
          <cell r="YU28"/>
          <cell r="YV28"/>
          <cell r="YW28"/>
          <cell r="YX28"/>
          <cell r="YY28"/>
          <cell r="YZ28"/>
          <cell r="ZA28"/>
          <cell r="ZB28"/>
          <cell r="ZC28"/>
          <cell r="ZD28"/>
          <cell r="ZE28"/>
          <cell r="ZF28"/>
          <cell r="ZG28"/>
          <cell r="ZH28"/>
          <cell r="ZI28"/>
          <cell r="ZJ28"/>
          <cell r="ZK28"/>
          <cell r="ZL28"/>
          <cell r="ZM28"/>
          <cell r="ZN28"/>
          <cell r="ZO28"/>
          <cell r="ZP28"/>
          <cell r="ZQ28"/>
          <cell r="ZR28"/>
          <cell r="ZS28"/>
          <cell r="ZT28"/>
          <cell r="ZU28"/>
          <cell r="ZV28"/>
          <cell r="ZW28"/>
          <cell r="ZX28"/>
          <cell r="ZY28"/>
          <cell r="ZZ28"/>
          <cell r="AAA28"/>
          <cell r="AAB28"/>
          <cell r="AAC28"/>
          <cell r="AAD28"/>
          <cell r="AAE28"/>
          <cell r="AAF28"/>
          <cell r="AAG28"/>
          <cell r="AAH28"/>
          <cell r="AAI28"/>
          <cell r="AAJ28"/>
          <cell r="AAK28"/>
          <cell r="AAL28"/>
          <cell r="AAM28"/>
          <cell r="AAN28"/>
          <cell r="AAO28"/>
          <cell r="AAP28"/>
          <cell r="AAQ28"/>
          <cell r="AAR28"/>
          <cell r="AAS28"/>
        </row>
        <row r="29">
          <cell r="C29">
            <v>0</v>
          </cell>
          <cell r="D29">
            <v>0</v>
          </cell>
          <cell r="E29"/>
          <cell r="F29"/>
          <cell r="G29"/>
          <cell r="H29"/>
          <cell r="I29"/>
          <cell r="J29"/>
          <cell r="K29"/>
          <cell r="L29"/>
          <cell r="M29"/>
          <cell r="N29"/>
          <cell r="O29"/>
          <cell r="P29"/>
          <cell r="Q29"/>
          <cell r="R29"/>
          <cell r="S29"/>
          <cell r="T29"/>
          <cell r="U29"/>
          <cell r="V29"/>
          <cell r="W29"/>
          <cell r="X29"/>
          <cell r="Y29"/>
          <cell r="Z29"/>
          <cell r="AA29"/>
          <cell r="AB29"/>
          <cell r="AC29"/>
          <cell r="AD29"/>
          <cell r="AE29"/>
          <cell r="AF29"/>
          <cell r="AG29"/>
          <cell r="AH29"/>
          <cell r="AI29"/>
          <cell r="AJ29"/>
          <cell r="AK29"/>
          <cell r="AL29"/>
          <cell r="AM29"/>
          <cell r="AN29"/>
          <cell r="AO29"/>
          <cell r="AP29"/>
          <cell r="AQ29"/>
          <cell r="AR29"/>
          <cell r="AS29"/>
          <cell r="AT29"/>
          <cell r="AU29"/>
          <cell r="AV29"/>
          <cell r="AW29"/>
          <cell r="AX29"/>
          <cell r="AY29"/>
          <cell r="AZ29"/>
          <cell r="BA29"/>
          <cell r="BB29"/>
          <cell r="BC29"/>
          <cell r="BD29"/>
          <cell r="BE29"/>
          <cell r="BF29"/>
          <cell r="BG29"/>
          <cell r="BH29"/>
          <cell r="BI29"/>
          <cell r="BJ29"/>
          <cell r="BK29"/>
          <cell r="BL29"/>
          <cell r="BM29"/>
          <cell r="BN29"/>
          <cell r="BO29"/>
          <cell r="BP29"/>
          <cell r="BQ29"/>
          <cell r="BR29"/>
          <cell r="BS29"/>
          <cell r="BT29"/>
          <cell r="BU29"/>
          <cell r="BV29"/>
          <cell r="BW29"/>
          <cell r="BX29"/>
          <cell r="BY29"/>
          <cell r="BZ29"/>
          <cell r="CA29"/>
          <cell r="CB29"/>
          <cell r="CC29"/>
          <cell r="CD29"/>
          <cell r="CE29"/>
          <cell r="CF29"/>
          <cell r="CG29"/>
          <cell r="CH29"/>
          <cell r="CI29">
            <v>504</v>
          </cell>
          <cell r="CJ29"/>
          <cell r="CK29"/>
          <cell r="CL29"/>
          <cell r="CM29"/>
          <cell r="CN29"/>
          <cell r="CO29"/>
          <cell r="CP29"/>
          <cell r="CQ29"/>
          <cell r="CR29"/>
          <cell r="CS29"/>
          <cell r="CT29"/>
          <cell r="CU29"/>
          <cell r="CV29"/>
          <cell r="CW29"/>
          <cell r="CX29"/>
          <cell r="CY29"/>
          <cell r="CZ29"/>
          <cell r="DA29"/>
          <cell r="DB29"/>
          <cell r="DC29"/>
          <cell r="DD29"/>
          <cell r="DE29"/>
          <cell r="DF29"/>
          <cell r="DG29"/>
          <cell r="DH29"/>
          <cell r="DI29"/>
          <cell r="DJ29"/>
          <cell r="DK29"/>
          <cell r="DL29"/>
          <cell r="DM29"/>
          <cell r="DN29"/>
          <cell r="DO29"/>
          <cell r="DP29"/>
          <cell r="DQ29"/>
          <cell r="DR29"/>
          <cell r="DS29"/>
          <cell r="DT29"/>
          <cell r="DU29"/>
          <cell r="DV29"/>
          <cell r="DW29"/>
          <cell r="DX29"/>
          <cell r="DY29"/>
          <cell r="DZ29"/>
          <cell r="EA29"/>
          <cell r="EB29"/>
          <cell r="EC29"/>
          <cell r="ED29"/>
          <cell r="EE29"/>
          <cell r="EF29"/>
          <cell r="EG29"/>
          <cell r="EH29"/>
          <cell r="EI29"/>
          <cell r="EJ29"/>
          <cell r="EK29"/>
          <cell r="EL29"/>
          <cell r="EM29"/>
          <cell r="EN29"/>
          <cell r="EO29"/>
          <cell r="EP29"/>
          <cell r="EQ29"/>
          <cell r="ER29"/>
          <cell r="ES29"/>
          <cell r="ET29"/>
          <cell r="EU29"/>
          <cell r="EV29"/>
          <cell r="EW29"/>
          <cell r="EX29"/>
          <cell r="EY29"/>
          <cell r="EZ29"/>
          <cell r="FA29"/>
          <cell r="FB29"/>
          <cell r="FC29"/>
          <cell r="FD29"/>
          <cell r="FE29"/>
          <cell r="FF29"/>
          <cell r="FG29"/>
          <cell r="FH29"/>
          <cell r="FI29"/>
          <cell r="FJ29"/>
          <cell r="FK29"/>
          <cell r="FL29"/>
          <cell r="FM29"/>
          <cell r="FN29"/>
          <cell r="FO29"/>
          <cell r="FP29"/>
          <cell r="FQ29"/>
          <cell r="FR29"/>
          <cell r="FS29"/>
          <cell r="FT29"/>
          <cell r="FU29"/>
          <cell r="FV29"/>
          <cell r="FW29"/>
          <cell r="FX29"/>
          <cell r="FY29"/>
          <cell r="FZ29"/>
          <cell r="GA29"/>
          <cell r="GB29"/>
          <cell r="GC29"/>
          <cell r="GD29"/>
          <cell r="GE29"/>
          <cell r="GF29"/>
          <cell r="GG29"/>
          <cell r="GH29"/>
          <cell r="GI29"/>
          <cell r="GJ29"/>
          <cell r="GK29"/>
          <cell r="GL29"/>
          <cell r="GM29"/>
          <cell r="GN29"/>
          <cell r="GO29"/>
          <cell r="GP29"/>
          <cell r="GQ29"/>
          <cell r="GR29"/>
          <cell r="GS29"/>
          <cell r="GT29"/>
          <cell r="GU29"/>
          <cell r="GV29"/>
          <cell r="GW29"/>
          <cell r="GX29"/>
          <cell r="GY29"/>
          <cell r="GZ29"/>
          <cell r="HA29"/>
          <cell r="HB29"/>
          <cell r="HC29"/>
          <cell r="HD29"/>
          <cell r="HE29"/>
          <cell r="HF29"/>
          <cell r="HG29"/>
          <cell r="HH29"/>
          <cell r="HI29"/>
          <cell r="HJ29"/>
          <cell r="HK29"/>
          <cell r="HL29"/>
          <cell r="HM29"/>
          <cell r="HN29"/>
          <cell r="HO29"/>
          <cell r="HP29"/>
          <cell r="HQ29"/>
          <cell r="HR29"/>
          <cell r="HS29"/>
          <cell r="HT29"/>
          <cell r="HU29"/>
          <cell r="HV29"/>
          <cell r="HW29"/>
          <cell r="HX29"/>
          <cell r="HY29"/>
          <cell r="HZ29"/>
          <cell r="IA29"/>
          <cell r="IB29"/>
          <cell r="IC29"/>
          <cell r="ID29"/>
          <cell r="IE29"/>
          <cell r="IF29"/>
          <cell r="IG29"/>
          <cell r="IH29"/>
          <cell r="II29"/>
          <cell r="IJ29"/>
          <cell r="IK29"/>
          <cell r="IL29"/>
          <cell r="IM29"/>
          <cell r="IN29"/>
          <cell r="IO29"/>
          <cell r="IP29"/>
          <cell r="IQ29"/>
          <cell r="IR29"/>
          <cell r="IS29"/>
          <cell r="IT29"/>
          <cell r="IU29"/>
          <cell r="IV29"/>
          <cell r="IW29"/>
          <cell r="IX29"/>
          <cell r="IY29"/>
          <cell r="IZ29"/>
          <cell r="JA29"/>
          <cell r="JB29"/>
          <cell r="JC29"/>
          <cell r="JD29"/>
          <cell r="JE29"/>
          <cell r="JF29"/>
          <cell r="JG29"/>
          <cell r="JH29"/>
          <cell r="JI29"/>
          <cell r="JJ29"/>
          <cell r="JK29"/>
          <cell r="JL29"/>
          <cell r="JM29"/>
          <cell r="JN29"/>
          <cell r="JO29"/>
          <cell r="JP29"/>
          <cell r="JQ29"/>
          <cell r="JR29"/>
          <cell r="JS29"/>
          <cell r="JT29"/>
          <cell r="JU29"/>
          <cell r="JV29"/>
          <cell r="JW29"/>
          <cell r="JX29"/>
          <cell r="JY29"/>
          <cell r="JZ29"/>
          <cell r="KA29"/>
          <cell r="KB29"/>
          <cell r="KC29"/>
          <cell r="KD29"/>
          <cell r="KE29"/>
          <cell r="KF29"/>
          <cell r="KG29"/>
          <cell r="KH29"/>
          <cell r="KI29"/>
          <cell r="KJ29"/>
          <cell r="KK29"/>
          <cell r="KL29"/>
          <cell r="KM29"/>
          <cell r="KN29"/>
          <cell r="KO29"/>
          <cell r="KP29"/>
          <cell r="KQ29"/>
          <cell r="KR29"/>
          <cell r="KS29"/>
          <cell r="KT29"/>
          <cell r="KU29"/>
          <cell r="KV29"/>
          <cell r="KW29"/>
          <cell r="KX29"/>
          <cell r="KY29"/>
          <cell r="KZ29"/>
          <cell r="LA29"/>
          <cell r="LB29"/>
          <cell r="LC29"/>
          <cell r="LD29"/>
          <cell r="LE29"/>
          <cell r="LF29"/>
          <cell r="LG29"/>
          <cell r="LH29"/>
          <cell r="LI29"/>
          <cell r="LJ29"/>
          <cell r="LK29"/>
          <cell r="LL29"/>
          <cell r="LM29"/>
          <cell r="LN29"/>
          <cell r="LO29"/>
          <cell r="LP29"/>
          <cell r="LQ29"/>
          <cell r="LR29"/>
          <cell r="LS29"/>
          <cell r="LT29"/>
          <cell r="LU29"/>
          <cell r="LV29"/>
          <cell r="LW29"/>
          <cell r="LX29"/>
          <cell r="LY29"/>
          <cell r="LZ29"/>
          <cell r="MA29"/>
          <cell r="MB29"/>
          <cell r="MC29"/>
          <cell r="MD29"/>
          <cell r="ME29"/>
          <cell r="MF29"/>
          <cell r="MG29"/>
          <cell r="MH29"/>
          <cell r="MI29"/>
          <cell r="MJ29"/>
          <cell r="MK29"/>
          <cell r="ML29"/>
          <cell r="MM29"/>
          <cell r="MN29"/>
          <cell r="MO29"/>
          <cell r="MP29"/>
          <cell r="MQ29"/>
          <cell r="MR29"/>
          <cell r="MS29"/>
          <cell r="MT29"/>
          <cell r="MU29"/>
          <cell r="MV29"/>
          <cell r="MW29"/>
          <cell r="MX29"/>
          <cell r="MY29"/>
          <cell r="MZ29"/>
          <cell r="NA29"/>
          <cell r="NB29"/>
          <cell r="NC29"/>
          <cell r="ND29"/>
          <cell r="NE29"/>
          <cell r="NF29"/>
          <cell r="NG29"/>
          <cell r="NH29"/>
          <cell r="NI29"/>
          <cell r="NJ29"/>
          <cell r="NK29"/>
          <cell r="NL29"/>
          <cell r="NM29"/>
          <cell r="NN29"/>
          <cell r="NO29"/>
          <cell r="NP29"/>
          <cell r="NQ29"/>
          <cell r="NR29"/>
          <cell r="NS29"/>
          <cell r="NT29"/>
          <cell r="NU29"/>
          <cell r="NV29"/>
          <cell r="NW29"/>
          <cell r="NX29"/>
          <cell r="NY29"/>
          <cell r="NZ29"/>
          <cell r="OA29"/>
          <cell r="OB29"/>
          <cell r="OC29"/>
          <cell r="OD29"/>
          <cell r="OE29"/>
          <cell r="OF29"/>
          <cell r="OG29"/>
          <cell r="OH29"/>
          <cell r="OI29"/>
          <cell r="OJ29"/>
          <cell r="OK29"/>
          <cell r="OL29"/>
          <cell r="OM29"/>
          <cell r="ON29"/>
          <cell r="OO29"/>
          <cell r="OP29"/>
          <cell r="OQ29"/>
          <cell r="OR29"/>
          <cell r="OS29"/>
          <cell r="OT29"/>
          <cell r="OU29"/>
          <cell r="OV29"/>
          <cell r="OW29"/>
          <cell r="OX29"/>
          <cell r="OY29"/>
          <cell r="OZ29"/>
          <cell r="PA29"/>
          <cell r="PB29"/>
          <cell r="PC29"/>
          <cell r="PD29"/>
          <cell r="PE29"/>
          <cell r="PF29"/>
          <cell r="PG29"/>
          <cell r="PH29"/>
          <cell r="PI29"/>
          <cell r="PJ29"/>
          <cell r="PK29"/>
          <cell r="PL29"/>
          <cell r="PM29"/>
          <cell r="PN29"/>
          <cell r="PO29"/>
          <cell r="PP29"/>
          <cell r="PQ29"/>
          <cell r="PR29"/>
          <cell r="PS29"/>
          <cell r="PT29"/>
          <cell r="PU29"/>
          <cell r="PV29"/>
          <cell r="PW29"/>
          <cell r="PX29"/>
          <cell r="PY29"/>
          <cell r="PZ29"/>
          <cell r="QA29"/>
          <cell r="QB29"/>
          <cell r="QC29"/>
          <cell r="QD29"/>
          <cell r="QE29"/>
          <cell r="QF29"/>
          <cell r="QG29"/>
          <cell r="QH29"/>
          <cell r="QI29"/>
          <cell r="QJ29"/>
          <cell r="QK29"/>
          <cell r="QL29"/>
          <cell r="QM29"/>
          <cell r="QN29"/>
          <cell r="QO29"/>
          <cell r="QP29"/>
          <cell r="QQ29"/>
          <cell r="QR29"/>
          <cell r="QS29"/>
          <cell r="QT29"/>
          <cell r="QU29"/>
          <cell r="QV29"/>
          <cell r="QW29"/>
          <cell r="QX29"/>
          <cell r="QY29"/>
          <cell r="QZ29"/>
          <cell r="RA29"/>
          <cell r="RB29"/>
          <cell r="RC29"/>
          <cell r="RD29"/>
          <cell r="RE29"/>
          <cell r="RF29"/>
          <cell r="RG29"/>
          <cell r="RH29"/>
          <cell r="RI29"/>
          <cell r="RJ29"/>
          <cell r="RK29"/>
          <cell r="RL29"/>
          <cell r="RM29"/>
          <cell r="RN29"/>
          <cell r="RO29"/>
          <cell r="RP29"/>
          <cell r="RQ29"/>
          <cell r="RR29"/>
          <cell r="RS29"/>
          <cell r="RT29"/>
          <cell r="RU29"/>
          <cell r="RV29"/>
          <cell r="RW29"/>
          <cell r="RX29"/>
          <cell r="RY29"/>
          <cell r="RZ29"/>
          <cell r="SA29"/>
          <cell r="SB29"/>
          <cell r="SC29"/>
          <cell r="SD29"/>
          <cell r="SE29"/>
          <cell r="SF29"/>
          <cell r="SG29"/>
          <cell r="SH29"/>
          <cell r="SI29"/>
          <cell r="SJ29"/>
          <cell r="SK29"/>
          <cell r="SL29"/>
          <cell r="SM29"/>
          <cell r="SN29"/>
          <cell r="SO29"/>
          <cell r="SP29"/>
          <cell r="SQ29"/>
          <cell r="SR29"/>
          <cell r="SS29"/>
          <cell r="ST29"/>
          <cell r="SU29"/>
          <cell r="SV29"/>
          <cell r="SW29"/>
          <cell r="SX29"/>
          <cell r="SY29"/>
          <cell r="SZ29"/>
          <cell r="TA29"/>
          <cell r="TB29"/>
          <cell r="TC29"/>
          <cell r="TD29"/>
          <cell r="TE29"/>
          <cell r="TF29"/>
          <cell r="TG29"/>
          <cell r="TH29"/>
          <cell r="TI29"/>
          <cell r="TJ29"/>
          <cell r="TK29"/>
          <cell r="TL29"/>
          <cell r="TM29"/>
          <cell r="TN29"/>
          <cell r="TO29"/>
          <cell r="TP29"/>
          <cell r="TQ29"/>
          <cell r="TR29"/>
          <cell r="TS29"/>
          <cell r="TT29"/>
          <cell r="TU29"/>
          <cell r="TV29"/>
          <cell r="TW29"/>
          <cell r="TX29"/>
          <cell r="TY29"/>
          <cell r="TZ29"/>
          <cell r="UA29"/>
          <cell r="UB29"/>
          <cell r="UC29"/>
          <cell r="UD29"/>
          <cell r="UE29"/>
          <cell r="UF29"/>
          <cell r="UG29"/>
          <cell r="UH29"/>
          <cell r="UI29"/>
          <cell r="UJ29"/>
          <cell r="UK29"/>
          <cell r="UL29"/>
          <cell r="UM29"/>
          <cell r="UN29"/>
          <cell r="UO29"/>
          <cell r="UP29"/>
          <cell r="UQ29"/>
          <cell r="UR29"/>
          <cell r="US29"/>
          <cell r="UT29"/>
          <cell r="UU29"/>
          <cell r="UV29"/>
          <cell r="UW29"/>
          <cell r="UX29"/>
          <cell r="UY29"/>
          <cell r="UZ29"/>
          <cell r="VA29"/>
          <cell r="VB29"/>
          <cell r="VC29"/>
          <cell r="VD29"/>
          <cell r="VE29"/>
          <cell r="VF29"/>
          <cell r="VG29"/>
          <cell r="VH29"/>
          <cell r="VI29"/>
          <cell r="VJ29"/>
          <cell r="VK29"/>
          <cell r="VL29"/>
          <cell r="VM29"/>
          <cell r="VN29"/>
          <cell r="VO29"/>
          <cell r="VP29"/>
          <cell r="VQ29"/>
          <cell r="VR29"/>
          <cell r="VS29"/>
          <cell r="VT29"/>
          <cell r="VU29"/>
          <cell r="VV29"/>
          <cell r="VW29"/>
          <cell r="VX29"/>
          <cell r="VY29"/>
          <cell r="VZ29"/>
          <cell r="WA29"/>
          <cell r="WB29"/>
          <cell r="WC29"/>
          <cell r="WD29"/>
          <cell r="WE29"/>
          <cell r="WF29"/>
          <cell r="WG29"/>
          <cell r="WH29"/>
          <cell r="WI29"/>
          <cell r="WJ29"/>
          <cell r="WK29"/>
          <cell r="WL29"/>
          <cell r="WM29"/>
          <cell r="WN29"/>
          <cell r="WO29"/>
          <cell r="WP29"/>
          <cell r="WQ29"/>
          <cell r="WR29"/>
          <cell r="WS29"/>
          <cell r="WT29"/>
          <cell r="WU29"/>
          <cell r="WV29"/>
          <cell r="WW29"/>
          <cell r="WX29"/>
          <cell r="WY29"/>
          <cell r="WZ29"/>
          <cell r="XA29"/>
          <cell r="XB29"/>
          <cell r="XC29"/>
          <cell r="XD29"/>
          <cell r="XE29"/>
          <cell r="XF29"/>
          <cell r="XG29"/>
          <cell r="XH29"/>
          <cell r="XI29"/>
          <cell r="XJ29"/>
          <cell r="XK29"/>
          <cell r="XL29"/>
          <cell r="XM29"/>
          <cell r="XN29"/>
          <cell r="XO29"/>
          <cell r="XP29"/>
          <cell r="XQ29"/>
          <cell r="XR29"/>
          <cell r="XS29"/>
          <cell r="XT29"/>
          <cell r="XU29"/>
          <cell r="XV29"/>
          <cell r="XW29"/>
          <cell r="XX29"/>
          <cell r="XY29"/>
          <cell r="XZ29"/>
          <cell r="YA29"/>
          <cell r="YB29"/>
          <cell r="YC29"/>
          <cell r="YD29"/>
          <cell r="YE29"/>
          <cell r="YF29"/>
          <cell r="YG29"/>
          <cell r="YH29"/>
          <cell r="YI29"/>
          <cell r="YJ29"/>
          <cell r="YK29"/>
          <cell r="YL29"/>
          <cell r="YM29"/>
          <cell r="YN29"/>
          <cell r="YO29"/>
          <cell r="YP29"/>
          <cell r="YQ29"/>
          <cell r="YR29"/>
          <cell r="YS29"/>
          <cell r="YT29"/>
          <cell r="YU29"/>
          <cell r="YV29"/>
          <cell r="YW29"/>
          <cell r="YX29"/>
          <cell r="YY29"/>
          <cell r="YZ29"/>
          <cell r="ZA29"/>
          <cell r="ZB29"/>
          <cell r="ZC29"/>
          <cell r="ZD29"/>
          <cell r="ZE29"/>
          <cell r="ZF29"/>
          <cell r="ZG29"/>
          <cell r="ZH29"/>
          <cell r="ZI29"/>
          <cell r="ZJ29"/>
          <cell r="ZK29"/>
          <cell r="ZL29"/>
          <cell r="ZM29"/>
          <cell r="ZN29"/>
          <cell r="ZO29"/>
          <cell r="ZP29"/>
          <cell r="ZQ29"/>
          <cell r="ZR29"/>
          <cell r="ZS29"/>
          <cell r="ZT29"/>
          <cell r="ZU29"/>
          <cell r="ZV29"/>
          <cell r="ZW29"/>
          <cell r="ZX29"/>
          <cell r="ZY29"/>
          <cell r="ZZ29"/>
          <cell r="AAA29"/>
          <cell r="AAB29"/>
          <cell r="AAC29"/>
          <cell r="AAD29"/>
          <cell r="AAE29"/>
          <cell r="AAF29"/>
          <cell r="AAG29"/>
          <cell r="AAH29"/>
          <cell r="AAI29"/>
          <cell r="AAJ29"/>
          <cell r="AAK29"/>
          <cell r="AAL29"/>
          <cell r="AAM29"/>
          <cell r="AAN29"/>
          <cell r="AAO29"/>
          <cell r="AAP29"/>
          <cell r="AAQ29"/>
          <cell r="AAR29"/>
          <cell r="AAS29"/>
        </row>
        <row r="30">
          <cell r="C30">
            <v>0</v>
          </cell>
          <cell r="D30">
            <v>0</v>
          </cell>
          <cell r="E30"/>
          <cell r="F30"/>
          <cell r="G30"/>
          <cell r="H30"/>
          <cell r="I30"/>
          <cell r="J30"/>
          <cell r="K30"/>
          <cell r="L30"/>
          <cell r="M30"/>
          <cell r="N30"/>
          <cell r="O30"/>
          <cell r="P30"/>
          <cell r="Q30"/>
          <cell r="R30"/>
          <cell r="S30"/>
          <cell r="T30"/>
          <cell r="U30"/>
          <cell r="V30"/>
          <cell r="W30"/>
          <cell r="X30"/>
          <cell r="Y30"/>
          <cell r="Z30"/>
          <cell r="AA30"/>
          <cell r="AB30"/>
          <cell r="AC30"/>
          <cell r="AD30"/>
          <cell r="AE30"/>
          <cell r="AF30"/>
          <cell r="AG30"/>
          <cell r="AH30"/>
          <cell r="AI30"/>
          <cell r="AJ30"/>
          <cell r="AK30"/>
          <cell r="AL30"/>
          <cell r="AM30"/>
          <cell r="AN30"/>
          <cell r="AO30"/>
          <cell r="AP30"/>
          <cell r="AQ30"/>
          <cell r="AR30"/>
          <cell r="AS30"/>
          <cell r="AT30"/>
          <cell r="AU30"/>
          <cell r="AV30"/>
          <cell r="AW30"/>
          <cell r="AX30"/>
          <cell r="AY30"/>
          <cell r="AZ30"/>
          <cell r="BA30"/>
          <cell r="BB30"/>
          <cell r="BC30"/>
          <cell r="BD30"/>
          <cell r="BE30"/>
          <cell r="BF30"/>
          <cell r="BG30"/>
          <cell r="BH30"/>
          <cell r="BI30"/>
          <cell r="BJ30"/>
          <cell r="BK30"/>
          <cell r="BL30"/>
          <cell r="BM30"/>
          <cell r="BN30"/>
          <cell r="BO30"/>
          <cell r="BP30"/>
          <cell r="BQ30"/>
          <cell r="BR30"/>
          <cell r="BS30"/>
          <cell r="BT30"/>
          <cell r="BU30"/>
          <cell r="BV30"/>
          <cell r="BW30"/>
          <cell r="BX30"/>
          <cell r="BY30"/>
          <cell r="BZ30"/>
          <cell r="CA30"/>
          <cell r="CB30"/>
          <cell r="CC30"/>
          <cell r="CD30"/>
          <cell r="CE30"/>
          <cell r="CF30"/>
          <cell r="CG30"/>
          <cell r="CH30"/>
          <cell r="CI30">
            <v>0</v>
          </cell>
          <cell r="CJ30"/>
          <cell r="CK30"/>
          <cell r="CL30"/>
          <cell r="CM30"/>
          <cell r="CN30"/>
          <cell r="CO30"/>
          <cell r="CP30"/>
          <cell r="CQ30"/>
          <cell r="CR30"/>
          <cell r="CS30"/>
          <cell r="CT30"/>
          <cell r="CU30"/>
          <cell r="CV30"/>
          <cell r="CW30"/>
          <cell r="CX30"/>
          <cell r="CY30"/>
          <cell r="CZ30"/>
          <cell r="DA30"/>
          <cell r="DB30"/>
          <cell r="DC30"/>
          <cell r="DD30"/>
          <cell r="DE30"/>
          <cell r="DF30"/>
          <cell r="DG30"/>
          <cell r="DH30"/>
          <cell r="DI30"/>
          <cell r="DJ30"/>
          <cell r="DK30"/>
          <cell r="DL30"/>
          <cell r="DM30"/>
          <cell r="DN30"/>
          <cell r="DO30"/>
          <cell r="DP30"/>
          <cell r="DQ30"/>
          <cell r="DR30"/>
          <cell r="DS30"/>
          <cell r="DT30"/>
          <cell r="DU30"/>
          <cell r="DV30"/>
          <cell r="DW30"/>
          <cell r="DX30"/>
          <cell r="DY30"/>
          <cell r="DZ30"/>
          <cell r="EA30"/>
          <cell r="EB30"/>
          <cell r="EC30"/>
          <cell r="ED30"/>
          <cell r="EE30"/>
          <cell r="EF30"/>
          <cell r="EG30"/>
          <cell r="EH30"/>
          <cell r="EI30"/>
          <cell r="EJ30"/>
          <cell r="EK30"/>
          <cell r="EL30"/>
          <cell r="EM30"/>
          <cell r="EN30"/>
          <cell r="EO30"/>
          <cell r="EP30"/>
          <cell r="EQ30"/>
          <cell r="ER30"/>
          <cell r="ES30"/>
          <cell r="ET30"/>
          <cell r="EU30"/>
          <cell r="EV30"/>
          <cell r="EW30"/>
          <cell r="EX30"/>
          <cell r="EY30"/>
          <cell r="EZ30"/>
          <cell r="FA30"/>
          <cell r="FB30"/>
          <cell r="FC30"/>
          <cell r="FD30"/>
          <cell r="FE30"/>
          <cell r="FF30"/>
          <cell r="FG30"/>
          <cell r="FH30"/>
          <cell r="FI30"/>
          <cell r="FJ30"/>
          <cell r="FK30"/>
          <cell r="FL30"/>
          <cell r="FM30"/>
          <cell r="FN30"/>
          <cell r="FO30"/>
          <cell r="FP30"/>
          <cell r="FQ30"/>
          <cell r="FR30"/>
          <cell r="FS30"/>
          <cell r="FT30"/>
          <cell r="FU30"/>
          <cell r="FV30"/>
          <cell r="FW30"/>
          <cell r="FX30"/>
          <cell r="FY30"/>
          <cell r="FZ30"/>
          <cell r="GA30"/>
          <cell r="GB30"/>
          <cell r="GC30"/>
          <cell r="GD30"/>
          <cell r="GE30"/>
          <cell r="GF30"/>
          <cell r="GG30"/>
          <cell r="GH30"/>
          <cell r="GI30"/>
          <cell r="GJ30"/>
          <cell r="GK30"/>
          <cell r="GL30"/>
          <cell r="GM30"/>
          <cell r="GN30"/>
          <cell r="GO30"/>
          <cell r="GP30"/>
          <cell r="GQ30"/>
          <cell r="GR30"/>
          <cell r="GS30"/>
          <cell r="GT30"/>
          <cell r="GU30"/>
          <cell r="GV30"/>
          <cell r="GW30"/>
          <cell r="GX30"/>
          <cell r="GY30"/>
          <cell r="GZ30"/>
          <cell r="HA30"/>
          <cell r="HB30"/>
          <cell r="HC30"/>
          <cell r="HD30"/>
          <cell r="HE30"/>
          <cell r="HF30"/>
          <cell r="HG30"/>
          <cell r="HH30"/>
          <cell r="HI30"/>
          <cell r="HJ30"/>
          <cell r="HK30"/>
          <cell r="HL30"/>
          <cell r="HM30"/>
          <cell r="HN30"/>
          <cell r="HO30"/>
          <cell r="HP30"/>
          <cell r="HQ30"/>
          <cell r="HR30"/>
          <cell r="HS30"/>
          <cell r="HT30"/>
          <cell r="HU30"/>
          <cell r="HV30"/>
          <cell r="HW30"/>
          <cell r="HX30"/>
          <cell r="HY30"/>
          <cell r="HZ30"/>
          <cell r="IA30"/>
          <cell r="IB30"/>
          <cell r="IC30"/>
          <cell r="ID30"/>
          <cell r="IE30"/>
          <cell r="IF30"/>
          <cell r="IG30"/>
          <cell r="IH30"/>
          <cell r="II30"/>
          <cell r="IJ30"/>
          <cell r="IK30"/>
          <cell r="IL30"/>
          <cell r="IM30"/>
          <cell r="IN30"/>
          <cell r="IO30"/>
          <cell r="IP30"/>
          <cell r="IQ30"/>
          <cell r="IR30"/>
          <cell r="IS30"/>
          <cell r="IT30"/>
          <cell r="IU30"/>
          <cell r="IV30"/>
          <cell r="IW30"/>
          <cell r="IX30"/>
          <cell r="IY30"/>
          <cell r="IZ30"/>
          <cell r="JA30"/>
          <cell r="JB30"/>
          <cell r="JC30"/>
          <cell r="JD30"/>
          <cell r="JE30"/>
          <cell r="JF30"/>
          <cell r="JG30"/>
          <cell r="JH30"/>
          <cell r="JI30"/>
          <cell r="JJ30"/>
          <cell r="JK30"/>
          <cell r="JL30"/>
          <cell r="JM30"/>
          <cell r="JN30"/>
          <cell r="JO30"/>
          <cell r="JP30"/>
          <cell r="JQ30"/>
          <cell r="JR30"/>
          <cell r="JS30"/>
          <cell r="JT30"/>
          <cell r="JU30"/>
          <cell r="JV30"/>
          <cell r="JW30"/>
          <cell r="JX30"/>
          <cell r="JY30"/>
          <cell r="JZ30"/>
          <cell r="KA30"/>
          <cell r="KB30"/>
          <cell r="KC30"/>
          <cell r="KD30"/>
          <cell r="KE30"/>
          <cell r="KF30"/>
          <cell r="KG30"/>
          <cell r="KH30"/>
          <cell r="KI30"/>
          <cell r="KJ30"/>
          <cell r="KK30"/>
          <cell r="KL30"/>
          <cell r="KM30"/>
          <cell r="KN30"/>
          <cell r="KO30"/>
          <cell r="KP30"/>
          <cell r="KQ30"/>
          <cell r="KR30"/>
          <cell r="KS30"/>
          <cell r="KT30"/>
          <cell r="KU30"/>
          <cell r="KV30"/>
          <cell r="KW30"/>
          <cell r="KX30"/>
          <cell r="KY30"/>
          <cell r="KZ30"/>
          <cell r="LA30"/>
          <cell r="LB30"/>
          <cell r="LC30"/>
          <cell r="LD30"/>
          <cell r="LE30"/>
          <cell r="LF30"/>
          <cell r="LG30"/>
          <cell r="LH30"/>
          <cell r="LI30"/>
          <cell r="LJ30"/>
          <cell r="LK30"/>
          <cell r="LL30"/>
          <cell r="LM30"/>
          <cell r="LN30"/>
          <cell r="LO30"/>
          <cell r="LP30"/>
          <cell r="LQ30"/>
          <cell r="LR30"/>
          <cell r="LS30"/>
          <cell r="LT30"/>
          <cell r="LU30"/>
          <cell r="LV30"/>
          <cell r="LW30"/>
          <cell r="LX30"/>
          <cell r="LY30"/>
          <cell r="LZ30"/>
          <cell r="MA30"/>
          <cell r="MB30"/>
          <cell r="MC30"/>
          <cell r="MD30"/>
          <cell r="ME30"/>
          <cell r="MF30"/>
          <cell r="MG30"/>
          <cell r="MH30"/>
          <cell r="MI30"/>
          <cell r="MJ30"/>
          <cell r="MK30"/>
          <cell r="ML30"/>
          <cell r="MM30"/>
          <cell r="MN30"/>
          <cell r="MO30"/>
          <cell r="MP30"/>
          <cell r="MQ30"/>
          <cell r="MR30"/>
          <cell r="MS30"/>
          <cell r="MT30"/>
          <cell r="MU30"/>
          <cell r="MV30"/>
          <cell r="MW30"/>
          <cell r="MX30"/>
          <cell r="MY30"/>
          <cell r="MZ30"/>
          <cell r="NA30"/>
          <cell r="NB30"/>
          <cell r="NC30"/>
          <cell r="ND30"/>
          <cell r="NE30"/>
          <cell r="NF30"/>
          <cell r="NG30"/>
          <cell r="NH30"/>
          <cell r="NI30"/>
          <cell r="NJ30"/>
          <cell r="NK30"/>
          <cell r="NL30"/>
          <cell r="NM30"/>
          <cell r="NN30"/>
          <cell r="NO30"/>
          <cell r="NP30"/>
          <cell r="NQ30"/>
          <cell r="NR30"/>
          <cell r="NS30"/>
          <cell r="NT30"/>
          <cell r="NU30"/>
          <cell r="NV30"/>
          <cell r="NW30"/>
          <cell r="NX30"/>
          <cell r="NY30"/>
          <cell r="NZ30"/>
          <cell r="OA30"/>
          <cell r="OB30"/>
          <cell r="OC30"/>
          <cell r="OD30"/>
          <cell r="OE30"/>
          <cell r="OF30"/>
          <cell r="OG30"/>
          <cell r="OH30"/>
          <cell r="OI30"/>
          <cell r="OJ30"/>
          <cell r="OK30"/>
          <cell r="OL30"/>
          <cell r="OM30"/>
          <cell r="ON30"/>
          <cell r="OO30"/>
          <cell r="OP30"/>
          <cell r="OQ30"/>
          <cell r="OR30"/>
          <cell r="OS30"/>
          <cell r="OT30"/>
          <cell r="OU30"/>
          <cell r="OV30"/>
          <cell r="OW30"/>
          <cell r="OX30"/>
          <cell r="OY30"/>
          <cell r="OZ30"/>
          <cell r="PA30"/>
          <cell r="PB30"/>
          <cell r="PC30"/>
          <cell r="PD30"/>
          <cell r="PE30"/>
          <cell r="PF30"/>
          <cell r="PG30"/>
          <cell r="PH30"/>
          <cell r="PI30"/>
          <cell r="PJ30"/>
          <cell r="PK30"/>
          <cell r="PL30"/>
          <cell r="PM30"/>
          <cell r="PN30"/>
          <cell r="PO30"/>
          <cell r="PP30"/>
          <cell r="PQ30"/>
          <cell r="PR30"/>
          <cell r="PS30"/>
          <cell r="PT30"/>
          <cell r="PU30"/>
          <cell r="PV30"/>
          <cell r="PW30"/>
          <cell r="PX30"/>
          <cell r="PY30"/>
          <cell r="PZ30"/>
          <cell r="QA30"/>
          <cell r="QB30"/>
          <cell r="QC30"/>
          <cell r="QD30"/>
          <cell r="QE30"/>
          <cell r="QF30"/>
          <cell r="QG30"/>
          <cell r="QH30"/>
          <cell r="QI30"/>
          <cell r="QJ30"/>
          <cell r="QK30"/>
          <cell r="QL30"/>
          <cell r="QM30"/>
          <cell r="QN30"/>
          <cell r="QO30"/>
          <cell r="QP30"/>
          <cell r="QQ30"/>
          <cell r="QR30"/>
          <cell r="QS30"/>
          <cell r="QT30"/>
          <cell r="QU30"/>
          <cell r="QV30"/>
          <cell r="QW30"/>
          <cell r="QX30"/>
          <cell r="QY30"/>
          <cell r="QZ30"/>
          <cell r="RA30"/>
          <cell r="RB30"/>
          <cell r="RC30"/>
          <cell r="RD30"/>
          <cell r="RE30"/>
          <cell r="RF30"/>
          <cell r="RG30"/>
          <cell r="RH30"/>
          <cell r="RI30"/>
          <cell r="RJ30"/>
          <cell r="RK30"/>
          <cell r="RL30"/>
          <cell r="RM30"/>
          <cell r="RN30"/>
          <cell r="RO30"/>
          <cell r="RP30"/>
          <cell r="RQ30"/>
          <cell r="RR30"/>
          <cell r="RS30"/>
          <cell r="RT30"/>
          <cell r="RU30"/>
          <cell r="RV30"/>
          <cell r="RW30"/>
          <cell r="RX30"/>
          <cell r="RY30"/>
          <cell r="RZ30"/>
          <cell r="SA30"/>
          <cell r="SB30"/>
          <cell r="SC30"/>
          <cell r="SD30"/>
          <cell r="SE30"/>
          <cell r="SF30"/>
          <cell r="SG30"/>
          <cell r="SH30"/>
          <cell r="SI30"/>
          <cell r="SJ30"/>
          <cell r="SK30"/>
          <cell r="SL30"/>
          <cell r="SM30"/>
          <cell r="SN30"/>
          <cell r="SO30"/>
          <cell r="SP30"/>
          <cell r="SQ30"/>
          <cell r="SR30"/>
          <cell r="SS30"/>
          <cell r="ST30"/>
          <cell r="SU30"/>
          <cell r="SV30"/>
          <cell r="SW30"/>
          <cell r="SX30"/>
          <cell r="SY30"/>
          <cell r="SZ30"/>
          <cell r="TA30"/>
          <cell r="TB30"/>
          <cell r="TC30"/>
          <cell r="TD30"/>
          <cell r="TE30"/>
          <cell r="TF30"/>
          <cell r="TG30"/>
          <cell r="TH30"/>
          <cell r="TI30"/>
          <cell r="TJ30"/>
          <cell r="TK30"/>
          <cell r="TL30"/>
          <cell r="TM30"/>
          <cell r="TN30"/>
          <cell r="TO30"/>
          <cell r="TP30"/>
          <cell r="TQ30"/>
          <cell r="TR30"/>
          <cell r="TS30"/>
          <cell r="TT30"/>
          <cell r="TU30"/>
          <cell r="TV30"/>
          <cell r="TW30"/>
          <cell r="TX30"/>
          <cell r="TY30"/>
          <cell r="TZ30"/>
          <cell r="UA30"/>
          <cell r="UB30"/>
          <cell r="UC30"/>
          <cell r="UD30"/>
          <cell r="UE30"/>
          <cell r="UF30"/>
          <cell r="UG30"/>
          <cell r="UH30"/>
          <cell r="UI30"/>
          <cell r="UJ30"/>
          <cell r="UK30"/>
          <cell r="UL30"/>
          <cell r="UM30"/>
          <cell r="UN30"/>
          <cell r="UO30"/>
          <cell r="UP30"/>
          <cell r="UQ30"/>
          <cell r="UR30"/>
          <cell r="US30"/>
          <cell r="UT30"/>
          <cell r="UU30"/>
          <cell r="UV30"/>
          <cell r="UW30"/>
          <cell r="UX30"/>
          <cell r="UY30"/>
          <cell r="UZ30"/>
          <cell r="VA30"/>
          <cell r="VB30"/>
          <cell r="VC30"/>
          <cell r="VD30"/>
          <cell r="VE30"/>
          <cell r="VF30"/>
          <cell r="VG30"/>
          <cell r="VH30"/>
          <cell r="VI30"/>
          <cell r="VJ30"/>
          <cell r="VK30"/>
          <cell r="VL30"/>
          <cell r="VM30"/>
          <cell r="VN30"/>
          <cell r="VO30"/>
          <cell r="VP30"/>
          <cell r="VQ30"/>
          <cell r="VR30"/>
          <cell r="VS30"/>
          <cell r="VT30"/>
          <cell r="VU30"/>
          <cell r="VV30"/>
          <cell r="VW30"/>
          <cell r="VX30"/>
          <cell r="VY30"/>
          <cell r="VZ30"/>
          <cell r="WA30"/>
          <cell r="WB30"/>
          <cell r="WC30"/>
          <cell r="WD30"/>
          <cell r="WE30"/>
          <cell r="WF30"/>
          <cell r="WG30"/>
          <cell r="WH30"/>
          <cell r="WI30"/>
          <cell r="WJ30"/>
          <cell r="WK30"/>
          <cell r="WL30"/>
          <cell r="WM30"/>
          <cell r="WN30"/>
          <cell r="WO30"/>
          <cell r="WP30"/>
          <cell r="WQ30"/>
          <cell r="WR30"/>
          <cell r="WS30"/>
          <cell r="WT30"/>
          <cell r="WU30"/>
          <cell r="WV30"/>
          <cell r="WW30"/>
          <cell r="WX30"/>
          <cell r="WY30"/>
          <cell r="WZ30"/>
          <cell r="XA30"/>
          <cell r="XB30"/>
          <cell r="XC30"/>
          <cell r="XD30"/>
          <cell r="XE30"/>
          <cell r="XF30"/>
          <cell r="XG30"/>
          <cell r="XH30"/>
          <cell r="XI30"/>
          <cell r="XJ30"/>
          <cell r="XK30"/>
          <cell r="XL30"/>
          <cell r="XM30"/>
          <cell r="XN30"/>
          <cell r="XO30"/>
          <cell r="XP30"/>
          <cell r="XQ30"/>
          <cell r="XR30"/>
          <cell r="XS30"/>
          <cell r="XT30"/>
          <cell r="XU30"/>
          <cell r="XV30"/>
          <cell r="XW30"/>
          <cell r="XX30"/>
          <cell r="XY30"/>
          <cell r="XZ30"/>
          <cell r="YA30"/>
          <cell r="YB30"/>
          <cell r="YC30"/>
          <cell r="YD30"/>
          <cell r="YE30"/>
          <cell r="YF30"/>
          <cell r="YG30"/>
          <cell r="YH30"/>
          <cell r="YI30"/>
          <cell r="YJ30"/>
          <cell r="YK30"/>
          <cell r="YL30"/>
          <cell r="YM30"/>
          <cell r="YN30"/>
          <cell r="YO30"/>
          <cell r="YP30"/>
          <cell r="YQ30"/>
          <cell r="YR30"/>
          <cell r="YS30"/>
          <cell r="YT30"/>
          <cell r="YU30"/>
          <cell r="YV30"/>
          <cell r="YW30"/>
          <cell r="YX30"/>
          <cell r="YY30"/>
          <cell r="YZ30"/>
          <cell r="ZA30"/>
          <cell r="ZB30"/>
          <cell r="ZC30"/>
          <cell r="ZD30"/>
          <cell r="ZE30"/>
          <cell r="ZF30"/>
          <cell r="ZG30"/>
          <cell r="ZH30"/>
          <cell r="ZI30"/>
          <cell r="ZJ30"/>
          <cell r="ZK30"/>
          <cell r="ZL30"/>
          <cell r="ZM30"/>
          <cell r="ZN30"/>
          <cell r="ZO30"/>
          <cell r="ZP30"/>
          <cell r="ZQ30"/>
          <cell r="ZR30"/>
          <cell r="ZS30"/>
          <cell r="ZT30"/>
          <cell r="ZU30"/>
          <cell r="ZV30"/>
          <cell r="ZW30"/>
          <cell r="ZX30"/>
          <cell r="ZY30"/>
          <cell r="ZZ30"/>
          <cell r="AAA30"/>
          <cell r="AAB30"/>
          <cell r="AAC30"/>
          <cell r="AAD30"/>
          <cell r="AAE30"/>
          <cell r="AAF30"/>
          <cell r="AAG30"/>
          <cell r="AAH30"/>
          <cell r="AAI30"/>
          <cell r="AAJ30"/>
          <cell r="AAK30"/>
          <cell r="AAL30"/>
          <cell r="AAM30"/>
          <cell r="AAN30"/>
          <cell r="AAO30"/>
          <cell r="AAP30"/>
          <cell r="AAQ30"/>
          <cell r="AAR30"/>
          <cell r="AAS30"/>
        </row>
        <row r="31">
          <cell r="C31">
            <v>0</v>
          </cell>
          <cell r="D31">
            <v>0</v>
          </cell>
          <cell r="E31"/>
          <cell r="F31"/>
          <cell r="G31"/>
          <cell r="H31"/>
          <cell r="I31"/>
          <cell r="J31"/>
          <cell r="K31"/>
          <cell r="L31"/>
          <cell r="M31"/>
          <cell r="N31"/>
          <cell r="O31"/>
          <cell r="P31"/>
          <cell r="Q31"/>
          <cell r="R31"/>
          <cell r="S31"/>
          <cell r="T31"/>
          <cell r="U31"/>
          <cell r="V31"/>
          <cell r="W31"/>
          <cell r="X31"/>
          <cell r="Y31"/>
          <cell r="Z31"/>
          <cell r="AA31"/>
          <cell r="AB31"/>
          <cell r="AC31"/>
          <cell r="AD31"/>
          <cell r="AE31"/>
          <cell r="AF31"/>
          <cell r="AG31"/>
          <cell r="AH31"/>
          <cell r="AI31"/>
          <cell r="AJ31"/>
          <cell r="AK31"/>
          <cell r="AL31"/>
          <cell r="AM31"/>
          <cell r="AN31"/>
          <cell r="AO31"/>
          <cell r="AP31"/>
          <cell r="AQ31"/>
          <cell r="AR31"/>
          <cell r="AS31"/>
          <cell r="AT31"/>
          <cell r="AU31"/>
          <cell r="AV31"/>
          <cell r="AW31"/>
          <cell r="AX31"/>
          <cell r="AY31"/>
          <cell r="AZ31"/>
          <cell r="BA31"/>
          <cell r="BB31"/>
          <cell r="BC31"/>
          <cell r="BD31"/>
          <cell r="BE31"/>
          <cell r="BF31"/>
          <cell r="BG31"/>
          <cell r="BH31"/>
          <cell r="BI31"/>
          <cell r="BJ31"/>
          <cell r="BK31"/>
          <cell r="BL31"/>
          <cell r="BM31"/>
          <cell r="BN31"/>
          <cell r="BO31"/>
          <cell r="BP31"/>
          <cell r="BQ31"/>
          <cell r="BR31"/>
          <cell r="BS31"/>
          <cell r="BT31"/>
          <cell r="BU31"/>
          <cell r="BV31"/>
          <cell r="BW31"/>
          <cell r="BX31"/>
          <cell r="BY31"/>
          <cell r="BZ31"/>
          <cell r="CA31"/>
          <cell r="CB31"/>
          <cell r="CC31"/>
          <cell r="CD31"/>
          <cell r="CE31"/>
          <cell r="CF31"/>
          <cell r="CG31"/>
          <cell r="CH31"/>
          <cell r="CI31">
            <v>456</v>
          </cell>
          <cell r="CJ31"/>
          <cell r="CK31"/>
          <cell r="CL31"/>
          <cell r="CM31"/>
          <cell r="CN31"/>
          <cell r="CO31"/>
          <cell r="CP31"/>
          <cell r="CQ31"/>
          <cell r="CR31"/>
          <cell r="CS31"/>
          <cell r="CT31"/>
          <cell r="CU31"/>
          <cell r="CV31"/>
          <cell r="CW31"/>
          <cell r="CX31"/>
          <cell r="CY31"/>
          <cell r="CZ31"/>
          <cell r="DA31"/>
          <cell r="DB31"/>
          <cell r="DC31"/>
          <cell r="DD31"/>
          <cell r="DE31"/>
          <cell r="DF31"/>
          <cell r="DG31"/>
          <cell r="DH31"/>
          <cell r="DI31"/>
          <cell r="DJ31"/>
          <cell r="DK31"/>
          <cell r="DL31"/>
          <cell r="DM31"/>
          <cell r="DN31"/>
          <cell r="DO31"/>
          <cell r="DP31"/>
          <cell r="DQ31"/>
          <cell r="DR31"/>
          <cell r="DS31"/>
          <cell r="DT31"/>
          <cell r="DU31"/>
          <cell r="DV31"/>
          <cell r="DW31"/>
          <cell r="DX31"/>
          <cell r="DY31"/>
          <cell r="DZ31"/>
          <cell r="EA31"/>
          <cell r="EB31"/>
          <cell r="EC31"/>
          <cell r="ED31"/>
          <cell r="EE31"/>
          <cell r="EF31"/>
          <cell r="EG31"/>
          <cell r="EH31"/>
          <cell r="EI31"/>
          <cell r="EJ31"/>
          <cell r="EK31"/>
          <cell r="EL31"/>
          <cell r="EM31"/>
          <cell r="EN31"/>
          <cell r="EO31"/>
          <cell r="EP31"/>
          <cell r="EQ31"/>
          <cell r="ER31"/>
          <cell r="ES31"/>
          <cell r="ET31"/>
          <cell r="EU31"/>
          <cell r="EV31"/>
          <cell r="EW31"/>
          <cell r="EX31"/>
          <cell r="EY31"/>
          <cell r="EZ31"/>
          <cell r="FA31"/>
          <cell r="FB31"/>
          <cell r="FC31"/>
          <cell r="FD31"/>
          <cell r="FE31"/>
          <cell r="FF31"/>
          <cell r="FG31"/>
          <cell r="FH31"/>
          <cell r="FI31"/>
          <cell r="FJ31"/>
          <cell r="FK31"/>
          <cell r="FL31"/>
          <cell r="FM31"/>
          <cell r="FN31"/>
          <cell r="FO31"/>
          <cell r="FP31"/>
          <cell r="FQ31"/>
          <cell r="FR31"/>
          <cell r="FS31"/>
          <cell r="FT31"/>
          <cell r="FU31"/>
          <cell r="FV31"/>
          <cell r="FW31"/>
          <cell r="FX31"/>
          <cell r="FY31"/>
          <cell r="FZ31"/>
          <cell r="GA31"/>
          <cell r="GB31"/>
          <cell r="GC31"/>
          <cell r="GD31"/>
          <cell r="GE31"/>
          <cell r="GF31"/>
          <cell r="GG31"/>
          <cell r="GH31"/>
          <cell r="GI31"/>
          <cell r="GJ31"/>
          <cell r="GK31"/>
          <cell r="GL31"/>
          <cell r="GM31"/>
          <cell r="GN31"/>
          <cell r="GO31"/>
          <cell r="GP31"/>
          <cell r="GQ31"/>
          <cell r="GR31"/>
          <cell r="GS31"/>
          <cell r="GT31"/>
          <cell r="GU31"/>
          <cell r="GV31"/>
          <cell r="GW31"/>
          <cell r="GX31"/>
          <cell r="GY31"/>
          <cell r="GZ31"/>
          <cell r="HA31"/>
          <cell r="HB31"/>
          <cell r="HC31"/>
          <cell r="HD31"/>
          <cell r="HE31"/>
          <cell r="HF31"/>
          <cell r="HG31"/>
          <cell r="HH31"/>
          <cell r="HI31"/>
          <cell r="HJ31"/>
          <cell r="HK31"/>
          <cell r="HL31"/>
          <cell r="HM31"/>
          <cell r="HN31"/>
          <cell r="HO31"/>
          <cell r="HP31"/>
          <cell r="HQ31"/>
          <cell r="HR31"/>
          <cell r="HS31"/>
          <cell r="HT31"/>
          <cell r="HU31"/>
          <cell r="HV31"/>
          <cell r="HW31"/>
          <cell r="HX31"/>
          <cell r="HY31"/>
          <cell r="HZ31"/>
          <cell r="IA31"/>
          <cell r="IB31"/>
          <cell r="IC31"/>
          <cell r="ID31"/>
          <cell r="IE31"/>
          <cell r="IF31"/>
          <cell r="IG31"/>
          <cell r="IH31"/>
          <cell r="II31"/>
          <cell r="IJ31"/>
          <cell r="IK31"/>
          <cell r="IL31"/>
          <cell r="IM31"/>
          <cell r="IN31"/>
          <cell r="IO31"/>
          <cell r="IP31"/>
          <cell r="IQ31"/>
          <cell r="IR31"/>
          <cell r="IS31"/>
          <cell r="IT31"/>
          <cell r="IU31"/>
          <cell r="IV31"/>
          <cell r="IW31"/>
          <cell r="IX31"/>
          <cell r="IY31"/>
          <cell r="IZ31"/>
          <cell r="JA31"/>
          <cell r="JB31"/>
          <cell r="JC31"/>
          <cell r="JD31"/>
          <cell r="JE31"/>
          <cell r="JF31"/>
          <cell r="JG31"/>
          <cell r="JH31"/>
          <cell r="JI31"/>
          <cell r="JJ31"/>
          <cell r="JK31"/>
          <cell r="JL31"/>
          <cell r="JM31"/>
          <cell r="JN31"/>
          <cell r="JO31"/>
          <cell r="JP31"/>
          <cell r="JQ31"/>
          <cell r="JR31"/>
          <cell r="JS31"/>
          <cell r="JT31"/>
          <cell r="JU31"/>
          <cell r="JV31"/>
          <cell r="JW31"/>
          <cell r="JX31"/>
          <cell r="JY31"/>
          <cell r="JZ31"/>
          <cell r="KA31"/>
          <cell r="KB31"/>
          <cell r="KC31"/>
          <cell r="KD31"/>
          <cell r="KE31"/>
          <cell r="KF31"/>
          <cell r="KG31"/>
          <cell r="KH31"/>
          <cell r="KI31"/>
          <cell r="KJ31"/>
          <cell r="KK31"/>
          <cell r="KL31"/>
          <cell r="KM31"/>
          <cell r="KN31"/>
          <cell r="KO31"/>
          <cell r="KP31"/>
          <cell r="KQ31"/>
          <cell r="KR31"/>
          <cell r="KS31"/>
          <cell r="KT31"/>
          <cell r="KU31"/>
          <cell r="KV31"/>
          <cell r="KW31"/>
          <cell r="KX31"/>
          <cell r="KY31"/>
          <cell r="KZ31"/>
          <cell r="LA31"/>
          <cell r="LB31"/>
          <cell r="LC31"/>
          <cell r="LD31"/>
          <cell r="LE31"/>
          <cell r="LF31"/>
          <cell r="LG31"/>
          <cell r="LH31"/>
          <cell r="LI31"/>
          <cell r="LJ31"/>
          <cell r="LK31"/>
          <cell r="LL31"/>
          <cell r="LM31"/>
          <cell r="LN31"/>
          <cell r="LO31"/>
          <cell r="LP31"/>
          <cell r="LQ31"/>
          <cell r="LR31"/>
          <cell r="LS31"/>
          <cell r="LT31"/>
          <cell r="LU31"/>
          <cell r="LV31"/>
          <cell r="LW31"/>
          <cell r="LX31"/>
          <cell r="LY31"/>
          <cell r="LZ31"/>
          <cell r="MA31"/>
          <cell r="MB31"/>
          <cell r="MC31"/>
          <cell r="MD31"/>
          <cell r="ME31"/>
          <cell r="MF31"/>
          <cell r="MG31"/>
          <cell r="MH31"/>
          <cell r="MI31"/>
          <cell r="MJ31"/>
          <cell r="MK31"/>
          <cell r="ML31"/>
          <cell r="MM31"/>
          <cell r="MN31"/>
          <cell r="MO31"/>
          <cell r="MP31"/>
          <cell r="MQ31"/>
          <cell r="MR31"/>
          <cell r="MS31"/>
          <cell r="MT31"/>
          <cell r="MU31"/>
          <cell r="MV31"/>
          <cell r="MW31"/>
          <cell r="MX31"/>
          <cell r="MY31"/>
          <cell r="MZ31"/>
          <cell r="NA31"/>
          <cell r="NB31"/>
          <cell r="NC31"/>
          <cell r="ND31"/>
          <cell r="NE31"/>
          <cell r="NF31"/>
          <cell r="NG31"/>
          <cell r="NH31"/>
          <cell r="NI31"/>
          <cell r="NJ31"/>
          <cell r="NK31"/>
          <cell r="NL31"/>
          <cell r="NM31"/>
          <cell r="NN31"/>
          <cell r="NO31"/>
          <cell r="NP31"/>
          <cell r="NQ31"/>
          <cell r="NR31"/>
          <cell r="NS31"/>
          <cell r="NT31"/>
          <cell r="NU31"/>
          <cell r="NV31"/>
          <cell r="NW31"/>
          <cell r="NX31"/>
          <cell r="NY31"/>
          <cell r="NZ31"/>
          <cell r="OA31"/>
          <cell r="OB31"/>
          <cell r="OC31"/>
          <cell r="OD31"/>
          <cell r="OE31"/>
          <cell r="OF31"/>
          <cell r="OG31"/>
          <cell r="OH31"/>
          <cell r="OI31"/>
          <cell r="OJ31"/>
          <cell r="OK31"/>
          <cell r="OL31"/>
          <cell r="OM31"/>
          <cell r="ON31"/>
          <cell r="OO31"/>
          <cell r="OP31"/>
          <cell r="OQ31"/>
          <cell r="OR31"/>
          <cell r="OS31"/>
          <cell r="OT31"/>
          <cell r="OU31"/>
          <cell r="OV31"/>
          <cell r="OW31"/>
          <cell r="OX31"/>
          <cell r="OY31"/>
          <cell r="OZ31"/>
          <cell r="PA31"/>
          <cell r="PB31"/>
          <cell r="PC31"/>
          <cell r="PD31"/>
          <cell r="PE31"/>
          <cell r="PF31"/>
          <cell r="PG31"/>
          <cell r="PH31"/>
          <cell r="PI31"/>
          <cell r="PJ31"/>
          <cell r="PK31"/>
          <cell r="PL31"/>
          <cell r="PM31"/>
          <cell r="PN31"/>
          <cell r="PO31"/>
          <cell r="PP31"/>
          <cell r="PQ31"/>
          <cell r="PR31"/>
          <cell r="PS31"/>
          <cell r="PT31"/>
          <cell r="PU31"/>
          <cell r="PV31"/>
          <cell r="PW31"/>
          <cell r="PX31"/>
          <cell r="PY31"/>
          <cell r="PZ31"/>
          <cell r="QA31"/>
          <cell r="QB31"/>
          <cell r="QC31"/>
          <cell r="QD31"/>
          <cell r="QE31"/>
          <cell r="QF31"/>
          <cell r="QG31"/>
          <cell r="QH31"/>
          <cell r="QI31"/>
          <cell r="QJ31"/>
          <cell r="QK31"/>
          <cell r="QL31"/>
          <cell r="QM31"/>
          <cell r="QN31"/>
          <cell r="QO31"/>
          <cell r="QP31"/>
          <cell r="QQ31"/>
          <cell r="QR31"/>
          <cell r="QS31"/>
          <cell r="QT31"/>
          <cell r="QU31"/>
          <cell r="QV31"/>
          <cell r="QW31"/>
          <cell r="QX31"/>
          <cell r="QY31"/>
          <cell r="QZ31"/>
          <cell r="RA31"/>
          <cell r="RB31"/>
          <cell r="RC31"/>
          <cell r="RD31"/>
          <cell r="RE31"/>
          <cell r="RF31"/>
          <cell r="RG31"/>
          <cell r="RH31"/>
          <cell r="RI31"/>
          <cell r="RJ31"/>
          <cell r="RK31"/>
          <cell r="RL31"/>
          <cell r="RM31"/>
          <cell r="RN31"/>
          <cell r="RO31"/>
          <cell r="RP31"/>
          <cell r="RQ31"/>
          <cell r="RR31"/>
          <cell r="RS31"/>
          <cell r="RT31"/>
          <cell r="RU31"/>
          <cell r="RV31"/>
          <cell r="RW31"/>
          <cell r="RX31"/>
          <cell r="RY31"/>
          <cell r="RZ31"/>
          <cell r="SA31"/>
          <cell r="SB31"/>
          <cell r="SC31"/>
          <cell r="SD31"/>
          <cell r="SE31"/>
          <cell r="SF31"/>
          <cell r="SG31"/>
          <cell r="SH31"/>
          <cell r="SI31"/>
          <cell r="SJ31"/>
          <cell r="SK31"/>
          <cell r="SL31"/>
          <cell r="SM31"/>
          <cell r="SN31"/>
          <cell r="SO31"/>
          <cell r="SP31"/>
          <cell r="SQ31"/>
          <cell r="SR31"/>
          <cell r="SS31"/>
          <cell r="ST31"/>
          <cell r="SU31"/>
          <cell r="SV31"/>
          <cell r="SW31"/>
          <cell r="SX31"/>
          <cell r="SY31"/>
          <cell r="SZ31"/>
          <cell r="TA31"/>
          <cell r="TB31"/>
          <cell r="TC31"/>
          <cell r="TD31"/>
          <cell r="TE31"/>
          <cell r="TF31"/>
          <cell r="TG31"/>
          <cell r="TH31"/>
          <cell r="TI31"/>
          <cell r="TJ31"/>
          <cell r="TK31"/>
          <cell r="TL31"/>
          <cell r="TM31"/>
          <cell r="TN31"/>
          <cell r="TO31"/>
          <cell r="TP31"/>
          <cell r="TQ31"/>
          <cell r="TR31"/>
          <cell r="TS31"/>
          <cell r="TT31"/>
          <cell r="TU31"/>
          <cell r="TV31"/>
          <cell r="TW31"/>
          <cell r="TX31"/>
          <cell r="TY31"/>
          <cell r="TZ31"/>
          <cell r="UA31"/>
          <cell r="UB31"/>
          <cell r="UC31"/>
          <cell r="UD31"/>
          <cell r="UE31"/>
          <cell r="UF31"/>
          <cell r="UG31"/>
          <cell r="UH31"/>
          <cell r="UI31"/>
          <cell r="UJ31"/>
          <cell r="UK31"/>
          <cell r="UL31"/>
          <cell r="UM31"/>
          <cell r="UN31"/>
          <cell r="UO31"/>
          <cell r="UP31"/>
          <cell r="UQ31"/>
          <cell r="UR31"/>
          <cell r="US31"/>
          <cell r="UT31"/>
          <cell r="UU31"/>
          <cell r="UV31"/>
          <cell r="UW31"/>
          <cell r="UX31"/>
          <cell r="UY31"/>
          <cell r="UZ31"/>
          <cell r="VA31"/>
          <cell r="VB31"/>
          <cell r="VC31"/>
          <cell r="VD31"/>
          <cell r="VE31"/>
          <cell r="VF31"/>
          <cell r="VG31"/>
          <cell r="VH31"/>
          <cell r="VI31"/>
          <cell r="VJ31"/>
          <cell r="VK31"/>
          <cell r="VL31"/>
          <cell r="VM31"/>
          <cell r="VN31"/>
          <cell r="VO31"/>
          <cell r="VP31"/>
          <cell r="VQ31"/>
          <cell r="VR31"/>
          <cell r="VS31"/>
          <cell r="VT31"/>
          <cell r="VU31"/>
          <cell r="VV31"/>
          <cell r="VW31"/>
          <cell r="VX31"/>
          <cell r="VY31"/>
          <cell r="VZ31"/>
          <cell r="WA31"/>
          <cell r="WB31"/>
          <cell r="WC31"/>
          <cell r="WD31"/>
          <cell r="WE31"/>
          <cell r="WF31"/>
          <cell r="WG31"/>
          <cell r="WH31"/>
          <cell r="WI31"/>
          <cell r="WJ31"/>
          <cell r="WK31"/>
          <cell r="WL31"/>
          <cell r="WM31"/>
          <cell r="WN31"/>
          <cell r="WO31"/>
          <cell r="WP31"/>
          <cell r="WQ31"/>
          <cell r="WR31"/>
          <cell r="WS31"/>
          <cell r="WT31"/>
          <cell r="WU31"/>
          <cell r="WV31"/>
          <cell r="WW31"/>
          <cell r="WX31"/>
          <cell r="WY31"/>
          <cell r="WZ31"/>
          <cell r="XA31"/>
          <cell r="XB31"/>
          <cell r="XC31"/>
          <cell r="XD31"/>
          <cell r="XE31"/>
          <cell r="XF31"/>
          <cell r="XG31"/>
          <cell r="XH31"/>
          <cell r="XI31"/>
          <cell r="XJ31"/>
          <cell r="XK31"/>
          <cell r="XL31"/>
          <cell r="XM31"/>
          <cell r="XN31"/>
          <cell r="XO31"/>
          <cell r="XP31"/>
          <cell r="XQ31"/>
          <cell r="XR31"/>
          <cell r="XS31"/>
          <cell r="XT31"/>
          <cell r="XU31"/>
          <cell r="XV31"/>
          <cell r="XW31"/>
          <cell r="XX31"/>
          <cell r="XY31"/>
          <cell r="XZ31"/>
          <cell r="YA31"/>
          <cell r="YB31"/>
          <cell r="YC31"/>
          <cell r="YD31"/>
          <cell r="YE31"/>
          <cell r="YF31"/>
          <cell r="YG31"/>
          <cell r="YH31"/>
          <cell r="YI31"/>
          <cell r="YJ31"/>
          <cell r="YK31"/>
          <cell r="YL31"/>
          <cell r="YM31"/>
          <cell r="YN31"/>
          <cell r="YO31"/>
          <cell r="YP31"/>
          <cell r="YQ31"/>
          <cell r="YR31"/>
          <cell r="YS31"/>
          <cell r="YT31"/>
          <cell r="YU31"/>
          <cell r="YV31"/>
          <cell r="YW31"/>
          <cell r="YX31"/>
          <cell r="YY31"/>
          <cell r="YZ31"/>
          <cell r="ZA31"/>
          <cell r="ZB31"/>
          <cell r="ZC31"/>
          <cell r="ZD31"/>
          <cell r="ZE31"/>
          <cell r="ZF31"/>
          <cell r="ZG31"/>
          <cell r="ZH31"/>
          <cell r="ZI31"/>
          <cell r="ZJ31"/>
          <cell r="ZK31"/>
          <cell r="ZL31"/>
          <cell r="ZM31"/>
          <cell r="ZN31"/>
          <cell r="ZO31"/>
          <cell r="ZP31"/>
          <cell r="ZQ31"/>
          <cell r="ZR31"/>
          <cell r="ZS31"/>
          <cell r="ZT31"/>
          <cell r="ZU31"/>
          <cell r="ZV31"/>
          <cell r="ZW31"/>
          <cell r="ZX31"/>
          <cell r="ZY31"/>
          <cell r="ZZ31"/>
          <cell r="AAA31"/>
          <cell r="AAB31"/>
          <cell r="AAC31"/>
          <cell r="AAD31"/>
          <cell r="AAE31"/>
          <cell r="AAF31"/>
          <cell r="AAG31"/>
          <cell r="AAH31"/>
          <cell r="AAI31"/>
          <cell r="AAJ31"/>
          <cell r="AAK31"/>
          <cell r="AAL31"/>
          <cell r="AAM31"/>
          <cell r="AAN31"/>
          <cell r="AAO31"/>
          <cell r="AAP31"/>
          <cell r="AAQ31"/>
          <cell r="AAR31"/>
          <cell r="AAS31"/>
        </row>
        <row r="32">
          <cell r="C32">
            <v>0</v>
          </cell>
          <cell r="D32">
            <v>0</v>
          </cell>
          <cell r="E32"/>
          <cell r="F32"/>
          <cell r="G32"/>
          <cell r="H32"/>
          <cell r="I32"/>
          <cell r="J32"/>
          <cell r="K32"/>
          <cell r="L32"/>
          <cell r="M32"/>
          <cell r="N32"/>
          <cell r="O32"/>
          <cell r="P32"/>
          <cell r="Q32"/>
          <cell r="R32"/>
          <cell r="S32"/>
          <cell r="T32"/>
          <cell r="U32"/>
          <cell r="V32"/>
          <cell r="W32"/>
          <cell r="X32"/>
          <cell r="Y32"/>
          <cell r="Z32"/>
          <cell r="AA32"/>
          <cell r="AB32"/>
          <cell r="AC32"/>
          <cell r="AD32"/>
          <cell r="AE32"/>
          <cell r="AF32"/>
          <cell r="AG32"/>
          <cell r="AH32"/>
          <cell r="AI32"/>
          <cell r="AJ32"/>
          <cell r="AK32"/>
          <cell r="AL32"/>
          <cell r="AM32"/>
          <cell r="AN32"/>
          <cell r="AO32"/>
          <cell r="AP32"/>
          <cell r="AQ32"/>
          <cell r="AR32"/>
          <cell r="AS32"/>
          <cell r="AT32"/>
          <cell r="AU32"/>
          <cell r="AV32"/>
          <cell r="AW32"/>
          <cell r="AX32"/>
          <cell r="AY32"/>
          <cell r="AZ32"/>
          <cell r="BA32"/>
          <cell r="BB32"/>
          <cell r="BC32"/>
          <cell r="BD32"/>
          <cell r="BE32"/>
          <cell r="BF32"/>
          <cell r="BG32"/>
          <cell r="BH32"/>
          <cell r="BI32"/>
          <cell r="BJ32"/>
          <cell r="BK32"/>
          <cell r="BL32"/>
          <cell r="BM32"/>
          <cell r="BN32"/>
          <cell r="BO32"/>
          <cell r="BP32"/>
          <cell r="BQ32"/>
          <cell r="BR32"/>
          <cell r="BS32"/>
          <cell r="BT32"/>
          <cell r="BU32"/>
          <cell r="BV32"/>
          <cell r="BW32"/>
          <cell r="BX32"/>
          <cell r="BY32"/>
          <cell r="BZ32"/>
          <cell r="CA32"/>
          <cell r="CB32"/>
          <cell r="CC32"/>
          <cell r="CD32"/>
          <cell r="CE32"/>
          <cell r="CF32"/>
          <cell r="CG32"/>
          <cell r="CH32"/>
          <cell r="CI32">
            <v>0</v>
          </cell>
          <cell r="CJ32"/>
          <cell r="CK32"/>
          <cell r="CL32"/>
          <cell r="CM32"/>
          <cell r="CN32"/>
          <cell r="CO32"/>
          <cell r="CP32"/>
          <cell r="CQ32"/>
          <cell r="CR32"/>
          <cell r="CS32"/>
          <cell r="CT32"/>
          <cell r="CU32"/>
          <cell r="CV32"/>
          <cell r="CW32"/>
          <cell r="CX32"/>
          <cell r="CY32"/>
          <cell r="CZ32"/>
          <cell r="DA32"/>
          <cell r="DB32"/>
          <cell r="DC32"/>
          <cell r="DD32"/>
          <cell r="DE32"/>
          <cell r="DF32"/>
          <cell r="DG32"/>
          <cell r="DH32"/>
          <cell r="DI32"/>
          <cell r="DJ32"/>
          <cell r="DK32"/>
          <cell r="DL32"/>
          <cell r="DM32"/>
          <cell r="DN32"/>
          <cell r="DO32"/>
          <cell r="DP32"/>
          <cell r="DQ32"/>
          <cell r="DR32"/>
          <cell r="DS32"/>
          <cell r="DT32"/>
          <cell r="DU32"/>
          <cell r="DV32"/>
          <cell r="DW32"/>
          <cell r="DX32"/>
          <cell r="DY32"/>
          <cell r="DZ32"/>
          <cell r="EA32"/>
          <cell r="EB32"/>
          <cell r="EC32"/>
          <cell r="ED32"/>
          <cell r="EE32"/>
          <cell r="EF32"/>
          <cell r="EG32"/>
          <cell r="EH32"/>
          <cell r="EI32"/>
          <cell r="EJ32"/>
          <cell r="EK32"/>
          <cell r="EL32"/>
          <cell r="EM32"/>
          <cell r="EN32"/>
          <cell r="EO32"/>
          <cell r="EP32"/>
          <cell r="EQ32"/>
          <cell r="ER32"/>
          <cell r="ES32"/>
          <cell r="ET32"/>
          <cell r="EU32"/>
          <cell r="EV32"/>
          <cell r="EW32"/>
          <cell r="EX32"/>
          <cell r="EY32"/>
          <cell r="EZ32"/>
          <cell r="FA32"/>
          <cell r="FB32"/>
          <cell r="FC32"/>
          <cell r="FD32"/>
          <cell r="FE32"/>
          <cell r="FF32"/>
          <cell r="FG32"/>
          <cell r="FH32"/>
          <cell r="FI32"/>
          <cell r="FJ32"/>
          <cell r="FK32"/>
          <cell r="FL32"/>
          <cell r="FM32"/>
          <cell r="FN32"/>
          <cell r="FO32"/>
          <cell r="FP32"/>
          <cell r="FQ32"/>
          <cell r="FR32"/>
          <cell r="FS32"/>
          <cell r="FT32"/>
          <cell r="FU32"/>
          <cell r="FV32"/>
          <cell r="FW32"/>
          <cell r="FX32"/>
          <cell r="FY32"/>
          <cell r="FZ32"/>
          <cell r="GA32"/>
          <cell r="GB32"/>
          <cell r="GC32"/>
          <cell r="GD32"/>
          <cell r="GE32"/>
          <cell r="GF32"/>
          <cell r="GG32"/>
          <cell r="GH32"/>
          <cell r="GI32"/>
          <cell r="GJ32"/>
          <cell r="GK32"/>
          <cell r="GL32"/>
          <cell r="GM32"/>
          <cell r="GN32"/>
          <cell r="GO32"/>
          <cell r="GP32"/>
          <cell r="GQ32"/>
          <cell r="GR32"/>
          <cell r="GS32"/>
          <cell r="GT32"/>
          <cell r="GU32"/>
          <cell r="GV32"/>
          <cell r="GW32"/>
          <cell r="GX32"/>
          <cell r="GY32"/>
          <cell r="GZ32"/>
          <cell r="HA32"/>
          <cell r="HB32"/>
          <cell r="HC32"/>
          <cell r="HD32"/>
          <cell r="HE32"/>
          <cell r="HF32"/>
          <cell r="HG32"/>
          <cell r="HH32"/>
          <cell r="HI32"/>
          <cell r="HJ32"/>
          <cell r="HK32"/>
          <cell r="HL32"/>
          <cell r="HM32"/>
          <cell r="HN32"/>
          <cell r="HO32"/>
          <cell r="HP32"/>
          <cell r="HQ32"/>
          <cell r="HR32"/>
          <cell r="HS32"/>
          <cell r="HT32"/>
          <cell r="HU32"/>
          <cell r="HV32"/>
          <cell r="HW32"/>
          <cell r="HX32"/>
          <cell r="HY32"/>
          <cell r="HZ32"/>
          <cell r="IA32"/>
          <cell r="IB32"/>
          <cell r="IC32"/>
          <cell r="ID32"/>
          <cell r="IE32"/>
          <cell r="IF32"/>
          <cell r="IG32"/>
          <cell r="IH32"/>
          <cell r="II32"/>
          <cell r="IJ32"/>
          <cell r="IK32"/>
          <cell r="IL32"/>
          <cell r="IM32"/>
          <cell r="IN32"/>
          <cell r="IO32"/>
          <cell r="IP32"/>
          <cell r="IQ32"/>
          <cell r="IR32"/>
          <cell r="IS32"/>
          <cell r="IT32"/>
          <cell r="IU32"/>
          <cell r="IV32"/>
          <cell r="IW32"/>
          <cell r="IX32"/>
          <cell r="IY32"/>
          <cell r="IZ32"/>
          <cell r="JA32"/>
          <cell r="JB32"/>
          <cell r="JC32"/>
          <cell r="JD32"/>
          <cell r="JE32"/>
          <cell r="JF32"/>
          <cell r="JG32"/>
          <cell r="JH32"/>
          <cell r="JI32"/>
          <cell r="JJ32"/>
          <cell r="JK32"/>
          <cell r="JL32"/>
          <cell r="JM32"/>
          <cell r="JN32"/>
          <cell r="JO32"/>
          <cell r="JP32"/>
          <cell r="JQ32"/>
          <cell r="JR32"/>
          <cell r="JS32"/>
          <cell r="JT32"/>
          <cell r="JU32"/>
          <cell r="JV32"/>
          <cell r="JW32"/>
          <cell r="JX32"/>
          <cell r="JY32"/>
          <cell r="JZ32"/>
          <cell r="KA32"/>
          <cell r="KB32"/>
          <cell r="KC32"/>
          <cell r="KD32"/>
          <cell r="KE32"/>
          <cell r="KF32"/>
          <cell r="KG32"/>
          <cell r="KH32"/>
          <cell r="KI32"/>
          <cell r="KJ32"/>
          <cell r="KK32"/>
          <cell r="KL32"/>
          <cell r="KM32"/>
          <cell r="KN32"/>
          <cell r="KO32"/>
          <cell r="KP32"/>
          <cell r="KQ32"/>
          <cell r="KR32"/>
          <cell r="KS32"/>
          <cell r="KT32"/>
          <cell r="KU32"/>
          <cell r="KV32"/>
          <cell r="KW32"/>
          <cell r="KX32"/>
          <cell r="KY32"/>
          <cell r="KZ32"/>
          <cell r="LA32"/>
          <cell r="LB32"/>
          <cell r="LC32"/>
          <cell r="LD32"/>
          <cell r="LE32"/>
          <cell r="LF32"/>
          <cell r="LG32"/>
          <cell r="LH32"/>
          <cell r="LI32"/>
          <cell r="LJ32"/>
          <cell r="LK32"/>
          <cell r="LL32"/>
          <cell r="LM32"/>
          <cell r="LN32"/>
          <cell r="LO32"/>
          <cell r="LP32"/>
          <cell r="LQ32"/>
          <cell r="LR32"/>
          <cell r="LS32"/>
          <cell r="LT32"/>
          <cell r="LU32"/>
          <cell r="LV32"/>
          <cell r="LW32"/>
          <cell r="LX32"/>
          <cell r="LY32"/>
          <cell r="LZ32"/>
          <cell r="MA32"/>
          <cell r="MB32"/>
          <cell r="MC32"/>
          <cell r="MD32"/>
          <cell r="ME32"/>
          <cell r="MF32"/>
          <cell r="MG32"/>
          <cell r="MH32"/>
          <cell r="MI32"/>
          <cell r="MJ32"/>
          <cell r="MK32"/>
          <cell r="ML32"/>
          <cell r="MM32"/>
          <cell r="MN32"/>
          <cell r="MO32"/>
          <cell r="MP32"/>
          <cell r="MQ32"/>
          <cell r="MR32"/>
          <cell r="MS32"/>
          <cell r="MT32"/>
          <cell r="MU32"/>
          <cell r="MV32"/>
          <cell r="MW32"/>
          <cell r="MX32"/>
          <cell r="MY32"/>
          <cell r="MZ32"/>
          <cell r="NA32"/>
          <cell r="NB32"/>
          <cell r="NC32"/>
          <cell r="ND32"/>
          <cell r="NE32"/>
          <cell r="NF32"/>
          <cell r="NG32"/>
          <cell r="NH32"/>
          <cell r="NI32"/>
          <cell r="NJ32"/>
          <cell r="NK32"/>
          <cell r="NL32"/>
          <cell r="NM32"/>
          <cell r="NN32"/>
          <cell r="NO32"/>
          <cell r="NP32"/>
          <cell r="NQ32"/>
          <cell r="NR32"/>
          <cell r="NS32"/>
          <cell r="NT32"/>
          <cell r="NU32"/>
          <cell r="NV32"/>
          <cell r="NW32"/>
          <cell r="NX32"/>
          <cell r="NY32"/>
          <cell r="NZ32"/>
          <cell r="OA32"/>
          <cell r="OB32"/>
          <cell r="OC32"/>
          <cell r="OD32"/>
          <cell r="OE32"/>
          <cell r="OF32"/>
          <cell r="OG32"/>
          <cell r="OH32"/>
          <cell r="OI32"/>
          <cell r="OJ32"/>
          <cell r="OK32"/>
          <cell r="OL32"/>
          <cell r="OM32"/>
          <cell r="ON32"/>
          <cell r="OO32"/>
          <cell r="OP32"/>
          <cell r="OQ32"/>
          <cell r="OR32"/>
          <cell r="OS32"/>
          <cell r="OT32"/>
          <cell r="OU32"/>
          <cell r="OV32"/>
          <cell r="OW32"/>
          <cell r="OX32"/>
          <cell r="OY32"/>
          <cell r="OZ32"/>
          <cell r="PA32"/>
          <cell r="PB32"/>
          <cell r="PC32"/>
          <cell r="PD32"/>
          <cell r="PE32"/>
          <cell r="PF32"/>
          <cell r="PG32"/>
          <cell r="PH32"/>
          <cell r="PI32"/>
          <cell r="PJ32"/>
          <cell r="PK32"/>
          <cell r="PL32"/>
          <cell r="PM32"/>
          <cell r="PN32"/>
          <cell r="PO32"/>
          <cell r="PP32"/>
          <cell r="PQ32"/>
          <cell r="PR32"/>
          <cell r="PS32"/>
          <cell r="PT32"/>
          <cell r="PU32"/>
          <cell r="PV32"/>
          <cell r="PW32"/>
          <cell r="PX32"/>
          <cell r="PY32"/>
          <cell r="PZ32"/>
          <cell r="QA32"/>
          <cell r="QB32"/>
          <cell r="QC32"/>
          <cell r="QD32"/>
          <cell r="QE32"/>
          <cell r="QF32"/>
          <cell r="QG32"/>
          <cell r="QH32"/>
          <cell r="QI32"/>
          <cell r="QJ32"/>
          <cell r="QK32"/>
          <cell r="QL32"/>
          <cell r="QM32"/>
          <cell r="QN32"/>
          <cell r="QO32"/>
          <cell r="QP32"/>
          <cell r="QQ32"/>
          <cell r="QR32"/>
          <cell r="QS32"/>
          <cell r="QT32"/>
          <cell r="QU32"/>
          <cell r="QV32"/>
          <cell r="QW32"/>
          <cell r="QX32"/>
          <cell r="QY32"/>
          <cell r="QZ32"/>
          <cell r="RA32"/>
          <cell r="RB32"/>
          <cell r="RC32"/>
          <cell r="RD32"/>
          <cell r="RE32"/>
          <cell r="RF32"/>
          <cell r="RG32"/>
          <cell r="RH32"/>
          <cell r="RI32"/>
          <cell r="RJ32"/>
          <cell r="RK32"/>
          <cell r="RL32"/>
          <cell r="RM32"/>
          <cell r="RN32"/>
          <cell r="RO32"/>
          <cell r="RP32"/>
          <cell r="RQ32"/>
          <cell r="RR32"/>
          <cell r="RS32"/>
          <cell r="RT32"/>
          <cell r="RU32"/>
          <cell r="RV32"/>
          <cell r="RW32"/>
          <cell r="RX32"/>
          <cell r="RY32"/>
          <cell r="RZ32"/>
          <cell r="SA32"/>
          <cell r="SB32"/>
          <cell r="SC32"/>
          <cell r="SD32"/>
          <cell r="SE32"/>
          <cell r="SF32"/>
          <cell r="SG32"/>
          <cell r="SH32"/>
          <cell r="SI32"/>
          <cell r="SJ32"/>
          <cell r="SK32"/>
          <cell r="SL32"/>
          <cell r="SM32"/>
          <cell r="SN32"/>
          <cell r="SO32"/>
          <cell r="SP32"/>
          <cell r="SQ32"/>
          <cell r="SR32"/>
          <cell r="SS32"/>
          <cell r="ST32"/>
          <cell r="SU32"/>
          <cell r="SV32"/>
          <cell r="SW32"/>
          <cell r="SX32"/>
          <cell r="SY32"/>
          <cell r="SZ32"/>
          <cell r="TA32"/>
          <cell r="TB32"/>
          <cell r="TC32"/>
          <cell r="TD32"/>
          <cell r="TE32"/>
          <cell r="TF32"/>
          <cell r="TG32"/>
          <cell r="TH32"/>
          <cell r="TI32"/>
          <cell r="TJ32"/>
          <cell r="TK32"/>
          <cell r="TL32"/>
          <cell r="TM32"/>
          <cell r="TN32"/>
          <cell r="TO32"/>
          <cell r="TP32"/>
          <cell r="TQ32"/>
          <cell r="TR32"/>
          <cell r="TS32"/>
          <cell r="TT32"/>
          <cell r="TU32"/>
          <cell r="TV32"/>
          <cell r="TW32"/>
          <cell r="TX32"/>
          <cell r="TY32"/>
          <cell r="TZ32"/>
          <cell r="UA32"/>
          <cell r="UB32"/>
          <cell r="UC32"/>
          <cell r="UD32"/>
          <cell r="UE32"/>
          <cell r="UF32"/>
          <cell r="UG32"/>
          <cell r="UH32"/>
          <cell r="UI32"/>
          <cell r="UJ32"/>
          <cell r="UK32"/>
          <cell r="UL32"/>
          <cell r="UM32"/>
          <cell r="UN32"/>
          <cell r="UO32"/>
          <cell r="UP32"/>
          <cell r="UQ32"/>
          <cell r="UR32"/>
          <cell r="US32"/>
          <cell r="UT32"/>
          <cell r="UU32"/>
          <cell r="UV32"/>
          <cell r="UW32"/>
          <cell r="UX32"/>
          <cell r="UY32"/>
          <cell r="UZ32"/>
          <cell r="VA32"/>
          <cell r="VB32"/>
          <cell r="VC32"/>
          <cell r="VD32"/>
          <cell r="VE32"/>
          <cell r="VF32"/>
          <cell r="VG32"/>
          <cell r="VH32"/>
          <cell r="VI32"/>
          <cell r="VJ32"/>
          <cell r="VK32"/>
          <cell r="VL32"/>
          <cell r="VM32"/>
          <cell r="VN32"/>
          <cell r="VO32"/>
          <cell r="VP32"/>
          <cell r="VQ32"/>
          <cell r="VR32"/>
          <cell r="VS32"/>
          <cell r="VT32"/>
          <cell r="VU32"/>
          <cell r="VV32"/>
          <cell r="VW32"/>
          <cell r="VX32"/>
          <cell r="VY32"/>
          <cell r="VZ32"/>
          <cell r="WA32"/>
          <cell r="WB32"/>
          <cell r="WC32"/>
          <cell r="WD32"/>
          <cell r="WE32"/>
          <cell r="WF32"/>
          <cell r="WG32"/>
          <cell r="WH32"/>
          <cell r="WI32"/>
          <cell r="WJ32"/>
          <cell r="WK32"/>
          <cell r="WL32"/>
          <cell r="WM32"/>
          <cell r="WN32"/>
          <cell r="WO32"/>
          <cell r="WP32"/>
          <cell r="WQ32"/>
          <cell r="WR32"/>
          <cell r="WS32"/>
          <cell r="WT32"/>
          <cell r="WU32"/>
          <cell r="WV32"/>
          <cell r="WW32"/>
          <cell r="WX32"/>
          <cell r="WY32"/>
          <cell r="WZ32"/>
          <cell r="XA32"/>
          <cell r="XB32"/>
          <cell r="XC32"/>
          <cell r="XD32"/>
          <cell r="XE32"/>
          <cell r="XF32"/>
          <cell r="XG32"/>
          <cell r="XH32"/>
          <cell r="XI32"/>
          <cell r="XJ32"/>
          <cell r="XK32"/>
          <cell r="XL32"/>
          <cell r="XM32"/>
          <cell r="XN32"/>
          <cell r="XO32"/>
          <cell r="XP32"/>
          <cell r="XQ32"/>
          <cell r="XR32"/>
          <cell r="XS32"/>
          <cell r="XT32"/>
          <cell r="XU32"/>
          <cell r="XV32"/>
          <cell r="XW32"/>
          <cell r="XX32"/>
          <cell r="XY32"/>
          <cell r="XZ32"/>
          <cell r="YA32"/>
          <cell r="YB32"/>
          <cell r="YC32"/>
          <cell r="YD32"/>
          <cell r="YE32"/>
          <cell r="YF32"/>
          <cell r="YG32"/>
          <cell r="YH32"/>
          <cell r="YI32"/>
          <cell r="YJ32"/>
          <cell r="YK32"/>
          <cell r="YL32"/>
          <cell r="YM32"/>
          <cell r="YN32"/>
          <cell r="YO32"/>
          <cell r="YP32"/>
          <cell r="YQ32"/>
          <cell r="YR32"/>
          <cell r="YS32"/>
          <cell r="YT32"/>
          <cell r="YU32"/>
          <cell r="YV32"/>
          <cell r="YW32"/>
          <cell r="YX32"/>
          <cell r="YY32"/>
          <cell r="YZ32"/>
          <cell r="ZA32"/>
          <cell r="ZB32"/>
          <cell r="ZC32"/>
          <cell r="ZD32"/>
          <cell r="ZE32"/>
          <cell r="ZF32"/>
          <cell r="ZG32"/>
          <cell r="ZH32"/>
          <cell r="ZI32"/>
          <cell r="ZJ32"/>
          <cell r="ZK32"/>
          <cell r="ZL32"/>
          <cell r="ZM32"/>
          <cell r="ZN32"/>
          <cell r="ZO32"/>
          <cell r="ZP32"/>
          <cell r="ZQ32"/>
          <cell r="ZR32"/>
          <cell r="ZS32"/>
          <cell r="ZT32"/>
          <cell r="ZU32"/>
          <cell r="ZV32"/>
          <cell r="ZW32"/>
          <cell r="ZX32"/>
          <cell r="ZY32"/>
          <cell r="ZZ32"/>
          <cell r="AAA32"/>
          <cell r="AAB32"/>
          <cell r="AAC32"/>
          <cell r="AAD32"/>
          <cell r="AAE32"/>
          <cell r="AAF32"/>
          <cell r="AAG32"/>
          <cell r="AAH32"/>
          <cell r="AAI32"/>
          <cell r="AAJ32"/>
          <cell r="AAK32"/>
          <cell r="AAL32"/>
          <cell r="AAM32"/>
          <cell r="AAN32"/>
          <cell r="AAO32"/>
          <cell r="AAP32"/>
          <cell r="AAQ32"/>
          <cell r="AAR32"/>
          <cell r="AAS32"/>
        </row>
        <row r="33">
          <cell r="C33">
            <v>0</v>
          </cell>
          <cell r="D33">
            <v>0</v>
          </cell>
          <cell r="E33"/>
          <cell r="F33"/>
          <cell r="G33"/>
          <cell r="H33"/>
          <cell r="I33"/>
          <cell r="J33"/>
          <cell r="K33"/>
          <cell r="L33"/>
          <cell r="M33"/>
          <cell r="N33"/>
          <cell r="O33"/>
          <cell r="P33"/>
          <cell r="Q33"/>
          <cell r="R33"/>
          <cell r="S33"/>
          <cell r="T33"/>
          <cell r="U33"/>
          <cell r="V33"/>
          <cell r="W33"/>
          <cell r="X33"/>
          <cell r="Y33"/>
          <cell r="Z33"/>
          <cell r="AA33"/>
          <cell r="AB33"/>
          <cell r="AC33"/>
          <cell r="AD33"/>
          <cell r="AE33"/>
          <cell r="AF33"/>
          <cell r="AG33"/>
          <cell r="AH33"/>
          <cell r="AI33"/>
          <cell r="AJ33"/>
          <cell r="AK33"/>
          <cell r="AL33"/>
          <cell r="AM33"/>
          <cell r="AN33"/>
          <cell r="AO33"/>
          <cell r="AP33"/>
          <cell r="AQ33"/>
          <cell r="AR33"/>
          <cell r="AS33"/>
          <cell r="AT33"/>
          <cell r="AU33"/>
          <cell r="AV33"/>
          <cell r="AW33"/>
          <cell r="AX33"/>
          <cell r="AY33"/>
          <cell r="AZ33"/>
          <cell r="BA33"/>
          <cell r="BB33"/>
          <cell r="BC33"/>
          <cell r="BD33"/>
          <cell r="BE33"/>
          <cell r="BF33"/>
          <cell r="BG33"/>
          <cell r="BH33"/>
          <cell r="BI33"/>
          <cell r="BJ33"/>
          <cell r="BK33"/>
          <cell r="BL33"/>
          <cell r="BM33"/>
          <cell r="BN33"/>
          <cell r="BO33"/>
          <cell r="BP33"/>
          <cell r="BQ33"/>
          <cell r="BR33"/>
          <cell r="BS33"/>
          <cell r="BT33"/>
          <cell r="BU33"/>
          <cell r="BV33"/>
          <cell r="BW33"/>
          <cell r="BX33"/>
          <cell r="BY33"/>
          <cell r="BZ33"/>
          <cell r="CA33"/>
          <cell r="CB33"/>
          <cell r="CC33"/>
          <cell r="CD33"/>
          <cell r="CE33"/>
          <cell r="CF33"/>
          <cell r="CG33"/>
          <cell r="CH33"/>
          <cell r="CI33">
            <v>0</v>
          </cell>
          <cell r="CJ33"/>
          <cell r="CK33"/>
          <cell r="CL33"/>
          <cell r="CM33"/>
          <cell r="CN33"/>
          <cell r="CO33"/>
          <cell r="CP33"/>
          <cell r="CQ33"/>
          <cell r="CR33"/>
          <cell r="CS33"/>
          <cell r="CT33"/>
          <cell r="CU33"/>
          <cell r="CV33"/>
          <cell r="CW33"/>
          <cell r="CX33"/>
          <cell r="CY33"/>
          <cell r="CZ33"/>
          <cell r="DA33"/>
          <cell r="DB33"/>
          <cell r="DC33"/>
          <cell r="DD33"/>
          <cell r="DE33"/>
          <cell r="DF33"/>
          <cell r="DG33"/>
          <cell r="DH33"/>
          <cell r="DI33"/>
          <cell r="DJ33"/>
          <cell r="DK33"/>
          <cell r="DL33"/>
          <cell r="DM33"/>
          <cell r="DN33"/>
          <cell r="DO33"/>
          <cell r="DP33"/>
          <cell r="DQ33"/>
          <cell r="DR33"/>
          <cell r="DS33"/>
          <cell r="DT33"/>
          <cell r="DU33"/>
          <cell r="DV33"/>
          <cell r="DW33"/>
          <cell r="DX33"/>
          <cell r="DY33"/>
          <cell r="DZ33"/>
          <cell r="EA33"/>
          <cell r="EB33"/>
          <cell r="EC33"/>
          <cell r="ED33"/>
          <cell r="EE33"/>
          <cell r="EF33"/>
          <cell r="EG33"/>
          <cell r="EH33"/>
          <cell r="EI33"/>
          <cell r="EJ33"/>
          <cell r="EK33"/>
          <cell r="EL33"/>
          <cell r="EM33"/>
          <cell r="EN33"/>
          <cell r="EO33"/>
          <cell r="EP33"/>
          <cell r="EQ33"/>
          <cell r="ER33"/>
          <cell r="ES33"/>
          <cell r="ET33"/>
          <cell r="EU33"/>
          <cell r="EV33"/>
          <cell r="EW33"/>
          <cell r="EX33"/>
          <cell r="EY33"/>
          <cell r="EZ33"/>
          <cell r="FA33"/>
          <cell r="FB33"/>
          <cell r="FC33"/>
          <cell r="FD33"/>
          <cell r="FE33"/>
          <cell r="FF33"/>
          <cell r="FG33"/>
          <cell r="FH33"/>
          <cell r="FI33"/>
          <cell r="FJ33"/>
          <cell r="FK33"/>
          <cell r="FL33"/>
          <cell r="FM33"/>
          <cell r="FN33"/>
          <cell r="FO33"/>
          <cell r="FP33"/>
          <cell r="FQ33"/>
          <cell r="FR33"/>
          <cell r="FS33"/>
          <cell r="FT33"/>
          <cell r="FU33"/>
          <cell r="FV33"/>
          <cell r="FW33"/>
          <cell r="FX33"/>
          <cell r="FY33"/>
          <cell r="FZ33"/>
          <cell r="GA33"/>
          <cell r="GB33"/>
          <cell r="GC33"/>
          <cell r="GD33"/>
          <cell r="GE33"/>
          <cell r="GF33"/>
          <cell r="GG33"/>
          <cell r="GH33"/>
          <cell r="GI33"/>
          <cell r="GJ33"/>
          <cell r="GK33"/>
          <cell r="GL33"/>
          <cell r="GM33"/>
          <cell r="GN33"/>
          <cell r="GO33"/>
          <cell r="GP33"/>
          <cell r="GQ33"/>
          <cell r="GR33"/>
          <cell r="GS33"/>
          <cell r="GT33"/>
          <cell r="GU33"/>
          <cell r="GV33"/>
          <cell r="GW33"/>
          <cell r="GX33"/>
          <cell r="GY33"/>
          <cell r="GZ33"/>
          <cell r="HA33"/>
          <cell r="HB33"/>
          <cell r="HC33"/>
          <cell r="HD33"/>
          <cell r="HE33"/>
          <cell r="HF33"/>
          <cell r="HG33"/>
          <cell r="HH33"/>
          <cell r="HI33"/>
          <cell r="HJ33"/>
          <cell r="HK33"/>
          <cell r="HL33"/>
          <cell r="HM33"/>
          <cell r="HN33"/>
          <cell r="HO33"/>
          <cell r="HP33"/>
          <cell r="HQ33"/>
          <cell r="HR33"/>
          <cell r="HS33"/>
          <cell r="HT33"/>
          <cell r="HU33"/>
          <cell r="HV33"/>
          <cell r="HW33"/>
          <cell r="HX33"/>
          <cell r="HY33"/>
          <cell r="HZ33"/>
          <cell r="IA33"/>
          <cell r="IB33"/>
          <cell r="IC33"/>
          <cell r="ID33"/>
          <cell r="IE33"/>
          <cell r="IF33"/>
          <cell r="IG33"/>
          <cell r="IH33"/>
          <cell r="II33"/>
          <cell r="IJ33"/>
          <cell r="IK33"/>
          <cell r="IL33"/>
          <cell r="IM33"/>
          <cell r="IN33"/>
          <cell r="IO33"/>
          <cell r="IP33"/>
          <cell r="IQ33"/>
          <cell r="IR33"/>
          <cell r="IS33"/>
          <cell r="IT33"/>
          <cell r="IU33"/>
          <cell r="IV33"/>
          <cell r="IW33"/>
          <cell r="IX33"/>
          <cell r="IY33"/>
          <cell r="IZ33"/>
          <cell r="JA33"/>
          <cell r="JB33"/>
          <cell r="JC33"/>
          <cell r="JD33"/>
          <cell r="JE33"/>
          <cell r="JF33"/>
          <cell r="JG33"/>
          <cell r="JH33"/>
          <cell r="JI33"/>
          <cell r="JJ33"/>
          <cell r="JK33"/>
          <cell r="JL33"/>
          <cell r="JM33"/>
          <cell r="JN33"/>
          <cell r="JO33"/>
          <cell r="JP33"/>
          <cell r="JQ33"/>
          <cell r="JR33"/>
          <cell r="JS33"/>
          <cell r="JT33"/>
          <cell r="JU33"/>
          <cell r="JV33"/>
          <cell r="JW33"/>
          <cell r="JX33"/>
          <cell r="JY33"/>
          <cell r="JZ33"/>
          <cell r="KA33"/>
          <cell r="KB33"/>
          <cell r="KC33"/>
          <cell r="KD33"/>
          <cell r="KE33"/>
          <cell r="KF33"/>
          <cell r="KG33"/>
          <cell r="KH33"/>
          <cell r="KI33"/>
          <cell r="KJ33"/>
          <cell r="KK33"/>
          <cell r="KL33"/>
          <cell r="KM33"/>
          <cell r="KN33"/>
          <cell r="KO33"/>
          <cell r="KP33"/>
          <cell r="KQ33"/>
          <cell r="KR33"/>
          <cell r="KS33"/>
          <cell r="KT33"/>
          <cell r="KU33"/>
          <cell r="KV33"/>
          <cell r="KW33"/>
          <cell r="KX33"/>
          <cell r="KY33"/>
          <cell r="KZ33"/>
          <cell r="LA33"/>
          <cell r="LB33"/>
          <cell r="LC33"/>
          <cell r="LD33"/>
          <cell r="LE33"/>
          <cell r="LF33"/>
          <cell r="LG33"/>
          <cell r="LH33"/>
          <cell r="LI33"/>
          <cell r="LJ33"/>
          <cell r="LK33"/>
          <cell r="LL33"/>
          <cell r="LM33"/>
          <cell r="LN33"/>
          <cell r="LO33"/>
          <cell r="LP33"/>
          <cell r="LQ33"/>
          <cell r="LR33"/>
          <cell r="LS33"/>
          <cell r="LT33"/>
          <cell r="LU33"/>
          <cell r="LV33"/>
          <cell r="LW33"/>
          <cell r="LX33"/>
          <cell r="LY33"/>
          <cell r="LZ33"/>
          <cell r="MA33"/>
          <cell r="MB33"/>
          <cell r="MC33"/>
          <cell r="MD33"/>
          <cell r="ME33"/>
          <cell r="MF33"/>
          <cell r="MG33"/>
          <cell r="MH33"/>
          <cell r="MI33"/>
          <cell r="MJ33"/>
          <cell r="MK33"/>
          <cell r="ML33"/>
          <cell r="MM33"/>
          <cell r="MN33"/>
          <cell r="MO33"/>
          <cell r="MP33"/>
          <cell r="MQ33"/>
          <cell r="MR33"/>
          <cell r="MS33"/>
          <cell r="MT33"/>
          <cell r="MU33"/>
          <cell r="MV33"/>
          <cell r="MW33"/>
          <cell r="MX33"/>
          <cell r="MY33"/>
          <cell r="MZ33"/>
          <cell r="NA33"/>
          <cell r="NB33"/>
          <cell r="NC33"/>
          <cell r="ND33"/>
          <cell r="NE33"/>
          <cell r="NF33"/>
          <cell r="NG33"/>
          <cell r="NH33"/>
          <cell r="NI33"/>
          <cell r="NJ33"/>
          <cell r="NK33"/>
          <cell r="NL33"/>
          <cell r="NM33"/>
          <cell r="NN33"/>
          <cell r="NO33"/>
          <cell r="NP33"/>
          <cell r="NQ33"/>
          <cell r="NR33"/>
          <cell r="NS33"/>
          <cell r="NT33"/>
          <cell r="NU33"/>
          <cell r="NV33"/>
          <cell r="NW33"/>
          <cell r="NX33"/>
          <cell r="NY33"/>
          <cell r="NZ33"/>
          <cell r="OA33"/>
          <cell r="OB33"/>
          <cell r="OC33"/>
          <cell r="OD33"/>
          <cell r="OE33"/>
          <cell r="OF33"/>
          <cell r="OG33"/>
          <cell r="OH33"/>
          <cell r="OI33"/>
          <cell r="OJ33"/>
          <cell r="OK33"/>
          <cell r="OL33"/>
          <cell r="OM33"/>
          <cell r="ON33"/>
          <cell r="OO33"/>
          <cell r="OP33"/>
          <cell r="OQ33"/>
          <cell r="OR33"/>
          <cell r="OS33"/>
          <cell r="OT33"/>
          <cell r="OU33"/>
          <cell r="OV33"/>
          <cell r="OW33"/>
          <cell r="OX33"/>
          <cell r="OY33"/>
          <cell r="OZ33"/>
          <cell r="PA33"/>
          <cell r="PB33"/>
          <cell r="PC33"/>
          <cell r="PD33"/>
          <cell r="PE33"/>
          <cell r="PF33"/>
          <cell r="PG33"/>
          <cell r="PH33"/>
          <cell r="PI33"/>
          <cell r="PJ33"/>
          <cell r="PK33"/>
          <cell r="PL33"/>
          <cell r="PM33"/>
          <cell r="PN33"/>
          <cell r="PO33"/>
          <cell r="PP33"/>
          <cell r="PQ33"/>
          <cell r="PR33"/>
          <cell r="PS33"/>
          <cell r="PT33"/>
          <cell r="PU33"/>
          <cell r="PV33"/>
          <cell r="PW33"/>
          <cell r="PX33"/>
          <cell r="PY33"/>
          <cell r="PZ33"/>
          <cell r="QA33"/>
          <cell r="QB33"/>
          <cell r="QC33"/>
          <cell r="QD33"/>
          <cell r="QE33"/>
          <cell r="QF33"/>
          <cell r="QG33"/>
          <cell r="QH33"/>
          <cell r="QI33"/>
          <cell r="QJ33"/>
          <cell r="QK33"/>
          <cell r="QL33"/>
          <cell r="QM33"/>
          <cell r="QN33"/>
          <cell r="QO33"/>
          <cell r="QP33"/>
          <cell r="QQ33"/>
          <cell r="QR33"/>
          <cell r="QS33"/>
          <cell r="QT33"/>
          <cell r="QU33"/>
          <cell r="QV33"/>
          <cell r="QW33"/>
          <cell r="QX33"/>
          <cell r="QY33"/>
          <cell r="QZ33"/>
          <cell r="RA33"/>
          <cell r="RB33"/>
          <cell r="RC33"/>
          <cell r="RD33"/>
          <cell r="RE33"/>
          <cell r="RF33"/>
          <cell r="RG33"/>
          <cell r="RH33"/>
          <cell r="RI33"/>
          <cell r="RJ33"/>
          <cell r="RK33"/>
          <cell r="RL33"/>
          <cell r="RM33"/>
          <cell r="RN33"/>
          <cell r="RO33"/>
          <cell r="RP33"/>
          <cell r="RQ33"/>
          <cell r="RR33"/>
          <cell r="RS33"/>
          <cell r="RT33"/>
          <cell r="RU33"/>
          <cell r="RV33"/>
          <cell r="RW33"/>
          <cell r="RX33"/>
          <cell r="RY33"/>
          <cell r="RZ33"/>
          <cell r="SA33"/>
          <cell r="SB33"/>
          <cell r="SC33"/>
          <cell r="SD33"/>
          <cell r="SE33"/>
          <cell r="SF33"/>
          <cell r="SG33"/>
          <cell r="SH33"/>
          <cell r="SI33"/>
          <cell r="SJ33"/>
          <cell r="SK33"/>
          <cell r="SL33"/>
          <cell r="SM33"/>
          <cell r="SN33"/>
          <cell r="SO33"/>
          <cell r="SP33"/>
          <cell r="SQ33"/>
          <cell r="SR33"/>
          <cell r="SS33"/>
          <cell r="ST33"/>
          <cell r="SU33"/>
          <cell r="SV33"/>
          <cell r="SW33"/>
          <cell r="SX33"/>
          <cell r="SY33"/>
          <cell r="SZ33"/>
          <cell r="TA33"/>
          <cell r="TB33"/>
          <cell r="TC33"/>
          <cell r="TD33"/>
          <cell r="TE33"/>
          <cell r="TF33"/>
          <cell r="TG33"/>
          <cell r="TH33"/>
          <cell r="TI33"/>
          <cell r="TJ33"/>
          <cell r="TK33"/>
          <cell r="TL33"/>
          <cell r="TM33"/>
          <cell r="TN33"/>
          <cell r="TO33"/>
          <cell r="TP33"/>
          <cell r="TQ33"/>
          <cell r="TR33"/>
          <cell r="TS33"/>
          <cell r="TT33"/>
          <cell r="TU33"/>
          <cell r="TV33"/>
          <cell r="TW33"/>
          <cell r="TX33"/>
          <cell r="TY33"/>
          <cell r="TZ33"/>
          <cell r="UA33"/>
          <cell r="UB33"/>
          <cell r="UC33"/>
          <cell r="UD33"/>
          <cell r="UE33"/>
          <cell r="UF33"/>
          <cell r="UG33"/>
          <cell r="UH33"/>
          <cell r="UI33"/>
          <cell r="UJ33"/>
          <cell r="UK33"/>
          <cell r="UL33"/>
          <cell r="UM33"/>
          <cell r="UN33"/>
          <cell r="UO33"/>
          <cell r="UP33"/>
          <cell r="UQ33"/>
          <cell r="UR33"/>
          <cell r="US33"/>
          <cell r="UT33"/>
          <cell r="UU33"/>
          <cell r="UV33"/>
          <cell r="UW33"/>
          <cell r="UX33"/>
          <cell r="UY33"/>
          <cell r="UZ33"/>
          <cell r="VA33"/>
          <cell r="VB33"/>
          <cell r="VC33"/>
          <cell r="VD33"/>
          <cell r="VE33"/>
          <cell r="VF33"/>
          <cell r="VG33"/>
          <cell r="VH33"/>
          <cell r="VI33"/>
          <cell r="VJ33"/>
          <cell r="VK33"/>
          <cell r="VL33"/>
          <cell r="VM33"/>
          <cell r="VN33"/>
          <cell r="VO33"/>
          <cell r="VP33"/>
          <cell r="VQ33"/>
          <cell r="VR33"/>
          <cell r="VS33"/>
          <cell r="VT33"/>
          <cell r="VU33"/>
          <cell r="VV33"/>
          <cell r="VW33"/>
          <cell r="VX33"/>
          <cell r="VY33"/>
          <cell r="VZ33"/>
          <cell r="WA33"/>
          <cell r="WB33"/>
          <cell r="WC33"/>
          <cell r="WD33"/>
          <cell r="WE33"/>
          <cell r="WF33"/>
          <cell r="WG33"/>
          <cell r="WH33"/>
          <cell r="WI33"/>
          <cell r="WJ33"/>
          <cell r="WK33"/>
          <cell r="WL33"/>
          <cell r="WM33"/>
          <cell r="WN33"/>
          <cell r="WO33"/>
          <cell r="WP33"/>
          <cell r="WQ33"/>
          <cell r="WR33"/>
          <cell r="WS33"/>
          <cell r="WT33"/>
          <cell r="WU33"/>
          <cell r="WV33"/>
          <cell r="WW33"/>
          <cell r="WX33"/>
          <cell r="WY33"/>
          <cell r="WZ33"/>
          <cell r="XA33"/>
          <cell r="XB33"/>
          <cell r="XC33"/>
          <cell r="XD33"/>
          <cell r="XE33"/>
          <cell r="XF33"/>
          <cell r="XG33"/>
          <cell r="XH33"/>
          <cell r="XI33"/>
          <cell r="XJ33"/>
          <cell r="XK33"/>
          <cell r="XL33"/>
          <cell r="XM33"/>
          <cell r="XN33"/>
          <cell r="XO33"/>
          <cell r="XP33"/>
          <cell r="XQ33"/>
          <cell r="XR33"/>
          <cell r="XS33"/>
          <cell r="XT33"/>
          <cell r="XU33"/>
          <cell r="XV33"/>
          <cell r="XW33"/>
          <cell r="XX33"/>
          <cell r="XY33"/>
          <cell r="XZ33"/>
          <cell r="YA33"/>
          <cell r="YB33"/>
          <cell r="YC33"/>
          <cell r="YD33"/>
          <cell r="YE33"/>
          <cell r="YF33"/>
          <cell r="YG33"/>
          <cell r="YH33"/>
          <cell r="YI33"/>
          <cell r="YJ33"/>
          <cell r="YK33"/>
          <cell r="YL33"/>
          <cell r="YM33"/>
          <cell r="YN33"/>
          <cell r="YO33"/>
          <cell r="YP33"/>
          <cell r="YQ33"/>
          <cell r="YR33"/>
          <cell r="YS33"/>
          <cell r="YT33"/>
          <cell r="YU33"/>
          <cell r="YV33"/>
          <cell r="YW33"/>
          <cell r="YX33"/>
          <cell r="YY33"/>
          <cell r="YZ33"/>
          <cell r="ZA33"/>
          <cell r="ZB33"/>
          <cell r="ZC33"/>
          <cell r="ZD33"/>
          <cell r="ZE33"/>
          <cell r="ZF33"/>
          <cell r="ZG33"/>
          <cell r="ZH33"/>
          <cell r="ZI33"/>
          <cell r="ZJ33"/>
          <cell r="ZK33"/>
          <cell r="ZL33"/>
          <cell r="ZM33"/>
          <cell r="ZN33"/>
          <cell r="ZO33"/>
          <cell r="ZP33"/>
          <cell r="ZQ33"/>
          <cell r="ZR33"/>
          <cell r="ZS33"/>
          <cell r="ZT33"/>
          <cell r="ZU33"/>
          <cell r="ZV33"/>
          <cell r="ZW33"/>
          <cell r="ZX33"/>
          <cell r="ZY33"/>
          <cell r="ZZ33"/>
          <cell r="AAA33"/>
          <cell r="AAB33"/>
          <cell r="AAC33"/>
          <cell r="AAD33"/>
          <cell r="AAE33"/>
          <cell r="AAF33"/>
          <cell r="AAG33"/>
          <cell r="AAH33"/>
          <cell r="AAI33"/>
          <cell r="AAJ33"/>
          <cell r="AAK33"/>
          <cell r="AAL33"/>
          <cell r="AAM33"/>
          <cell r="AAN33"/>
          <cell r="AAO33"/>
          <cell r="AAP33"/>
          <cell r="AAQ33"/>
          <cell r="AAR33"/>
          <cell r="AAS33"/>
        </row>
        <row r="34">
          <cell r="C34">
            <v>0</v>
          </cell>
          <cell r="D34">
            <v>0</v>
          </cell>
          <cell r="E34"/>
          <cell r="F34"/>
          <cell r="G34"/>
          <cell r="H34"/>
          <cell r="I34"/>
          <cell r="J34"/>
          <cell r="K34"/>
          <cell r="L34"/>
          <cell r="M34"/>
          <cell r="N34"/>
          <cell r="O34"/>
          <cell r="P34"/>
          <cell r="Q34"/>
          <cell r="R34"/>
          <cell r="S34"/>
          <cell r="T34"/>
          <cell r="U34"/>
          <cell r="V34"/>
          <cell r="W34"/>
          <cell r="X34"/>
          <cell r="Y34"/>
          <cell r="Z34"/>
          <cell r="AA34"/>
          <cell r="AB34"/>
          <cell r="AC34"/>
          <cell r="AD34"/>
          <cell r="AE34"/>
          <cell r="AF34"/>
          <cell r="AG34"/>
          <cell r="AH34"/>
          <cell r="AI34"/>
          <cell r="AJ34"/>
          <cell r="AK34"/>
          <cell r="AL34"/>
          <cell r="AM34"/>
          <cell r="AN34"/>
          <cell r="AO34"/>
          <cell r="AP34"/>
          <cell r="AQ34"/>
          <cell r="AR34"/>
          <cell r="AS34"/>
          <cell r="AT34"/>
          <cell r="AU34"/>
          <cell r="AV34"/>
          <cell r="AW34"/>
          <cell r="AX34"/>
          <cell r="AY34"/>
          <cell r="AZ34"/>
          <cell r="BA34"/>
          <cell r="BB34"/>
          <cell r="BC34"/>
          <cell r="BD34"/>
          <cell r="BE34"/>
          <cell r="BF34"/>
          <cell r="BG34"/>
          <cell r="BH34"/>
          <cell r="BI34"/>
          <cell r="BJ34"/>
          <cell r="BK34"/>
          <cell r="BL34"/>
          <cell r="BM34"/>
          <cell r="BN34"/>
          <cell r="BO34"/>
          <cell r="BP34"/>
          <cell r="BQ34"/>
          <cell r="BR34"/>
          <cell r="BS34"/>
          <cell r="BT34"/>
          <cell r="BU34"/>
          <cell r="BV34"/>
          <cell r="BW34"/>
          <cell r="BX34"/>
          <cell r="BY34"/>
          <cell r="BZ34"/>
          <cell r="CA34"/>
          <cell r="CB34"/>
          <cell r="CC34"/>
          <cell r="CD34"/>
          <cell r="CE34"/>
          <cell r="CF34"/>
          <cell r="CG34"/>
          <cell r="CH34"/>
          <cell r="CI34">
            <v>0</v>
          </cell>
          <cell r="CJ34"/>
          <cell r="CK34"/>
          <cell r="CL34"/>
          <cell r="CM34"/>
          <cell r="CN34"/>
          <cell r="CO34"/>
          <cell r="CP34"/>
          <cell r="CQ34"/>
          <cell r="CR34"/>
          <cell r="CS34"/>
          <cell r="CT34"/>
          <cell r="CU34"/>
          <cell r="CV34"/>
          <cell r="CW34"/>
          <cell r="CX34"/>
          <cell r="CY34"/>
          <cell r="CZ34"/>
          <cell r="DA34"/>
          <cell r="DB34"/>
          <cell r="DC34"/>
          <cell r="DD34"/>
          <cell r="DE34"/>
          <cell r="DF34"/>
          <cell r="DG34"/>
          <cell r="DH34"/>
          <cell r="DI34"/>
          <cell r="DJ34"/>
          <cell r="DK34"/>
          <cell r="DL34"/>
          <cell r="DM34"/>
          <cell r="DN34"/>
          <cell r="DO34"/>
          <cell r="DP34"/>
          <cell r="DQ34"/>
          <cell r="DR34"/>
          <cell r="DS34"/>
          <cell r="DT34"/>
          <cell r="DU34"/>
          <cell r="DV34"/>
          <cell r="DW34"/>
          <cell r="DX34"/>
          <cell r="DY34"/>
          <cell r="DZ34"/>
          <cell r="EA34"/>
          <cell r="EB34"/>
          <cell r="EC34"/>
          <cell r="ED34"/>
          <cell r="EE34"/>
          <cell r="EF34"/>
          <cell r="EG34"/>
          <cell r="EH34"/>
          <cell r="EI34"/>
          <cell r="EJ34"/>
          <cell r="EK34"/>
          <cell r="EL34"/>
          <cell r="EM34"/>
          <cell r="EN34"/>
          <cell r="EO34"/>
          <cell r="EP34"/>
          <cell r="EQ34"/>
          <cell r="ER34"/>
          <cell r="ES34"/>
          <cell r="ET34"/>
          <cell r="EU34"/>
          <cell r="EV34"/>
          <cell r="EW34"/>
          <cell r="EX34"/>
          <cell r="EY34"/>
          <cell r="EZ34"/>
          <cell r="FA34"/>
          <cell r="FB34"/>
          <cell r="FC34"/>
          <cell r="FD34"/>
          <cell r="FE34"/>
          <cell r="FF34"/>
          <cell r="FG34"/>
          <cell r="FH34"/>
          <cell r="FI34"/>
          <cell r="FJ34"/>
          <cell r="FK34"/>
          <cell r="FL34"/>
          <cell r="FM34"/>
          <cell r="FN34"/>
          <cell r="FO34"/>
          <cell r="FP34"/>
          <cell r="FQ34"/>
          <cell r="FR34"/>
          <cell r="FS34"/>
          <cell r="FT34"/>
          <cell r="FU34"/>
          <cell r="FV34"/>
          <cell r="FW34"/>
          <cell r="FX34"/>
          <cell r="FY34"/>
          <cell r="FZ34"/>
          <cell r="GA34"/>
          <cell r="GB34"/>
          <cell r="GC34"/>
          <cell r="GD34"/>
          <cell r="GE34"/>
          <cell r="GF34"/>
          <cell r="GG34"/>
          <cell r="GH34"/>
          <cell r="GI34"/>
          <cell r="GJ34"/>
          <cell r="GK34"/>
          <cell r="GL34"/>
          <cell r="GM34"/>
          <cell r="GN34"/>
          <cell r="GO34"/>
          <cell r="GP34"/>
          <cell r="GQ34"/>
          <cell r="GR34"/>
          <cell r="GS34"/>
          <cell r="GT34"/>
          <cell r="GU34"/>
          <cell r="GV34"/>
          <cell r="GW34"/>
          <cell r="GX34"/>
          <cell r="GY34"/>
          <cell r="GZ34"/>
          <cell r="HA34"/>
          <cell r="HB34"/>
          <cell r="HC34"/>
          <cell r="HD34"/>
          <cell r="HE34"/>
          <cell r="HF34"/>
          <cell r="HG34"/>
          <cell r="HH34"/>
          <cell r="HI34"/>
          <cell r="HJ34"/>
          <cell r="HK34"/>
          <cell r="HL34"/>
          <cell r="HM34"/>
          <cell r="HN34"/>
          <cell r="HO34"/>
          <cell r="HP34"/>
          <cell r="HQ34"/>
          <cell r="HR34"/>
          <cell r="HS34"/>
          <cell r="HT34"/>
          <cell r="HU34"/>
          <cell r="HV34"/>
          <cell r="HW34"/>
          <cell r="HX34"/>
          <cell r="HY34"/>
          <cell r="HZ34"/>
          <cell r="IA34"/>
          <cell r="IB34"/>
          <cell r="IC34"/>
          <cell r="ID34"/>
          <cell r="IE34"/>
          <cell r="IF34"/>
          <cell r="IG34"/>
          <cell r="IH34"/>
          <cell r="II34"/>
          <cell r="IJ34"/>
          <cell r="IK34"/>
          <cell r="IL34"/>
          <cell r="IM34"/>
          <cell r="IN34"/>
          <cell r="IO34"/>
          <cell r="IP34"/>
          <cell r="IQ34"/>
          <cell r="IR34"/>
          <cell r="IS34"/>
          <cell r="IT34"/>
          <cell r="IU34"/>
          <cell r="IV34"/>
          <cell r="IW34"/>
          <cell r="IX34"/>
          <cell r="IY34"/>
          <cell r="IZ34"/>
          <cell r="JA34"/>
          <cell r="JB34"/>
          <cell r="JC34"/>
          <cell r="JD34"/>
          <cell r="JE34"/>
          <cell r="JF34"/>
          <cell r="JG34"/>
          <cell r="JH34"/>
          <cell r="JI34"/>
          <cell r="JJ34"/>
          <cell r="JK34"/>
          <cell r="JL34"/>
          <cell r="JM34"/>
          <cell r="JN34"/>
          <cell r="JO34"/>
          <cell r="JP34"/>
          <cell r="JQ34"/>
          <cell r="JR34"/>
          <cell r="JS34"/>
          <cell r="JT34"/>
          <cell r="JU34"/>
          <cell r="JV34"/>
          <cell r="JW34"/>
          <cell r="JX34"/>
          <cell r="JY34"/>
          <cell r="JZ34"/>
          <cell r="KA34"/>
          <cell r="KB34"/>
          <cell r="KC34"/>
          <cell r="KD34"/>
          <cell r="KE34"/>
          <cell r="KF34"/>
          <cell r="KG34"/>
          <cell r="KH34"/>
          <cell r="KI34"/>
          <cell r="KJ34"/>
          <cell r="KK34"/>
          <cell r="KL34"/>
          <cell r="KM34"/>
          <cell r="KN34"/>
          <cell r="KO34"/>
          <cell r="KP34"/>
          <cell r="KQ34"/>
          <cell r="KR34"/>
          <cell r="KS34"/>
          <cell r="KT34"/>
          <cell r="KU34"/>
          <cell r="KV34"/>
          <cell r="KW34"/>
          <cell r="KX34"/>
          <cell r="KY34"/>
          <cell r="KZ34"/>
          <cell r="LA34"/>
          <cell r="LB34"/>
          <cell r="LC34"/>
          <cell r="LD34"/>
          <cell r="LE34"/>
          <cell r="LF34"/>
          <cell r="LG34"/>
          <cell r="LH34"/>
          <cell r="LI34"/>
          <cell r="LJ34"/>
          <cell r="LK34"/>
          <cell r="LL34"/>
          <cell r="LM34"/>
          <cell r="LN34"/>
          <cell r="LO34"/>
          <cell r="LP34"/>
          <cell r="LQ34"/>
          <cell r="LR34"/>
          <cell r="LS34"/>
          <cell r="LT34"/>
          <cell r="LU34"/>
          <cell r="LV34"/>
          <cell r="LW34"/>
          <cell r="LX34"/>
          <cell r="LY34"/>
          <cell r="LZ34"/>
          <cell r="MA34"/>
          <cell r="MB34"/>
          <cell r="MC34"/>
          <cell r="MD34"/>
          <cell r="ME34"/>
          <cell r="MF34"/>
          <cell r="MG34"/>
          <cell r="MH34"/>
          <cell r="MI34"/>
          <cell r="MJ34"/>
          <cell r="MK34"/>
          <cell r="ML34"/>
          <cell r="MM34"/>
          <cell r="MN34"/>
          <cell r="MO34"/>
          <cell r="MP34"/>
          <cell r="MQ34"/>
          <cell r="MR34"/>
          <cell r="MS34"/>
          <cell r="MT34"/>
          <cell r="MU34"/>
          <cell r="MV34"/>
          <cell r="MW34"/>
          <cell r="MX34"/>
          <cell r="MY34"/>
          <cell r="MZ34"/>
          <cell r="NA34"/>
          <cell r="NB34"/>
          <cell r="NC34"/>
          <cell r="ND34"/>
          <cell r="NE34"/>
          <cell r="NF34"/>
          <cell r="NG34"/>
          <cell r="NH34"/>
          <cell r="NI34"/>
          <cell r="NJ34"/>
          <cell r="NK34"/>
          <cell r="NL34"/>
          <cell r="NM34"/>
          <cell r="NN34"/>
          <cell r="NO34"/>
          <cell r="NP34"/>
          <cell r="NQ34"/>
          <cell r="NR34"/>
          <cell r="NS34"/>
          <cell r="NT34"/>
          <cell r="NU34"/>
          <cell r="NV34"/>
          <cell r="NW34"/>
          <cell r="NX34"/>
          <cell r="NY34"/>
          <cell r="NZ34"/>
          <cell r="OA34"/>
          <cell r="OB34"/>
          <cell r="OC34"/>
          <cell r="OD34"/>
          <cell r="OE34"/>
          <cell r="OF34"/>
          <cell r="OG34"/>
          <cell r="OH34"/>
          <cell r="OI34"/>
          <cell r="OJ34"/>
          <cell r="OK34"/>
          <cell r="OL34"/>
          <cell r="OM34"/>
          <cell r="ON34"/>
          <cell r="OO34"/>
          <cell r="OP34"/>
          <cell r="OQ34"/>
          <cell r="OR34"/>
          <cell r="OS34"/>
          <cell r="OT34"/>
          <cell r="OU34"/>
          <cell r="OV34"/>
          <cell r="OW34"/>
          <cell r="OX34"/>
          <cell r="OY34"/>
          <cell r="OZ34"/>
          <cell r="PA34"/>
          <cell r="PB34"/>
          <cell r="PC34"/>
          <cell r="PD34"/>
          <cell r="PE34"/>
          <cell r="PF34"/>
          <cell r="PG34"/>
          <cell r="PH34"/>
          <cell r="PI34"/>
          <cell r="PJ34"/>
          <cell r="PK34"/>
          <cell r="PL34"/>
          <cell r="PM34"/>
          <cell r="PN34"/>
          <cell r="PO34"/>
          <cell r="PP34"/>
          <cell r="PQ34"/>
          <cell r="PR34"/>
          <cell r="PS34"/>
          <cell r="PT34"/>
          <cell r="PU34"/>
          <cell r="PV34"/>
          <cell r="PW34"/>
          <cell r="PX34"/>
          <cell r="PY34"/>
          <cell r="PZ34"/>
          <cell r="QA34"/>
          <cell r="QB34"/>
          <cell r="QC34"/>
          <cell r="QD34"/>
          <cell r="QE34"/>
          <cell r="QF34"/>
          <cell r="QG34"/>
          <cell r="QH34"/>
          <cell r="QI34"/>
          <cell r="QJ34"/>
          <cell r="QK34"/>
          <cell r="QL34"/>
          <cell r="QM34"/>
          <cell r="QN34"/>
          <cell r="QO34"/>
          <cell r="QP34"/>
          <cell r="QQ34"/>
          <cell r="QR34"/>
          <cell r="QS34"/>
          <cell r="QT34"/>
          <cell r="QU34"/>
          <cell r="QV34"/>
          <cell r="QW34"/>
          <cell r="QX34"/>
          <cell r="QY34"/>
          <cell r="QZ34"/>
          <cell r="RA34"/>
          <cell r="RB34"/>
          <cell r="RC34"/>
          <cell r="RD34"/>
          <cell r="RE34"/>
          <cell r="RF34"/>
          <cell r="RG34"/>
          <cell r="RH34"/>
          <cell r="RI34"/>
          <cell r="RJ34"/>
          <cell r="RK34"/>
          <cell r="RL34"/>
          <cell r="RM34"/>
          <cell r="RN34"/>
          <cell r="RO34"/>
          <cell r="RP34"/>
          <cell r="RQ34"/>
          <cell r="RR34"/>
          <cell r="RS34"/>
          <cell r="RT34"/>
          <cell r="RU34"/>
          <cell r="RV34"/>
          <cell r="RW34"/>
          <cell r="RX34"/>
          <cell r="RY34"/>
          <cell r="RZ34"/>
          <cell r="SA34"/>
          <cell r="SB34"/>
          <cell r="SC34"/>
          <cell r="SD34"/>
          <cell r="SE34"/>
          <cell r="SF34"/>
          <cell r="SG34"/>
          <cell r="SH34"/>
          <cell r="SI34"/>
          <cell r="SJ34"/>
          <cell r="SK34"/>
          <cell r="SL34"/>
          <cell r="SM34"/>
          <cell r="SN34"/>
          <cell r="SO34"/>
          <cell r="SP34"/>
          <cell r="SQ34"/>
          <cell r="SR34"/>
          <cell r="SS34"/>
          <cell r="ST34"/>
          <cell r="SU34"/>
          <cell r="SV34"/>
          <cell r="SW34"/>
          <cell r="SX34"/>
          <cell r="SY34"/>
          <cell r="SZ34"/>
          <cell r="TA34"/>
          <cell r="TB34"/>
          <cell r="TC34"/>
          <cell r="TD34"/>
          <cell r="TE34"/>
          <cell r="TF34"/>
          <cell r="TG34"/>
          <cell r="TH34"/>
          <cell r="TI34"/>
          <cell r="TJ34"/>
          <cell r="TK34"/>
          <cell r="TL34"/>
          <cell r="TM34"/>
          <cell r="TN34"/>
          <cell r="TO34"/>
          <cell r="TP34"/>
          <cell r="TQ34"/>
          <cell r="TR34"/>
          <cell r="TS34"/>
          <cell r="TT34"/>
          <cell r="TU34"/>
          <cell r="TV34"/>
          <cell r="TW34"/>
          <cell r="TX34"/>
          <cell r="TY34"/>
          <cell r="TZ34"/>
          <cell r="UA34"/>
          <cell r="UB34"/>
          <cell r="UC34"/>
          <cell r="UD34"/>
          <cell r="UE34"/>
          <cell r="UF34"/>
          <cell r="UG34"/>
          <cell r="UH34"/>
          <cell r="UI34"/>
          <cell r="UJ34"/>
          <cell r="UK34"/>
          <cell r="UL34"/>
          <cell r="UM34"/>
          <cell r="UN34"/>
          <cell r="UO34"/>
          <cell r="UP34"/>
          <cell r="UQ34"/>
          <cell r="UR34"/>
          <cell r="US34"/>
          <cell r="UT34"/>
          <cell r="UU34"/>
          <cell r="UV34"/>
          <cell r="UW34"/>
          <cell r="UX34"/>
          <cell r="UY34"/>
          <cell r="UZ34"/>
          <cell r="VA34"/>
          <cell r="VB34"/>
          <cell r="VC34"/>
          <cell r="VD34"/>
          <cell r="VE34"/>
          <cell r="VF34"/>
          <cell r="VG34"/>
          <cell r="VH34"/>
          <cell r="VI34"/>
          <cell r="VJ34"/>
          <cell r="VK34"/>
          <cell r="VL34"/>
          <cell r="VM34"/>
          <cell r="VN34"/>
          <cell r="VO34"/>
          <cell r="VP34"/>
          <cell r="VQ34"/>
          <cell r="VR34"/>
          <cell r="VS34"/>
          <cell r="VT34"/>
          <cell r="VU34"/>
          <cell r="VV34"/>
          <cell r="VW34"/>
          <cell r="VX34"/>
          <cell r="VY34"/>
          <cell r="VZ34"/>
          <cell r="WA34"/>
          <cell r="WB34"/>
          <cell r="WC34"/>
          <cell r="WD34"/>
          <cell r="WE34"/>
          <cell r="WF34"/>
          <cell r="WG34"/>
          <cell r="WH34"/>
          <cell r="WI34"/>
          <cell r="WJ34"/>
          <cell r="WK34"/>
          <cell r="WL34"/>
          <cell r="WM34"/>
          <cell r="WN34"/>
          <cell r="WO34"/>
          <cell r="WP34"/>
          <cell r="WQ34"/>
          <cell r="WR34"/>
          <cell r="WS34"/>
          <cell r="WT34"/>
          <cell r="WU34"/>
          <cell r="WV34"/>
          <cell r="WW34"/>
          <cell r="WX34"/>
          <cell r="WY34"/>
          <cell r="WZ34"/>
          <cell r="XA34"/>
          <cell r="XB34"/>
          <cell r="XC34"/>
          <cell r="XD34"/>
          <cell r="XE34"/>
          <cell r="XF34"/>
          <cell r="XG34"/>
          <cell r="XH34"/>
          <cell r="XI34"/>
          <cell r="XJ34"/>
          <cell r="XK34"/>
          <cell r="XL34"/>
          <cell r="XM34"/>
          <cell r="XN34"/>
          <cell r="XO34"/>
          <cell r="XP34"/>
          <cell r="XQ34"/>
          <cell r="XR34"/>
          <cell r="XS34"/>
          <cell r="XT34"/>
          <cell r="XU34"/>
          <cell r="XV34"/>
          <cell r="XW34"/>
          <cell r="XX34"/>
          <cell r="XY34"/>
          <cell r="XZ34"/>
          <cell r="YA34"/>
          <cell r="YB34"/>
          <cell r="YC34"/>
          <cell r="YD34"/>
          <cell r="YE34"/>
          <cell r="YF34"/>
          <cell r="YG34"/>
          <cell r="YH34"/>
          <cell r="YI34"/>
          <cell r="YJ34"/>
          <cell r="YK34"/>
          <cell r="YL34"/>
          <cell r="YM34"/>
          <cell r="YN34"/>
          <cell r="YO34"/>
          <cell r="YP34"/>
          <cell r="YQ34"/>
          <cell r="YR34"/>
          <cell r="YS34"/>
          <cell r="YT34"/>
          <cell r="YU34"/>
          <cell r="YV34"/>
          <cell r="YW34"/>
          <cell r="YX34"/>
          <cell r="YY34"/>
          <cell r="YZ34"/>
          <cell r="ZA34"/>
          <cell r="ZB34"/>
          <cell r="ZC34"/>
          <cell r="ZD34"/>
          <cell r="ZE34"/>
          <cell r="ZF34"/>
          <cell r="ZG34"/>
          <cell r="ZH34"/>
          <cell r="ZI34"/>
          <cell r="ZJ34"/>
          <cell r="ZK34"/>
          <cell r="ZL34"/>
          <cell r="ZM34"/>
          <cell r="ZN34"/>
          <cell r="ZO34"/>
          <cell r="ZP34"/>
          <cell r="ZQ34"/>
          <cell r="ZR34"/>
          <cell r="ZS34"/>
          <cell r="ZT34"/>
          <cell r="ZU34"/>
          <cell r="ZV34"/>
          <cell r="ZW34"/>
          <cell r="ZX34"/>
          <cell r="ZY34"/>
          <cell r="ZZ34"/>
          <cell r="AAA34"/>
          <cell r="AAB34"/>
          <cell r="AAC34"/>
          <cell r="AAD34"/>
          <cell r="AAE34"/>
          <cell r="AAF34"/>
          <cell r="AAG34"/>
          <cell r="AAH34"/>
          <cell r="AAI34"/>
          <cell r="AAJ34"/>
          <cell r="AAK34"/>
          <cell r="AAL34"/>
          <cell r="AAM34"/>
          <cell r="AAN34"/>
          <cell r="AAO34"/>
          <cell r="AAP34"/>
          <cell r="AAQ34"/>
          <cell r="AAR34"/>
          <cell r="AAS34"/>
        </row>
        <row r="35">
          <cell r="C35">
            <v>0</v>
          </cell>
          <cell r="D35">
            <v>0</v>
          </cell>
          <cell r="E35"/>
          <cell r="F35"/>
          <cell r="G35"/>
          <cell r="H35"/>
          <cell r="I35"/>
          <cell r="J35"/>
          <cell r="K35"/>
          <cell r="L35"/>
          <cell r="M35"/>
          <cell r="N35"/>
          <cell r="O35"/>
          <cell r="P35"/>
          <cell r="Q35"/>
          <cell r="R35"/>
          <cell r="S35"/>
          <cell r="T35"/>
          <cell r="U35"/>
          <cell r="V35"/>
          <cell r="W35"/>
          <cell r="X35"/>
          <cell r="Y35"/>
          <cell r="Z35"/>
          <cell r="AA35"/>
          <cell r="AB35"/>
          <cell r="AC35"/>
          <cell r="AD35"/>
          <cell r="AE35"/>
          <cell r="AF35"/>
          <cell r="AG35"/>
          <cell r="AH35"/>
          <cell r="AI35"/>
          <cell r="AJ35"/>
          <cell r="AK35"/>
          <cell r="AL35"/>
          <cell r="AM35"/>
          <cell r="AN35"/>
          <cell r="AO35"/>
          <cell r="AP35"/>
          <cell r="AQ35"/>
          <cell r="AR35"/>
          <cell r="AS35"/>
          <cell r="AT35"/>
          <cell r="AU35"/>
          <cell r="AV35"/>
          <cell r="AW35"/>
          <cell r="AX35"/>
          <cell r="AY35"/>
          <cell r="AZ35"/>
          <cell r="BA35"/>
          <cell r="BB35"/>
          <cell r="BC35"/>
          <cell r="BD35"/>
          <cell r="BE35"/>
          <cell r="BF35"/>
          <cell r="BG35"/>
          <cell r="BH35"/>
          <cell r="BI35"/>
          <cell r="BJ35"/>
          <cell r="BK35"/>
          <cell r="BL35"/>
          <cell r="BM35"/>
          <cell r="BN35"/>
          <cell r="BO35"/>
          <cell r="BP35"/>
          <cell r="BQ35"/>
          <cell r="BR35"/>
          <cell r="BS35"/>
          <cell r="BT35"/>
          <cell r="BU35"/>
          <cell r="BV35"/>
          <cell r="BW35"/>
          <cell r="BX35"/>
          <cell r="BY35"/>
          <cell r="BZ35"/>
          <cell r="CA35"/>
          <cell r="CB35"/>
          <cell r="CC35"/>
          <cell r="CD35"/>
          <cell r="CE35"/>
          <cell r="CF35"/>
          <cell r="CG35"/>
          <cell r="CH35"/>
          <cell r="CI35">
            <v>0</v>
          </cell>
          <cell r="CJ35"/>
          <cell r="CK35"/>
          <cell r="CL35"/>
          <cell r="CM35"/>
          <cell r="CN35"/>
          <cell r="CO35"/>
          <cell r="CP35"/>
          <cell r="CQ35"/>
          <cell r="CR35"/>
          <cell r="CS35"/>
          <cell r="CT35"/>
          <cell r="CU35"/>
          <cell r="CV35"/>
          <cell r="CW35"/>
          <cell r="CX35"/>
          <cell r="CY35"/>
          <cell r="CZ35"/>
          <cell r="DA35"/>
          <cell r="DB35"/>
          <cell r="DC35"/>
          <cell r="DD35"/>
          <cell r="DE35"/>
          <cell r="DF35"/>
          <cell r="DG35"/>
          <cell r="DH35"/>
          <cell r="DI35"/>
          <cell r="DJ35"/>
          <cell r="DK35"/>
          <cell r="DL35"/>
          <cell r="DM35"/>
          <cell r="DN35"/>
          <cell r="DO35"/>
          <cell r="DP35"/>
          <cell r="DQ35"/>
          <cell r="DR35"/>
          <cell r="DS35"/>
          <cell r="DT35"/>
          <cell r="DU35"/>
          <cell r="DV35"/>
          <cell r="DW35"/>
          <cell r="DX35"/>
          <cell r="DY35"/>
          <cell r="DZ35"/>
          <cell r="EA35"/>
          <cell r="EB35"/>
          <cell r="EC35"/>
          <cell r="ED35"/>
          <cell r="EE35"/>
          <cell r="EF35"/>
          <cell r="EG35"/>
          <cell r="EH35"/>
          <cell r="EI35"/>
          <cell r="EJ35"/>
          <cell r="EK35"/>
          <cell r="EL35"/>
          <cell r="EM35"/>
          <cell r="EN35"/>
          <cell r="EO35"/>
          <cell r="EP35"/>
          <cell r="EQ35"/>
          <cell r="ER35"/>
          <cell r="ES35"/>
          <cell r="ET35"/>
          <cell r="EU35"/>
          <cell r="EV35"/>
          <cell r="EW35"/>
          <cell r="EX35"/>
          <cell r="EY35"/>
          <cell r="EZ35"/>
          <cell r="FA35"/>
          <cell r="FB35"/>
          <cell r="FC35"/>
          <cell r="FD35"/>
          <cell r="FE35"/>
          <cell r="FF35"/>
          <cell r="FG35"/>
          <cell r="FH35"/>
          <cell r="FI35"/>
          <cell r="FJ35"/>
          <cell r="FK35"/>
          <cell r="FL35"/>
          <cell r="FM35"/>
          <cell r="FN35"/>
          <cell r="FO35"/>
          <cell r="FP35"/>
          <cell r="FQ35"/>
          <cell r="FR35"/>
          <cell r="FS35"/>
          <cell r="FT35"/>
          <cell r="FU35"/>
          <cell r="FV35"/>
          <cell r="FW35"/>
          <cell r="FX35"/>
          <cell r="FY35"/>
          <cell r="FZ35"/>
          <cell r="GA35"/>
          <cell r="GB35"/>
          <cell r="GC35"/>
          <cell r="GD35"/>
          <cell r="GE35"/>
          <cell r="GF35"/>
          <cell r="GG35"/>
          <cell r="GH35"/>
          <cell r="GI35"/>
          <cell r="GJ35"/>
          <cell r="GK35"/>
          <cell r="GL35"/>
          <cell r="GM35"/>
          <cell r="GN35"/>
          <cell r="GO35"/>
          <cell r="GP35"/>
          <cell r="GQ35"/>
          <cell r="GR35"/>
          <cell r="GS35"/>
          <cell r="GT35"/>
          <cell r="GU35"/>
          <cell r="GV35"/>
          <cell r="GW35"/>
          <cell r="GX35"/>
          <cell r="GY35"/>
          <cell r="GZ35"/>
          <cell r="HA35"/>
          <cell r="HB35"/>
          <cell r="HC35"/>
          <cell r="HD35"/>
          <cell r="HE35"/>
          <cell r="HF35"/>
          <cell r="HG35"/>
          <cell r="HH35"/>
          <cell r="HI35"/>
          <cell r="HJ35"/>
          <cell r="HK35"/>
          <cell r="HL35"/>
          <cell r="HM35"/>
          <cell r="HN35"/>
          <cell r="HO35"/>
          <cell r="HP35"/>
          <cell r="HQ35"/>
          <cell r="HR35"/>
          <cell r="HS35"/>
          <cell r="HT35"/>
          <cell r="HU35"/>
          <cell r="HV35"/>
          <cell r="HW35"/>
          <cell r="HX35"/>
          <cell r="HY35"/>
          <cell r="HZ35"/>
          <cell r="IA35"/>
          <cell r="IB35"/>
          <cell r="IC35"/>
          <cell r="ID35"/>
          <cell r="IE35"/>
          <cell r="IF35"/>
          <cell r="IG35"/>
          <cell r="IH35"/>
          <cell r="II35"/>
          <cell r="IJ35"/>
          <cell r="IK35"/>
          <cell r="IL35"/>
          <cell r="IM35"/>
          <cell r="IN35"/>
          <cell r="IO35"/>
          <cell r="IP35"/>
          <cell r="IQ35"/>
          <cell r="IR35"/>
          <cell r="IS35"/>
          <cell r="IT35"/>
          <cell r="IU35"/>
          <cell r="IV35"/>
          <cell r="IW35"/>
          <cell r="IX35"/>
          <cell r="IY35"/>
          <cell r="IZ35"/>
          <cell r="JA35"/>
          <cell r="JB35"/>
          <cell r="JC35"/>
          <cell r="JD35"/>
          <cell r="JE35"/>
          <cell r="JF35"/>
          <cell r="JG35"/>
          <cell r="JH35"/>
          <cell r="JI35"/>
          <cell r="JJ35"/>
          <cell r="JK35"/>
          <cell r="JL35"/>
          <cell r="JM35"/>
          <cell r="JN35"/>
          <cell r="JO35"/>
          <cell r="JP35"/>
          <cell r="JQ35"/>
          <cell r="JR35"/>
          <cell r="JS35"/>
          <cell r="JT35"/>
          <cell r="JU35"/>
          <cell r="JV35"/>
          <cell r="JW35"/>
          <cell r="JX35"/>
          <cell r="JY35"/>
          <cell r="JZ35"/>
          <cell r="KA35"/>
          <cell r="KB35"/>
          <cell r="KC35"/>
          <cell r="KD35"/>
          <cell r="KE35"/>
          <cell r="KF35"/>
          <cell r="KG35"/>
          <cell r="KH35"/>
          <cell r="KI35"/>
          <cell r="KJ35"/>
          <cell r="KK35"/>
          <cell r="KL35"/>
          <cell r="KM35"/>
          <cell r="KN35"/>
          <cell r="KO35"/>
          <cell r="KP35"/>
          <cell r="KQ35"/>
          <cell r="KR35"/>
          <cell r="KS35"/>
          <cell r="KT35"/>
          <cell r="KU35"/>
          <cell r="KV35"/>
          <cell r="KW35"/>
          <cell r="KX35"/>
          <cell r="KY35"/>
          <cell r="KZ35"/>
          <cell r="LA35"/>
          <cell r="LB35"/>
          <cell r="LC35"/>
          <cell r="LD35"/>
          <cell r="LE35"/>
          <cell r="LF35"/>
          <cell r="LG35"/>
          <cell r="LH35"/>
          <cell r="LI35"/>
          <cell r="LJ35"/>
          <cell r="LK35"/>
          <cell r="LL35"/>
          <cell r="LM35"/>
          <cell r="LN35"/>
          <cell r="LO35"/>
          <cell r="LP35"/>
          <cell r="LQ35"/>
          <cell r="LR35"/>
          <cell r="LS35"/>
          <cell r="LT35"/>
          <cell r="LU35"/>
          <cell r="LV35"/>
          <cell r="LW35"/>
          <cell r="LX35"/>
          <cell r="LY35"/>
          <cell r="LZ35"/>
          <cell r="MA35"/>
          <cell r="MB35"/>
          <cell r="MC35"/>
          <cell r="MD35"/>
          <cell r="ME35"/>
          <cell r="MF35"/>
          <cell r="MG35"/>
          <cell r="MH35"/>
          <cell r="MI35"/>
          <cell r="MJ35"/>
          <cell r="MK35"/>
          <cell r="ML35"/>
          <cell r="MM35"/>
          <cell r="MN35"/>
          <cell r="MO35"/>
          <cell r="MP35"/>
          <cell r="MQ35"/>
          <cell r="MR35"/>
          <cell r="MS35"/>
          <cell r="MT35"/>
          <cell r="MU35"/>
          <cell r="MV35"/>
          <cell r="MW35"/>
          <cell r="MX35"/>
          <cell r="MY35"/>
          <cell r="MZ35"/>
          <cell r="NA35"/>
          <cell r="NB35"/>
          <cell r="NC35"/>
          <cell r="ND35"/>
          <cell r="NE35"/>
          <cell r="NF35"/>
          <cell r="NG35"/>
          <cell r="NH35"/>
          <cell r="NI35"/>
          <cell r="NJ35"/>
          <cell r="NK35"/>
          <cell r="NL35"/>
          <cell r="NM35"/>
          <cell r="NN35"/>
          <cell r="NO35"/>
          <cell r="NP35"/>
          <cell r="NQ35"/>
          <cell r="NR35"/>
          <cell r="NS35"/>
          <cell r="NT35"/>
          <cell r="NU35"/>
          <cell r="NV35"/>
          <cell r="NW35"/>
          <cell r="NX35"/>
          <cell r="NY35"/>
          <cell r="NZ35"/>
          <cell r="OA35"/>
          <cell r="OB35"/>
          <cell r="OC35"/>
          <cell r="OD35"/>
          <cell r="OE35"/>
          <cell r="OF35"/>
          <cell r="OG35"/>
          <cell r="OH35"/>
          <cell r="OI35"/>
          <cell r="OJ35"/>
          <cell r="OK35"/>
          <cell r="OL35"/>
          <cell r="OM35"/>
          <cell r="ON35"/>
          <cell r="OO35"/>
          <cell r="OP35"/>
          <cell r="OQ35"/>
          <cell r="OR35"/>
          <cell r="OS35"/>
          <cell r="OT35"/>
          <cell r="OU35"/>
          <cell r="OV35"/>
          <cell r="OW35"/>
          <cell r="OX35"/>
          <cell r="OY35"/>
          <cell r="OZ35"/>
          <cell r="PA35"/>
          <cell r="PB35"/>
          <cell r="PC35"/>
          <cell r="PD35"/>
          <cell r="PE35"/>
          <cell r="PF35"/>
          <cell r="PG35"/>
          <cell r="PH35"/>
          <cell r="PI35"/>
          <cell r="PJ35"/>
          <cell r="PK35"/>
          <cell r="PL35"/>
          <cell r="PM35"/>
          <cell r="PN35"/>
          <cell r="PO35"/>
          <cell r="PP35"/>
          <cell r="PQ35"/>
          <cell r="PR35"/>
          <cell r="PS35"/>
          <cell r="PT35"/>
          <cell r="PU35"/>
          <cell r="PV35"/>
          <cell r="PW35"/>
          <cell r="PX35"/>
          <cell r="PY35"/>
          <cell r="PZ35"/>
          <cell r="QA35"/>
          <cell r="QB35"/>
          <cell r="QC35"/>
          <cell r="QD35"/>
          <cell r="QE35"/>
          <cell r="QF35"/>
          <cell r="QG35"/>
          <cell r="QH35"/>
          <cell r="QI35"/>
          <cell r="QJ35"/>
          <cell r="QK35"/>
          <cell r="QL35"/>
          <cell r="QM35"/>
          <cell r="QN35"/>
          <cell r="QO35"/>
          <cell r="QP35"/>
          <cell r="QQ35"/>
          <cell r="QR35"/>
          <cell r="QS35"/>
          <cell r="QT35"/>
          <cell r="QU35"/>
          <cell r="QV35"/>
          <cell r="QW35"/>
          <cell r="QX35"/>
          <cell r="QY35"/>
          <cell r="QZ35"/>
          <cell r="RA35"/>
          <cell r="RB35"/>
          <cell r="RC35"/>
          <cell r="RD35"/>
          <cell r="RE35"/>
          <cell r="RF35"/>
          <cell r="RG35"/>
          <cell r="RH35"/>
          <cell r="RI35"/>
          <cell r="RJ35"/>
          <cell r="RK35"/>
          <cell r="RL35"/>
          <cell r="RM35"/>
          <cell r="RN35"/>
          <cell r="RO35"/>
          <cell r="RP35"/>
          <cell r="RQ35"/>
          <cell r="RR35"/>
          <cell r="RS35"/>
          <cell r="RT35"/>
          <cell r="RU35"/>
          <cell r="RV35"/>
          <cell r="RW35"/>
          <cell r="RX35"/>
          <cell r="RY35"/>
          <cell r="RZ35"/>
          <cell r="SA35"/>
          <cell r="SB35"/>
          <cell r="SC35"/>
          <cell r="SD35"/>
          <cell r="SE35"/>
          <cell r="SF35"/>
          <cell r="SG35"/>
          <cell r="SH35"/>
          <cell r="SI35"/>
          <cell r="SJ35"/>
          <cell r="SK35"/>
          <cell r="SL35"/>
          <cell r="SM35"/>
          <cell r="SN35"/>
          <cell r="SO35"/>
          <cell r="SP35"/>
          <cell r="SQ35"/>
          <cell r="SR35"/>
          <cell r="SS35"/>
          <cell r="ST35"/>
          <cell r="SU35"/>
          <cell r="SV35"/>
          <cell r="SW35"/>
          <cell r="SX35"/>
          <cell r="SY35"/>
          <cell r="SZ35"/>
          <cell r="TA35"/>
          <cell r="TB35"/>
          <cell r="TC35"/>
          <cell r="TD35"/>
          <cell r="TE35"/>
          <cell r="TF35"/>
          <cell r="TG35"/>
          <cell r="TH35"/>
          <cell r="TI35"/>
          <cell r="TJ35"/>
          <cell r="TK35"/>
          <cell r="TL35"/>
          <cell r="TM35"/>
          <cell r="TN35"/>
          <cell r="TO35"/>
          <cell r="TP35"/>
          <cell r="TQ35"/>
          <cell r="TR35"/>
          <cell r="TS35"/>
          <cell r="TT35"/>
          <cell r="TU35"/>
          <cell r="TV35"/>
          <cell r="TW35"/>
          <cell r="TX35"/>
          <cell r="TY35"/>
          <cell r="TZ35"/>
          <cell r="UA35"/>
          <cell r="UB35"/>
          <cell r="UC35"/>
          <cell r="UD35"/>
          <cell r="UE35"/>
          <cell r="UF35"/>
          <cell r="UG35"/>
          <cell r="UH35"/>
          <cell r="UI35"/>
          <cell r="UJ35"/>
          <cell r="UK35"/>
          <cell r="UL35"/>
          <cell r="UM35"/>
          <cell r="UN35"/>
          <cell r="UO35"/>
          <cell r="UP35"/>
          <cell r="UQ35"/>
          <cell r="UR35"/>
          <cell r="US35"/>
          <cell r="UT35"/>
          <cell r="UU35"/>
          <cell r="UV35"/>
          <cell r="UW35"/>
          <cell r="UX35"/>
          <cell r="UY35"/>
          <cell r="UZ35"/>
          <cell r="VA35"/>
          <cell r="VB35"/>
          <cell r="VC35"/>
          <cell r="VD35"/>
          <cell r="VE35"/>
          <cell r="VF35"/>
          <cell r="VG35"/>
          <cell r="VH35"/>
          <cell r="VI35"/>
          <cell r="VJ35"/>
          <cell r="VK35"/>
          <cell r="VL35"/>
          <cell r="VM35"/>
          <cell r="VN35"/>
          <cell r="VO35"/>
          <cell r="VP35"/>
          <cell r="VQ35"/>
          <cell r="VR35"/>
          <cell r="VS35"/>
          <cell r="VT35"/>
          <cell r="VU35"/>
          <cell r="VV35"/>
          <cell r="VW35"/>
          <cell r="VX35"/>
          <cell r="VY35"/>
          <cell r="VZ35"/>
          <cell r="WA35"/>
          <cell r="WB35"/>
          <cell r="WC35"/>
          <cell r="WD35"/>
          <cell r="WE35"/>
          <cell r="WF35"/>
          <cell r="WG35"/>
          <cell r="WH35"/>
          <cell r="WI35"/>
          <cell r="WJ35"/>
          <cell r="WK35"/>
          <cell r="WL35"/>
          <cell r="WM35"/>
          <cell r="WN35"/>
          <cell r="WO35"/>
          <cell r="WP35"/>
          <cell r="WQ35"/>
          <cell r="WR35"/>
          <cell r="WS35"/>
          <cell r="WT35"/>
          <cell r="WU35"/>
          <cell r="WV35"/>
          <cell r="WW35"/>
          <cell r="WX35"/>
          <cell r="WY35"/>
          <cell r="WZ35"/>
          <cell r="XA35"/>
          <cell r="XB35"/>
          <cell r="XC35"/>
          <cell r="XD35"/>
          <cell r="XE35"/>
          <cell r="XF35"/>
          <cell r="XG35"/>
          <cell r="XH35"/>
          <cell r="XI35"/>
          <cell r="XJ35"/>
          <cell r="XK35"/>
          <cell r="XL35"/>
          <cell r="XM35"/>
          <cell r="XN35"/>
          <cell r="XO35"/>
          <cell r="XP35"/>
          <cell r="XQ35"/>
          <cell r="XR35"/>
          <cell r="XS35"/>
          <cell r="XT35"/>
          <cell r="XU35"/>
          <cell r="XV35"/>
          <cell r="XW35"/>
          <cell r="XX35"/>
          <cell r="XY35"/>
          <cell r="XZ35"/>
          <cell r="YA35"/>
          <cell r="YB35"/>
          <cell r="YC35"/>
          <cell r="YD35"/>
          <cell r="YE35"/>
          <cell r="YF35"/>
          <cell r="YG35"/>
          <cell r="YH35"/>
          <cell r="YI35"/>
          <cell r="YJ35"/>
          <cell r="YK35"/>
          <cell r="YL35"/>
          <cell r="YM35"/>
          <cell r="YN35"/>
          <cell r="YO35"/>
          <cell r="YP35"/>
          <cell r="YQ35"/>
          <cell r="YR35"/>
          <cell r="YS35"/>
          <cell r="YT35"/>
          <cell r="YU35"/>
          <cell r="YV35"/>
          <cell r="YW35"/>
          <cell r="YX35"/>
          <cell r="YY35"/>
          <cell r="YZ35"/>
          <cell r="ZA35"/>
          <cell r="ZB35"/>
          <cell r="ZC35"/>
          <cell r="ZD35"/>
          <cell r="ZE35"/>
          <cell r="ZF35"/>
          <cell r="ZG35"/>
          <cell r="ZH35"/>
          <cell r="ZI35"/>
          <cell r="ZJ35"/>
          <cell r="ZK35"/>
          <cell r="ZL35"/>
          <cell r="ZM35"/>
          <cell r="ZN35"/>
          <cell r="ZO35"/>
          <cell r="ZP35"/>
          <cell r="ZQ35"/>
          <cell r="ZR35"/>
          <cell r="ZS35"/>
          <cell r="ZT35"/>
          <cell r="ZU35"/>
          <cell r="ZV35"/>
          <cell r="ZW35"/>
          <cell r="ZX35"/>
          <cell r="ZY35"/>
          <cell r="ZZ35"/>
          <cell r="AAA35"/>
          <cell r="AAB35"/>
          <cell r="AAC35"/>
          <cell r="AAD35"/>
          <cell r="AAE35"/>
          <cell r="AAF35"/>
          <cell r="AAG35"/>
          <cell r="AAH35"/>
          <cell r="AAI35"/>
          <cell r="AAJ35"/>
          <cell r="AAK35"/>
          <cell r="AAL35"/>
          <cell r="AAM35"/>
          <cell r="AAN35"/>
          <cell r="AAO35"/>
          <cell r="AAP35"/>
          <cell r="AAQ35"/>
          <cell r="AAR35"/>
          <cell r="AAS35"/>
        </row>
        <row r="36">
          <cell r="C36">
            <v>0</v>
          </cell>
          <cell r="D36">
            <v>0</v>
          </cell>
          <cell r="E36"/>
          <cell r="F36"/>
          <cell r="G36"/>
          <cell r="H36"/>
          <cell r="I36"/>
          <cell r="J36"/>
          <cell r="K36"/>
          <cell r="L36"/>
          <cell r="M36"/>
          <cell r="N36"/>
          <cell r="O36"/>
          <cell r="P36"/>
          <cell r="Q36"/>
          <cell r="R36"/>
          <cell r="S36"/>
          <cell r="T36"/>
          <cell r="U36"/>
          <cell r="V36"/>
          <cell r="W36"/>
          <cell r="X36"/>
          <cell r="Y36"/>
          <cell r="Z36"/>
          <cell r="AA36"/>
          <cell r="AB36"/>
          <cell r="AC36"/>
          <cell r="AD36"/>
          <cell r="AE36"/>
          <cell r="AF36"/>
          <cell r="AG36"/>
          <cell r="AH36"/>
          <cell r="AI36"/>
          <cell r="AJ36"/>
          <cell r="AK36"/>
          <cell r="AL36"/>
          <cell r="AM36"/>
          <cell r="AN36"/>
          <cell r="AO36"/>
          <cell r="AP36"/>
          <cell r="AQ36"/>
          <cell r="AR36"/>
          <cell r="AS36"/>
          <cell r="AT36"/>
          <cell r="AU36"/>
          <cell r="AV36"/>
          <cell r="AW36"/>
          <cell r="AX36"/>
          <cell r="AY36"/>
          <cell r="AZ36"/>
          <cell r="BA36"/>
          <cell r="BB36"/>
          <cell r="BC36"/>
          <cell r="BD36"/>
          <cell r="BE36"/>
          <cell r="BF36"/>
          <cell r="BG36"/>
          <cell r="BH36"/>
          <cell r="BI36"/>
          <cell r="BJ36"/>
          <cell r="BK36"/>
          <cell r="BL36"/>
          <cell r="BM36"/>
          <cell r="BN36"/>
          <cell r="BO36"/>
          <cell r="BP36"/>
          <cell r="BQ36"/>
          <cell r="BR36"/>
          <cell r="BS36"/>
          <cell r="BT36"/>
          <cell r="BU36"/>
          <cell r="BV36"/>
          <cell r="BW36"/>
          <cell r="BX36"/>
          <cell r="BY36"/>
          <cell r="BZ36"/>
          <cell r="CA36"/>
          <cell r="CB36"/>
          <cell r="CC36"/>
          <cell r="CD36"/>
          <cell r="CE36"/>
          <cell r="CF36"/>
          <cell r="CG36"/>
          <cell r="CH36"/>
          <cell r="CI36"/>
          <cell r="CJ36"/>
          <cell r="CK36"/>
          <cell r="CL36"/>
          <cell r="CM36"/>
          <cell r="CN36"/>
          <cell r="CO36"/>
          <cell r="CP36"/>
          <cell r="CQ36"/>
          <cell r="CR36"/>
          <cell r="CS36"/>
          <cell r="CT36"/>
          <cell r="CU36"/>
          <cell r="CV36"/>
          <cell r="CW36"/>
          <cell r="CX36"/>
          <cell r="CY36"/>
          <cell r="CZ36"/>
          <cell r="DA36"/>
          <cell r="DB36"/>
          <cell r="DC36"/>
          <cell r="DD36"/>
          <cell r="DE36"/>
          <cell r="DF36"/>
          <cell r="DG36"/>
          <cell r="DH36"/>
          <cell r="DI36"/>
          <cell r="DJ36"/>
          <cell r="DK36"/>
          <cell r="DL36"/>
          <cell r="DM36"/>
          <cell r="DN36"/>
          <cell r="DO36"/>
          <cell r="DP36"/>
          <cell r="DQ36"/>
          <cell r="DR36"/>
          <cell r="DS36"/>
          <cell r="DT36"/>
          <cell r="DU36"/>
          <cell r="DV36"/>
          <cell r="DW36"/>
          <cell r="DX36"/>
          <cell r="DY36"/>
          <cell r="DZ36"/>
          <cell r="EA36"/>
          <cell r="EB36"/>
          <cell r="EC36"/>
          <cell r="ED36"/>
          <cell r="EE36"/>
          <cell r="EF36"/>
          <cell r="EG36"/>
          <cell r="EH36"/>
          <cell r="EI36"/>
          <cell r="EJ36"/>
          <cell r="EK36"/>
          <cell r="EL36"/>
          <cell r="EM36"/>
          <cell r="EN36"/>
          <cell r="EO36"/>
          <cell r="EP36"/>
          <cell r="EQ36"/>
          <cell r="ER36"/>
          <cell r="ES36"/>
          <cell r="ET36"/>
          <cell r="EU36"/>
          <cell r="EV36"/>
          <cell r="EW36"/>
          <cell r="EX36"/>
          <cell r="EY36"/>
          <cell r="EZ36"/>
          <cell r="FA36"/>
          <cell r="FB36"/>
          <cell r="FC36"/>
          <cell r="FD36"/>
          <cell r="FE36"/>
          <cell r="FF36"/>
          <cell r="FG36"/>
          <cell r="FH36"/>
          <cell r="FI36"/>
          <cell r="FJ36"/>
          <cell r="FK36"/>
          <cell r="FL36"/>
          <cell r="FM36"/>
          <cell r="FN36"/>
          <cell r="FO36"/>
          <cell r="FP36"/>
          <cell r="FQ36"/>
          <cell r="FR36"/>
          <cell r="FS36"/>
          <cell r="FT36"/>
          <cell r="FU36"/>
          <cell r="FV36"/>
          <cell r="FW36"/>
          <cell r="FX36"/>
          <cell r="FY36"/>
          <cell r="FZ36"/>
          <cell r="GA36"/>
          <cell r="GB36"/>
          <cell r="GC36"/>
          <cell r="GD36"/>
          <cell r="GE36"/>
          <cell r="GF36"/>
          <cell r="GG36"/>
          <cell r="GH36"/>
          <cell r="GI36"/>
          <cell r="GJ36"/>
          <cell r="GK36"/>
          <cell r="GL36"/>
          <cell r="GM36"/>
          <cell r="GN36"/>
          <cell r="GO36"/>
          <cell r="GP36"/>
          <cell r="GQ36"/>
          <cell r="GR36"/>
          <cell r="GS36"/>
          <cell r="GT36"/>
          <cell r="GU36"/>
          <cell r="GV36"/>
          <cell r="GW36"/>
          <cell r="GX36"/>
          <cell r="GY36"/>
          <cell r="GZ36"/>
          <cell r="HA36"/>
          <cell r="HB36"/>
          <cell r="HC36"/>
          <cell r="HD36"/>
          <cell r="HE36"/>
          <cell r="HF36"/>
          <cell r="HG36"/>
          <cell r="HH36"/>
          <cell r="HI36"/>
          <cell r="HJ36"/>
          <cell r="HK36"/>
          <cell r="HL36"/>
          <cell r="HM36"/>
          <cell r="HN36"/>
          <cell r="HO36"/>
          <cell r="HP36"/>
          <cell r="HQ36"/>
          <cell r="HR36"/>
          <cell r="HS36"/>
          <cell r="HT36"/>
          <cell r="HU36"/>
          <cell r="HV36"/>
          <cell r="HW36"/>
          <cell r="HX36"/>
          <cell r="HY36"/>
          <cell r="HZ36"/>
          <cell r="IA36"/>
          <cell r="IB36"/>
          <cell r="IC36"/>
          <cell r="ID36"/>
          <cell r="IE36"/>
          <cell r="IF36"/>
          <cell r="IG36"/>
          <cell r="IH36"/>
          <cell r="II36"/>
          <cell r="IJ36"/>
          <cell r="IK36"/>
          <cell r="IL36"/>
          <cell r="IM36"/>
          <cell r="IN36"/>
          <cell r="IO36"/>
          <cell r="IP36"/>
          <cell r="IQ36"/>
          <cell r="IR36"/>
          <cell r="IS36"/>
          <cell r="IT36"/>
          <cell r="IU36"/>
          <cell r="IV36"/>
          <cell r="IW36"/>
          <cell r="IX36"/>
          <cell r="IY36"/>
          <cell r="IZ36"/>
          <cell r="JA36"/>
          <cell r="JB36"/>
          <cell r="JC36"/>
          <cell r="JD36"/>
          <cell r="JE36"/>
          <cell r="JF36"/>
          <cell r="JG36"/>
          <cell r="JH36"/>
          <cell r="JI36"/>
          <cell r="JJ36"/>
          <cell r="JK36"/>
          <cell r="JL36"/>
          <cell r="JM36"/>
          <cell r="JN36"/>
          <cell r="JO36"/>
          <cell r="JP36"/>
          <cell r="JQ36"/>
          <cell r="JR36"/>
          <cell r="JS36"/>
          <cell r="JT36"/>
          <cell r="JU36"/>
          <cell r="JV36"/>
          <cell r="JW36"/>
          <cell r="JX36"/>
          <cell r="JY36"/>
          <cell r="JZ36"/>
          <cell r="KA36"/>
          <cell r="KB36"/>
          <cell r="KC36"/>
          <cell r="KD36"/>
          <cell r="KE36"/>
          <cell r="KF36"/>
          <cell r="KG36"/>
          <cell r="KH36"/>
          <cell r="KI36"/>
          <cell r="KJ36"/>
          <cell r="KK36"/>
          <cell r="KL36"/>
          <cell r="KM36"/>
          <cell r="KN36"/>
          <cell r="KO36"/>
          <cell r="KP36"/>
          <cell r="KQ36"/>
          <cell r="KR36"/>
          <cell r="KS36"/>
          <cell r="KT36"/>
          <cell r="KU36"/>
          <cell r="KV36"/>
          <cell r="KW36"/>
          <cell r="KX36"/>
          <cell r="KY36"/>
          <cell r="KZ36"/>
          <cell r="LA36"/>
          <cell r="LB36"/>
          <cell r="LC36"/>
          <cell r="LD36"/>
          <cell r="LE36"/>
          <cell r="LF36"/>
          <cell r="LG36"/>
          <cell r="LH36"/>
          <cell r="LI36"/>
          <cell r="LJ36"/>
          <cell r="LK36"/>
          <cell r="LL36"/>
          <cell r="LM36"/>
          <cell r="LN36"/>
          <cell r="LO36"/>
          <cell r="LP36"/>
          <cell r="LQ36"/>
          <cell r="LR36"/>
          <cell r="LS36"/>
          <cell r="LT36"/>
          <cell r="LU36"/>
          <cell r="LV36"/>
          <cell r="LW36"/>
          <cell r="LX36"/>
          <cell r="LY36"/>
          <cell r="LZ36"/>
          <cell r="MA36"/>
          <cell r="MB36"/>
          <cell r="MC36"/>
          <cell r="MD36"/>
          <cell r="ME36"/>
          <cell r="MF36"/>
          <cell r="MG36"/>
          <cell r="MH36"/>
          <cell r="MI36"/>
          <cell r="MJ36"/>
          <cell r="MK36"/>
          <cell r="ML36"/>
          <cell r="MM36"/>
          <cell r="MN36"/>
          <cell r="MO36"/>
          <cell r="MP36"/>
          <cell r="MQ36"/>
          <cell r="MR36"/>
          <cell r="MS36"/>
          <cell r="MT36"/>
          <cell r="MU36"/>
          <cell r="MV36"/>
          <cell r="MW36"/>
          <cell r="MX36"/>
          <cell r="MY36"/>
          <cell r="MZ36"/>
          <cell r="NA36"/>
          <cell r="NB36"/>
          <cell r="NC36"/>
          <cell r="ND36"/>
          <cell r="NE36"/>
          <cell r="NF36"/>
          <cell r="NG36"/>
          <cell r="NH36"/>
          <cell r="NI36"/>
          <cell r="NJ36"/>
          <cell r="NK36"/>
          <cell r="NL36"/>
          <cell r="NM36"/>
          <cell r="NN36"/>
          <cell r="NO36"/>
          <cell r="NP36"/>
          <cell r="NQ36"/>
          <cell r="NR36"/>
          <cell r="NS36"/>
          <cell r="NT36"/>
          <cell r="NU36"/>
          <cell r="NV36"/>
          <cell r="NW36"/>
          <cell r="NX36"/>
          <cell r="NY36"/>
          <cell r="NZ36"/>
          <cell r="OA36"/>
          <cell r="OB36"/>
          <cell r="OC36"/>
          <cell r="OD36"/>
          <cell r="OE36"/>
          <cell r="OF36"/>
          <cell r="OG36"/>
          <cell r="OH36"/>
          <cell r="OI36"/>
          <cell r="OJ36"/>
          <cell r="OK36"/>
          <cell r="OL36"/>
          <cell r="OM36"/>
          <cell r="ON36"/>
          <cell r="OO36"/>
          <cell r="OP36"/>
          <cell r="OQ36"/>
          <cell r="OR36"/>
          <cell r="OS36"/>
          <cell r="OT36"/>
          <cell r="OU36"/>
          <cell r="OV36"/>
          <cell r="OW36"/>
          <cell r="OX36"/>
          <cell r="OY36"/>
          <cell r="OZ36"/>
          <cell r="PA36"/>
          <cell r="PB36"/>
          <cell r="PC36"/>
          <cell r="PD36"/>
          <cell r="PE36"/>
          <cell r="PF36"/>
          <cell r="PG36"/>
          <cell r="PH36"/>
          <cell r="PI36"/>
          <cell r="PJ36"/>
          <cell r="PK36"/>
          <cell r="PL36"/>
          <cell r="PM36"/>
          <cell r="PN36"/>
          <cell r="PO36"/>
          <cell r="PP36"/>
          <cell r="PQ36"/>
          <cell r="PR36"/>
          <cell r="PS36"/>
          <cell r="PT36"/>
          <cell r="PU36"/>
          <cell r="PV36"/>
          <cell r="PW36"/>
          <cell r="PX36"/>
          <cell r="PY36"/>
          <cell r="PZ36"/>
          <cell r="QA36"/>
          <cell r="QB36"/>
          <cell r="QC36"/>
          <cell r="QD36"/>
          <cell r="QE36"/>
          <cell r="QF36"/>
          <cell r="QG36"/>
          <cell r="QH36"/>
          <cell r="QI36"/>
          <cell r="QJ36"/>
          <cell r="QK36"/>
          <cell r="QL36"/>
          <cell r="QM36"/>
          <cell r="QN36"/>
          <cell r="QO36"/>
          <cell r="QP36"/>
          <cell r="QQ36"/>
          <cell r="QR36"/>
          <cell r="QS36"/>
          <cell r="QT36"/>
          <cell r="QU36"/>
          <cell r="QV36"/>
          <cell r="QW36"/>
          <cell r="QX36"/>
          <cell r="QY36"/>
          <cell r="QZ36"/>
          <cell r="RA36"/>
          <cell r="RB36"/>
          <cell r="RC36"/>
          <cell r="RD36"/>
          <cell r="RE36"/>
          <cell r="RF36"/>
          <cell r="RG36"/>
          <cell r="RH36"/>
          <cell r="RI36"/>
          <cell r="RJ36"/>
          <cell r="RK36"/>
          <cell r="RL36"/>
          <cell r="RM36"/>
          <cell r="RN36"/>
          <cell r="RO36"/>
          <cell r="RP36"/>
          <cell r="RQ36"/>
          <cell r="RR36"/>
          <cell r="RS36"/>
          <cell r="RT36"/>
          <cell r="RU36"/>
          <cell r="RV36"/>
          <cell r="RW36"/>
          <cell r="RX36"/>
          <cell r="RY36"/>
          <cell r="RZ36"/>
          <cell r="SA36"/>
          <cell r="SB36"/>
          <cell r="SC36"/>
          <cell r="SD36"/>
          <cell r="SE36"/>
          <cell r="SF36"/>
          <cell r="SG36"/>
          <cell r="SH36"/>
          <cell r="SI36"/>
          <cell r="SJ36"/>
          <cell r="SK36"/>
          <cell r="SL36"/>
          <cell r="SM36"/>
          <cell r="SN36"/>
          <cell r="SO36"/>
          <cell r="SP36"/>
          <cell r="SQ36"/>
          <cell r="SR36"/>
          <cell r="SS36"/>
          <cell r="ST36"/>
          <cell r="SU36"/>
          <cell r="SV36"/>
          <cell r="SW36"/>
          <cell r="SX36"/>
          <cell r="SY36"/>
          <cell r="SZ36"/>
          <cell r="TA36"/>
          <cell r="TB36"/>
          <cell r="TC36"/>
          <cell r="TD36"/>
          <cell r="TE36"/>
          <cell r="TF36"/>
          <cell r="TG36"/>
          <cell r="TH36"/>
          <cell r="TI36"/>
          <cell r="TJ36"/>
          <cell r="TK36"/>
          <cell r="TL36"/>
          <cell r="TM36"/>
          <cell r="TN36"/>
          <cell r="TO36"/>
          <cell r="TP36"/>
          <cell r="TQ36"/>
          <cell r="TR36"/>
          <cell r="TS36"/>
          <cell r="TT36"/>
          <cell r="TU36"/>
          <cell r="TV36"/>
          <cell r="TW36"/>
          <cell r="TX36"/>
          <cell r="TY36"/>
          <cell r="TZ36"/>
          <cell r="UA36"/>
          <cell r="UB36"/>
          <cell r="UC36"/>
          <cell r="UD36"/>
          <cell r="UE36"/>
          <cell r="UF36"/>
          <cell r="UG36"/>
          <cell r="UH36"/>
          <cell r="UI36"/>
          <cell r="UJ36"/>
          <cell r="UK36"/>
          <cell r="UL36"/>
          <cell r="UM36"/>
          <cell r="UN36"/>
          <cell r="UO36"/>
          <cell r="UP36"/>
          <cell r="UQ36"/>
          <cell r="UR36"/>
          <cell r="US36"/>
          <cell r="UT36"/>
          <cell r="UU36"/>
          <cell r="UV36"/>
          <cell r="UW36"/>
          <cell r="UX36"/>
          <cell r="UY36"/>
          <cell r="UZ36"/>
          <cell r="VA36"/>
          <cell r="VB36"/>
          <cell r="VC36"/>
          <cell r="VD36"/>
          <cell r="VE36"/>
          <cell r="VF36"/>
          <cell r="VG36"/>
          <cell r="VH36"/>
          <cell r="VI36"/>
          <cell r="VJ36"/>
          <cell r="VK36"/>
          <cell r="VL36"/>
          <cell r="VM36"/>
          <cell r="VN36"/>
          <cell r="VO36"/>
          <cell r="VP36"/>
          <cell r="VQ36"/>
          <cell r="VR36"/>
          <cell r="VS36"/>
          <cell r="VT36"/>
          <cell r="VU36"/>
          <cell r="VV36"/>
          <cell r="VW36"/>
          <cell r="VX36"/>
          <cell r="VY36"/>
          <cell r="VZ36"/>
          <cell r="WA36"/>
          <cell r="WB36"/>
          <cell r="WC36"/>
          <cell r="WD36"/>
          <cell r="WE36"/>
          <cell r="WF36"/>
          <cell r="WG36"/>
          <cell r="WH36"/>
          <cell r="WI36"/>
          <cell r="WJ36"/>
          <cell r="WK36"/>
          <cell r="WL36"/>
          <cell r="WM36"/>
          <cell r="WN36"/>
          <cell r="WO36"/>
          <cell r="WP36"/>
          <cell r="WQ36"/>
          <cell r="WR36"/>
          <cell r="WS36"/>
          <cell r="WT36"/>
          <cell r="WU36"/>
          <cell r="WV36"/>
          <cell r="WW36"/>
          <cell r="WX36"/>
          <cell r="WY36"/>
          <cell r="WZ36"/>
          <cell r="XA36"/>
          <cell r="XB36"/>
          <cell r="XC36"/>
          <cell r="XD36"/>
          <cell r="XE36"/>
          <cell r="XF36"/>
          <cell r="XG36"/>
          <cell r="XH36"/>
          <cell r="XI36"/>
          <cell r="XJ36"/>
          <cell r="XK36"/>
          <cell r="XL36"/>
          <cell r="XM36"/>
          <cell r="XN36"/>
          <cell r="XO36"/>
          <cell r="XP36"/>
          <cell r="XQ36"/>
          <cell r="XR36"/>
          <cell r="XS36"/>
          <cell r="XT36"/>
          <cell r="XU36"/>
          <cell r="XV36"/>
          <cell r="XW36"/>
          <cell r="XX36"/>
          <cell r="XY36"/>
          <cell r="XZ36"/>
          <cell r="YA36"/>
          <cell r="YB36"/>
          <cell r="YC36"/>
          <cell r="YD36"/>
          <cell r="YE36"/>
          <cell r="YF36"/>
          <cell r="YG36"/>
          <cell r="YH36"/>
          <cell r="YI36"/>
          <cell r="YJ36"/>
          <cell r="YK36"/>
          <cell r="YL36"/>
          <cell r="YM36"/>
          <cell r="YN36"/>
          <cell r="YO36"/>
          <cell r="YP36"/>
          <cell r="YQ36"/>
          <cell r="YR36"/>
          <cell r="YS36"/>
          <cell r="YT36"/>
          <cell r="YU36"/>
          <cell r="YV36"/>
          <cell r="YW36"/>
          <cell r="YX36"/>
          <cell r="YY36"/>
          <cell r="YZ36"/>
          <cell r="ZA36"/>
          <cell r="ZB36"/>
          <cell r="ZC36"/>
          <cell r="ZD36"/>
          <cell r="ZE36"/>
          <cell r="ZF36"/>
          <cell r="ZG36"/>
          <cell r="ZH36"/>
          <cell r="ZI36"/>
          <cell r="ZJ36"/>
          <cell r="ZK36"/>
          <cell r="ZL36"/>
          <cell r="ZM36"/>
          <cell r="ZN36"/>
          <cell r="ZO36"/>
          <cell r="ZP36"/>
          <cell r="ZQ36"/>
          <cell r="ZR36"/>
          <cell r="ZS36"/>
          <cell r="ZT36"/>
          <cell r="ZU36"/>
          <cell r="ZV36"/>
          <cell r="ZW36"/>
          <cell r="ZX36"/>
          <cell r="ZY36"/>
          <cell r="ZZ36"/>
          <cell r="AAA36"/>
          <cell r="AAB36"/>
          <cell r="AAC36"/>
          <cell r="AAD36"/>
          <cell r="AAE36"/>
          <cell r="AAF36"/>
          <cell r="AAG36"/>
          <cell r="AAH36"/>
          <cell r="AAI36"/>
          <cell r="AAJ36"/>
          <cell r="AAK36"/>
          <cell r="AAL36"/>
          <cell r="AAM36"/>
          <cell r="AAN36"/>
          <cell r="AAO36"/>
          <cell r="AAP36"/>
          <cell r="AAQ36"/>
          <cell r="AAR36"/>
          <cell r="AAS36"/>
        </row>
        <row r="37">
          <cell r="C37">
            <v>0</v>
          </cell>
          <cell r="D37">
            <v>0</v>
          </cell>
          <cell r="E37"/>
          <cell r="F37"/>
          <cell r="G37"/>
          <cell r="H37"/>
          <cell r="I37"/>
          <cell r="J37"/>
          <cell r="K37"/>
          <cell r="L37"/>
          <cell r="M37"/>
          <cell r="N37"/>
          <cell r="O37"/>
          <cell r="P37"/>
          <cell r="Q37"/>
          <cell r="R37"/>
          <cell r="S37"/>
          <cell r="T37"/>
          <cell r="U37"/>
          <cell r="V37"/>
          <cell r="W37"/>
          <cell r="X37"/>
          <cell r="Y37"/>
          <cell r="Z37"/>
          <cell r="AA37"/>
          <cell r="AB37"/>
          <cell r="AC37"/>
          <cell r="AD37"/>
          <cell r="AE37"/>
          <cell r="AF37"/>
          <cell r="AG37"/>
          <cell r="AH37"/>
          <cell r="AI37"/>
          <cell r="AJ37"/>
          <cell r="AK37"/>
          <cell r="AL37"/>
          <cell r="AM37"/>
          <cell r="AN37"/>
          <cell r="AO37"/>
          <cell r="AP37"/>
          <cell r="AQ37"/>
          <cell r="AR37"/>
          <cell r="AS37"/>
          <cell r="AT37"/>
          <cell r="AU37"/>
          <cell r="AV37"/>
          <cell r="AW37"/>
          <cell r="AX37"/>
          <cell r="AY37"/>
          <cell r="AZ37"/>
          <cell r="BA37"/>
          <cell r="BB37"/>
          <cell r="BC37"/>
          <cell r="BD37"/>
          <cell r="BE37"/>
          <cell r="BF37"/>
          <cell r="BG37"/>
          <cell r="BH37"/>
          <cell r="BI37"/>
          <cell r="BJ37"/>
          <cell r="BK37"/>
          <cell r="BL37"/>
          <cell r="BM37"/>
          <cell r="BN37"/>
          <cell r="BO37"/>
          <cell r="BP37"/>
          <cell r="BQ37"/>
          <cell r="BR37"/>
          <cell r="BS37"/>
          <cell r="BT37"/>
          <cell r="BU37"/>
          <cell r="BV37"/>
          <cell r="BW37"/>
          <cell r="BX37"/>
          <cell r="BY37"/>
          <cell r="BZ37"/>
          <cell r="CA37"/>
          <cell r="CB37"/>
          <cell r="CC37"/>
          <cell r="CD37"/>
          <cell r="CE37"/>
          <cell r="CF37"/>
          <cell r="CG37"/>
          <cell r="CH37"/>
          <cell r="CI37"/>
          <cell r="CJ37"/>
          <cell r="CK37"/>
          <cell r="CL37"/>
          <cell r="CM37"/>
          <cell r="CN37"/>
          <cell r="CO37"/>
          <cell r="CP37"/>
          <cell r="CQ37"/>
          <cell r="CR37"/>
          <cell r="CS37"/>
          <cell r="CT37"/>
          <cell r="CU37"/>
          <cell r="CV37"/>
          <cell r="CW37"/>
          <cell r="CX37"/>
          <cell r="CY37"/>
          <cell r="CZ37"/>
          <cell r="DA37"/>
          <cell r="DB37"/>
          <cell r="DC37"/>
          <cell r="DD37"/>
          <cell r="DE37"/>
          <cell r="DF37"/>
          <cell r="DG37"/>
          <cell r="DH37"/>
          <cell r="DI37"/>
          <cell r="DJ37"/>
          <cell r="DK37"/>
          <cell r="DL37"/>
          <cell r="DM37"/>
          <cell r="DN37"/>
          <cell r="DO37"/>
          <cell r="DP37"/>
          <cell r="DQ37"/>
          <cell r="DR37"/>
          <cell r="DS37"/>
          <cell r="DT37"/>
          <cell r="DU37"/>
          <cell r="DV37"/>
          <cell r="DW37"/>
          <cell r="DX37"/>
          <cell r="DY37"/>
          <cell r="DZ37"/>
          <cell r="EA37"/>
          <cell r="EB37"/>
          <cell r="EC37"/>
          <cell r="ED37"/>
          <cell r="EE37"/>
          <cell r="EF37"/>
          <cell r="EG37"/>
          <cell r="EH37"/>
          <cell r="EI37"/>
          <cell r="EJ37"/>
          <cell r="EK37"/>
          <cell r="EL37"/>
          <cell r="EM37"/>
          <cell r="EN37"/>
          <cell r="EO37"/>
          <cell r="EP37"/>
          <cell r="EQ37"/>
          <cell r="ER37"/>
          <cell r="ES37"/>
          <cell r="ET37"/>
          <cell r="EU37"/>
          <cell r="EV37"/>
          <cell r="EW37"/>
          <cell r="EX37"/>
          <cell r="EY37"/>
          <cell r="EZ37"/>
          <cell r="FA37"/>
          <cell r="FB37"/>
          <cell r="FC37"/>
          <cell r="FD37"/>
          <cell r="FE37"/>
          <cell r="FF37"/>
          <cell r="FG37"/>
          <cell r="FH37"/>
          <cell r="FI37"/>
          <cell r="FJ37"/>
          <cell r="FK37"/>
          <cell r="FL37"/>
          <cell r="FM37"/>
          <cell r="FN37"/>
          <cell r="FO37"/>
          <cell r="FP37"/>
          <cell r="FQ37"/>
          <cell r="FR37"/>
          <cell r="FS37"/>
          <cell r="FT37"/>
          <cell r="FU37"/>
          <cell r="FV37"/>
          <cell r="FW37"/>
          <cell r="FX37"/>
          <cell r="FY37"/>
          <cell r="FZ37"/>
          <cell r="GA37"/>
          <cell r="GB37"/>
          <cell r="GC37"/>
          <cell r="GD37"/>
          <cell r="GE37"/>
          <cell r="GF37"/>
          <cell r="GG37"/>
          <cell r="GH37"/>
          <cell r="GI37"/>
          <cell r="GJ37"/>
          <cell r="GK37"/>
          <cell r="GL37"/>
          <cell r="GM37"/>
          <cell r="GN37"/>
          <cell r="GO37"/>
          <cell r="GP37"/>
          <cell r="GQ37"/>
          <cell r="GR37"/>
          <cell r="GS37"/>
          <cell r="GT37"/>
          <cell r="GU37"/>
          <cell r="GV37"/>
          <cell r="GW37"/>
          <cell r="GX37"/>
          <cell r="GY37"/>
          <cell r="GZ37"/>
          <cell r="HA37"/>
          <cell r="HB37"/>
          <cell r="HC37"/>
          <cell r="HD37"/>
          <cell r="HE37"/>
          <cell r="HF37"/>
          <cell r="HG37"/>
          <cell r="HH37"/>
          <cell r="HI37"/>
          <cell r="HJ37"/>
          <cell r="HK37"/>
          <cell r="HL37"/>
          <cell r="HM37"/>
          <cell r="HN37"/>
          <cell r="HO37"/>
          <cell r="HP37"/>
          <cell r="HQ37"/>
          <cell r="HR37"/>
          <cell r="HS37"/>
          <cell r="HT37"/>
          <cell r="HU37"/>
          <cell r="HV37"/>
          <cell r="HW37"/>
          <cell r="HX37"/>
          <cell r="HY37"/>
          <cell r="HZ37"/>
          <cell r="IA37"/>
          <cell r="IB37"/>
          <cell r="IC37"/>
          <cell r="ID37"/>
          <cell r="IE37"/>
          <cell r="IF37"/>
          <cell r="IG37"/>
          <cell r="IH37"/>
          <cell r="II37"/>
          <cell r="IJ37"/>
          <cell r="IK37"/>
          <cell r="IL37"/>
          <cell r="IM37"/>
          <cell r="IN37"/>
          <cell r="IO37"/>
          <cell r="IP37"/>
          <cell r="IQ37"/>
          <cell r="IR37"/>
          <cell r="IS37"/>
          <cell r="IT37"/>
          <cell r="IU37"/>
          <cell r="IV37"/>
          <cell r="IW37"/>
          <cell r="IX37"/>
          <cell r="IY37"/>
          <cell r="IZ37"/>
          <cell r="JA37"/>
          <cell r="JB37"/>
          <cell r="JC37"/>
          <cell r="JD37"/>
          <cell r="JE37"/>
          <cell r="JF37"/>
          <cell r="JG37"/>
          <cell r="JH37"/>
          <cell r="JI37"/>
          <cell r="JJ37"/>
          <cell r="JK37"/>
          <cell r="JL37"/>
          <cell r="JM37"/>
          <cell r="JN37"/>
          <cell r="JO37"/>
          <cell r="JP37"/>
          <cell r="JQ37"/>
          <cell r="JR37"/>
          <cell r="JS37"/>
          <cell r="JT37"/>
          <cell r="JU37"/>
          <cell r="JV37"/>
          <cell r="JW37"/>
          <cell r="JX37"/>
          <cell r="JY37"/>
          <cell r="JZ37"/>
          <cell r="KA37"/>
          <cell r="KB37"/>
          <cell r="KC37"/>
          <cell r="KD37"/>
          <cell r="KE37"/>
          <cell r="KF37"/>
          <cell r="KG37"/>
          <cell r="KH37"/>
          <cell r="KI37"/>
          <cell r="KJ37"/>
          <cell r="KK37"/>
          <cell r="KL37"/>
          <cell r="KM37"/>
          <cell r="KN37"/>
          <cell r="KO37"/>
          <cell r="KP37"/>
          <cell r="KQ37"/>
          <cell r="KR37"/>
          <cell r="KS37"/>
          <cell r="KT37"/>
          <cell r="KU37"/>
          <cell r="KV37"/>
          <cell r="KW37"/>
          <cell r="KX37"/>
          <cell r="KY37"/>
          <cell r="KZ37"/>
          <cell r="LA37"/>
          <cell r="LB37"/>
          <cell r="LC37"/>
          <cell r="LD37"/>
          <cell r="LE37"/>
          <cell r="LF37"/>
          <cell r="LG37"/>
          <cell r="LH37"/>
          <cell r="LI37"/>
          <cell r="LJ37"/>
          <cell r="LK37"/>
          <cell r="LL37"/>
          <cell r="LM37"/>
          <cell r="LN37"/>
          <cell r="LO37"/>
          <cell r="LP37"/>
          <cell r="LQ37"/>
          <cell r="LR37"/>
          <cell r="LS37"/>
          <cell r="LT37"/>
          <cell r="LU37"/>
          <cell r="LV37"/>
          <cell r="LW37"/>
          <cell r="LX37"/>
          <cell r="LY37"/>
          <cell r="LZ37"/>
          <cell r="MA37"/>
          <cell r="MB37"/>
          <cell r="MC37"/>
          <cell r="MD37"/>
          <cell r="ME37"/>
          <cell r="MF37"/>
          <cell r="MG37"/>
          <cell r="MH37"/>
          <cell r="MI37"/>
          <cell r="MJ37"/>
          <cell r="MK37"/>
          <cell r="ML37"/>
          <cell r="MM37"/>
          <cell r="MN37"/>
          <cell r="MO37"/>
          <cell r="MP37"/>
          <cell r="MQ37"/>
          <cell r="MR37"/>
          <cell r="MS37"/>
          <cell r="MT37"/>
          <cell r="MU37"/>
          <cell r="MV37"/>
          <cell r="MW37"/>
          <cell r="MX37"/>
          <cell r="MY37"/>
          <cell r="MZ37"/>
          <cell r="NA37"/>
          <cell r="NB37"/>
          <cell r="NC37"/>
          <cell r="ND37"/>
          <cell r="NE37"/>
          <cell r="NF37"/>
          <cell r="NG37"/>
          <cell r="NH37"/>
          <cell r="NI37"/>
          <cell r="NJ37"/>
          <cell r="NK37"/>
          <cell r="NL37"/>
          <cell r="NM37"/>
          <cell r="NN37"/>
          <cell r="NO37"/>
          <cell r="NP37"/>
          <cell r="NQ37"/>
          <cell r="NR37"/>
          <cell r="NS37"/>
          <cell r="NT37"/>
          <cell r="NU37"/>
          <cell r="NV37"/>
          <cell r="NW37"/>
          <cell r="NX37"/>
          <cell r="NY37"/>
          <cell r="NZ37"/>
          <cell r="OA37"/>
          <cell r="OB37"/>
          <cell r="OC37"/>
          <cell r="OD37"/>
          <cell r="OE37"/>
          <cell r="OF37"/>
          <cell r="OG37"/>
          <cell r="OH37"/>
          <cell r="OI37"/>
          <cell r="OJ37"/>
          <cell r="OK37"/>
          <cell r="OL37"/>
          <cell r="OM37"/>
          <cell r="ON37"/>
          <cell r="OO37"/>
          <cell r="OP37"/>
          <cell r="OQ37"/>
          <cell r="OR37"/>
          <cell r="OS37"/>
          <cell r="OT37"/>
          <cell r="OU37"/>
          <cell r="OV37"/>
          <cell r="OW37"/>
          <cell r="OX37"/>
          <cell r="OY37"/>
          <cell r="OZ37"/>
          <cell r="PA37"/>
          <cell r="PB37"/>
          <cell r="PC37"/>
          <cell r="PD37"/>
          <cell r="PE37"/>
          <cell r="PF37"/>
          <cell r="PG37"/>
          <cell r="PH37"/>
          <cell r="PI37"/>
          <cell r="PJ37"/>
          <cell r="PK37"/>
          <cell r="PL37"/>
          <cell r="PM37"/>
          <cell r="PN37"/>
          <cell r="PO37"/>
          <cell r="PP37"/>
          <cell r="PQ37"/>
          <cell r="PR37"/>
          <cell r="PS37"/>
          <cell r="PT37"/>
          <cell r="PU37"/>
          <cell r="PV37"/>
          <cell r="PW37"/>
          <cell r="PX37"/>
          <cell r="PY37"/>
          <cell r="PZ37"/>
          <cell r="QA37"/>
          <cell r="QB37"/>
          <cell r="QC37"/>
          <cell r="QD37"/>
          <cell r="QE37"/>
          <cell r="QF37"/>
          <cell r="QG37"/>
          <cell r="QH37"/>
          <cell r="QI37"/>
          <cell r="QJ37"/>
          <cell r="QK37"/>
          <cell r="QL37"/>
          <cell r="QM37"/>
          <cell r="QN37"/>
          <cell r="QO37"/>
          <cell r="QP37"/>
          <cell r="QQ37"/>
          <cell r="QR37"/>
          <cell r="QS37"/>
          <cell r="QT37"/>
          <cell r="QU37"/>
          <cell r="QV37"/>
          <cell r="QW37"/>
          <cell r="QX37"/>
          <cell r="QY37"/>
          <cell r="QZ37"/>
          <cell r="RA37"/>
          <cell r="RB37"/>
          <cell r="RC37"/>
          <cell r="RD37"/>
          <cell r="RE37"/>
          <cell r="RF37"/>
          <cell r="RG37"/>
          <cell r="RH37"/>
          <cell r="RI37"/>
          <cell r="RJ37"/>
          <cell r="RK37"/>
          <cell r="RL37"/>
          <cell r="RM37"/>
          <cell r="RN37"/>
          <cell r="RO37"/>
          <cell r="RP37"/>
          <cell r="RQ37"/>
          <cell r="RR37"/>
          <cell r="RS37"/>
          <cell r="RT37"/>
          <cell r="RU37"/>
          <cell r="RV37"/>
          <cell r="RW37"/>
          <cell r="RX37"/>
          <cell r="RY37"/>
          <cell r="RZ37"/>
          <cell r="SA37"/>
          <cell r="SB37"/>
          <cell r="SC37"/>
          <cell r="SD37"/>
          <cell r="SE37"/>
          <cell r="SF37"/>
          <cell r="SG37"/>
          <cell r="SH37"/>
          <cell r="SI37"/>
          <cell r="SJ37"/>
          <cell r="SK37"/>
          <cell r="SL37"/>
          <cell r="SM37"/>
          <cell r="SN37"/>
          <cell r="SO37"/>
          <cell r="SP37"/>
          <cell r="SQ37"/>
          <cell r="SR37"/>
          <cell r="SS37"/>
          <cell r="ST37"/>
          <cell r="SU37"/>
          <cell r="SV37"/>
          <cell r="SW37"/>
          <cell r="SX37"/>
          <cell r="SY37"/>
          <cell r="SZ37"/>
          <cell r="TA37"/>
          <cell r="TB37"/>
          <cell r="TC37"/>
          <cell r="TD37"/>
          <cell r="TE37"/>
          <cell r="TF37"/>
          <cell r="TG37"/>
          <cell r="TH37"/>
          <cell r="TI37"/>
          <cell r="TJ37"/>
          <cell r="TK37"/>
          <cell r="TL37"/>
          <cell r="TM37"/>
          <cell r="TN37"/>
          <cell r="TO37"/>
          <cell r="TP37"/>
          <cell r="TQ37"/>
          <cell r="TR37"/>
          <cell r="TS37"/>
          <cell r="TT37"/>
          <cell r="TU37"/>
          <cell r="TV37"/>
          <cell r="TW37"/>
          <cell r="TX37"/>
          <cell r="TY37"/>
          <cell r="TZ37"/>
          <cell r="UA37"/>
          <cell r="UB37"/>
          <cell r="UC37"/>
          <cell r="UD37"/>
          <cell r="UE37"/>
          <cell r="UF37"/>
          <cell r="UG37"/>
          <cell r="UH37"/>
          <cell r="UI37"/>
          <cell r="UJ37"/>
          <cell r="UK37"/>
          <cell r="UL37"/>
          <cell r="UM37"/>
          <cell r="UN37"/>
          <cell r="UO37"/>
          <cell r="UP37"/>
          <cell r="UQ37"/>
          <cell r="UR37"/>
          <cell r="US37"/>
          <cell r="UT37"/>
          <cell r="UU37"/>
          <cell r="UV37"/>
          <cell r="UW37"/>
          <cell r="UX37"/>
          <cell r="UY37"/>
          <cell r="UZ37"/>
          <cell r="VA37"/>
          <cell r="VB37"/>
          <cell r="VC37"/>
          <cell r="VD37"/>
          <cell r="VE37"/>
          <cell r="VF37"/>
          <cell r="VG37"/>
          <cell r="VH37"/>
          <cell r="VI37"/>
          <cell r="VJ37"/>
          <cell r="VK37"/>
          <cell r="VL37"/>
          <cell r="VM37"/>
          <cell r="VN37"/>
          <cell r="VO37"/>
          <cell r="VP37"/>
          <cell r="VQ37"/>
          <cell r="VR37"/>
          <cell r="VS37"/>
          <cell r="VT37"/>
          <cell r="VU37"/>
          <cell r="VV37"/>
          <cell r="VW37"/>
          <cell r="VX37"/>
          <cell r="VY37"/>
          <cell r="VZ37"/>
          <cell r="WA37"/>
          <cell r="WB37"/>
          <cell r="WC37"/>
          <cell r="WD37"/>
          <cell r="WE37"/>
          <cell r="WF37"/>
          <cell r="WG37"/>
          <cell r="WH37"/>
          <cell r="WI37"/>
          <cell r="WJ37"/>
          <cell r="WK37"/>
          <cell r="WL37"/>
          <cell r="WM37"/>
          <cell r="WN37"/>
          <cell r="WO37"/>
          <cell r="WP37"/>
          <cell r="WQ37"/>
          <cell r="WR37"/>
          <cell r="WS37"/>
          <cell r="WT37"/>
          <cell r="WU37"/>
          <cell r="WV37"/>
          <cell r="WW37"/>
          <cell r="WX37"/>
          <cell r="WY37"/>
          <cell r="WZ37"/>
          <cell r="XA37"/>
          <cell r="XB37"/>
          <cell r="XC37"/>
          <cell r="XD37"/>
          <cell r="XE37"/>
          <cell r="XF37"/>
          <cell r="XG37"/>
          <cell r="XH37"/>
          <cell r="XI37"/>
          <cell r="XJ37"/>
          <cell r="XK37"/>
          <cell r="XL37"/>
          <cell r="XM37"/>
          <cell r="XN37"/>
          <cell r="XO37"/>
          <cell r="XP37"/>
          <cell r="XQ37"/>
          <cell r="XR37"/>
          <cell r="XS37"/>
          <cell r="XT37"/>
          <cell r="XU37"/>
          <cell r="XV37"/>
          <cell r="XW37"/>
          <cell r="XX37"/>
          <cell r="XY37"/>
          <cell r="XZ37"/>
          <cell r="YA37"/>
          <cell r="YB37"/>
          <cell r="YC37"/>
          <cell r="YD37"/>
          <cell r="YE37"/>
          <cell r="YF37"/>
          <cell r="YG37"/>
          <cell r="YH37"/>
          <cell r="YI37"/>
          <cell r="YJ37"/>
          <cell r="YK37"/>
          <cell r="YL37"/>
          <cell r="YM37"/>
          <cell r="YN37"/>
          <cell r="YO37"/>
          <cell r="YP37"/>
          <cell r="YQ37"/>
          <cell r="YR37"/>
          <cell r="YS37"/>
          <cell r="YT37"/>
          <cell r="YU37"/>
          <cell r="YV37"/>
          <cell r="YW37"/>
          <cell r="YX37"/>
          <cell r="YY37"/>
          <cell r="YZ37"/>
          <cell r="ZA37"/>
          <cell r="ZB37"/>
          <cell r="ZC37"/>
          <cell r="ZD37"/>
          <cell r="ZE37"/>
          <cell r="ZF37"/>
          <cell r="ZG37"/>
          <cell r="ZH37"/>
          <cell r="ZI37"/>
          <cell r="ZJ37"/>
          <cell r="ZK37"/>
          <cell r="ZL37"/>
          <cell r="ZM37"/>
          <cell r="ZN37"/>
          <cell r="ZO37"/>
          <cell r="ZP37"/>
          <cell r="ZQ37"/>
          <cell r="ZR37"/>
          <cell r="ZS37"/>
          <cell r="ZT37"/>
          <cell r="ZU37"/>
          <cell r="ZV37"/>
          <cell r="ZW37"/>
          <cell r="ZX37"/>
          <cell r="ZY37"/>
          <cell r="ZZ37"/>
          <cell r="AAA37"/>
          <cell r="AAB37"/>
          <cell r="AAC37"/>
          <cell r="AAD37"/>
          <cell r="AAE37"/>
          <cell r="AAF37"/>
          <cell r="AAG37"/>
          <cell r="AAH37"/>
          <cell r="AAI37"/>
          <cell r="AAJ37"/>
          <cell r="AAK37"/>
          <cell r="AAL37"/>
          <cell r="AAM37"/>
          <cell r="AAN37"/>
          <cell r="AAO37"/>
          <cell r="AAP37"/>
          <cell r="AAQ37"/>
          <cell r="AAR37"/>
          <cell r="AAS37"/>
        </row>
        <row r="38">
          <cell r="C38">
            <v>0</v>
          </cell>
          <cell r="D38">
            <v>0</v>
          </cell>
          <cell r="E38"/>
          <cell r="F38"/>
          <cell r="G38"/>
          <cell r="H38"/>
          <cell r="I38"/>
          <cell r="J38"/>
          <cell r="K38"/>
          <cell r="L38"/>
          <cell r="M38"/>
          <cell r="N38"/>
          <cell r="O38"/>
          <cell r="P38"/>
          <cell r="Q38"/>
          <cell r="R38"/>
          <cell r="S38"/>
          <cell r="T38"/>
          <cell r="U38"/>
          <cell r="V38"/>
          <cell r="W38"/>
          <cell r="X38"/>
          <cell r="Y38"/>
          <cell r="Z38"/>
          <cell r="AA38"/>
          <cell r="AB38"/>
          <cell r="AC38"/>
          <cell r="AD38"/>
          <cell r="AE38"/>
          <cell r="AF38"/>
          <cell r="AG38"/>
          <cell r="AH38"/>
          <cell r="AI38"/>
          <cell r="AJ38"/>
          <cell r="AK38"/>
          <cell r="AL38"/>
          <cell r="AM38"/>
          <cell r="AN38"/>
          <cell r="AO38"/>
          <cell r="AP38"/>
          <cell r="AQ38"/>
          <cell r="AR38"/>
          <cell r="AS38"/>
          <cell r="AT38"/>
          <cell r="AU38"/>
          <cell r="AV38"/>
          <cell r="AW38"/>
          <cell r="AX38"/>
          <cell r="AY38"/>
          <cell r="AZ38"/>
          <cell r="BA38"/>
          <cell r="BB38"/>
          <cell r="BC38"/>
          <cell r="BD38"/>
          <cell r="BE38"/>
          <cell r="BF38"/>
          <cell r="BG38"/>
          <cell r="BH38"/>
          <cell r="BI38"/>
          <cell r="BJ38"/>
          <cell r="BK38"/>
          <cell r="BL38"/>
          <cell r="BM38"/>
          <cell r="BN38"/>
          <cell r="BO38"/>
          <cell r="BP38"/>
          <cell r="BQ38"/>
          <cell r="BR38"/>
          <cell r="BS38"/>
          <cell r="BT38"/>
          <cell r="BU38"/>
          <cell r="BV38"/>
          <cell r="BW38"/>
          <cell r="BX38"/>
          <cell r="BY38"/>
          <cell r="BZ38"/>
          <cell r="CA38"/>
          <cell r="CB38"/>
          <cell r="CC38"/>
          <cell r="CD38"/>
          <cell r="CE38"/>
          <cell r="CF38"/>
          <cell r="CG38"/>
          <cell r="CH38"/>
          <cell r="CI38"/>
          <cell r="CJ38"/>
          <cell r="CK38"/>
          <cell r="CL38"/>
          <cell r="CM38"/>
          <cell r="CN38"/>
          <cell r="CO38"/>
          <cell r="CP38"/>
          <cell r="CQ38"/>
          <cell r="CR38"/>
          <cell r="CS38"/>
          <cell r="CT38"/>
          <cell r="CU38"/>
          <cell r="CV38"/>
          <cell r="CW38"/>
          <cell r="CX38"/>
          <cell r="CY38"/>
          <cell r="CZ38"/>
          <cell r="DA38"/>
          <cell r="DB38"/>
          <cell r="DC38"/>
          <cell r="DD38"/>
          <cell r="DE38"/>
          <cell r="DF38"/>
          <cell r="DG38"/>
          <cell r="DH38"/>
          <cell r="DI38"/>
          <cell r="DJ38"/>
          <cell r="DK38"/>
          <cell r="DL38"/>
          <cell r="DM38"/>
          <cell r="DN38"/>
          <cell r="DO38"/>
          <cell r="DP38"/>
          <cell r="DQ38"/>
          <cell r="DR38"/>
          <cell r="DS38"/>
          <cell r="DT38"/>
          <cell r="DU38"/>
          <cell r="DV38"/>
          <cell r="DW38"/>
          <cell r="DX38"/>
          <cell r="DY38"/>
          <cell r="DZ38"/>
          <cell r="EA38"/>
          <cell r="EB38"/>
          <cell r="EC38"/>
          <cell r="ED38"/>
          <cell r="EE38"/>
          <cell r="EF38"/>
          <cell r="EG38"/>
          <cell r="EH38"/>
          <cell r="EI38"/>
          <cell r="EJ38"/>
          <cell r="EK38"/>
          <cell r="EL38"/>
          <cell r="EM38"/>
          <cell r="EN38"/>
          <cell r="EO38"/>
          <cell r="EP38"/>
          <cell r="EQ38"/>
          <cell r="ER38"/>
          <cell r="ES38"/>
          <cell r="ET38"/>
          <cell r="EU38"/>
          <cell r="EV38"/>
          <cell r="EW38"/>
          <cell r="EX38"/>
          <cell r="EY38"/>
          <cell r="EZ38"/>
          <cell r="FA38"/>
          <cell r="FB38"/>
          <cell r="FC38"/>
          <cell r="FD38"/>
          <cell r="FE38"/>
          <cell r="FF38"/>
          <cell r="FG38"/>
          <cell r="FH38"/>
          <cell r="FI38"/>
          <cell r="FJ38"/>
          <cell r="FK38"/>
          <cell r="FL38"/>
          <cell r="FM38"/>
          <cell r="FN38"/>
          <cell r="FO38"/>
          <cell r="FP38"/>
          <cell r="FQ38"/>
          <cell r="FR38"/>
          <cell r="FS38"/>
          <cell r="FT38"/>
          <cell r="FU38"/>
          <cell r="FV38"/>
          <cell r="FW38"/>
          <cell r="FX38"/>
          <cell r="FY38"/>
          <cell r="FZ38"/>
          <cell r="GA38"/>
          <cell r="GB38"/>
          <cell r="GC38"/>
          <cell r="GD38"/>
          <cell r="GE38"/>
          <cell r="GF38"/>
          <cell r="GG38"/>
          <cell r="GH38"/>
          <cell r="GI38"/>
          <cell r="GJ38"/>
          <cell r="GK38"/>
          <cell r="GL38"/>
          <cell r="GM38"/>
          <cell r="GN38"/>
          <cell r="GO38"/>
          <cell r="GP38"/>
          <cell r="GQ38"/>
          <cell r="GR38"/>
          <cell r="GS38"/>
          <cell r="GT38"/>
          <cell r="GU38"/>
          <cell r="GV38"/>
          <cell r="GW38"/>
          <cell r="GX38"/>
          <cell r="GY38"/>
          <cell r="GZ38"/>
          <cell r="HA38"/>
          <cell r="HB38"/>
          <cell r="HC38"/>
          <cell r="HD38"/>
          <cell r="HE38"/>
          <cell r="HF38"/>
          <cell r="HG38"/>
          <cell r="HH38"/>
          <cell r="HI38"/>
          <cell r="HJ38"/>
          <cell r="HK38"/>
          <cell r="HL38"/>
          <cell r="HM38"/>
          <cell r="HN38"/>
          <cell r="HO38"/>
          <cell r="HP38"/>
          <cell r="HQ38"/>
          <cell r="HR38"/>
          <cell r="HS38"/>
          <cell r="HT38"/>
          <cell r="HU38"/>
          <cell r="HV38"/>
          <cell r="HW38"/>
          <cell r="HX38"/>
          <cell r="HY38"/>
          <cell r="HZ38"/>
          <cell r="IA38"/>
          <cell r="IB38"/>
          <cell r="IC38"/>
          <cell r="ID38"/>
          <cell r="IE38"/>
          <cell r="IF38"/>
          <cell r="IG38"/>
          <cell r="IH38"/>
          <cell r="II38"/>
          <cell r="IJ38"/>
          <cell r="IK38"/>
          <cell r="IL38"/>
          <cell r="IM38"/>
          <cell r="IN38"/>
          <cell r="IO38"/>
          <cell r="IP38"/>
          <cell r="IQ38"/>
          <cell r="IR38"/>
          <cell r="IS38"/>
          <cell r="IT38"/>
          <cell r="IU38"/>
          <cell r="IV38"/>
          <cell r="IW38"/>
          <cell r="IX38"/>
          <cell r="IY38"/>
          <cell r="IZ38"/>
          <cell r="JA38"/>
          <cell r="JB38"/>
          <cell r="JC38"/>
          <cell r="JD38"/>
          <cell r="JE38"/>
          <cell r="JF38"/>
          <cell r="JG38"/>
          <cell r="JH38"/>
          <cell r="JI38"/>
          <cell r="JJ38"/>
          <cell r="JK38"/>
          <cell r="JL38"/>
          <cell r="JM38"/>
          <cell r="JN38"/>
          <cell r="JO38"/>
          <cell r="JP38"/>
          <cell r="JQ38"/>
          <cell r="JR38"/>
          <cell r="JS38"/>
          <cell r="JT38"/>
          <cell r="JU38"/>
          <cell r="JV38"/>
          <cell r="JW38"/>
          <cell r="JX38"/>
          <cell r="JY38"/>
          <cell r="JZ38"/>
          <cell r="KA38"/>
          <cell r="KB38"/>
          <cell r="KC38"/>
          <cell r="KD38"/>
          <cell r="KE38"/>
          <cell r="KF38"/>
          <cell r="KG38"/>
          <cell r="KH38"/>
          <cell r="KI38"/>
          <cell r="KJ38"/>
          <cell r="KK38"/>
          <cell r="KL38"/>
          <cell r="KM38"/>
          <cell r="KN38"/>
          <cell r="KO38"/>
          <cell r="KP38"/>
          <cell r="KQ38"/>
          <cell r="KR38"/>
          <cell r="KS38"/>
          <cell r="KT38"/>
          <cell r="KU38"/>
          <cell r="KV38"/>
          <cell r="KW38"/>
          <cell r="KX38"/>
          <cell r="KY38"/>
          <cell r="KZ38"/>
          <cell r="LA38"/>
          <cell r="LB38"/>
          <cell r="LC38"/>
          <cell r="LD38"/>
          <cell r="LE38"/>
          <cell r="LF38"/>
          <cell r="LG38"/>
          <cell r="LH38"/>
          <cell r="LI38"/>
          <cell r="LJ38"/>
          <cell r="LK38"/>
          <cell r="LL38"/>
          <cell r="LM38"/>
          <cell r="LN38"/>
          <cell r="LO38"/>
          <cell r="LP38"/>
          <cell r="LQ38"/>
          <cell r="LR38"/>
          <cell r="LS38"/>
          <cell r="LT38"/>
          <cell r="LU38"/>
          <cell r="LV38"/>
          <cell r="LW38"/>
          <cell r="LX38"/>
          <cell r="LY38"/>
          <cell r="LZ38"/>
          <cell r="MA38"/>
          <cell r="MB38"/>
          <cell r="MC38"/>
          <cell r="MD38"/>
          <cell r="ME38"/>
          <cell r="MF38"/>
          <cell r="MG38"/>
          <cell r="MH38"/>
          <cell r="MI38"/>
          <cell r="MJ38"/>
          <cell r="MK38"/>
          <cell r="ML38"/>
          <cell r="MM38"/>
          <cell r="MN38"/>
          <cell r="MO38"/>
          <cell r="MP38"/>
          <cell r="MQ38"/>
          <cell r="MR38"/>
          <cell r="MS38"/>
          <cell r="MT38"/>
          <cell r="MU38"/>
          <cell r="MV38"/>
          <cell r="MW38"/>
          <cell r="MX38"/>
          <cell r="MY38"/>
          <cell r="MZ38"/>
          <cell r="NA38"/>
          <cell r="NB38"/>
          <cell r="NC38"/>
          <cell r="ND38"/>
          <cell r="NE38"/>
          <cell r="NF38"/>
          <cell r="NG38"/>
          <cell r="NH38"/>
          <cell r="NI38"/>
          <cell r="NJ38"/>
          <cell r="NK38"/>
          <cell r="NL38"/>
          <cell r="NM38"/>
          <cell r="NN38"/>
          <cell r="NO38"/>
          <cell r="NP38"/>
          <cell r="NQ38"/>
          <cell r="NR38"/>
          <cell r="NS38"/>
          <cell r="NT38"/>
          <cell r="NU38"/>
          <cell r="NV38"/>
          <cell r="NW38"/>
          <cell r="NX38"/>
          <cell r="NY38"/>
          <cell r="NZ38"/>
          <cell r="OA38"/>
          <cell r="OB38"/>
          <cell r="OC38"/>
          <cell r="OD38"/>
          <cell r="OE38"/>
          <cell r="OF38"/>
          <cell r="OG38"/>
          <cell r="OH38"/>
          <cell r="OI38"/>
          <cell r="OJ38"/>
          <cell r="OK38"/>
          <cell r="OL38"/>
          <cell r="OM38"/>
          <cell r="ON38"/>
          <cell r="OO38"/>
          <cell r="OP38"/>
          <cell r="OQ38"/>
          <cell r="OR38"/>
          <cell r="OS38"/>
          <cell r="OT38"/>
          <cell r="OU38"/>
          <cell r="OV38"/>
          <cell r="OW38"/>
          <cell r="OX38"/>
          <cell r="OY38"/>
          <cell r="OZ38"/>
          <cell r="PA38"/>
          <cell r="PB38"/>
          <cell r="PC38"/>
          <cell r="PD38"/>
          <cell r="PE38"/>
          <cell r="PF38"/>
          <cell r="PG38"/>
          <cell r="PH38"/>
          <cell r="PI38"/>
          <cell r="PJ38"/>
          <cell r="PK38"/>
          <cell r="PL38"/>
          <cell r="PM38"/>
          <cell r="PN38"/>
          <cell r="PO38"/>
          <cell r="PP38"/>
          <cell r="PQ38"/>
          <cell r="PR38"/>
          <cell r="PS38"/>
          <cell r="PT38"/>
          <cell r="PU38"/>
          <cell r="PV38"/>
          <cell r="PW38"/>
          <cell r="PX38"/>
          <cell r="PY38"/>
          <cell r="PZ38"/>
          <cell r="QA38"/>
          <cell r="QB38"/>
          <cell r="QC38"/>
          <cell r="QD38"/>
          <cell r="QE38"/>
          <cell r="QF38"/>
          <cell r="QG38"/>
          <cell r="QH38"/>
          <cell r="QI38"/>
          <cell r="QJ38"/>
          <cell r="QK38"/>
          <cell r="QL38"/>
          <cell r="QM38"/>
          <cell r="QN38"/>
          <cell r="QO38"/>
          <cell r="QP38"/>
          <cell r="QQ38"/>
          <cell r="QR38"/>
          <cell r="QS38"/>
          <cell r="QT38"/>
          <cell r="QU38"/>
          <cell r="QV38"/>
          <cell r="QW38"/>
          <cell r="QX38"/>
          <cell r="QY38"/>
          <cell r="QZ38"/>
          <cell r="RA38"/>
          <cell r="RB38"/>
          <cell r="RC38"/>
          <cell r="RD38"/>
          <cell r="RE38"/>
          <cell r="RF38"/>
          <cell r="RG38"/>
          <cell r="RH38"/>
          <cell r="RI38"/>
          <cell r="RJ38"/>
          <cell r="RK38"/>
          <cell r="RL38"/>
          <cell r="RM38"/>
          <cell r="RN38"/>
          <cell r="RO38"/>
          <cell r="RP38"/>
          <cell r="RQ38"/>
          <cell r="RR38"/>
          <cell r="RS38"/>
          <cell r="RT38"/>
          <cell r="RU38"/>
          <cell r="RV38"/>
          <cell r="RW38"/>
          <cell r="RX38"/>
          <cell r="RY38"/>
          <cell r="RZ38"/>
          <cell r="SA38"/>
          <cell r="SB38"/>
          <cell r="SC38"/>
          <cell r="SD38"/>
          <cell r="SE38"/>
          <cell r="SF38"/>
          <cell r="SG38"/>
          <cell r="SH38"/>
          <cell r="SI38"/>
          <cell r="SJ38"/>
          <cell r="SK38"/>
          <cell r="SL38"/>
          <cell r="SM38"/>
          <cell r="SN38"/>
          <cell r="SO38"/>
          <cell r="SP38"/>
          <cell r="SQ38"/>
          <cell r="SR38"/>
          <cell r="SS38"/>
          <cell r="ST38"/>
          <cell r="SU38"/>
          <cell r="SV38"/>
          <cell r="SW38"/>
          <cell r="SX38"/>
          <cell r="SY38"/>
          <cell r="SZ38"/>
          <cell r="TA38"/>
          <cell r="TB38"/>
          <cell r="TC38"/>
          <cell r="TD38"/>
          <cell r="TE38"/>
          <cell r="TF38"/>
          <cell r="TG38"/>
          <cell r="TH38"/>
          <cell r="TI38"/>
          <cell r="TJ38"/>
          <cell r="TK38"/>
          <cell r="TL38"/>
          <cell r="TM38"/>
          <cell r="TN38"/>
          <cell r="TO38"/>
          <cell r="TP38"/>
          <cell r="TQ38"/>
          <cell r="TR38"/>
          <cell r="TS38"/>
          <cell r="TT38"/>
          <cell r="TU38"/>
          <cell r="TV38"/>
          <cell r="TW38"/>
          <cell r="TX38"/>
          <cell r="TY38"/>
          <cell r="TZ38"/>
          <cell r="UA38"/>
          <cell r="UB38"/>
          <cell r="UC38"/>
          <cell r="UD38"/>
          <cell r="UE38"/>
          <cell r="UF38"/>
          <cell r="UG38"/>
          <cell r="UH38"/>
          <cell r="UI38"/>
          <cell r="UJ38"/>
          <cell r="UK38"/>
          <cell r="UL38"/>
          <cell r="UM38"/>
          <cell r="UN38"/>
          <cell r="UO38"/>
          <cell r="UP38"/>
          <cell r="UQ38"/>
          <cell r="UR38"/>
          <cell r="US38"/>
          <cell r="UT38"/>
          <cell r="UU38"/>
          <cell r="UV38"/>
          <cell r="UW38"/>
          <cell r="UX38"/>
          <cell r="UY38"/>
          <cell r="UZ38"/>
          <cell r="VA38"/>
          <cell r="VB38"/>
          <cell r="VC38"/>
          <cell r="VD38"/>
          <cell r="VE38"/>
          <cell r="VF38"/>
          <cell r="VG38"/>
          <cell r="VH38"/>
          <cell r="VI38"/>
          <cell r="VJ38"/>
          <cell r="VK38"/>
          <cell r="VL38"/>
          <cell r="VM38"/>
          <cell r="VN38"/>
          <cell r="VO38"/>
          <cell r="VP38"/>
          <cell r="VQ38"/>
          <cell r="VR38"/>
          <cell r="VS38"/>
          <cell r="VT38"/>
          <cell r="VU38"/>
          <cell r="VV38"/>
          <cell r="VW38"/>
          <cell r="VX38"/>
          <cell r="VY38"/>
          <cell r="VZ38"/>
          <cell r="WA38"/>
          <cell r="WB38"/>
          <cell r="WC38"/>
          <cell r="WD38"/>
          <cell r="WE38"/>
          <cell r="WF38"/>
          <cell r="WG38"/>
          <cell r="WH38"/>
          <cell r="WI38"/>
          <cell r="WJ38"/>
          <cell r="WK38"/>
          <cell r="WL38"/>
          <cell r="WM38"/>
          <cell r="WN38"/>
          <cell r="WO38"/>
          <cell r="WP38"/>
          <cell r="WQ38"/>
          <cell r="WR38"/>
          <cell r="WS38"/>
          <cell r="WT38"/>
          <cell r="WU38"/>
          <cell r="WV38"/>
          <cell r="WW38"/>
          <cell r="WX38"/>
          <cell r="WY38"/>
          <cell r="WZ38"/>
          <cell r="XA38"/>
          <cell r="XB38"/>
          <cell r="XC38"/>
          <cell r="XD38"/>
          <cell r="XE38"/>
          <cell r="XF38"/>
          <cell r="XG38"/>
          <cell r="XH38"/>
          <cell r="XI38"/>
          <cell r="XJ38"/>
          <cell r="XK38"/>
          <cell r="XL38"/>
          <cell r="XM38"/>
          <cell r="XN38"/>
          <cell r="XO38"/>
          <cell r="XP38"/>
          <cell r="XQ38"/>
          <cell r="XR38"/>
          <cell r="XS38"/>
          <cell r="XT38"/>
          <cell r="XU38"/>
          <cell r="XV38"/>
          <cell r="XW38"/>
          <cell r="XX38"/>
          <cell r="XY38"/>
          <cell r="XZ38"/>
          <cell r="YA38"/>
          <cell r="YB38"/>
          <cell r="YC38"/>
          <cell r="YD38"/>
          <cell r="YE38"/>
          <cell r="YF38"/>
          <cell r="YG38"/>
          <cell r="YH38"/>
          <cell r="YI38"/>
          <cell r="YJ38"/>
          <cell r="YK38"/>
          <cell r="YL38"/>
          <cell r="YM38"/>
          <cell r="YN38"/>
          <cell r="YO38"/>
          <cell r="YP38"/>
          <cell r="YQ38"/>
          <cell r="YR38"/>
          <cell r="YS38"/>
          <cell r="YT38"/>
          <cell r="YU38"/>
          <cell r="YV38"/>
          <cell r="YW38"/>
          <cell r="YX38"/>
          <cell r="YY38"/>
          <cell r="YZ38"/>
          <cell r="ZA38"/>
          <cell r="ZB38"/>
          <cell r="ZC38"/>
          <cell r="ZD38"/>
          <cell r="ZE38"/>
          <cell r="ZF38"/>
          <cell r="ZG38"/>
          <cell r="ZH38"/>
          <cell r="ZI38"/>
          <cell r="ZJ38"/>
          <cell r="ZK38"/>
          <cell r="ZL38"/>
          <cell r="ZM38"/>
          <cell r="ZN38"/>
          <cell r="ZO38"/>
          <cell r="ZP38"/>
          <cell r="ZQ38"/>
          <cell r="ZR38"/>
          <cell r="ZS38"/>
          <cell r="ZT38"/>
          <cell r="ZU38"/>
          <cell r="ZV38"/>
          <cell r="ZW38"/>
          <cell r="ZX38"/>
          <cell r="ZY38"/>
          <cell r="ZZ38"/>
          <cell r="AAA38"/>
          <cell r="AAB38"/>
          <cell r="AAC38"/>
          <cell r="AAD38"/>
          <cell r="AAE38"/>
          <cell r="AAF38"/>
          <cell r="AAG38"/>
          <cell r="AAH38"/>
          <cell r="AAI38"/>
          <cell r="AAJ38"/>
          <cell r="AAK38"/>
          <cell r="AAL38"/>
          <cell r="AAM38"/>
          <cell r="AAN38"/>
          <cell r="AAO38"/>
          <cell r="AAP38"/>
          <cell r="AAQ38"/>
          <cell r="AAR38"/>
          <cell r="AAS38"/>
        </row>
        <row r="39">
          <cell r="C39">
            <v>0</v>
          </cell>
          <cell r="D39">
            <v>0</v>
          </cell>
          <cell r="E39"/>
          <cell r="F39"/>
          <cell r="G39"/>
          <cell r="H39"/>
          <cell r="I39"/>
          <cell r="J39"/>
          <cell r="K39"/>
          <cell r="L39"/>
          <cell r="M39"/>
          <cell r="N39"/>
          <cell r="O39"/>
          <cell r="P39"/>
          <cell r="Q39"/>
          <cell r="R39"/>
          <cell r="S39"/>
          <cell r="T39"/>
          <cell r="U39"/>
          <cell r="V39"/>
          <cell r="W39"/>
          <cell r="X39"/>
          <cell r="Y39"/>
          <cell r="Z39"/>
          <cell r="AA39"/>
          <cell r="AB39"/>
          <cell r="AC39"/>
          <cell r="AD39"/>
          <cell r="AE39"/>
          <cell r="AF39"/>
          <cell r="AG39"/>
          <cell r="AH39"/>
          <cell r="AI39"/>
          <cell r="AJ39"/>
          <cell r="AK39"/>
          <cell r="AL39"/>
          <cell r="AM39"/>
          <cell r="AN39"/>
          <cell r="AO39"/>
          <cell r="AP39"/>
          <cell r="AQ39"/>
          <cell r="AR39"/>
          <cell r="AS39"/>
          <cell r="AT39"/>
          <cell r="AU39"/>
          <cell r="AV39"/>
          <cell r="AW39"/>
          <cell r="AX39"/>
          <cell r="AY39"/>
          <cell r="AZ39"/>
          <cell r="BA39"/>
          <cell r="BB39"/>
          <cell r="BC39"/>
          <cell r="BD39"/>
          <cell r="BE39"/>
          <cell r="BF39"/>
          <cell r="BG39"/>
          <cell r="BH39"/>
          <cell r="BI39"/>
          <cell r="BJ39"/>
          <cell r="BK39"/>
          <cell r="BL39"/>
          <cell r="BM39"/>
          <cell r="BN39"/>
          <cell r="BO39"/>
          <cell r="BP39"/>
          <cell r="BQ39"/>
          <cell r="BR39"/>
          <cell r="BS39"/>
          <cell r="BT39"/>
          <cell r="BU39"/>
          <cell r="BV39"/>
          <cell r="BW39"/>
          <cell r="BX39"/>
          <cell r="BY39"/>
          <cell r="BZ39"/>
          <cell r="CA39"/>
          <cell r="CB39"/>
          <cell r="CC39"/>
          <cell r="CD39"/>
          <cell r="CE39"/>
          <cell r="CF39"/>
          <cell r="CG39"/>
          <cell r="CH39"/>
          <cell r="CI39"/>
          <cell r="CJ39"/>
          <cell r="CK39"/>
          <cell r="CL39"/>
          <cell r="CM39"/>
          <cell r="CN39"/>
          <cell r="CO39"/>
          <cell r="CP39"/>
          <cell r="CQ39"/>
          <cell r="CR39"/>
          <cell r="CS39"/>
          <cell r="CT39"/>
          <cell r="CU39"/>
          <cell r="CV39"/>
          <cell r="CW39"/>
          <cell r="CX39"/>
          <cell r="CY39"/>
          <cell r="CZ39"/>
          <cell r="DA39"/>
          <cell r="DB39"/>
          <cell r="DC39"/>
          <cell r="DD39"/>
          <cell r="DE39"/>
          <cell r="DF39"/>
          <cell r="DG39"/>
          <cell r="DH39"/>
          <cell r="DI39"/>
          <cell r="DJ39"/>
          <cell r="DK39"/>
          <cell r="DL39"/>
          <cell r="DM39"/>
          <cell r="DN39"/>
          <cell r="DO39"/>
          <cell r="DP39"/>
          <cell r="DQ39"/>
          <cell r="DR39"/>
          <cell r="DS39"/>
          <cell r="DT39"/>
          <cell r="DU39"/>
          <cell r="DV39"/>
          <cell r="DW39"/>
          <cell r="DX39"/>
          <cell r="DY39"/>
          <cell r="DZ39"/>
          <cell r="EA39"/>
          <cell r="EB39"/>
          <cell r="EC39"/>
          <cell r="ED39"/>
          <cell r="EE39"/>
          <cell r="EF39"/>
          <cell r="EG39"/>
          <cell r="EH39"/>
          <cell r="EI39"/>
          <cell r="EJ39"/>
          <cell r="EK39"/>
          <cell r="EL39"/>
          <cell r="EM39"/>
          <cell r="EN39"/>
          <cell r="EO39"/>
          <cell r="EP39"/>
          <cell r="EQ39"/>
          <cell r="ER39"/>
          <cell r="ES39"/>
          <cell r="ET39"/>
          <cell r="EU39"/>
          <cell r="EV39"/>
          <cell r="EW39"/>
          <cell r="EX39"/>
          <cell r="EY39"/>
          <cell r="EZ39"/>
          <cell r="FA39"/>
          <cell r="FB39"/>
          <cell r="FC39"/>
          <cell r="FD39"/>
          <cell r="FE39"/>
          <cell r="FF39"/>
          <cell r="FG39"/>
          <cell r="FH39"/>
          <cell r="FI39"/>
          <cell r="FJ39"/>
          <cell r="FK39"/>
          <cell r="FL39"/>
          <cell r="FM39"/>
          <cell r="FN39"/>
          <cell r="FO39"/>
          <cell r="FP39"/>
          <cell r="FQ39"/>
          <cell r="FR39"/>
          <cell r="FS39"/>
          <cell r="FT39"/>
          <cell r="FU39"/>
          <cell r="FV39"/>
          <cell r="FW39"/>
          <cell r="FX39"/>
          <cell r="FY39"/>
          <cell r="FZ39"/>
          <cell r="GA39"/>
          <cell r="GB39"/>
          <cell r="GC39"/>
          <cell r="GD39"/>
          <cell r="GE39"/>
          <cell r="GF39"/>
          <cell r="GG39"/>
          <cell r="GH39"/>
          <cell r="GI39"/>
          <cell r="GJ39"/>
          <cell r="GK39"/>
          <cell r="GL39"/>
          <cell r="GM39"/>
          <cell r="GN39"/>
          <cell r="GO39"/>
          <cell r="GP39"/>
          <cell r="GQ39"/>
          <cell r="GR39"/>
          <cell r="GS39"/>
          <cell r="GT39"/>
          <cell r="GU39"/>
          <cell r="GV39"/>
          <cell r="GW39"/>
          <cell r="GX39"/>
          <cell r="GY39"/>
          <cell r="GZ39"/>
          <cell r="HA39"/>
          <cell r="HB39"/>
          <cell r="HC39"/>
          <cell r="HD39"/>
          <cell r="HE39"/>
          <cell r="HF39"/>
          <cell r="HG39"/>
          <cell r="HH39"/>
          <cell r="HI39"/>
          <cell r="HJ39"/>
          <cell r="HK39"/>
          <cell r="HL39"/>
          <cell r="HM39"/>
          <cell r="HN39"/>
          <cell r="HO39"/>
          <cell r="HP39"/>
          <cell r="HQ39"/>
          <cell r="HR39"/>
          <cell r="HS39"/>
          <cell r="HT39"/>
          <cell r="HU39"/>
          <cell r="HV39"/>
          <cell r="HW39"/>
          <cell r="HX39"/>
          <cell r="HY39"/>
          <cell r="HZ39"/>
          <cell r="IA39"/>
          <cell r="IB39"/>
          <cell r="IC39"/>
          <cell r="ID39"/>
          <cell r="IE39"/>
          <cell r="IF39"/>
          <cell r="IG39"/>
          <cell r="IH39"/>
          <cell r="II39"/>
          <cell r="IJ39"/>
          <cell r="IK39"/>
          <cell r="IL39"/>
          <cell r="IM39"/>
          <cell r="IN39"/>
          <cell r="IO39"/>
          <cell r="IP39"/>
          <cell r="IQ39"/>
          <cell r="IR39"/>
          <cell r="IS39"/>
          <cell r="IT39"/>
          <cell r="IU39"/>
          <cell r="IV39"/>
          <cell r="IW39"/>
          <cell r="IX39"/>
          <cell r="IY39"/>
          <cell r="IZ39"/>
          <cell r="JA39"/>
          <cell r="JB39"/>
          <cell r="JC39"/>
          <cell r="JD39"/>
          <cell r="JE39"/>
          <cell r="JF39"/>
          <cell r="JG39"/>
          <cell r="JH39"/>
          <cell r="JI39"/>
          <cell r="JJ39"/>
          <cell r="JK39"/>
          <cell r="JL39"/>
          <cell r="JM39"/>
          <cell r="JN39"/>
          <cell r="JO39"/>
          <cell r="JP39"/>
          <cell r="JQ39"/>
          <cell r="JR39"/>
          <cell r="JS39"/>
          <cell r="JT39"/>
          <cell r="JU39"/>
          <cell r="JV39"/>
          <cell r="JW39"/>
          <cell r="JX39"/>
          <cell r="JY39"/>
          <cell r="JZ39"/>
          <cell r="KA39"/>
          <cell r="KB39"/>
          <cell r="KC39"/>
          <cell r="KD39"/>
          <cell r="KE39"/>
          <cell r="KF39"/>
          <cell r="KG39"/>
          <cell r="KH39"/>
          <cell r="KI39"/>
          <cell r="KJ39"/>
          <cell r="KK39"/>
          <cell r="KL39"/>
          <cell r="KM39"/>
          <cell r="KN39"/>
          <cell r="KO39"/>
          <cell r="KP39"/>
          <cell r="KQ39"/>
          <cell r="KR39"/>
          <cell r="KS39"/>
          <cell r="KT39"/>
          <cell r="KU39"/>
          <cell r="KV39"/>
          <cell r="KW39"/>
          <cell r="KX39"/>
          <cell r="KY39"/>
          <cell r="KZ39"/>
          <cell r="LA39"/>
          <cell r="LB39"/>
          <cell r="LC39"/>
          <cell r="LD39"/>
          <cell r="LE39"/>
          <cell r="LF39"/>
          <cell r="LG39"/>
          <cell r="LH39"/>
          <cell r="LI39"/>
          <cell r="LJ39"/>
          <cell r="LK39"/>
          <cell r="LL39"/>
          <cell r="LM39"/>
          <cell r="LN39"/>
          <cell r="LO39"/>
          <cell r="LP39"/>
          <cell r="LQ39"/>
          <cell r="LR39"/>
          <cell r="LS39"/>
          <cell r="LT39"/>
          <cell r="LU39"/>
          <cell r="LV39"/>
          <cell r="LW39"/>
          <cell r="LX39"/>
          <cell r="LY39"/>
          <cell r="LZ39"/>
          <cell r="MA39"/>
          <cell r="MB39"/>
          <cell r="MC39"/>
          <cell r="MD39"/>
          <cell r="ME39"/>
          <cell r="MF39"/>
          <cell r="MG39"/>
          <cell r="MH39"/>
          <cell r="MI39"/>
          <cell r="MJ39"/>
          <cell r="MK39"/>
          <cell r="ML39"/>
          <cell r="MM39"/>
          <cell r="MN39"/>
          <cell r="MO39"/>
          <cell r="MP39"/>
          <cell r="MQ39"/>
          <cell r="MR39"/>
          <cell r="MS39"/>
          <cell r="MT39"/>
          <cell r="MU39"/>
          <cell r="MV39"/>
          <cell r="MW39"/>
          <cell r="MX39"/>
          <cell r="MY39"/>
          <cell r="MZ39"/>
          <cell r="NA39"/>
          <cell r="NB39"/>
          <cell r="NC39"/>
          <cell r="ND39"/>
          <cell r="NE39"/>
          <cell r="NF39"/>
          <cell r="NG39"/>
          <cell r="NH39"/>
          <cell r="NI39"/>
          <cell r="NJ39"/>
          <cell r="NK39"/>
          <cell r="NL39"/>
          <cell r="NM39"/>
          <cell r="NN39"/>
          <cell r="NO39"/>
          <cell r="NP39"/>
          <cell r="NQ39"/>
          <cell r="NR39"/>
          <cell r="NS39"/>
          <cell r="NT39"/>
          <cell r="NU39"/>
          <cell r="NV39"/>
          <cell r="NW39"/>
          <cell r="NX39"/>
          <cell r="NY39"/>
          <cell r="NZ39"/>
          <cell r="OA39"/>
          <cell r="OB39"/>
          <cell r="OC39"/>
          <cell r="OD39"/>
          <cell r="OE39"/>
          <cell r="OF39"/>
          <cell r="OG39"/>
          <cell r="OH39"/>
          <cell r="OI39"/>
          <cell r="OJ39"/>
          <cell r="OK39"/>
          <cell r="OL39"/>
          <cell r="OM39"/>
          <cell r="ON39"/>
          <cell r="OO39"/>
          <cell r="OP39"/>
          <cell r="OQ39"/>
          <cell r="OR39"/>
          <cell r="OS39"/>
          <cell r="OT39"/>
          <cell r="OU39"/>
          <cell r="OV39"/>
          <cell r="OW39"/>
          <cell r="OX39"/>
          <cell r="OY39"/>
          <cell r="OZ39"/>
          <cell r="PA39"/>
          <cell r="PB39"/>
          <cell r="PC39"/>
          <cell r="PD39"/>
          <cell r="PE39"/>
          <cell r="PF39"/>
          <cell r="PG39"/>
          <cell r="PH39"/>
          <cell r="PI39"/>
          <cell r="PJ39"/>
          <cell r="PK39"/>
          <cell r="PL39"/>
          <cell r="PM39"/>
          <cell r="PN39"/>
          <cell r="PO39"/>
          <cell r="PP39"/>
          <cell r="PQ39"/>
          <cell r="PR39"/>
          <cell r="PS39"/>
          <cell r="PT39"/>
          <cell r="PU39"/>
          <cell r="PV39"/>
          <cell r="PW39"/>
          <cell r="PX39"/>
          <cell r="PY39"/>
          <cell r="PZ39"/>
          <cell r="QA39"/>
          <cell r="QB39"/>
          <cell r="QC39"/>
          <cell r="QD39"/>
          <cell r="QE39"/>
          <cell r="QF39"/>
          <cell r="QG39"/>
          <cell r="QH39"/>
          <cell r="QI39"/>
          <cell r="QJ39"/>
          <cell r="QK39"/>
          <cell r="QL39"/>
          <cell r="QM39"/>
          <cell r="QN39"/>
          <cell r="QO39"/>
          <cell r="QP39"/>
          <cell r="QQ39"/>
          <cell r="QR39"/>
          <cell r="QS39"/>
          <cell r="QT39"/>
          <cell r="QU39"/>
          <cell r="QV39"/>
          <cell r="QW39"/>
          <cell r="QX39"/>
          <cell r="QY39"/>
          <cell r="QZ39"/>
          <cell r="RA39"/>
          <cell r="RB39"/>
          <cell r="RC39"/>
          <cell r="RD39"/>
          <cell r="RE39"/>
          <cell r="RF39"/>
          <cell r="RG39"/>
          <cell r="RH39"/>
          <cell r="RI39"/>
          <cell r="RJ39"/>
          <cell r="RK39"/>
          <cell r="RL39"/>
          <cell r="RM39"/>
          <cell r="RN39"/>
          <cell r="RO39"/>
          <cell r="RP39"/>
          <cell r="RQ39"/>
          <cell r="RR39"/>
          <cell r="RS39"/>
          <cell r="RT39"/>
          <cell r="RU39"/>
          <cell r="RV39"/>
          <cell r="RW39"/>
          <cell r="RX39"/>
          <cell r="RY39"/>
          <cell r="RZ39"/>
          <cell r="SA39"/>
          <cell r="SB39"/>
          <cell r="SC39"/>
          <cell r="SD39"/>
          <cell r="SE39"/>
          <cell r="SF39"/>
          <cell r="SG39"/>
          <cell r="SH39"/>
          <cell r="SI39"/>
          <cell r="SJ39"/>
          <cell r="SK39"/>
          <cell r="SL39"/>
          <cell r="SM39"/>
          <cell r="SN39"/>
          <cell r="SO39"/>
          <cell r="SP39"/>
          <cell r="SQ39"/>
          <cell r="SR39"/>
          <cell r="SS39"/>
          <cell r="ST39"/>
          <cell r="SU39"/>
          <cell r="SV39"/>
          <cell r="SW39"/>
          <cell r="SX39"/>
          <cell r="SY39"/>
          <cell r="SZ39"/>
          <cell r="TA39"/>
          <cell r="TB39"/>
          <cell r="TC39"/>
          <cell r="TD39"/>
          <cell r="TE39"/>
          <cell r="TF39"/>
          <cell r="TG39"/>
          <cell r="TH39"/>
          <cell r="TI39"/>
          <cell r="TJ39"/>
          <cell r="TK39"/>
          <cell r="TL39"/>
          <cell r="TM39"/>
          <cell r="TN39"/>
          <cell r="TO39"/>
          <cell r="TP39"/>
          <cell r="TQ39"/>
          <cell r="TR39"/>
          <cell r="TS39"/>
          <cell r="TT39"/>
          <cell r="TU39"/>
          <cell r="TV39"/>
          <cell r="TW39"/>
          <cell r="TX39"/>
          <cell r="TY39"/>
          <cell r="TZ39"/>
          <cell r="UA39"/>
          <cell r="UB39"/>
          <cell r="UC39"/>
          <cell r="UD39"/>
          <cell r="UE39"/>
          <cell r="UF39"/>
          <cell r="UG39"/>
          <cell r="UH39"/>
          <cell r="UI39"/>
          <cell r="UJ39"/>
          <cell r="UK39"/>
          <cell r="UL39"/>
          <cell r="UM39"/>
          <cell r="UN39"/>
          <cell r="UO39"/>
          <cell r="UP39"/>
          <cell r="UQ39"/>
          <cell r="UR39"/>
          <cell r="US39"/>
          <cell r="UT39"/>
          <cell r="UU39"/>
          <cell r="UV39"/>
          <cell r="UW39"/>
          <cell r="UX39"/>
          <cell r="UY39"/>
          <cell r="UZ39"/>
          <cell r="VA39"/>
          <cell r="VB39"/>
          <cell r="VC39"/>
          <cell r="VD39"/>
          <cell r="VE39"/>
          <cell r="VF39"/>
          <cell r="VG39"/>
          <cell r="VH39"/>
          <cell r="VI39"/>
          <cell r="VJ39"/>
          <cell r="VK39"/>
          <cell r="VL39"/>
          <cell r="VM39"/>
          <cell r="VN39"/>
          <cell r="VO39"/>
          <cell r="VP39"/>
          <cell r="VQ39"/>
          <cell r="VR39"/>
          <cell r="VS39"/>
          <cell r="VT39"/>
          <cell r="VU39"/>
          <cell r="VV39"/>
          <cell r="VW39"/>
          <cell r="VX39"/>
          <cell r="VY39"/>
          <cell r="VZ39"/>
          <cell r="WA39"/>
          <cell r="WB39"/>
          <cell r="WC39"/>
          <cell r="WD39"/>
          <cell r="WE39"/>
          <cell r="WF39"/>
          <cell r="WG39"/>
          <cell r="WH39"/>
          <cell r="WI39"/>
          <cell r="WJ39"/>
          <cell r="WK39"/>
          <cell r="WL39"/>
          <cell r="WM39"/>
          <cell r="WN39"/>
          <cell r="WO39"/>
          <cell r="WP39"/>
          <cell r="WQ39"/>
          <cell r="WR39"/>
          <cell r="WS39"/>
          <cell r="WT39"/>
          <cell r="WU39"/>
          <cell r="WV39"/>
          <cell r="WW39"/>
          <cell r="WX39"/>
          <cell r="WY39"/>
          <cell r="WZ39"/>
          <cell r="XA39"/>
          <cell r="XB39"/>
          <cell r="XC39"/>
          <cell r="XD39"/>
          <cell r="XE39"/>
          <cell r="XF39"/>
          <cell r="XG39"/>
          <cell r="XH39"/>
          <cell r="XI39"/>
          <cell r="XJ39"/>
          <cell r="XK39"/>
          <cell r="XL39"/>
          <cell r="XM39"/>
          <cell r="XN39"/>
          <cell r="XO39"/>
          <cell r="XP39"/>
          <cell r="XQ39"/>
          <cell r="XR39"/>
          <cell r="XS39"/>
          <cell r="XT39"/>
          <cell r="XU39"/>
          <cell r="XV39"/>
          <cell r="XW39"/>
          <cell r="XX39"/>
          <cell r="XY39"/>
          <cell r="XZ39"/>
          <cell r="YA39"/>
          <cell r="YB39"/>
          <cell r="YC39"/>
          <cell r="YD39"/>
          <cell r="YE39"/>
          <cell r="YF39"/>
          <cell r="YG39"/>
          <cell r="YH39"/>
          <cell r="YI39"/>
          <cell r="YJ39"/>
          <cell r="YK39"/>
          <cell r="YL39"/>
          <cell r="YM39"/>
          <cell r="YN39"/>
          <cell r="YO39"/>
          <cell r="YP39"/>
          <cell r="YQ39"/>
          <cell r="YR39"/>
          <cell r="YS39"/>
          <cell r="YT39"/>
          <cell r="YU39"/>
          <cell r="YV39"/>
          <cell r="YW39"/>
          <cell r="YX39"/>
          <cell r="YY39"/>
          <cell r="YZ39"/>
          <cell r="ZA39"/>
          <cell r="ZB39"/>
          <cell r="ZC39"/>
          <cell r="ZD39"/>
          <cell r="ZE39"/>
          <cell r="ZF39"/>
          <cell r="ZG39"/>
          <cell r="ZH39"/>
          <cell r="ZI39"/>
          <cell r="ZJ39"/>
          <cell r="ZK39"/>
          <cell r="ZL39"/>
          <cell r="ZM39"/>
          <cell r="ZN39"/>
          <cell r="ZO39"/>
          <cell r="ZP39"/>
          <cell r="ZQ39"/>
          <cell r="ZR39"/>
          <cell r="ZS39"/>
          <cell r="ZT39"/>
          <cell r="ZU39"/>
          <cell r="ZV39"/>
          <cell r="ZW39"/>
          <cell r="ZX39"/>
          <cell r="ZY39"/>
          <cell r="ZZ39"/>
          <cell r="AAA39"/>
          <cell r="AAB39"/>
          <cell r="AAC39"/>
          <cell r="AAD39"/>
          <cell r="AAE39"/>
          <cell r="AAF39"/>
          <cell r="AAG39"/>
          <cell r="AAH39"/>
          <cell r="AAI39"/>
          <cell r="AAJ39"/>
          <cell r="AAK39"/>
          <cell r="AAL39"/>
          <cell r="AAM39"/>
          <cell r="AAN39"/>
          <cell r="AAO39"/>
          <cell r="AAP39"/>
          <cell r="AAQ39"/>
          <cell r="AAR39"/>
          <cell r="AAS39"/>
        </row>
        <row r="40">
          <cell r="C40">
            <v>0</v>
          </cell>
          <cell r="D40">
            <v>0</v>
          </cell>
          <cell r="E40"/>
          <cell r="F40"/>
          <cell r="G40"/>
          <cell r="H40"/>
          <cell r="I40"/>
          <cell r="J40"/>
          <cell r="K40"/>
          <cell r="L40"/>
          <cell r="M40"/>
          <cell r="N40"/>
          <cell r="O40"/>
          <cell r="P40"/>
          <cell r="Q40"/>
          <cell r="R40"/>
          <cell r="S40"/>
          <cell r="T40"/>
          <cell r="U40"/>
          <cell r="V40"/>
          <cell r="W40"/>
          <cell r="X40"/>
          <cell r="Y40"/>
          <cell r="Z40"/>
          <cell r="AA40"/>
          <cell r="AB40"/>
          <cell r="AC40"/>
          <cell r="AD40"/>
          <cell r="AE40"/>
          <cell r="AF40"/>
          <cell r="AG40"/>
          <cell r="AH40"/>
          <cell r="AI40"/>
          <cell r="AJ40"/>
          <cell r="AK40"/>
          <cell r="AL40"/>
          <cell r="AM40"/>
          <cell r="AN40"/>
          <cell r="AO40"/>
          <cell r="AP40"/>
          <cell r="AQ40"/>
          <cell r="AR40"/>
          <cell r="AS40"/>
          <cell r="AT40"/>
          <cell r="AU40"/>
          <cell r="AV40"/>
          <cell r="AW40"/>
          <cell r="AX40"/>
          <cell r="AY40"/>
          <cell r="AZ40"/>
          <cell r="BA40"/>
          <cell r="BB40"/>
          <cell r="BC40"/>
          <cell r="BD40"/>
          <cell r="BE40"/>
          <cell r="BF40"/>
          <cell r="BG40"/>
          <cell r="BH40"/>
          <cell r="BI40"/>
          <cell r="BJ40"/>
          <cell r="BK40"/>
          <cell r="BL40"/>
          <cell r="BM40"/>
          <cell r="BN40"/>
          <cell r="BO40"/>
          <cell r="BP40"/>
          <cell r="BQ40"/>
          <cell r="BR40"/>
          <cell r="BS40"/>
          <cell r="BT40"/>
          <cell r="BU40"/>
          <cell r="BV40"/>
          <cell r="BW40"/>
          <cell r="BX40"/>
          <cell r="BY40"/>
          <cell r="BZ40"/>
          <cell r="CA40"/>
          <cell r="CB40"/>
          <cell r="CC40"/>
          <cell r="CD40"/>
          <cell r="CE40"/>
          <cell r="CF40"/>
          <cell r="CG40"/>
          <cell r="CH40"/>
          <cell r="CI40"/>
          <cell r="CJ40"/>
          <cell r="CK40"/>
          <cell r="CL40"/>
          <cell r="CM40"/>
          <cell r="CN40"/>
          <cell r="CO40"/>
          <cell r="CP40"/>
          <cell r="CQ40"/>
          <cell r="CR40"/>
          <cell r="CS40"/>
          <cell r="CT40"/>
          <cell r="CU40"/>
          <cell r="CV40"/>
          <cell r="CW40"/>
          <cell r="CX40"/>
          <cell r="CY40"/>
          <cell r="CZ40"/>
          <cell r="DA40"/>
          <cell r="DB40"/>
          <cell r="DC40"/>
          <cell r="DD40"/>
          <cell r="DE40"/>
          <cell r="DF40"/>
          <cell r="DG40"/>
          <cell r="DH40"/>
          <cell r="DI40"/>
          <cell r="DJ40"/>
          <cell r="DK40"/>
          <cell r="DL40"/>
          <cell r="DM40"/>
          <cell r="DN40"/>
          <cell r="DO40"/>
          <cell r="DP40"/>
          <cell r="DQ40"/>
          <cell r="DR40"/>
          <cell r="DS40"/>
          <cell r="DT40"/>
          <cell r="DU40"/>
          <cell r="DV40"/>
          <cell r="DW40"/>
          <cell r="DX40"/>
          <cell r="DY40"/>
          <cell r="DZ40"/>
          <cell r="EA40"/>
          <cell r="EB40"/>
          <cell r="EC40"/>
          <cell r="ED40"/>
          <cell r="EE40"/>
          <cell r="EF40"/>
          <cell r="EG40"/>
          <cell r="EH40"/>
          <cell r="EI40"/>
          <cell r="EJ40"/>
          <cell r="EK40"/>
          <cell r="EL40"/>
          <cell r="EM40"/>
          <cell r="EN40"/>
          <cell r="EO40"/>
          <cell r="EP40"/>
          <cell r="EQ40"/>
          <cell r="ER40"/>
          <cell r="ES40"/>
          <cell r="ET40"/>
          <cell r="EU40"/>
          <cell r="EV40"/>
          <cell r="EW40"/>
          <cell r="EX40"/>
          <cell r="EY40"/>
          <cell r="EZ40"/>
          <cell r="FA40"/>
          <cell r="FB40"/>
          <cell r="FC40"/>
          <cell r="FD40"/>
          <cell r="FE40"/>
          <cell r="FF40"/>
          <cell r="FG40"/>
          <cell r="FH40"/>
          <cell r="FI40"/>
          <cell r="FJ40"/>
          <cell r="FK40"/>
          <cell r="FL40"/>
          <cell r="FM40"/>
          <cell r="FN40"/>
          <cell r="FO40"/>
          <cell r="FP40"/>
          <cell r="FQ40"/>
          <cell r="FR40"/>
          <cell r="FS40"/>
          <cell r="FT40"/>
          <cell r="FU40"/>
          <cell r="FV40"/>
          <cell r="FW40"/>
          <cell r="FX40"/>
          <cell r="FY40"/>
          <cell r="FZ40"/>
          <cell r="GA40"/>
          <cell r="GB40"/>
          <cell r="GC40"/>
          <cell r="GD40"/>
          <cell r="GE40"/>
          <cell r="GF40"/>
          <cell r="GG40"/>
          <cell r="GH40"/>
          <cell r="GI40"/>
          <cell r="GJ40"/>
          <cell r="GK40"/>
          <cell r="GL40"/>
          <cell r="GM40"/>
          <cell r="GN40"/>
          <cell r="GO40"/>
          <cell r="GP40"/>
          <cell r="GQ40"/>
          <cell r="GR40"/>
          <cell r="GS40"/>
          <cell r="GT40"/>
          <cell r="GU40"/>
          <cell r="GV40"/>
          <cell r="GW40"/>
          <cell r="GX40"/>
          <cell r="GY40"/>
          <cell r="GZ40"/>
          <cell r="HA40"/>
          <cell r="HB40"/>
          <cell r="HC40"/>
          <cell r="HD40"/>
          <cell r="HE40"/>
          <cell r="HF40"/>
          <cell r="HG40"/>
          <cell r="HH40"/>
          <cell r="HI40"/>
          <cell r="HJ40"/>
          <cell r="HK40"/>
          <cell r="HL40"/>
          <cell r="HM40"/>
          <cell r="HN40"/>
          <cell r="HO40"/>
          <cell r="HP40"/>
          <cell r="HQ40"/>
          <cell r="HR40"/>
          <cell r="HS40"/>
          <cell r="HT40"/>
          <cell r="HU40"/>
          <cell r="HV40"/>
          <cell r="HW40"/>
          <cell r="HX40"/>
          <cell r="HY40"/>
          <cell r="HZ40"/>
          <cell r="IA40"/>
          <cell r="IB40"/>
          <cell r="IC40"/>
          <cell r="ID40"/>
          <cell r="IE40"/>
          <cell r="IF40"/>
          <cell r="IG40"/>
          <cell r="IH40"/>
          <cell r="II40"/>
          <cell r="IJ40"/>
          <cell r="IK40"/>
          <cell r="IL40"/>
          <cell r="IM40"/>
          <cell r="IN40"/>
          <cell r="IO40"/>
          <cell r="IP40"/>
          <cell r="IQ40"/>
          <cell r="IR40"/>
          <cell r="IS40"/>
          <cell r="IT40"/>
          <cell r="IU40"/>
          <cell r="IV40"/>
          <cell r="IW40"/>
          <cell r="IX40"/>
          <cell r="IY40"/>
          <cell r="IZ40"/>
          <cell r="JA40"/>
          <cell r="JB40"/>
          <cell r="JC40"/>
          <cell r="JD40"/>
          <cell r="JE40"/>
          <cell r="JF40"/>
          <cell r="JG40"/>
          <cell r="JH40"/>
          <cell r="JI40"/>
          <cell r="JJ40"/>
          <cell r="JK40"/>
          <cell r="JL40"/>
          <cell r="JM40"/>
          <cell r="JN40"/>
          <cell r="JO40"/>
          <cell r="JP40"/>
          <cell r="JQ40"/>
          <cell r="JR40"/>
          <cell r="JS40"/>
          <cell r="JT40"/>
          <cell r="JU40"/>
          <cell r="JV40"/>
          <cell r="JW40"/>
          <cell r="JX40"/>
          <cell r="JY40"/>
          <cell r="JZ40"/>
          <cell r="KA40"/>
          <cell r="KB40"/>
          <cell r="KC40"/>
          <cell r="KD40"/>
          <cell r="KE40"/>
          <cell r="KF40"/>
          <cell r="KG40"/>
          <cell r="KH40"/>
          <cell r="KI40"/>
          <cell r="KJ40"/>
          <cell r="KK40"/>
          <cell r="KL40"/>
          <cell r="KM40"/>
          <cell r="KN40"/>
          <cell r="KO40"/>
          <cell r="KP40"/>
          <cell r="KQ40"/>
          <cell r="KR40"/>
          <cell r="KS40"/>
          <cell r="KT40"/>
          <cell r="KU40"/>
          <cell r="KV40"/>
          <cell r="KW40"/>
          <cell r="KX40"/>
          <cell r="KY40"/>
          <cell r="KZ40"/>
          <cell r="LA40"/>
          <cell r="LB40"/>
          <cell r="LC40"/>
          <cell r="LD40"/>
          <cell r="LE40"/>
          <cell r="LF40"/>
          <cell r="LG40"/>
          <cell r="LH40"/>
          <cell r="LI40"/>
          <cell r="LJ40"/>
          <cell r="LK40"/>
          <cell r="LL40"/>
          <cell r="LM40"/>
          <cell r="LN40"/>
          <cell r="LO40"/>
          <cell r="LP40"/>
          <cell r="LQ40"/>
          <cell r="LR40"/>
          <cell r="LS40"/>
          <cell r="LT40"/>
          <cell r="LU40"/>
          <cell r="LV40"/>
          <cell r="LW40"/>
          <cell r="LX40"/>
          <cell r="LY40"/>
          <cell r="LZ40"/>
          <cell r="MA40"/>
          <cell r="MB40"/>
          <cell r="MC40"/>
          <cell r="MD40"/>
          <cell r="ME40"/>
          <cell r="MF40"/>
          <cell r="MG40"/>
          <cell r="MH40"/>
          <cell r="MI40"/>
          <cell r="MJ40"/>
          <cell r="MK40"/>
          <cell r="ML40"/>
          <cell r="MM40"/>
          <cell r="MN40"/>
          <cell r="MO40"/>
          <cell r="MP40"/>
          <cell r="MQ40"/>
          <cell r="MR40"/>
          <cell r="MS40"/>
          <cell r="MT40"/>
          <cell r="MU40"/>
          <cell r="MV40"/>
          <cell r="MW40"/>
          <cell r="MX40"/>
          <cell r="MY40"/>
          <cell r="MZ40"/>
          <cell r="NA40"/>
          <cell r="NB40"/>
          <cell r="NC40"/>
          <cell r="ND40"/>
          <cell r="NE40"/>
          <cell r="NF40"/>
          <cell r="NG40"/>
          <cell r="NH40"/>
          <cell r="NI40"/>
          <cell r="NJ40"/>
          <cell r="NK40"/>
          <cell r="NL40"/>
          <cell r="NM40"/>
          <cell r="NN40"/>
          <cell r="NO40"/>
          <cell r="NP40"/>
          <cell r="NQ40"/>
          <cell r="NR40"/>
          <cell r="NS40"/>
          <cell r="NT40"/>
          <cell r="NU40"/>
          <cell r="NV40"/>
          <cell r="NW40"/>
          <cell r="NX40"/>
          <cell r="NY40"/>
          <cell r="NZ40"/>
          <cell r="OA40"/>
          <cell r="OB40"/>
          <cell r="OC40"/>
          <cell r="OD40"/>
          <cell r="OE40"/>
          <cell r="OF40"/>
          <cell r="OG40"/>
          <cell r="OH40"/>
          <cell r="OI40"/>
          <cell r="OJ40"/>
          <cell r="OK40"/>
          <cell r="OL40"/>
          <cell r="OM40"/>
          <cell r="ON40"/>
          <cell r="OO40"/>
          <cell r="OP40"/>
          <cell r="OQ40"/>
          <cell r="OR40"/>
          <cell r="OS40"/>
          <cell r="OT40"/>
          <cell r="OU40"/>
          <cell r="OV40"/>
          <cell r="OW40"/>
          <cell r="OX40"/>
          <cell r="OY40"/>
          <cell r="OZ40"/>
          <cell r="PA40"/>
          <cell r="PB40"/>
          <cell r="PC40"/>
          <cell r="PD40"/>
          <cell r="PE40"/>
          <cell r="PF40"/>
          <cell r="PG40"/>
          <cell r="PH40"/>
          <cell r="PI40"/>
          <cell r="PJ40"/>
          <cell r="PK40"/>
          <cell r="PL40"/>
          <cell r="PM40"/>
          <cell r="PN40"/>
          <cell r="PO40"/>
          <cell r="PP40"/>
          <cell r="PQ40"/>
          <cell r="PR40"/>
          <cell r="PS40"/>
          <cell r="PT40"/>
          <cell r="PU40"/>
          <cell r="PV40"/>
          <cell r="PW40"/>
          <cell r="PX40"/>
          <cell r="PY40"/>
          <cell r="PZ40"/>
          <cell r="QA40"/>
          <cell r="QB40"/>
          <cell r="QC40"/>
          <cell r="QD40"/>
          <cell r="QE40"/>
          <cell r="QF40"/>
          <cell r="QG40"/>
          <cell r="QH40"/>
          <cell r="QI40"/>
          <cell r="QJ40"/>
          <cell r="QK40"/>
          <cell r="QL40"/>
          <cell r="QM40"/>
          <cell r="QN40"/>
          <cell r="QO40"/>
          <cell r="QP40"/>
          <cell r="QQ40"/>
          <cell r="QR40"/>
          <cell r="QS40"/>
          <cell r="QT40"/>
          <cell r="QU40"/>
          <cell r="QV40"/>
          <cell r="QW40"/>
          <cell r="QX40"/>
          <cell r="QY40"/>
          <cell r="QZ40"/>
          <cell r="RA40"/>
          <cell r="RB40"/>
          <cell r="RC40"/>
          <cell r="RD40"/>
          <cell r="RE40"/>
          <cell r="RF40"/>
          <cell r="RG40"/>
          <cell r="RH40"/>
          <cell r="RI40"/>
          <cell r="RJ40"/>
          <cell r="RK40"/>
          <cell r="RL40"/>
          <cell r="RM40"/>
          <cell r="RN40"/>
          <cell r="RO40"/>
          <cell r="RP40"/>
          <cell r="RQ40"/>
          <cell r="RR40"/>
          <cell r="RS40"/>
          <cell r="RT40"/>
          <cell r="RU40"/>
          <cell r="RV40"/>
          <cell r="RW40"/>
          <cell r="RX40"/>
          <cell r="RY40"/>
          <cell r="RZ40"/>
          <cell r="SA40"/>
          <cell r="SB40"/>
          <cell r="SC40"/>
          <cell r="SD40"/>
          <cell r="SE40"/>
          <cell r="SF40"/>
          <cell r="SG40"/>
          <cell r="SH40"/>
          <cell r="SI40"/>
          <cell r="SJ40"/>
          <cell r="SK40"/>
          <cell r="SL40"/>
          <cell r="SM40"/>
          <cell r="SN40"/>
          <cell r="SO40"/>
          <cell r="SP40"/>
          <cell r="SQ40"/>
          <cell r="SR40"/>
          <cell r="SS40"/>
          <cell r="ST40"/>
          <cell r="SU40"/>
          <cell r="SV40"/>
          <cell r="SW40"/>
          <cell r="SX40"/>
          <cell r="SY40"/>
          <cell r="SZ40"/>
          <cell r="TA40"/>
          <cell r="TB40"/>
          <cell r="TC40"/>
          <cell r="TD40"/>
          <cell r="TE40"/>
          <cell r="TF40"/>
          <cell r="TG40"/>
          <cell r="TH40"/>
          <cell r="TI40"/>
          <cell r="TJ40"/>
          <cell r="TK40"/>
          <cell r="TL40"/>
          <cell r="TM40"/>
          <cell r="TN40"/>
          <cell r="TO40"/>
          <cell r="TP40"/>
          <cell r="TQ40"/>
          <cell r="TR40"/>
          <cell r="TS40"/>
          <cell r="TT40"/>
          <cell r="TU40"/>
          <cell r="TV40"/>
          <cell r="TW40"/>
          <cell r="TX40"/>
          <cell r="TY40"/>
          <cell r="TZ40"/>
          <cell r="UA40"/>
          <cell r="UB40"/>
          <cell r="UC40"/>
          <cell r="UD40"/>
          <cell r="UE40"/>
          <cell r="UF40"/>
          <cell r="UG40"/>
          <cell r="UH40"/>
          <cell r="UI40"/>
          <cell r="UJ40"/>
          <cell r="UK40"/>
          <cell r="UL40"/>
          <cell r="UM40"/>
          <cell r="UN40"/>
          <cell r="UO40"/>
          <cell r="UP40"/>
          <cell r="UQ40"/>
          <cell r="UR40"/>
          <cell r="US40"/>
          <cell r="UT40"/>
          <cell r="UU40"/>
          <cell r="UV40"/>
          <cell r="UW40"/>
          <cell r="UX40"/>
          <cell r="UY40"/>
          <cell r="UZ40"/>
          <cell r="VA40"/>
          <cell r="VB40"/>
          <cell r="VC40"/>
          <cell r="VD40"/>
          <cell r="VE40"/>
          <cell r="VF40"/>
          <cell r="VG40"/>
          <cell r="VH40"/>
          <cell r="VI40"/>
          <cell r="VJ40"/>
          <cell r="VK40"/>
          <cell r="VL40"/>
          <cell r="VM40"/>
          <cell r="VN40"/>
          <cell r="VO40"/>
          <cell r="VP40"/>
          <cell r="VQ40"/>
          <cell r="VR40"/>
          <cell r="VS40"/>
          <cell r="VT40"/>
          <cell r="VU40"/>
          <cell r="VV40"/>
          <cell r="VW40"/>
          <cell r="VX40"/>
          <cell r="VY40"/>
          <cell r="VZ40"/>
          <cell r="WA40"/>
          <cell r="WB40"/>
          <cell r="WC40"/>
          <cell r="WD40"/>
          <cell r="WE40"/>
          <cell r="WF40"/>
          <cell r="WG40"/>
          <cell r="WH40"/>
          <cell r="WI40"/>
          <cell r="WJ40"/>
          <cell r="WK40"/>
          <cell r="WL40"/>
          <cell r="WM40"/>
          <cell r="WN40"/>
          <cell r="WO40"/>
          <cell r="WP40"/>
          <cell r="WQ40"/>
          <cell r="WR40"/>
          <cell r="WS40"/>
          <cell r="WT40"/>
          <cell r="WU40"/>
          <cell r="WV40"/>
          <cell r="WW40"/>
          <cell r="WX40"/>
          <cell r="WY40"/>
          <cell r="WZ40"/>
          <cell r="XA40"/>
          <cell r="XB40"/>
          <cell r="XC40"/>
          <cell r="XD40"/>
          <cell r="XE40"/>
          <cell r="XF40"/>
          <cell r="XG40"/>
          <cell r="XH40"/>
          <cell r="XI40"/>
          <cell r="XJ40"/>
          <cell r="XK40"/>
          <cell r="XL40"/>
          <cell r="XM40"/>
          <cell r="XN40"/>
          <cell r="XO40"/>
          <cell r="XP40"/>
          <cell r="XQ40"/>
          <cell r="XR40"/>
          <cell r="XS40"/>
          <cell r="XT40"/>
          <cell r="XU40"/>
          <cell r="XV40"/>
          <cell r="XW40"/>
          <cell r="XX40"/>
          <cell r="XY40"/>
          <cell r="XZ40"/>
          <cell r="YA40"/>
          <cell r="YB40"/>
          <cell r="YC40"/>
          <cell r="YD40"/>
          <cell r="YE40"/>
          <cell r="YF40"/>
          <cell r="YG40"/>
          <cell r="YH40"/>
          <cell r="YI40"/>
          <cell r="YJ40"/>
          <cell r="YK40"/>
          <cell r="YL40"/>
          <cell r="YM40"/>
          <cell r="YN40"/>
          <cell r="YO40"/>
          <cell r="YP40"/>
          <cell r="YQ40"/>
          <cell r="YR40"/>
          <cell r="YS40"/>
          <cell r="YT40"/>
          <cell r="YU40"/>
          <cell r="YV40"/>
          <cell r="YW40"/>
          <cell r="YX40"/>
          <cell r="YY40"/>
          <cell r="YZ40"/>
          <cell r="ZA40"/>
          <cell r="ZB40"/>
          <cell r="ZC40"/>
          <cell r="ZD40"/>
          <cell r="ZE40"/>
          <cell r="ZF40"/>
          <cell r="ZG40"/>
          <cell r="ZH40"/>
          <cell r="ZI40"/>
          <cell r="ZJ40"/>
          <cell r="ZK40"/>
          <cell r="ZL40"/>
          <cell r="ZM40"/>
          <cell r="ZN40"/>
          <cell r="ZO40"/>
          <cell r="ZP40"/>
          <cell r="ZQ40"/>
          <cell r="ZR40"/>
          <cell r="ZS40"/>
          <cell r="ZT40"/>
          <cell r="ZU40"/>
          <cell r="ZV40"/>
          <cell r="ZW40"/>
          <cell r="ZX40"/>
          <cell r="ZY40"/>
          <cell r="ZZ40"/>
          <cell r="AAA40"/>
          <cell r="AAB40"/>
          <cell r="AAC40"/>
          <cell r="AAD40"/>
          <cell r="AAE40"/>
          <cell r="AAF40"/>
          <cell r="AAG40"/>
          <cell r="AAH40"/>
          <cell r="AAI40"/>
          <cell r="AAJ40"/>
          <cell r="AAK40"/>
          <cell r="AAL40"/>
          <cell r="AAM40"/>
          <cell r="AAN40"/>
          <cell r="AAO40"/>
          <cell r="AAP40"/>
          <cell r="AAQ40"/>
          <cell r="AAR40"/>
          <cell r="AAS40"/>
        </row>
        <row r="41">
          <cell r="C41">
            <v>0</v>
          </cell>
          <cell r="D41">
            <v>0</v>
          </cell>
          <cell r="E41"/>
          <cell r="F41"/>
          <cell r="G41"/>
          <cell r="H41"/>
          <cell r="I41"/>
          <cell r="J41"/>
          <cell r="K41"/>
          <cell r="L41"/>
          <cell r="M41"/>
          <cell r="N41"/>
          <cell r="O41"/>
          <cell r="P41"/>
          <cell r="Q41"/>
          <cell r="R41"/>
          <cell r="S41"/>
          <cell r="T41"/>
          <cell r="U41"/>
          <cell r="V41"/>
          <cell r="W41"/>
          <cell r="X41"/>
          <cell r="Y41"/>
          <cell r="Z41"/>
          <cell r="AA41"/>
          <cell r="AB41"/>
          <cell r="AC41"/>
          <cell r="AD41"/>
          <cell r="AE41"/>
          <cell r="AF41"/>
          <cell r="AG41"/>
          <cell r="AH41"/>
          <cell r="AI41"/>
          <cell r="AJ41"/>
          <cell r="AK41"/>
          <cell r="AL41"/>
          <cell r="AM41"/>
          <cell r="AN41"/>
          <cell r="AO41"/>
          <cell r="AP41"/>
          <cell r="AQ41"/>
          <cell r="AR41"/>
          <cell r="AS41"/>
          <cell r="AT41"/>
          <cell r="AU41"/>
          <cell r="AV41"/>
          <cell r="AW41"/>
          <cell r="AX41"/>
          <cell r="AY41"/>
          <cell r="AZ41"/>
          <cell r="BA41"/>
          <cell r="BB41"/>
          <cell r="BC41"/>
          <cell r="BD41"/>
          <cell r="BE41"/>
          <cell r="BF41"/>
          <cell r="BG41"/>
          <cell r="BH41"/>
          <cell r="BI41"/>
          <cell r="BJ41"/>
          <cell r="BK41"/>
          <cell r="BL41"/>
          <cell r="BM41"/>
          <cell r="BN41"/>
          <cell r="BO41"/>
          <cell r="BP41"/>
          <cell r="BQ41"/>
          <cell r="BR41"/>
          <cell r="BS41"/>
          <cell r="BT41"/>
          <cell r="BU41"/>
          <cell r="BV41"/>
          <cell r="BW41"/>
          <cell r="BX41"/>
          <cell r="BY41"/>
          <cell r="BZ41"/>
          <cell r="CA41"/>
          <cell r="CB41"/>
          <cell r="CC41"/>
          <cell r="CD41"/>
          <cell r="CE41"/>
          <cell r="CF41"/>
          <cell r="CG41"/>
          <cell r="CH41"/>
          <cell r="CI41"/>
          <cell r="CJ41"/>
          <cell r="CK41"/>
          <cell r="CL41"/>
          <cell r="CM41"/>
          <cell r="CN41"/>
          <cell r="CO41"/>
          <cell r="CP41"/>
          <cell r="CQ41"/>
          <cell r="CR41"/>
          <cell r="CS41"/>
          <cell r="CT41"/>
          <cell r="CU41"/>
          <cell r="CV41"/>
          <cell r="CW41"/>
          <cell r="CX41"/>
          <cell r="CY41"/>
          <cell r="CZ41"/>
          <cell r="DA41"/>
          <cell r="DB41"/>
          <cell r="DC41"/>
          <cell r="DD41"/>
          <cell r="DE41"/>
          <cell r="DF41"/>
          <cell r="DG41"/>
          <cell r="DH41"/>
          <cell r="DI41"/>
          <cell r="DJ41"/>
          <cell r="DK41"/>
          <cell r="DL41"/>
          <cell r="DM41"/>
          <cell r="DN41"/>
          <cell r="DO41"/>
          <cell r="DP41"/>
          <cell r="DQ41"/>
          <cell r="DR41"/>
          <cell r="DS41"/>
          <cell r="DT41"/>
          <cell r="DU41"/>
          <cell r="DV41"/>
          <cell r="DW41"/>
          <cell r="DX41"/>
          <cell r="DY41"/>
          <cell r="DZ41"/>
          <cell r="EA41"/>
          <cell r="EB41"/>
          <cell r="EC41"/>
          <cell r="ED41"/>
          <cell r="EE41"/>
          <cell r="EF41"/>
          <cell r="EG41"/>
          <cell r="EH41"/>
          <cell r="EI41"/>
          <cell r="EJ41"/>
          <cell r="EK41"/>
          <cell r="EL41"/>
          <cell r="EM41"/>
          <cell r="EN41"/>
          <cell r="EO41"/>
          <cell r="EP41"/>
          <cell r="EQ41"/>
          <cell r="ER41"/>
          <cell r="ES41"/>
          <cell r="ET41"/>
          <cell r="EU41"/>
          <cell r="EV41"/>
          <cell r="EW41"/>
          <cell r="EX41"/>
          <cell r="EY41"/>
          <cell r="EZ41"/>
          <cell r="FA41"/>
          <cell r="FB41"/>
          <cell r="FC41"/>
          <cell r="FD41"/>
          <cell r="FE41"/>
          <cell r="FF41"/>
          <cell r="FG41"/>
          <cell r="FH41"/>
          <cell r="FI41"/>
          <cell r="FJ41"/>
          <cell r="FK41"/>
          <cell r="FL41"/>
          <cell r="FM41"/>
          <cell r="FN41"/>
          <cell r="FO41"/>
          <cell r="FP41"/>
          <cell r="FQ41"/>
          <cell r="FR41"/>
          <cell r="FS41"/>
          <cell r="FT41"/>
          <cell r="FU41"/>
          <cell r="FV41"/>
          <cell r="FW41"/>
          <cell r="FX41"/>
          <cell r="FY41"/>
          <cell r="FZ41"/>
          <cell r="GA41"/>
          <cell r="GB41"/>
          <cell r="GC41"/>
          <cell r="GD41"/>
          <cell r="GE41"/>
          <cell r="GF41"/>
          <cell r="GG41"/>
          <cell r="GH41"/>
          <cell r="GI41"/>
          <cell r="GJ41"/>
          <cell r="GK41"/>
          <cell r="GL41"/>
          <cell r="GM41"/>
          <cell r="GN41"/>
          <cell r="GO41"/>
          <cell r="GP41"/>
          <cell r="GQ41"/>
          <cell r="GR41"/>
          <cell r="GS41"/>
          <cell r="GT41"/>
          <cell r="GU41"/>
          <cell r="GV41"/>
          <cell r="GW41"/>
          <cell r="GX41"/>
          <cell r="GY41"/>
          <cell r="GZ41"/>
          <cell r="HA41"/>
          <cell r="HB41"/>
          <cell r="HC41"/>
          <cell r="HD41"/>
          <cell r="HE41"/>
          <cell r="HF41"/>
          <cell r="HG41"/>
          <cell r="HH41"/>
          <cell r="HI41"/>
          <cell r="HJ41"/>
          <cell r="HK41"/>
          <cell r="HL41"/>
          <cell r="HM41"/>
          <cell r="HN41"/>
          <cell r="HO41"/>
          <cell r="HP41"/>
          <cell r="HQ41"/>
          <cell r="HR41"/>
          <cell r="HS41"/>
          <cell r="HT41"/>
          <cell r="HU41"/>
          <cell r="HV41"/>
          <cell r="HW41"/>
          <cell r="HX41"/>
          <cell r="HY41"/>
          <cell r="HZ41"/>
          <cell r="IA41"/>
          <cell r="IB41"/>
          <cell r="IC41"/>
          <cell r="ID41"/>
          <cell r="IE41"/>
          <cell r="IF41"/>
          <cell r="IG41"/>
          <cell r="IH41"/>
          <cell r="II41"/>
          <cell r="IJ41"/>
          <cell r="IK41"/>
          <cell r="IL41"/>
          <cell r="IM41"/>
          <cell r="IN41"/>
          <cell r="IO41"/>
          <cell r="IP41"/>
          <cell r="IQ41"/>
          <cell r="IR41"/>
          <cell r="IS41"/>
          <cell r="IT41"/>
          <cell r="IU41"/>
          <cell r="IV41"/>
          <cell r="IW41"/>
          <cell r="IX41"/>
          <cell r="IY41"/>
          <cell r="IZ41"/>
          <cell r="JA41"/>
          <cell r="JB41"/>
          <cell r="JC41"/>
          <cell r="JD41"/>
          <cell r="JE41"/>
          <cell r="JF41"/>
          <cell r="JG41"/>
          <cell r="JH41"/>
          <cell r="JI41"/>
          <cell r="JJ41"/>
          <cell r="JK41"/>
          <cell r="JL41"/>
          <cell r="JM41"/>
          <cell r="JN41"/>
          <cell r="JO41"/>
          <cell r="JP41"/>
          <cell r="JQ41"/>
          <cell r="JR41"/>
          <cell r="JS41"/>
          <cell r="JT41"/>
          <cell r="JU41"/>
          <cell r="JV41"/>
          <cell r="JW41"/>
          <cell r="JX41"/>
          <cell r="JY41"/>
          <cell r="JZ41"/>
          <cell r="KA41"/>
          <cell r="KB41"/>
          <cell r="KC41"/>
          <cell r="KD41"/>
          <cell r="KE41"/>
          <cell r="KF41"/>
          <cell r="KG41"/>
          <cell r="KH41"/>
          <cell r="KI41"/>
          <cell r="KJ41"/>
          <cell r="KK41"/>
          <cell r="KL41"/>
          <cell r="KM41"/>
          <cell r="KN41"/>
          <cell r="KO41"/>
          <cell r="KP41"/>
          <cell r="KQ41"/>
          <cell r="KR41"/>
          <cell r="KS41"/>
          <cell r="KT41"/>
          <cell r="KU41"/>
          <cell r="KV41"/>
          <cell r="KW41"/>
          <cell r="KX41"/>
          <cell r="KY41"/>
          <cell r="KZ41"/>
          <cell r="LA41"/>
          <cell r="LB41"/>
          <cell r="LC41"/>
          <cell r="LD41"/>
          <cell r="LE41"/>
          <cell r="LF41"/>
          <cell r="LG41"/>
          <cell r="LH41"/>
          <cell r="LI41"/>
          <cell r="LJ41"/>
          <cell r="LK41"/>
          <cell r="LL41"/>
          <cell r="LM41"/>
          <cell r="LN41"/>
          <cell r="LO41"/>
          <cell r="LP41"/>
          <cell r="LQ41"/>
          <cell r="LR41"/>
          <cell r="LS41"/>
          <cell r="LT41"/>
          <cell r="LU41"/>
          <cell r="LV41"/>
          <cell r="LW41"/>
          <cell r="LX41"/>
          <cell r="LY41"/>
          <cell r="LZ41"/>
          <cell r="MA41"/>
          <cell r="MB41"/>
          <cell r="MC41"/>
          <cell r="MD41"/>
          <cell r="ME41"/>
          <cell r="MF41"/>
          <cell r="MG41"/>
          <cell r="MH41"/>
          <cell r="MI41"/>
          <cell r="MJ41"/>
          <cell r="MK41"/>
          <cell r="ML41"/>
          <cell r="MM41"/>
          <cell r="MN41"/>
          <cell r="MO41"/>
          <cell r="MP41"/>
          <cell r="MQ41"/>
          <cell r="MR41"/>
          <cell r="MS41"/>
          <cell r="MT41"/>
          <cell r="MU41"/>
          <cell r="MV41"/>
          <cell r="MW41"/>
          <cell r="MX41"/>
          <cell r="MY41"/>
          <cell r="MZ41"/>
          <cell r="NA41"/>
          <cell r="NB41"/>
          <cell r="NC41"/>
          <cell r="ND41"/>
          <cell r="NE41"/>
          <cell r="NF41"/>
          <cell r="NG41"/>
          <cell r="NH41"/>
          <cell r="NI41"/>
          <cell r="NJ41"/>
          <cell r="NK41"/>
          <cell r="NL41"/>
          <cell r="NM41"/>
          <cell r="NN41"/>
          <cell r="NO41"/>
          <cell r="NP41"/>
          <cell r="NQ41"/>
          <cell r="NR41"/>
          <cell r="NS41"/>
          <cell r="NT41"/>
          <cell r="NU41"/>
          <cell r="NV41"/>
          <cell r="NW41"/>
          <cell r="NX41"/>
          <cell r="NY41"/>
          <cell r="NZ41"/>
          <cell r="OA41"/>
          <cell r="OB41"/>
          <cell r="OC41"/>
          <cell r="OD41"/>
          <cell r="OE41"/>
          <cell r="OF41"/>
          <cell r="OG41"/>
          <cell r="OH41"/>
          <cell r="OI41"/>
          <cell r="OJ41"/>
          <cell r="OK41"/>
          <cell r="OL41"/>
          <cell r="OM41"/>
          <cell r="ON41"/>
          <cell r="OO41"/>
          <cell r="OP41"/>
          <cell r="OQ41"/>
          <cell r="OR41"/>
          <cell r="OS41"/>
          <cell r="OT41"/>
          <cell r="OU41"/>
          <cell r="OV41"/>
          <cell r="OW41"/>
          <cell r="OX41"/>
          <cell r="OY41"/>
          <cell r="OZ41"/>
          <cell r="PA41"/>
          <cell r="PB41"/>
          <cell r="PC41"/>
          <cell r="PD41"/>
          <cell r="PE41"/>
          <cell r="PF41"/>
          <cell r="PG41"/>
          <cell r="PH41"/>
          <cell r="PI41"/>
          <cell r="PJ41"/>
          <cell r="PK41"/>
          <cell r="PL41"/>
          <cell r="PM41"/>
          <cell r="PN41"/>
          <cell r="PO41"/>
          <cell r="PP41"/>
          <cell r="PQ41"/>
          <cell r="PR41"/>
          <cell r="PS41"/>
          <cell r="PT41"/>
          <cell r="PU41"/>
          <cell r="PV41"/>
          <cell r="PW41"/>
          <cell r="PX41"/>
          <cell r="PY41"/>
          <cell r="PZ41"/>
          <cell r="QA41"/>
          <cell r="QB41"/>
          <cell r="QC41"/>
          <cell r="QD41"/>
          <cell r="QE41"/>
          <cell r="QF41"/>
          <cell r="QG41"/>
          <cell r="QH41"/>
          <cell r="QI41"/>
          <cell r="QJ41"/>
          <cell r="QK41"/>
          <cell r="QL41"/>
          <cell r="QM41"/>
          <cell r="QN41"/>
          <cell r="QO41"/>
          <cell r="QP41"/>
          <cell r="QQ41"/>
          <cell r="QR41"/>
          <cell r="QS41"/>
          <cell r="QT41"/>
          <cell r="QU41"/>
          <cell r="QV41"/>
          <cell r="QW41"/>
          <cell r="QX41"/>
          <cell r="QY41"/>
          <cell r="QZ41"/>
          <cell r="RA41"/>
          <cell r="RB41"/>
          <cell r="RC41"/>
          <cell r="RD41"/>
          <cell r="RE41"/>
          <cell r="RF41"/>
          <cell r="RG41"/>
          <cell r="RH41"/>
          <cell r="RI41"/>
          <cell r="RJ41"/>
          <cell r="RK41"/>
          <cell r="RL41"/>
          <cell r="RM41"/>
          <cell r="RN41"/>
          <cell r="RO41"/>
          <cell r="RP41"/>
          <cell r="RQ41"/>
          <cell r="RR41"/>
          <cell r="RS41"/>
          <cell r="RT41"/>
          <cell r="RU41"/>
          <cell r="RV41"/>
          <cell r="RW41"/>
          <cell r="RX41"/>
          <cell r="RY41"/>
          <cell r="RZ41"/>
          <cell r="SA41"/>
          <cell r="SB41"/>
          <cell r="SC41"/>
          <cell r="SD41"/>
          <cell r="SE41"/>
          <cell r="SF41"/>
          <cell r="SG41"/>
          <cell r="SH41"/>
          <cell r="SI41"/>
          <cell r="SJ41"/>
          <cell r="SK41"/>
          <cell r="SL41"/>
          <cell r="SM41"/>
          <cell r="SN41"/>
          <cell r="SO41"/>
          <cell r="SP41"/>
          <cell r="SQ41"/>
          <cell r="SR41"/>
          <cell r="SS41"/>
          <cell r="ST41"/>
          <cell r="SU41"/>
          <cell r="SV41"/>
          <cell r="SW41"/>
          <cell r="SX41"/>
          <cell r="SY41"/>
          <cell r="SZ41"/>
          <cell r="TA41"/>
          <cell r="TB41"/>
          <cell r="TC41"/>
          <cell r="TD41"/>
          <cell r="TE41"/>
          <cell r="TF41"/>
          <cell r="TG41"/>
          <cell r="TH41"/>
          <cell r="TI41"/>
          <cell r="TJ41"/>
          <cell r="TK41"/>
          <cell r="TL41"/>
          <cell r="TM41"/>
          <cell r="TN41"/>
          <cell r="TO41"/>
          <cell r="TP41"/>
          <cell r="TQ41"/>
          <cell r="TR41"/>
          <cell r="TS41"/>
          <cell r="TT41"/>
          <cell r="TU41"/>
          <cell r="TV41"/>
          <cell r="TW41"/>
          <cell r="TX41"/>
          <cell r="TY41"/>
          <cell r="TZ41"/>
          <cell r="UA41"/>
          <cell r="UB41"/>
          <cell r="UC41"/>
          <cell r="UD41"/>
          <cell r="UE41"/>
          <cell r="UF41"/>
          <cell r="UG41"/>
          <cell r="UH41"/>
          <cell r="UI41"/>
          <cell r="UJ41"/>
          <cell r="UK41"/>
          <cell r="UL41"/>
          <cell r="UM41"/>
          <cell r="UN41"/>
          <cell r="UO41"/>
          <cell r="UP41"/>
          <cell r="UQ41"/>
          <cell r="UR41"/>
          <cell r="US41"/>
          <cell r="UT41"/>
          <cell r="UU41"/>
          <cell r="UV41"/>
          <cell r="UW41"/>
          <cell r="UX41"/>
          <cell r="UY41"/>
          <cell r="UZ41"/>
          <cell r="VA41"/>
          <cell r="VB41"/>
          <cell r="VC41"/>
          <cell r="VD41"/>
          <cell r="VE41"/>
          <cell r="VF41"/>
          <cell r="VG41"/>
          <cell r="VH41"/>
          <cell r="VI41"/>
          <cell r="VJ41"/>
          <cell r="VK41"/>
          <cell r="VL41"/>
          <cell r="VM41"/>
          <cell r="VN41"/>
          <cell r="VO41"/>
          <cell r="VP41"/>
          <cell r="VQ41"/>
          <cell r="VR41"/>
          <cell r="VS41"/>
          <cell r="VT41"/>
          <cell r="VU41"/>
          <cell r="VV41"/>
          <cell r="VW41"/>
          <cell r="VX41"/>
          <cell r="VY41"/>
          <cell r="VZ41"/>
          <cell r="WA41"/>
          <cell r="WB41"/>
          <cell r="WC41"/>
          <cell r="WD41"/>
          <cell r="WE41"/>
          <cell r="WF41"/>
          <cell r="WG41"/>
          <cell r="WH41"/>
          <cell r="WI41"/>
          <cell r="WJ41"/>
          <cell r="WK41"/>
          <cell r="WL41"/>
          <cell r="WM41"/>
          <cell r="WN41"/>
          <cell r="WO41"/>
          <cell r="WP41"/>
          <cell r="WQ41"/>
          <cell r="WR41"/>
          <cell r="WS41"/>
          <cell r="WT41"/>
          <cell r="WU41"/>
          <cell r="WV41"/>
          <cell r="WW41"/>
          <cell r="WX41"/>
          <cell r="WY41"/>
          <cell r="WZ41"/>
          <cell r="XA41"/>
          <cell r="XB41"/>
          <cell r="XC41"/>
          <cell r="XD41"/>
          <cell r="XE41"/>
          <cell r="XF41"/>
          <cell r="XG41"/>
          <cell r="XH41"/>
          <cell r="XI41"/>
          <cell r="XJ41"/>
          <cell r="XK41"/>
          <cell r="XL41"/>
          <cell r="XM41"/>
          <cell r="XN41"/>
          <cell r="XO41"/>
          <cell r="XP41"/>
          <cell r="XQ41"/>
          <cell r="XR41"/>
          <cell r="XS41"/>
          <cell r="XT41"/>
          <cell r="XU41"/>
          <cell r="XV41"/>
          <cell r="XW41"/>
          <cell r="XX41"/>
          <cell r="XY41"/>
          <cell r="XZ41"/>
          <cell r="YA41"/>
          <cell r="YB41"/>
          <cell r="YC41"/>
          <cell r="YD41"/>
          <cell r="YE41"/>
          <cell r="YF41"/>
          <cell r="YG41"/>
          <cell r="YH41"/>
          <cell r="YI41"/>
          <cell r="YJ41"/>
          <cell r="YK41"/>
          <cell r="YL41"/>
          <cell r="YM41"/>
          <cell r="YN41"/>
          <cell r="YO41"/>
          <cell r="YP41"/>
          <cell r="YQ41"/>
          <cell r="YR41"/>
          <cell r="YS41"/>
          <cell r="YT41"/>
          <cell r="YU41"/>
          <cell r="YV41"/>
          <cell r="YW41"/>
          <cell r="YX41"/>
          <cell r="YY41"/>
          <cell r="YZ41"/>
          <cell r="ZA41"/>
          <cell r="ZB41"/>
          <cell r="ZC41"/>
          <cell r="ZD41"/>
          <cell r="ZE41"/>
          <cell r="ZF41"/>
          <cell r="ZG41"/>
          <cell r="ZH41"/>
          <cell r="ZI41"/>
          <cell r="ZJ41"/>
          <cell r="ZK41"/>
          <cell r="ZL41"/>
          <cell r="ZM41"/>
          <cell r="ZN41"/>
          <cell r="ZO41"/>
          <cell r="ZP41"/>
          <cell r="ZQ41"/>
          <cell r="ZR41"/>
          <cell r="ZS41"/>
          <cell r="ZT41"/>
          <cell r="ZU41"/>
          <cell r="ZV41"/>
          <cell r="ZW41"/>
          <cell r="ZX41"/>
          <cell r="ZY41"/>
          <cell r="ZZ41"/>
          <cell r="AAA41"/>
          <cell r="AAB41"/>
          <cell r="AAC41"/>
          <cell r="AAD41"/>
          <cell r="AAE41"/>
          <cell r="AAF41"/>
          <cell r="AAG41"/>
          <cell r="AAH41"/>
          <cell r="AAI41"/>
          <cell r="AAJ41"/>
          <cell r="AAK41"/>
          <cell r="AAL41"/>
          <cell r="AAM41"/>
          <cell r="AAN41"/>
          <cell r="AAO41"/>
          <cell r="AAP41"/>
          <cell r="AAQ41"/>
          <cell r="AAR41"/>
          <cell r="AAS41"/>
        </row>
        <row r="42">
          <cell r="C42">
            <v>0</v>
          </cell>
          <cell r="D42">
            <v>0</v>
          </cell>
          <cell r="E42"/>
          <cell r="F42"/>
          <cell r="G42"/>
          <cell r="H42"/>
          <cell r="I42"/>
          <cell r="J42"/>
          <cell r="K42"/>
          <cell r="L42"/>
          <cell r="M42"/>
          <cell r="N42"/>
          <cell r="O42"/>
          <cell r="P42"/>
          <cell r="Q42"/>
          <cell r="R42"/>
          <cell r="S42"/>
          <cell r="T42"/>
          <cell r="U42"/>
          <cell r="V42"/>
          <cell r="W42"/>
          <cell r="X42"/>
          <cell r="Y42"/>
          <cell r="Z42"/>
          <cell r="AA42"/>
          <cell r="AB42"/>
          <cell r="AC42"/>
          <cell r="AD42"/>
          <cell r="AE42"/>
          <cell r="AF42"/>
          <cell r="AG42"/>
          <cell r="AH42"/>
          <cell r="AI42"/>
          <cell r="AJ42"/>
          <cell r="AK42"/>
          <cell r="AL42"/>
          <cell r="AM42"/>
          <cell r="AN42"/>
          <cell r="AO42"/>
          <cell r="AP42"/>
          <cell r="AQ42"/>
          <cell r="AR42"/>
          <cell r="AS42"/>
          <cell r="AT42"/>
          <cell r="AU42"/>
          <cell r="AV42"/>
          <cell r="AW42"/>
          <cell r="AX42"/>
          <cell r="AY42"/>
          <cell r="AZ42"/>
          <cell r="BA42"/>
          <cell r="BB42"/>
          <cell r="BC42"/>
          <cell r="BD42"/>
          <cell r="BE42"/>
          <cell r="BF42"/>
          <cell r="BG42"/>
          <cell r="BH42"/>
          <cell r="BI42"/>
          <cell r="BJ42"/>
          <cell r="BK42"/>
          <cell r="BL42"/>
          <cell r="BM42"/>
          <cell r="BN42"/>
          <cell r="BO42"/>
          <cell r="BP42"/>
          <cell r="BQ42"/>
          <cell r="BR42"/>
          <cell r="BS42"/>
          <cell r="BT42"/>
          <cell r="BU42"/>
          <cell r="BV42"/>
          <cell r="BW42"/>
          <cell r="BX42"/>
          <cell r="BY42"/>
          <cell r="BZ42"/>
          <cell r="CA42"/>
          <cell r="CB42"/>
          <cell r="CC42"/>
          <cell r="CD42"/>
          <cell r="CE42"/>
          <cell r="CF42"/>
          <cell r="CG42"/>
          <cell r="CH42"/>
          <cell r="CI42"/>
          <cell r="CJ42"/>
          <cell r="CK42"/>
          <cell r="CL42"/>
          <cell r="CM42"/>
          <cell r="CN42"/>
          <cell r="CO42"/>
          <cell r="CP42"/>
          <cell r="CQ42"/>
          <cell r="CR42"/>
          <cell r="CS42"/>
          <cell r="CT42"/>
          <cell r="CU42"/>
          <cell r="CV42"/>
          <cell r="CW42"/>
          <cell r="CX42"/>
          <cell r="CY42"/>
          <cell r="CZ42"/>
          <cell r="DA42"/>
          <cell r="DB42"/>
          <cell r="DC42"/>
          <cell r="DD42"/>
          <cell r="DE42"/>
          <cell r="DF42"/>
          <cell r="DG42"/>
          <cell r="DH42"/>
          <cell r="DI42"/>
          <cell r="DJ42"/>
          <cell r="DK42"/>
          <cell r="DL42"/>
          <cell r="DM42"/>
          <cell r="DN42"/>
          <cell r="DO42"/>
          <cell r="DP42"/>
          <cell r="DQ42"/>
          <cell r="DR42"/>
          <cell r="DS42"/>
          <cell r="DT42"/>
          <cell r="DU42"/>
          <cell r="DV42"/>
          <cell r="DW42"/>
          <cell r="DX42"/>
          <cell r="DY42"/>
          <cell r="DZ42"/>
          <cell r="EA42"/>
          <cell r="EB42"/>
          <cell r="EC42"/>
          <cell r="ED42"/>
          <cell r="EE42"/>
          <cell r="EF42"/>
          <cell r="EG42"/>
          <cell r="EH42"/>
          <cell r="EI42"/>
          <cell r="EJ42"/>
          <cell r="EK42"/>
          <cell r="EL42"/>
          <cell r="EM42"/>
          <cell r="EN42"/>
          <cell r="EO42"/>
          <cell r="EP42"/>
          <cell r="EQ42"/>
          <cell r="ER42"/>
          <cell r="ES42"/>
          <cell r="ET42"/>
          <cell r="EU42"/>
          <cell r="EV42"/>
          <cell r="EW42"/>
          <cell r="EX42"/>
          <cell r="EY42"/>
          <cell r="EZ42"/>
          <cell r="FA42"/>
          <cell r="FB42"/>
          <cell r="FC42"/>
          <cell r="FD42"/>
          <cell r="FE42"/>
          <cell r="FF42"/>
          <cell r="FG42"/>
          <cell r="FH42"/>
          <cell r="FI42"/>
          <cell r="FJ42"/>
          <cell r="FK42"/>
          <cell r="FL42"/>
          <cell r="FM42"/>
          <cell r="FN42"/>
          <cell r="FO42"/>
          <cell r="FP42"/>
          <cell r="FQ42"/>
          <cell r="FR42"/>
          <cell r="FS42"/>
          <cell r="FT42"/>
          <cell r="FU42"/>
          <cell r="FV42"/>
          <cell r="FW42"/>
          <cell r="FX42"/>
          <cell r="FY42"/>
          <cell r="FZ42"/>
          <cell r="GA42"/>
          <cell r="GB42"/>
          <cell r="GC42"/>
          <cell r="GD42"/>
          <cell r="GE42"/>
          <cell r="GF42"/>
          <cell r="GG42"/>
          <cell r="GH42"/>
          <cell r="GI42"/>
          <cell r="GJ42"/>
          <cell r="GK42"/>
          <cell r="GL42"/>
          <cell r="GM42"/>
          <cell r="GN42"/>
          <cell r="GO42"/>
          <cell r="GP42"/>
          <cell r="GQ42"/>
          <cell r="GR42"/>
          <cell r="GS42"/>
          <cell r="GT42"/>
          <cell r="GU42"/>
          <cell r="GV42"/>
          <cell r="GW42"/>
          <cell r="GX42"/>
          <cell r="GY42"/>
          <cell r="GZ42"/>
          <cell r="HA42"/>
          <cell r="HB42"/>
          <cell r="HC42"/>
          <cell r="HD42"/>
          <cell r="HE42"/>
          <cell r="HF42"/>
          <cell r="HG42"/>
          <cell r="HH42"/>
          <cell r="HI42"/>
          <cell r="HJ42"/>
          <cell r="HK42"/>
          <cell r="HL42"/>
          <cell r="HM42"/>
          <cell r="HN42"/>
          <cell r="HO42"/>
          <cell r="HP42"/>
          <cell r="HQ42"/>
          <cell r="HR42"/>
          <cell r="HS42"/>
          <cell r="HT42"/>
          <cell r="HU42"/>
          <cell r="HV42"/>
          <cell r="HW42"/>
          <cell r="HX42"/>
          <cell r="HY42"/>
          <cell r="HZ42"/>
          <cell r="IA42"/>
          <cell r="IB42"/>
          <cell r="IC42"/>
          <cell r="ID42"/>
          <cell r="IE42"/>
          <cell r="IF42"/>
          <cell r="IG42"/>
          <cell r="IH42"/>
          <cell r="II42"/>
          <cell r="IJ42"/>
          <cell r="IK42"/>
          <cell r="IL42"/>
          <cell r="IM42"/>
          <cell r="IN42"/>
          <cell r="IO42"/>
          <cell r="IP42"/>
          <cell r="IQ42"/>
          <cell r="IR42"/>
          <cell r="IS42"/>
          <cell r="IT42"/>
          <cell r="IU42"/>
          <cell r="IV42"/>
          <cell r="IW42"/>
          <cell r="IX42"/>
          <cell r="IY42"/>
          <cell r="IZ42"/>
          <cell r="JA42"/>
          <cell r="JB42"/>
          <cell r="JC42"/>
          <cell r="JD42"/>
          <cell r="JE42"/>
          <cell r="JF42"/>
          <cell r="JG42"/>
          <cell r="JH42"/>
          <cell r="JI42"/>
          <cell r="JJ42"/>
          <cell r="JK42"/>
          <cell r="JL42"/>
          <cell r="JM42"/>
          <cell r="JN42"/>
          <cell r="JO42"/>
          <cell r="JP42"/>
          <cell r="JQ42"/>
          <cell r="JR42"/>
          <cell r="JS42"/>
          <cell r="JT42"/>
          <cell r="JU42"/>
          <cell r="JV42"/>
          <cell r="JW42"/>
          <cell r="JX42"/>
          <cell r="JY42"/>
          <cell r="JZ42"/>
          <cell r="KA42"/>
          <cell r="KB42"/>
          <cell r="KC42"/>
          <cell r="KD42"/>
          <cell r="KE42"/>
          <cell r="KF42"/>
          <cell r="KG42"/>
          <cell r="KH42"/>
          <cell r="KI42"/>
          <cell r="KJ42"/>
          <cell r="KK42"/>
          <cell r="KL42"/>
          <cell r="KM42"/>
          <cell r="KN42"/>
          <cell r="KO42"/>
          <cell r="KP42"/>
          <cell r="KQ42"/>
          <cell r="KR42"/>
          <cell r="KS42"/>
          <cell r="KT42"/>
          <cell r="KU42"/>
          <cell r="KV42"/>
          <cell r="KW42"/>
          <cell r="KX42"/>
          <cell r="KY42"/>
          <cell r="KZ42"/>
          <cell r="LA42"/>
          <cell r="LB42"/>
          <cell r="LC42"/>
          <cell r="LD42"/>
          <cell r="LE42"/>
          <cell r="LF42"/>
          <cell r="LG42"/>
          <cell r="LH42"/>
          <cell r="LI42"/>
          <cell r="LJ42"/>
          <cell r="LK42"/>
          <cell r="LL42"/>
          <cell r="LM42"/>
          <cell r="LN42"/>
          <cell r="LO42"/>
          <cell r="LP42"/>
          <cell r="LQ42"/>
          <cell r="LR42"/>
          <cell r="LS42"/>
          <cell r="LT42"/>
          <cell r="LU42"/>
          <cell r="LV42"/>
          <cell r="LW42"/>
          <cell r="LX42"/>
          <cell r="LY42"/>
          <cell r="LZ42"/>
          <cell r="MA42"/>
          <cell r="MB42"/>
          <cell r="MC42"/>
          <cell r="MD42"/>
          <cell r="ME42"/>
          <cell r="MF42"/>
          <cell r="MG42"/>
          <cell r="MH42"/>
          <cell r="MI42"/>
          <cell r="MJ42"/>
          <cell r="MK42"/>
          <cell r="ML42"/>
          <cell r="MM42"/>
          <cell r="MN42"/>
          <cell r="MO42"/>
          <cell r="MP42"/>
          <cell r="MQ42"/>
          <cell r="MR42"/>
          <cell r="MS42"/>
          <cell r="MT42"/>
          <cell r="MU42"/>
          <cell r="MV42"/>
          <cell r="MW42"/>
          <cell r="MX42"/>
          <cell r="MY42"/>
          <cell r="MZ42"/>
          <cell r="NA42"/>
          <cell r="NB42"/>
          <cell r="NC42"/>
          <cell r="ND42"/>
          <cell r="NE42"/>
          <cell r="NF42"/>
          <cell r="NG42"/>
          <cell r="NH42"/>
          <cell r="NI42"/>
          <cell r="NJ42"/>
          <cell r="NK42"/>
          <cell r="NL42"/>
          <cell r="NM42"/>
          <cell r="NN42"/>
          <cell r="NO42"/>
          <cell r="NP42"/>
          <cell r="NQ42"/>
          <cell r="NR42"/>
          <cell r="NS42"/>
          <cell r="NT42"/>
          <cell r="NU42"/>
          <cell r="NV42"/>
          <cell r="NW42"/>
          <cell r="NX42"/>
          <cell r="NY42"/>
          <cell r="NZ42"/>
          <cell r="OA42"/>
          <cell r="OB42"/>
          <cell r="OC42"/>
          <cell r="OD42"/>
          <cell r="OE42"/>
          <cell r="OF42"/>
          <cell r="OG42"/>
          <cell r="OH42"/>
          <cell r="OI42"/>
          <cell r="OJ42"/>
          <cell r="OK42"/>
          <cell r="OL42"/>
          <cell r="OM42"/>
          <cell r="ON42"/>
          <cell r="OO42"/>
          <cell r="OP42"/>
          <cell r="OQ42"/>
          <cell r="OR42"/>
          <cell r="OS42"/>
          <cell r="OT42"/>
          <cell r="OU42"/>
          <cell r="OV42"/>
          <cell r="OW42"/>
          <cell r="OX42"/>
          <cell r="OY42"/>
          <cell r="OZ42"/>
          <cell r="PA42"/>
          <cell r="PB42"/>
          <cell r="PC42"/>
          <cell r="PD42"/>
          <cell r="PE42"/>
          <cell r="PF42"/>
          <cell r="PG42"/>
          <cell r="PH42"/>
          <cell r="PI42"/>
          <cell r="PJ42"/>
          <cell r="PK42"/>
          <cell r="PL42"/>
          <cell r="PM42"/>
          <cell r="PN42"/>
          <cell r="PO42"/>
          <cell r="PP42"/>
          <cell r="PQ42"/>
          <cell r="PR42"/>
          <cell r="PS42"/>
          <cell r="PT42"/>
          <cell r="PU42"/>
          <cell r="PV42"/>
          <cell r="PW42"/>
          <cell r="PX42"/>
          <cell r="PY42"/>
          <cell r="PZ42"/>
          <cell r="QA42"/>
          <cell r="QB42"/>
          <cell r="QC42"/>
          <cell r="QD42"/>
          <cell r="QE42"/>
          <cell r="QF42"/>
          <cell r="QG42"/>
          <cell r="QH42"/>
          <cell r="QI42"/>
          <cell r="QJ42"/>
          <cell r="QK42"/>
          <cell r="QL42"/>
          <cell r="QM42"/>
          <cell r="QN42"/>
          <cell r="QO42"/>
          <cell r="QP42"/>
          <cell r="QQ42"/>
          <cell r="QR42"/>
          <cell r="QS42"/>
          <cell r="QT42"/>
          <cell r="QU42"/>
          <cell r="QV42"/>
          <cell r="QW42"/>
          <cell r="QX42"/>
          <cell r="QY42"/>
          <cell r="QZ42"/>
          <cell r="RA42"/>
          <cell r="RB42"/>
          <cell r="RC42"/>
          <cell r="RD42"/>
          <cell r="RE42"/>
          <cell r="RF42"/>
          <cell r="RG42"/>
          <cell r="RH42"/>
          <cell r="RI42"/>
          <cell r="RJ42"/>
          <cell r="RK42"/>
          <cell r="RL42"/>
          <cell r="RM42"/>
          <cell r="RN42"/>
          <cell r="RO42"/>
          <cell r="RP42"/>
          <cell r="RQ42"/>
          <cell r="RR42"/>
          <cell r="RS42"/>
          <cell r="RT42"/>
          <cell r="RU42"/>
          <cell r="RV42"/>
          <cell r="RW42"/>
          <cell r="RX42"/>
          <cell r="RY42"/>
          <cell r="RZ42"/>
          <cell r="SA42"/>
          <cell r="SB42"/>
          <cell r="SC42"/>
          <cell r="SD42"/>
          <cell r="SE42"/>
          <cell r="SF42"/>
          <cell r="SG42"/>
          <cell r="SH42"/>
          <cell r="SI42"/>
          <cell r="SJ42"/>
          <cell r="SK42"/>
          <cell r="SL42"/>
          <cell r="SM42"/>
          <cell r="SN42"/>
          <cell r="SO42"/>
          <cell r="SP42"/>
          <cell r="SQ42"/>
          <cell r="SR42"/>
          <cell r="SS42"/>
          <cell r="ST42"/>
          <cell r="SU42"/>
          <cell r="SV42"/>
          <cell r="SW42"/>
          <cell r="SX42"/>
          <cell r="SY42"/>
          <cell r="SZ42"/>
          <cell r="TA42"/>
          <cell r="TB42"/>
          <cell r="TC42"/>
          <cell r="TD42"/>
          <cell r="TE42"/>
          <cell r="TF42"/>
          <cell r="TG42"/>
          <cell r="TH42"/>
          <cell r="TI42"/>
          <cell r="TJ42"/>
          <cell r="TK42"/>
          <cell r="TL42"/>
          <cell r="TM42"/>
          <cell r="TN42"/>
          <cell r="TO42"/>
          <cell r="TP42"/>
          <cell r="TQ42"/>
          <cell r="TR42"/>
          <cell r="TS42"/>
          <cell r="TT42"/>
          <cell r="TU42"/>
          <cell r="TV42"/>
          <cell r="TW42"/>
          <cell r="TX42"/>
          <cell r="TY42"/>
          <cell r="TZ42"/>
          <cell r="UA42"/>
          <cell r="UB42"/>
          <cell r="UC42"/>
          <cell r="UD42"/>
          <cell r="UE42"/>
          <cell r="UF42"/>
          <cell r="UG42"/>
          <cell r="UH42"/>
          <cell r="UI42"/>
          <cell r="UJ42"/>
          <cell r="UK42"/>
          <cell r="UL42"/>
          <cell r="UM42"/>
          <cell r="UN42"/>
          <cell r="UO42"/>
          <cell r="UP42"/>
          <cell r="UQ42"/>
          <cell r="UR42"/>
          <cell r="US42"/>
          <cell r="UT42"/>
          <cell r="UU42"/>
          <cell r="UV42"/>
          <cell r="UW42"/>
          <cell r="UX42"/>
          <cell r="UY42"/>
          <cell r="UZ42"/>
          <cell r="VA42"/>
          <cell r="VB42"/>
          <cell r="VC42"/>
          <cell r="VD42"/>
          <cell r="VE42"/>
          <cell r="VF42"/>
          <cell r="VG42"/>
          <cell r="VH42"/>
          <cell r="VI42"/>
          <cell r="VJ42"/>
          <cell r="VK42"/>
          <cell r="VL42"/>
          <cell r="VM42"/>
          <cell r="VN42"/>
          <cell r="VO42"/>
          <cell r="VP42"/>
          <cell r="VQ42"/>
          <cell r="VR42"/>
          <cell r="VS42"/>
          <cell r="VT42"/>
          <cell r="VU42"/>
          <cell r="VV42"/>
          <cell r="VW42"/>
          <cell r="VX42"/>
          <cell r="VY42"/>
          <cell r="VZ42"/>
          <cell r="WA42"/>
          <cell r="WB42"/>
          <cell r="WC42"/>
          <cell r="WD42"/>
          <cell r="WE42"/>
          <cell r="WF42"/>
          <cell r="WG42"/>
          <cell r="WH42"/>
          <cell r="WI42"/>
          <cell r="WJ42"/>
          <cell r="WK42"/>
          <cell r="WL42"/>
          <cell r="WM42"/>
          <cell r="WN42"/>
          <cell r="WO42"/>
          <cell r="WP42"/>
          <cell r="WQ42"/>
          <cell r="WR42"/>
          <cell r="WS42"/>
          <cell r="WT42"/>
          <cell r="WU42"/>
          <cell r="WV42"/>
          <cell r="WW42"/>
          <cell r="WX42"/>
          <cell r="WY42"/>
          <cell r="WZ42"/>
          <cell r="XA42"/>
          <cell r="XB42"/>
          <cell r="XC42"/>
          <cell r="XD42"/>
          <cell r="XE42"/>
          <cell r="XF42"/>
          <cell r="XG42"/>
          <cell r="XH42"/>
          <cell r="XI42"/>
          <cell r="XJ42"/>
          <cell r="XK42"/>
          <cell r="XL42"/>
          <cell r="XM42"/>
          <cell r="XN42"/>
          <cell r="XO42"/>
          <cell r="XP42"/>
          <cell r="XQ42"/>
          <cell r="XR42"/>
          <cell r="XS42"/>
          <cell r="XT42"/>
          <cell r="XU42"/>
          <cell r="XV42"/>
          <cell r="XW42"/>
          <cell r="XX42"/>
          <cell r="XY42"/>
          <cell r="XZ42"/>
          <cell r="YA42"/>
          <cell r="YB42"/>
          <cell r="YC42"/>
          <cell r="YD42"/>
          <cell r="YE42"/>
          <cell r="YF42"/>
          <cell r="YG42"/>
          <cell r="YH42"/>
          <cell r="YI42"/>
          <cell r="YJ42"/>
          <cell r="YK42"/>
          <cell r="YL42"/>
          <cell r="YM42"/>
          <cell r="YN42"/>
          <cell r="YO42"/>
          <cell r="YP42"/>
          <cell r="YQ42"/>
          <cell r="YR42"/>
          <cell r="YS42"/>
          <cell r="YT42"/>
          <cell r="YU42"/>
          <cell r="YV42"/>
          <cell r="YW42"/>
          <cell r="YX42"/>
          <cell r="YY42"/>
          <cell r="YZ42"/>
          <cell r="ZA42"/>
          <cell r="ZB42"/>
          <cell r="ZC42"/>
          <cell r="ZD42"/>
          <cell r="ZE42"/>
          <cell r="ZF42"/>
          <cell r="ZG42"/>
          <cell r="ZH42"/>
          <cell r="ZI42"/>
          <cell r="ZJ42"/>
          <cell r="ZK42"/>
          <cell r="ZL42"/>
          <cell r="ZM42"/>
          <cell r="ZN42"/>
          <cell r="ZO42"/>
          <cell r="ZP42"/>
          <cell r="ZQ42"/>
          <cell r="ZR42"/>
          <cell r="ZS42"/>
          <cell r="ZT42"/>
          <cell r="ZU42"/>
          <cell r="ZV42"/>
          <cell r="ZW42"/>
          <cell r="ZX42"/>
          <cell r="ZY42"/>
          <cell r="ZZ42"/>
          <cell r="AAA42"/>
          <cell r="AAB42"/>
          <cell r="AAC42"/>
          <cell r="AAD42"/>
          <cell r="AAE42"/>
          <cell r="AAF42"/>
          <cell r="AAG42"/>
          <cell r="AAH42"/>
          <cell r="AAI42"/>
          <cell r="AAJ42"/>
          <cell r="AAK42"/>
          <cell r="AAL42"/>
          <cell r="AAM42"/>
          <cell r="AAN42"/>
          <cell r="AAO42"/>
          <cell r="AAP42"/>
          <cell r="AAQ42"/>
          <cell r="AAR42"/>
          <cell r="AAS42"/>
        </row>
        <row r="43">
          <cell r="C43">
            <v>0</v>
          </cell>
          <cell r="D43">
            <v>0</v>
          </cell>
          <cell r="E43"/>
          <cell r="F43"/>
          <cell r="G43"/>
          <cell r="H43"/>
          <cell r="I43"/>
          <cell r="J43"/>
          <cell r="K43"/>
          <cell r="L43"/>
          <cell r="M43"/>
          <cell r="N43"/>
          <cell r="O43"/>
          <cell r="P43"/>
          <cell r="Q43"/>
          <cell r="R43"/>
          <cell r="S43"/>
          <cell r="T43"/>
          <cell r="U43"/>
          <cell r="V43"/>
          <cell r="W43"/>
          <cell r="X43"/>
          <cell r="Y43"/>
          <cell r="Z43"/>
          <cell r="AA43"/>
          <cell r="AB43"/>
          <cell r="AC43"/>
          <cell r="AD43"/>
          <cell r="AE43"/>
          <cell r="AF43"/>
          <cell r="AG43"/>
          <cell r="AH43"/>
          <cell r="AI43"/>
          <cell r="AJ43"/>
          <cell r="AK43"/>
          <cell r="AL43"/>
          <cell r="AM43"/>
          <cell r="AN43"/>
          <cell r="AO43"/>
          <cell r="AP43"/>
          <cell r="AQ43"/>
          <cell r="AR43"/>
          <cell r="AS43"/>
          <cell r="AT43"/>
          <cell r="AU43"/>
          <cell r="AV43"/>
          <cell r="AW43"/>
          <cell r="AX43"/>
          <cell r="AY43"/>
          <cell r="AZ43"/>
          <cell r="BA43"/>
          <cell r="BB43"/>
          <cell r="BC43"/>
          <cell r="BD43"/>
          <cell r="BE43"/>
          <cell r="BF43"/>
          <cell r="BG43"/>
          <cell r="BH43"/>
          <cell r="BI43"/>
          <cell r="BJ43"/>
          <cell r="BK43"/>
          <cell r="BL43"/>
          <cell r="BM43"/>
          <cell r="BN43"/>
          <cell r="BO43"/>
          <cell r="BP43"/>
          <cell r="BQ43"/>
          <cell r="BR43"/>
          <cell r="BS43"/>
          <cell r="BT43"/>
          <cell r="BU43"/>
          <cell r="BV43"/>
          <cell r="BW43"/>
          <cell r="BX43"/>
          <cell r="BY43"/>
          <cell r="BZ43"/>
          <cell r="CA43"/>
          <cell r="CB43"/>
          <cell r="CC43"/>
          <cell r="CD43"/>
          <cell r="CE43"/>
          <cell r="CF43"/>
          <cell r="CG43"/>
          <cell r="CH43"/>
          <cell r="CI43"/>
          <cell r="CJ43"/>
          <cell r="CK43"/>
          <cell r="CL43"/>
          <cell r="CM43"/>
          <cell r="CN43"/>
          <cell r="CO43"/>
          <cell r="CP43"/>
          <cell r="CQ43"/>
          <cell r="CR43"/>
          <cell r="CS43"/>
          <cell r="CT43"/>
          <cell r="CU43"/>
          <cell r="CV43"/>
          <cell r="CW43"/>
          <cell r="CX43"/>
          <cell r="CY43"/>
          <cell r="CZ43"/>
          <cell r="DA43"/>
          <cell r="DB43"/>
          <cell r="DC43"/>
          <cell r="DD43"/>
          <cell r="DE43"/>
          <cell r="DF43"/>
          <cell r="DG43"/>
          <cell r="DH43"/>
          <cell r="DI43"/>
          <cell r="DJ43"/>
          <cell r="DK43"/>
          <cell r="DL43"/>
          <cell r="DM43"/>
          <cell r="DN43"/>
          <cell r="DO43"/>
          <cell r="DP43"/>
          <cell r="DQ43"/>
          <cell r="DR43"/>
          <cell r="DS43"/>
          <cell r="DT43"/>
          <cell r="DU43"/>
          <cell r="DV43"/>
          <cell r="DW43"/>
          <cell r="DX43"/>
          <cell r="DY43"/>
          <cell r="DZ43"/>
          <cell r="EA43"/>
          <cell r="EB43"/>
          <cell r="EC43"/>
          <cell r="ED43"/>
          <cell r="EE43"/>
          <cell r="EF43"/>
          <cell r="EG43"/>
          <cell r="EH43"/>
          <cell r="EI43"/>
          <cell r="EJ43"/>
          <cell r="EK43"/>
          <cell r="EL43"/>
          <cell r="EM43"/>
          <cell r="EN43"/>
          <cell r="EO43"/>
          <cell r="EP43"/>
          <cell r="EQ43"/>
          <cell r="ER43"/>
          <cell r="ES43"/>
          <cell r="ET43"/>
          <cell r="EU43"/>
          <cell r="EV43"/>
          <cell r="EW43"/>
          <cell r="EX43"/>
          <cell r="EY43"/>
          <cell r="EZ43"/>
          <cell r="FA43"/>
          <cell r="FB43"/>
          <cell r="FC43"/>
          <cell r="FD43"/>
          <cell r="FE43"/>
          <cell r="FF43"/>
          <cell r="FG43"/>
          <cell r="FH43"/>
          <cell r="FI43"/>
          <cell r="FJ43"/>
          <cell r="FK43"/>
          <cell r="FL43"/>
          <cell r="FM43"/>
          <cell r="FN43"/>
          <cell r="FO43"/>
          <cell r="FP43"/>
          <cell r="FQ43"/>
          <cell r="FR43"/>
          <cell r="FS43"/>
          <cell r="FT43"/>
          <cell r="FU43"/>
          <cell r="FV43"/>
          <cell r="FW43"/>
          <cell r="FX43"/>
          <cell r="FY43"/>
          <cell r="FZ43"/>
          <cell r="GA43"/>
          <cell r="GB43"/>
          <cell r="GC43"/>
          <cell r="GD43"/>
          <cell r="GE43"/>
          <cell r="GF43"/>
          <cell r="GG43"/>
          <cell r="GH43"/>
          <cell r="GI43"/>
          <cell r="GJ43"/>
          <cell r="GK43"/>
          <cell r="GL43"/>
          <cell r="GM43"/>
          <cell r="GN43"/>
          <cell r="GO43"/>
          <cell r="GP43"/>
          <cell r="GQ43"/>
          <cell r="GR43"/>
          <cell r="GS43"/>
          <cell r="GT43"/>
          <cell r="GU43"/>
          <cell r="GV43"/>
          <cell r="GW43"/>
          <cell r="GX43"/>
          <cell r="GY43"/>
          <cell r="GZ43"/>
          <cell r="HA43"/>
          <cell r="HB43"/>
          <cell r="HC43"/>
          <cell r="HD43"/>
          <cell r="HE43"/>
          <cell r="HF43"/>
          <cell r="HG43"/>
          <cell r="HH43"/>
          <cell r="HI43"/>
          <cell r="HJ43"/>
          <cell r="HK43"/>
          <cell r="HL43"/>
          <cell r="HM43"/>
          <cell r="HN43"/>
          <cell r="HO43"/>
          <cell r="HP43"/>
          <cell r="HQ43"/>
          <cell r="HR43"/>
          <cell r="HS43"/>
          <cell r="HT43"/>
          <cell r="HU43"/>
          <cell r="HV43"/>
          <cell r="HW43"/>
          <cell r="HX43"/>
          <cell r="HY43"/>
          <cell r="HZ43"/>
          <cell r="IA43"/>
          <cell r="IB43"/>
          <cell r="IC43"/>
          <cell r="ID43"/>
          <cell r="IE43"/>
          <cell r="IF43"/>
          <cell r="IG43"/>
          <cell r="IH43"/>
          <cell r="II43"/>
          <cell r="IJ43"/>
          <cell r="IK43"/>
          <cell r="IL43"/>
          <cell r="IM43"/>
          <cell r="IN43"/>
          <cell r="IO43"/>
          <cell r="IP43"/>
          <cell r="IQ43"/>
          <cell r="IR43"/>
          <cell r="IS43"/>
          <cell r="IT43"/>
          <cell r="IU43"/>
          <cell r="IV43"/>
          <cell r="IW43"/>
          <cell r="IX43"/>
          <cell r="IY43"/>
          <cell r="IZ43"/>
          <cell r="JA43"/>
          <cell r="JB43"/>
          <cell r="JC43"/>
          <cell r="JD43"/>
          <cell r="JE43"/>
          <cell r="JF43"/>
          <cell r="JG43"/>
          <cell r="JH43"/>
          <cell r="JI43"/>
          <cell r="JJ43"/>
          <cell r="JK43"/>
          <cell r="JL43"/>
          <cell r="JM43"/>
          <cell r="JN43"/>
          <cell r="JO43"/>
          <cell r="JP43"/>
          <cell r="JQ43"/>
          <cell r="JR43"/>
          <cell r="JS43"/>
          <cell r="JT43"/>
          <cell r="JU43"/>
          <cell r="JV43"/>
          <cell r="JW43"/>
          <cell r="JX43"/>
          <cell r="JY43"/>
          <cell r="JZ43"/>
          <cell r="KA43"/>
          <cell r="KB43"/>
          <cell r="KC43"/>
          <cell r="KD43"/>
          <cell r="KE43"/>
          <cell r="KF43"/>
          <cell r="KG43"/>
          <cell r="KH43"/>
          <cell r="KI43"/>
          <cell r="KJ43"/>
          <cell r="KK43"/>
          <cell r="KL43"/>
          <cell r="KM43"/>
          <cell r="KN43"/>
          <cell r="KO43"/>
          <cell r="KP43"/>
          <cell r="KQ43"/>
          <cell r="KR43"/>
          <cell r="KS43"/>
          <cell r="KT43"/>
          <cell r="KU43"/>
          <cell r="KV43"/>
          <cell r="KW43"/>
          <cell r="KX43"/>
          <cell r="KY43"/>
          <cell r="KZ43"/>
          <cell r="LA43"/>
          <cell r="LB43"/>
          <cell r="LC43"/>
          <cell r="LD43"/>
          <cell r="LE43"/>
          <cell r="LF43"/>
          <cell r="LG43"/>
          <cell r="LH43"/>
          <cell r="LI43"/>
          <cell r="LJ43"/>
          <cell r="LK43"/>
          <cell r="LL43"/>
          <cell r="LM43"/>
          <cell r="LN43"/>
          <cell r="LO43"/>
          <cell r="LP43"/>
          <cell r="LQ43"/>
          <cell r="LR43"/>
          <cell r="LS43"/>
          <cell r="LT43"/>
          <cell r="LU43"/>
          <cell r="LV43"/>
          <cell r="LW43"/>
          <cell r="LX43"/>
          <cell r="LY43"/>
          <cell r="LZ43"/>
          <cell r="MA43"/>
          <cell r="MB43"/>
          <cell r="MC43"/>
          <cell r="MD43"/>
          <cell r="ME43"/>
          <cell r="MF43"/>
          <cell r="MG43"/>
          <cell r="MH43"/>
          <cell r="MI43"/>
          <cell r="MJ43"/>
          <cell r="MK43"/>
          <cell r="ML43"/>
          <cell r="MM43"/>
          <cell r="MN43"/>
          <cell r="MO43"/>
          <cell r="MP43"/>
          <cell r="MQ43"/>
          <cell r="MR43"/>
          <cell r="MS43"/>
          <cell r="MT43"/>
          <cell r="MU43"/>
          <cell r="MV43"/>
          <cell r="MW43"/>
          <cell r="MX43"/>
          <cell r="MY43"/>
          <cell r="MZ43"/>
          <cell r="NA43"/>
          <cell r="NB43"/>
          <cell r="NC43"/>
          <cell r="ND43"/>
          <cell r="NE43"/>
          <cell r="NF43"/>
          <cell r="NG43"/>
          <cell r="NH43"/>
          <cell r="NI43"/>
          <cell r="NJ43"/>
          <cell r="NK43"/>
          <cell r="NL43"/>
          <cell r="NM43"/>
          <cell r="NN43"/>
          <cell r="NO43"/>
          <cell r="NP43"/>
          <cell r="NQ43"/>
          <cell r="NR43"/>
          <cell r="NS43"/>
          <cell r="NT43"/>
          <cell r="NU43"/>
          <cell r="NV43"/>
          <cell r="NW43"/>
          <cell r="NX43"/>
          <cell r="NY43"/>
          <cell r="NZ43"/>
          <cell r="OA43"/>
          <cell r="OB43"/>
          <cell r="OC43"/>
          <cell r="OD43"/>
          <cell r="OE43"/>
          <cell r="OF43"/>
          <cell r="OG43"/>
          <cell r="OH43"/>
          <cell r="OI43"/>
          <cell r="OJ43"/>
          <cell r="OK43"/>
          <cell r="OL43"/>
          <cell r="OM43"/>
          <cell r="ON43"/>
          <cell r="OO43"/>
          <cell r="OP43"/>
          <cell r="OQ43"/>
          <cell r="OR43"/>
          <cell r="OS43"/>
          <cell r="OT43"/>
          <cell r="OU43"/>
          <cell r="OV43"/>
          <cell r="OW43"/>
          <cell r="OX43"/>
          <cell r="OY43"/>
          <cell r="OZ43"/>
          <cell r="PA43"/>
          <cell r="PB43"/>
          <cell r="PC43"/>
          <cell r="PD43"/>
          <cell r="PE43"/>
          <cell r="PF43"/>
          <cell r="PG43"/>
          <cell r="PH43"/>
          <cell r="PI43"/>
          <cell r="PJ43"/>
          <cell r="PK43"/>
          <cell r="PL43"/>
          <cell r="PM43"/>
          <cell r="PN43"/>
          <cell r="PO43"/>
          <cell r="PP43"/>
          <cell r="PQ43"/>
          <cell r="PR43"/>
          <cell r="PS43"/>
          <cell r="PT43"/>
          <cell r="PU43"/>
          <cell r="PV43"/>
          <cell r="PW43"/>
          <cell r="PX43"/>
          <cell r="PY43"/>
          <cell r="PZ43"/>
          <cell r="QA43"/>
          <cell r="QB43"/>
          <cell r="QC43"/>
          <cell r="QD43"/>
          <cell r="QE43"/>
          <cell r="QF43"/>
          <cell r="QG43"/>
          <cell r="QH43"/>
          <cell r="QI43"/>
          <cell r="QJ43"/>
          <cell r="QK43"/>
          <cell r="QL43"/>
          <cell r="QM43"/>
          <cell r="QN43"/>
          <cell r="QO43"/>
          <cell r="QP43"/>
          <cell r="QQ43"/>
          <cell r="QR43"/>
          <cell r="QS43"/>
          <cell r="QT43"/>
          <cell r="QU43"/>
          <cell r="QV43"/>
          <cell r="QW43"/>
          <cell r="QX43"/>
          <cell r="QY43"/>
          <cell r="QZ43"/>
          <cell r="RA43"/>
          <cell r="RB43"/>
          <cell r="RC43"/>
          <cell r="RD43"/>
          <cell r="RE43"/>
          <cell r="RF43"/>
          <cell r="RG43"/>
          <cell r="RH43"/>
          <cell r="RI43"/>
          <cell r="RJ43"/>
          <cell r="RK43"/>
          <cell r="RL43"/>
          <cell r="RM43"/>
          <cell r="RN43"/>
          <cell r="RO43"/>
          <cell r="RP43"/>
          <cell r="RQ43"/>
          <cell r="RR43"/>
          <cell r="RS43"/>
          <cell r="RT43"/>
          <cell r="RU43"/>
          <cell r="RV43"/>
          <cell r="RW43"/>
          <cell r="RX43"/>
          <cell r="RY43"/>
          <cell r="RZ43"/>
          <cell r="SA43"/>
          <cell r="SB43"/>
          <cell r="SC43"/>
          <cell r="SD43"/>
          <cell r="SE43"/>
          <cell r="SF43"/>
          <cell r="SG43"/>
          <cell r="SH43"/>
          <cell r="SI43"/>
          <cell r="SJ43"/>
          <cell r="SK43"/>
          <cell r="SL43"/>
          <cell r="SM43"/>
          <cell r="SN43"/>
          <cell r="SO43"/>
          <cell r="SP43"/>
          <cell r="SQ43"/>
          <cell r="SR43"/>
          <cell r="SS43"/>
          <cell r="ST43"/>
          <cell r="SU43"/>
          <cell r="SV43"/>
          <cell r="SW43"/>
          <cell r="SX43"/>
          <cell r="SY43"/>
          <cell r="SZ43"/>
          <cell r="TA43"/>
          <cell r="TB43"/>
          <cell r="TC43"/>
          <cell r="TD43"/>
          <cell r="TE43"/>
          <cell r="TF43"/>
          <cell r="TG43"/>
          <cell r="TH43"/>
          <cell r="TI43"/>
          <cell r="TJ43"/>
          <cell r="TK43"/>
          <cell r="TL43"/>
          <cell r="TM43"/>
          <cell r="TN43"/>
          <cell r="TO43"/>
          <cell r="TP43"/>
          <cell r="TQ43"/>
          <cell r="TR43"/>
          <cell r="TS43"/>
          <cell r="TT43"/>
          <cell r="TU43"/>
          <cell r="TV43"/>
          <cell r="TW43"/>
          <cell r="TX43"/>
          <cell r="TY43"/>
          <cell r="TZ43"/>
          <cell r="UA43"/>
          <cell r="UB43"/>
          <cell r="UC43"/>
          <cell r="UD43"/>
          <cell r="UE43"/>
          <cell r="UF43"/>
          <cell r="UG43"/>
          <cell r="UH43"/>
          <cell r="UI43"/>
          <cell r="UJ43"/>
          <cell r="UK43"/>
          <cell r="UL43"/>
          <cell r="UM43"/>
          <cell r="UN43"/>
          <cell r="UO43"/>
          <cell r="UP43"/>
          <cell r="UQ43"/>
          <cell r="UR43"/>
          <cell r="US43"/>
          <cell r="UT43"/>
          <cell r="UU43"/>
          <cell r="UV43"/>
          <cell r="UW43"/>
          <cell r="UX43"/>
          <cell r="UY43"/>
          <cell r="UZ43"/>
          <cell r="VA43"/>
          <cell r="VB43"/>
          <cell r="VC43"/>
          <cell r="VD43"/>
          <cell r="VE43"/>
          <cell r="VF43"/>
          <cell r="VG43"/>
          <cell r="VH43"/>
          <cell r="VI43"/>
          <cell r="VJ43"/>
          <cell r="VK43"/>
          <cell r="VL43"/>
          <cell r="VM43"/>
          <cell r="VN43"/>
          <cell r="VO43"/>
          <cell r="VP43"/>
          <cell r="VQ43"/>
          <cell r="VR43"/>
          <cell r="VS43"/>
          <cell r="VT43"/>
          <cell r="VU43"/>
          <cell r="VV43"/>
          <cell r="VW43"/>
          <cell r="VX43"/>
          <cell r="VY43"/>
          <cell r="VZ43"/>
          <cell r="WA43"/>
          <cell r="WB43"/>
          <cell r="WC43"/>
          <cell r="WD43"/>
          <cell r="WE43"/>
          <cell r="WF43"/>
          <cell r="WG43"/>
          <cell r="WH43"/>
          <cell r="WI43"/>
          <cell r="WJ43"/>
          <cell r="WK43"/>
          <cell r="WL43"/>
          <cell r="WM43"/>
          <cell r="WN43"/>
          <cell r="WO43"/>
          <cell r="WP43"/>
          <cell r="WQ43"/>
          <cell r="WR43"/>
          <cell r="WS43"/>
          <cell r="WT43"/>
          <cell r="WU43"/>
          <cell r="WV43"/>
          <cell r="WW43"/>
          <cell r="WX43"/>
          <cell r="WY43"/>
          <cell r="WZ43"/>
          <cell r="XA43"/>
          <cell r="XB43"/>
          <cell r="XC43"/>
          <cell r="XD43"/>
          <cell r="XE43"/>
          <cell r="XF43"/>
          <cell r="XG43"/>
          <cell r="XH43"/>
          <cell r="XI43"/>
          <cell r="XJ43"/>
          <cell r="XK43"/>
          <cell r="XL43"/>
          <cell r="XM43"/>
          <cell r="XN43"/>
          <cell r="XO43"/>
          <cell r="XP43"/>
          <cell r="XQ43"/>
          <cell r="XR43"/>
          <cell r="XS43"/>
          <cell r="XT43"/>
          <cell r="XU43"/>
          <cell r="XV43"/>
          <cell r="XW43"/>
          <cell r="XX43"/>
          <cell r="XY43"/>
          <cell r="XZ43"/>
          <cell r="YA43"/>
          <cell r="YB43"/>
          <cell r="YC43"/>
          <cell r="YD43"/>
          <cell r="YE43"/>
          <cell r="YF43"/>
          <cell r="YG43"/>
          <cell r="YH43"/>
          <cell r="YI43"/>
          <cell r="YJ43"/>
          <cell r="YK43"/>
          <cell r="YL43"/>
          <cell r="YM43"/>
          <cell r="YN43"/>
          <cell r="YO43"/>
          <cell r="YP43"/>
          <cell r="YQ43"/>
          <cell r="YR43"/>
          <cell r="YS43"/>
          <cell r="YT43"/>
          <cell r="YU43"/>
          <cell r="YV43"/>
          <cell r="YW43"/>
          <cell r="YX43"/>
          <cell r="YY43"/>
          <cell r="YZ43"/>
          <cell r="ZA43"/>
          <cell r="ZB43"/>
          <cell r="ZC43"/>
          <cell r="ZD43"/>
          <cell r="ZE43"/>
          <cell r="ZF43"/>
          <cell r="ZG43"/>
          <cell r="ZH43"/>
          <cell r="ZI43"/>
          <cell r="ZJ43"/>
          <cell r="ZK43"/>
          <cell r="ZL43"/>
          <cell r="ZM43"/>
          <cell r="ZN43"/>
          <cell r="ZO43"/>
          <cell r="ZP43"/>
          <cell r="ZQ43"/>
          <cell r="ZR43"/>
          <cell r="ZS43"/>
          <cell r="ZT43"/>
          <cell r="ZU43"/>
          <cell r="ZV43"/>
          <cell r="ZW43"/>
          <cell r="ZX43"/>
          <cell r="ZY43"/>
          <cell r="ZZ43"/>
          <cell r="AAA43"/>
          <cell r="AAB43"/>
          <cell r="AAC43"/>
          <cell r="AAD43"/>
          <cell r="AAE43"/>
          <cell r="AAF43"/>
          <cell r="AAG43"/>
          <cell r="AAH43"/>
          <cell r="AAI43"/>
          <cell r="AAJ43"/>
          <cell r="AAK43"/>
          <cell r="AAL43"/>
          <cell r="AAM43"/>
          <cell r="AAN43"/>
          <cell r="AAO43"/>
          <cell r="AAP43"/>
          <cell r="AAQ43"/>
          <cell r="AAR43"/>
          <cell r="AAS43"/>
        </row>
        <row r="44">
          <cell r="C44">
            <v>0</v>
          </cell>
          <cell r="D44"/>
          <cell r="E44"/>
          <cell r="F44"/>
          <cell r="G44"/>
          <cell r="H44"/>
          <cell r="I44"/>
          <cell r="J44"/>
          <cell r="K44"/>
          <cell r="L44"/>
          <cell r="M44"/>
          <cell r="N44"/>
          <cell r="O44"/>
          <cell r="P44"/>
          <cell r="Q44"/>
          <cell r="R44"/>
          <cell r="S44"/>
          <cell r="T44"/>
          <cell r="U44"/>
          <cell r="V44"/>
          <cell r="W44"/>
          <cell r="X44"/>
          <cell r="Y44"/>
          <cell r="Z44"/>
          <cell r="AA44"/>
          <cell r="AB44"/>
          <cell r="AC44"/>
          <cell r="AD44"/>
          <cell r="AE44"/>
          <cell r="AF44"/>
          <cell r="AG44"/>
          <cell r="AH44"/>
          <cell r="AI44"/>
          <cell r="AJ44"/>
          <cell r="AK44"/>
          <cell r="AL44"/>
          <cell r="AM44"/>
          <cell r="AN44"/>
          <cell r="AO44"/>
          <cell r="AP44"/>
          <cell r="AQ44"/>
          <cell r="AR44"/>
          <cell r="AS44"/>
          <cell r="AT44"/>
          <cell r="AU44"/>
          <cell r="AV44"/>
          <cell r="AW44"/>
          <cell r="AX44"/>
          <cell r="AY44"/>
          <cell r="AZ44"/>
          <cell r="BA44"/>
          <cell r="BB44"/>
          <cell r="BC44"/>
          <cell r="BD44"/>
          <cell r="BE44"/>
          <cell r="BF44"/>
          <cell r="BG44"/>
          <cell r="BH44"/>
          <cell r="BI44"/>
          <cell r="BJ44"/>
          <cell r="BK44"/>
          <cell r="BL44"/>
          <cell r="BM44"/>
          <cell r="BN44"/>
          <cell r="BO44"/>
          <cell r="BP44"/>
          <cell r="BQ44"/>
          <cell r="BR44"/>
          <cell r="BS44"/>
          <cell r="BT44"/>
          <cell r="BU44"/>
          <cell r="BV44"/>
          <cell r="BW44"/>
          <cell r="BX44"/>
          <cell r="BY44"/>
          <cell r="BZ44"/>
          <cell r="CA44"/>
          <cell r="CB44"/>
          <cell r="CC44"/>
          <cell r="CD44"/>
          <cell r="CE44"/>
          <cell r="CF44"/>
          <cell r="CG44"/>
          <cell r="CH44"/>
          <cell r="CI44"/>
          <cell r="CJ44"/>
          <cell r="CK44"/>
          <cell r="CL44"/>
          <cell r="CM44"/>
          <cell r="CN44"/>
          <cell r="CO44"/>
          <cell r="CP44"/>
          <cell r="CQ44"/>
          <cell r="CR44"/>
          <cell r="CS44"/>
          <cell r="CT44"/>
          <cell r="CU44"/>
          <cell r="CV44"/>
          <cell r="CW44"/>
          <cell r="CX44"/>
          <cell r="CY44"/>
          <cell r="CZ44"/>
          <cell r="DA44"/>
          <cell r="DB44"/>
          <cell r="DC44"/>
          <cell r="DD44"/>
          <cell r="DE44"/>
          <cell r="DF44"/>
          <cell r="DG44"/>
          <cell r="DH44"/>
          <cell r="DI44"/>
          <cell r="DJ44"/>
          <cell r="DK44"/>
          <cell r="DL44"/>
          <cell r="DM44"/>
          <cell r="DN44"/>
          <cell r="DO44"/>
          <cell r="DP44"/>
          <cell r="DQ44"/>
          <cell r="DR44"/>
          <cell r="DS44"/>
          <cell r="DT44"/>
          <cell r="DU44"/>
          <cell r="DV44"/>
          <cell r="DW44"/>
          <cell r="DX44"/>
          <cell r="DY44"/>
          <cell r="DZ44"/>
          <cell r="EA44"/>
          <cell r="EB44"/>
          <cell r="EC44"/>
          <cell r="ED44"/>
          <cell r="EE44"/>
          <cell r="EF44"/>
          <cell r="EG44"/>
          <cell r="EH44"/>
          <cell r="EI44"/>
          <cell r="EJ44"/>
          <cell r="EK44"/>
          <cell r="EL44"/>
          <cell r="EM44"/>
          <cell r="EN44"/>
          <cell r="EO44"/>
          <cell r="EP44"/>
          <cell r="EQ44"/>
          <cell r="ER44"/>
          <cell r="ES44"/>
          <cell r="ET44"/>
          <cell r="EU44"/>
          <cell r="EV44"/>
          <cell r="EW44"/>
          <cell r="EX44"/>
          <cell r="EY44"/>
          <cell r="EZ44"/>
          <cell r="FA44"/>
          <cell r="FB44"/>
          <cell r="FC44"/>
          <cell r="FD44"/>
          <cell r="FE44"/>
          <cell r="FF44"/>
          <cell r="FG44"/>
          <cell r="FH44"/>
          <cell r="FI44"/>
          <cell r="FJ44"/>
          <cell r="FK44"/>
          <cell r="FL44"/>
          <cell r="FM44"/>
          <cell r="FN44"/>
          <cell r="FO44"/>
          <cell r="FP44"/>
          <cell r="FQ44"/>
          <cell r="FR44"/>
          <cell r="FS44"/>
          <cell r="FT44"/>
          <cell r="FU44"/>
          <cell r="FV44"/>
          <cell r="FW44"/>
          <cell r="FX44"/>
          <cell r="FY44"/>
          <cell r="FZ44"/>
          <cell r="GA44"/>
          <cell r="GB44"/>
          <cell r="GC44"/>
          <cell r="GD44"/>
          <cell r="GE44"/>
          <cell r="GF44"/>
          <cell r="GG44"/>
          <cell r="GH44"/>
          <cell r="GI44"/>
          <cell r="GJ44"/>
          <cell r="GK44"/>
          <cell r="GL44"/>
          <cell r="GM44"/>
          <cell r="GN44"/>
          <cell r="GO44"/>
          <cell r="GP44"/>
          <cell r="GQ44"/>
          <cell r="GR44"/>
          <cell r="GS44"/>
          <cell r="GT44"/>
          <cell r="GU44"/>
          <cell r="GV44"/>
          <cell r="GW44"/>
          <cell r="GX44"/>
          <cell r="GY44"/>
          <cell r="GZ44"/>
          <cell r="HA44"/>
          <cell r="HB44"/>
          <cell r="HC44"/>
          <cell r="HD44"/>
          <cell r="HE44"/>
          <cell r="HF44"/>
          <cell r="HG44"/>
          <cell r="HH44"/>
          <cell r="HI44"/>
          <cell r="HJ44"/>
          <cell r="HK44"/>
          <cell r="HL44"/>
          <cell r="HM44"/>
          <cell r="HN44"/>
          <cell r="HO44"/>
          <cell r="HP44"/>
          <cell r="HQ44"/>
          <cell r="HR44"/>
          <cell r="HS44"/>
          <cell r="HT44"/>
          <cell r="HU44"/>
          <cell r="HV44"/>
          <cell r="HW44"/>
          <cell r="HX44"/>
          <cell r="HY44"/>
          <cell r="HZ44"/>
          <cell r="IA44"/>
          <cell r="IB44"/>
          <cell r="IC44"/>
          <cell r="ID44"/>
          <cell r="IE44"/>
          <cell r="IF44"/>
          <cell r="IG44"/>
          <cell r="IH44"/>
          <cell r="II44"/>
          <cell r="IJ44"/>
          <cell r="IK44"/>
          <cell r="IL44"/>
          <cell r="IM44"/>
          <cell r="IN44"/>
          <cell r="IO44"/>
          <cell r="IP44"/>
          <cell r="IQ44"/>
          <cell r="IR44"/>
          <cell r="IS44"/>
          <cell r="IT44"/>
          <cell r="IU44"/>
          <cell r="IV44"/>
          <cell r="IW44"/>
          <cell r="IX44"/>
          <cell r="IY44"/>
          <cell r="IZ44"/>
          <cell r="JA44"/>
          <cell r="JB44"/>
          <cell r="JC44"/>
          <cell r="JD44"/>
          <cell r="JE44"/>
          <cell r="JF44"/>
          <cell r="JG44"/>
          <cell r="JH44"/>
          <cell r="JI44"/>
          <cell r="JJ44"/>
          <cell r="JK44"/>
          <cell r="JL44"/>
          <cell r="JM44"/>
          <cell r="JN44"/>
          <cell r="JO44"/>
          <cell r="JP44"/>
          <cell r="JQ44"/>
          <cell r="JR44"/>
          <cell r="JS44"/>
          <cell r="JT44"/>
          <cell r="JU44"/>
          <cell r="JV44"/>
          <cell r="JW44"/>
          <cell r="JX44"/>
          <cell r="JY44"/>
          <cell r="JZ44"/>
          <cell r="KA44"/>
          <cell r="KB44"/>
          <cell r="KC44"/>
          <cell r="KD44"/>
          <cell r="KE44"/>
          <cell r="KF44"/>
          <cell r="KG44"/>
          <cell r="KH44"/>
          <cell r="KI44"/>
          <cell r="KJ44"/>
          <cell r="KK44"/>
          <cell r="KL44"/>
          <cell r="KM44"/>
          <cell r="KN44"/>
          <cell r="KO44"/>
          <cell r="KP44"/>
          <cell r="KQ44"/>
          <cell r="KR44"/>
          <cell r="KS44"/>
          <cell r="KT44"/>
          <cell r="KU44"/>
          <cell r="KV44"/>
          <cell r="KW44"/>
          <cell r="KX44"/>
          <cell r="KY44"/>
          <cell r="KZ44"/>
          <cell r="LA44"/>
          <cell r="LB44"/>
          <cell r="LC44"/>
          <cell r="LD44"/>
          <cell r="LE44"/>
          <cell r="LF44"/>
          <cell r="LG44"/>
          <cell r="LH44"/>
          <cell r="LI44"/>
          <cell r="LJ44"/>
          <cell r="LK44"/>
          <cell r="LL44"/>
          <cell r="LM44"/>
          <cell r="LN44"/>
          <cell r="LO44"/>
          <cell r="LP44"/>
          <cell r="LQ44"/>
          <cell r="LR44"/>
          <cell r="LS44"/>
          <cell r="LT44"/>
          <cell r="LU44"/>
          <cell r="LV44"/>
          <cell r="LW44"/>
          <cell r="LX44"/>
          <cell r="LY44"/>
          <cell r="LZ44"/>
          <cell r="MA44"/>
          <cell r="MB44"/>
          <cell r="MC44"/>
          <cell r="MD44"/>
          <cell r="ME44"/>
          <cell r="MF44"/>
          <cell r="MG44"/>
          <cell r="MH44"/>
          <cell r="MI44"/>
          <cell r="MJ44"/>
          <cell r="MK44"/>
          <cell r="ML44"/>
          <cell r="MM44"/>
          <cell r="MN44"/>
          <cell r="MO44"/>
          <cell r="MP44"/>
          <cell r="MQ44"/>
          <cell r="MR44"/>
          <cell r="MS44"/>
          <cell r="MT44"/>
          <cell r="MU44"/>
          <cell r="MV44"/>
          <cell r="MW44"/>
          <cell r="MX44"/>
          <cell r="MY44"/>
          <cell r="MZ44"/>
          <cell r="NA44"/>
          <cell r="NB44"/>
          <cell r="NC44"/>
          <cell r="ND44"/>
          <cell r="NE44"/>
          <cell r="NF44"/>
          <cell r="NG44"/>
          <cell r="NH44"/>
          <cell r="NI44"/>
          <cell r="NJ44"/>
          <cell r="NK44"/>
          <cell r="NL44"/>
          <cell r="NM44"/>
          <cell r="NN44"/>
          <cell r="NO44"/>
          <cell r="NP44"/>
          <cell r="NQ44"/>
          <cell r="NR44"/>
          <cell r="NS44"/>
          <cell r="NT44"/>
          <cell r="NU44"/>
          <cell r="NV44"/>
          <cell r="NW44"/>
          <cell r="NX44"/>
          <cell r="NY44"/>
          <cell r="NZ44"/>
          <cell r="OA44"/>
          <cell r="OB44"/>
          <cell r="OC44"/>
          <cell r="OD44"/>
          <cell r="OE44"/>
          <cell r="OF44"/>
          <cell r="OG44"/>
          <cell r="OH44"/>
          <cell r="OI44"/>
          <cell r="OJ44"/>
          <cell r="OK44"/>
          <cell r="OL44"/>
          <cell r="OM44"/>
          <cell r="ON44"/>
          <cell r="OO44"/>
          <cell r="OP44"/>
          <cell r="OQ44"/>
          <cell r="OR44"/>
          <cell r="OS44"/>
          <cell r="OT44"/>
          <cell r="OU44"/>
          <cell r="OV44"/>
          <cell r="OW44"/>
          <cell r="OX44"/>
          <cell r="OY44"/>
          <cell r="OZ44"/>
          <cell r="PA44"/>
          <cell r="PB44"/>
          <cell r="PC44"/>
          <cell r="PD44"/>
          <cell r="PE44"/>
          <cell r="PF44"/>
          <cell r="PG44"/>
          <cell r="PH44"/>
          <cell r="PI44"/>
          <cell r="PJ44"/>
          <cell r="PK44"/>
          <cell r="PL44"/>
          <cell r="PM44"/>
          <cell r="PN44"/>
          <cell r="PO44"/>
          <cell r="PP44"/>
          <cell r="PQ44"/>
          <cell r="PR44"/>
          <cell r="PS44"/>
          <cell r="PT44"/>
          <cell r="PU44"/>
          <cell r="PV44"/>
          <cell r="PW44"/>
          <cell r="PX44"/>
          <cell r="PY44"/>
          <cell r="PZ44"/>
          <cell r="QA44"/>
          <cell r="QB44"/>
          <cell r="QC44"/>
          <cell r="QD44"/>
          <cell r="QE44"/>
          <cell r="QF44"/>
          <cell r="QG44"/>
          <cell r="QH44"/>
          <cell r="QI44"/>
          <cell r="QJ44"/>
          <cell r="QK44"/>
          <cell r="QL44"/>
          <cell r="QM44"/>
          <cell r="QN44"/>
          <cell r="QO44"/>
          <cell r="QP44"/>
          <cell r="QQ44"/>
          <cell r="QR44"/>
          <cell r="QS44"/>
          <cell r="QT44"/>
          <cell r="QU44"/>
          <cell r="QV44"/>
          <cell r="QW44"/>
          <cell r="QX44"/>
          <cell r="QY44"/>
          <cell r="QZ44"/>
          <cell r="RA44"/>
          <cell r="RB44"/>
          <cell r="RC44"/>
          <cell r="RD44"/>
          <cell r="RE44"/>
          <cell r="RF44"/>
          <cell r="RG44"/>
          <cell r="RH44"/>
          <cell r="RI44"/>
          <cell r="RJ44"/>
          <cell r="RK44"/>
          <cell r="RL44"/>
          <cell r="RM44"/>
          <cell r="RN44"/>
          <cell r="RO44"/>
          <cell r="RP44"/>
          <cell r="RQ44"/>
          <cell r="RR44"/>
          <cell r="RS44"/>
          <cell r="RT44"/>
          <cell r="RU44"/>
          <cell r="RV44"/>
          <cell r="RW44"/>
          <cell r="RX44"/>
          <cell r="RY44"/>
          <cell r="RZ44"/>
          <cell r="SA44"/>
          <cell r="SB44"/>
          <cell r="SC44"/>
          <cell r="SD44"/>
          <cell r="SE44"/>
          <cell r="SF44"/>
          <cell r="SG44"/>
          <cell r="SH44"/>
          <cell r="SI44"/>
          <cell r="SJ44"/>
          <cell r="SK44"/>
          <cell r="SL44"/>
          <cell r="SM44"/>
          <cell r="SN44"/>
          <cell r="SO44"/>
          <cell r="SP44"/>
          <cell r="SQ44"/>
          <cell r="SR44"/>
          <cell r="SS44"/>
          <cell r="ST44"/>
          <cell r="SU44"/>
          <cell r="SV44"/>
          <cell r="SW44"/>
          <cell r="SX44"/>
          <cell r="SY44"/>
          <cell r="SZ44"/>
          <cell r="TA44"/>
          <cell r="TB44"/>
          <cell r="TC44"/>
          <cell r="TD44"/>
          <cell r="TE44"/>
          <cell r="TF44"/>
          <cell r="TG44"/>
          <cell r="TH44"/>
          <cell r="TI44"/>
          <cell r="TJ44"/>
          <cell r="TK44"/>
          <cell r="TL44"/>
          <cell r="TM44"/>
          <cell r="TN44"/>
          <cell r="TO44"/>
          <cell r="TP44"/>
          <cell r="TQ44"/>
          <cell r="TR44"/>
          <cell r="TS44"/>
          <cell r="TT44"/>
          <cell r="TU44"/>
          <cell r="TV44"/>
          <cell r="TW44"/>
          <cell r="TX44"/>
          <cell r="TY44"/>
          <cell r="TZ44"/>
          <cell r="UA44"/>
          <cell r="UB44"/>
          <cell r="UC44"/>
          <cell r="UD44"/>
          <cell r="UE44"/>
          <cell r="UF44"/>
          <cell r="UG44"/>
          <cell r="UH44"/>
          <cell r="UI44"/>
          <cell r="UJ44"/>
          <cell r="UK44"/>
          <cell r="UL44"/>
          <cell r="UM44"/>
          <cell r="UN44"/>
          <cell r="UO44"/>
          <cell r="UP44"/>
          <cell r="UQ44"/>
          <cell r="UR44"/>
          <cell r="US44"/>
          <cell r="UT44"/>
          <cell r="UU44"/>
          <cell r="UV44"/>
          <cell r="UW44"/>
          <cell r="UX44"/>
          <cell r="UY44"/>
          <cell r="UZ44"/>
          <cell r="VA44"/>
          <cell r="VB44"/>
          <cell r="VC44"/>
          <cell r="VD44"/>
          <cell r="VE44"/>
          <cell r="VF44"/>
          <cell r="VG44"/>
          <cell r="VH44"/>
          <cell r="VI44"/>
          <cell r="VJ44"/>
          <cell r="VK44"/>
          <cell r="VL44"/>
          <cell r="VM44"/>
          <cell r="VN44"/>
          <cell r="VO44"/>
          <cell r="VP44"/>
          <cell r="VQ44"/>
          <cell r="VR44"/>
          <cell r="VS44"/>
          <cell r="VT44"/>
          <cell r="VU44"/>
          <cell r="VV44"/>
          <cell r="VW44"/>
          <cell r="VX44"/>
          <cell r="VY44"/>
          <cell r="VZ44"/>
          <cell r="WA44"/>
          <cell r="WB44"/>
          <cell r="WC44"/>
          <cell r="WD44"/>
          <cell r="WE44"/>
          <cell r="WF44"/>
          <cell r="WG44"/>
          <cell r="WH44"/>
          <cell r="WI44"/>
          <cell r="WJ44"/>
          <cell r="WK44"/>
          <cell r="WL44"/>
          <cell r="WM44"/>
          <cell r="WN44"/>
          <cell r="WO44"/>
          <cell r="WP44"/>
          <cell r="WQ44"/>
          <cell r="WR44"/>
          <cell r="WS44"/>
          <cell r="WT44"/>
          <cell r="WU44"/>
          <cell r="WV44"/>
          <cell r="WW44"/>
          <cell r="WX44"/>
          <cell r="WY44"/>
          <cell r="WZ44"/>
          <cell r="XA44"/>
          <cell r="XB44"/>
          <cell r="XC44"/>
          <cell r="XD44"/>
          <cell r="XE44"/>
          <cell r="XF44"/>
          <cell r="XG44"/>
          <cell r="XH44"/>
          <cell r="XI44"/>
          <cell r="XJ44"/>
          <cell r="XK44"/>
          <cell r="XL44"/>
          <cell r="XM44"/>
          <cell r="XN44"/>
          <cell r="XO44"/>
          <cell r="XP44"/>
          <cell r="XQ44"/>
          <cell r="XR44"/>
          <cell r="XS44"/>
          <cell r="XT44"/>
          <cell r="XU44"/>
          <cell r="XV44"/>
          <cell r="XW44"/>
          <cell r="XX44"/>
          <cell r="XY44"/>
          <cell r="XZ44"/>
          <cell r="YA44"/>
          <cell r="YB44"/>
          <cell r="YC44"/>
          <cell r="YD44"/>
          <cell r="YE44"/>
          <cell r="YF44"/>
          <cell r="YG44"/>
          <cell r="YH44"/>
          <cell r="YI44"/>
          <cell r="YJ44"/>
          <cell r="YK44"/>
          <cell r="YL44"/>
          <cell r="YM44"/>
          <cell r="YN44"/>
          <cell r="YO44"/>
          <cell r="YP44"/>
          <cell r="YQ44"/>
          <cell r="YR44"/>
          <cell r="YS44"/>
          <cell r="YT44"/>
          <cell r="YU44"/>
          <cell r="YV44"/>
          <cell r="YW44"/>
          <cell r="YX44"/>
          <cell r="YY44"/>
          <cell r="YZ44"/>
          <cell r="ZA44"/>
          <cell r="ZB44"/>
          <cell r="ZC44"/>
          <cell r="ZD44"/>
          <cell r="ZE44"/>
          <cell r="ZF44"/>
          <cell r="ZG44"/>
          <cell r="ZH44"/>
          <cell r="ZI44"/>
          <cell r="ZJ44"/>
          <cell r="ZK44"/>
          <cell r="ZL44"/>
          <cell r="ZM44"/>
          <cell r="ZN44"/>
          <cell r="ZO44"/>
          <cell r="ZP44"/>
          <cell r="ZQ44"/>
          <cell r="ZR44"/>
          <cell r="ZS44"/>
          <cell r="ZT44"/>
          <cell r="ZU44"/>
          <cell r="ZV44"/>
          <cell r="ZW44"/>
          <cell r="ZX44"/>
          <cell r="ZY44"/>
          <cell r="ZZ44"/>
          <cell r="AAA44"/>
          <cell r="AAB44"/>
          <cell r="AAC44"/>
          <cell r="AAD44"/>
          <cell r="AAE44"/>
          <cell r="AAF44"/>
          <cell r="AAG44"/>
          <cell r="AAH44"/>
          <cell r="AAI44"/>
          <cell r="AAJ44"/>
          <cell r="AAK44"/>
          <cell r="AAL44"/>
          <cell r="AAM44"/>
          <cell r="AAN44"/>
          <cell r="AAO44"/>
          <cell r="AAP44"/>
          <cell r="AAQ44"/>
          <cell r="AAR44"/>
          <cell r="AAS44"/>
        </row>
        <row r="45">
          <cell r="C45">
            <v>0</v>
          </cell>
          <cell r="D45"/>
          <cell r="E45"/>
          <cell r="F45"/>
          <cell r="G45"/>
          <cell r="H45"/>
          <cell r="I45"/>
          <cell r="J45"/>
          <cell r="K45"/>
          <cell r="L45"/>
          <cell r="M45"/>
          <cell r="N45"/>
          <cell r="O45"/>
          <cell r="P45"/>
          <cell r="Q45"/>
          <cell r="R45"/>
          <cell r="S45"/>
          <cell r="T45"/>
          <cell r="U45"/>
          <cell r="V45"/>
          <cell r="W45"/>
          <cell r="X45"/>
          <cell r="Y45"/>
          <cell r="Z45"/>
          <cell r="AA45"/>
          <cell r="AB45"/>
          <cell r="AC45"/>
          <cell r="AD45"/>
          <cell r="AE45"/>
          <cell r="AF45"/>
          <cell r="AG45"/>
          <cell r="AH45"/>
          <cell r="AI45"/>
          <cell r="AJ45"/>
          <cell r="AK45"/>
          <cell r="AL45"/>
          <cell r="AM45"/>
          <cell r="AN45"/>
          <cell r="AO45"/>
          <cell r="AP45"/>
          <cell r="AQ45"/>
          <cell r="AR45"/>
          <cell r="AS45"/>
          <cell r="AT45"/>
          <cell r="AU45"/>
          <cell r="AV45"/>
          <cell r="AW45"/>
          <cell r="AX45"/>
          <cell r="AY45"/>
          <cell r="AZ45"/>
          <cell r="BA45"/>
          <cell r="BB45"/>
          <cell r="BC45"/>
          <cell r="BD45"/>
          <cell r="BE45"/>
          <cell r="BF45"/>
          <cell r="BG45"/>
          <cell r="BH45"/>
          <cell r="BI45"/>
          <cell r="BJ45"/>
          <cell r="BK45"/>
          <cell r="BL45"/>
          <cell r="BM45"/>
          <cell r="BN45"/>
          <cell r="BO45"/>
          <cell r="BP45"/>
          <cell r="BQ45"/>
          <cell r="BR45"/>
          <cell r="BS45"/>
          <cell r="BT45"/>
          <cell r="BU45"/>
          <cell r="BV45"/>
          <cell r="BW45"/>
          <cell r="BX45"/>
          <cell r="BY45"/>
          <cell r="BZ45"/>
          <cell r="CA45"/>
          <cell r="CB45"/>
          <cell r="CC45"/>
          <cell r="CD45"/>
          <cell r="CE45"/>
          <cell r="CF45"/>
          <cell r="CG45"/>
          <cell r="CH45"/>
          <cell r="CI45"/>
          <cell r="CJ45"/>
          <cell r="CK45"/>
          <cell r="CL45"/>
          <cell r="CM45"/>
          <cell r="CN45"/>
          <cell r="CO45"/>
          <cell r="CP45"/>
          <cell r="CQ45"/>
          <cell r="CR45"/>
          <cell r="CS45"/>
          <cell r="CT45"/>
          <cell r="CU45"/>
          <cell r="CV45"/>
          <cell r="CW45"/>
          <cell r="CX45"/>
          <cell r="CY45"/>
          <cell r="CZ45"/>
          <cell r="DA45"/>
          <cell r="DB45"/>
          <cell r="DC45"/>
          <cell r="DD45"/>
          <cell r="DE45"/>
          <cell r="DF45"/>
          <cell r="DG45"/>
          <cell r="DH45"/>
          <cell r="DI45"/>
          <cell r="DJ45"/>
          <cell r="DK45"/>
          <cell r="DL45"/>
          <cell r="DM45"/>
          <cell r="DN45"/>
          <cell r="DO45"/>
          <cell r="DP45"/>
          <cell r="DQ45"/>
          <cell r="DR45"/>
          <cell r="DS45"/>
          <cell r="DT45"/>
          <cell r="DU45"/>
          <cell r="DV45"/>
          <cell r="DW45"/>
          <cell r="DX45"/>
          <cell r="DY45"/>
          <cell r="DZ45"/>
          <cell r="EA45"/>
          <cell r="EB45"/>
          <cell r="EC45"/>
          <cell r="ED45"/>
          <cell r="EE45"/>
          <cell r="EF45"/>
          <cell r="EG45"/>
          <cell r="EH45"/>
          <cell r="EI45"/>
          <cell r="EJ45"/>
          <cell r="EK45"/>
          <cell r="EL45"/>
          <cell r="EM45"/>
          <cell r="EN45"/>
          <cell r="EO45"/>
          <cell r="EP45"/>
          <cell r="EQ45"/>
          <cell r="ER45"/>
          <cell r="ES45"/>
          <cell r="ET45"/>
          <cell r="EU45"/>
          <cell r="EV45"/>
          <cell r="EW45"/>
          <cell r="EX45"/>
          <cell r="EY45"/>
          <cell r="EZ45"/>
          <cell r="FA45"/>
          <cell r="FB45"/>
          <cell r="FC45"/>
          <cell r="FD45"/>
          <cell r="FE45"/>
          <cell r="FF45"/>
          <cell r="FG45"/>
          <cell r="FH45"/>
          <cell r="FI45"/>
          <cell r="FJ45"/>
          <cell r="FK45"/>
          <cell r="FL45"/>
          <cell r="FM45"/>
          <cell r="FN45"/>
          <cell r="FO45"/>
          <cell r="FP45"/>
          <cell r="FQ45"/>
          <cell r="FR45"/>
          <cell r="FS45"/>
          <cell r="FT45"/>
          <cell r="FU45"/>
          <cell r="FV45"/>
          <cell r="FW45"/>
          <cell r="FX45"/>
          <cell r="FY45"/>
          <cell r="FZ45"/>
          <cell r="GA45"/>
          <cell r="GB45"/>
          <cell r="GC45"/>
          <cell r="GD45"/>
          <cell r="GE45"/>
          <cell r="GF45"/>
          <cell r="GG45"/>
          <cell r="GH45"/>
          <cell r="GI45"/>
          <cell r="GJ45"/>
          <cell r="GK45"/>
          <cell r="GL45"/>
          <cell r="GM45"/>
          <cell r="GN45"/>
          <cell r="GO45"/>
          <cell r="GP45"/>
          <cell r="GQ45"/>
          <cell r="GR45"/>
          <cell r="GS45"/>
          <cell r="GT45"/>
          <cell r="GU45"/>
          <cell r="GV45"/>
          <cell r="GW45"/>
          <cell r="GX45"/>
          <cell r="GY45"/>
          <cell r="GZ45"/>
          <cell r="HA45"/>
          <cell r="HB45"/>
          <cell r="HC45"/>
          <cell r="HD45"/>
          <cell r="HE45"/>
          <cell r="HF45"/>
          <cell r="HG45"/>
          <cell r="HH45"/>
          <cell r="HI45"/>
          <cell r="HJ45"/>
          <cell r="HK45"/>
          <cell r="HL45"/>
          <cell r="HM45"/>
          <cell r="HN45"/>
          <cell r="HO45"/>
          <cell r="HP45"/>
          <cell r="HQ45"/>
          <cell r="HR45"/>
          <cell r="HS45"/>
          <cell r="HT45"/>
          <cell r="HU45"/>
          <cell r="HV45"/>
          <cell r="HW45"/>
          <cell r="HX45"/>
          <cell r="HY45"/>
          <cell r="HZ45"/>
          <cell r="IA45"/>
          <cell r="IB45"/>
          <cell r="IC45"/>
          <cell r="ID45"/>
          <cell r="IE45"/>
          <cell r="IF45"/>
          <cell r="IG45"/>
          <cell r="IH45"/>
          <cell r="II45"/>
          <cell r="IJ45"/>
          <cell r="IK45"/>
          <cell r="IL45"/>
          <cell r="IM45"/>
          <cell r="IN45"/>
          <cell r="IO45"/>
          <cell r="IP45"/>
          <cell r="IQ45"/>
          <cell r="IR45"/>
          <cell r="IS45"/>
          <cell r="IT45"/>
          <cell r="IU45"/>
          <cell r="IV45"/>
          <cell r="IW45"/>
          <cell r="IX45"/>
          <cell r="IY45"/>
          <cell r="IZ45"/>
          <cell r="JA45"/>
          <cell r="JB45"/>
          <cell r="JC45"/>
          <cell r="JD45"/>
          <cell r="JE45"/>
          <cell r="JF45"/>
          <cell r="JG45"/>
          <cell r="JH45"/>
          <cell r="JI45"/>
          <cell r="JJ45"/>
          <cell r="JK45"/>
          <cell r="JL45"/>
          <cell r="JM45"/>
          <cell r="JN45"/>
          <cell r="JO45"/>
          <cell r="JP45"/>
          <cell r="JQ45"/>
          <cell r="JR45"/>
          <cell r="JS45"/>
          <cell r="JT45"/>
          <cell r="JU45"/>
          <cell r="JV45"/>
          <cell r="JW45"/>
          <cell r="JX45"/>
          <cell r="JY45"/>
          <cell r="JZ45"/>
          <cell r="KA45"/>
          <cell r="KB45"/>
          <cell r="KC45"/>
          <cell r="KD45"/>
          <cell r="KE45"/>
          <cell r="KF45"/>
          <cell r="KG45"/>
          <cell r="KH45"/>
          <cell r="KI45"/>
          <cell r="KJ45"/>
          <cell r="KK45"/>
          <cell r="KL45"/>
          <cell r="KM45"/>
          <cell r="KN45"/>
          <cell r="KO45"/>
          <cell r="KP45"/>
          <cell r="KQ45"/>
          <cell r="KR45"/>
          <cell r="KS45"/>
          <cell r="KT45"/>
          <cell r="KU45"/>
          <cell r="KV45"/>
          <cell r="KW45"/>
          <cell r="KX45"/>
          <cell r="KY45"/>
          <cell r="KZ45"/>
          <cell r="LA45"/>
          <cell r="LB45"/>
          <cell r="LC45"/>
          <cell r="LD45"/>
          <cell r="LE45"/>
          <cell r="LF45"/>
          <cell r="LG45"/>
          <cell r="LH45"/>
          <cell r="LI45"/>
          <cell r="LJ45"/>
          <cell r="LK45"/>
          <cell r="LL45"/>
          <cell r="LM45"/>
          <cell r="LN45"/>
          <cell r="LO45"/>
          <cell r="LP45"/>
          <cell r="LQ45"/>
          <cell r="LR45"/>
          <cell r="LS45"/>
          <cell r="LT45"/>
          <cell r="LU45"/>
          <cell r="LV45"/>
          <cell r="LW45"/>
          <cell r="LX45"/>
          <cell r="LY45"/>
          <cell r="LZ45"/>
          <cell r="MA45"/>
          <cell r="MB45"/>
          <cell r="MC45"/>
          <cell r="MD45"/>
          <cell r="ME45"/>
          <cell r="MF45"/>
          <cell r="MG45"/>
          <cell r="MH45"/>
          <cell r="MI45"/>
          <cell r="MJ45"/>
          <cell r="MK45"/>
          <cell r="ML45"/>
          <cell r="MM45"/>
          <cell r="MN45"/>
          <cell r="MO45"/>
          <cell r="MP45"/>
          <cell r="MQ45"/>
          <cell r="MR45"/>
          <cell r="MS45"/>
          <cell r="MT45"/>
          <cell r="MU45"/>
          <cell r="MV45"/>
          <cell r="MW45"/>
          <cell r="MX45"/>
          <cell r="MY45"/>
          <cell r="MZ45"/>
          <cell r="NA45"/>
          <cell r="NB45"/>
          <cell r="NC45"/>
          <cell r="ND45"/>
          <cell r="NE45"/>
          <cell r="NF45"/>
          <cell r="NG45"/>
          <cell r="NH45"/>
          <cell r="NI45"/>
          <cell r="NJ45"/>
          <cell r="NK45"/>
          <cell r="NL45"/>
          <cell r="NM45"/>
          <cell r="NN45"/>
          <cell r="NO45"/>
          <cell r="NP45"/>
          <cell r="NQ45"/>
          <cell r="NR45"/>
          <cell r="NS45"/>
          <cell r="NT45"/>
          <cell r="NU45"/>
          <cell r="NV45"/>
          <cell r="NW45"/>
          <cell r="NX45"/>
          <cell r="NY45"/>
          <cell r="NZ45"/>
          <cell r="OA45"/>
          <cell r="OB45"/>
          <cell r="OC45"/>
          <cell r="OD45"/>
          <cell r="OE45"/>
          <cell r="OF45"/>
          <cell r="OG45"/>
          <cell r="OH45"/>
          <cell r="OI45"/>
          <cell r="OJ45"/>
          <cell r="OK45"/>
          <cell r="OL45"/>
          <cell r="OM45"/>
          <cell r="ON45"/>
          <cell r="OO45"/>
          <cell r="OP45"/>
          <cell r="OQ45"/>
          <cell r="OR45"/>
          <cell r="OS45"/>
          <cell r="OT45"/>
          <cell r="OU45"/>
          <cell r="OV45"/>
          <cell r="OW45"/>
          <cell r="OX45"/>
          <cell r="OY45"/>
          <cell r="OZ45"/>
          <cell r="PA45"/>
          <cell r="PB45"/>
          <cell r="PC45"/>
          <cell r="PD45"/>
          <cell r="PE45"/>
          <cell r="PF45"/>
          <cell r="PG45"/>
          <cell r="PH45"/>
          <cell r="PI45"/>
          <cell r="PJ45"/>
          <cell r="PK45"/>
          <cell r="PL45"/>
          <cell r="PM45"/>
          <cell r="PN45"/>
          <cell r="PO45"/>
          <cell r="PP45"/>
          <cell r="PQ45"/>
          <cell r="PR45"/>
          <cell r="PS45"/>
          <cell r="PT45"/>
          <cell r="PU45"/>
          <cell r="PV45"/>
          <cell r="PW45"/>
          <cell r="PX45"/>
          <cell r="PY45"/>
          <cell r="PZ45"/>
          <cell r="QA45"/>
          <cell r="QB45"/>
          <cell r="QC45"/>
          <cell r="QD45"/>
          <cell r="QE45"/>
          <cell r="QF45"/>
          <cell r="QG45"/>
          <cell r="QH45"/>
          <cell r="QI45"/>
          <cell r="QJ45"/>
          <cell r="QK45"/>
          <cell r="QL45"/>
          <cell r="QM45"/>
          <cell r="QN45"/>
          <cell r="QO45"/>
          <cell r="QP45"/>
          <cell r="QQ45"/>
          <cell r="QR45"/>
          <cell r="QS45"/>
          <cell r="QT45"/>
          <cell r="QU45"/>
          <cell r="QV45"/>
          <cell r="QW45"/>
          <cell r="QX45"/>
          <cell r="QY45"/>
          <cell r="QZ45"/>
          <cell r="RA45"/>
          <cell r="RB45"/>
          <cell r="RC45"/>
          <cell r="RD45"/>
          <cell r="RE45"/>
          <cell r="RF45"/>
          <cell r="RG45"/>
          <cell r="RH45"/>
          <cell r="RI45"/>
          <cell r="RJ45"/>
          <cell r="RK45"/>
          <cell r="RL45"/>
          <cell r="RM45"/>
          <cell r="RN45"/>
          <cell r="RO45"/>
          <cell r="RP45"/>
          <cell r="RQ45"/>
          <cell r="RR45"/>
          <cell r="RS45"/>
          <cell r="RT45"/>
          <cell r="RU45"/>
          <cell r="RV45"/>
          <cell r="RW45"/>
          <cell r="RX45"/>
          <cell r="RY45"/>
          <cell r="RZ45"/>
          <cell r="SA45"/>
          <cell r="SB45"/>
          <cell r="SC45"/>
          <cell r="SD45"/>
          <cell r="SE45"/>
          <cell r="SF45"/>
          <cell r="SG45"/>
          <cell r="SH45"/>
          <cell r="SI45"/>
          <cell r="SJ45"/>
          <cell r="SK45"/>
          <cell r="SL45"/>
          <cell r="SM45"/>
          <cell r="SN45"/>
          <cell r="SO45"/>
          <cell r="SP45"/>
          <cell r="SQ45"/>
          <cell r="SR45"/>
          <cell r="SS45"/>
          <cell r="ST45"/>
          <cell r="SU45"/>
          <cell r="SV45"/>
          <cell r="SW45"/>
          <cell r="SX45"/>
          <cell r="SY45"/>
          <cell r="SZ45"/>
          <cell r="TA45"/>
          <cell r="TB45"/>
          <cell r="TC45"/>
          <cell r="TD45"/>
          <cell r="TE45"/>
          <cell r="TF45"/>
          <cell r="TG45"/>
          <cell r="TH45"/>
          <cell r="TI45"/>
          <cell r="TJ45"/>
          <cell r="TK45"/>
          <cell r="TL45"/>
          <cell r="TM45"/>
          <cell r="TN45"/>
          <cell r="TO45"/>
          <cell r="TP45"/>
          <cell r="TQ45"/>
          <cell r="TR45"/>
          <cell r="TS45"/>
          <cell r="TT45"/>
          <cell r="TU45"/>
          <cell r="TV45"/>
          <cell r="TW45"/>
          <cell r="TX45"/>
          <cell r="TY45"/>
          <cell r="TZ45"/>
          <cell r="UA45"/>
          <cell r="UB45"/>
          <cell r="UC45"/>
          <cell r="UD45"/>
          <cell r="UE45"/>
          <cell r="UF45"/>
          <cell r="UG45"/>
          <cell r="UH45"/>
          <cell r="UI45"/>
          <cell r="UJ45"/>
          <cell r="UK45"/>
          <cell r="UL45"/>
          <cell r="UM45"/>
          <cell r="UN45"/>
          <cell r="UO45"/>
          <cell r="UP45"/>
          <cell r="UQ45"/>
          <cell r="UR45"/>
          <cell r="US45"/>
          <cell r="UT45"/>
          <cell r="UU45"/>
          <cell r="UV45"/>
          <cell r="UW45"/>
          <cell r="UX45"/>
          <cell r="UY45"/>
          <cell r="UZ45"/>
          <cell r="VA45"/>
          <cell r="VB45"/>
          <cell r="VC45"/>
          <cell r="VD45"/>
          <cell r="VE45"/>
          <cell r="VF45"/>
          <cell r="VG45"/>
          <cell r="VH45"/>
          <cell r="VI45"/>
          <cell r="VJ45"/>
          <cell r="VK45"/>
          <cell r="VL45"/>
          <cell r="VM45"/>
          <cell r="VN45"/>
          <cell r="VO45"/>
          <cell r="VP45"/>
          <cell r="VQ45"/>
          <cell r="VR45"/>
          <cell r="VS45"/>
          <cell r="VT45"/>
          <cell r="VU45"/>
          <cell r="VV45"/>
          <cell r="VW45"/>
          <cell r="VX45"/>
          <cell r="VY45"/>
          <cell r="VZ45"/>
          <cell r="WA45"/>
          <cell r="WB45"/>
          <cell r="WC45"/>
          <cell r="WD45"/>
          <cell r="WE45"/>
          <cell r="WF45"/>
          <cell r="WG45"/>
          <cell r="WH45"/>
          <cell r="WI45"/>
          <cell r="WJ45"/>
          <cell r="WK45"/>
          <cell r="WL45"/>
          <cell r="WM45"/>
          <cell r="WN45"/>
          <cell r="WO45"/>
          <cell r="WP45"/>
          <cell r="WQ45"/>
          <cell r="WR45"/>
          <cell r="WS45"/>
          <cell r="WT45"/>
          <cell r="WU45"/>
          <cell r="WV45"/>
          <cell r="WW45"/>
          <cell r="WX45"/>
          <cell r="WY45"/>
          <cell r="WZ45"/>
          <cell r="XA45"/>
          <cell r="XB45"/>
          <cell r="XC45"/>
          <cell r="XD45"/>
          <cell r="XE45"/>
          <cell r="XF45"/>
          <cell r="XG45"/>
          <cell r="XH45"/>
          <cell r="XI45"/>
          <cell r="XJ45"/>
          <cell r="XK45"/>
          <cell r="XL45"/>
          <cell r="XM45"/>
          <cell r="XN45"/>
          <cell r="XO45"/>
          <cell r="XP45"/>
          <cell r="XQ45"/>
          <cell r="XR45"/>
          <cell r="XS45"/>
          <cell r="XT45"/>
          <cell r="XU45"/>
          <cell r="XV45"/>
          <cell r="XW45"/>
          <cell r="XX45"/>
          <cell r="XY45"/>
          <cell r="XZ45"/>
          <cell r="YA45"/>
          <cell r="YB45"/>
          <cell r="YC45"/>
          <cell r="YD45"/>
          <cell r="YE45"/>
          <cell r="YF45"/>
          <cell r="YG45"/>
          <cell r="YH45"/>
          <cell r="YI45"/>
          <cell r="YJ45"/>
          <cell r="YK45"/>
          <cell r="YL45"/>
          <cell r="YM45"/>
          <cell r="YN45"/>
          <cell r="YO45"/>
          <cell r="YP45"/>
          <cell r="YQ45"/>
          <cell r="YR45"/>
          <cell r="YS45"/>
          <cell r="YT45"/>
          <cell r="YU45"/>
          <cell r="YV45"/>
          <cell r="YW45"/>
          <cell r="YX45"/>
          <cell r="YY45"/>
          <cell r="YZ45"/>
          <cell r="ZA45"/>
          <cell r="ZB45"/>
          <cell r="ZC45"/>
          <cell r="ZD45"/>
          <cell r="ZE45"/>
          <cell r="ZF45"/>
          <cell r="ZG45"/>
          <cell r="ZH45"/>
          <cell r="ZI45"/>
          <cell r="ZJ45"/>
          <cell r="ZK45"/>
          <cell r="ZL45"/>
          <cell r="ZM45"/>
          <cell r="ZN45"/>
          <cell r="ZO45"/>
          <cell r="ZP45"/>
          <cell r="ZQ45"/>
          <cell r="ZR45"/>
          <cell r="ZS45"/>
          <cell r="ZT45"/>
          <cell r="ZU45"/>
          <cell r="ZV45"/>
          <cell r="ZW45"/>
          <cell r="ZX45"/>
          <cell r="ZY45"/>
          <cell r="ZZ45"/>
          <cell r="AAA45"/>
          <cell r="AAB45"/>
          <cell r="AAC45"/>
          <cell r="AAD45"/>
          <cell r="AAE45"/>
          <cell r="AAF45"/>
          <cell r="AAG45"/>
          <cell r="AAH45"/>
          <cell r="AAI45"/>
          <cell r="AAJ45"/>
          <cell r="AAK45"/>
          <cell r="AAL45"/>
          <cell r="AAM45"/>
          <cell r="AAN45"/>
          <cell r="AAO45"/>
          <cell r="AAP45"/>
          <cell r="AAQ45"/>
          <cell r="AAR45"/>
          <cell r="AAS45"/>
        </row>
        <row r="46">
          <cell r="C46">
            <v>0</v>
          </cell>
          <cell r="D46"/>
          <cell r="E46"/>
          <cell r="F46"/>
          <cell r="G46"/>
          <cell r="H46"/>
          <cell r="I46"/>
          <cell r="J46"/>
          <cell r="K46"/>
          <cell r="L46"/>
          <cell r="M46"/>
          <cell r="N46"/>
          <cell r="O46"/>
          <cell r="P46"/>
          <cell r="Q46"/>
          <cell r="R46"/>
          <cell r="S46"/>
          <cell r="T46"/>
          <cell r="U46"/>
          <cell r="V46"/>
          <cell r="W46"/>
          <cell r="X46"/>
          <cell r="Y46"/>
          <cell r="Z46"/>
          <cell r="AA46"/>
          <cell r="AB46"/>
          <cell r="AC46"/>
          <cell r="AD46"/>
          <cell r="AE46"/>
          <cell r="AF46"/>
          <cell r="AG46"/>
          <cell r="AH46"/>
          <cell r="AI46"/>
          <cell r="AJ46"/>
          <cell r="AK46"/>
          <cell r="AL46"/>
          <cell r="AM46"/>
          <cell r="AN46"/>
          <cell r="AO46"/>
          <cell r="AP46"/>
          <cell r="AQ46"/>
          <cell r="AR46"/>
          <cell r="AS46"/>
          <cell r="AT46"/>
          <cell r="AU46"/>
          <cell r="AV46"/>
          <cell r="AW46"/>
          <cell r="AX46"/>
          <cell r="AY46"/>
          <cell r="AZ46"/>
          <cell r="BA46"/>
          <cell r="BB46"/>
          <cell r="BC46"/>
          <cell r="BD46"/>
          <cell r="BE46"/>
          <cell r="BF46"/>
          <cell r="BG46"/>
          <cell r="BH46"/>
          <cell r="BI46"/>
          <cell r="BJ46"/>
          <cell r="BK46"/>
          <cell r="BL46"/>
          <cell r="BM46"/>
          <cell r="BN46"/>
          <cell r="BO46"/>
          <cell r="BP46"/>
          <cell r="BQ46"/>
          <cell r="BR46"/>
          <cell r="BS46"/>
          <cell r="BT46"/>
          <cell r="BU46"/>
          <cell r="BV46"/>
          <cell r="BW46"/>
          <cell r="BX46"/>
          <cell r="BY46"/>
          <cell r="BZ46"/>
          <cell r="CA46"/>
          <cell r="CB46"/>
          <cell r="CC46"/>
          <cell r="CD46"/>
          <cell r="CE46"/>
          <cell r="CF46"/>
          <cell r="CG46"/>
          <cell r="CH46"/>
          <cell r="CI46"/>
          <cell r="CJ46"/>
          <cell r="CK46"/>
          <cell r="CL46"/>
          <cell r="CM46"/>
          <cell r="CN46"/>
          <cell r="CO46"/>
          <cell r="CP46"/>
          <cell r="CQ46"/>
          <cell r="CR46"/>
          <cell r="CS46"/>
          <cell r="CT46"/>
          <cell r="CU46"/>
          <cell r="CV46"/>
          <cell r="CW46"/>
          <cell r="CX46"/>
          <cell r="CY46"/>
          <cell r="CZ46"/>
          <cell r="DA46"/>
          <cell r="DB46"/>
          <cell r="DC46"/>
          <cell r="DD46"/>
          <cell r="DE46"/>
          <cell r="DF46"/>
          <cell r="DG46"/>
          <cell r="DH46"/>
          <cell r="DI46"/>
          <cell r="DJ46"/>
          <cell r="DK46"/>
          <cell r="DL46"/>
          <cell r="DM46"/>
          <cell r="DN46"/>
          <cell r="DO46"/>
          <cell r="DP46"/>
          <cell r="DQ46"/>
          <cell r="DR46"/>
          <cell r="DS46"/>
          <cell r="DT46"/>
          <cell r="DU46"/>
          <cell r="DV46"/>
          <cell r="DW46"/>
          <cell r="DX46"/>
          <cell r="DY46"/>
          <cell r="DZ46"/>
          <cell r="EA46"/>
          <cell r="EB46"/>
          <cell r="EC46"/>
          <cell r="ED46"/>
          <cell r="EE46"/>
          <cell r="EF46"/>
          <cell r="EG46"/>
          <cell r="EH46"/>
          <cell r="EI46"/>
          <cell r="EJ46"/>
          <cell r="EK46"/>
          <cell r="EL46"/>
          <cell r="EM46"/>
          <cell r="EN46"/>
          <cell r="EO46"/>
          <cell r="EP46"/>
          <cell r="EQ46"/>
          <cell r="ER46"/>
          <cell r="ES46"/>
          <cell r="ET46"/>
          <cell r="EU46"/>
          <cell r="EV46"/>
          <cell r="EW46"/>
          <cell r="EX46"/>
          <cell r="EY46"/>
          <cell r="EZ46"/>
          <cell r="FA46"/>
          <cell r="FB46"/>
          <cell r="FC46"/>
          <cell r="FD46"/>
          <cell r="FE46"/>
          <cell r="FF46"/>
          <cell r="FG46"/>
          <cell r="FH46"/>
          <cell r="FI46"/>
          <cell r="FJ46"/>
          <cell r="FK46"/>
          <cell r="FL46"/>
          <cell r="FM46"/>
          <cell r="FN46"/>
          <cell r="FO46"/>
          <cell r="FP46"/>
          <cell r="FQ46"/>
          <cell r="FR46"/>
          <cell r="FS46"/>
          <cell r="FT46"/>
          <cell r="FU46"/>
          <cell r="FV46"/>
          <cell r="FW46"/>
          <cell r="FX46"/>
          <cell r="FY46"/>
          <cell r="FZ46"/>
          <cell r="GA46"/>
          <cell r="GB46"/>
          <cell r="GC46"/>
          <cell r="GD46"/>
          <cell r="GE46"/>
          <cell r="GF46"/>
          <cell r="GG46"/>
          <cell r="GH46"/>
          <cell r="GI46"/>
          <cell r="GJ46"/>
          <cell r="GK46"/>
          <cell r="GL46"/>
          <cell r="GM46"/>
          <cell r="GN46"/>
          <cell r="GO46"/>
          <cell r="GP46"/>
          <cell r="GQ46"/>
          <cell r="GR46"/>
          <cell r="GS46"/>
          <cell r="GT46"/>
          <cell r="GU46"/>
          <cell r="GV46"/>
          <cell r="GW46"/>
          <cell r="GX46"/>
          <cell r="GY46"/>
          <cell r="GZ46"/>
          <cell r="HA46"/>
          <cell r="HB46"/>
          <cell r="HC46"/>
          <cell r="HD46"/>
          <cell r="HE46"/>
          <cell r="HF46"/>
          <cell r="HG46"/>
          <cell r="HH46"/>
          <cell r="HI46"/>
          <cell r="HJ46"/>
          <cell r="HK46"/>
          <cell r="HL46"/>
          <cell r="HM46"/>
          <cell r="HN46"/>
          <cell r="HO46"/>
          <cell r="HP46"/>
          <cell r="HQ46"/>
          <cell r="HR46"/>
          <cell r="HS46"/>
          <cell r="HT46"/>
          <cell r="HU46"/>
          <cell r="HV46"/>
          <cell r="HW46"/>
          <cell r="HX46"/>
          <cell r="HY46"/>
          <cell r="HZ46"/>
          <cell r="IA46"/>
          <cell r="IB46"/>
          <cell r="IC46"/>
          <cell r="ID46"/>
          <cell r="IE46"/>
          <cell r="IF46"/>
          <cell r="IG46"/>
          <cell r="IH46"/>
          <cell r="II46"/>
          <cell r="IJ46"/>
          <cell r="IK46"/>
          <cell r="IL46"/>
          <cell r="IM46"/>
          <cell r="IN46"/>
          <cell r="IO46"/>
          <cell r="IP46"/>
          <cell r="IQ46"/>
          <cell r="IR46"/>
          <cell r="IS46"/>
          <cell r="IT46"/>
          <cell r="IU46"/>
          <cell r="IV46"/>
          <cell r="IW46"/>
          <cell r="IX46"/>
          <cell r="IY46"/>
          <cell r="IZ46"/>
          <cell r="JA46"/>
          <cell r="JB46"/>
          <cell r="JC46"/>
          <cell r="JD46"/>
          <cell r="JE46"/>
          <cell r="JF46"/>
          <cell r="JG46"/>
          <cell r="JH46"/>
          <cell r="JI46"/>
          <cell r="JJ46"/>
          <cell r="JK46"/>
          <cell r="JL46"/>
          <cell r="JM46"/>
          <cell r="JN46"/>
          <cell r="JO46"/>
          <cell r="JP46"/>
          <cell r="JQ46"/>
          <cell r="JR46"/>
          <cell r="JS46"/>
          <cell r="JT46"/>
          <cell r="JU46"/>
          <cell r="JV46"/>
          <cell r="JW46"/>
          <cell r="JX46"/>
          <cell r="JY46"/>
          <cell r="JZ46"/>
          <cell r="KA46"/>
          <cell r="KB46"/>
          <cell r="KC46"/>
          <cell r="KD46"/>
          <cell r="KE46"/>
          <cell r="KF46"/>
          <cell r="KG46"/>
          <cell r="KH46"/>
          <cell r="KI46"/>
          <cell r="KJ46"/>
          <cell r="KK46"/>
          <cell r="KL46"/>
          <cell r="KM46"/>
          <cell r="KN46"/>
          <cell r="KO46"/>
          <cell r="KP46"/>
          <cell r="KQ46"/>
          <cell r="KR46"/>
          <cell r="KS46"/>
          <cell r="KT46"/>
          <cell r="KU46"/>
          <cell r="KV46"/>
          <cell r="KW46"/>
          <cell r="KX46"/>
          <cell r="KY46"/>
          <cell r="KZ46"/>
          <cell r="LA46"/>
          <cell r="LB46"/>
          <cell r="LC46"/>
          <cell r="LD46"/>
          <cell r="LE46"/>
          <cell r="LF46"/>
          <cell r="LG46"/>
          <cell r="LH46"/>
          <cell r="LI46"/>
          <cell r="LJ46"/>
          <cell r="LK46"/>
          <cell r="LL46"/>
          <cell r="LM46"/>
          <cell r="LN46"/>
          <cell r="LO46"/>
          <cell r="LP46"/>
          <cell r="LQ46"/>
          <cell r="LR46"/>
          <cell r="LS46"/>
          <cell r="LT46"/>
          <cell r="LU46"/>
          <cell r="LV46"/>
          <cell r="LW46"/>
          <cell r="LX46"/>
          <cell r="LY46"/>
          <cell r="LZ46"/>
          <cell r="MA46"/>
          <cell r="MB46"/>
          <cell r="MC46"/>
          <cell r="MD46"/>
          <cell r="ME46"/>
          <cell r="MF46"/>
          <cell r="MG46"/>
          <cell r="MH46"/>
          <cell r="MI46"/>
          <cell r="MJ46"/>
          <cell r="MK46"/>
          <cell r="ML46"/>
          <cell r="MM46"/>
          <cell r="MN46"/>
          <cell r="MO46"/>
          <cell r="MP46"/>
          <cell r="MQ46"/>
          <cell r="MR46"/>
          <cell r="MS46"/>
          <cell r="MT46"/>
          <cell r="MU46"/>
          <cell r="MV46"/>
          <cell r="MW46"/>
          <cell r="MX46"/>
          <cell r="MY46"/>
          <cell r="MZ46"/>
          <cell r="NA46"/>
          <cell r="NB46"/>
          <cell r="NC46"/>
          <cell r="ND46"/>
          <cell r="NE46"/>
          <cell r="NF46"/>
          <cell r="NG46"/>
          <cell r="NH46"/>
          <cell r="NI46"/>
          <cell r="NJ46"/>
          <cell r="NK46"/>
          <cell r="NL46"/>
          <cell r="NM46"/>
          <cell r="NN46"/>
          <cell r="NO46"/>
          <cell r="NP46"/>
          <cell r="NQ46"/>
          <cell r="NR46"/>
          <cell r="NS46"/>
          <cell r="NT46"/>
          <cell r="NU46"/>
          <cell r="NV46"/>
          <cell r="NW46"/>
          <cell r="NX46"/>
          <cell r="NY46"/>
          <cell r="NZ46"/>
          <cell r="OA46"/>
          <cell r="OB46"/>
          <cell r="OC46"/>
          <cell r="OD46"/>
          <cell r="OE46"/>
          <cell r="OF46"/>
          <cell r="OG46"/>
          <cell r="OH46"/>
          <cell r="OI46"/>
          <cell r="OJ46"/>
          <cell r="OK46"/>
          <cell r="OL46"/>
          <cell r="OM46"/>
          <cell r="ON46"/>
          <cell r="OO46"/>
          <cell r="OP46"/>
          <cell r="OQ46"/>
          <cell r="OR46"/>
          <cell r="OS46"/>
          <cell r="OT46"/>
          <cell r="OU46"/>
          <cell r="OV46"/>
          <cell r="OW46"/>
          <cell r="OX46"/>
          <cell r="OY46"/>
          <cell r="OZ46"/>
          <cell r="PA46"/>
          <cell r="PB46"/>
          <cell r="PC46"/>
          <cell r="PD46"/>
          <cell r="PE46"/>
          <cell r="PF46"/>
          <cell r="PG46"/>
          <cell r="PH46"/>
          <cell r="PI46"/>
          <cell r="PJ46"/>
          <cell r="PK46"/>
          <cell r="PL46"/>
          <cell r="PM46"/>
          <cell r="PN46"/>
          <cell r="PO46"/>
          <cell r="PP46"/>
          <cell r="PQ46"/>
          <cell r="PR46"/>
          <cell r="PS46"/>
          <cell r="PT46"/>
          <cell r="PU46"/>
          <cell r="PV46"/>
          <cell r="PW46"/>
          <cell r="PX46"/>
          <cell r="PY46"/>
          <cell r="PZ46"/>
          <cell r="QA46"/>
          <cell r="QB46"/>
          <cell r="QC46"/>
          <cell r="QD46"/>
          <cell r="QE46"/>
          <cell r="QF46"/>
          <cell r="QG46"/>
          <cell r="QH46"/>
          <cell r="QI46"/>
          <cell r="QJ46"/>
          <cell r="QK46"/>
          <cell r="QL46"/>
          <cell r="QM46"/>
          <cell r="QN46"/>
          <cell r="QO46"/>
          <cell r="QP46"/>
          <cell r="QQ46"/>
          <cell r="QR46"/>
          <cell r="QS46"/>
          <cell r="QT46"/>
          <cell r="QU46"/>
          <cell r="QV46"/>
          <cell r="QW46"/>
          <cell r="QX46"/>
          <cell r="QY46"/>
          <cell r="QZ46"/>
          <cell r="RA46"/>
          <cell r="RB46"/>
          <cell r="RC46"/>
          <cell r="RD46"/>
          <cell r="RE46"/>
          <cell r="RF46"/>
          <cell r="RG46"/>
          <cell r="RH46"/>
          <cell r="RI46"/>
          <cell r="RJ46"/>
          <cell r="RK46"/>
          <cell r="RL46"/>
          <cell r="RM46"/>
          <cell r="RN46"/>
          <cell r="RO46"/>
          <cell r="RP46"/>
          <cell r="RQ46"/>
          <cell r="RR46"/>
          <cell r="RS46"/>
          <cell r="RT46"/>
          <cell r="RU46"/>
          <cell r="RV46"/>
          <cell r="RW46"/>
          <cell r="RX46"/>
          <cell r="RY46"/>
          <cell r="RZ46"/>
          <cell r="SA46"/>
          <cell r="SB46"/>
          <cell r="SC46"/>
          <cell r="SD46"/>
          <cell r="SE46"/>
          <cell r="SF46"/>
          <cell r="SG46"/>
          <cell r="SH46"/>
          <cell r="SI46"/>
          <cell r="SJ46"/>
          <cell r="SK46"/>
          <cell r="SL46"/>
          <cell r="SM46"/>
          <cell r="SN46"/>
          <cell r="SO46"/>
          <cell r="SP46"/>
          <cell r="SQ46"/>
          <cell r="SR46"/>
          <cell r="SS46"/>
          <cell r="ST46"/>
          <cell r="SU46"/>
          <cell r="SV46"/>
          <cell r="SW46"/>
          <cell r="SX46"/>
          <cell r="SY46"/>
          <cell r="SZ46"/>
          <cell r="TA46"/>
          <cell r="TB46"/>
          <cell r="TC46"/>
          <cell r="TD46"/>
          <cell r="TE46"/>
          <cell r="TF46"/>
          <cell r="TG46"/>
          <cell r="TH46"/>
          <cell r="TI46"/>
          <cell r="TJ46"/>
          <cell r="TK46"/>
          <cell r="TL46"/>
          <cell r="TM46"/>
          <cell r="TN46"/>
          <cell r="TO46"/>
          <cell r="TP46"/>
          <cell r="TQ46"/>
          <cell r="TR46"/>
          <cell r="TS46"/>
          <cell r="TT46"/>
          <cell r="TU46"/>
          <cell r="TV46"/>
          <cell r="TW46"/>
          <cell r="TX46"/>
          <cell r="TY46"/>
          <cell r="TZ46"/>
          <cell r="UA46"/>
          <cell r="UB46"/>
          <cell r="UC46"/>
          <cell r="UD46"/>
          <cell r="UE46"/>
          <cell r="UF46"/>
          <cell r="UG46"/>
          <cell r="UH46"/>
          <cell r="UI46"/>
          <cell r="UJ46"/>
          <cell r="UK46"/>
          <cell r="UL46"/>
          <cell r="UM46"/>
          <cell r="UN46"/>
          <cell r="UO46"/>
          <cell r="UP46"/>
          <cell r="UQ46"/>
          <cell r="UR46"/>
          <cell r="US46"/>
          <cell r="UT46"/>
          <cell r="UU46"/>
          <cell r="UV46"/>
          <cell r="UW46"/>
          <cell r="UX46"/>
          <cell r="UY46"/>
          <cell r="UZ46"/>
          <cell r="VA46"/>
          <cell r="VB46"/>
          <cell r="VC46"/>
          <cell r="VD46"/>
          <cell r="VE46"/>
          <cell r="VF46"/>
          <cell r="VG46"/>
          <cell r="VH46"/>
          <cell r="VI46"/>
          <cell r="VJ46"/>
          <cell r="VK46"/>
          <cell r="VL46"/>
          <cell r="VM46"/>
          <cell r="VN46"/>
          <cell r="VO46"/>
          <cell r="VP46"/>
          <cell r="VQ46"/>
          <cell r="VR46"/>
          <cell r="VS46"/>
          <cell r="VT46"/>
          <cell r="VU46"/>
          <cell r="VV46"/>
          <cell r="VW46"/>
          <cell r="VX46"/>
          <cell r="VY46"/>
          <cell r="VZ46"/>
          <cell r="WA46"/>
          <cell r="WB46"/>
          <cell r="WC46"/>
          <cell r="WD46"/>
          <cell r="WE46"/>
          <cell r="WF46"/>
          <cell r="WG46"/>
          <cell r="WH46"/>
          <cell r="WI46"/>
          <cell r="WJ46"/>
          <cell r="WK46"/>
          <cell r="WL46"/>
          <cell r="WM46"/>
          <cell r="WN46"/>
          <cell r="WO46"/>
          <cell r="WP46"/>
          <cell r="WQ46"/>
          <cell r="WR46"/>
          <cell r="WS46"/>
          <cell r="WT46"/>
          <cell r="WU46"/>
          <cell r="WV46"/>
          <cell r="WW46"/>
          <cell r="WX46"/>
          <cell r="WY46"/>
          <cell r="WZ46"/>
          <cell r="XA46"/>
          <cell r="XB46"/>
          <cell r="XC46"/>
          <cell r="XD46"/>
          <cell r="XE46"/>
          <cell r="XF46"/>
          <cell r="XG46"/>
          <cell r="XH46"/>
          <cell r="XI46"/>
          <cell r="XJ46"/>
          <cell r="XK46"/>
          <cell r="XL46"/>
          <cell r="XM46"/>
          <cell r="XN46"/>
          <cell r="XO46"/>
          <cell r="XP46"/>
          <cell r="XQ46"/>
          <cell r="XR46"/>
          <cell r="XS46"/>
          <cell r="XT46"/>
          <cell r="XU46"/>
          <cell r="XV46"/>
          <cell r="XW46"/>
          <cell r="XX46"/>
          <cell r="XY46"/>
          <cell r="XZ46"/>
          <cell r="YA46"/>
          <cell r="YB46"/>
          <cell r="YC46"/>
          <cell r="YD46"/>
          <cell r="YE46"/>
          <cell r="YF46"/>
          <cell r="YG46"/>
          <cell r="YH46"/>
          <cell r="YI46"/>
          <cell r="YJ46"/>
          <cell r="YK46"/>
          <cell r="YL46"/>
          <cell r="YM46"/>
          <cell r="YN46"/>
          <cell r="YO46"/>
          <cell r="YP46"/>
          <cell r="YQ46"/>
          <cell r="YR46"/>
          <cell r="YS46"/>
          <cell r="YT46"/>
          <cell r="YU46"/>
          <cell r="YV46"/>
          <cell r="YW46"/>
          <cell r="YX46"/>
          <cell r="YY46"/>
          <cell r="YZ46"/>
          <cell r="ZA46"/>
          <cell r="ZB46"/>
          <cell r="ZC46"/>
          <cell r="ZD46"/>
          <cell r="ZE46"/>
          <cell r="ZF46"/>
          <cell r="ZG46"/>
          <cell r="ZH46"/>
          <cell r="ZI46"/>
          <cell r="ZJ46"/>
          <cell r="ZK46"/>
          <cell r="ZL46"/>
          <cell r="ZM46"/>
          <cell r="ZN46"/>
          <cell r="ZO46"/>
          <cell r="ZP46"/>
          <cell r="ZQ46"/>
          <cell r="ZR46"/>
          <cell r="ZS46"/>
          <cell r="ZT46"/>
          <cell r="ZU46"/>
          <cell r="ZV46"/>
          <cell r="ZW46"/>
          <cell r="ZX46"/>
          <cell r="ZY46"/>
          <cell r="ZZ46"/>
          <cell r="AAA46"/>
          <cell r="AAB46"/>
          <cell r="AAC46"/>
          <cell r="AAD46"/>
          <cell r="AAE46"/>
          <cell r="AAF46"/>
          <cell r="AAG46"/>
          <cell r="AAH46"/>
          <cell r="AAI46"/>
          <cell r="AAJ46"/>
          <cell r="AAK46"/>
          <cell r="AAL46"/>
          <cell r="AAM46"/>
          <cell r="AAN46"/>
          <cell r="AAO46"/>
          <cell r="AAP46"/>
          <cell r="AAQ46"/>
          <cell r="AAR46"/>
          <cell r="AAS46"/>
        </row>
        <row r="47">
          <cell r="C47">
            <v>0</v>
          </cell>
          <cell r="D47"/>
          <cell r="E47"/>
          <cell r="F47"/>
          <cell r="G47"/>
          <cell r="H47"/>
          <cell r="I47"/>
          <cell r="J47"/>
          <cell r="K47"/>
          <cell r="L47"/>
          <cell r="M47"/>
          <cell r="N47"/>
          <cell r="O47"/>
          <cell r="P47"/>
          <cell r="Q47"/>
          <cell r="R47"/>
          <cell r="S47"/>
          <cell r="T47"/>
          <cell r="U47"/>
          <cell r="V47"/>
          <cell r="W47"/>
          <cell r="X47"/>
          <cell r="Y47"/>
          <cell r="Z47"/>
          <cell r="AA47"/>
          <cell r="AB47"/>
          <cell r="AC47"/>
          <cell r="AD47"/>
          <cell r="AE47"/>
          <cell r="AF47"/>
          <cell r="AG47"/>
          <cell r="AH47"/>
          <cell r="AI47"/>
          <cell r="AJ47"/>
          <cell r="AK47"/>
          <cell r="AL47"/>
          <cell r="AM47"/>
          <cell r="AN47"/>
          <cell r="AO47"/>
          <cell r="AP47"/>
          <cell r="AQ47"/>
          <cell r="AR47"/>
          <cell r="AS47"/>
          <cell r="AT47"/>
          <cell r="AU47"/>
          <cell r="AV47"/>
          <cell r="AW47"/>
          <cell r="AX47"/>
          <cell r="AY47"/>
          <cell r="AZ47"/>
          <cell r="BA47"/>
          <cell r="BB47"/>
          <cell r="BC47"/>
          <cell r="BD47"/>
          <cell r="BE47"/>
          <cell r="BF47"/>
          <cell r="BG47"/>
          <cell r="BH47"/>
          <cell r="BI47"/>
          <cell r="BJ47"/>
          <cell r="BK47"/>
          <cell r="BL47"/>
          <cell r="BM47"/>
          <cell r="BN47"/>
          <cell r="BO47"/>
          <cell r="BP47"/>
          <cell r="BQ47"/>
          <cell r="BR47"/>
          <cell r="BS47"/>
          <cell r="BT47"/>
          <cell r="BU47"/>
          <cell r="BV47"/>
          <cell r="BW47"/>
          <cell r="BX47"/>
          <cell r="BY47"/>
          <cell r="BZ47"/>
          <cell r="CA47"/>
          <cell r="CB47"/>
          <cell r="CC47"/>
          <cell r="CD47"/>
          <cell r="CE47"/>
          <cell r="CF47"/>
          <cell r="CG47"/>
          <cell r="CH47"/>
          <cell r="CI47"/>
          <cell r="CJ47"/>
          <cell r="CK47"/>
          <cell r="CL47"/>
          <cell r="CM47"/>
          <cell r="CN47"/>
          <cell r="CO47"/>
          <cell r="CP47"/>
          <cell r="CQ47"/>
          <cell r="CR47"/>
          <cell r="CS47"/>
          <cell r="CT47"/>
          <cell r="CU47"/>
          <cell r="CV47"/>
          <cell r="CW47"/>
          <cell r="CX47"/>
          <cell r="CY47"/>
          <cell r="CZ47"/>
          <cell r="DA47"/>
          <cell r="DB47"/>
          <cell r="DC47"/>
          <cell r="DD47"/>
          <cell r="DE47"/>
          <cell r="DF47"/>
          <cell r="DG47"/>
          <cell r="DH47"/>
          <cell r="DI47"/>
          <cell r="DJ47"/>
          <cell r="DK47"/>
          <cell r="DL47"/>
          <cell r="DM47"/>
          <cell r="DN47"/>
          <cell r="DO47"/>
          <cell r="DP47"/>
          <cell r="DQ47"/>
          <cell r="DR47"/>
          <cell r="DS47"/>
          <cell r="DT47"/>
          <cell r="DU47"/>
          <cell r="DV47"/>
          <cell r="DW47"/>
          <cell r="DX47"/>
          <cell r="DY47"/>
          <cell r="DZ47"/>
          <cell r="EA47"/>
          <cell r="EB47"/>
          <cell r="EC47"/>
          <cell r="ED47"/>
          <cell r="EE47"/>
          <cell r="EF47"/>
          <cell r="EG47"/>
          <cell r="EH47"/>
          <cell r="EI47"/>
          <cell r="EJ47"/>
          <cell r="EK47"/>
          <cell r="EL47"/>
          <cell r="EM47"/>
          <cell r="EN47"/>
          <cell r="EO47"/>
          <cell r="EP47"/>
          <cell r="EQ47"/>
          <cell r="ER47"/>
          <cell r="ES47"/>
          <cell r="ET47"/>
          <cell r="EU47"/>
          <cell r="EV47"/>
          <cell r="EW47"/>
          <cell r="EX47"/>
          <cell r="EY47"/>
          <cell r="EZ47"/>
          <cell r="FA47"/>
          <cell r="FB47"/>
          <cell r="FC47"/>
          <cell r="FD47"/>
          <cell r="FE47"/>
          <cell r="FF47"/>
          <cell r="FG47"/>
          <cell r="FH47"/>
          <cell r="FI47"/>
          <cell r="FJ47"/>
          <cell r="FK47"/>
          <cell r="FL47"/>
          <cell r="FM47"/>
          <cell r="FN47"/>
          <cell r="FO47"/>
          <cell r="FP47"/>
          <cell r="FQ47"/>
          <cell r="FR47"/>
          <cell r="FS47"/>
          <cell r="FT47"/>
          <cell r="FU47"/>
          <cell r="FV47"/>
          <cell r="FW47"/>
          <cell r="FX47"/>
          <cell r="FY47"/>
          <cell r="FZ47"/>
          <cell r="GA47"/>
          <cell r="GB47"/>
          <cell r="GC47"/>
          <cell r="GD47"/>
          <cell r="GE47"/>
          <cell r="GF47"/>
          <cell r="GG47"/>
          <cell r="GH47"/>
          <cell r="GI47"/>
          <cell r="GJ47"/>
          <cell r="GK47"/>
          <cell r="GL47"/>
          <cell r="GM47"/>
          <cell r="GN47"/>
          <cell r="GO47"/>
          <cell r="GP47"/>
          <cell r="GQ47"/>
          <cell r="GR47"/>
          <cell r="GS47"/>
          <cell r="GT47"/>
          <cell r="GU47"/>
          <cell r="GV47"/>
          <cell r="GW47"/>
          <cell r="GX47"/>
          <cell r="GY47"/>
          <cell r="GZ47"/>
          <cell r="HA47"/>
          <cell r="HB47"/>
          <cell r="HC47"/>
          <cell r="HD47"/>
          <cell r="HE47"/>
          <cell r="HF47"/>
          <cell r="HG47"/>
          <cell r="HH47"/>
          <cell r="HI47"/>
          <cell r="HJ47"/>
          <cell r="HK47"/>
          <cell r="HL47"/>
          <cell r="HM47"/>
          <cell r="HN47"/>
          <cell r="HO47"/>
          <cell r="HP47"/>
          <cell r="HQ47"/>
          <cell r="HR47"/>
          <cell r="HS47"/>
          <cell r="HT47"/>
          <cell r="HU47"/>
          <cell r="HV47"/>
          <cell r="HW47"/>
          <cell r="HX47"/>
          <cell r="HY47"/>
          <cell r="HZ47"/>
          <cell r="IA47"/>
          <cell r="IB47"/>
          <cell r="IC47"/>
          <cell r="ID47"/>
          <cell r="IE47"/>
          <cell r="IF47"/>
          <cell r="IG47"/>
          <cell r="IH47"/>
          <cell r="II47"/>
          <cell r="IJ47"/>
          <cell r="IK47"/>
          <cell r="IL47"/>
          <cell r="IM47"/>
          <cell r="IN47"/>
          <cell r="IO47"/>
          <cell r="IP47"/>
          <cell r="IQ47"/>
          <cell r="IR47"/>
          <cell r="IS47"/>
          <cell r="IT47"/>
          <cell r="IU47"/>
          <cell r="IV47"/>
          <cell r="IW47"/>
          <cell r="IX47"/>
          <cell r="IY47"/>
          <cell r="IZ47"/>
          <cell r="JA47"/>
          <cell r="JB47"/>
          <cell r="JC47"/>
          <cell r="JD47"/>
          <cell r="JE47"/>
          <cell r="JF47"/>
          <cell r="JG47"/>
          <cell r="JH47"/>
          <cell r="JI47"/>
          <cell r="JJ47"/>
          <cell r="JK47"/>
          <cell r="JL47"/>
          <cell r="JM47"/>
          <cell r="JN47"/>
          <cell r="JO47"/>
          <cell r="JP47"/>
          <cell r="JQ47"/>
          <cell r="JR47"/>
          <cell r="JS47"/>
          <cell r="JT47"/>
          <cell r="JU47"/>
          <cell r="JV47"/>
          <cell r="JW47"/>
          <cell r="JX47"/>
          <cell r="JY47"/>
          <cell r="JZ47"/>
          <cell r="KA47"/>
          <cell r="KB47"/>
          <cell r="KC47"/>
          <cell r="KD47"/>
          <cell r="KE47"/>
          <cell r="KF47"/>
          <cell r="KG47"/>
          <cell r="KH47"/>
          <cell r="KI47"/>
          <cell r="KJ47"/>
          <cell r="KK47"/>
          <cell r="KL47"/>
          <cell r="KM47"/>
          <cell r="KN47"/>
          <cell r="KO47"/>
          <cell r="KP47"/>
          <cell r="KQ47"/>
          <cell r="KR47"/>
          <cell r="KS47"/>
          <cell r="KT47"/>
          <cell r="KU47"/>
          <cell r="KV47"/>
          <cell r="KW47"/>
          <cell r="KX47"/>
          <cell r="KY47"/>
          <cell r="KZ47"/>
          <cell r="LA47"/>
          <cell r="LB47"/>
          <cell r="LC47"/>
          <cell r="LD47"/>
          <cell r="LE47"/>
          <cell r="LF47"/>
          <cell r="LG47"/>
          <cell r="LH47"/>
          <cell r="LI47"/>
          <cell r="LJ47"/>
          <cell r="LK47"/>
          <cell r="LL47"/>
          <cell r="LM47"/>
          <cell r="LN47"/>
          <cell r="LO47"/>
          <cell r="LP47"/>
          <cell r="LQ47"/>
          <cell r="LR47"/>
          <cell r="LS47"/>
          <cell r="LT47"/>
          <cell r="LU47"/>
          <cell r="LV47"/>
          <cell r="LW47"/>
          <cell r="LX47"/>
          <cell r="LY47"/>
          <cell r="LZ47"/>
          <cell r="MA47"/>
          <cell r="MB47"/>
          <cell r="MC47"/>
          <cell r="MD47"/>
          <cell r="ME47"/>
          <cell r="MF47"/>
          <cell r="MG47"/>
          <cell r="MH47"/>
          <cell r="MI47"/>
          <cell r="MJ47"/>
          <cell r="MK47"/>
          <cell r="ML47"/>
          <cell r="MM47"/>
          <cell r="MN47"/>
          <cell r="MO47"/>
          <cell r="MP47"/>
          <cell r="MQ47"/>
          <cell r="MR47"/>
          <cell r="MS47"/>
          <cell r="MT47"/>
          <cell r="MU47"/>
          <cell r="MV47"/>
          <cell r="MW47"/>
          <cell r="MX47"/>
          <cell r="MY47"/>
          <cell r="MZ47"/>
          <cell r="NA47"/>
          <cell r="NB47"/>
          <cell r="NC47"/>
          <cell r="ND47"/>
          <cell r="NE47"/>
          <cell r="NF47"/>
          <cell r="NG47"/>
          <cell r="NH47"/>
          <cell r="NI47"/>
          <cell r="NJ47"/>
          <cell r="NK47"/>
          <cell r="NL47"/>
          <cell r="NM47"/>
          <cell r="NN47"/>
          <cell r="NO47"/>
          <cell r="NP47"/>
          <cell r="NQ47"/>
          <cell r="NR47"/>
          <cell r="NS47"/>
          <cell r="NT47"/>
          <cell r="NU47"/>
          <cell r="NV47"/>
          <cell r="NW47"/>
          <cell r="NX47"/>
          <cell r="NY47"/>
          <cell r="NZ47"/>
          <cell r="OA47"/>
          <cell r="OB47"/>
          <cell r="OC47"/>
          <cell r="OD47"/>
          <cell r="OE47"/>
          <cell r="OF47"/>
          <cell r="OG47"/>
          <cell r="OH47"/>
          <cell r="OI47"/>
          <cell r="OJ47"/>
          <cell r="OK47"/>
          <cell r="OL47"/>
          <cell r="OM47"/>
          <cell r="ON47"/>
          <cell r="OO47"/>
          <cell r="OP47"/>
          <cell r="OQ47"/>
          <cell r="OR47"/>
          <cell r="OS47"/>
          <cell r="OT47"/>
          <cell r="OU47"/>
          <cell r="OV47"/>
          <cell r="OW47"/>
          <cell r="OX47"/>
          <cell r="OY47"/>
          <cell r="OZ47"/>
          <cell r="PA47"/>
          <cell r="PB47"/>
          <cell r="PC47"/>
          <cell r="PD47"/>
          <cell r="PE47"/>
          <cell r="PF47"/>
          <cell r="PG47"/>
          <cell r="PH47"/>
          <cell r="PI47"/>
          <cell r="PJ47"/>
          <cell r="PK47"/>
          <cell r="PL47"/>
          <cell r="PM47"/>
          <cell r="PN47"/>
          <cell r="PO47"/>
          <cell r="PP47"/>
          <cell r="PQ47"/>
          <cell r="PR47"/>
          <cell r="PS47"/>
          <cell r="PT47"/>
          <cell r="PU47"/>
          <cell r="PV47"/>
          <cell r="PW47"/>
          <cell r="PX47"/>
          <cell r="PY47"/>
          <cell r="PZ47"/>
          <cell r="QA47"/>
          <cell r="QB47"/>
          <cell r="QC47"/>
          <cell r="QD47"/>
          <cell r="QE47"/>
          <cell r="QF47"/>
          <cell r="QG47"/>
          <cell r="QH47"/>
          <cell r="QI47"/>
          <cell r="QJ47"/>
          <cell r="QK47"/>
          <cell r="QL47"/>
          <cell r="QM47"/>
          <cell r="QN47"/>
          <cell r="QO47"/>
          <cell r="QP47"/>
          <cell r="QQ47"/>
          <cell r="QR47"/>
          <cell r="QS47"/>
          <cell r="QT47"/>
          <cell r="QU47"/>
          <cell r="QV47"/>
          <cell r="QW47"/>
          <cell r="QX47"/>
          <cell r="QY47"/>
          <cell r="QZ47"/>
          <cell r="RA47"/>
          <cell r="RB47"/>
          <cell r="RC47"/>
          <cell r="RD47"/>
          <cell r="RE47"/>
          <cell r="RF47"/>
          <cell r="RG47"/>
          <cell r="RH47"/>
          <cell r="RI47"/>
          <cell r="RJ47"/>
          <cell r="RK47"/>
          <cell r="RL47"/>
          <cell r="RM47"/>
          <cell r="RN47"/>
          <cell r="RO47"/>
          <cell r="RP47"/>
          <cell r="RQ47"/>
          <cell r="RR47"/>
          <cell r="RS47"/>
          <cell r="RT47"/>
          <cell r="RU47"/>
          <cell r="RV47"/>
          <cell r="RW47"/>
          <cell r="RX47"/>
          <cell r="RY47"/>
          <cell r="RZ47"/>
          <cell r="SA47"/>
          <cell r="SB47"/>
          <cell r="SC47"/>
          <cell r="SD47"/>
          <cell r="SE47"/>
          <cell r="SF47"/>
          <cell r="SG47"/>
          <cell r="SH47"/>
          <cell r="SI47"/>
          <cell r="SJ47"/>
          <cell r="SK47"/>
          <cell r="SL47"/>
          <cell r="SM47"/>
          <cell r="SN47"/>
          <cell r="SO47"/>
          <cell r="SP47"/>
          <cell r="SQ47"/>
          <cell r="SR47"/>
          <cell r="SS47"/>
          <cell r="ST47"/>
          <cell r="SU47"/>
          <cell r="SV47"/>
          <cell r="SW47"/>
          <cell r="SX47"/>
          <cell r="SY47"/>
          <cell r="SZ47"/>
          <cell r="TA47"/>
          <cell r="TB47"/>
          <cell r="TC47"/>
          <cell r="TD47"/>
          <cell r="TE47"/>
          <cell r="TF47"/>
          <cell r="TG47"/>
          <cell r="TH47"/>
          <cell r="TI47"/>
          <cell r="TJ47"/>
          <cell r="TK47"/>
          <cell r="TL47"/>
          <cell r="TM47"/>
          <cell r="TN47"/>
          <cell r="TO47"/>
          <cell r="TP47"/>
          <cell r="TQ47"/>
          <cell r="TR47"/>
          <cell r="TS47"/>
          <cell r="TT47"/>
          <cell r="TU47"/>
          <cell r="TV47"/>
          <cell r="TW47"/>
          <cell r="TX47"/>
          <cell r="TY47"/>
          <cell r="TZ47"/>
          <cell r="UA47"/>
          <cell r="UB47"/>
          <cell r="UC47"/>
          <cell r="UD47"/>
          <cell r="UE47"/>
          <cell r="UF47"/>
          <cell r="UG47"/>
          <cell r="UH47"/>
          <cell r="UI47"/>
          <cell r="UJ47"/>
          <cell r="UK47"/>
          <cell r="UL47"/>
          <cell r="UM47"/>
          <cell r="UN47"/>
          <cell r="UO47"/>
          <cell r="UP47"/>
          <cell r="UQ47"/>
          <cell r="UR47"/>
          <cell r="US47"/>
          <cell r="UT47"/>
          <cell r="UU47"/>
          <cell r="UV47"/>
          <cell r="UW47"/>
          <cell r="UX47"/>
          <cell r="UY47"/>
          <cell r="UZ47"/>
          <cell r="VA47"/>
          <cell r="VB47"/>
          <cell r="VC47"/>
          <cell r="VD47"/>
          <cell r="VE47"/>
          <cell r="VF47"/>
          <cell r="VG47"/>
          <cell r="VH47"/>
          <cell r="VI47"/>
          <cell r="VJ47"/>
          <cell r="VK47"/>
          <cell r="VL47"/>
          <cell r="VM47"/>
          <cell r="VN47"/>
          <cell r="VO47"/>
          <cell r="VP47"/>
          <cell r="VQ47"/>
          <cell r="VR47"/>
          <cell r="VS47"/>
          <cell r="VT47"/>
          <cell r="VU47"/>
          <cell r="VV47"/>
          <cell r="VW47"/>
          <cell r="VX47"/>
          <cell r="VY47"/>
          <cell r="VZ47"/>
          <cell r="WA47"/>
          <cell r="WB47"/>
          <cell r="WC47"/>
          <cell r="WD47"/>
          <cell r="WE47"/>
          <cell r="WF47"/>
          <cell r="WG47"/>
          <cell r="WH47"/>
          <cell r="WI47"/>
          <cell r="WJ47"/>
          <cell r="WK47"/>
          <cell r="WL47"/>
          <cell r="WM47"/>
          <cell r="WN47"/>
          <cell r="WO47"/>
          <cell r="WP47"/>
          <cell r="WQ47"/>
          <cell r="WR47"/>
          <cell r="WS47"/>
          <cell r="WT47"/>
          <cell r="WU47"/>
          <cell r="WV47"/>
          <cell r="WW47"/>
          <cell r="WX47"/>
          <cell r="WY47"/>
          <cell r="WZ47"/>
          <cell r="XA47"/>
          <cell r="XB47"/>
          <cell r="XC47"/>
          <cell r="XD47"/>
          <cell r="XE47"/>
          <cell r="XF47"/>
          <cell r="XG47"/>
          <cell r="XH47"/>
          <cell r="XI47"/>
          <cell r="XJ47"/>
          <cell r="XK47"/>
          <cell r="XL47"/>
          <cell r="XM47"/>
          <cell r="XN47"/>
          <cell r="XO47"/>
          <cell r="XP47"/>
          <cell r="XQ47"/>
          <cell r="XR47"/>
          <cell r="XS47"/>
          <cell r="XT47"/>
          <cell r="XU47"/>
          <cell r="XV47"/>
          <cell r="XW47"/>
          <cell r="XX47"/>
          <cell r="XY47"/>
          <cell r="XZ47"/>
          <cell r="YA47"/>
          <cell r="YB47"/>
          <cell r="YC47"/>
          <cell r="YD47"/>
          <cell r="YE47"/>
          <cell r="YF47"/>
          <cell r="YG47"/>
          <cell r="YH47"/>
          <cell r="YI47"/>
          <cell r="YJ47"/>
          <cell r="YK47"/>
          <cell r="YL47"/>
          <cell r="YM47"/>
          <cell r="YN47"/>
          <cell r="YO47"/>
          <cell r="YP47"/>
          <cell r="YQ47"/>
          <cell r="YR47"/>
          <cell r="YS47"/>
          <cell r="YT47"/>
          <cell r="YU47"/>
          <cell r="YV47"/>
          <cell r="YW47"/>
          <cell r="YX47"/>
          <cell r="YY47"/>
          <cell r="YZ47"/>
          <cell r="ZA47"/>
          <cell r="ZB47"/>
          <cell r="ZC47"/>
          <cell r="ZD47"/>
          <cell r="ZE47"/>
          <cell r="ZF47"/>
          <cell r="ZG47"/>
          <cell r="ZH47"/>
          <cell r="ZI47"/>
          <cell r="ZJ47"/>
          <cell r="ZK47"/>
          <cell r="ZL47"/>
          <cell r="ZM47"/>
          <cell r="ZN47"/>
          <cell r="ZO47"/>
          <cell r="ZP47"/>
          <cell r="ZQ47"/>
          <cell r="ZR47"/>
          <cell r="ZS47"/>
          <cell r="ZT47"/>
          <cell r="ZU47"/>
          <cell r="ZV47"/>
          <cell r="ZW47"/>
          <cell r="ZX47"/>
          <cell r="ZY47"/>
          <cell r="ZZ47"/>
          <cell r="AAA47"/>
          <cell r="AAB47"/>
          <cell r="AAC47"/>
          <cell r="AAD47"/>
          <cell r="AAE47"/>
          <cell r="AAF47"/>
          <cell r="AAG47"/>
          <cell r="AAH47"/>
          <cell r="AAI47"/>
          <cell r="AAJ47"/>
          <cell r="AAK47"/>
          <cell r="AAL47"/>
          <cell r="AAM47"/>
          <cell r="AAN47"/>
          <cell r="AAO47"/>
          <cell r="AAP47"/>
          <cell r="AAQ47"/>
          <cell r="AAR47"/>
          <cell r="AAS47"/>
        </row>
        <row r="48">
          <cell r="C48">
            <v>0</v>
          </cell>
          <cell r="D48"/>
          <cell r="E48"/>
          <cell r="F48"/>
          <cell r="G48"/>
          <cell r="H48"/>
          <cell r="I48"/>
          <cell r="J48"/>
          <cell r="K48"/>
          <cell r="L48"/>
          <cell r="M48"/>
          <cell r="N48"/>
          <cell r="O48"/>
          <cell r="P48"/>
          <cell r="Q48"/>
          <cell r="R48"/>
          <cell r="S48"/>
          <cell r="T48"/>
          <cell r="U48"/>
          <cell r="V48"/>
          <cell r="W48"/>
          <cell r="X48"/>
          <cell r="Y48"/>
          <cell r="Z48"/>
          <cell r="AA48"/>
          <cell r="AB48"/>
          <cell r="AC48"/>
          <cell r="AD48"/>
          <cell r="AE48"/>
          <cell r="AF48"/>
          <cell r="AG48"/>
          <cell r="AH48"/>
          <cell r="AI48"/>
          <cell r="AJ48"/>
          <cell r="AK48"/>
          <cell r="AL48"/>
          <cell r="AM48"/>
          <cell r="AN48"/>
          <cell r="AO48"/>
          <cell r="AP48"/>
          <cell r="AQ48"/>
          <cell r="AR48"/>
          <cell r="AS48"/>
          <cell r="AT48"/>
          <cell r="AU48"/>
          <cell r="AV48"/>
          <cell r="AW48"/>
          <cell r="AX48"/>
          <cell r="AY48"/>
          <cell r="AZ48"/>
          <cell r="BA48"/>
          <cell r="BB48"/>
          <cell r="BC48"/>
          <cell r="BD48"/>
          <cell r="BE48"/>
          <cell r="BF48"/>
          <cell r="BG48"/>
          <cell r="BH48"/>
          <cell r="BI48"/>
          <cell r="BJ48"/>
          <cell r="BK48"/>
          <cell r="BL48"/>
          <cell r="BM48"/>
          <cell r="BN48"/>
          <cell r="BO48"/>
          <cell r="BP48"/>
          <cell r="BQ48"/>
          <cell r="BR48"/>
          <cell r="BS48"/>
          <cell r="BT48"/>
          <cell r="BU48"/>
          <cell r="BV48"/>
          <cell r="BW48"/>
          <cell r="BX48"/>
          <cell r="BY48"/>
          <cell r="BZ48"/>
          <cell r="CA48"/>
          <cell r="CB48"/>
          <cell r="CC48"/>
          <cell r="CD48"/>
          <cell r="CE48"/>
          <cell r="CF48"/>
          <cell r="CG48"/>
          <cell r="CH48"/>
          <cell r="CI48"/>
          <cell r="CJ48"/>
          <cell r="CK48"/>
          <cell r="CL48"/>
          <cell r="CM48"/>
          <cell r="CN48"/>
          <cell r="CO48"/>
          <cell r="CP48"/>
          <cell r="CQ48"/>
          <cell r="CR48"/>
          <cell r="CS48"/>
          <cell r="CT48"/>
          <cell r="CU48"/>
          <cell r="CV48"/>
          <cell r="CW48"/>
          <cell r="CX48"/>
          <cell r="CY48"/>
          <cell r="CZ48"/>
          <cell r="DA48"/>
          <cell r="DB48"/>
          <cell r="DC48"/>
          <cell r="DD48"/>
          <cell r="DE48"/>
          <cell r="DF48"/>
          <cell r="DG48"/>
          <cell r="DH48"/>
          <cell r="DI48"/>
          <cell r="DJ48"/>
          <cell r="DK48"/>
          <cell r="DL48"/>
          <cell r="DM48"/>
          <cell r="DN48"/>
          <cell r="DO48"/>
          <cell r="DP48"/>
          <cell r="DQ48"/>
          <cell r="DR48"/>
          <cell r="DS48"/>
          <cell r="DT48"/>
          <cell r="DU48"/>
          <cell r="DV48"/>
          <cell r="DW48"/>
          <cell r="DX48"/>
          <cell r="DY48"/>
          <cell r="DZ48"/>
          <cell r="EA48"/>
          <cell r="EB48"/>
          <cell r="EC48"/>
          <cell r="ED48"/>
          <cell r="EE48"/>
          <cell r="EF48"/>
          <cell r="EG48"/>
          <cell r="EH48"/>
          <cell r="EI48"/>
          <cell r="EJ48"/>
          <cell r="EK48"/>
          <cell r="EL48"/>
          <cell r="EM48"/>
          <cell r="EN48"/>
          <cell r="EO48"/>
          <cell r="EP48"/>
          <cell r="EQ48"/>
          <cell r="ER48"/>
          <cell r="ES48"/>
          <cell r="ET48"/>
          <cell r="EU48"/>
          <cell r="EV48"/>
          <cell r="EW48"/>
          <cell r="EX48"/>
          <cell r="EY48"/>
          <cell r="EZ48"/>
          <cell r="FA48"/>
          <cell r="FB48"/>
          <cell r="FC48"/>
          <cell r="FD48"/>
          <cell r="FE48"/>
          <cell r="FF48"/>
          <cell r="FG48"/>
          <cell r="FH48"/>
          <cell r="FI48"/>
          <cell r="FJ48"/>
          <cell r="FK48"/>
          <cell r="FL48"/>
          <cell r="FM48"/>
          <cell r="FN48"/>
          <cell r="FO48"/>
          <cell r="FP48"/>
          <cell r="FQ48"/>
          <cell r="FR48"/>
          <cell r="FS48"/>
          <cell r="FT48"/>
          <cell r="FU48"/>
          <cell r="FV48"/>
          <cell r="FW48"/>
          <cell r="FX48"/>
          <cell r="FY48"/>
          <cell r="FZ48"/>
          <cell r="GA48"/>
          <cell r="GB48"/>
          <cell r="GC48"/>
          <cell r="GD48"/>
          <cell r="GE48"/>
          <cell r="GF48"/>
          <cell r="GG48"/>
          <cell r="GH48"/>
          <cell r="GI48"/>
          <cell r="GJ48"/>
          <cell r="GK48"/>
          <cell r="GL48"/>
          <cell r="GM48"/>
          <cell r="GN48"/>
          <cell r="GO48"/>
          <cell r="GP48"/>
          <cell r="GQ48"/>
          <cell r="GR48"/>
          <cell r="GS48"/>
          <cell r="GT48"/>
          <cell r="GU48"/>
          <cell r="GV48"/>
          <cell r="GW48"/>
          <cell r="GX48"/>
          <cell r="GY48"/>
          <cell r="GZ48"/>
          <cell r="HA48"/>
          <cell r="HB48"/>
          <cell r="HC48"/>
          <cell r="HD48"/>
          <cell r="HE48"/>
          <cell r="HF48"/>
          <cell r="HG48"/>
          <cell r="HH48"/>
          <cell r="HI48"/>
          <cell r="HJ48"/>
          <cell r="HK48"/>
          <cell r="HL48"/>
          <cell r="HM48"/>
          <cell r="HN48"/>
          <cell r="HO48"/>
          <cell r="HP48"/>
          <cell r="HQ48"/>
          <cell r="HR48"/>
          <cell r="HS48"/>
          <cell r="HT48"/>
          <cell r="HU48"/>
          <cell r="HV48"/>
          <cell r="HW48"/>
          <cell r="HX48"/>
          <cell r="HY48"/>
          <cell r="HZ48"/>
          <cell r="IA48"/>
          <cell r="IB48"/>
          <cell r="IC48"/>
          <cell r="ID48"/>
          <cell r="IE48"/>
          <cell r="IF48"/>
          <cell r="IG48"/>
          <cell r="IH48"/>
          <cell r="II48"/>
          <cell r="IJ48"/>
          <cell r="IK48"/>
          <cell r="IL48"/>
          <cell r="IM48"/>
          <cell r="IN48"/>
          <cell r="IO48"/>
          <cell r="IP48"/>
          <cell r="IQ48"/>
          <cell r="IR48"/>
          <cell r="IS48"/>
          <cell r="IT48"/>
          <cell r="IU48"/>
          <cell r="IV48"/>
          <cell r="IW48"/>
          <cell r="IX48"/>
          <cell r="IY48"/>
          <cell r="IZ48"/>
          <cell r="JA48"/>
          <cell r="JB48"/>
          <cell r="JC48"/>
          <cell r="JD48"/>
          <cell r="JE48"/>
          <cell r="JF48"/>
          <cell r="JG48"/>
          <cell r="JH48"/>
          <cell r="JI48"/>
          <cell r="JJ48"/>
          <cell r="JK48"/>
          <cell r="JL48"/>
          <cell r="JM48"/>
          <cell r="JN48"/>
          <cell r="JO48"/>
          <cell r="JP48"/>
          <cell r="JQ48"/>
          <cell r="JR48"/>
          <cell r="JS48"/>
          <cell r="JT48"/>
          <cell r="JU48"/>
          <cell r="JV48"/>
          <cell r="JW48"/>
          <cell r="JX48"/>
          <cell r="JY48"/>
          <cell r="JZ48"/>
          <cell r="KA48"/>
          <cell r="KB48"/>
          <cell r="KC48"/>
          <cell r="KD48"/>
          <cell r="KE48"/>
          <cell r="KF48"/>
          <cell r="KG48"/>
          <cell r="KH48"/>
          <cell r="KI48"/>
          <cell r="KJ48"/>
          <cell r="KK48"/>
          <cell r="KL48"/>
          <cell r="KM48"/>
          <cell r="KN48"/>
          <cell r="KO48"/>
          <cell r="KP48"/>
          <cell r="KQ48"/>
          <cell r="KR48"/>
          <cell r="KS48"/>
          <cell r="KT48"/>
          <cell r="KU48"/>
          <cell r="KV48"/>
          <cell r="KW48"/>
          <cell r="KX48"/>
          <cell r="KY48"/>
          <cell r="KZ48"/>
          <cell r="LA48"/>
          <cell r="LB48"/>
          <cell r="LC48"/>
          <cell r="LD48"/>
          <cell r="LE48"/>
          <cell r="LF48"/>
          <cell r="LG48"/>
          <cell r="LH48"/>
          <cell r="LI48"/>
          <cell r="LJ48"/>
          <cell r="LK48"/>
          <cell r="LL48"/>
          <cell r="LM48"/>
          <cell r="LN48"/>
          <cell r="LO48"/>
          <cell r="LP48"/>
          <cell r="LQ48"/>
          <cell r="LR48"/>
          <cell r="LS48"/>
          <cell r="LT48"/>
          <cell r="LU48"/>
          <cell r="LV48"/>
          <cell r="LW48"/>
          <cell r="LX48"/>
          <cell r="LY48"/>
          <cell r="LZ48"/>
          <cell r="MA48"/>
          <cell r="MB48"/>
          <cell r="MC48"/>
          <cell r="MD48"/>
          <cell r="ME48"/>
          <cell r="MF48"/>
          <cell r="MG48"/>
          <cell r="MH48"/>
          <cell r="MI48"/>
          <cell r="MJ48"/>
          <cell r="MK48"/>
          <cell r="ML48"/>
          <cell r="MM48"/>
          <cell r="MN48"/>
          <cell r="MO48"/>
          <cell r="MP48"/>
          <cell r="MQ48"/>
          <cell r="MR48"/>
          <cell r="MS48"/>
          <cell r="MT48"/>
          <cell r="MU48"/>
          <cell r="MV48"/>
          <cell r="MW48"/>
          <cell r="MX48"/>
          <cell r="MY48"/>
          <cell r="MZ48"/>
          <cell r="NA48"/>
          <cell r="NB48"/>
          <cell r="NC48"/>
          <cell r="ND48"/>
          <cell r="NE48"/>
          <cell r="NF48"/>
          <cell r="NG48"/>
          <cell r="NH48"/>
          <cell r="NI48"/>
          <cell r="NJ48"/>
          <cell r="NK48"/>
          <cell r="NL48"/>
          <cell r="NM48"/>
          <cell r="NN48"/>
          <cell r="NO48"/>
          <cell r="NP48"/>
          <cell r="NQ48"/>
          <cell r="NR48"/>
          <cell r="NS48"/>
          <cell r="NT48"/>
          <cell r="NU48"/>
          <cell r="NV48"/>
          <cell r="NW48"/>
          <cell r="NX48"/>
          <cell r="NY48"/>
          <cell r="NZ48"/>
          <cell r="OA48"/>
          <cell r="OB48"/>
          <cell r="OC48"/>
          <cell r="OD48"/>
          <cell r="OE48"/>
          <cell r="OF48"/>
          <cell r="OG48"/>
          <cell r="OH48"/>
          <cell r="OI48"/>
          <cell r="OJ48"/>
          <cell r="OK48"/>
          <cell r="OL48"/>
          <cell r="OM48"/>
          <cell r="ON48"/>
          <cell r="OO48"/>
          <cell r="OP48"/>
          <cell r="OQ48"/>
          <cell r="OR48"/>
          <cell r="OS48"/>
          <cell r="OT48"/>
          <cell r="OU48"/>
          <cell r="OV48"/>
          <cell r="OW48"/>
          <cell r="OX48"/>
          <cell r="OY48"/>
          <cell r="OZ48"/>
          <cell r="PA48"/>
          <cell r="PB48"/>
          <cell r="PC48"/>
          <cell r="PD48"/>
          <cell r="PE48"/>
          <cell r="PF48"/>
          <cell r="PG48"/>
          <cell r="PH48"/>
          <cell r="PI48"/>
          <cell r="PJ48"/>
          <cell r="PK48"/>
          <cell r="PL48"/>
          <cell r="PM48"/>
          <cell r="PN48"/>
          <cell r="PO48"/>
          <cell r="PP48"/>
          <cell r="PQ48"/>
          <cell r="PR48"/>
          <cell r="PS48"/>
          <cell r="PT48"/>
          <cell r="PU48"/>
          <cell r="PV48"/>
          <cell r="PW48"/>
          <cell r="PX48"/>
          <cell r="PY48"/>
          <cell r="PZ48"/>
          <cell r="QA48"/>
          <cell r="QB48"/>
          <cell r="QC48"/>
          <cell r="QD48"/>
          <cell r="QE48"/>
          <cell r="QF48"/>
          <cell r="QG48"/>
          <cell r="QH48"/>
          <cell r="QI48"/>
          <cell r="QJ48"/>
          <cell r="QK48"/>
          <cell r="QL48"/>
          <cell r="QM48"/>
          <cell r="QN48"/>
          <cell r="QO48"/>
          <cell r="QP48"/>
          <cell r="QQ48"/>
          <cell r="QR48"/>
          <cell r="QS48"/>
          <cell r="QT48"/>
          <cell r="QU48"/>
          <cell r="QV48"/>
          <cell r="QW48"/>
          <cell r="QX48"/>
          <cell r="QY48"/>
          <cell r="QZ48"/>
          <cell r="RA48"/>
          <cell r="RB48"/>
          <cell r="RC48"/>
          <cell r="RD48"/>
          <cell r="RE48"/>
          <cell r="RF48"/>
          <cell r="RG48"/>
          <cell r="RH48"/>
          <cell r="RI48"/>
          <cell r="RJ48"/>
          <cell r="RK48"/>
          <cell r="RL48"/>
          <cell r="RM48"/>
          <cell r="RN48"/>
          <cell r="RO48"/>
          <cell r="RP48"/>
          <cell r="RQ48"/>
          <cell r="RR48"/>
          <cell r="RS48"/>
          <cell r="RT48"/>
          <cell r="RU48"/>
          <cell r="RV48"/>
          <cell r="RW48"/>
          <cell r="RX48"/>
          <cell r="RY48"/>
          <cell r="RZ48"/>
          <cell r="SA48"/>
          <cell r="SB48"/>
          <cell r="SC48"/>
          <cell r="SD48"/>
          <cell r="SE48"/>
          <cell r="SF48"/>
          <cell r="SG48"/>
          <cell r="SH48"/>
          <cell r="SI48"/>
          <cell r="SJ48"/>
          <cell r="SK48"/>
          <cell r="SL48"/>
          <cell r="SM48"/>
          <cell r="SN48"/>
          <cell r="SO48"/>
          <cell r="SP48"/>
          <cell r="SQ48"/>
          <cell r="SR48"/>
          <cell r="SS48"/>
          <cell r="ST48"/>
          <cell r="SU48"/>
          <cell r="SV48"/>
          <cell r="SW48"/>
          <cell r="SX48"/>
          <cell r="SY48"/>
          <cell r="SZ48"/>
          <cell r="TA48"/>
          <cell r="TB48"/>
          <cell r="TC48"/>
          <cell r="TD48"/>
          <cell r="TE48"/>
          <cell r="TF48"/>
          <cell r="TG48"/>
          <cell r="TH48"/>
          <cell r="TI48"/>
          <cell r="TJ48"/>
          <cell r="TK48"/>
          <cell r="TL48"/>
          <cell r="TM48"/>
          <cell r="TN48"/>
          <cell r="TO48"/>
          <cell r="TP48"/>
          <cell r="TQ48"/>
          <cell r="TR48"/>
          <cell r="TS48"/>
          <cell r="TT48"/>
          <cell r="TU48"/>
          <cell r="TV48"/>
          <cell r="TW48"/>
          <cell r="TX48"/>
          <cell r="TY48"/>
          <cell r="TZ48"/>
          <cell r="UA48"/>
          <cell r="UB48"/>
          <cell r="UC48"/>
          <cell r="UD48"/>
          <cell r="UE48"/>
          <cell r="UF48"/>
          <cell r="UG48"/>
          <cell r="UH48"/>
          <cell r="UI48"/>
          <cell r="UJ48"/>
          <cell r="UK48"/>
          <cell r="UL48"/>
          <cell r="UM48"/>
          <cell r="UN48"/>
          <cell r="UO48"/>
          <cell r="UP48"/>
          <cell r="UQ48"/>
          <cell r="UR48"/>
          <cell r="US48"/>
          <cell r="UT48"/>
          <cell r="UU48"/>
          <cell r="UV48"/>
          <cell r="UW48"/>
          <cell r="UX48"/>
          <cell r="UY48"/>
          <cell r="UZ48"/>
          <cell r="VA48"/>
          <cell r="VB48"/>
          <cell r="VC48"/>
          <cell r="VD48"/>
          <cell r="VE48"/>
          <cell r="VF48"/>
          <cell r="VG48"/>
          <cell r="VH48"/>
          <cell r="VI48"/>
          <cell r="VJ48"/>
          <cell r="VK48"/>
          <cell r="VL48"/>
          <cell r="VM48"/>
          <cell r="VN48"/>
          <cell r="VO48"/>
          <cell r="VP48"/>
          <cell r="VQ48"/>
          <cell r="VR48"/>
          <cell r="VS48"/>
          <cell r="VT48"/>
          <cell r="VU48"/>
          <cell r="VV48"/>
          <cell r="VW48"/>
          <cell r="VX48"/>
          <cell r="VY48"/>
          <cell r="VZ48"/>
          <cell r="WA48"/>
          <cell r="WB48"/>
          <cell r="WC48"/>
          <cell r="WD48"/>
          <cell r="WE48"/>
          <cell r="WF48"/>
          <cell r="WG48"/>
          <cell r="WH48"/>
          <cell r="WI48"/>
          <cell r="WJ48"/>
          <cell r="WK48"/>
          <cell r="WL48"/>
          <cell r="WM48"/>
          <cell r="WN48"/>
          <cell r="WO48"/>
          <cell r="WP48"/>
          <cell r="WQ48"/>
          <cell r="WR48"/>
          <cell r="WS48"/>
          <cell r="WT48"/>
          <cell r="WU48"/>
          <cell r="WV48"/>
          <cell r="WW48"/>
          <cell r="WX48"/>
          <cell r="WY48"/>
          <cell r="WZ48"/>
          <cell r="XA48"/>
          <cell r="XB48"/>
          <cell r="XC48"/>
          <cell r="XD48"/>
          <cell r="XE48"/>
          <cell r="XF48"/>
          <cell r="XG48"/>
          <cell r="XH48"/>
          <cell r="XI48"/>
          <cell r="XJ48"/>
          <cell r="XK48"/>
          <cell r="XL48"/>
          <cell r="XM48"/>
          <cell r="XN48"/>
          <cell r="XO48"/>
          <cell r="XP48"/>
          <cell r="XQ48"/>
          <cell r="XR48"/>
          <cell r="XS48"/>
          <cell r="XT48"/>
          <cell r="XU48"/>
          <cell r="XV48"/>
          <cell r="XW48"/>
          <cell r="XX48"/>
          <cell r="XY48"/>
          <cell r="XZ48"/>
          <cell r="YA48"/>
          <cell r="YB48"/>
          <cell r="YC48"/>
          <cell r="YD48"/>
          <cell r="YE48"/>
          <cell r="YF48"/>
          <cell r="YG48"/>
          <cell r="YH48"/>
          <cell r="YI48"/>
          <cell r="YJ48"/>
          <cell r="YK48"/>
          <cell r="YL48"/>
          <cell r="YM48"/>
          <cell r="YN48"/>
          <cell r="YO48"/>
          <cell r="YP48"/>
          <cell r="YQ48"/>
          <cell r="YR48"/>
          <cell r="YS48"/>
          <cell r="YT48"/>
          <cell r="YU48"/>
          <cell r="YV48"/>
          <cell r="YW48"/>
          <cell r="YX48"/>
          <cell r="YY48"/>
          <cell r="YZ48"/>
          <cell r="ZA48"/>
          <cell r="ZB48"/>
          <cell r="ZC48"/>
          <cell r="ZD48"/>
          <cell r="ZE48"/>
          <cell r="ZF48"/>
          <cell r="ZG48"/>
          <cell r="ZH48"/>
          <cell r="ZI48"/>
          <cell r="ZJ48"/>
          <cell r="ZK48"/>
          <cell r="ZL48"/>
          <cell r="ZM48"/>
          <cell r="ZN48"/>
          <cell r="ZO48"/>
          <cell r="ZP48"/>
          <cell r="ZQ48"/>
          <cell r="ZR48"/>
          <cell r="ZS48"/>
          <cell r="ZT48"/>
          <cell r="ZU48"/>
          <cell r="ZV48"/>
          <cell r="ZW48"/>
          <cell r="ZX48"/>
          <cell r="ZY48"/>
          <cell r="ZZ48"/>
          <cell r="AAA48"/>
          <cell r="AAB48"/>
          <cell r="AAC48"/>
          <cell r="AAD48"/>
          <cell r="AAE48"/>
          <cell r="AAF48"/>
          <cell r="AAG48"/>
          <cell r="AAH48"/>
          <cell r="AAI48"/>
          <cell r="AAJ48"/>
          <cell r="AAK48"/>
          <cell r="AAL48"/>
          <cell r="AAM48"/>
          <cell r="AAN48"/>
          <cell r="AAO48"/>
          <cell r="AAP48"/>
          <cell r="AAQ48"/>
          <cell r="AAR48"/>
          <cell r="AAS48"/>
        </row>
        <row r="49">
          <cell r="C49">
            <v>0</v>
          </cell>
          <cell r="D49"/>
          <cell r="E49"/>
          <cell r="F49"/>
          <cell r="G49"/>
          <cell r="H49"/>
          <cell r="I49"/>
          <cell r="J49"/>
          <cell r="K49"/>
          <cell r="L49"/>
          <cell r="M49"/>
          <cell r="N49"/>
          <cell r="O49"/>
          <cell r="P49"/>
          <cell r="Q49"/>
          <cell r="R49"/>
          <cell r="S49"/>
          <cell r="T49"/>
          <cell r="U49"/>
          <cell r="V49"/>
          <cell r="W49"/>
          <cell r="X49"/>
          <cell r="Y49"/>
          <cell r="Z49"/>
          <cell r="AA49"/>
          <cell r="AB49"/>
          <cell r="AC49"/>
          <cell r="AD49"/>
          <cell r="AE49"/>
          <cell r="AF49"/>
          <cell r="AG49"/>
          <cell r="AH49"/>
          <cell r="AI49"/>
          <cell r="AJ49"/>
          <cell r="AK49"/>
          <cell r="AL49"/>
          <cell r="AM49"/>
          <cell r="AN49"/>
          <cell r="AO49"/>
          <cell r="AP49"/>
          <cell r="AQ49"/>
          <cell r="AR49"/>
          <cell r="AS49"/>
          <cell r="AT49"/>
          <cell r="AU49"/>
          <cell r="AV49"/>
          <cell r="AW49"/>
          <cell r="AX49"/>
          <cell r="AY49"/>
          <cell r="AZ49"/>
          <cell r="BA49"/>
          <cell r="BB49"/>
          <cell r="BC49"/>
          <cell r="BD49"/>
          <cell r="BE49"/>
          <cell r="BF49"/>
          <cell r="BG49"/>
          <cell r="BH49"/>
          <cell r="BI49"/>
          <cell r="BJ49"/>
          <cell r="BK49"/>
          <cell r="BL49"/>
          <cell r="BM49"/>
          <cell r="BN49"/>
          <cell r="BO49"/>
          <cell r="BP49"/>
          <cell r="BQ49"/>
          <cell r="BR49"/>
          <cell r="BS49"/>
          <cell r="BT49"/>
          <cell r="BU49"/>
          <cell r="BV49"/>
          <cell r="BW49"/>
          <cell r="BX49"/>
          <cell r="BY49"/>
          <cell r="BZ49"/>
          <cell r="CA49"/>
          <cell r="CB49"/>
          <cell r="CC49"/>
          <cell r="CD49"/>
          <cell r="CE49"/>
          <cell r="CF49"/>
          <cell r="CG49"/>
          <cell r="CH49"/>
          <cell r="CI49"/>
          <cell r="CJ49"/>
          <cell r="CK49"/>
          <cell r="CL49"/>
          <cell r="CM49"/>
          <cell r="CN49"/>
          <cell r="CO49"/>
          <cell r="CP49"/>
          <cell r="CQ49"/>
          <cell r="CR49"/>
          <cell r="CS49"/>
          <cell r="CT49"/>
          <cell r="CU49"/>
          <cell r="CV49"/>
          <cell r="CW49"/>
          <cell r="CX49"/>
          <cell r="CY49"/>
          <cell r="CZ49"/>
          <cell r="DA49"/>
          <cell r="DB49"/>
          <cell r="DC49"/>
          <cell r="DD49"/>
          <cell r="DE49"/>
          <cell r="DF49"/>
          <cell r="DG49"/>
          <cell r="DH49"/>
          <cell r="DI49"/>
          <cell r="DJ49"/>
          <cell r="DK49"/>
          <cell r="DL49"/>
          <cell r="DM49"/>
          <cell r="DN49"/>
          <cell r="DO49"/>
          <cell r="DP49"/>
          <cell r="DQ49"/>
          <cell r="DR49"/>
          <cell r="DS49"/>
          <cell r="DT49"/>
          <cell r="DU49"/>
          <cell r="DV49"/>
          <cell r="DW49"/>
          <cell r="DX49"/>
          <cell r="DY49"/>
          <cell r="DZ49"/>
          <cell r="EA49"/>
          <cell r="EB49"/>
          <cell r="EC49"/>
          <cell r="ED49"/>
          <cell r="EE49"/>
          <cell r="EF49"/>
          <cell r="EG49"/>
          <cell r="EH49"/>
          <cell r="EI49"/>
          <cell r="EJ49"/>
          <cell r="EK49"/>
          <cell r="EL49"/>
          <cell r="EM49"/>
          <cell r="EN49"/>
          <cell r="EO49"/>
          <cell r="EP49"/>
          <cell r="EQ49"/>
          <cell r="ER49"/>
          <cell r="ES49"/>
          <cell r="ET49"/>
          <cell r="EU49"/>
          <cell r="EV49"/>
          <cell r="EW49"/>
          <cell r="EX49"/>
          <cell r="EY49"/>
          <cell r="EZ49"/>
          <cell r="FA49"/>
          <cell r="FB49"/>
          <cell r="FC49"/>
          <cell r="FD49"/>
          <cell r="FE49"/>
          <cell r="FF49"/>
          <cell r="FG49"/>
          <cell r="FH49"/>
          <cell r="FI49"/>
          <cell r="FJ49"/>
          <cell r="FK49"/>
          <cell r="FL49"/>
          <cell r="FM49"/>
          <cell r="FN49"/>
          <cell r="FO49"/>
          <cell r="FP49"/>
          <cell r="FQ49"/>
          <cell r="FR49"/>
          <cell r="FS49"/>
          <cell r="FT49"/>
          <cell r="FU49"/>
          <cell r="FV49"/>
          <cell r="FW49"/>
          <cell r="FX49"/>
          <cell r="FY49"/>
          <cell r="FZ49"/>
          <cell r="GA49"/>
          <cell r="GB49"/>
          <cell r="GC49"/>
          <cell r="GD49"/>
          <cell r="GE49"/>
          <cell r="GF49"/>
          <cell r="GG49"/>
          <cell r="GH49"/>
          <cell r="GI49"/>
          <cell r="GJ49"/>
          <cell r="GK49"/>
          <cell r="GL49"/>
          <cell r="GM49"/>
          <cell r="GN49"/>
          <cell r="GO49"/>
          <cell r="GP49"/>
          <cell r="GQ49"/>
          <cell r="GR49"/>
          <cell r="GS49"/>
          <cell r="GT49"/>
          <cell r="GU49"/>
          <cell r="GV49"/>
          <cell r="GW49"/>
          <cell r="GX49"/>
          <cell r="GY49"/>
          <cell r="GZ49"/>
          <cell r="HA49"/>
          <cell r="HB49"/>
          <cell r="HC49"/>
          <cell r="HD49"/>
          <cell r="HE49"/>
          <cell r="HF49"/>
          <cell r="HG49"/>
          <cell r="HH49"/>
          <cell r="HI49"/>
          <cell r="HJ49"/>
          <cell r="HK49"/>
          <cell r="HL49"/>
          <cell r="HM49"/>
          <cell r="HN49"/>
          <cell r="HO49"/>
          <cell r="HP49"/>
          <cell r="HQ49"/>
          <cell r="HR49"/>
          <cell r="HS49"/>
          <cell r="HT49"/>
          <cell r="HU49"/>
          <cell r="HV49"/>
          <cell r="HW49"/>
          <cell r="HX49"/>
          <cell r="HY49"/>
          <cell r="HZ49"/>
          <cell r="IA49"/>
          <cell r="IB49"/>
          <cell r="IC49"/>
          <cell r="ID49"/>
          <cell r="IE49"/>
          <cell r="IF49"/>
          <cell r="IG49"/>
          <cell r="IH49"/>
          <cell r="II49"/>
          <cell r="IJ49"/>
          <cell r="IK49"/>
          <cell r="IL49"/>
          <cell r="IM49"/>
          <cell r="IN49"/>
          <cell r="IO49"/>
          <cell r="IP49"/>
          <cell r="IQ49"/>
          <cell r="IR49"/>
          <cell r="IS49"/>
          <cell r="IT49"/>
          <cell r="IU49"/>
          <cell r="IV49"/>
          <cell r="IW49"/>
          <cell r="IX49"/>
          <cell r="IY49"/>
          <cell r="IZ49"/>
          <cell r="JA49"/>
          <cell r="JB49"/>
          <cell r="JC49"/>
          <cell r="JD49"/>
          <cell r="JE49"/>
          <cell r="JF49"/>
          <cell r="JG49"/>
          <cell r="JH49"/>
          <cell r="JI49"/>
          <cell r="JJ49"/>
          <cell r="JK49"/>
          <cell r="JL49"/>
          <cell r="JM49"/>
          <cell r="JN49"/>
          <cell r="JO49"/>
          <cell r="JP49"/>
          <cell r="JQ49"/>
          <cell r="JR49"/>
          <cell r="JS49"/>
          <cell r="JT49"/>
          <cell r="JU49"/>
          <cell r="JV49"/>
          <cell r="JW49"/>
          <cell r="JX49"/>
          <cell r="JY49"/>
          <cell r="JZ49"/>
          <cell r="KA49"/>
          <cell r="KB49"/>
          <cell r="KC49"/>
          <cell r="KD49"/>
          <cell r="KE49"/>
          <cell r="KF49"/>
          <cell r="KG49"/>
          <cell r="KH49"/>
          <cell r="KI49"/>
          <cell r="KJ49"/>
          <cell r="KK49"/>
          <cell r="KL49"/>
          <cell r="KM49"/>
          <cell r="KN49"/>
          <cell r="KO49"/>
          <cell r="KP49"/>
          <cell r="KQ49"/>
          <cell r="KR49"/>
          <cell r="KS49"/>
          <cell r="KT49"/>
          <cell r="KU49"/>
          <cell r="KV49"/>
          <cell r="KW49"/>
          <cell r="KX49"/>
          <cell r="KY49"/>
          <cell r="KZ49"/>
          <cell r="LA49"/>
          <cell r="LB49"/>
          <cell r="LC49"/>
          <cell r="LD49"/>
          <cell r="LE49"/>
          <cell r="LF49"/>
          <cell r="LG49"/>
          <cell r="LH49"/>
          <cell r="LI49"/>
          <cell r="LJ49"/>
          <cell r="LK49"/>
          <cell r="LL49"/>
          <cell r="LM49"/>
          <cell r="LN49"/>
          <cell r="LO49"/>
          <cell r="LP49"/>
          <cell r="LQ49"/>
          <cell r="LR49"/>
          <cell r="LS49"/>
          <cell r="LT49"/>
          <cell r="LU49"/>
          <cell r="LV49"/>
          <cell r="LW49"/>
          <cell r="LX49"/>
          <cell r="LY49"/>
          <cell r="LZ49"/>
          <cell r="MA49"/>
          <cell r="MB49"/>
          <cell r="MC49"/>
          <cell r="MD49"/>
          <cell r="ME49"/>
          <cell r="MF49"/>
          <cell r="MG49"/>
          <cell r="MH49"/>
          <cell r="MI49"/>
          <cell r="MJ49"/>
          <cell r="MK49"/>
          <cell r="ML49"/>
          <cell r="MM49"/>
          <cell r="MN49"/>
          <cell r="MO49"/>
          <cell r="MP49"/>
          <cell r="MQ49"/>
          <cell r="MR49"/>
          <cell r="MS49"/>
          <cell r="MT49"/>
          <cell r="MU49"/>
          <cell r="MV49"/>
          <cell r="MW49"/>
          <cell r="MX49"/>
          <cell r="MY49"/>
          <cell r="MZ49"/>
          <cell r="NA49"/>
          <cell r="NB49"/>
          <cell r="NC49"/>
          <cell r="ND49"/>
          <cell r="NE49"/>
          <cell r="NF49"/>
          <cell r="NG49"/>
          <cell r="NH49"/>
          <cell r="NI49"/>
          <cell r="NJ49"/>
          <cell r="NK49"/>
          <cell r="NL49"/>
          <cell r="NM49"/>
          <cell r="NN49"/>
          <cell r="NO49"/>
          <cell r="NP49"/>
          <cell r="NQ49"/>
          <cell r="NR49"/>
          <cell r="NS49"/>
          <cell r="NT49"/>
          <cell r="NU49"/>
          <cell r="NV49"/>
          <cell r="NW49"/>
          <cell r="NX49"/>
          <cell r="NY49"/>
          <cell r="NZ49"/>
          <cell r="OA49"/>
          <cell r="OB49"/>
          <cell r="OC49"/>
          <cell r="OD49"/>
          <cell r="OE49"/>
          <cell r="OF49"/>
          <cell r="OG49"/>
          <cell r="OH49"/>
          <cell r="OI49"/>
          <cell r="OJ49"/>
          <cell r="OK49"/>
          <cell r="OL49"/>
          <cell r="OM49"/>
          <cell r="ON49"/>
          <cell r="OO49"/>
          <cell r="OP49"/>
          <cell r="OQ49"/>
          <cell r="OR49"/>
          <cell r="OS49"/>
          <cell r="OT49"/>
          <cell r="OU49"/>
          <cell r="OV49"/>
          <cell r="OW49"/>
          <cell r="OX49"/>
          <cell r="OY49"/>
          <cell r="OZ49"/>
          <cell r="PA49"/>
          <cell r="PB49"/>
          <cell r="PC49"/>
          <cell r="PD49"/>
          <cell r="PE49"/>
          <cell r="PF49"/>
          <cell r="PG49"/>
          <cell r="PH49"/>
          <cell r="PI49"/>
          <cell r="PJ49"/>
          <cell r="PK49"/>
          <cell r="PL49"/>
          <cell r="PM49"/>
          <cell r="PN49"/>
          <cell r="PO49"/>
          <cell r="PP49"/>
          <cell r="PQ49"/>
          <cell r="PR49"/>
          <cell r="PS49"/>
          <cell r="PT49"/>
          <cell r="PU49"/>
          <cell r="PV49"/>
          <cell r="PW49"/>
          <cell r="PX49"/>
          <cell r="PY49"/>
          <cell r="PZ49"/>
          <cell r="QA49"/>
          <cell r="QB49"/>
          <cell r="QC49"/>
          <cell r="QD49"/>
          <cell r="QE49"/>
          <cell r="QF49"/>
          <cell r="QG49"/>
          <cell r="QH49"/>
          <cell r="QI49"/>
          <cell r="QJ49"/>
          <cell r="QK49"/>
          <cell r="QL49"/>
          <cell r="QM49"/>
          <cell r="QN49"/>
          <cell r="QO49"/>
          <cell r="QP49"/>
          <cell r="QQ49"/>
          <cell r="QR49"/>
          <cell r="QS49"/>
          <cell r="QT49"/>
          <cell r="QU49"/>
          <cell r="QV49"/>
          <cell r="QW49"/>
          <cell r="QX49"/>
          <cell r="QY49"/>
          <cell r="QZ49"/>
          <cell r="RA49"/>
          <cell r="RB49"/>
          <cell r="RC49"/>
          <cell r="RD49"/>
          <cell r="RE49"/>
          <cell r="RF49"/>
          <cell r="RG49"/>
          <cell r="RH49"/>
          <cell r="RI49"/>
          <cell r="RJ49"/>
          <cell r="RK49"/>
          <cell r="RL49"/>
          <cell r="RM49"/>
          <cell r="RN49"/>
          <cell r="RO49"/>
          <cell r="RP49"/>
          <cell r="RQ49"/>
          <cell r="RR49"/>
          <cell r="RS49"/>
          <cell r="RT49"/>
          <cell r="RU49"/>
          <cell r="RV49"/>
          <cell r="RW49"/>
          <cell r="RX49"/>
          <cell r="RY49"/>
          <cell r="RZ49"/>
          <cell r="SA49"/>
          <cell r="SB49"/>
          <cell r="SC49"/>
          <cell r="SD49"/>
          <cell r="SE49"/>
          <cell r="SF49"/>
          <cell r="SG49"/>
          <cell r="SH49"/>
          <cell r="SI49"/>
          <cell r="SJ49"/>
          <cell r="SK49"/>
          <cell r="SL49"/>
          <cell r="SM49"/>
          <cell r="SN49"/>
          <cell r="SO49"/>
          <cell r="SP49"/>
          <cell r="SQ49"/>
          <cell r="SR49"/>
          <cell r="SS49"/>
          <cell r="ST49"/>
          <cell r="SU49"/>
          <cell r="SV49"/>
          <cell r="SW49"/>
          <cell r="SX49"/>
          <cell r="SY49"/>
          <cell r="SZ49"/>
          <cell r="TA49"/>
          <cell r="TB49"/>
          <cell r="TC49"/>
          <cell r="TD49"/>
          <cell r="TE49"/>
          <cell r="TF49"/>
          <cell r="TG49"/>
          <cell r="TH49"/>
          <cell r="TI49"/>
          <cell r="TJ49"/>
          <cell r="TK49"/>
          <cell r="TL49"/>
          <cell r="TM49"/>
          <cell r="TN49"/>
          <cell r="TO49"/>
          <cell r="TP49"/>
          <cell r="TQ49"/>
          <cell r="TR49"/>
          <cell r="TS49"/>
          <cell r="TT49"/>
          <cell r="TU49"/>
          <cell r="TV49"/>
          <cell r="TW49"/>
          <cell r="TX49"/>
          <cell r="TY49"/>
          <cell r="TZ49"/>
          <cell r="UA49"/>
          <cell r="UB49"/>
          <cell r="UC49"/>
          <cell r="UD49"/>
          <cell r="UE49"/>
          <cell r="UF49"/>
          <cell r="UG49"/>
          <cell r="UH49"/>
          <cell r="UI49"/>
          <cell r="UJ49"/>
          <cell r="UK49"/>
          <cell r="UL49"/>
          <cell r="UM49"/>
          <cell r="UN49"/>
          <cell r="UO49"/>
          <cell r="UP49"/>
          <cell r="UQ49"/>
          <cell r="UR49"/>
          <cell r="US49"/>
          <cell r="UT49"/>
          <cell r="UU49"/>
          <cell r="UV49"/>
          <cell r="UW49"/>
          <cell r="UX49"/>
          <cell r="UY49"/>
          <cell r="UZ49"/>
          <cell r="VA49"/>
          <cell r="VB49"/>
          <cell r="VC49"/>
          <cell r="VD49"/>
          <cell r="VE49"/>
          <cell r="VF49"/>
          <cell r="VG49"/>
          <cell r="VH49"/>
          <cell r="VI49"/>
          <cell r="VJ49"/>
          <cell r="VK49"/>
          <cell r="VL49"/>
          <cell r="VM49"/>
          <cell r="VN49"/>
          <cell r="VO49"/>
          <cell r="VP49"/>
          <cell r="VQ49"/>
          <cell r="VR49"/>
          <cell r="VS49"/>
          <cell r="VT49"/>
          <cell r="VU49"/>
          <cell r="VV49"/>
          <cell r="VW49"/>
          <cell r="VX49"/>
          <cell r="VY49"/>
          <cell r="VZ49"/>
          <cell r="WA49"/>
          <cell r="WB49"/>
          <cell r="WC49"/>
          <cell r="WD49"/>
          <cell r="WE49"/>
          <cell r="WF49"/>
          <cell r="WG49"/>
          <cell r="WH49"/>
          <cell r="WI49"/>
          <cell r="WJ49"/>
          <cell r="WK49"/>
          <cell r="WL49"/>
          <cell r="WM49"/>
          <cell r="WN49"/>
          <cell r="WO49"/>
          <cell r="WP49"/>
          <cell r="WQ49"/>
          <cell r="WR49"/>
          <cell r="WS49"/>
          <cell r="WT49"/>
          <cell r="WU49"/>
          <cell r="WV49"/>
          <cell r="WW49"/>
          <cell r="WX49"/>
          <cell r="WY49"/>
          <cell r="WZ49"/>
          <cell r="XA49"/>
          <cell r="XB49"/>
          <cell r="XC49"/>
          <cell r="XD49"/>
          <cell r="XE49"/>
          <cell r="XF49"/>
          <cell r="XG49"/>
          <cell r="XH49"/>
          <cell r="XI49"/>
          <cell r="XJ49"/>
          <cell r="XK49"/>
          <cell r="XL49"/>
          <cell r="XM49"/>
          <cell r="XN49"/>
          <cell r="XO49"/>
          <cell r="XP49"/>
          <cell r="XQ49"/>
          <cell r="XR49"/>
          <cell r="XS49"/>
          <cell r="XT49"/>
          <cell r="XU49"/>
          <cell r="XV49"/>
          <cell r="XW49"/>
          <cell r="XX49"/>
          <cell r="XY49"/>
          <cell r="XZ49"/>
          <cell r="YA49"/>
          <cell r="YB49"/>
          <cell r="YC49"/>
          <cell r="YD49"/>
          <cell r="YE49"/>
          <cell r="YF49"/>
          <cell r="YG49"/>
          <cell r="YH49"/>
          <cell r="YI49"/>
          <cell r="YJ49"/>
          <cell r="YK49"/>
          <cell r="YL49"/>
          <cell r="YM49"/>
          <cell r="YN49"/>
          <cell r="YO49"/>
          <cell r="YP49"/>
          <cell r="YQ49"/>
          <cell r="YR49"/>
          <cell r="YS49"/>
          <cell r="YT49"/>
          <cell r="YU49"/>
          <cell r="YV49"/>
          <cell r="YW49"/>
          <cell r="YX49"/>
          <cell r="YY49"/>
          <cell r="YZ49"/>
          <cell r="ZA49"/>
          <cell r="ZB49"/>
          <cell r="ZC49"/>
          <cell r="ZD49"/>
          <cell r="ZE49"/>
          <cell r="ZF49"/>
          <cell r="ZG49"/>
          <cell r="ZH49"/>
          <cell r="ZI49"/>
          <cell r="ZJ49"/>
          <cell r="ZK49"/>
          <cell r="ZL49"/>
          <cell r="ZM49"/>
          <cell r="ZN49"/>
          <cell r="ZO49"/>
          <cell r="ZP49"/>
          <cell r="ZQ49"/>
          <cell r="ZR49"/>
          <cell r="ZS49"/>
          <cell r="ZT49"/>
          <cell r="ZU49"/>
          <cell r="ZV49"/>
          <cell r="ZW49"/>
          <cell r="ZX49"/>
          <cell r="ZY49"/>
          <cell r="ZZ49"/>
          <cell r="AAA49"/>
          <cell r="AAB49"/>
          <cell r="AAC49"/>
          <cell r="AAD49"/>
          <cell r="AAE49"/>
          <cell r="AAF49"/>
          <cell r="AAG49"/>
          <cell r="AAH49"/>
          <cell r="AAI49"/>
          <cell r="AAJ49"/>
          <cell r="AAK49"/>
          <cell r="AAL49"/>
          <cell r="AAM49"/>
          <cell r="AAN49"/>
          <cell r="AAO49"/>
          <cell r="AAP49"/>
          <cell r="AAQ49"/>
          <cell r="AAR49"/>
          <cell r="AAS49"/>
        </row>
        <row r="50">
          <cell r="C50">
            <v>0</v>
          </cell>
          <cell r="D50"/>
          <cell r="E50"/>
          <cell r="F50"/>
          <cell r="G50"/>
          <cell r="H50"/>
          <cell r="I50"/>
          <cell r="J50"/>
          <cell r="K50"/>
          <cell r="L50"/>
          <cell r="M50"/>
          <cell r="N50"/>
          <cell r="O50"/>
          <cell r="P50"/>
          <cell r="Q50"/>
          <cell r="R50"/>
          <cell r="S50"/>
          <cell r="T50"/>
          <cell r="U50"/>
          <cell r="V50"/>
          <cell r="W50"/>
          <cell r="X50"/>
          <cell r="Y50"/>
          <cell r="Z50"/>
          <cell r="AA50"/>
          <cell r="AB50"/>
          <cell r="AC50"/>
          <cell r="AD50"/>
          <cell r="AE50"/>
          <cell r="AF50"/>
          <cell r="AG50"/>
          <cell r="AH50"/>
          <cell r="AI50"/>
          <cell r="AJ50"/>
          <cell r="AK50"/>
          <cell r="AL50"/>
          <cell r="AM50"/>
          <cell r="AN50"/>
          <cell r="AO50"/>
          <cell r="AP50"/>
          <cell r="AQ50"/>
          <cell r="AR50"/>
          <cell r="AS50"/>
          <cell r="AT50"/>
          <cell r="AU50"/>
          <cell r="AV50"/>
          <cell r="AW50"/>
          <cell r="AX50"/>
          <cell r="AY50"/>
          <cell r="AZ50"/>
          <cell r="BA50"/>
          <cell r="BB50"/>
          <cell r="BC50"/>
          <cell r="BD50"/>
          <cell r="BE50"/>
          <cell r="BF50"/>
          <cell r="BG50"/>
          <cell r="BH50"/>
          <cell r="BI50"/>
          <cell r="BJ50"/>
          <cell r="BK50"/>
          <cell r="BL50"/>
          <cell r="BM50"/>
          <cell r="BN50"/>
          <cell r="BO50"/>
          <cell r="BP50"/>
          <cell r="BQ50"/>
          <cell r="BR50"/>
          <cell r="BS50"/>
          <cell r="BT50"/>
          <cell r="BU50"/>
          <cell r="BV50"/>
          <cell r="BW50"/>
          <cell r="BX50"/>
          <cell r="BY50"/>
          <cell r="BZ50"/>
          <cell r="CA50"/>
          <cell r="CB50"/>
          <cell r="CC50"/>
          <cell r="CD50"/>
          <cell r="CE50"/>
          <cell r="CF50"/>
          <cell r="CG50"/>
          <cell r="CH50"/>
          <cell r="CI50"/>
          <cell r="CJ50"/>
          <cell r="CK50"/>
          <cell r="CL50"/>
          <cell r="CM50"/>
          <cell r="CN50"/>
          <cell r="CO50"/>
          <cell r="CP50"/>
          <cell r="CQ50"/>
          <cell r="CR50"/>
          <cell r="CS50"/>
          <cell r="CT50"/>
          <cell r="CU50"/>
          <cell r="CV50"/>
          <cell r="CW50"/>
          <cell r="CX50"/>
          <cell r="CY50"/>
          <cell r="CZ50"/>
          <cell r="DA50"/>
          <cell r="DB50"/>
          <cell r="DC50"/>
          <cell r="DD50"/>
          <cell r="DE50"/>
          <cell r="DF50"/>
          <cell r="DG50"/>
          <cell r="DH50"/>
          <cell r="DI50"/>
          <cell r="DJ50"/>
          <cell r="DK50"/>
          <cell r="DL50"/>
          <cell r="DM50"/>
          <cell r="DN50"/>
          <cell r="DO50"/>
          <cell r="DP50"/>
          <cell r="DQ50"/>
          <cell r="DR50"/>
          <cell r="DS50"/>
          <cell r="DT50"/>
          <cell r="DU50"/>
          <cell r="DV50"/>
          <cell r="DW50"/>
          <cell r="DX50"/>
          <cell r="DY50"/>
          <cell r="DZ50"/>
          <cell r="EA50"/>
          <cell r="EB50"/>
          <cell r="EC50"/>
          <cell r="ED50"/>
          <cell r="EE50"/>
          <cell r="EF50"/>
          <cell r="EG50"/>
          <cell r="EH50"/>
          <cell r="EI50"/>
          <cell r="EJ50"/>
          <cell r="EK50"/>
          <cell r="EL50"/>
          <cell r="EM50"/>
          <cell r="EN50"/>
          <cell r="EO50"/>
          <cell r="EP50"/>
          <cell r="EQ50"/>
          <cell r="ER50"/>
          <cell r="ES50"/>
          <cell r="ET50"/>
          <cell r="EU50"/>
          <cell r="EV50"/>
          <cell r="EW50"/>
          <cell r="EX50"/>
          <cell r="EY50"/>
          <cell r="EZ50"/>
          <cell r="FA50"/>
          <cell r="FB50"/>
          <cell r="FC50"/>
          <cell r="FD50"/>
          <cell r="FE50"/>
          <cell r="FF50"/>
          <cell r="FG50"/>
          <cell r="FH50"/>
          <cell r="FI50"/>
          <cell r="FJ50"/>
          <cell r="FK50"/>
          <cell r="FL50"/>
          <cell r="FM50"/>
          <cell r="FN50"/>
          <cell r="FO50"/>
          <cell r="FP50"/>
          <cell r="FQ50"/>
          <cell r="FR50"/>
          <cell r="FS50"/>
          <cell r="FT50"/>
          <cell r="FU50"/>
          <cell r="FV50"/>
          <cell r="FW50"/>
          <cell r="FX50"/>
          <cell r="FY50"/>
          <cell r="FZ50"/>
          <cell r="GA50"/>
          <cell r="GB50"/>
          <cell r="GC50"/>
          <cell r="GD50"/>
          <cell r="GE50"/>
          <cell r="GF50"/>
          <cell r="GG50"/>
          <cell r="GH50"/>
          <cell r="GI50"/>
          <cell r="GJ50"/>
          <cell r="GK50"/>
          <cell r="GL50"/>
          <cell r="GM50"/>
          <cell r="GN50"/>
          <cell r="GO50"/>
          <cell r="GP50"/>
          <cell r="GQ50"/>
          <cell r="GR50"/>
          <cell r="GS50"/>
          <cell r="GT50"/>
          <cell r="GU50"/>
          <cell r="GV50"/>
          <cell r="GW50"/>
          <cell r="GX50"/>
          <cell r="GY50"/>
          <cell r="GZ50"/>
          <cell r="HA50"/>
          <cell r="HB50"/>
          <cell r="HC50"/>
          <cell r="HD50"/>
          <cell r="HE50"/>
          <cell r="HF50"/>
          <cell r="HG50"/>
          <cell r="HH50"/>
          <cell r="HI50"/>
          <cell r="HJ50"/>
          <cell r="HK50"/>
          <cell r="HL50"/>
          <cell r="HM50"/>
          <cell r="HN50"/>
          <cell r="HO50"/>
          <cell r="HP50"/>
          <cell r="HQ50"/>
          <cell r="HR50"/>
          <cell r="HS50"/>
          <cell r="HT50"/>
          <cell r="HU50"/>
          <cell r="HV50"/>
          <cell r="HW50"/>
          <cell r="HX50"/>
          <cell r="HY50"/>
          <cell r="HZ50"/>
          <cell r="IA50"/>
          <cell r="IB50"/>
          <cell r="IC50"/>
          <cell r="ID50"/>
          <cell r="IE50"/>
          <cell r="IF50"/>
          <cell r="IG50"/>
          <cell r="IH50"/>
          <cell r="II50"/>
          <cell r="IJ50"/>
          <cell r="IK50"/>
          <cell r="IL50"/>
          <cell r="IM50"/>
          <cell r="IN50"/>
          <cell r="IO50"/>
          <cell r="IP50"/>
          <cell r="IQ50"/>
          <cell r="IR50"/>
          <cell r="IS50"/>
          <cell r="IT50"/>
          <cell r="IU50"/>
          <cell r="IV50"/>
          <cell r="IW50"/>
          <cell r="IX50"/>
          <cell r="IY50"/>
          <cell r="IZ50"/>
          <cell r="JA50"/>
          <cell r="JB50"/>
          <cell r="JC50"/>
          <cell r="JD50"/>
          <cell r="JE50"/>
          <cell r="JF50"/>
          <cell r="JG50"/>
          <cell r="JH50"/>
          <cell r="JI50"/>
          <cell r="JJ50"/>
          <cell r="JK50"/>
          <cell r="JL50"/>
          <cell r="JM50"/>
          <cell r="JN50"/>
          <cell r="JO50"/>
          <cell r="JP50"/>
          <cell r="JQ50"/>
          <cell r="JR50"/>
          <cell r="JS50"/>
          <cell r="JT50"/>
          <cell r="JU50"/>
          <cell r="JV50"/>
          <cell r="JW50"/>
          <cell r="JX50"/>
          <cell r="JY50"/>
          <cell r="JZ50"/>
          <cell r="KA50"/>
          <cell r="KB50"/>
          <cell r="KC50"/>
          <cell r="KD50"/>
          <cell r="KE50"/>
          <cell r="KF50"/>
          <cell r="KG50"/>
          <cell r="KH50"/>
          <cell r="KI50"/>
          <cell r="KJ50"/>
          <cell r="KK50"/>
          <cell r="KL50"/>
          <cell r="KM50"/>
          <cell r="KN50"/>
          <cell r="KO50"/>
          <cell r="KP50"/>
          <cell r="KQ50"/>
          <cell r="KR50"/>
          <cell r="KS50"/>
          <cell r="KT50"/>
          <cell r="KU50"/>
          <cell r="KV50"/>
          <cell r="KW50"/>
          <cell r="KX50"/>
          <cell r="KY50"/>
          <cell r="KZ50"/>
          <cell r="LA50"/>
          <cell r="LB50"/>
          <cell r="LC50"/>
          <cell r="LD50"/>
          <cell r="LE50"/>
          <cell r="LF50"/>
          <cell r="LG50"/>
          <cell r="LH50"/>
          <cell r="LI50"/>
          <cell r="LJ50"/>
          <cell r="LK50"/>
          <cell r="LL50"/>
          <cell r="LM50"/>
          <cell r="LN50"/>
          <cell r="LO50"/>
          <cell r="LP50"/>
          <cell r="LQ50"/>
          <cell r="LR50"/>
          <cell r="LS50"/>
          <cell r="LT50"/>
          <cell r="LU50"/>
          <cell r="LV50"/>
          <cell r="LW50"/>
          <cell r="LX50"/>
          <cell r="LY50"/>
          <cell r="LZ50"/>
          <cell r="MA50"/>
          <cell r="MB50"/>
          <cell r="MC50"/>
          <cell r="MD50"/>
          <cell r="ME50"/>
          <cell r="MF50"/>
          <cell r="MG50"/>
          <cell r="MH50"/>
          <cell r="MI50"/>
          <cell r="MJ50"/>
          <cell r="MK50"/>
          <cell r="ML50"/>
          <cell r="MM50"/>
          <cell r="MN50"/>
          <cell r="MO50"/>
          <cell r="MP50"/>
          <cell r="MQ50"/>
          <cell r="MR50"/>
          <cell r="MS50"/>
          <cell r="MT50"/>
          <cell r="MU50"/>
          <cell r="MV50"/>
          <cell r="MW50"/>
          <cell r="MX50"/>
          <cell r="MY50"/>
          <cell r="MZ50"/>
          <cell r="NA50"/>
          <cell r="NB50"/>
          <cell r="NC50"/>
          <cell r="ND50"/>
          <cell r="NE50"/>
          <cell r="NF50"/>
          <cell r="NG50"/>
          <cell r="NH50"/>
          <cell r="NI50"/>
          <cell r="NJ50"/>
          <cell r="NK50"/>
          <cell r="NL50"/>
          <cell r="NM50"/>
          <cell r="NN50"/>
          <cell r="NO50"/>
          <cell r="NP50"/>
          <cell r="NQ50"/>
          <cell r="NR50"/>
          <cell r="NS50"/>
          <cell r="NT50"/>
          <cell r="NU50"/>
          <cell r="NV50"/>
          <cell r="NW50"/>
          <cell r="NX50"/>
          <cell r="NY50"/>
          <cell r="NZ50"/>
          <cell r="OA50"/>
          <cell r="OB50"/>
          <cell r="OC50"/>
          <cell r="OD50"/>
          <cell r="OE50"/>
          <cell r="OF50"/>
          <cell r="OG50"/>
          <cell r="OH50"/>
          <cell r="OI50"/>
          <cell r="OJ50"/>
          <cell r="OK50"/>
          <cell r="OL50"/>
          <cell r="OM50"/>
          <cell r="ON50"/>
          <cell r="OO50"/>
          <cell r="OP50"/>
          <cell r="OQ50"/>
          <cell r="OR50"/>
          <cell r="OS50"/>
          <cell r="OT50"/>
          <cell r="OU50"/>
          <cell r="OV50"/>
          <cell r="OW50"/>
          <cell r="OX50"/>
          <cell r="OY50"/>
          <cell r="OZ50"/>
          <cell r="PA50"/>
          <cell r="PB50"/>
          <cell r="PC50"/>
          <cell r="PD50"/>
          <cell r="PE50"/>
          <cell r="PF50"/>
          <cell r="PG50"/>
          <cell r="PH50"/>
          <cell r="PI50"/>
          <cell r="PJ50"/>
          <cell r="PK50"/>
          <cell r="PL50"/>
          <cell r="PM50"/>
          <cell r="PN50"/>
          <cell r="PO50"/>
          <cell r="PP50"/>
          <cell r="PQ50"/>
          <cell r="PR50"/>
          <cell r="PS50"/>
          <cell r="PT50"/>
          <cell r="PU50"/>
          <cell r="PV50"/>
          <cell r="PW50"/>
          <cell r="PX50"/>
          <cell r="PY50"/>
          <cell r="PZ50"/>
          <cell r="QA50"/>
          <cell r="QB50"/>
          <cell r="QC50"/>
          <cell r="QD50"/>
          <cell r="QE50"/>
          <cell r="QF50"/>
          <cell r="QG50"/>
          <cell r="QH50"/>
          <cell r="QI50"/>
          <cell r="QJ50"/>
          <cell r="QK50"/>
          <cell r="QL50"/>
          <cell r="QM50"/>
          <cell r="QN50"/>
          <cell r="QO50"/>
          <cell r="QP50"/>
          <cell r="QQ50"/>
          <cell r="QR50"/>
          <cell r="QS50"/>
          <cell r="QT50"/>
          <cell r="QU50"/>
          <cell r="QV50"/>
          <cell r="QW50"/>
          <cell r="QX50"/>
          <cell r="QY50"/>
          <cell r="QZ50"/>
          <cell r="RA50"/>
          <cell r="RB50"/>
          <cell r="RC50"/>
          <cell r="RD50"/>
          <cell r="RE50"/>
          <cell r="RF50"/>
          <cell r="RG50"/>
          <cell r="RH50"/>
          <cell r="RI50"/>
          <cell r="RJ50"/>
          <cell r="RK50"/>
          <cell r="RL50"/>
          <cell r="RM50"/>
          <cell r="RN50"/>
          <cell r="RO50"/>
          <cell r="RP50"/>
          <cell r="RQ50"/>
          <cell r="RR50"/>
          <cell r="RS50"/>
          <cell r="RT50"/>
          <cell r="RU50"/>
          <cell r="RV50"/>
          <cell r="RW50"/>
          <cell r="RX50"/>
          <cell r="RY50"/>
          <cell r="RZ50"/>
          <cell r="SA50"/>
          <cell r="SB50"/>
          <cell r="SC50"/>
          <cell r="SD50"/>
          <cell r="SE50"/>
          <cell r="SF50"/>
          <cell r="SG50"/>
          <cell r="SH50"/>
          <cell r="SI50"/>
          <cell r="SJ50"/>
          <cell r="SK50"/>
          <cell r="SL50"/>
          <cell r="SM50"/>
          <cell r="SN50"/>
          <cell r="SO50"/>
          <cell r="SP50"/>
          <cell r="SQ50"/>
          <cell r="SR50"/>
          <cell r="SS50"/>
          <cell r="ST50"/>
          <cell r="SU50"/>
          <cell r="SV50"/>
          <cell r="SW50"/>
          <cell r="SX50"/>
          <cell r="SY50"/>
          <cell r="SZ50"/>
          <cell r="TA50"/>
          <cell r="TB50"/>
          <cell r="TC50"/>
          <cell r="TD50"/>
          <cell r="TE50"/>
          <cell r="TF50"/>
          <cell r="TG50"/>
          <cell r="TH50"/>
          <cell r="TI50"/>
          <cell r="TJ50"/>
          <cell r="TK50"/>
          <cell r="TL50"/>
          <cell r="TM50"/>
          <cell r="TN50"/>
          <cell r="TO50"/>
          <cell r="TP50"/>
          <cell r="TQ50"/>
          <cell r="TR50"/>
          <cell r="TS50"/>
          <cell r="TT50"/>
          <cell r="TU50"/>
          <cell r="TV50"/>
          <cell r="TW50"/>
          <cell r="TX50"/>
          <cell r="TY50"/>
          <cell r="TZ50"/>
          <cell r="UA50"/>
          <cell r="UB50"/>
          <cell r="UC50"/>
          <cell r="UD50"/>
          <cell r="UE50"/>
          <cell r="UF50"/>
          <cell r="UG50"/>
          <cell r="UH50"/>
          <cell r="UI50"/>
          <cell r="UJ50"/>
          <cell r="UK50"/>
          <cell r="UL50"/>
          <cell r="UM50"/>
          <cell r="UN50"/>
          <cell r="UO50"/>
          <cell r="UP50"/>
          <cell r="UQ50"/>
          <cell r="UR50"/>
          <cell r="US50"/>
          <cell r="UT50"/>
          <cell r="UU50"/>
          <cell r="UV50"/>
          <cell r="UW50"/>
          <cell r="UX50"/>
          <cell r="UY50"/>
          <cell r="UZ50"/>
          <cell r="VA50"/>
          <cell r="VB50"/>
          <cell r="VC50"/>
          <cell r="VD50"/>
          <cell r="VE50"/>
          <cell r="VF50"/>
          <cell r="VG50"/>
          <cell r="VH50"/>
          <cell r="VI50"/>
          <cell r="VJ50"/>
          <cell r="VK50"/>
          <cell r="VL50"/>
          <cell r="VM50"/>
          <cell r="VN50"/>
          <cell r="VO50"/>
          <cell r="VP50"/>
          <cell r="VQ50"/>
          <cell r="VR50"/>
          <cell r="VS50"/>
          <cell r="VT50"/>
          <cell r="VU50"/>
          <cell r="VV50"/>
          <cell r="VW50"/>
          <cell r="VX50"/>
          <cell r="VY50"/>
          <cell r="VZ50"/>
          <cell r="WA50"/>
          <cell r="WB50"/>
          <cell r="WC50"/>
          <cell r="WD50"/>
          <cell r="WE50"/>
          <cell r="WF50"/>
          <cell r="WG50"/>
          <cell r="WH50"/>
          <cell r="WI50"/>
          <cell r="WJ50"/>
          <cell r="WK50"/>
          <cell r="WL50"/>
          <cell r="WM50"/>
          <cell r="WN50"/>
          <cell r="WO50"/>
          <cell r="WP50"/>
          <cell r="WQ50"/>
          <cell r="WR50"/>
          <cell r="WS50"/>
          <cell r="WT50"/>
          <cell r="WU50"/>
          <cell r="WV50"/>
          <cell r="WW50"/>
          <cell r="WX50"/>
          <cell r="WY50"/>
          <cell r="WZ50"/>
          <cell r="XA50"/>
          <cell r="XB50"/>
          <cell r="XC50"/>
          <cell r="XD50"/>
          <cell r="XE50"/>
          <cell r="XF50"/>
          <cell r="XG50"/>
          <cell r="XH50"/>
          <cell r="XI50"/>
          <cell r="XJ50"/>
          <cell r="XK50"/>
          <cell r="XL50"/>
          <cell r="XM50"/>
          <cell r="XN50"/>
          <cell r="XO50"/>
          <cell r="XP50"/>
          <cell r="XQ50"/>
          <cell r="XR50"/>
          <cell r="XS50"/>
          <cell r="XT50"/>
          <cell r="XU50"/>
          <cell r="XV50"/>
          <cell r="XW50"/>
          <cell r="XX50"/>
          <cell r="XY50"/>
          <cell r="XZ50"/>
          <cell r="YA50"/>
          <cell r="YB50"/>
          <cell r="YC50"/>
          <cell r="YD50"/>
          <cell r="YE50"/>
          <cell r="YF50"/>
          <cell r="YG50"/>
          <cell r="YH50"/>
          <cell r="YI50"/>
          <cell r="YJ50"/>
          <cell r="YK50"/>
          <cell r="YL50"/>
          <cell r="YM50"/>
          <cell r="YN50"/>
          <cell r="YO50"/>
          <cell r="YP50"/>
          <cell r="YQ50"/>
          <cell r="YR50"/>
          <cell r="YS50"/>
          <cell r="YT50"/>
          <cell r="YU50"/>
          <cell r="YV50"/>
          <cell r="YW50"/>
          <cell r="YX50"/>
          <cell r="YY50"/>
          <cell r="YZ50"/>
          <cell r="ZA50"/>
          <cell r="ZB50"/>
          <cell r="ZC50"/>
          <cell r="ZD50"/>
          <cell r="ZE50"/>
          <cell r="ZF50"/>
          <cell r="ZG50"/>
          <cell r="ZH50"/>
          <cell r="ZI50"/>
          <cell r="ZJ50"/>
          <cell r="ZK50"/>
          <cell r="ZL50"/>
          <cell r="ZM50"/>
          <cell r="ZN50"/>
          <cell r="ZO50"/>
          <cell r="ZP50"/>
          <cell r="ZQ50"/>
          <cell r="ZR50"/>
          <cell r="ZS50"/>
          <cell r="ZT50"/>
          <cell r="ZU50"/>
          <cell r="ZV50"/>
          <cell r="ZW50"/>
          <cell r="ZX50"/>
          <cell r="ZY50"/>
          <cell r="ZZ50"/>
          <cell r="AAA50"/>
          <cell r="AAB50"/>
          <cell r="AAC50"/>
          <cell r="AAD50"/>
          <cell r="AAE50"/>
          <cell r="AAF50"/>
          <cell r="AAG50"/>
          <cell r="AAH50"/>
          <cell r="AAI50"/>
          <cell r="AAJ50"/>
          <cell r="AAK50"/>
          <cell r="AAL50"/>
          <cell r="AAM50"/>
          <cell r="AAN50"/>
          <cell r="AAO50"/>
          <cell r="AAP50"/>
          <cell r="AAQ50"/>
          <cell r="AAR50"/>
          <cell r="AAS50"/>
        </row>
        <row r="51">
          <cell r="C51">
            <v>0</v>
          </cell>
          <cell r="D51"/>
          <cell r="E51"/>
          <cell r="F51"/>
          <cell r="G51"/>
          <cell r="H51"/>
          <cell r="I51"/>
          <cell r="J51"/>
          <cell r="K51"/>
          <cell r="L51"/>
          <cell r="M51"/>
          <cell r="N51"/>
          <cell r="O51"/>
          <cell r="P51"/>
          <cell r="Q51"/>
          <cell r="R51"/>
          <cell r="S51"/>
          <cell r="T51"/>
          <cell r="U51"/>
          <cell r="V51"/>
          <cell r="W51"/>
          <cell r="X51"/>
          <cell r="Y51"/>
          <cell r="Z51"/>
          <cell r="AA51"/>
          <cell r="AB51"/>
          <cell r="AC51"/>
          <cell r="AD51"/>
          <cell r="AE51"/>
          <cell r="AF51"/>
          <cell r="AG51"/>
          <cell r="AH51"/>
          <cell r="AI51"/>
          <cell r="AJ51"/>
          <cell r="AK51"/>
          <cell r="AL51"/>
          <cell r="AM51"/>
          <cell r="AN51"/>
          <cell r="AO51"/>
          <cell r="AP51"/>
          <cell r="AQ51"/>
          <cell r="AR51"/>
          <cell r="AS51"/>
          <cell r="AT51"/>
          <cell r="AU51"/>
          <cell r="AV51"/>
          <cell r="AW51"/>
          <cell r="AX51"/>
          <cell r="AY51"/>
          <cell r="AZ51"/>
          <cell r="BA51"/>
          <cell r="BB51"/>
          <cell r="BC51"/>
          <cell r="BD51"/>
          <cell r="BE51"/>
          <cell r="BF51"/>
          <cell r="BG51"/>
          <cell r="BH51"/>
          <cell r="BI51"/>
          <cell r="BJ51"/>
          <cell r="BK51"/>
          <cell r="BL51"/>
          <cell r="BM51"/>
          <cell r="BN51"/>
          <cell r="BO51"/>
          <cell r="BP51"/>
          <cell r="BQ51"/>
          <cell r="BR51"/>
          <cell r="BS51"/>
          <cell r="BT51"/>
          <cell r="BU51"/>
          <cell r="BV51"/>
          <cell r="BW51"/>
          <cell r="BX51"/>
          <cell r="BY51"/>
          <cell r="BZ51"/>
          <cell r="CA51"/>
          <cell r="CB51"/>
          <cell r="CC51"/>
          <cell r="CD51"/>
          <cell r="CE51"/>
          <cell r="CF51"/>
          <cell r="CG51"/>
          <cell r="CH51"/>
          <cell r="CI51"/>
          <cell r="CJ51"/>
          <cell r="CK51"/>
          <cell r="CL51"/>
          <cell r="CM51"/>
          <cell r="CN51"/>
          <cell r="CO51"/>
          <cell r="CP51"/>
          <cell r="CQ51"/>
          <cell r="CR51"/>
          <cell r="CS51"/>
          <cell r="CT51"/>
          <cell r="CU51"/>
          <cell r="CV51"/>
          <cell r="CW51"/>
          <cell r="CX51"/>
          <cell r="CY51"/>
          <cell r="CZ51"/>
          <cell r="DA51"/>
          <cell r="DB51"/>
          <cell r="DC51"/>
          <cell r="DD51"/>
          <cell r="DE51"/>
          <cell r="DF51"/>
          <cell r="DG51"/>
          <cell r="DH51"/>
          <cell r="DI51"/>
          <cell r="DJ51"/>
          <cell r="DK51"/>
          <cell r="DL51"/>
          <cell r="DM51"/>
          <cell r="DN51"/>
          <cell r="DO51"/>
          <cell r="DP51"/>
          <cell r="DQ51"/>
          <cell r="DR51"/>
          <cell r="DS51"/>
          <cell r="DT51"/>
          <cell r="DU51"/>
          <cell r="DV51"/>
          <cell r="DW51"/>
          <cell r="DX51"/>
          <cell r="DY51"/>
          <cell r="DZ51"/>
          <cell r="EA51"/>
          <cell r="EB51"/>
          <cell r="EC51"/>
          <cell r="ED51"/>
          <cell r="EE51"/>
          <cell r="EF51"/>
          <cell r="EG51"/>
          <cell r="EH51"/>
          <cell r="EI51"/>
          <cell r="EJ51"/>
          <cell r="EK51"/>
          <cell r="EL51"/>
          <cell r="EM51"/>
          <cell r="EN51"/>
          <cell r="EO51"/>
          <cell r="EP51"/>
          <cell r="EQ51"/>
          <cell r="ER51"/>
          <cell r="ES51"/>
          <cell r="ET51"/>
          <cell r="EU51"/>
          <cell r="EV51"/>
          <cell r="EW51"/>
          <cell r="EX51"/>
          <cell r="EY51"/>
          <cell r="EZ51"/>
          <cell r="FA51"/>
          <cell r="FB51"/>
          <cell r="FC51"/>
          <cell r="FD51"/>
          <cell r="FE51"/>
          <cell r="FF51"/>
          <cell r="FG51"/>
          <cell r="FH51"/>
          <cell r="FI51"/>
          <cell r="FJ51"/>
          <cell r="FK51"/>
          <cell r="FL51"/>
          <cell r="FM51"/>
          <cell r="FN51"/>
          <cell r="FO51"/>
          <cell r="FP51"/>
          <cell r="FQ51"/>
          <cell r="FR51"/>
          <cell r="FS51"/>
          <cell r="FT51"/>
          <cell r="FU51"/>
          <cell r="FV51"/>
          <cell r="FW51"/>
          <cell r="FX51"/>
          <cell r="FY51"/>
          <cell r="FZ51"/>
          <cell r="GA51"/>
          <cell r="GB51"/>
          <cell r="GC51"/>
          <cell r="GD51"/>
          <cell r="GE51"/>
          <cell r="GF51"/>
          <cell r="GG51"/>
          <cell r="GH51"/>
          <cell r="GI51"/>
          <cell r="GJ51"/>
          <cell r="GK51"/>
          <cell r="GL51"/>
          <cell r="GM51"/>
          <cell r="GN51"/>
          <cell r="GO51"/>
          <cell r="GP51"/>
          <cell r="GQ51"/>
          <cell r="GR51"/>
          <cell r="GS51"/>
          <cell r="GT51"/>
          <cell r="GU51"/>
          <cell r="GV51"/>
          <cell r="GW51"/>
          <cell r="GX51"/>
          <cell r="GY51"/>
          <cell r="GZ51"/>
          <cell r="HA51"/>
          <cell r="HB51"/>
          <cell r="HC51"/>
          <cell r="HD51"/>
          <cell r="HE51"/>
          <cell r="HF51"/>
          <cell r="HG51"/>
          <cell r="HH51"/>
          <cell r="HI51"/>
          <cell r="HJ51"/>
          <cell r="HK51"/>
          <cell r="HL51"/>
          <cell r="HM51"/>
          <cell r="HN51"/>
          <cell r="HO51"/>
          <cell r="HP51"/>
          <cell r="HQ51"/>
          <cell r="HR51"/>
          <cell r="HS51"/>
          <cell r="HT51"/>
          <cell r="HU51"/>
          <cell r="HV51"/>
          <cell r="HW51"/>
          <cell r="HX51"/>
          <cell r="HY51"/>
          <cell r="HZ51"/>
          <cell r="IA51"/>
          <cell r="IB51"/>
          <cell r="IC51"/>
          <cell r="ID51"/>
          <cell r="IE51"/>
          <cell r="IF51"/>
          <cell r="IG51"/>
          <cell r="IH51"/>
          <cell r="II51"/>
          <cell r="IJ51"/>
          <cell r="IK51"/>
          <cell r="IL51"/>
          <cell r="IM51"/>
          <cell r="IN51"/>
          <cell r="IO51"/>
          <cell r="IP51"/>
          <cell r="IQ51"/>
          <cell r="IR51"/>
          <cell r="IS51"/>
          <cell r="IT51"/>
          <cell r="IU51"/>
          <cell r="IV51"/>
          <cell r="IW51"/>
          <cell r="IX51"/>
          <cell r="IY51"/>
          <cell r="IZ51"/>
          <cell r="JA51"/>
          <cell r="JB51"/>
          <cell r="JC51"/>
          <cell r="JD51"/>
          <cell r="JE51"/>
          <cell r="JF51"/>
          <cell r="JG51"/>
          <cell r="JH51"/>
          <cell r="JI51"/>
          <cell r="JJ51"/>
          <cell r="JK51"/>
          <cell r="JL51"/>
          <cell r="JM51"/>
          <cell r="JN51"/>
          <cell r="JO51"/>
          <cell r="JP51"/>
          <cell r="JQ51"/>
          <cell r="JR51"/>
          <cell r="JS51"/>
          <cell r="JT51"/>
          <cell r="JU51"/>
          <cell r="JV51"/>
          <cell r="JW51"/>
          <cell r="JX51"/>
          <cell r="JY51"/>
          <cell r="JZ51"/>
          <cell r="KA51"/>
          <cell r="KB51"/>
          <cell r="KC51"/>
          <cell r="KD51"/>
          <cell r="KE51"/>
          <cell r="KF51"/>
          <cell r="KG51"/>
          <cell r="KH51"/>
          <cell r="KI51"/>
          <cell r="KJ51"/>
          <cell r="KK51"/>
          <cell r="KL51"/>
          <cell r="KM51"/>
          <cell r="KN51"/>
          <cell r="KO51"/>
          <cell r="KP51"/>
          <cell r="KQ51"/>
          <cell r="KR51"/>
          <cell r="KS51"/>
          <cell r="KT51"/>
          <cell r="KU51"/>
          <cell r="KV51"/>
          <cell r="KW51"/>
          <cell r="KX51"/>
          <cell r="KY51"/>
          <cell r="KZ51"/>
          <cell r="LA51"/>
          <cell r="LB51"/>
          <cell r="LC51"/>
          <cell r="LD51"/>
          <cell r="LE51"/>
          <cell r="LF51"/>
          <cell r="LG51"/>
          <cell r="LH51"/>
          <cell r="LI51"/>
          <cell r="LJ51"/>
          <cell r="LK51"/>
          <cell r="LL51"/>
          <cell r="LM51"/>
          <cell r="LN51"/>
          <cell r="LO51"/>
          <cell r="LP51"/>
          <cell r="LQ51"/>
          <cell r="LR51"/>
          <cell r="LS51"/>
          <cell r="LT51"/>
          <cell r="LU51"/>
          <cell r="LV51"/>
          <cell r="LW51"/>
          <cell r="LX51"/>
          <cell r="LY51"/>
          <cell r="LZ51"/>
          <cell r="MA51"/>
          <cell r="MB51"/>
          <cell r="MC51"/>
          <cell r="MD51"/>
          <cell r="ME51"/>
          <cell r="MF51"/>
          <cell r="MG51"/>
          <cell r="MH51"/>
          <cell r="MI51"/>
          <cell r="MJ51"/>
          <cell r="MK51"/>
          <cell r="ML51"/>
          <cell r="MM51"/>
          <cell r="MN51"/>
          <cell r="MO51"/>
          <cell r="MP51"/>
          <cell r="MQ51"/>
          <cell r="MR51"/>
          <cell r="MS51"/>
          <cell r="MT51"/>
          <cell r="MU51"/>
          <cell r="MV51"/>
          <cell r="MW51"/>
          <cell r="MX51"/>
          <cell r="MY51"/>
          <cell r="MZ51"/>
          <cell r="NA51"/>
          <cell r="NB51"/>
          <cell r="NC51"/>
          <cell r="ND51"/>
          <cell r="NE51"/>
          <cell r="NF51"/>
          <cell r="NG51"/>
          <cell r="NH51"/>
          <cell r="NI51"/>
          <cell r="NJ51"/>
          <cell r="NK51"/>
          <cell r="NL51"/>
          <cell r="NM51"/>
          <cell r="NN51"/>
          <cell r="NO51"/>
          <cell r="NP51"/>
          <cell r="NQ51"/>
          <cell r="NR51"/>
          <cell r="NS51"/>
          <cell r="NT51"/>
          <cell r="NU51"/>
          <cell r="NV51"/>
          <cell r="NW51"/>
          <cell r="NX51"/>
          <cell r="NY51"/>
          <cell r="NZ51"/>
          <cell r="OA51"/>
          <cell r="OB51"/>
          <cell r="OC51"/>
          <cell r="OD51"/>
          <cell r="OE51"/>
          <cell r="OF51"/>
          <cell r="OG51"/>
          <cell r="OH51"/>
          <cell r="OI51"/>
          <cell r="OJ51"/>
          <cell r="OK51"/>
          <cell r="OL51"/>
          <cell r="OM51"/>
          <cell r="ON51"/>
          <cell r="OO51"/>
          <cell r="OP51"/>
          <cell r="OQ51"/>
          <cell r="OR51"/>
          <cell r="OS51"/>
          <cell r="OT51"/>
          <cell r="OU51"/>
          <cell r="OV51"/>
          <cell r="OW51"/>
          <cell r="OX51"/>
          <cell r="OY51"/>
          <cell r="OZ51"/>
          <cell r="PA51"/>
          <cell r="PB51"/>
          <cell r="PC51"/>
          <cell r="PD51"/>
          <cell r="PE51"/>
          <cell r="PF51"/>
          <cell r="PG51"/>
          <cell r="PH51"/>
          <cell r="PI51"/>
          <cell r="PJ51"/>
          <cell r="PK51"/>
          <cell r="PL51"/>
          <cell r="PM51"/>
          <cell r="PN51"/>
          <cell r="PO51"/>
          <cell r="PP51"/>
          <cell r="PQ51"/>
          <cell r="PR51"/>
          <cell r="PS51"/>
          <cell r="PT51"/>
          <cell r="PU51"/>
          <cell r="PV51"/>
          <cell r="PW51"/>
          <cell r="PX51"/>
          <cell r="PY51"/>
          <cell r="PZ51"/>
          <cell r="QA51"/>
          <cell r="QB51"/>
          <cell r="QC51"/>
          <cell r="QD51"/>
          <cell r="QE51"/>
          <cell r="QF51"/>
          <cell r="QG51"/>
          <cell r="QH51"/>
          <cell r="QI51"/>
          <cell r="QJ51"/>
          <cell r="QK51"/>
          <cell r="QL51"/>
          <cell r="QM51"/>
          <cell r="QN51"/>
          <cell r="QO51"/>
          <cell r="QP51"/>
          <cell r="QQ51"/>
          <cell r="QR51"/>
          <cell r="QS51"/>
          <cell r="QT51"/>
          <cell r="QU51"/>
          <cell r="QV51"/>
          <cell r="QW51"/>
          <cell r="QX51"/>
          <cell r="QY51"/>
          <cell r="QZ51"/>
          <cell r="RA51"/>
          <cell r="RB51"/>
          <cell r="RC51"/>
          <cell r="RD51"/>
          <cell r="RE51"/>
          <cell r="RF51"/>
          <cell r="RG51"/>
          <cell r="RH51"/>
          <cell r="RI51"/>
          <cell r="RJ51"/>
          <cell r="RK51"/>
          <cell r="RL51"/>
          <cell r="RM51"/>
          <cell r="RN51"/>
          <cell r="RO51"/>
          <cell r="RP51"/>
          <cell r="RQ51"/>
          <cell r="RR51"/>
          <cell r="RS51"/>
          <cell r="RT51"/>
          <cell r="RU51"/>
          <cell r="RV51"/>
          <cell r="RW51"/>
          <cell r="RX51"/>
          <cell r="RY51"/>
          <cell r="RZ51"/>
          <cell r="SA51"/>
          <cell r="SB51"/>
          <cell r="SC51"/>
          <cell r="SD51"/>
          <cell r="SE51"/>
          <cell r="SF51"/>
          <cell r="SG51"/>
          <cell r="SH51"/>
          <cell r="SI51"/>
          <cell r="SJ51"/>
          <cell r="SK51"/>
          <cell r="SL51"/>
          <cell r="SM51"/>
          <cell r="SN51"/>
          <cell r="SO51"/>
          <cell r="SP51"/>
          <cell r="SQ51"/>
          <cell r="SR51"/>
          <cell r="SS51"/>
          <cell r="ST51"/>
          <cell r="SU51"/>
          <cell r="SV51"/>
          <cell r="SW51"/>
          <cell r="SX51"/>
          <cell r="SY51"/>
          <cell r="SZ51"/>
          <cell r="TA51"/>
          <cell r="TB51"/>
          <cell r="TC51"/>
          <cell r="TD51"/>
          <cell r="TE51"/>
          <cell r="TF51"/>
          <cell r="TG51"/>
          <cell r="TH51"/>
          <cell r="TI51"/>
          <cell r="TJ51"/>
          <cell r="TK51"/>
          <cell r="TL51"/>
          <cell r="TM51"/>
          <cell r="TN51"/>
          <cell r="TO51"/>
          <cell r="TP51"/>
          <cell r="TQ51"/>
          <cell r="TR51"/>
          <cell r="TS51"/>
          <cell r="TT51"/>
          <cell r="TU51"/>
          <cell r="TV51"/>
          <cell r="TW51"/>
          <cell r="TX51"/>
          <cell r="TY51"/>
          <cell r="TZ51"/>
          <cell r="UA51"/>
          <cell r="UB51"/>
          <cell r="UC51"/>
          <cell r="UD51"/>
          <cell r="UE51"/>
          <cell r="UF51"/>
          <cell r="UG51"/>
          <cell r="UH51"/>
          <cell r="UI51"/>
          <cell r="UJ51"/>
          <cell r="UK51"/>
          <cell r="UL51"/>
          <cell r="UM51"/>
          <cell r="UN51"/>
          <cell r="UO51"/>
          <cell r="UP51"/>
          <cell r="UQ51"/>
          <cell r="UR51"/>
          <cell r="US51"/>
          <cell r="UT51"/>
          <cell r="UU51"/>
          <cell r="UV51"/>
          <cell r="UW51"/>
          <cell r="UX51"/>
          <cell r="UY51"/>
          <cell r="UZ51"/>
          <cell r="VA51"/>
          <cell r="VB51"/>
          <cell r="VC51"/>
          <cell r="VD51"/>
          <cell r="VE51"/>
          <cell r="VF51"/>
          <cell r="VG51"/>
          <cell r="VH51"/>
          <cell r="VI51"/>
          <cell r="VJ51"/>
          <cell r="VK51"/>
          <cell r="VL51"/>
          <cell r="VM51"/>
          <cell r="VN51"/>
          <cell r="VO51"/>
          <cell r="VP51"/>
          <cell r="VQ51"/>
          <cell r="VR51"/>
          <cell r="VS51"/>
          <cell r="VT51"/>
          <cell r="VU51"/>
          <cell r="VV51"/>
          <cell r="VW51"/>
          <cell r="VX51"/>
          <cell r="VY51"/>
          <cell r="VZ51"/>
          <cell r="WA51"/>
          <cell r="WB51"/>
          <cell r="WC51"/>
          <cell r="WD51"/>
          <cell r="WE51"/>
          <cell r="WF51"/>
          <cell r="WG51"/>
          <cell r="WH51"/>
          <cell r="WI51"/>
          <cell r="WJ51"/>
          <cell r="WK51"/>
          <cell r="WL51"/>
          <cell r="WM51"/>
          <cell r="WN51"/>
          <cell r="WO51"/>
          <cell r="WP51"/>
          <cell r="WQ51"/>
          <cell r="WR51"/>
          <cell r="WS51"/>
          <cell r="WT51"/>
          <cell r="WU51"/>
          <cell r="WV51"/>
          <cell r="WW51"/>
          <cell r="WX51"/>
          <cell r="WY51"/>
          <cell r="WZ51"/>
          <cell r="XA51"/>
          <cell r="XB51"/>
          <cell r="XC51"/>
          <cell r="XD51"/>
          <cell r="XE51"/>
          <cell r="XF51"/>
          <cell r="XG51"/>
          <cell r="XH51"/>
          <cell r="XI51"/>
          <cell r="XJ51"/>
          <cell r="XK51"/>
          <cell r="XL51"/>
          <cell r="XM51"/>
          <cell r="XN51"/>
          <cell r="XO51"/>
          <cell r="XP51"/>
          <cell r="XQ51"/>
          <cell r="XR51"/>
          <cell r="XS51"/>
          <cell r="XT51"/>
          <cell r="XU51"/>
          <cell r="XV51"/>
          <cell r="XW51"/>
          <cell r="XX51"/>
          <cell r="XY51"/>
          <cell r="XZ51"/>
          <cell r="YA51"/>
          <cell r="YB51"/>
          <cell r="YC51"/>
          <cell r="YD51"/>
          <cell r="YE51"/>
          <cell r="YF51"/>
          <cell r="YG51"/>
          <cell r="YH51"/>
          <cell r="YI51"/>
          <cell r="YJ51"/>
          <cell r="YK51"/>
          <cell r="YL51"/>
          <cell r="YM51"/>
          <cell r="YN51"/>
          <cell r="YO51"/>
          <cell r="YP51"/>
          <cell r="YQ51"/>
          <cell r="YR51"/>
          <cell r="YS51"/>
          <cell r="YT51"/>
          <cell r="YU51"/>
          <cell r="YV51"/>
          <cell r="YW51"/>
          <cell r="YX51"/>
          <cell r="YY51"/>
          <cell r="YZ51"/>
          <cell r="ZA51"/>
          <cell r="ZB51"/>
          <cell r="ZC51"/>
          <cell r="ZD51"/>
          <cell r="ZE51"/>
          <cell r="ZF51"/>
          <cell r="ZG51"/>
          <cell r="ZH51"/>
          <cell r="ZI51"/>
          <cell r="ZJ51"/>
          <cell r="ZK51"/>
          <cell r="ZL51"/>
          <cell r="ZM51"/>
          <cell r="ZN51"/>
          <cell r="ZO51"/>
          <cell r="ZP51"/>
          <cell r="ZQ51"/>
          <cell r="ZR51"/>
          <cell r="ZS51"/>
          <cell r="ZT51"/>
          <cell r="ZU51"/>
          <cell r="ZV51"/>
          <cell r="ZW51"/>
          <cell r="ZX51"/>
          <cell r="ZY51"/>
          <cell r="ZZ51"/>
          <cell r="AAA51"/>
          <cell r="AAB51"/>
          <cell r="AAC51"/>
          <cell r="AAD51"/>
          <cell r="AAE51"/>
          <cell r="AAF51"/>
          <cell r="AAG51"/>
          <cell r="AAH51"/>
          <cell r="AAI51"/>
          <cell r="AAJ51"/>
          <cell r="AAK51"/>
          <cell r="AAL51"/>
          <cell r="AAM51"/>
          <cell r="AAN51"/>
          <cell r="AAO51"/>
          <cell r="AAP51"/>
          <cell r="AAQ51"/>
          <cell r="AAR51"/>
          <cell r="AAS51"/>
        </row>
        <row r="52">
          <cell r="C52">
            <v>0</v>
          </cell>
          <cell r="D52"/>
          <cell r="E52"/>
          <cell r="F52"/>
          <cell r="G52"/>
          <cell r="H52"/>
          <cell r="I52"/>
          <cell r="J52"/>
          <cell r="K52"/>
          <cell r="L52"/>
          <cell r="M52"/>
          <cell r="N52"/>
          <cell r="O52"/>
          <cell r="P52"/>
          <cell r="Q52"/>
          <cell r="R52"/>
          <cell r="S52"/>
          <cell r="T52"/>
          <cell r="U52"/>
          <cell r="V52"/>
          <cell r="W52"/>
          <cell r="X52"/>
          <cell r="Y52"/>
          <cell r="Z52"/>
          <cell r="AA52"/>
          <cell r="AB52"/>
          <cell r="AC52"/>
          <cell r="AD52"/>
          <cell r="AE52"/>
          <cell r="AF52"/>
          <cell r="AG52"/>
          <cell r="AH52"/>
          <cell r="AI52"/>
          <cell r="AJ52"/>
          <cell r="AK52"/>
          <cell r="AL52"/>
          <cell r="AM52"/>
          <cell r="AN52"/>
          <cell r="AO52"/>
          <cell r="AP52"/>
          <cell r="AQ52"/>
          <cell r="AR52"/>
          <cell r="AS52"/>
          <cell r="AT52"/>
          <cell r="AU52"/>
          <cell r="AV52"/>
          <cell r="AW52"/>
          <cell r="AX52"/>
          <cell r="AY52"/>
          <cell r="AZ52"/>
          <cell r="BA52"/>
          <cell r="BB52"/>
          <cell r="BC52"/>
          <cell r="BD52"/>
          <cell r="BE52"/>
          <cell r="BF52"/>
          <cell r="BG52"/>
          <cell r="BH52"/>
          <cell r="BI52"/>
          <cell r="BJ52"/>
          <cell r="BK52"/>
          <cell r="BL52"/>
          <cell r="BM52"/>
          <cell r="BN52"/>
          <cell r="BO52"/>
          <cell r="BP52"/>
          <cell r="BQ52"/>
          <cell r="BR52"/>
          <cell r="BS52"/>
          <cell r="BT52"/>
          <cell r="BU52"/>
          <cell r="BV52"/>
          <cell r="BW52"/>
          <cell r="BX52"/>
          <cell r="BY52"/>
          <cell r="BZ52"/>
          <cell r="CA52"/>
          <cell r="CB52"/>
          <cell r="CC52"/>
          <cell r="CD52"/>
          <cell r="CE52"/>
          <cell r="CF52"/>
          <cell r="CG52"/>
          <cell r="CH52"/>
          <cell r="CI52"/>
          <cell r="CJ52"/>
          <cell r="CK52"/>
          <cell r="CL52"/>
          <cell r="CM52"/>
          <cell r="CN52"/>
          <cell r="CO52"/>
          <cell r="CP52"/>
          <cell r="CQ52"/>
          <cell r="CR52"/>
          <cell r="CS52"/>
          <cell r="CT52"/>
          <cell r="CU52"/>
          <cell r="CV52"/>
          <cell r="CW52"/>
          <cell r="CX52"/>
          <cell r="CY52"/>
          <cell r="CZ52"/>
          <cell r="DA52"/>
          <cell r="DB52"/>
          <cell r="DC52"/>
          <cell r="DD52"/>
          <cell r="DE52"/>
          <cell r="DF52"/>
          <cell r="DG52"/>
          <cell r="DH52"/>
          <cell r="DI52"/>
          <cell r="DJ52"/>
          <cell r="DK52"/>
          <cell r="DL52"/>
          <cell r="DM52"/>
          <cell r="DN52"/>
          <cell r="DO52"/>
          <cell r="DP52"/>
          <cell r="DQ52"/>
          <cell r="DR52"/>
          <cell r="DS52"/>
          <cell r="DT52"/>
          <cell r="DU52"/>
          <cell r="DV52"/>
          <cell r="DW52"/>
          <cell r="DX52"/>
          <cell r="DY52"/>
          <cell r="DZ52"/>
          <cell r="EA52"/>
          <cell r="EB52"/>
          <cell r="EC52"/>
          <cell r="ED52"/>
          <cell r="EE52"/>
          <cell r="EF52"/>
          <cell r="EG52"/>
          <cell r="EH52"/>
          <cell r="EI52"/>
          <cell r="EJ52"/>
          <cell r="EK52"/>
          <cell r="EL52"/>
          <cell r="EM52"/>
          <cell r="EN52"/>
          <cell r="EO52"/>
          <cell r="EP52"/>
          <cell r="EQ52"/>
          <cell r="ER52"/>
          <cell r="ES52"/>
          <cell r="ET52"/>
          <cell r="EU52"/>
          <cell r="EV52"/>
          <cell r="EW52"/>
          <cell r="EX52"/>
          <cell r="EY52"/>
          <cell r="EZ52"/>
          <cell r="FA52"/>
          <cell r="FB52"/>
          <cell r="FC52"/>
          <cell r="FD52"/>
          <cell r="FE52"/>
          <cell r="FF52"/>
          <cell r="FG52"/>
          <cell r="FH52"/>
          <cell r="FI52"/>
          <cell r="FJ52"/>
          <cell r="FK52"/>
          <cell r="FL52"/>
          <cell r="FM52"/>
          <cell r="FN52"/>
          <cell r="FO52"/>
          <cell r="FP52"/>
          <cell r="FQ52"/>
          <cell r="FR52"/>
          <cell r="FS52"/>
          <cell r="FT52"/>
          <cell r="FU52"/>
          <cell r="FV52"/>
          <cell r="FW52"/>
          <cell r="FX52"/>
          <cell r="FY52"/>
          <cell r="FZ52"/>
          <cell r="GA52"/>
          <cell r="GB52"/>
          <cell r="GC52"/>
          <cell r="GD52"/>
          <cell r="GE52"/>
          <cell r="GF52"/>
          <cell r="GG52"/>
          <cell r="GH52"/>
          <cell r="GI52"/>
          <cell r="GJ52"/>
          <cell r="GK52"/>
          <cell r="GL52"/>
          <cell r="GM52"/>
          <cell r="GN52"/>
          <cell r="GO52"/>
          <cell r="GP52"/>
          <cell r="GQ52"/>
          <cell r="GR52"/>
          <cell r="GS52"/>
          <cell r="GT52"/>
          <cell r="GU52"/>
          <cell r="GV52"/>
          <cell r="GW52"/>
          <cell r="GX52"/>
          <cell r="GY52"/>
          <cell r="GZ52"/>
          <cell r="HA52"/>
          <cell r="HB52"/>
          <cell r="HC52"/>
          <cell r="HD52"/>
          <cell r="HE52"/>
          <cell r="HF52"/>
          <cell r="HG52"/>
          <cell r="HH52"/>
          <cell r="HI52"/>
          <cell r="HJ52"/>
          <cell r="HK52"/>
          <cell r="HL52"/>
          <cell r="HM52"/>
          <cell r="HN52"/>
          <cell r="HO52"/>
          <cell r="HP52"/>
          <cell r="HQ52"/>
          <cell r="HR52"/>
          <cell r="HS52"/>
          <cell r="HT52"/>
          <cell r="HU52"/>
          <cell r="HV52"/>
          <cell r="HW52"/>
          <cell r="HX52"/>
          <cell r="HY52"/>
          <cell r="HZ52"/>
          <cell r="IA52"/>
          <cell r="IB52"/>
          <cell r="IC52"/>
          <cell r="ID52"/>
          <cell r="IE52"/>
          <cell r="IF52"/>
          <cell r="IG52"/>
          <cell r="IH52"/>
          <cell r="II52"/>
          <cell r="IJ52"/>
          <cell r="IK52"/>
          <cell r="IL52"/>
          <cell r="IM52"/>
          <cell r="IN52"/>
          <cell r="IO52"/>
          <cell r="IP52"/>
          <cell r="IQ52"/>
          <cell r="IR52"/>
          <cell r="IS52"/>
          <cell r="IT52"/>
          <cell r="IU52"/>
          <cell r="IV52"/>
          <cell r="IW52"/>
          <cell r="IX52"/>
          <cell r="IY52"/>
          <cell r="IZ52"/>
          <cell r="JA52"/>
          <cell r="JB52"/>
          <cell r="JC52"/>
          <cell r="JD52"/>
          <cell r="JE52"/>
          <cell r="JF52"/>
          <cell r="JG52"/>
          <cell r="JH52"/>
          <cell r="JI52"/>
          <cell r="JJ52"/>
          <cell r="JK52"/>
          <cell r="JL52"/>
          <cell r="JM52"/>
          <cell r="JN52"/>
          <cell r="JO52"/>
          <cell r="JP52"/>
          <cell r="JQ52"/>
          <cell r="JR52"/>
          <cell r="JS52"/>
          <cell r="JT52"/>
          <cell r="JU52"/>
          <cell r="JV52"/>
          <cell r="JW52"/>
          <cell r="JX52"/>
          <cell r="JY52"/>
          <cell r="JZ52"/>
          <cell r="KA52"/>
          <cell r="KB52"/>
          <cell r="KC52"/>
          <cell r="KD52"/>
          <cell r="KE52"/>
          <cell r="KF52"/>
          <cell r="KG52"/>
          <cell r="KH52"/>
          <cell r="KI52"/>
          <cell r="KJ52"/>
          <cell r="KK52"/>
          <cell r="KL52"/>
          <cell r="KM52"/>
          <cell r="KN52"/>
          <cell r="KO52"/>
          <cell r="KP52"/>
          <cell r="KQ52"/>
          <cell r="KR52"/>
          <cell r="KS52"/>
          <cell r="KT52"/>
          <cell r="KU52"/>
          <cell r="KV52"/>
          <cell r="KW52"/>
          <cell r="KX52"/>
          <cell r="KY52"/>
          <cell r="KZ52"/>
          <cell r="LA52"/>
          <cell r="LB52"/>
          <cell r="LC52"/>
          <cell r="LD52"/>
          <cell r="LE52"/>
          <cell r="LF52"/>
          <cell r="LG52"/>
          <cell r="LH52"/>
          <cell r="LI52"/>
          <cell r="LJ52"/>
          <cell r="LK52"/>
          <cell r="LL52"/>
          <cell r="LM52"/>
          <cell r="LN52"/>
          <cell r="LO52"/>
          <cell r="LP52"/>
          <cell r="LQ52"/>
          <cell r="LR52"/>
          <cell r="LS52"/>
          <cell r="LT52"/>
          <cell r="LU52"/>
          <cell r="LV52"/>
          <cell r="LW52"/>
          <cell r="LX52"/>
          <cell r="LY52"/>
          <cell r="LZ52"/>
          <cell r="MA52"/>
          <cell r="MB52"/>
          <cell r="MC52"/>
          <cell r="MD52"/>
          <cell r="ME52"/>
          <cell r="MF52"/>
          <cell r="MG52"/>
          <cell r="MH52"/>
          <cell r="MI52"/>
          <cell r="MJ52"/>
          <cell r="MK52"/>
          <cell r="ML52"/>
          <cell r="MM52"/>
          <cell r="MN52"/>
          <cell r="MO52"/>
          <cell r="MP52"/>
          <cell r="MQ52"/>
          <cell r="MR52"/>
          <cell r="MS52"/>
          <cell r="MT52"/>
          <cell r="MU52"/>
          <cell r="MV52"/>
          <cell r="MW52"/>
          <cell r="MX52"/>
          <cell r="MY52"/>
          <cell r="MZ52"/>
          <cell r="NA52"/>
          <cell r="NB52"/>
          <cell r="NC52"/>
          <cell r="ND52"/>
          <cell r="NE52"/>
          <cell r="NF52"/>
          <cell r="NG52"/>
          <cell r="NH52"/>
          <cell r="NI52"/>
          <cell r="NJ52"/>
          <cell r="NK52"/>
          <cell r="NL52"/>
          <cell r="NM52"/>
          <cell r="NN52"/>
          <cell r="NO52"/>
          <cell r="NP52"/>
          <cell r="NQ52"/>
          <cell r="NR52"/>
          <cell r="NS52"/>
          <cell r="NT52"/>
          <cell r="NU52"/>
          <cell r="NV52"/>
          <cell r="NW52"/>
          <cell r="NX52"/>
          <cell r="NY52"/>
          <cell r="NZ52"/>
          <cell r="OA52"/>
          <cell r="OB52"/>
          <cell r="OC52"/>
          <cell r="OD52"/>
          <cell r="OE52"/>
          <cell r="OF52"/>
          <cell r="OG52"/>
          <cell r="OH52"/>
          <cell r="OI52"/>
          <cell r="OJ52"/>
          <cell r="OK52"/>
          <cell r="OL52"/>
          <cell r="OM52"/>
          <cell r="ON52"/>
          <cell r="OO52"/>
          <cell r="OP52"/>
          <cell r="OQ52"/>
          <cell r="OR52"/>
          <cell r="OS52"/>
          <cell r="OT52"/>
          <cell r="OU52"/>
          <cell r="OV52"/>
          <cell r="OW52"/>
          <cell r="OX52"/>
          <cell r="OY52"/>
          <cell r="OZ52"/>
          <cell r="PA52"/>
          <cell r="PB52"/>
          <cell r="PC52"/>
          <cell r="PD52"/>
          <cell r="PE52"/>
          <cell r="PF52"/>
          <cell r="PG52"/>
          <cell r="PH52"/>
          <cell r="PI52"/>
          <cell r="PJ52"/>
          <cell r="PK52"/>
          <cell r="PL52"/>
          <cell r="PM52"/>
          <cell r="PN52"/>
          <cell r="PO52"/>
          <cell r="PP52"/>
          <cell r="PQ52"/>
          <cell r="PR52"/>
          <cell r="PS52"/>
          <cell r="PT52"/>
          <cell r="PU52"/>
          <cell r="PV52"/>
          <cell r="PW52"/>
          <cell r="PX52"/>
          <cell r="PY52"/>
          <cell r="PZ52"/>
          <cell r="QA52"/>
          <cell r="QB52"/>
          <cell r="QC52"/>
          <cell r="QD52"/>
          <cell r="QE52"/>
          <cell r="QF52"/>
          <cell r="QG52"/>
          <cell r="QH52"/>
          <cell r="QI52"/>
          <cell r="QJ52"/>
          <cell r="QK52"/>
          <cell r="QL52"/>
          <cell r="QM52"/>
          <cell r="QN52"/>
          <cell r="QO52"/>
          <cell r="QP52"/>
          <cell r="QQ52"/>
          <cell r="QR52"/>
          <cell r="QS52"/>
          <cell r="QT52"/>
          <cell r="QU52"/>
          <cell r="QV52"/>
          <cell r="QW52"/>
          <cell r="QX52"/>
          <cell r="QY52"/>
          <cell r="QZ52"/>
          <cell r="RA52"/>
          <cell r="RB52"/>
          <cell r="RC52"/>
          <cell r="RD52"/>
          <cell r="RE52"/>
          <cell r="RF52"/>
          <cell r="RG52"/>
          <cell r="RH52"/>
          <cell r="RI52"/>
          <cell r="RJ52"/>
          <cell r="RK52"/>
          <cell r="RL52"/>
          <cell r="RM52"/>
          <cell r="RN52"/>
          <cell r="RO52"/>
          <cell r="RP52"/>
          <cell r="RQ52"/>
          <cell r="RR52"/>
          <cell r="RS52"/>
          <cell r="RT52"/>
          <cell r="RU52"/>
          <cell r="RV52"/>
          <cell r="RW52"/>
          <cell r="RX52"/>
          <cell r="RY52"/>
          <cell r="RZ52"/>
          <cell r="SA52"/>
          <cell r="SB52"/>
          <cell r="SC52"/>
          <cell r="SD52"/>
          <cell r="SE52"/>
          <cell r="SF52"/>
          <cell r="SG52"/>
          <cell r="SH52"/>
          <cell r="SI52"/>
          <cell r="SJ52"/>
          <cell r="SK52"/>
          <cell r="SL52"/>
          <cell r="SM52"/>
          <cell r="SN52"/>
          <cell r="SO52"/>
          <cell r="SP52"/>
          <cell r="SQ52"/>
          <cell r="SR52"/>
          <cell r="SS52"/>
          <cell r="ST52"/>
          <cell r="SU52"/>
          <cell r="SV52"/>
          <cell r="SW52"/>
          <cell r="SX52"/>
          <cell r="SY52"/>
          <cell r="SZ52"/>
          <cell r="TA52"/>
          <cell r="TB52"/>
          <cell r="TC52"/>
          <cell r="TD52"/>
          <cell r="TE52"/>
          <cell r="TF52"/>
          <cell r="TG52"/>
          <cell r="TH52"/>
          <cell r="TI52"/>
          <cell r="TJ52"/>
          <cell r="TK52"/>
          <cell r="TL52"/>
          <cell r="TM52"/>
          <cell r="TN52"/>
          <cell r="TO52"/>
          <cell r="TP52"/>
          <cell r="TQ52"/>
          <cell r="TR52"/>
          <cell r="TS52"/>
          <cell r="TT52"/>
          <cell r="TU52"/>
          <cell r="TV52"/>
          <cell r="TW52"/>
          <cell r="TX52"/>
          <cell r="TY52"/>
          <cell r="TZ52"/>
          <cell r="UA52"/>
          <cell r="UB52"/>
          <cell r="UC52"/>
          <cell r="UD52"/>
          <cell r="UE52"/>
          <cell r="UF52"/>
          <cell r="UG52"/>
          <cell r="UH52"/>
          <cell r="UI52"/>
          <cell r="UJ52"/>
          <cell r="UK52"/>
          <cell r="UL52"/>
          <cell r="UM52"/>
          <cell r="UN52"/>
          <cell r="UO52"/>
          <cell r="UP52"/>
          <cell r="UQ52"/>
          <cell r="UR52"/>
          <cell r="US52"/>
          <cell r="UT52"/>
          <cell r="UU52"/>
          <cell r="UV52"/>
          <cell r="UW52"/>
          <cell r="UX52"/>
          <cell r="UY52"/>
          <cell r="UZ52"/>
          <cell r="VA52"/>
          <cell r="VB52"/>
          <cell r="VC52"/>
          <cell r="VD52"/>
          <cell r="VE52"/>
          <cell r="VF52"/>
          <cell r="VG52"/>
          <cell r="VH52"/>
          <cell r="VI52"/>
          <cell r="VJ52"/>
          <cell r="VK52"/>
          <cell r="VL52"/>
          <cell r="VM52"/>
          <cell r="VN52"/>
          <cell r="VO52"/>
          <cell r="VP52"/>
          <cell r="VQ52"/>
          <cell r="VR52"/>
          <cell r="VS52"/>
          <cell r="VT52"/>
          <cell r="VU52"/>
          <cell r="VV52"/>
          <cell r="VW52"/>
          <cell r="VX52"/>
          <cell r="VY52"/>
          <cell r="VZ52"/>
          <cell r="WA52"/>
          <cell r="WB52"/>
          <cell r="WC52"/>
          <cell r="WD52"/>
          <cell r="WE52"/>
          <cell r="WF52"/>
          <cell r="WG52"/>
          <cell r="WH52"/>
          <cell r="WI52"/>
          <cell r="WJ52"/>
          <cell r="WK52"/>
          <cell r="WL52"/>
          <cell r="WM52"/>
          <cell r="WN52"/>
          <cell r="WO52"/>
          <cell r="WP52"/>
          <cell r="WQ52"/>
          <cell r="WR52"/>
          <cell r="WS52"/>
          <cell r="WT52"/>
          <cell r="WU52"/>
          <cell r="WV52"/>
          <cell r="WW52"/>
          <cell r="WX52"/>
          <cell r="WY52"/>
          <cell r="WZ52"/>
          <cell r="XA52"/>
          <cell r="XB52"/>
          <cell r="XC52"/>
          <cell r="XD52"/>
          <cell r="XE52"/>
          <cell r="XF52"/>
          <cell r="XG52"/>
          <cell r="XH52"/>
          <cell r="XI52"/>
          <cell r="XJ52"/>
          <cell r="XK52"/>
          <cell r="XL52"/>
          <cell r="XM52"/>
          <cell r="XN52"/>
          <cell r="XO52"/>
          <cell r="XP52"/>
          <cell r="XQ52"/>
          <cell r="XR52"/>
          <cell r="XS52"/>
          <cell r="XT52"/>
          <cell r="XU52"/>
          <cell r="XV52"/>
          <cell r="XW52"/>
          <cell r="XX52"/>
          <cell r="XY52"/>
          <cell r="XZ52"/>
          <cell r="YA52"/>
          <cell r="YB52"/>
          <cell r="YC52"/>
          <cell r="YD52"/>
          <cell r="YE52"/>
          <cell r="YF52"/>
          <cell r="YG52"/>
          <cell r="YH52"/>
          <cell r="YI52"/>
          <cell r="YJ52"/>
          <cell r="YK52"/>
          <cell r="YL52"/>
          <cell r="YM52"/>
          <cell r="YN52"/>
          <cell r="YO52"/>
          <cell r="YP52"/>
          <cell r="YQ52"/>
          <cell r="YR52"/>
          <cell r="YS52"/>
          <cell r="YT52"/>
          <cell r="YU52"/>
          <cell r="YV52"/>
          <cell r="YW52"/>
          <cell r="YX52"/>
          <cell r="YY52"/>
          <cell r="YZ52"/>
          <cell r="ZA52"/>
          <cell r="ZB52"/>
          <cell r="ZC52"/>
          <cell r="ZD52"/>
          <cell r="ZE52"/>
          <cell r="ZF52"/>
          <cell r="ZG52"/>
          <cell r="ZH52"/>
          <cell r="ZI52"/>
          <cell r="ZJ52"/>
          <cell r="ZK52"/>
          <cell r="ZL52"/>
          <cell r="ZM52"/>
          <cell r="ZN52"/>
          <cell r="ZO52"/>
          <cell r="ZP52"/>
          <cell r="ZQ52"/>
          <cell r="ZR52"/>
          <cell r="ZS52"/>
          <cell r="ZT52"/>
          <cell r="ZU52"/>
          <cell r="ZV52"/>
          <cell r="ZW52"/>
          <cell r="ZX52"/>
          <cell r="ZY52"/>
          <cell r="ZZ52"/>
          <cell r="AAA52"/>
          <cell r="AAB52"/>
          <cell r="AAC52"/>
          <cell r="AAD52"/>
          <cell r="AAE52"/>
          <cell r="AAF52"/>
          <cell r="AAG52"/>
          <cell r="AAH52"/>
          <cell r="AAI52"/>
          <cell r="AAJ52"/>
          <cell r="AAK52"/>
          <cell r="AAL52"/>
          <cell r="AAM52"/>
          <cell r="AAN52"/>
          <cell r="AAO52"/>
          <cell r="AAP52"/>
          <cell r="AAQ52"/>
          <cell r="AAR52"/>
          <cell r="AAS52"/>
        </row>
        <row r="53">
          <cell r="C53">
            <v>0</v>
          </cell>
          <cell r="D53"/>
          <cell r="E53"/>
          <cell r="F53"/>
          <cell r="G53"/>
          <cell r="H53"/>
          <cell r="I53"/>
          <cell r="J53"/>
          <cell r="K53"/>
          <cell r="L53"/>
          <cell r="M53"/>
          <cell r="N53"/>
          <cell r="O53"/>
          <cell r="P53"/>
          <cell r="Q53"/>
          <cell r="R53"/>
          <cell r="S53"/>
          <cell r="T53"/>
          <cell r="U53"/>
          <cell r="V53"/>
          <cell r="W53"/>
          <cell r="X53"/>
          <cell r="Y53"/>
          <cell r="Z53"/>
          <cell r="AA53"/>
          <cell r="AB53"/>
          <cell r="AC53"/>
          <cell r="AD53"/>
          <cell r="AE53"/>
          <cell r="AF53"/>
          <cell r="AG53"/>
          <cell r="AH53"/>
          <cell r="AI53"/>
          <cell r="AJ53"/>
          <cell r="AK53"/>
          <cell r="AL53"/>
          <cell r="AM53"/>
          <cell r="AN53"/>
          <cell r="AO53"/>
          <cell r="AP53"/>
          <cell r="AQ53"/>
          <cell r="AR53"/>
          <cell r="AS53"/>
          <cell r="AT53"/>
          <cell r="AU53"/>
          <cell r="AV53"/>
          <cell r="AW53"/>
          <cell r="AX53"/>
          <cell r="AY53"/>
          <cell r="AZ53"/>
          <cell r="BA53"/>
          <cell r="BB53"/>
          <cell r="BC53"/>
          <cell r="BD53"/>
          <cell r="BE53"/>
          <cell r="BF53"/>
          <cell r="BG53"/>
          <cell r="BH53"/>
          <cell r="BI53"/>
          <cell r="BJ53"/>
          <cell r="BK53"/>
          <cell r="BL53"/>
          <cell r="BM53"/>
          <cell r="BN53"/>
          <cell r="BO53"/>
          <cell r="BP53"/>
          <cell r="BQ53"/>
          <cell r="BR53"/>
          <cell r="BS53"/>
          <cell r="BT53"/>
          <cell r="BU53"/>
          <cell r="BV53"/>
          <cell r="BW53"/>
          <cell r="BX53"/>
          <cell r="BY53"/>
          <cell r="BZ53"/>
          <cell r="CA53"/>
          <cell r="CB53"/>
          <cell r="CC53"/>
          <cell r="CD53"/>
          <cell r="CE53"/>
          <cell r="CF53"/>
          <cell r="CG53"/>
          <cell r="CH53"/>
          <cell r="CI53"/>
          <cell r="CJ53"/>
          <cell r="CK53"/>
          <cell r="CL53"/>
          <cell r="CM53"/>
          <cell r="CN53"/>
          <cell r="CO53"/>
          <cell r="CP53"/>
          <cell r="CQ53"/>
          <cell r="CR53"/>
          <cell r="CS53"/>
          <cell r="CT53"/>
          <cell r="CU53"/>
          <cell r="CV53"/>
          <cell r="CW53"/>
          <cell r="CX53"/>
          <cell r="CY53"/>
          <cell r="CZ53"/>
          <cell r="DA53"/>
          <cell r="DB53"/>
          <cell r="DC53"/>
          <cell r="DD53"/>
          <cell r="DE53"/>
          <cell r="DF53"/>
          <cell r="DG53"/>
          <cell r="DH53"/>
          <cell r="DI53"/>
          <cell r="DJ53"/>
          <cell r="DK53"/>
          <cell r="DL53"/>
          <cell r="DM53"/>
          <cell r="DN53"/>
          <cell r="DO53"/>
          <cell r="DP53"/>
          <cell r="DQ53"/>
          <cell r="DR53"/>
          <cell r="DS53"/>
          <cell r="DT53"/>
          <cell r="DU53"/>
          <cell r="DV53"/>
          <cell r="DW53"/>
          <cell r="DX53"/>
          <cell r="DY53"/>
          <cell r="DZ53"/>
          <cell r="EA53"/>
          <cell r="EB53"/>
          <cell r="EC53"/>
          <cell r="ED53"/>
          <cell r="EE53"/>
          <cell r="EF53"/>
          <cell r="EG53"/>
          <cell r="EH53"/>
          <cell r="EI53"/>
          <cell r="EJ53"/>
          <cell r="EK53"/>
          <cell r="EL53"/>
          <cell r="EM53"/>
          <cell r="EN53"/>
          <cell r="EO53"/>
          <cell r="EP53"/>
          <cell r="EQ53"/>
          <cell r="ER53"/>
          <cell r="ES53"/>
          <cell r="ET53"/>
          <cell r="EU53"/>
          <cell r="EV53"/>
          <cell r="EW53"/>
          <cell r="EX53"/>
          <cell r="EY53"/>
          <cell r="EZ53"/>
          <cell r="FA53"/>
          <cell r="FB53"/>
          <cell r="FC53"/>
          <cell r="FD53"/>
          <cell r="FE53"/>
          <cell r="FF53"/>
          <cell r="FG53"/>
          <cell r="FH53"/>
          <cell r="FI53"/>
          <cell r="FJ53"/>
          <cell r="FK53"/>
          <cell r="FL53"/>
          <cell r="FM53"/>
          <cell r="FN53"/>
          <cell r="FO53"/>
          <cell r="FP53"/>
          <cell r="FQ53"/>
          <cell r="FR53"/>
          <cell r="FS53"/>
          <cell r="FT53"/>
          <cell r="FU53"/>
          <cell r="FV53"/>
          <cell r="FW53"/>
          <cell r="FX53"/>
          <cell r="FY53"/>
          <cell r="FZ53"/>
          <cell r="GA53"/>
          <cell r="GB53"/>
          <cell r="GC53"/>
          <cell r="GD53"/>
          <cell r="GE53"/>
          <cell r="GF53"/>
          <cell r="GG53"/>
          <cell r="GH53"/>
          <cell r="GI53"/>
          <cell r="GJ53"/>
          <cell r="GK53"/>
          <cell r="GL53"/>
          <cell r="GM53"/>
          <cell r="GN53"/>
          <cell r="GO53"/>
          <cell r="GP53"/>
          <cell r="GQ53"/>
          <cell r="GR53"/>
          <cell r="GS53"/>
          <cell r="GT53"/>
          <cell r="GU53"/>
          <cell r="GV53"/>
          <cell r="GW53"/>
          <cell r="GX53"/>
          <cell r="GY53"/>
          <cell r="GZ53"/>
          <cell r="HA53"/>
          <cell r="HB53"/>
          <cell r="HC53"/>
          <cell r="HD53"/>
          <cell r="HE53"/>
          <cell r="HF53"/>
          <cell r="HG53"/>
          <cell r="HH53"/>
          <cell r="HI53"/>
          <cell r="HJ53"/>
          <cell r="HK53"/>
          <cell r="HL53"/>
          <cell r="HM53"/>
          <cell r="HN53"/>
          <cell r="HO53"/>
          <cell r="HP53"/>
          <cell r="HQ53"/>
          <cell r="HR53"/>
          <cell r="HS53"/>
          <cell r="HT53"/>
          <cell r="HU53"/>
          <cell r="HV53"/>
          <cell r="HW53"/>
          <cell r="HX53"/>
          <cell r="HY53"/>
          <cell r="HZ53"/>
          <cell r="IA53"/>
          <cell r="IB53"/>
          <cell r="IC53"/>
          <cell r="ID53"/>
          <cell r="IE53"/>
          <cell r="IF53"/>
          <cell r="IG53"/>
          <cell r="IH53"/>
          <cell r="II53"/>
          <cell r="IJ53"/>
          <cell r="IK53"/>
          <cell r="IL53"/>
          <cell r="IM53"/>
          <cell r="IN53"/>
          <cell r="IO53"/>
          <cell r="IP53"/>
          <cell r="IQ53"/>
          <cell r="IR53"/>
          <cell r="IS53"/>
          <cell r="IT53"/>
          <cell r="IU53"/>
          <cell r="IV53"/>
          <cell r="IW53"/>
          <cell r="IX53"/>
          <cell r="IY53"/>
          <cell r="IZ53"/>
          <cell r="JA53"/>
          <cell r="JB53"/>
          <cell r="JC53"/>
          <cell r="JD53"/>
          <cell r="JE53"/>
          <cell r="JF53"/>
          <cell r="JG53"/>
          <cell r="JH53"/>
          <cell r="JI53"/>
          <cell r="JJ53"/>
          <cell r="JK53"/>
          <cell r="JL53"/>
          <cell r="JM53"/>
          <cell r="JN53"/>
          <cell r="JO53"/>
          <cell r="JP53"/>
          <cell r="JQ53"/>
          <cell r="JR53"/>
          <cell r="JS53"/>
          <cell r="JT53"/>
          <cell r="JU53"/>
          <cell r="JV53"/>
          <cell r="JW53"/>
          <cell r="JX53"/>
          <cell r="JY53"/>
          <cell r="JZ53"/>
          <cell r="KA53"/>
          <cell r="KB53"/>
          <cell r="KC53"/>
          <cell r="KD53"/>
          <cell r="KE53"/>
          <cell r="KF53"/>
          <cell r="KG53"/>
          <cell r="KH53"/>
          <cell r="KI53"/>
          <cell r="KJ53"/>
          <cell r="KK53"/>
          <cell r="KL53"/>
          <cell r="KM53"/>
          <cell r="KN53"/>
          <cell r="KO53"/>
          <cell r="KP53"/>
          <cell r="KQ53"/>
          <cell r="KR53"/>
          <cell r="KS53"/>
          <cell r="KT53"/>
          <cell r="KU53"/>
          <cell r="KV53"/>
          <cell r="KW53"/>
          <cell r="KX53"/>
          <cell r="KY53"/>
          <cell r="KZ53"/>
          <cell r="LA53"/>
          <cell r="LB53"/>
          <cell r="LC53"/>
          <cell r="LD53"/>
          <cell r="LE53"/>
          <cell r="LF53"/>
          <cell r="LG53"/>
          <cell r="LH53"/>
          <cell r="LI53"/>
          <cell r="LJ53"/>
          <cell r="LK53"/>
          <cell r="LL53"/>
          <cell r="LM53"/>
          <cell r="LN53"/>
          <cell r="LO53"/>
          <cell r="LP53"/>
          <cell r="LQ53"/>
          <cell r="LR53"/>
          <cell r="LS53"/>
          <cell r="LT53"/>
          <cell r="LU53"/>
          <cell r="LV53"/>
          <cell r="LW53"/>
          <cell r="LX53"/>
          <cell r="LY53"/>
          <cell r="LZ53"/>
          <cell r="MA53"/>
          <cell r="MB53"/>
          <cell r="MC53"/>
          <cell r="MD53"/>
          <cell r="ME53"/>
          <cell r="MF53"/>
          <cell r="MG53"/>
          <cell r="MH53"/>
          <cell r="MI53"/>
          <cell r="MJ53"/>
          <cell r="MK53"/>
          <cell r="ML53"/>
          <cell r="MM53"/>
          <cell r="MN53"/>
          <cell r="MO53"/>
          <cell r="MP53"/>
          <cell r="MQ53"/>
          <cell r="MR53"/>
          <cell r="MS53"/>
          <cell r="MT53"/>
          <cell r="MU53"/>
          <cell r="MV53"/>
          <cell r="MW53"/>
          <cell r="MX53"/>
          <cell r="MY53"/>
          <cell r="MZ53"/>
          <cell r="NA53"/>
          <cell r="NB53"/>
          <cell r="NC53"/>
          <cell r="ND53"/>
          <cell r="NE53"/>
          <cell r="NF53"/>
          <cell r="NG53"/>
          <cell r="NH53"/>
          <cell r="NI53"/>
          <cell r="NJ53"/>
          <cell r="NK53"/>
          <cell r="NL53"/>
          <cell r="NM53"/>
          <cell r="NN53"/>
          <cell r="NO53"/>
          <cell r="NP53"/>
          <cell r="NQ53"/>
          <cell r="NR53"/>
          <cell r="NS53"/>
          <cell r="NT53"/>
          <cell r="NU53"/>
          <cell r="NV53"/>
          <cell r="NW53"/>
          <cell r="NX53"/>
          <cell r="NY53"/>
          <cell r="NZ53"/>
          <cell r="OA53"/>
          <cell r="OB53"/>
          <cell r="OC53"/>
          <cell r="OD53"/>
          <cell r="OE53"/>
          <cell r="OF53"/>
          <cell r="OG53"/>
          <cell r="OH53"/>
          <cell r="OI53"/>
          <cell r="OJ53"/>
          <cell r="OK53"/>
          <cell r="OL53"/>
          <cell r="OM53"/>
          <cell r="ON53"/>
          <cell r="OO53"/>
          <cell r="OP53"/>
          <cell r="OQ53"/>
          <cell r="OR53"/>
          <cell r="OS53"/>
          <cell r="OT53"/>
          <cell r="OU53"/>
          <cell r="OV53"/>
          <cell r="OW53"/>
          <cell r="OX53"/>
          <cell r="OY53"/>
          <cell r="OZ53"/>
          <cell r="PA53"/>
          <cell r="PB53"/>
          <cell r="PC53"/>
          <cell r="PD53"/>
          <cell r="PE53"/>
          <cell r="PF53"/>
          <cell r="PG53"/>
          <cell r="PH53"/>
          <cell r="PI53"/>
          <cell r="PJ53"/>
          <cell r="PK53"/>
          <cell r="PL53"/>
          <cell r="PM53"/>
          <cell r="PN53"/>
          <cell r="PO53"/>
          <cell r="PP53"/>
          <cell r="PQ53"/>
          <cell r="PR53"/>
          <cell r="PS53"/>
          <cell r="PT53"/>
          <cell r="PU53"/>
          <cell r="PV53"/>
          <cell r="PW53"/>
          <cell r="PX53"/>
          <cell r="PY53"/>
          <cell r="PZ53"/>
          <cell r="QA53"/>
          <cell r="QB53"/>
          <cell r="QC53"/>
          <cell r="QD53"/>
          <cell r="QE53"/>
          <cell r="QF53"/>
          <cell r="QG53"/>
          <cell r="QH53"/>
          <cell r="QI53"/>
          <cell r="QJ53"/>
          <cell r="QK53"/>
          <cell r="QL53"/>
          <cell r="QM53"/>
          <cell r="QN53"/>
          <cell r="QO53"/>
          <cell r="QP53"/>
          <cell r="QQ53"/>
          <cell r="QR53"/>
          <cell r="QS53"/>
          <cell r="QT53"/>
          <cell r="QU53"/>
          <cell r="QV53"/>
          <cell r="QW53"/>
          <cell r="QX53"/>
          <cell r="QY53"/>
          <cell r="QZ53"/>
          <cell r="RA53"/>
          <cell r="RB53"/>
          <cell r="RC53"/>
          <cell r="RD53"/>
          <cell r="RE53"/>
          <cell r="RF53"/>
          <cell r="RG53"/>
          <cell r="RH53"/>
          <cell r="RI53"/>
          <cell r="RJ53"/>
          <cell r="RK53"/>
          <cell r="RL53"/>
          <cell r="RM53"/>
          <cell r="RN53"/>
          <cell r="RO53"/>
          <cell r="RP53"/>
          <cell r="RQ53"/>
          <cell r="RR53"/>
          <cell r="RS53"/>
          <cell r="RT53"/>
          <cell r="RU53"/>
          <cell r="RV53"/>
          <cell r="RW53"/>
          <cell r="RX53"/>
          <cell r="RY53"/>
          <cell r="RZ53"/>
          <cell r="SA53"/>
          <cell r="SB53"/>
          <cell r="SC53"/>
          <cell r="SD53"/>
          <cell r="SE53"/>
          <cell r="SF53"/>
          <cell r="SG53"/>
          <cell r="SH53"/>
          <cell r="SI53"/>
          <cell r="SJ53"/>
          <cell r="SK53"/>
          <cell r="SL53"/>
          <cell r="SM53"/>
          <cell r="SN53"/>
          <cell r="SO53"/>
          <cell r="SP53"/>
          <cell r="SQ53"/>
          <cell r="SR53"/>
          <cell r="SS53"/>
          <cell r="ST53"/>
          <cell r="SU53"/>
          <cell r="SV53"/>
          <cell r="SW53"/>
          <cell r="SX53"/>
          <cell r="SY53"/>
          <cell r="SZ53"/>
          <cell r="TA53"/>
          <cell r="TB53"/>
          <cell r="TC53"/>
          <cell r="TD53"/>
          <cell r="TE53"/>
          <cell r="TF53"/>
          <cell r="TG53"/>
          <cell r="TH53"/>
          <cell r="TI53"/>
          <cell r="TJ53"/>
          <cell r="TK53"/>
          <cell r="TL53"/>
          <cell r="TM53"/>
          <cell r="TN53"/>
          <cell r="TO53"/>
          <cell r="TP53"/>
          <cell r="TQ53"/>
          <cell r="TR53"/>
          <cell r="TS53"/>
          <cell r="TT53"/>
          <cell r="TU53"/>
          <cell r="TV53"/>
          <cell r="TW53"/>
          <cell r="TX53"/>
          <cell r="TY53"/>
          <cell r="TZ53"/>
          <cell r="UA53"/>
          <cell r="UB53"/>
          <cell r="UC53"/>
          <cell r="UD53"/>
          <cell r="UE53"/>
          <cell r="UF53"/>
          <cell r="UG53"/>
          <cell r="UH53"/>
          <cell r="UI53"/>
          <cell r="UJ53"/>
          <cell r="UK53"/>
          <cell r="UL53"/>
          <cell r="UM53"/>
          <cell r="UN53"/>
          <cell r="UO53"/>
          <cell r="UP53"/>
          <cell r="UQ53"/>
          <cell r="UR53"/>
          <cell r="US53"/>
          <cell r="UT53"/>
          <cell r="UU53"/>
          <cell r="UV53"/>
          <cell r="UW53"/>
          <cell r="UX53"/>
          <cell r="UY53"/>
          <cell r="UZ53"/>
          <cell r="VA53"/>
          <cell r="VB53"/>
          <cell r="VC53"/>
          <cell r="VD53"/>
          <cell r="VE53"/>
          <cell r="VF53"/>
          <cell r="VG53"/>
          <cell r="VH53"/>
          <cell r="VI53"/>
          <cell r="VJ53"/>
          <cell r="VK53"/>
          <cell r="VL53"/>
          <cell r="VM53"/>
          <cell r="VN53"/>
          <cell r="VO53"/>
          <cell r="VP53"/>
          <cell r="VQ53"/>
          <cell r="VR53"/>
          <cell r="VS53"/>
          <cell r="VT53"/>
          <cell r="VU53"/>
          <cell r="VV53"/>
          <cell r="VW53"/>
          <cell r="VX53"/>
          <cell r="VY53"/>
          <cell r="VZ53"/>
          <cell r="WA53"/>
          <cell r="WB53"/>
          <cell r="WC53"/>
          <cell r="WD53"/>
          <cell r="WE53"/>
          <cell r="WF53"/>
          <cell r="WG53"/>
          <cell r="WH53"/>
          <cell r="WI53"/>
          <cell r="WJ53"/>
          <cell r="WK53"/>
          <cell r="WL53"/>
          <cell r="WM53"/>
          <cell r="WN53"/>
          <cell r="WO53"/>
          <cell r="WP53"/>
          <cell r="WQ53"/>
          <cell r="WR53"/>
          <cell r="WS53"/>
          <cell r="WT53"/>
          <cell r="WU53"/>
          <cell r="WV53"/>
          <cell r="WW53"/>
          <cell r="WX53"/>
          <cell r="WY53"/>
          <cell r="WZ53"/>
          <cell r="XA53"/>
          <cell r="XB53"/>
          <cell r="XC53"/>
          <cell r="XD53"/>
          <cell r="XE53"/>
          <cell r="XF53"/>
          <cell r="XG53"/>
          <cell r="XH53"/>
          <cell r="XI53"/>
          <cell r="XJ53"/>
          <cell r="XK53"/>
          <cell r="XL53"/>
          <cell r="XM53"/>
          <cell r="XN53"/>
          <cell r="XO53"/>
          <cell r="XP53"/>
          <cell r="XQ53"/>
          <cell r="XR53"/>
          <cell r="XS53"/>
          <cell r="XT53"/>
          <cell r="XU53"/>
          <cell r="XV53"/>
          <cell r="XW53"/>
          <cell r="XX53"/>
          <cell r="XY53"/>
          <cell r="XZ53"/>
          <cell r="YA53"/>
          <cell r="YB53"/>
          <cell r="YC53"/>
          <cell r="YD53"/>
          <cell r="YE53"/>
          <cell r="YF53"/>
          <cell r="YG53"/>
          <cell r="YH53"/>
          <cell r="YI53"/>
          <cell r="YJ53"/>
          <cell r="YK53"/>
          <cell r="YL53"/>
          <cell r="YM53"/>
          <cell r="YN53"/>
          <cell r="YO53"/>
          <cell r="YP53"/>
          <cell r="YQ53"/>
          <cell r="YR53"/>
          <cell r="YS53"/>
          <cell r="YT53"/>
          <cell r="YU53"/>
          <cell r="YV53"/>
          <cell r="YW53"/>
          <cell r="YX53"/>
          <cell r="YY53"/>
          <cell r="YZ53"/>
          <cell r="ZA53"/>
          <cell r="ZB53"/>
          <cell r="ZC53"/>
          <cell r="ZD53"/>
          <cell r="ZE53"/>
          <cell r="ZF53"/>
          <cell r="ZG53"/>
          <cell r="ZH53"/>
          <cell r="ZI53"/>
          <cell r="ZJ53"/>
          <cell r="ZK53"/>
          <cell r="ZL53"/>
          <cell r="ZM53"/>
          <cell r="ZN53"/>
          <cell r="ZO53"/>
          <cell r="ZP53"/>
          <cell r="ZQ53"/>
          <cell r="ZR53"/>
          <cell r="ZS53"/>
          <cell r="ZT53"/>
          <cell r="ZU53"/>
          <cell r="ZV53"/>
          <cell r="ZW53"/>
          <cell r="ZX53"/>
          <cell r="ZY53"/>
          <cell r="ZZ53"/>
          <cell r="AAA53"/>
          <cell r="AAB53"/>
          <cell r="AAC53"/>
          <cell r="AAD53"/>
          <cell r="AAE53"/>
          <cell r="AAF53"/>
          <cell r="AAG53"/>
          <cell r="AAH53"/>
          <cell r="AAI53"/>
          <cell r="AAJ53"/>
          <cell r="AAK53"/>
          <cell r="AAL53"/>
          <cell r="AAM53"/>
          <cell r="AAN53"/>
          <cell r="AAO53"/>
          <cell r="AAP53"/>
          <cell r="AAQ53"/>
          <cell r="AAR53"/>
          <cell r="AAS53"/>
        </row>
        <row r="54">
          <cell r="C54">
            <v>0</v>
          </cell>
          <cell r="D54"/>
          <cell r="E54"/>
          <cell r="F54"/>
          <cell r="G54"/>
          <cell r="H54"/>
          <cell r="I54"/>
          <cell r="J54"/>
          <cell r="K54"/>
          <cell r="L54"/>
          <cell r="M54"/>
          <cell r="N54"/>
          <cell r="O54"/>
          <cell r="P54"/>
          <cell r="Q54"/>
          <cell r="R54"/>
          <cell r="S54"/>
          <cell r="T54"/>
          <cell r="U54"/>
          <cell r="V54"/>
          <cell r="W54"/>
          <cell r="X54"/>
          <cell r="Y54"/>
          <cell r="Z54"/>
          <cell r="AA54"/>
          <cell r="AB54"/>
          <cell r="AC54"/>
          <cell r="AD54"/>
          <cell r="AE54"/>
          <cell r="AF54"/>
          <cell r="AG54"/>
          <cell r="AH54"/>
          <cell r="AI54"/>
          <cell r="AJ54"/>
          <cell r="AK54"/>
          <cell r="AL54"/>
          <cell r="AM54"/>
          <cell r="AN54"/>
          <cell r="AO54"/>
          <cell r="AP54"/>
          <cell r="AQ54"/>
          <cell r="AR54"/>
          <cell r="AS54"/>
          <cell r="AT54"/>
          <cell r="AU54"/>
          <cell r="AV54"/>
          <cell r="AW54"/>
          <cell r="AX54"/>
          <cell r="AY54"/>
          <cell r="AZ54"/>
          <cell r="BA54"/>
          <cell r="BB54"/>
          <cell r="BC54"/>
          <cell r="BD54"/>
          <cell r="BE54"/>
          <cell r="BF54"/>
          <cell r="BG54"/>
          <cell r="BH54"/>
          <cell r="BI54"/>
          <cell r="BJ54"/>
          <cell r="BK54"/>
          <cell r="BL54"/>
          <cell r="BM54"/>
          <cell r="BN54"/>
          <cell r="BO54"/>
          <cell r="BP54"/>
          <cell r="BQ54"/>
          <cell r="BR54"/>
          <cell r="BS54"/>
          <cell r="BT54"/>
          <cell r="BU54"/>
          <cell r="BV54"/>
          <cell r="BW54"/>
          <cell r="BX54"/>
          <cell r="BY54"/>
          <cell r="BZ54"/>
          <cell r="CA54"/>
          <cell r="CB54"/>
          <cell r="CC54"/>
          <cell r="CD54"/>
          <cell r="CE54"/>
          <cell r="CF54"/>
          <cell r="CG54"/>
          <cell r="CH54"/>
          <cell r="CI54"/>
          <cell r="CJ54"/>
          <cell r="CK54"/>
          <cell r="CL54"/>
          <cell r="CM54"/>
          <cell r="CN54"/>
          <cell r="CO54"/>
          <cell r="CP54"/>
          <cell r="CQ54"/>
          <cell r="CR54"/>
          <cell r="CS54"/>
          <cell r="CT54"/>
          <cell r="CU54"/>
          <cell r="CV54"/>
          <cell r="CW54"/>
          <cell r="CX54"/>
          <cell r="CY54"/>
          <cell r="CZ54"/>
          <cell r="DA54"/>
          <cell r="DB54"/>
          <cell r="DC54"/>
          <cell r="DD54"/>
          <cell r="DE54"/>
          <cell r="DF54"/>
          <cell r="DG54"/>
          <cell r="DH54"/>
          <cell r="DI54"/>
          <cell r="DJ54"/>
          <cell r="DK54"/>
          <cell r="DL54"/>
          <cell r="DM54"/>
          <cell r="DN54"/>
          <cell r="DO54"/>
          <cell r="DP54"/>
          <cell r="DQ54"/>
          <cell r="DR54"/>
          <cell r="DS54"/>
          <cell r="DT54"/>
          <cell r="DU54"/>
          <cell r="DV54"/>
          <cell r="DW54"/>
          <cell r="DX54"/>
          <cell r="DY54"/>
          <cell r="DZ54"/>
          <cell r="EA54"/>
          <cell r="EB54"/>
          <cell r="EC54"/>
          <cell r="ED54"/>
          <cell r="EE54"/>
          <cell r="EF54"/>
          <cell r="EG54"/>
          <cell r="EH54"/>
          <cell r="EI54"/>
          <cell r="EJ54"/>
          <cell r="EK54"/>
          <cell r="EL54"/>
          <cell r="EM54"/>
          <cell r="EN54"/>
          <cell r="EO54"/>
          <cell r="EP54"/>
          <cell r="EQ54"/>
          <cell r="ER54"/>
          <cell r="ES54"/>
          <cell r="ET54"/>
          <cell r="EU54"/>
          <cell r="EV54"/>
          <cell r="EW54"/>
          <cell r="EX54"/>
          <cell r="EY54"/>
          <cell r="EZ54"/>
          <cell r="FA54"/>
          <cell r="FB54"/>
          <cell r="FC54"/>
          <cell r="FD54"/>
          <cell r="FE54"/>
          <cell r="FF54"/>
          <cell r="FG54"/>
          <cell r="FH54"/>
          <cell r="FI54"/>
          <cell r="FJ54"/>
          <cell r="FK54"/>
          <cell r="FL54"/>
          <cell r="FM54"/>
          <cell r="FN54"/>
          <cell r="FO54"/>
          <cell r="FP54"/>
          <cell r="FQ54"/>
          <cell r="FR54"/>
          <cell r="FS54"/>
          <cell r="FT54"/>
          <cell r="FU54"/>
          <cell r="FV54"/>
          <cell r="FW54"/>
          <cell r="FX54"/>
          <cell r="FY54"/>
          <cell r="FZ54"/>
          <cell r="GA54"/>
          <cell r="GB54"/>
          <cell r="GC54"/>
          <cell r="GD54"/>
          <cell r="GE54"/>
          <cell r="GF54"/>
          <cell r="GG54"/>
          <cell r="GH54"/>
          <cell r="GI54"/>
          <cell r="GJ54"/>
          <cell r="GK54"/>
          <cell r="GL54"/>
          <cell r="GM54"/>
          <cell r="GN54"/>
          <cell r="GO54"/>
          <cell r="GP54"/>
          <cell r="GQ54"/>
          <cell r="GR54"/>
          <cell r="GS54"/>
          <cell r="GT54"/>
          <cell r="GU54"/>
          <cell r="GV54"/>
          <cell r="GW54"/>
          <cell r="GX54"/>
          <cell r="GY54"/>
          <cell r="GZ54"/>
          <cell r="HA54"/>
          <cell r="HB54"/>
          <cell r="HC54"/>
          <cell r="HD54"/>
          <cell r="HE54"/>
          <cell r="HF54"/>
          <cell r="HG54"/>
          <cell r="HH54"/>
          <cell r="HI54"/>
          <cell r="HJ54"/>
          <cell r="HK54"/>
          <cell r="HL54"/>
          <cell r="HM54"/>
          <cell r="HN54"/>
          <cell r="HO54"/>
          <cell r="HP54"/>
          <cell r="HQ54"/>
          <cell r="HR54"/>
          <cell r="HS54"/>
          <cell r="HT54"/>
          <cell r="HU54"/>
          <cell r="HV54"/>
          <cell r="HW54"/>
          <cell r="HX54"/>
          <cell r="HY54"/>
          <cell r="HZ54"/>
          <cell r="IA54"/>
          <cell r="IB54"/>
          <cell r="IC54"/>
          <cell r="ID54"/>
          <cell r="IE54"/>
          <cell r="IF54"/>
          <cell r="IG54"/>
          <cell r="IH54"/>
          <cell r="II54"/>
          <cell r="IJ54"/>
          <cell r="IK54"/>
          <cell r="IL54"/>
          <cell r="IM54"/>
          <cell r="IN54"/>
          <cell r="IO54"/>
          <cell r="IP54"/>
          <cell r="IQ54"/>
          <cell r="IR54"/>
          <cell r="IS54"/>
          <cell r="IT54"/>
          <cell r="IU54"/>
          <cell r="IV54"/>
          <cell r="IW54"/>
          <cell r="IX54"/>
          <cell r="IY54"/>
          <cell r="IZ54"/>
          <cell r="JA54"/>
          <cell r="JB54"/>
          <cell r="JC54"/>
          <cell r="JD54"/>
          <cell r="JE54"/>
          <cell r="JF54"/>
          <cell r="JG54"/>
          <cell r="JH54"/>
          <cell r="JI54"/>
          <cell r="JJ54"/>
          <cell r="JK54"/>
          <cell r="JL54"/>
          <cell r="JM54"/>
          <cell r="JN54"/>
          <cell r="JO54"/>
          <cell r="JP54"/>
          <cell r="JQ54"/>
          <cell r="JR54"/>
          <cell r="JS54"/>
          <cell r="JT54"/>
          <cell r="JU54"/>
          <cell r="JV54"/>
          <cell r="JW54"/>
          <cell r="JX54"/>
          <cell r="JY54"/>
          <cell r="JZ54"/>
          <cell r="KA54"/>
          <cell r="KB54"/>
          <cell r="KC54"/>
          <cell r="KD54"/>
          <cell r="KE54"/>
          <cell r="KF54"/>
          <cell r="KG54"/>
          <cell r="KH54"/>
          <cell r="KI54"/>
          <cell r="KJ54"/>
          <cell r="KK54"/>
          <cell r="KL54"/>
          <cell r="KM54"/>
          <cell r="KN54"/>
          <cell r="KO54"/>
          <cell r="KP54"/>
          <cell r="KQ54"/>
          <cell r="KR54"/>
          <cell r="KS54"/>
          <cell r="KT54"/>
          <cell r="KU54"/>
          <cell r="KV54"/>
          <cell r="KW54"/>
          <cell r="KX54"/>
          <cell r="KY54"/>
          <cell r="KZ54"/>
          <cell r="LA54"/>
          <cell r="LB54"/>
          <cell r="LC54"/>
          <cell r="LD54"/>
          <cell r="LE54"/>
          <cell r="LF54"/>
          <cell r="LG54"/>
          <cell r="LH54"/>
          <cell r="LI54"/>
          <cell r="LJ54"/>
          <cell r="LK54"/>
          <cell r="LL54"/>
          <cell r="LM54"/>
          <cell r="LN54"/>
          <cell r="LO54"/>
          <cell r="LP54"/>
          <cell r="LQ54"/>
          <cell r="LR54"/>
          <cell r="LS54"/>
          <cell r="LT54"/>
          <cell r="LU54"/>
          <cell r="LV54"/>
          <cell r="LW54"/>
          <cell r="LX54"/>
          <cell r="LY54"/>
          <cell r="LZ54"/>
          <cell r="MA54"/>
          <cell r="MB54"/>
          <cell r="MC54"/>
          <cell r="MD54"/>
          <cell r="ME54"/>
          <cell r="MF54"/>
          <cell r="MG54"/>
          <cell r="MH54"/>
          <cell r="MI54"/>
          <cell r="MJ54"/>
          <cell r="MK54"/>
          <cell r="ML54"/>
          <cell r="MM54"/>
          <cell r="MN54"/>
          <cell r="MO54"/>
          <cell r="MP54"/>
          <cell r="MQ54"/>
          <cell r="MR54"/>
          <cell r="MS54"/>
          <cell r="MT54"/>
          <cell r="MU54"/>
          <cell r="MV54"/>
          <cell r="MW54"/>
          <cell r="MX54"/>
          <cell r="MY54"/>
          <cell r="MZ54"/>
          <cell r="NA54"/>
          <cell r="NB54"/>
          <cell r="NC54"/>
          <cell r="ND54"/>
          <cell r="NE54"/>
          <cell r="NF54"/>
          <cell r="NG54"/>
          <cell r="NH54"/>
          <cell r="NI54"/>
          <cell r="NJ54"/>
          <cell r="NK54"/>
          <cell r="NL54"/>
          <cell r="NM54"/>
          <cell r="NN54"/>
          <cell r="NO54"/>
          <cell r="NP54"/>
          <cell r="NQ54"/>
          <cell r="NR54"/>
          <cell r="NS54"/>
          <cell r="NT54"/>
          <cell r="NU54"/>
          <cell r="NV54"/>
          <cell r="NW54"/>
          <cell r="NX54"/>
          <cell r="NY54"/>
          <cell r="NZ54"/>
          <cell r="OA54"/>
          <cell r="OB54"/>
          <cell r="OC54"/>
          <cell r="OD54"/>
          <cell r="OE54"/>
          <cell r="OF54"/>
          <cell r="OG54"/>
          <cell r="OH54"/>
          <cell r="OI54"/>
          <cell r="OJ54"/>
          <cell r="OK54"/>
          <cell r="OL54"/>
          <cell r="OM54"/>
          <cell r="ON54"/>
          <cell r="OO54"/>
          <cell r="OP54"/>
          <cell r="OQ54"/>
          <cell r="OR54"/>
          <cell r="OS54"/>
          <cell r="OT54"/>
          <cell r="OU54"/>
          <cell r="OV54"/>
          <cell r="OW54"/>
          <cell r="OX54"/>
          <cell r="OY54"/>
          <cell r="OZ54"/>
          <cell r="PA54"/>
          <cell r="PB54"/>
          <cell r="PC54"/>
          <cell r="PD54"/>
          <cell r="PE54"/>
          <cell r="PF54"/>
          <cell r="PG54"/>
          <cell r="PH54"/>
          <cell r="PI54"/>
          <cell r="PJ54"/>
          <cell r="PK54"/>
          <cell r="PL54"/>
          <cell r="PM54"/>
          <cell r="PN54"/>
          <cell r="PO54"/>
          <cell r="PP54"/>
          <cell r="PQ54"/>
          <cell r="PR54"/>
          <cell r="PS54"/>
          <cell r="PT54"/>
          <cell r="PU54"/>
          <cell r="PV54"/>
          <cell r="PW54"/>
          <cell r="PX54"/>
          <cell r="PY54"/>
          <cell r="PZ54"/>
          <cell r="QA54"/>
          <cell r="QB54"/>
          <cell r="QC54"/>
          <cell r="QD54"/>
          <cell r="QE54"/>
          <cell r="QF54"/>
          <cell r="QG54"/>
          <cell r="QH54"/>
          <cell r="QI54"/>
          <cell r="QJ54"/>
          <cell r="QK54"/>
          <cell r="QL54"/>
          <cell r="QM54"/>
          <cell r="QN54"/>
          <cell r="QO54"/>
          <cell r="QP54"/>
          <cell r="QQ54"/>
          <cell r="QR54"/>
          <cell r="QS54"/>
          <cell r="QT54"/>
          <cell r="QU54"/>
          <cell r="QV54"/>
          <cell r="QW54"/>
          <cell r="QX54"/>
          <cell r="QY54"/>
          <cell r="QZ54"/>
          <cell r="RA54"/>
          <cell r="RB54"/>
          <cell r="RC54"/>
          <cell r="RD54"/>
          <cell r="RE54"/>
          <cell r="RF54"/>
          <cell r="RG54"/>
          <cell r="RH54"/>
          <cell r="RI54"/>
          <cell r="RJ54"/>
          <cell r="RK54"/>
          <cell r="RL54"/>
          <cell r="RM54"/>
          <cell r="RN54"/>
          <cell r="RO54"/>
          <cell r="RP54"/>
          <cell r="RQ54"/>
          <cell r="RR54"/>
          <cell r="RS54"/>
          <cell r="RT54"/>
          <cell r="RU54"/>
          <cell r="RV54"/>
          <cell r="RW54"/>
          <cell r="RX54"/>
          <cell r="RY54"/>
          <cell r="RZ54"/>
          <cell r="SA54"/>
          <cell r="SB54"/>
          <cell r="SC54"/>
          <cell r="SD54"/>
          <cell r="SE54"/>
          <cell r="SF54"/>
          <cell r="SG54"/>
          <cell r="SH54"/>
          <cell r="SI54"/>
          <cell r="SJ54"/>
          <cell r="SK54"/>
          <cell r="SL54"/>
          <cell r="SM54"/>
          <cell r="SN54"/>
          <cell r="SO54"/>
          <cell r="SP54"/>
          <cell r="SQ54"/>
          <cell r="SR54"/>
          <cell r="SS54"/>
          <cell r="ST54"/>
          <cell r="SU54"/>
          <cell r="SV54"/>
          <cell r="SW54"/>
          <cell r="SX54"/>
          <cell r="SY54"/>
          <cell r="SZ54"/>
          <cell r="TA54"/>
          <cell r="TB54"/>
          <cell r="TC54"/>
          <cell r="TD54"/>
          <cell r="TE54"/>
          <cell r="TF54"/>
          <cell r="TG54"/>
          <cell r="TH54"/>
          <cell r="TI54"/>
          <cell r="TJ54"/>
          <cell r="TK54"/>
          <cell r="TL54"/>
          <cell r="TM54"/>
          <cell r="TN54"/>
          <cell r="TO54"/>
          <cell r="TP54"/>
          <cell r="TQ54"/>
          <cell r="TR54"/>
          <cell r="TS54"/>
          <cell r="TT54"/>
          <cell r="TU54"/>
          <cell r="TV54"/>
          <cell r="TW54"/>
          <cell r="TX54"/>
          <cell r="TY54"/>
          <cell r="TZ54"/>
          <cell r="UA54"/>
          <cell r="UB54"/>
          <cell r="UC54"/>
          <cell r="UD54"/>
          <cell r="UE54"/>
          <cell r="UF54"/>
          <cell r="UG54"/>
          <cell r="UH54"/>
          <cell r="UI54"/>
          <cell r="UJ54"/>
          <cell r="UK54"/>
          <cell r="UL54"/>
          <cell r="UM54"/>
          <cell r="UN54"/>
          <cell r="UO54"/>
          <cell r="UP54"/>
          <cell r="UQ54"/>
          <cell r="UR54"/>
          <cell r="US54"/>
          <cell r="UT54"/>
          <cell r="UU54"/>
          <cell r="UV54"/>
          <cell r="UW54"/>
          <cell r="UX54"/>
          <cell r="UY54"/>
          <cell r="UZ54"/>
          <cell r="VA54"/>
          <cell r="VB54"/>
          <cell r="VC54"/>
          <cell r="VD54"/>
          <cell r="VE54"/>
          <cell r="VF54"/>
          <cell r="VG54"/>
          <cell r="VH54"/>
          <cell r="VI54"/>
          <cell r="VJ54"/>
          <cell r="VK54"/>
          <cell r="VL54"/>
          <cell r="VM54"/>
          <cell r="VN54"/>
          <cell r="VO54"/>
          <cell r="VP54"/>
          <cell r="VQ54"/>
          <cell r="VR54"/>
          <cell r="VS54"/>
          <cell r="VT54"/>
          <cell r="VU54"/>
          <cell r="VV54"/>
          <cell r="VW54"/>
          <cell r="VX54"/>
          <cell r="VY54"/>
          <cell r="VZ54"/>
          <cell r="WA54"/>
          <cell r="WB54"/>
          <cell r="WC54"/>
          <cell r="WD54"/>
          <cell r="WE54"/>
          <cell r="WF54"/>
          <cell r="WG54"/>
          <cell r="WH54"/>
          <cell r="WI54"/>
          <cell r="WJ54"/>
          <cell r="WK54"/>
          <cell r="WL54"/>
          <cell r="WM54"/>
          <cell r="WN54"/>
          <cell r="WO54"/>
          <cell r="WP54"/>
          <cell r="WQ54"/>
          <cell r="WR54"/>
          <cell r="WS54"/>
          <cell r="WT54"/>
          <cell r="WU54"/>
          <cell r="WV54"/>
          <cell r="WW54"/>
          <cell r="WX54"/>
          <cell r="WY54"/>
          <cell r="WZ54"/>
          <cell r="XA54"/>
          <cell r="XB54"/>
          <cell r="XC54"/>
          <cell r="XD54"/>
          <cell r="XE54"/>
          <cell r="XF54"/>
          <cell r="XG54"/>
          <cell r="XH54"/>
          <cell r="XI54"/>
          <cell r="XJ54"/>
          <cell r="XK54"/>
          <cell r="XL54"/>
          <cell r="XM54"/>
          <cell r="XN54"/>
          <cell r="XO54"/>
          <cell r="XP54"/>
          <cell r="XQ54"/>
          <cell r="XR54"/>
          <cell r="XS54"/>
          <cell r="XT54"/>
          <cell r="XU54"/>
          <cell r="XV54"/>
          <cell r="XW54"/>
          <cell r="XX54"/>
          <cell r="XY54"/>
          <cell r="XZ54"/>
          <cell r="YA54"/>
          <cell r="YB54"/>
          <cell r="YC54"/>
          <cell r="YD54"/>
          <cell r="YE54"/>
          <cell r="YF54"/>
          <cell r="YG54"/>
          <cell r="YH54"/>
          <cell r="YI54"/>
          <cell r="YJ54"/>
          <cell r="YK54"/>
          <cell r="YL54"/>
          <cell r="YM54"/>
          <cell r="YN54"/>
          <cell r="YO54"/>
          <cell r="YP54"/>
          <cell r="YQ54"/>
          <cell r="YR54"/>
          <cell r="YS54"/>
          <cell r="YT54"/>
          <cell r="YU54"/>
          <cell r="YV54"/>
          <cell r="YW54"/>
          <cell r="YX54"/>
          <cell r="YY54"/>
          <cell r="YZ54"/>
          <cell r="ZA54"/>
          <cell r="ZB54"/>
          <cell r="ZC54"/>
          <cell r="ZD54"/>
          <cell r="ZE54"/>
          <cell r="ZF54"/>
          <cell r="ZG54"/>
          <cell r="ZH54"/>
          <cell r="ZI54"/>
          <cell r="ZJ54"/>
          <cell r="ZK54"/>
          <cell r="ZL54"/>
          <cell r="ZM54"/>
          <cell r="ZN54"/>
          <cell r="ZO54"/>
          <cell r="ZP54"/>
          <cell r="ZQ54"/>
          <cell r="ZR54"/>
          <cell r="ZS54"/>
          <cell r="ZT54"/>
          <cell r="ZU54"/>
          <cell r="ZV54"/>
          <cell r="ZW54"/>
          <cell r="ZX54"/>
          <cell r="ZY54"/>
          <cell r="ZZ54"/>
          <cell r="AAA54"/>
          <cell r="AAB54"/>
          <cell r="AAC54"/>
          <cell r="AAD54"/>
          <cell r="AAE54"/>
          <cell r="AAF54"/>
          <cell r="AAG54"/>
          <cell r="AAH54"/>
          <cell r="AAI54"/>
          <cell r="AAJ54"/>
          <cell r="AAK54"/>
          <cell r="AAL54"/>
          <cell r="AAM54"/>
          <cell r="AAN54"/>
          <cell r="AAO54"/>
          <cell r="AAP54"/>
          <cell r="AAQ54"/>
          <cell r="AAR54"/>
          <cell r="AAS54"/>
        </row>
        <row r="55">
          <cell r="C55">
            <v>0</v>
          </cell>
          <cell r="D55"/>
          <cell r="E55"/>
          <cell r="F55"/>
          <cell r="G55"/>
          <cell r="H55"/>
          <cell r="I55"/>
          <cell r="J55"/>
          <cell r="K55"/>
          <cell r="L55"/>
          <cell r="M55"/>
          <cell r="N55"/>
          <cell r="O55"/>
          <cell r="P55"/>
          <cell r="Q55"/>
          <cell r="R55"/>
          <cell r="S55"/>
          <cell r="T55"/>
          <cell r="U55"/>
          <cell r="V55"/>
          <cell r="W55"/>
          <cell r="X55"/>
          <cell r="Y55"/>
          <cell r="Z55"/>
          <cell r="AA55"/>
          <cell r="AB55"/>
          <cell r="AC55"/>
          <cell r="AD55"/>
          <cell r="AE55"/>
          <cell r="AF55"/>
          <cell r="AG55"/>
          <cell r="AH55"/>
          <cell r="AI55"/>
          <cell r="AJ55"/>
          <cell r="AK55"/>
          <cell r="AL55"/>
          <cell r="AM55"/>
          <cell r="AN55"/>
          <cell r="AO55"/>
          <cell r="AP55"/>
          <cell r="AQ55"/>
          <cell r="AR55"/>
          <cell r="AS55"/>
          <cell r="AT55"/>
          <cell r="AU55"/>
          <cell r="AV55"/>
          <cell r="AW55"/>
          <cell r="AX55"/>
          <cell r="AY55"/>
          <cell r="AZ55"/>
          <cell r="BA55"/>
          <cell r="BB55"/>
          <cell r="BC55"/>
          <cell r="BD55"/>
          <cell r="BE55"/>
          <cell r="BF55"/>
          <cell r="BG55"/>
          <cell r="BH55"/>
          <cell r="BI55"/>
          <cell r="BJ55"/>
          <cell r="BK55"/>
          <cell r="BL55"/>
          <cell r="BM55"/>
          <cell r="BN55"/>
          <cell r="BO55"/>
          <cell r="BP55"/>
          <cell r="BQ55"/>
          <cell r="BR55"/>
          <cell r="BS55"/>
          <cell r="BT55"/>
          <cell r="BU55"/>
          <cell r="BV55"/>
          <cell r="BW55"/>
          <cell r="BX55"/>
          <cell r="BY55"/>
          <cell r="BZ55"/>
          <cell r="CA55"/>
          <cell r="CB55"/>
          <cell r="CC55"/>
          <cell r="CD55"/>
          <cell r="CE55"/>
          <cell r="CF55"/>
          <cell r="CG55"/>
          <cell r="CH55"/>
          <cell r="CI55"/>
          <cell r="CJ55"/>
          <cell r="CK55"/>
          <cell r="CL55"/>
          <cell r="CM55"/>
          <cell r="CN55"/>
          <cell r="CO55"/>
          <cell r="CP55"/>
          <cell r="CQ55"/>
          <cell r="CR55"/>
          <cell r="CS55"/>
          <cell r="CT55"/>
          <cell r="CU55"/>
          <cell r="CV55"/>
          <cell r="CW55"/>
          <cell r="CX55"/>
          <cell r="CY55"/>
          <cell r="CZ55"/>
          <cell r="DA55"/>
          <cell r="DB55"/>
          <cell r="DC55"/>
          <cell r="DD55"/>
          <cell r="DE55"/>
          <cell r="DF55"/>
          <cell r="DG55"/>
          <cell r="DH55"/>
          <cell r="DI55"/>
          <cell r="DJ55"/>
          <cell r="DK55"/>
          <cell r="DL55"/>
          <cell r="DM55"/>
          <cell r="DN55"/>
          <cell r="DO55"/>
          <cell r="DP55"/>
          <cell r="DQ55"/>
          <cell r="DR55"/>
          <cell r="DS55"/>
          <cell r="DT55"/>
          <cell r="DU55"/>
          <cell r="DV55"/>
          <cell r="DW55"/>
          <cell r="DX55"/>
          <cell r="DY55"/>
          <cell r="DZ55"/>
          <cell r="EA55"/>
          <cell r="EB55"/>
          <cell r="EC55"/>
          <cell r="ED55"/>
          <cell r="EE55"/>
          <cell r="EF55"/>
          <cell r="EG55"/>
          <cell r="EH55"/>
          <cell r="EI55"/>
          <cell r="EJ55"/>
          <cell r="EK55"/>
          <cell r="EL55"/>
          <cell r="EM55"/>
          <cell r="EN55"/>
          <cell r="EO55"/>
          <cell r="EP55"/>
          <cell r="EQ55"/>
          <cell r="ER55"/>
          <cell r="ES55"/>
          <cell r="ET55"/>
          <cell r="EU55"/>
          <cell r="EV55"/>
          <cell r="EW55"/>
          <cell r="EX55"/>
          <cell r="EY55"/>
          <cell r="EZ55"/>
          <cell r="FA55"/>
          <cell r="FB55"/>
          <cell r="FC55"/>
          <cell r="FD55"/>
          <cell r="FE55"/>
          <cell r="FF55"/>
          <cell r="FG55"/>
          <cell r="FH55"/>
          <cell r="FI55"/>
          <cell r="FJ55"/>
          <cell r="FK55"/>
          <cell r="FL55"/>
          <cell r="FM55"/>
          <cell r="FN55"/>
          <cell r="FO55"/>
          <cell r="FP55"/>
          <cell r="FQ55"/>
          <cell r="FR55"/>
          <cell r="FS55"/>
          <cell r="FT55"/>
          <cell r="FU55"/>
          <cell r="FV55"/>
          <cell r="FW55"/>
          <cell r="FX55"/>
          <cell r="FY55"/>
          <cell r="FZ55"/>
          <cell r="GA55"/>
          <cell r="GB55"/>
          <cell r="GC55"/>
          <cell r="GD55"/>
          <cell r="GE55"/>
          <cell r="GF55"/>
          <cell r="GG55"/>
          <cell r="GH55"/>
          <cell r="GI55"/>
          <cell r="GJ55"/>
          <cell r="GK55"/>
          <cell r="GL55"/>
          <cell r="GM55"/>
          <cell r="GN55"/>
          <cell r="GO55"/>
          <cell r="GP55"/>
          <cell r="GQ55"/>
          <cell r="GR55"/>
          <cell r="GS55"/>
          <cell r="GT55"/>
          <cell r="GU55"/>
          <cell r="GV55"/>
          <cell r="GW55"/>
          <cell r="GX55"/>
          <cell r="GY55"/>
          <cell r="GZ55"/>
          <cell r="HA55"/>
          <cell r="HB55"/>
          <cell r="HC55"/>
          <cell r="HD55"/>
          <cell r="HE55"/>
          <cell r="HF55"/>
          <cell r="HG55"/>
          <cell r="HH55"/>
          <cell r="HI55"/>
          <cell r="HJ55"/>
          <cell r="HK55"/>
          <cell r="HL55"/>
          <cell r="HM55"/>
          <cell r="HN55"/>
          <cell r="HO55"/>
          <cell r="HP55"/>
          <cell r="HQ55"/>
          <cell r="HR55"/>
          <cell r="HS55"/>
          <cell r="HT55"/>
          <cell r="HU55"/>
          <cell r="HV55"/>
          <cell r="HW55"/>
          <cell r="HX55"/>
          <cell r="HY55"/>
          <cell r="HZ55"/>
          <cell r="IA55"/>
          <cell r="IB55"/>
          <cell r="IC55"/>
          <cell r="ID55"/>
          <cell r="IE55"/>
          <cell r="IF55"/>
          <cell r="IG55"/>
          <cell r="IH55"/>
          <cell r="II55"/>
          <cell r="IJ55"/>
          <cell r="IK55"/>
          <cell r="IL55"/>
          <cell r="IM55"/>
          <cell r="IN55"/>
          <cell r="IO55"/>
          <cell r="IP55"/>
          <cell r="IQ55"/>
          <cell r="IR55"/>
          <cell r="IS55"/>
          <cell r="IT55"/>
          <cell r="IU55"/>
          <cell r="IV55"/>
          <cell r="IW55"/>
          <cell r="IX55"/>
          <cell r="IY55"/>
          <cell r="IZ55"/>
          <cell r="JA55"/>
          <cell r="JB55"/>
          <cell r="JC55"/>
          <cell r="JD55"/>
          <cell r="JE55"/>
          <cell r="JF55"/>
          <cell r="JG55"/>
          <cell r="JH55"/>
          <cell r="JI55"/>
          <cell r="JJ55"/>
          <cell r="JK55"/>
          <cell r="JL55"/>
          <cell r="JM55"/>
          <cell r="JN55"/>
          <cell r="JO55"/>
          <cell r="JP55"/>
          <cell r="JQ55"/>
          <cell r="JR55"/>
          <cell r="JS55"/>
          <cell r="JT55"/>
          <cell r="JU55"/>
          <cell r="JV55"/>
          <cell r="JW55"/>
          <cell r="JX55"/>
          <cell r="JY55"/>
          <cell r="JZ55"/>
          <cell r="KA55"/>
          <cell r="KB55"/>
          <cell r="KC55"/>
          <cell r="KD55"/>
          <cell r="KE55"/>
          <cell r="KF55"/>
          <cell r="KG55"/>
          <cell r="KH55"/>
          <cell r="KI55"/>
          <cell r="KJ55"/>
          <cell r="KK55"/>
          <cell r="KL55"/>
          <cell r="KM55"/>
          <cell r="KN55"/>
          <cell r="KO55"/>
          <cell r="KP55"/>
          <cell r="KQ55"/>
          <cell r="KR55"/>
          <cell r="KS55"/>
          <cell r="KT55"/>
          <cell r="KU55"/>
          <cell r="KV55"/>
          <cell r="KW55"/>
          <cell r="KX55"/>
          <cell r="KY55"/>
          <cell r="KZ55"/>
          <cell r="LA55"/>
          <cell r="LB55"/>
          <cell r="LC55"/>
          <cell r="LD55"/>
          <cell r="LE55"/>
          <cell r="LF55"/>
          <cell r="LG55"/>
          <cell r="LH55"/>
          <cell r="LI55"/>
          <cell r="LJ55"/>
          <cell r="LK55"/>
          <cell r="LL55"/>
          <cell r="LM55"/>
          <cell r="LN55"/>
          <cell r="LO55"/>
          <cell r="LP55"/>
          <cell r="LQ55"/>
          <cell r="LR55"/>
          <cell r="LS55"/>
          <cell r="LT55"/>
          <cell r="LU55"/>
          <cell r="LV55"/>
          <cell r="LW55"/>
          <cell r="LX55"/>
          <cell r="LY55"/>
          <cell r="LZ55"/>
          <cell r="MA55"/>
          <cell r="MB55"/>
          <cell r="MC55"/>
          <cell r="MD55"/>
          <cell r="ME55"/>
          <cell r="MF55"/>
          <cell r="MG55"/>
          <cell r="MH55"/>
          <cell r="MI55"/>
          <cell r="MJ55"/>
          <cell r="MK55"/>
          <cell r="ML55"/>
          <cell r="MM55"/>
          <cell r="MN55"/>
          <cell r="MO55"/>
          <cell r="MP55"/>
          <cell r="MQ55"/>
          <cell r="MR55"/>
          <cell r="MS55"/>
          <cell r="MT55"/>
          <cell r="MU55"/>
          <cell r="MV55"/>
          <cell r="MW55"/>
          <cell r="MX55"/>
          <cell r="MY55"/>
          <cell r="MZ55"/>
          <cell r="NA55"/>
          <cell r="NB55"/>
          <cell r="NC55"/>
          <cell r="ND55"/>
          <cell r="NE55"/>
          <cell r="NF55"/>
          <cell r="NG55"/>
          <cell r="NH55"/>
          <cell r="NI55"/>
          <cell r="NJ55"/>
          <cell r="NK55"/>
          <cell r="NL55"/>
          <cell r="NM55"/>
          <cell r="NN55"/>
          <cell r="NO55"/>
          <cell r="NP55"/>
          <cell r="NQ55"/>
          <cell r="NR55"/>
          <cell r="NS55"/>
          <cell r="NT55"/>
          <cell r="NU55"/>
          <cell r="NV55"/>
          <cell r="NW55"/>
          <cell r="NX55"/>
          <cell r="NY55"/>
          <cell r="NZ55"/>
          <cell r="OA55"/>
          <cell r="OB55"/>
          <cell r="OC55"/>
          <cell r="OD55"/>
          <cell r="OE55"/>
          <cell r="OF55"/>
          <cell r="OG55"/>
          <cell r="OH55"/>
          <cell r="OI55"/>
          <cell r="OJ55"/>
          <cell r="OK55"/>
          <cell r="OL55"/>
          <cell r="OM55"/>
          <cell r="ON55"/>
          <cell r="OO55"/>
          <cell r="OP55"/>
          <cell r="OQ55"/>
          <cell r="OR55"/>
          <cell r="OS55"/>
          <cell r="OT55"/>
          <cell r="OU55"/>
          <cell r="OV55"/>
          <cell r="OW55"/>
          <cell r="OX55"/>
          <cell r="OY55"/>
          <cell r="OZ55"/>
          <cell r="PA55"/>
          <cell r="PB55"/>
          <cell r="PC55"/>
          <cell r="PD55"/>
          <cell r="PE55"/>
          <cell r="PF55"/>
          <cell r="PG55"/>
          <cell r="PH55"/>
          <cell r="PI55"/>
          <cell r="PJ55"/>
          <cell r="PK55"/>
          <cell r="PL55"/>
          <cell r="PM55"/>
          <cell r="PN55"/>
          <cell r="PO55"/>
          <cell r="PP55"/>
          <cell r="PQ55"/>
          <cell r="PR55"/>
          <cell r="PS55"/>
          <cell r="PT55"/>
          <cell r="PU55"/>
          <cell r="PV55"/>
          <cell r="PW55"/>
          <cell r="PX55"/>
          <cell r="PY55"/>
          <cell r="PZ55"/>
          <cell r="QA55"/>
          <cell r="QB55"/>
          <cell r="QC55"/>
          <cell r="QD55"/>
          <cell r="QE55"/>
          <cell r="QF55"/>
          <cell r="QG55"/>
          <cell r="QH55"/>
          <cell r="QI55"/>
          <cell r="QJ55"/>
          <cell r="QK55"/>
          <cell r="QL55"/>
          <cell r="QM55"/>
          <cell r="QN55"/>
          <cell r="QO55"/>
          <cell r="QP55"/>
          <cell r="QQ55"/>
          <cell r="QR55"/>
          <cell r="QS55"/>
          <cell r="QT55"/>
          <cell r="QU55"/>
          <cell r="QV55"/>
          <cell r="QW55"/>
          <cell r="QX55"/>
          <cell r="QY55"/>
          <cell r="QZ55"/>
          <cell r="RA55"/>
          <cell r="RB55"/>
          <cell r="RC55"/>
          <cell r="RD55"/>
          <cell r="RE55"/>
          <cell r="RF55"/>
          <cell r="RG55"/>
          <cell r="RH55"/>
          <cell r="RI55"/>
          <cell r="RJ55"/>
          <cell r="RK55"/>
          <cell r="RL55"/>
          <cell r="RM55"/>
          <cell r="RN55"/>
          <cell r="RO55"/>
          <cell r="RP55"/>
          <cell r="RQ55"/>
          <cell r="RR55"/>
          <cell r="RS55"/>
          <cell r="RT55"/>
          <cell r="RU55"/>
          <cell r="RV55"/>
          <cell r="RW55"/>
          <cell r="RX55"/>
          <cell r="RY55"/>
          <cell r="RZ55"/>
          <cell r="SA55"/>
          <cell r="SB55"/>
          <cell r="SC55"/>
          <cell r="SD55"/>
          <cell r="SE55"/>
          <cell r="SF55"/>
          <cell r="SG55"/>
          <cell r="SH55"/>
          <cell r="SI55"/>
          <cell r="SJ55"/>
          <cell r="SK55"/>
          <cell r="SL55"/>
          <cell r="SM55"/>
          <cell r="SN55"/>
          <cell r="SO55"/>
          <cell r="SP55"/>
          <cell r="SQ55"/>
          <cell r="SR55"/>
          <cell r="SS55"/>
          <cell r="ST55"/>
          <cell r="SU55"/>
          <cell r="SV55"/>
          <cell r="SW55"/>
          <cell r="SX55"/>
          <cell r="SY55"/>
          <cell r="SZ55"/>
          <cell r="TA55"/>
          <cell r="TB55"/>
          <cell r="TC55"/>
          <cell r="TD55"/>
          <cell r="TE55"/>
          <cell r="TF55"/>
          <cell r="TG55"/>
          <cell r="TH55"/>
          <cell r="TI55"/>
          <cell r="TJ55"/>
          <cell r="TK55"/>
          <cell r="TL55"/>
          <cell r="TM55"/>
          <cell r="TN55"/>
          <cell r="TO55"/>
          <cell r="TP55"/>
          <cell r="TQ55"/>
          <cell r="TR55"/>
          <cell r="TS55"/>
          <cell r="TT55"/>
          <cell r="TU55"/>
          <cell r="TV55"/>
          <cell r="TW55"/>
          <cell r="TX55"/>
          <cell r="TY55"/>
          <cell r="TZ55"/>
          <cell r="UA55"/>
          <cell r="UB55"/>
          <cell r="UC55"/>
          <cell r="UD55"/>
          <cell r="UE55"/>
          <cell r="UF55"/>
          <cell r="UG55"/>
          <cell r="UH55"/>
          <cell r="UI55"/>
          <cell r="UJ55"/>
          <cell r="UK55"/>
          <cell r="UL55"/>
          <cell r="UM55"/>
          <cell r="UN55"/>
          <cell r="UO55"/>
          <cell r="UP55"/>
          <cell r="UQ55"/>
          <cell r="UR55"/>
          <cell r="US55"/>
          <cell r="UT55"/>
          <cell r="UU55"/>
          <cell r="UV55"/>
          <cell r="UW55"/>
          <cell r="UX55"/>
          <cell r="UY55"/>
          <cell r="UZ55"/>
          <cell r="VA55"/>
          <cell r="VB55"/>
          <cell r="VC55"/>
          <cell r="VD55"/>
          <cell r="VE55"/>
          <cell r="VF55"/>
          <cell r="VG55"/>
          <cell r="VH55"/>
          <cell r="VI55"/>
          <cell r="VJ55"/>
          <cell r="VK55"/>
          <cell r="VL55"/>
          <cell r="VM55"/>
          <cell r="VN55"/>
          <cell r="VO55"/>
          <cell r="VP55"/>
          <cell r="VQ55"/>
          <cell r="VR55"/>
          <cell r="VS55"/>
          <cell r="VT55"/>
          <cell r="VU55"/>
          <cell r="VV55"/>
          <cell r="VW55"/>
          <cell r="VX55"/>
          <cell r="VY55"/>
          <cell r="VZ55"/>
          <cell r="WA55"/>
          <cell r="WB55"/>
          <cell r="WC55"/>
          <cell r="WD55"/>
          <cell r="WE55"/>
          <cell r="WF55"/>
          <cell r="WG55"/>
          <cell r="WH55"/>
          <cell r="WI55"/>
          <cell r="WJ55"/>
          <cell r="WK55"/>
          <cell r="WL55"/>
          <cell r="WM55"/>
          <cell r="WN55"/>
          <cell r="WO55"/>
          <cell r="WP55"/>
          <cell r="WQ55"/>
          <cell r="WR55"/>
          <cell r="WS55"/>
          <cell r="WT55"/>
          <cell r="WU55"/>
          <cell r="WV55"/>
          <cell r="WW55"/>
          <cell r="WX55"/>
          <cell r="WY55"/>
          <cell r="WZ55"/>
          <cell r="XA55"/>
          <cell r="XB55"/>
          <cell r="XC55"/>
          <cell r="XD55"/>
          <cell r="XE55"/>
          <cell r="XF55"/>
          <cell r="XG55"/>
          <cell r="XH55"/>
          <cell r="XI55"/>
          <cell r="XJ55"/>
          <cell r="XK55"/>
          <cell r="XL55"/>
          <cell r="XM55"/>
          <cell r="XN55"/>
          <cell r="XO55"/>
          <cell r="XP55"/>
          <cell r="XQ55"/>
          <cell r="XR55"/>
          <cell r="XS55"/>
          <cell r="XT55"/>
          <cell r="XU55"/>
          <cell r="XV55"/>
          <cell r="XW55"/>
          <cell r="XX55"/>
          <cell r="XY55"/>
          <cell r="XZ55"/>
          <cell r="YA55"/>
          <cell r="YB55"/>
          <cell r="YC55"/>
          <cell r="YD55"/>
          <cell r="YE55"/>
          <cell r="YF55"/>
          <cell r="YG55"/>
          <cell r="YH55"/>
          <cell r="YI55"/>
          <cell r="YJ55"/>
          <cell r="YK55"/>
          <cell r="YL55"/>
          <cell r="YM55"/>
          <cell r="YN55"/>
          <cell r="YO55"/>
          <cell r="YP55"/>
          <cell r="YQ55"/>
          <cell r="YR55"/>
          <cell r="YS55"/>
          <cell r="YT55"/>
          <cell r="YU55"/>
          <cell r="YV55"/>
          <cell r="YW55"/>
          <cell r="YX55"/>
          <cell r="YY55"/>
          <cell r="YZ55"/>
          <cell r="ZA55"/>
          <cell r="ZB55"/>
          <cell r="ZC55"/>
          <cell r="ZD55"/>
          <cell r="ZE55"/>
          <cell r="ZF55"/>
          <cell r="ZG55"/>
          <cell r="ZH55"/>
          <cell r="ZI55"/>
          <cell r="ZJ55"/>
          <cell r="ZK55"/>
          <cell r="ZL55"/>
          <cell r="ZM55"/>
          <cell r="ZN55"/>
          <cell r="ZO55"/>
          <cell r="ZP55"/>
          <cell r="ZQ55"/>
          <cell r="ZR55"/>
          <cell r="ZS55"/>
          <cell r="ZT55"/>
          <cell r="ZU55"/>
          <cell r="ZV55"/>
          <cell r="ZW55"/>
          <cell r="ZX55"/>
          <cell r="ZY55"/>
          <cell r="ZZ55"/>
          <cell r="AAA55"/>
          <cell r="AAB55"/>
          <cell r="AAC55"/>
          <cell r="AAD55"/>
          <cell r="AAE55"/>
          <cell r="AAF55"/>
          <cell r="AAG55"/>
          <cell r="AAH55"/>
          <cell r="AAI55"/>
          <cell r="AAJ55"/>
          <cell r="AAK55"/>
          <cell r="AAL55"/>
          <cell r="AAM55"/>
          <cell r="AAN55"/>
          <cell r="AAO55"/>
          <cell r="AAP55"/>
          <cell r="AAQ55"/>
          <cell r="AAR55"/>
          <cell r="AAS55"/>
        </row>
        <row r="56">
          <cell r="C56">
            <v>0</v>
          </cell>
          <cell r="D56"/>
          <cell r="E56"/>
          <cell r="F56"/>
          <cell r="G56"/>
          <cell r="H56"/>
          <cell r="I56"/>
          <cell r="J56"/>
          <cell r="K56"/>
          <cell r="L56"/>
          <cell r="M56"/>
          <cell r="N56"/>
          <cell r="O56"/>
          <cell r="P56"/>
          <cell r="Q56"/>
          <cell r="R56"/>
          <cell r="S56"/>
          <cell r="T56"/>
          <cell r="U56"/>
          <cell r="V56"/>
          <cell r="W56"/>
          <cell r="X56"/>
          <cell r="Y56"/>
          <cell r="Z56"/>
          <cell r="AA56"/>
          <cell r="AB56"/>
          <cell r="AC56"/>
          <cell r="AD56"/>
          <cell r="AE56"/>
          <cell r="AF56"/>
          <cell r="AG56"/>
          <cell r="AH56"/>
          <cell r="AI56"/>
          <cell r="AJ56"/>
          <cell r="AK56"/>
          <cell r="AL56"/>
          <cell r="AM56"/>
          <cell r="AN56"/>
          <cell r="AO56"/>
          <cell r="AP56"/>
          <cell r="AQ56"/>
          <cell r="AR56"/>
          <cell r="AS56"/>
          <cell r="AT56"/>
          <cell r="AU56"/>
          <cell r="AV56"/>
          <cell r="AW56"/>
          <cell r="AX56"/>
          <cell r="AY56"/>
          <cell r="AZ56"/>
          <cell r="BA56"/>
          <cell r="BB56"/>
          <cell r="BC56"/>
          <cell r="BD56"/>
          <cell r="BE56"/>
          <cell r="BF56"/>
          <cell r="BG56"/>
          <cell r="BH56"/>
          <cell r="BI56"/>
          <cell r="BJ56"/>
          <cell r="BK56"/>
          <cell r="BL56"/>
          <cell r="BM56"/>
          <cell r="BN56"/>
          <cell r="BO56"/>
          <cell r="BP56"/>
          <cell r="BQ56"/>
          <cell r="BR56"/>
          <cell r="BS56"/>
          <cell r="BT56"/>
          <cell r="BU56"/>
          <cell r="BV56"/>
          <cell r="BW56"/>
          <cell r="BX56"/>
          <cell r="BY56"/>
          <cell r="BZ56"/>
          <cell r="CA56"/>
          <cell r="CB56"/>
          <cell r="CC56"/>
          <cell r="CD56"/>
          <cell r="CE56"/>
          <cell r="CF56"/>
          <cell r="CG56"/>
          <cell r="CH56"/>
          <cell r="CI56"/>
          <cell r="CJ56"/>
          <cell r="CK56"/>
          <cell r="CL56"/>
          <cell r="CM56"/>
          <cell r="CN56"/>
          <cell r="CO56"/>
          <cell r="CP56"/>
          <cell r="CQ56"/>
          <cell r="CR56"/>
          <cell r="CS56"/>
          <cell r="CT56"/>
          <cell r="CU56"/>
          <cell r="CV56"/>
          <cell r="CW56"/>
          <cell r="CX56"/>
          <cell r="CY56"/>
          <cell r="CZ56"/>
          <cell r="DA56"/>
          <cell r="DB56"/>
          <cell r="DC56"/>
          <cell r="DD56"/>
          <cell r="DE56"/>
          <cell r="DF56"/>
          <cell r="DG56"/>
          <cell r="DH56"/>
          <cell r="DI56"/>
          <cell r="DJ56"/>
          <cell r="DK56"/>
          <cell r="DL56"/>
          <cell r="DM56"/>
          <cell r="DN56"/>
          <cell r="DO56"/>
          <cell r="DP56"/>
          <cell r="DQ56"/>
          <cell r="DR56"/>
          <cell r="DS56"/>
          <cell r="DT56"/>
          <cell r="DU56"/>
          <cell r="DV56"/>
          <cell r="DW56"/>
          <cell r="DX56"/>
          <cell r="DY56"/>
          <cell r="DZ56"/>
          <cell r="EA56"/>
          <cell r="EB56"/>
          <cell r="EC56"/>
          <cell r="ED56"/>
          <cell r="EE56"/>
          <cell r="EF56"/>
          <cell r="EG56"/>
          <cell r="EH56"/>
          <cell r="EI56"/>
          <cell r="EJ56"/>
          <cell r="EK56"/>
          <cell r="EL56"/>
          <cell r="EM56"/>
          <cell r="EN56"/>
          <cell r="EO56"/>
          <cell r="EP56"/>
          <cell r="EQ56"/>
          <cell r="ER56"/>
          <cell r="ES56"/>
          <cell r="ET56"/>
          <cell r="EU56"/>
          <cell r="EV56"/>
          <cell r="EW56"/>
          <cell r="EX56"/>
          <cell r="EY56"/>
          <cell r="EZ56"/>
          <cell r="FA56"/>
          <cell r="FB56"/>
          <cell r="FC56"/>
          <cell r="FD56"/>
          <cell r="FE56"/>
          <cell r="FF56"/>
          <cell r="FG56"/>
          <cell r="FH56"/>
          <cell r="FI56"/>
          <cell r="FJ56"/>
          <cell r="FK56"/>
          <cell r="FL56"/>
          <cell r="FM56"/>
          <cell r="FN56"/>
          <cell r="FO56"/>
          <cell r="FP56"/>
          <cell r="FQ56"/>
          <cell r="FR56"/>
          <cell r="FS56"/>
          <cell r="FT56"/>
          <cell r="FU56"/>
          <cell r="FV56"/>
          <cell r="FW56"/>
          <cell r="FX56"/>
          <cell r="FY56"/>
          <cell r="FZ56"/>
          <cell r="GA56"/>
          <cell r="GB56"/>
          <cell r="GC56"/>
          <cell r="GD56"/>
          <cell r="GE56"/>
          <cell r="GF56"/>
          <cell r="GG56"/>
          <cell r="GH56"/>
          <cell r="GI56"/>
          <cell r="GJ56"/>
          <cell r="GK56"/>
          <cell r="GL56"/>
          <cell r="GM56"/>
          <cell r="GN56"/>
          <cell r="GO56"/>
          <cell r="GP56"/>
          <cell r="GQ56"/>
          <cell r="GR56"/>
          <cell r="GS56"/>
          <cell r="GT56"/>
          <cell r="GU56"/>
          <cell r="GV56"/>
          <cell r="GW56"/>
          <cell r="GX56"/>
          <cell r="GY56"/>
          <cell r="GZ56"/>
          <cell r="HA56"/>
          <cell r="HB56"/>
          <cell r="HC56"/>
          <cell r="HD56"/>
          <cell r="HE56"/>
          <cell r="HF56"/>
          <cell r="HG56"/>
          <cell r="HH56"/>
          <cell r="HI56"/>
          <cell r="HJ56"/>
          <cell r="HK56"/>
          <cell r="HL56"/>
          <cell r="HM56"/>
          <cell r="HN56"/>
          <cell r="HO56"/>
          <cell r="HP56"/>
          <cell r="HQ56"/>
          <cell r="HR56"/>
          <cell r="HS56"/>
          <cell r="HT56"/>
          <cell r="HU56"/>
          <cell r="HV56"/>
          <cell r="HW56"/>
          <cell r="HX56"/>
          <cell r="HY56"/>
          <cell r="HZ56"/>
          <cell r="IA56"/>
          <cell r="IB56"/>
          <cell r="IC56"/>
          <cell r="ID56"/>
          <cell r="IE56"/>
          <cell r="IF56"/>
          <cell r="IG56"/>
          <cell r="IH56"/>
          <cell r="II56"/>
          <cell r="IJ56"/>
          <cell r="IK56"/>
          <cell r="IL56"/>
          <cell r="IM56"/>
          <cell r="IN56"/>
          <cell r="IO56"/>
          <cell r="IP56"/>
          <cell r="IQ56"/>
          <cell r="IR56"/>
          <cell r="IS56"/>
          <cell r="IT56"/>
          <cell r="IU56"/>
          <cell r="IV56"/>
          <cell r="IW56"/>
          <cell r="IX56"/>
          <cell r="IY56"/>
          <cell r="IZ56"/>
          <cell r="JA56"/>
          <cell r="JB56"/>
          <cell r="JC56"/>
          <cell r="JD56"/>
          <cell r="JE56"/>
          <cell r="JF56"/>
          <cell r="JG56"/>
          <cell r="JH56"/>
          <cell r="JI56"/>
          <cell r="JJ56"/>
          <cell r="JK56"/>
          <cell r="JL56"/>
          <cell r="JM56"/>
          <cell r="JN56"/>
          <cell r="JO56"/>
          <cell r="JP56"/>
          <cell r="JQ56"/>
          <cell r="JR56"/>
          <cell r="JS56"/>
          <cell r="JT56"/>
          <cell r="JU56"/>
          <cell r="JV56"/>
          <cell r="JW56"/>
          <cell r="JX56"/>
          <cell r="JY56"/>
          <cell r="JZ56"/>
          <cell r="KA56"/>
          <cell r="KB56"/>
          <cell r="KC56"/>
          <cell r="KD56"/>
          <cell r="KE56"/>
          <cell r="KF56"/>
          <cell r="KG56"/>
          <cell r="KH56"/>
          <cell r="KI56"/>
          <cell r="KJ56"/>
          <cell r="KK56"/>
          <cell r="KL56"/>
          <cell r="KM56"/>
          <cell r="KN56"/>
          <cell r="KO56"/>
          <cell r="KP56"/>
          <cell r="KQ56"/>
          <cell r="KR56"/>
          <cell r="KS56"/>
          <cell r="KT56"/>
          <cell r="KU56"/>
          <cell r="KV56"/>
          <cell r="KW56"/>
          <cell r="KX56"/>
          <cell r="KY56"/>
          <cell r="KZ56"/>
          <cell r="LA56"/>
          <cell r="LB56"/>
          <cell r="LC56"/>
          <cell r="LD56"/>
          <cell r="LE56"/>
          <cell r="LF56"/>
          <cell r="LG56"/>
          <cell r="LH56"/>
          <cell r="LI56"/>
          <cell r="LJ56"/>
          <cell r="LK56"/>
          <cell r="LL56"/>
          <cell r="LM56"/>
          <cell r="LN56"/>
          <cell r="LO56"/>
          <cell r="LP56"/>
          <cell r="LQ56"/>
          <cell r="LR56"/>
          <cell r="LS56"/>
          <cell r="LT56"/>
          <cell r="LU56"/>
          <cell r="LV56"/>
          <cell r="LW56"/>
          <cell r="LX56"/>
          <cell r="LY56"/>
          <cell r="LZ56"/>
          <cell r="MA56"/>
          <cell r="MB56"/>
          <cell r="MC56"/>
          <cell r="MD56"/>
          <cell r="ME56"/>
          <cell r="MF56"/>
          <cell r="MG56"/>
          <cell r="MH56"/>
          <cell r="MI56"/>
          <cell r="MJ56"/>
          <cell r="MK56"/>
          <cell r="ML56"/>
          <cell r="MM56"/>
          <cell r="MN56"/>
          <cell r="MO56"/>
          <cell r="MP56"/>
          <cell r="MQ56"/>
          <cell r="MR56"/>
          <cell r="MS56"/>
          <cell r="MT56"/>
          <cell r="MU56"/>
          <cell r="MV56"/>
          <cell r="MW56"/>
          <cell r="MX56"/>
          <cell r="MY56"/>
          <cell r="MZ56"/>
          <cell r="NA56"/>
          <cell r="NB56"/>
          <cell r="NC56"/>
          <cell r="ND56"/>
          <cell r="NE56"/>
          <cell r="NF56"/>
          <cell r="NG56"/>
          <cell r="NH56"/>
          <cell r="NI56"/>
          <cell r="NJ56"/>
          <cell r="NK56"/>
          <cell r="NL56"/>
          <cell r="NM56"/>
          <cell r="NN56"/>
          <cell r="NO56"/>
          <cell r="NP56"/>
          <cell r="NQ56"/>
          <cell r="NR56"/>
          <cell r="NS56"/>
          <cell r="NT56"/>
          <cell r="NU56"/>
          <cell r="NV56"/>
          <cell r="NW56"/>
          <cell r="NX56"/>
          <cell r="NY56"/>
          <cell r="NZ56"/>
          <cell r="OA56"/>
          <cell r="OB56"/>
          <cell r="OC56"/>
          <cell r="OD56"/>
          <cell r="OE56"/>
          <cell r="OF56"/>
          <cell r="OG56"/>
          <cell r="OH56"/>
          <cell r="OI56"/>
          <cell r="OJ56"/>
          <cell r="OK56"/>
          <cell r="OL56"/>
          <cell r="OM56"/>
          <cell r="ON56"/>
          <cell r="OO56"/>
          <cell r="OP56"/>
          <cell r="OQ56"/>
          <cell r="OR56"/>
          <cell r="OS56"/>
          <cell r="OT56"/>
          <cell r="OU56"/>
          <cell r="OV56"/>
          <cell r="OW56"/>
          <cell r="OX56"/>
          <cell r="OY56"/>
          <cell r="OZ56"/>
          <cell r="PA56"/>
          <cell r="PB56"/>
          <cell r="PC56"/>
          <cell r="PD56"/>
          <cell r="PE56"/>
          <cell r="PF56"/>
          <cell r="PG56"/>
          <cell r="PH56"/>
          <cell r="PI56"/>
          <cell r="PJ56"/>
          <cell r="PK56"/>
          <cell r="PL56"/>
          <cell r="PM56"/>
          <cell r="PN56"/>
          <cell r="PO56"/>
          <cell r="PP56"/>
          <cell r="PQ56"/>
          <cell r="PR56"/>
          <cell r="PS56"/>
          <cell r="PT56"/>
          <cell r="PU56"/>
          <cell r="PV56"/>
          <cell r="PW56"/>
          <cell r="PX56"/>
          <cell r="PY56"/>
          <cell r="PZ56"/>
          <cell r="QA56"/>
          <cell r="QB56"/>
          <cell r="QC56"/>
          <cell r="QD56"/>
          <cell r="QE56"/>
          <cell r="QF56"/>
          <cell r="QG56"/>
          <cell r="QH56"/>
          <cell r="QI56"/>
          <cell r="QJ56"/>
          <cell r="QK56"/>
          <cell r="QL56"/>
          <cell r="QM56"/>
          <cell r="QN56"/>
          <cell r="QO56"/>
          <cell r="QP56"/>
          <cell r="QQ56"/>
          <cell r="QR56"/>
          <cell r="QS56"/>
          <cell r="QT56"/>
          <cell r="QU56"/>
          <cell r="QV56"/>
          <cell r="QW56"/>
          <cell r="QX56"/>
          <cell r="QY56"/>
          <cell r="QZ56"/>
          <cell r="RA56"/>
          <cell r="RB56"/>
          <cell r="RC56"/>
          <cell r="RD56"/>
          <cell r="RE56"/>
          <cell r="RF56"/>
          <cell r="RG56"/>
          <cell r="RH56"/>
          <cell r="RI56"/>
          <cell r="RJ56"/>
          <cell r="RK56"/>
          <cell r="RL56"/>
          <cell r="RM56"/>
          <cell r="RN56"/>
          <cell r="RO56"/>
          <cell r="RP56"/>
          <cell r="RQ56"/>
          <cell r="RR56"/>
          <cell r="RS56"/>
          <cell r="RT56"/>
          <cell r="RU56"/>
          <cell r="RV56"/>
          <cell r="RW56"/>
          <cell r="RX56"/>
          <cell r="RY56"/>
          <cell r="RZ56"/>
          <cell r="SA56"/>
          <cell r="SB56"/>
          <cell r="SC56"/>
          <cell r="SD56"/>
          <cell r="SE56"/>
          <cell r="SF56"/>
          <cell r="SG56"/>
          <cell r="SH56"/>
          <cell r="SI56"/>
          <cell r="SJ56"/>
          <cell r="SK56"/>
          <cell r="SL56"/>
          <cell r="SM56"/>
          <cell r="SN56"/>
          <cell r="SO56"/>
          <cell r="SP56"/>
          <cell r="SQ56"/>
          <cell r="SR56"/>
          <cell r="SS56"/>
          <cell r="ST56"/>
          <cell r="SU56"/>
          <cell r="SV56"/>
          <cell r="SW56"/>
          <cell r="SX56"/>
          <cell r="SY56"/>
          <cell r="SZ56"/>
          <cell r="TA56"/>
          <cell r="TB56"/>
          <cell r="TC56"/>
          <cell r="TD56"/>
          <cell r="TE56"/>
          <cell r="TF56"/>
          <cell r="TG56"/>
          <cell r="TH56"/>
          <cell r="TI56"/>
          <cell r="TJ56"/>
          <cell r="TK56"/>
          <cell r="TL56"/>
          <cell r="TM56"/>
          <cell r="TN56"/>
          <cell r="TO56"/>
          <cell r="TP56"/>
          <cell r="TQ56"/>
          <cell r="TR56"/>
          <cell r="TS56"/>
          <cell r="TT56"/>
          <cell r="TU56"/>
          <cell r="TV56"/>
          <cell r="TW56"/>
          <cell r="TX56"/>
          <cell r="TY56"/>
          <cell r="TZ56"/>
          <cell r="UA56"/>
          <cell r="UB56"/>
          <cell r="UC56"/>
          <cell r="UD56"/>
          <cell r="UE56"/>
          <cell r="UF56"/>
          <cell r="UG56"/>
          <cell r="UH56"/>
          <cell r="UI56"/>
          <cell r="UJ56"/>
          <cell r="UK56"/>
          <cell r="UL56"/>
          <cell r="UM56"/>
          <cell r="UN56"/>
          <cell r="UO56"/>
          <cell r="UP56"/>
          <cell r="UQ56"/>
          <cell r="UR56"/>
          <cell r="US56"/>
          <cell r="UT56"/>
          <cell r="UU56"/>
          <cell r="UV56"/>
          <cell r="UW56"/>
          <cell r="UX56"/>
          <cell r="UY56"/>
          <cell r="UZ56"/>
          <cell r="VA56"/>
          <cell r="VB56"/>
          <cell r="VC56"/>
          <cell r="VD56"/>
          <cell r="VE56"/>
          <cell r="VF56"/>
          <cell r="VG56"/>
          <cell r="VH56"/>
          <cell r="VI56"/>
          <cell r="VJ56"/>
          <cell r="VK56"/>
          <cell r="VL56"/>
          <cell r="VM56"/>
          <cell r="VN56"/>
          <cell r="VO56"/>
          <cell r="VP56"/>
          <cell r="VQ56"/>
          <cell r="VR56"/>
          <cell r="VS56"/>
          <cell r="VT56"/>
          <cell r="VU56"/>
          <cell r="VV56"/>
          <cell r="VW56"/>
          <cell r="VX56"/>
          <cell r="VY56"/>
          <cell r="VZ56"/>
          <cell r="WA56"/>
          <cell r="WB56"/>
          <cell r="WC56"/>
          <cell r="WD56"/>
          <cell r="WE56"/>
          <cell r="WF56"/>
          <cell r="WG56"/>
          <cell r="WH56"/>
          <cell r="WI56"/>
          <cell r="WJ56"/>
          <cell r="WK56"/>
          <cell r="WL56"/>
          <cell r="WM56"/>
          <cell r="WN56"/>
          <cell r="WO56"/>
          <cell r="WP56"/>
          <cell r="WQ56"/>
          <cell r="WR56"/>
          <cell r="WS56"/>
          <cell r="WT56"/>
          <cell r="WU56"/>
          <cell r="WV56"/>
          <cell r="WW56"/>
          <cell r="WX56"/>
          <cell r="WY56"/>
          <cell r="WZ56"/>
          <cell r="XA56"/>
          <cell r="XB56"/>
          <cell r="XC56"/>
          <cell r="XD56"/>
          <cell r="XE56"/>
          <cell r="XF56"/>
          <cell r="XG56"/>
          <cell r="XH56"/>
          <cell r="XI56"/>
          <cell r="XJ56"/>
          <cell r="XK56"/>
          <cell r="XL56"/>
          <cell r="XM56"/>
          <cell r="XN56"/>
          <cell r="XO56"/>
          <cell r="XP56"/>
          <cell r="XQ56"/>
          <cell r="XR56"/>
          <cell r="XS56"/>
          <cell r="XT56"/>
          <cell r="XU56"/>
          <cell r="XV56"/>
          <cell r="XW56"/>
          <cell r="XX56"/>
          <cell r="XY56"/>
          <cell r="XZ56"/>
          <cell r="YA56"/>
          <cell r="YB56"/>
          <cell r="YC56"/>
          <cell r="YD56"/>
          <cell r="YE56"/>
          <cell r="YF56"/>
          <cell r="YG56"/>
          <cell r="YH56"/>
          <cell r="YI56"/>
          <cell r="YJ56"/>
          <cell r="YK56"/>
          <cell r="YL56"/>
          <cell r="YM56"/>
          <cell r="YN56"/>
          <cell r="YO56"/>
          <cell r="YP56"/>
          <cell r="YQ56"/>
          <cell r="YR56"/>
          <cell r="YS56"/>
          <cell r="YT56"/>
          <cell r="YU56"/>
          <cell r="YV56"/>
          <cell r="YW56"/>
          <cell r="YX56"/>
          <cell r="YY56"/>
          <cell r="YZ56"/>
          <cell r="ZA56"/>
          <cell r="ZB56"/>
          <cell r="ZC56"/>
          <cell r="ZD56"/>
          <cell r="ZE56"/>
          <cell r="ZF56"/>
          <cell r="ZG56"/>
          <cell r="ZH56"/>
          <cell r="ZI56"/>
          <cell r="ZJ56"/>
          <cell r="ZK56"/>
          <cell r="ZL56"/>
          <cell r="ZM56"/>
          <cell r="ZN56"/>
          <cell r="ZO56"/>
          <cell r="ZP56"/>
          <cell r="ZQ56"/>
          <cell r="ZR56"/>
          <cell r="ZS56"/>
          <cell r="ZT56"/>
          <cell r="ZU56"/>
          <cell r="ZV56"/>
          <cell r="ZW56"/>
          <cell r="ZX56"/>
          <cell r="ZY56"/>
          <cell r="ZZ56"/>
          <cell r="AAA56"/>
          <cell r="AAB56"/>
          <cell r="AAC56"/>
          <cell r="AAD56"/>
          <cell r="AAE56"/>
          <cell r="AAF56"/>
          <cell r="AAG56"/>
          <cell r="AAH56"/>
          <cell r="AAI56"/>
          <cell r="AAJ56"/>
          <cell r="AAK56"/>
          <cell r="AAL56"/>
          <cell r="AAM56"/>
          <cell r="AAN56"/>
          <cell r="AAO56"/>
          <cell r="AAP56"/>
          <cell r="AAQ56"/>
          <cell r="AAR56"/>
          <cell r="AAS56"/>
        </row>
        <row r="57">
          <cell r="C57">
            <v>0</v>
          </cell>
          <cell r="D57"/>
          <cell r="E57"/>
          <cell r="F57"/>
          <cell r="G57"/>
          <cell r="H57"/>
          <cell r="I57"/>
          <cell r="J57"/>
          <cell r="K57"/>
          <cell r="L57"/>
          <cell r="M57"/>
          <cell r="N57"/>
          <cell r="O57"/>
          <cell r="P57"/>
          <cell r="Q57"/>
          <cell r="R57"/>
          <cell r="S57"/>
          <cell r="T57"/>
          <cell r="U57"/>
          <cell r="V57"/>
          <cell r="W57"/>
          <cell r="X57"/>
          <cell r="Y57"/>
          <cell r="Z57"/>
          <cell r="AA57"/>
          <cell r="AB57"/>
          <cell r="AC57"/>
          <cell r="AD57"/>
          <cell r="AE57"/>
          <cell r="AF57"/>
          <cell r="AG57"/>
          <cell r="AH57"/>
          <cell r="AI57"/>
          <cell r="AJ57"/>
          <cell r="AK57"/>
          <cell r="AL57"/>
          <cell r="AM57"/>
          <cell r="AN57"/>
          <cell r="AO57"/>
          <cell r="AP57"/>
          <cell r="AQ57"/>
          <cell r="AR57"/>
          <cell r="AS57"/>
          <cell r="AT57"/>
          <cell r="AU57"/>
          <cell r="AV57"/>
          <cell r="AW57"/>
          <cell r="AX57"/>
          <cell r="AY57"/>
          <cell r="AZ57"/>
          <cell r="BA57"/>
          <cell r="BB57"/>
          <cell r="BC57"/>
          <cell r="BD57"/>
          <cell r="BE57"/>
          <cell r="BF57"/>
          <cell r="BG57"/>
          <cell r="BH57"/>
          <cell r="BI57"/>
          <cell r="BJ57"/>
          <cell r="BK57"/>
          <cell r="BL57"/>
          <cell r="BM57"/>
          <cell r="BN57"/>
          <cell r="BO57"/>
          <cell r="BP57"/>
          <cell r="BQ57"/>
          <cell r="BR57"/>
          <cell r="BS57"/>
          <cell r="BT57"/>
          <cell r="BU57"/>
          <cell r="BV57"/>
          <cell r="BW57"/>
          <cell r="BX57"/>
          <cell r="BY57"/>
          <cell r="BZ57"/>
          <cell r="CA57"/>
          <cell r="CB57"/>
          <cell r="CC57"/>
          <cell r="CD57"/>
          <cell r="CE57"/>
          <cell r="CF57"/>
          <cell r="CG57"/>
          <cell r="CH57"/>
          <cell r="CI57"/>
          <cell r="CJ57"/>
          <cell r="CK57"/>
          <cell r="CL57"/>
          <cell r="CM57"/>
          <cell r="CN57"/>
          <cell r="CO57"/>
          <cell r="CP57"/>
          <cell r="CQ57"/>
          <cell r="CR57"/>
          <cell r="CS57"/>
          <cell r="CT57"/>
          <cell r="CU57"/>
          <cell r="CV57"/>
          <cell r="CW57"/>
          <cell r="CX57"/>
          <cell r="CY57"/>
          <cell r="CZ57"/>
          <cell r="DA57"/>
          <cell r="DB57"/>
          <cell r="DC57"/>
          <cell r="DD57"/>
          <cell r="DE57"/>
          <cell r="DF57"/>
          <cell r="DG57"/>
          <cell r="DH57"/>
          <cell r="DI57"/>
          <cell r="DJ57"/>
          <cell r="DK57"/>
          <cell r="DL57"/>
          <cell r="DM57"/>
          <cell r="DN57"/>
          <cell r="DO57"/>
          <cell r="DP57"/>
          <cell r="DQ57"/>
          <cell r="DR57"/>
          <cell r="DS57"/>
          <cell r="DT57"/>
          <cell r="DU57"/>
          <cell r="DV57"/>
          <cell r="DW57"/>
          <cell r="DX57"/>
          <cell r="DY57"/>
          <cell r="DZ57"/>
          <cell r="EA57"/>
          <cell r="EB57"/>
          <cell r="EC57"/>
          <cell r="ED57"/>
          <cell r="EE57"/>
          <cell r="EF57"/>
          <cell r="EG57"/>
          <cell r="EH57"/>
          <cell r="EI57"/>
          <cell r="EJ57"/>
          <cell r="EK57"/>
          <cell r="EL57"/>
          <cell r="EM57"/>
          <cell r="EN57"/>
          <cell r="EO57"/>
          <cell r="EP57"/>
          <cell r="EQ57"/>
          <cell r="ER57"/>
          <cell r="ES57"/>
          <cell r="ET57"/>
          <cell r="EU57"/>
          <cell r="EV57"/>
          <cell r="EW57"/>
          <cell r="EX57"/>
          <cell r="EY57"/>
          <cell r="EZ57"/>
          <cell r="FA57"/>
          <cell r="FB57"/>
          <cell r="FC57"/>
          <cell r="FD57"/>
          <cell r="FE57"/>
          <cell r="FF57"/>
          <cell r="FG57"/>
          <cell r="FH57"/>
          <cell r="FI57"/>
          <cell r="FJ57"/>
          <cell r="FK57"/>
          <cell r="FL57"/>
          <cell r="FM57"/>
          <cell r="FN57"/>
          <cell r="FO57"/>
          <cell r="FP57"/>
          <cell r="FQ57"/>
          <cell r="FR57"/>
          <cell r="FS57"/>
          <cell r="FT57"/>
          <cell r="FU57"/>
          <cell r="FV57"/>
          <cell r="FW57"/>
          <cell r="FX57"/>
          <cell r="FY57"/>
          <cell r="FZ57"/>
          <cell r="GA57"/>
          <cell r="GB57"/>
          <cell r="GC57"/>
          <cell r="GD57"/>
          <cell r="GE57"/>
          <cell r="GF57"/>
          <cell r="GG57"/>
          <cell r="GH57"/>
          <cell r="GI57"/>
          <cell r="GJ57"/>
          <cell r="GK57"/>
          <cell r="GL57"/>
          <cell r="GM57"/>
          <cell r="GN57"/>
          <cell r="GO57"/>
          <cell r="GP57"/>
          <cell r="GQ57"/>
          <cell r="GR57"/>
          <cell r="GS57"/>
          <cell r="GT57"/>
          <cell r="GU57"/>
          <cell r="GV57"/>
          <cell r="GW57"/>
          <cell r="GX57"/>
          <cell r="GY57"/>
          <cell r="GZ57"/>
          <cell r="HA57"/>
          <cell r="HB57"/>
          <cell r="HC57"/>
          <cell r="HD57"/>
          <cell r="HE57"/>
          <cell r="HF57"/>
          <cell r="HG57"/>
          <cell r="HH57"/>
          <cell r="HI57"/>
          <cell r="HJ57"/>
          <cell r="HK57"/>
          <cell r="HL57"/>
          <cell r="HM57"/>
          <cell r="HN57"/>
          <cell r="HO57"/>
          <cell r="HP57"/>
          <cell r="HQ57"/>
          <cell r="HR57"/>
          <cell r="HS57"/>
          <cell r="HT57"/>
          <cell r="HU57"/>
          <cell r="HV57"/>
          <cell r="HW57"/>
          <cell r="HX57"/>
          <cell r="HY57"/>
          <cell r="HZ57"/>
          <cell r="IA57"/>
          <cell r="IB57"/>
          <cell r="IC57"/>
          <cell r="ID57"/>
          <cell r="IE57"/>
          <cell r="IF57"/>
          <cell r="IG57"/>
          <cell r="IH57"/>
          <cell r="II57"/>
          <cell r="IJ57"/>
          <cell r="IK57"/>
          <cell r="IL57"/>
          <cell r="IM57"/>
          <cell r="IN57"/>
          <cell r="IO57"/>
          <cell r="IP57"/>
          <cell r="IQ57"/>
          <cell r="IR57"/>
          <cell r="IS57"/>
          <cell r="IT57"/>
          <cell r="IU57"/>
          <cell r="IV57"/>
          <cell r="IW57"/>
          <cell r="IX57"/>
          <cell r="IY57"/>
          <cell r="IZ57"/>
          <cell r="JA57"/>
          <cell r="JB57"/>
          <cell r="JC57"/>
          <cell r="JD57"/>
          <cell r="JE57"/>
          <cell r="JF57"/>
          <cell r="JG57"/>
          <cell r="JH57"/>
          <cell r="JI57"/>
          <cell r="JJ57"/>
          <cell r="JK57"/>
          <cell r="JL57"/>
          <cell r="JM57"/>
          <cell r="JN57"/>
          <cell r="JO57"/>
          <cell r="JP57"/>
          <cell r="JQ57"/>
          <cell r="JR57"/>
          <cell r="JS57"/>
          <cell r="JT57"/>
          <cell r="JU57"/>
          <cell r="JV57"/>
          <cell r="JW57"/>
          <cell r="JX57"/>
          <cell r="JY57"/>
          <cell r="JZ57"/>
          <cell r="KA57"/>
          <cell r="KB57"/>
          <cell r="KC57"/>
          <cell r="KD57"/>
          <cell r="KE57"/>
          <cell r="KF57"/>
          <cell r="KG57"/>
          <cell r="KH57"/>
          <cell r="KI57"/>
          <cell r="KJ57"/>
          <cell r="KK57"/>
          <cell r="KL57"/>
          <cell r="KM57"/>
          <cell r="KN57"/>
          <cell r="KO57"/>
          <cell r="KP57"/>
          <cell r="KQ57"/>
          <cell r="KR57"/>
          <cell r="KS57"/>
          <cell r="KT57"/>
          <cell r="KU57"/>
          <cell r="KV57"/>
          <cell r="KW57"/>
          <cell r="KX57"/>
          <cell r="KY57"/>
          <cell r="KZ57"/>
          <cell r="LA57"/>
          <cell r="LB57"/>
          <cell r="LC57"/>
          <cell r="LD57"/>
          <cell r="LE57"/>
          <cell r="LF57"/>
          <cell r="LG57"/>
          <cell r="LH57"/>
          <cell r="LI57"/>
          <cell r="LJ57"/>
          <cell r="LK57"/>
          <cell r="LL57"/>
          <cell r="LM57"/>
          <cell r="LN57"/>
          <cell r="LO57"/>
          <cell r="LP57"/>
          <cell r="LQ57"/>
          <cell r="LR57"/>
          <cell r="LS57"/>
          <cell r="LT57"/>
          <cell r="LU57"/>
          <cell r="LV57"/>
          <cell r="LW57"/>
          <cell r="LX57"/>
          <cell r="LY57"/>
          <cell r="LZ57"/>
          <cell r="MA57"/>
          <cell r="MB57"/>
          <cell r="MC57"/>
          <cell r="MD57"/>
          <cell r="ME57"/>
          <cell r="MF57"/>
          <cell r="MG57"/>
          <cell r="MH57"/>
          <cell r="MI57"/>
          <cell r="MJ57"/>
          <cell r="MK57"/>
          <cell r="ML57"/>
          <cell r="MM57"/>
          <cell r="MN57"/>
          <cell r="MO57"/>
          <cell r="MP57"/>
          <cell r="MQ57"/>
          <cell r="MR57"/>
          <cell r="MS57"/>
          <cell r="MT57"/>
          <cell r="MU57"/>
          <cell r="MV57"/>
          <cell r="MW57"/>
          <cell r="MX57"/>
          <cell r="MY57"/>
          <cell r="MZ57"/>
          <cell r="NA57"/>
          <cell r="NB57"/>
          <cell r="NC57"/>
          <cell r="ND57"/>
          <cell r="NE57"/>
          <cell r="NF57"/>
          <cell r="NG57"/>
          <cell r="NH57"/>
          <cell r="NI57"/>
          <cell r="NJ57"/>
          <cell r="NK57"/>
          <cell r="NL57"/>
          <cell r="NM57"/>
          <cell r="NN57"/>
          <cell r="NO57"/>
          <cell r="NP57"/>
          <cell r="NQ57"/>
          <cell r="NR57"/>
          <cell r="NS57"/>
          <cell r="NT57"/>
          <cell r="NU57"/>
          <cell r="NV57"/>
          <cell r="NW57"/>
          <cell r="NX57"/>
          <cell r="NY57"/>
          <cell r="NZ57"/>
          <cell r="OA57"/>
          <cell r="OB57"/>
          <cell r="OC57"/>
          <cell r="OD57"/>
          <cell r="OE57"/>
          <cell r="OF57"/>
          <cell r="OG57"/>
          <cell r="OH57"/>
          <cell r="OI57"/>
          <cell r="OJ57"/>
          <cell r="OK57"/>
          <cell r="OL57"/>
          <cell r="OM57"/>
          <cell r="ON57"/>
          <cell r="OO57"/>
          <cell r="OP57"/>
          <cell r="OQ57"/>
          <cell r="OR57"/>
          <cell r="OS57"/>
          <cell r="OT57"/>
          <cell r="OU57"/>
          <cell r="OV57"/>
          <cell r="OW57"/>
          <cell r="OX57"/>
          <cell r="OY57"/>
          <cell r="OZ57"/>
          <cell r="PA57"/>
          <cell r="PB57"/>
          <cell r="PC57"/>
          <cell r="PD57"/>
          <cell r="PE57"/>
          <cell r="PF57"/>
          <cell r="PG57"/>
          <cell r="PH57"/>
          <cell r="PI57"/>
          <cell r="PJ57"/>
          <cell r="PK57"/>
          <cell r="PL57"/>
          <cell r="PM57"/>
          <cell r="PN57"/>
          <cell r="PO57"/>
          <cell r="PP57"/>
          <cell r="PQ57"/>
          <cell r="PR57"/>
          <cell r="PS57"/>
          <cell r="PT57"/>
          <cell r="PU57"/>
          <cell r="PV57"/>
          <cell r="PW57"/>
          <cell r="PX57"/>
          <cell r="PY57"/>
          <cell r="PZ57"/>
          <cell r="QA57"/>
          <cell r="QB57"/>
          <cell r="QC57"/>
          <cell r="QD57"/>
          <cell r="QE57"/>
          <cell r="QF57"/>
          <cell r="QG57"/>
          <cell r="QH57"/>
          <cell r="QI57"/>
          <cell r="QJ57"/>
          <cell r="QK57"/>
          <cell r="QL57"/>
          <cell r="QM57"/>
          <cell r="QN57"/>
          <cell r="QO57"/>
          <cell r="QP57"/>
          <cell r="QQ57"/>
          <cell r="QR57"/>
          <cell r="QS57"/>
          <cell r="QT57"/>
          <cell r="QU57"/>
          <cell r="QV57"/>
          <cell r="QW57"/>
          <cell r="QX57"/>
          <cell r="QY57"/>
          <cell r="QZ57"/>
          <cell r="RA57"/>
          <cell r="RB57"/>
          <cell r="RC57"/>
          <cell r="RD57"/>
          <cell r="RE57"/>
          <cell r="RF57"/>
          <cell r="RG57"/>
          <cell r="RH57"/>
          <cell r="RI57"/>
          <cell r="RJ57"/>
          <cell r="RK57"/>
          <cell r="RL57"/>
          <cell r="RM57"/>
          <cell r="RN57"/>
          <cell r="RO57"/>
          <cell r="RP57"/>
          <cell r="RQ57"/>
          <cell r="RR57"/>
          <cell r="RS57"/>
          <cell r="RT57"/>
          <cell r="RU57"/>
          <cell r="RV57"/>
          <cell r="RW57"/>
          <cell r="RX57"/>
          <cell r="RY57"/>
          <cell r="RZ57"/>
          <cell r="SA57"/>
          <cell r="SB57"/>
          <cell r="SC57"/>
          <cell r="SD57"/>
          <cell r="SE57"/>
          <cell r="SF57"/>
          <cell r="SG57"/>
          <cell r="SH57"/>
          <cell r="SI57"/>
          <cell r="SJ57"/>
          <cell r="SK57"/>
          <cell r="SL57"/>
          <cell r="SM57"/>
          <cell r="SN57"/>
          <cell r="SO57"/>
          <cell r="SP57"/>
          <cell r="SQ57"/>
          <cell r="SR57"/>
          <cell r="SS57"/>
          <cell r="ST57"/>
          <cell r="SU57"/>
          <cell r="SV57"/>
          <cell r="SW57"/>
          <cell r="SX57"/>
          <cell r="SY57"/>
          <cell r="SZ57"/>
          <cell r="TA57"/>
          <cell r="TB57"/>
          <cell r="TC57"/>
          <cell r="TD57"/>
          <cell r="TE57"/>
          <cell r="TF57"/>
          <cell r="TG57"/>
          <cell r="TH57"/>
          <cell r="TI57"/>
          <cell r="TJ57"/>
          <cell r="TK57"/>
          <cell r="TL57"/>
          <cell r="TM57"/>
          <cell r="TN57"/>
          <cell r="TO57"/>
          <cell r="TP57"/>
          <cell r="TQ57"/>
          <cell r="TR57"/>
          <cell r="TS57"/>
          <cell r="TT57"/>
          <cell r="TU57"/>
          <cell r="TV57"/>
          <cell r="TW57"/>
          <cell r="TX57"/>
          <cell r="TY57"/>
          <cell r="TZ57"/>
          <cell r="UA57"/>
          <cell r="UB57"/>
          <cell r="UC57"/>
          <cell r="UD57"/>
          <cell r="UE57"/>
          <cell r="UF57"/>
          <cell r="UG57"/>
          <cell r="UH57"/>
          <cell r="UI57"/>
          <cell r="UJ57"/>
          <cell r="UK57"/>
          <cell r="UL57"/>
          <cell r="UM57"/>
          <cell r="UN57"/>
          <cell r="UO57"/>
          <cell r="UP57"/>
          <cell r="UQ57"/>
          <cell r="UR57"/>
          <cell r="US57"/>
          <cell r="UT57"/>
          <cell r="UU57"/>
          <cell r="UV57"/>
          <cell r="UW57"/>
          <cell r="UX57"/>
          <cell r="UY57"/>
          <cell r="UZ57"/>
          <cell r="VA57"/>
          <cell r="VB57"/>
          <cell r="VC57"/>
          <cell r="VD57"/>
          <cell r="VE57"/>
          <cell r="VF57"/>
          <cell r="VG57"/>
          <cell r="VH57"/>
          <cell r="VI57"/>
          <cell r="VJ57"/>
          <cell r="VK57"/>
          <cell r="VL57"/>
          <cell r="VM57"/>
          <cell r="VN57"/>
          <cell r="VO57"/>
          <cell r="VP57"/>
          <cell r="VQ57"/>
          <cell r="VR57"/>
          <cell r="VS57"/>
          <cell r="VT57"/>
          <cell r="VU57"/>
          <cell r="VV57"/>
          <cell r="VW57"/>
          <cell r="VX57"/>
          <cell r="VY57"/>
          <cell r="VZ57"/>
          <cell r="WA57"/>
          <cell r="WB57"/>
          <cell r="WC57"/>
          <cell r="WD57"/>
          <cell r="WE57"/>
          <cell r="WF57"/>
          <cell r="WG57"/>
          <cell r="WH57"/>
          <cell r="WI57"/>
          <cell r="WJ57"/>
          <cell r="WK57"/>
          <cell r="WL57"/>
          <cell r="WM57"/>
          <cell r="WN57"/>
          <cell r="WO57"/>
          <cell r="WP57"/>
          <cell r="WQ57"/>
          <cell r="WR57"/>
          <cell r="WS57"/>
          <cell r="WT57"/>
          <cell r="WU57"/>
          <cell r="WV57"/>
          <cell r="WW57"/>
          <cell r="WX57"/>
          <cell r="WY57"/>
          <cell r="WZ57"/>
          <cell r="XA57"/>
          <cell r="XB57"/>
          <cell r="XC57"/>
          <cell r="XD57"/>
          <cell r="XE57"/>
          <cell r="XF57"/>
          <cell r="XG57"/>
          <cell r="XH57"/>
          <cell r="XI57"/>
          <cell r="XJ57"/>
          <cell r="XK57"/>
          <cell r="XL57"/>
          <cell r="XM57"/>
          <cell r="XN57"/>
          <cell r="XO57"/>
          <cell r="XP57"/>
          <cell r="XQ57"/>
          <cell r="XR57"/>
          <cell r="XS57"/>
          <cell r="XT57"/>
          <cell r="XU57"/>
          <cell r="XV57"/>
          <cell r="XW57"/>
          <cell r="XX57"/>
          <cell r="XY57"/>
          <cell r="XZ57"/>
          <cell r="YA57"/>
          <cell r="YB57"/>
          <cell r="YC57"/>
          <cell r="YD57"/>
          <cell r="YE57"/>
          <cell r="YF57"/>
          <cell r="YG57"/>
          <cell r="YH57"/>
          <cell r="YI57"/>
          <cell r="YJ57"/>
          <cell r="YK57"/>
          <cell r="YL57"/>
          <cell r="YM57"/>
          <cell r="YN57"/>
          <cell r="YO57"/>
          <cell r="YP57"/>
          <cell r="YQ57"/>
          <cell r="YR57"/>
          <cell r="YS57"/>
          <cell r="YT57"/>
          <cell r="YU57"/>
          <cell r="YV57"/>
          <cell r="YW57"/>
          <cell r="YX57"/>
          <cell r="YY57"/>
          <cell r="YZ57"/>
          <cell r="ZA57"/>
          <cell r="ZB57"/>
          <cell r="ZC57"/>
          <cell r="ZD57"/>
          <cell r="ZE57"/>
          <cell r="ZF57"/>
          <cell r="ZG57"/>
          <cell r="ZH57"/>
          <cell r="ZI57"/>
          <cell r="ZJ57"/>
          <cell r="ZK57"/>
          <cell r="ZL57"/>
          <cell r="ZM57"/>
          <cell r="ZN57"/>
          <cell r="ZO57"/>
          <cell r="ZP57"/>
          <cell r="ZQ57"/>
          <cell r="ZR57"/>
          <cell r="ZS57"/>
          <cell r="ZT57"/>
          <cell r="ZU57"/>
          <cell r="ZV57"/>
          <cell r="ZW57"/>
          <cell r="ZX57"/>
          <cell r="ZY57"/>
          <cell r="ZZ57"/>
          <cell r="AAA57"/>
          <cell r="AAB57"/>
          <cell r="AAC57"/>
          <cell r="AAD57"/>
          <cell r="AAE57"/>
          <cell r="AAF57"/>
          <cell r="AAG57"/>
          <cell r="AAH57"/>
          <cell r="AAI57"/>
          <cell r="AAJ57"/>
          <cell r="AAK57"/>
          <cell r="AAL57"/>
          <cell r="AAM57"/>
          <cell r="AAN57"/>
          <cell r="AAO57"/>
          <cell r="AAP57"/>
          <cell r="AAQ57"/>
          <cell r="AAR57"/>
          <cell r="AAS57"/>
        </row>
        <row r="58">
          <cell r="C58">
            <v>0</v>
          </cell>
          <cell r="D58"/>
          <cell r="E58"/>
          <cell r="F58"/>
          <cell r="G58"/>
          <cell r="H58"/>
          <cell r="I58"/>
          <cell r="J58"/>
          <cell r="K58"/>
          <cell r="L58"/>
          <cell r="M58"/>
          <cell r="N58"/>
          <cell r="O58"/>
          <cell r="P58"/>
          <cell r="Q58"/>
          <cell r="R58"/>
          <cell r="S58"/>
          <cell r="T58"/>
          <cell r="U58"/>
          <cell r="V58"/>
          <cell r="W58"/>
          <cell r="X58"/>
          <cell r="Y58"/>
          <cell r="Z58"/>
          <cell r="AA58"/>
          <cell r="AB58"/>
          <cell r="AC58"/>
          <cell r="AD58"/>
          <cell r="AE58"/>
          <cell r="AF58"/>
          <cell r="AG58"/>
          <cell r="AH58"/>
          <cell r="AI58"/>
          <cell r="AJ58"/>
          <cell r="AK58"/>
          <cell r="AL58"/>
          <cell r="AM58"/>
          <cell r="AN58"/>
          <cell r="AO58"/>
          <cell r="AP58"/>
          <cell r="AQ58"/>
          <cell r="AR58"/>
          <cell r="AS58"/>
          <cell r="AT58"/>
          <cell r="AU58"/>
          <cell r="AV58"/>
          <cell r="AW58"/>
          <cell r="AX58"/>
          <cell r="AY58"/>
          <cell r="AZ58"/>
          <cell r="BA58"/>
          <cell r="BB58"/>
          <cell r="BC58"/>
          <cell r="BD58"/>
          <cell r="BE58"/>
          <cell r="BF58"/>
          <cell r="BG58"/>
          <cell r="BH58"/>
          <cell r="BI58"/>
          <cell r="BJ58"/>
          <cell r="BK58"/>
          <cell r="BL58"/>
          <cell r="BM58"/>
          <cell r="BN58"/>
          <cell r="BO58"/>
          <cell r="BP58"/>
          <cell r="BQ58"/>
          <cell r="BR58"/>
          <cell r="BS58"/>
          <cell r="BT58"/>
          <cell r="BU58"/>
          <cell r="BV58"/>
          <cell r="BW58"/>
          <cell r="BX58"/>
          <cell r="BY58"/>
          <cell r="BZ58"/>
          <cell r="CA58"/>
          <cell r="CB58"/>
          <cell r="CC58"/>
          <cell r="CD58"/>
          <cell r="CE58"/>
          <cell r="CF58"/>
          <cell r="CG58"/>
          <cell r="CH58"/>
          <cell r="CI58"/>
          <cell r="CJ58"/>
          <cell r="CK58"/>
          <cell r="CL58"/>
          <cell r="CM58"/>
          <cell r="CN58"/>
          <cell r="CO58"/>
          <cell r="CP58"/>
          <cell r="CQ58"/>
          <cell r="CR58"/>
          <cell r="CS58"/>
          <cell r="CT58"/>
          <cell r="CU58"/>
          <cell r="CV58"/>
          <cell r="CW58"/>
          <cell r="CX58"/>
          <cell r="CY58"/>
          <cell r="CZ58"/>
          <cell r="DA58"/>
          <cell r="DB58"/>
          <cell r="DC58"/>
          <cell r="DD58"/>
          <cell r="DE58"/>
          <cell r="DF58"/>
          <cell r="DG58"/>
          <cell r="DH58"/>
          <cell r="DI58"/>
          <cell r="DJ58"/>
          <cell r="DK58"/>
          <cell r="DL58"/>
          <cell r="DM58"/>
          <cell r="DN58"/>
          <cell r="DO58"/>
          <cell r="DP58"/>
          <cell r="DQ58"/>
          <cell r="DR58"/>
          <cell r="DS58"/>
          <cell r="DT58"/>
          <cell r="DU58"/>
          <cell r="DV58"/>
          <cell r="DW58"/>
          <cell r="DX58"/>
          <cell r="DY58"/>
          <cell r="DZ58"/>
          <cell r="EA58"/>
          <cell r="EB58"/>
          <cell r="EC58"/>
          <cell r="ED58"/>
          <cell r="EE58"/>
          <cell r="EF58"/>
          <cell r="EG58"/>
          <cell r="EH58"/>
          <cell r="EI58"/>
          <cell r="EJ58"/>
          <cell r="EK58"/>
          <cell r="EL58"/>
          <cell r="EM58"/>
          <cell r="EN58"/>
          <cell r="EO58"/>
          <cell r="EP58"/>
          <cell r="EQ58"/>
          <cell r="ER58"/>
          <cell r="ES58"/>
          <cell r="ET58"/>
          <cell r="EU58"/>
          <cell r="EV58"/>
          <cell r="EW58"/>
          <cell r="EX58"/>
          <cell r="EY58"/>
          <cell r="EZ58"/>
          <cell r="FA58"/>
          <cell r="FB58"/>
          <cell r="FC58"/>
          <cell r="FD58"/>
          <cell r="FE58"/>
          <cell r="FF58"/>
          <cell r="FG58"/>
          <cell r="FH58"/>
          <cell r="FI58"/>
          <cell r="FJ58"/>
          <cell r="FK58"/>
          <cell r="FL58"/>
          <cell r="FM58"/>
          <cell r="FN58"/>
          <cell r="FO58"/>
          <cell r="FP58"/>
          <cell r="FQ58"/>
          <cell r="FR58"/>
          <cell r="FS58"/>
          <cell r="FT58"/>
          <cell r="FU58"/>
          <cell r="FV58"/>
          <cell r="FW58"/>
          <cell r="FX58"/>
          <cell r="FY58"/>
          <cell r="FZ58"/>
          <cell r="GA58"/>
          <cell r="GB58"/>
          <cell r="GC58"/>
          <cell r="GD58"/>
          <cell r="GE58"/>
          <cell r="GF58"/>
          <cell r="GG58"/>
          <cell r="GH58"/>
          <cell r="GI58"/>
          <cell r="GJ58"/>
          <cell r="GK58"/>
          <cell r="GL58"/>
          <cell r="GM58"/>
          <cell r="GN58"/>
          <cell r="GO58"/>
          <cell r="GP58"/>
          <cell r="GQ58"/>
          <cell r="GR58"/>
          <cell r="GS58"/>
          <cell r="GT58"/>
          <cell r="GU58"/>
          <cell r="GV58"/>
          <cell r="GW58"/>
          <cell r="GX58"/>
          <cell r="GY58"/>
          <cell r="GZ58"/>
          <cell r="HA58"/>
          <cell r="HB58"/>
          <cell r="HC58"/>
          <cell r="HD58"/>
          <cell r="HE58"/>
          <cell r="HF58"/>
          <cell r="HG58"/>
          <cell r="HH58"/>
          <cell r="HI58"/>
          <cell r="HJ58"/>
          <cell r="HK58"/>
          <cell r="HL58"/>
          <cell r="HM58"/>
          <cell r="HN58"/>
          <cell r="HO58"/>
          <cell r="HP58"/>
          <cell r="HQ58"/>
          <cell r="HR58"/>
          <cell r="HS58"/>
          <cell r="HT58"/>
          <cell r="HU58"/>
          <cell r="HV58"/>
          <cell r="HW58"/>
          <cell r="HX58"/>
          <cell r="HY58"/>
          <cell r="HZ58"/>
          <cell r="IA58"/>
          <cell r="IB58"/>
          <cell r="IC58"/>
          <cell r="ID58"/>
          <cell r="IE58"/>
          <cell r="IF58"/>
          <cell r="IG58"/>
          <cell r="IH58"/>
          <cell r="II58"/>
          <cell r="IJ58"/>
          <cell r="IK58"/>
          <cell r="IL58"/>
          <cell r="IM58"/>
          <cell r="IN58"/>
          <cell r="IO58"/>
          <cell r="IP58"/>
          <cell r="IQ58"/>
          <cell r="IR58"/>
          <cell r="IS58"/>
          <cell r="IT58"/>
          <cell r="IU58"/>
          <cell r="IV58"/>
          <cell r="IW58"/>
          <cell r="IX58"/>
          <cell r="IY58"/>
          <cell r="IZ58"/>
          <cell r="JA58"/>
          <cell r="JB58"/>
          <cell r="JC58"/>
          <cell r="JD58"/>
          <cell r="JE58"/>
          <cell r="JF58"/>
          <cell r="JG58"/>
          <cell r="JH58"/>
          <cell r="JI58"/>
          <cell r="JJ58"/>
          <cell r="JK58"/>
          <cell r="JL58"/>
          <cell r="JM58"/>
          <cell r="JN58"/>
          <cell r="JO58"/>
          <cell r="JP58"/>
          <cell r="JQ58"/>
          <cell r="JR58"/>
          <cell r="JS58"/>
          <cell r="JT58"/>
          <cell r="JU58"/>
          <cell r="JV58"/>
          <cell r="JW58"/>
          <cell r="JX58"/>
          <cell r="JY58"/>
          <cell r="JZ58"/>
          <cell r="KA58"/>
          <cell r="KB58"/>
          <cell r="KC58"/>
          <cell r="KD58"/>
          <cell r="KE58"/>
          <cell r="KF58"/>
          <cell r="KG58"/>
          <cell r="KH58"/>
          <cell r="KI58"/>
          <cell r="KJ58"/>
          <cell r="KK58"/>
          <cell r="KL58"/>
          <cell r="KM58"/>
          <cell r="KN58"/>
          <cell r="KO58"/>
          <cell r="KP58"/>
          <cell r="KQ58"/>
          <cell r="KR58"/>
          <cell r="KS58"/>
          <cell r="KT58"/>
          <cell r="KU58"/>
          <cell r="KV58"/>
          <cell r="KW58"/>
          <cell r="KX58"/>
          <cell r="KY58"/>
          <cell r="KZ58"/>
          <cell r="LA58"/>
          <cell r="LB58"/>
          <cell r="LC58"/>
          <cell r="LD58"/>
          <cell r="LE58"/>
          <cell r="LF58"/>
          <cell r="LG58"/>
          <cell r="LH58"/>
          <cell r="LI58"/>
          <cell r="LJ58"/>
          <cell r="LK58"/>
          <cell r="LL58"/>
          <cell r="LM58"/>
          <cell r="LN58"/>
          <cell r="LO58"/>
          <cell r="LP58"/>
          <cell r="LQ58"/>
          <cell r="LR58"/>
          <cell r="LS58"/>
          <cell r="LT58"/>
          <cell r="LU58"/>
          <cell r="LV58"/>
          <cell r="LW58"/>
          <cell r="LX58"/>
          <cell r="LY58"/>
          <cell r="LZ58"/>
          <cell r="MA58"/>
          <cell r="MB58"/>
          <cell r="MC58"/>
          <cell r="MD58"/>
          <cell r="ME58"/>
          <cell r="MF58"/>
          <cell r="MG58"/>
          <cell r="MH58"/>
          <cell r="MI58"/>
          <cell r="MJ58"/>
          <cell r="MK58"/>
          <cell r="ML58"/>
          <cell r="MM58"/>
          <cell r="MN58"/>
          <cell r="MO58"/>
          <cell r="MP58"/>
          <cell r="MQ58"/>
          <cell r="MR58"/>
          <cell r="MS58"/>
          <cell r="MT58"/>
          <cell r="MU58"/>
          <cell r="MV58"/>
          <cell r="MW58"/>
          <cell r="MX58"/>
          <cell r="MY58"/>
          <cell r="MZ58"/>
          <cell r="NA58"/>
          <cell r="NB58"/>
          <cell r="NC58"/>
          <cell r="ND58"/>
          <cell r="NE58"/>
          <cell r="NF58"/>
          <cell r="NG58"/>
          <cell r="NH58"/>
          <cell r="NI58"/>
          <cell r="NJ58"/>
          <cell r="NK58"/>
          <cell r="NL58"/>
          <cell r="NM58"/>
          <cell r="NN58"/>
          <cell r="NO58"/>
          <cell r="NP58"/>
          <cell r="NQ58"/>
          <cell r="NR58"/>
          <cell r="NS58"/>
          <cell r="NT58"/>
          <cell r="NU58"/>
          <cell r="NV58"/>
          <cell r="NW58"/>
          <cell r="NX58"/>
          <cell r="NY58"/>
          <cell r="NZ58"/>
          <cell r="OA58"/>
          <cell r="OB58"/>
          <cell r="OC58"/>
          <cell r="OD58"/>
          <cell r="OE58"/>
          <cell r="OF58"/>
          <cell r="OG58"/>
          <cell r="OH58"/>
          <cell r="OI58"/>
          <cell r="OJ58"/>
          <cell r="OK58"/>
          <cell r="OL58"/>
          <cell r="OM58"/>
          <cell r="ON58"/>
          <cell r="OO58"/>
          <cell r="OP58"/>
          <cell r="OQ58"/>
          <cell r="OR58"/>
          <cell r="OS58"/>
          <cell r="OT58"/>
          <cell r="OU58"/>
          <cell r="OV58"/>
          <cell r="OW58"/>
          <cell r="OX58"/>
          <cell r="OY58"/>
          <cell r="OZ58"/>
          <cell r="PA58"/>
          <cell r="PB58"/>
          <cell r="PC58"/>
          <cell r="PD58"/>
          <cell r="PE58"/>
          <cell r="PF58"/>
          <cell r="PG58"/>
          <cell r="PH58"/>
          <cell r="PI58"/>
          <cell r="PJ58"/>
          <cell r="PK58"/>
          <cell r="PL58"/>
          <cell r="PM58"/>
          <cell r="PN58"/>
          <cell r="PO58"/>
          <cell r="PP58"/>
          <cell r="PQ58"/>
          <cell r="PR58"/>
          <cell r="PS58"/>
          <cell r="PT58"/>
          <cell r="PU58"/>
          <cell r="PV58"/>
          <cell r="PW58"/>
          <cell r="PX58"/>
          <cell r="PY58"/>
          <cell r="PZ58"/>
          <cell r="QA58"/>
          <cell r="QB58"/>
          <cell r="QC58"/>
          <cell r="QD58"/>
          <cell r="QE58"/>
          <cell r="QF58"/>
          <cell r="QG58"/>
          <cell r="QH58"/>
          <cell r="QI58"/>
          <cell r="QJ58"/>
          <cell r="QK58"/>
          <cell r="QL58"/>
          <cell r="QM58"/>
          <cell r="QN58"/>
          <cell r="QO58"/>
          <cell r="QP58"/>
          <cell r="QQ58"/>
          <cell r="QR58"/>
          <cell r="QS58"/>
          <cell r="QT58"/>
          <cell r="QU58"/>
          <cell r="QV58"/>
          <cell r="QW58"/>
          <cell r="QX58"/>
          <cell r="QY58"/>
          <cell r="QZ58"/>
          <cell r="RA58"/>
          <cell r="RB58"/>
          <cell r="RC58"/>
          <cell r="RD58"/>
          <cell r="RE58"/>
          <cell r="RF58"/>
          <cell r="RG58"/>
          <cell r="RH58"/>
          <cell r="RI58"/>
          <cell r="RJ58"/>
          <cell r="RK58"/>
          <cell r="RL58"/>
          <cell r="RM58"/>
          <cell r="RN58"/>
          <cell r="RO58"/>
          <cell r="RP58"/>
          <cell r="RQ58"/>
          <cell r="RR58"/>
          <cell r="RS58"/>
          <cell r="RT58"/>
          <cell r="RU58"/>
          <cell r="RV58"/>
          <cell r="RW58"/>
          <cell r="RX58"/>
          <cell r="RY58"/>
          <cell r="RZ58"/>
          <cell r="SA58"/>
          <cell r="SB58"/>
          <cell r="SC58"/>
          <cell r="SD58"/>
          <cell r="SE58"/>
          <cell r="SF58"/>
          <cell r="SG58"/>
          <cell r="SH58"/>
          <cell r="SI58"/>
          <cell r="SJ58"/>
          <cell r="SK58"/>
          <cell r="SL58"/>
          <cell r="SM58"/>
          <cell r="SN58"/>
          <cell r="SO58"/>
          <cell r="SP58"/>
          <cell r="SQ58"/>
          <cell r="SR58"/>
          <cell r="SS58"/>
          <cell r="ST58"/>
          <cell r="SU58"/>
          <cell r="SV58"/>
          <cell r="SW58"/>
          <cell r="SX58"/>
          <cell r="SY58"/>
          <cell r="SZ58"/>
          <cell r="TA58"/>
          <cell r="TB58"/>
          <cell r="TC58"/>
          <cell r="TD58"/>
          <cell r="TE58"/>
          <cell r="TF58"/>
          <cell r="TG58"/>
          <cell r="TH58"/>
          <cell r="TI58"/>
          <cell r="TJ58"/>
          <cell r="TK58"/>
          <cell r="TL58"/>
          <cell r="TM58"/>
          <cell r="TN58"/>
          <cell r="TO58"/>
          <cell r="TP58"/>
          <cell r="TQ58"/>
          <cell r="TR58"/>
          <cell r="TS58"/>
          <cell r="TT58"/>
          <cell r="TU58"/>
          <cell r="TV58"/>
          <cell r="TW58"/>
          <cell r="TX58"/>
          <cell r="TY58"/>
          <cell r="TZ58"/>
          <cell r="UA58"/>
          <cell r="UB58"/>
          <cell r="UC58"/>
          <cell r="UD58"/>
          <cell r="UE58"/>
          <cell r="UF58"/>
          <cell r="UG58"/>
          <cell r="UH58"/>
          <cell r="UI58"/>
          <cell r="UJ58"/>
          <cell r="UK58"/>
          <cell r="UL58"/>
          <cell r="UM58"/>
          <cell r="UN58"/>
          <cell r="UO58"/>
          <cell r="UP58"/>
          <cell r="UQ58"/>
          <cell r="UR58"/>
          <cell r="US58"/>
          <cell r="UT58"/>
          <cell r="UU58"/>
          <cell r="UV58"/>
          <cell r="UW58"/>
          <cell r="UX58"/>
          <cell r="UY58"/>
          <cell r="UZ58"/>
          <cell r="VA58"/>
          <cell r="VB58"/>
          <cell r="VC58"/>
          <cell r="VD58"/>
          <cell r="VE58"/>
          <cell r="VF58"/>
          <cell r="VG58"/>
          <cell r="VH58"/>
          <cell r="VI58"/>
          <cell r="VJ58"/>
          <cell r="VK58"/>
          <cell r="VL58"/>
          <cell r="VM58"/>
          <cell r="VN58"/>
          <cell r="VO58"/>
          <cell r="VP58"/>
          <cell r="VQ58"/>
          <cell r="VR58"/>
          <cell r="VS58"/>
          <cell r="VT58"/>
          <cell r="VU58"/>
          <cell r="VV58"/>
          <cell r="VW58"/>
          <cell r="VX58"/>
          <cell r="VY58"/>
          <cell r="VZ58"/>
          <cell r="WA58"/>
          <cell r="WB58"/>
          <cell r="WC58"/>
          <cell r="WD58"/>
          <cell r="WE58"/>
          <cell r="WF58"/>
          <cell r="WG58"/>
          <cell r="WH58"/>
          <cell r="WI58"/>
          <cell r="WJ58"/>
          <cell r="WK58"/>
          <cell r="WL58"/>
          <cell r="WM58"/>
          <cell r="WN58"/>
          <cell r="WO58"/>
          <cell r="WP58"/>
          <cell r="WQ58"/>
          <cell r="WR58"/>
          <cell r="WS58"/>
          <cell r="WT58"/>
          <cell r="WU58"/>
          <cell r="WV58"/>
          <cell r="WW58"/>
          <cell r="WX58"/>
          <cell r="WY58"/>
          <cell r="WZ58"/>
          <cell r="XA58"/>
          <cell r="XB58"/>
          <cell r="XC58"/>
          <cell r="XD58"/>
          <cell r="XE58"/>
          <cell r="XF58"/>
          <cell r="XG58"/>
          <cell r="XH58"/>
          <cell r="XI58"/>
          <cell r="XJ58"/>
          <cell r="XK58"/>
          <cell r="XL58"/>
          <cell r="XM58"/>
          <cell r="XN58"/>
          <cell r="XO58"/>
          <cell r="XP58"/>
          <cell r="XQ58"/>
          <cell r="XR58"/>
          <cell r="XS58"/>
          <cell r="XT58"/>
          <cell r="XU58"/>
          <cell r="XV58"/>
          <cell r="XW58"/>
          <cell r="XX58"/>
          <cell r="XY58"/>
          <cell r="XZ58"/>
          <cell r="YA58"/>
          <cell r="YB58"/>
          <cell r="YC58"/>
          <cell r="YD58"/>
          <cell r="YE58"/>
          <cell r="YF58"/>
          <cell r="YG58"/>
          <cell r="YH58"/>
          <cell r="YI58"/>
          <cell r="YJ58"/>
          <cell r="YK58"/>
          <cell r="YL58"/>
          <cell r="YM58"/>
          <cell r="YN58"/>
          <cell r="YO58"/>
          <cell r="YP58"/>
          <cell r="YQ58"/>
          <cell r="YR58"/>
          <cell r="YS58"/>
          <cell r="YT58"/>
          <cell r="YU58"/>
          <cell r="YV58"/>
          <cell r="YW58"/>
          <cell r="YX58"/>
          <cell r="YY58"/>
          <cell r="YZ58"/>
          <cell r="ZA58"/>
          <cell r="ZB58"/>
          <cell r="ZC58"/>
          <cell r="ZD58"/>
          <cell r="ZE58"/>
          <cell r="ZF58"/>
          <cell r="ZG58"/>
          <cell r="ZH58"/>
          <cell r="ZI58"/>
          <cell r="ZJ58"/>
          <cell r="ZK58"/>
          <cell r="ZL58"/>
          <cell r="ZM58"/>
          <cell r="ZN58"/>
          <cell r="ZO58"/>
          <cell r="ZP58"/>
          <cell r="ZQ58"/>
          <cell r="ZR58"/>
          <cell r="ZS58"/>
          <cell r="ZT58"/>
          <cell r="ZU58"/>
          <cell r="ZV58"/>
          <cell r="ZW58"/>
          <cell r="ZX58"/>
          <cell r="ZY58"/>
          <cell r="ZZ58"/>
          <cell r="AAA58"/>
          <cell r="AAB58"/>
          <cell r="AAC58"/>
          <cell r="AAD58"/>
          <cell r="AAE58"/>
          <cell r="AAF58"/>
          <cell r="AAG58"/>
          <cell r="AAH58"/>
          <cell r="AAI58"/>
          <cell r="AAJ58"/>
          <cell r="AAK58"/>
          <cell r="AAL58"/>
          <cell r="AAM58"/>
          <cell r="AAN58"/>
          <cell r="AAO58"/>
          <cell r="AAP58"/>
          <cell r="AAQ58"/>
          <cell r="AAR58"/>
          <cell r="AAS58"/>
        </row>
        <row r="59">
          <cell r="C59">
            <v>0</v>
          </cell>
          <cell r="D59"/>
          <cell r="E59"/>
          <cell r="F59"/>
          <cell r="G59"/>
          <cell r="H59"/>
          <cell r="I59"/>
          <cell r="J59"/>
          <cell r="K59"/>
          <cell r="L59"/>
          <cell r="M59"/>
          <cell r="N59"/>
          <cell r="O59"/>
          <cell r="P59"/>
          <cell r="Q59"/>
          <cell r="R59"/>
          <cell r="S59"/>
          <cell r="T59"/>
          <cell r="U59"/>
          <cell r="V59"/>
          <cell r="W59"/>
          <cell r="X59"/>
          <cell r="Y59"/>
          <cell r="Z59"/>
          <cell r="AA59"/>
          <cell r="AB59"/>
          <cell r="AC59"/>
          <cell r="AD59"/>
          <cell r="AE59"/>
          <cell r="AF59"/>
          <cell r="AG59"/>
          <cell r="AH59"/>
          <cell r="AI59"/>
          <cell r="AJ59"/>
          <cell r="AK59"/>
          <cell r="AL59"/>
          <cell r="AM59"/>
          <cell r="AN59"/>
          <cell r="AO59"/>
          <cell r="AP59"/>
          <cell r="AQ59"/>
          <cell r="AR59"/>
          <cell r="AS59"/>
          <cell r="AT59"/>
          <cell r="AU59"/>
          <cell r="AV59"/>
          <cell r="AW59"/>
          <cell r="AX59"/>
          <cell r="AY59"/>
          <cell r="AZ59"/>
          <cell r="BA59"/>
          <cell r="BB59"/>
          <cell r="BC59"/>
          <cell r="BD59"/>
          <cell r="BE59"/>
          <cell r="BF59"/>
          <cell r="BG59"/>
          <cell r="BH59"/>
          <cell r="BI59"/>
          <cell r="BJ59"/>
          <cell r="BK59"/>
          <cell r="BL59"/>
          <cell r="BM59"/>
          <cell r="BN59"/>
          <cell r="BO59"/>
          <cell r="BP59"/>
          <cell r="BQ59"/>
          <cell r="BR59"/>
          <cell r="BS59"/>
          <cell r="BT59"/>
          <cell r="BU59"/>
          <cell r="BV59"/>
          <cell r="BW59"/>
          <cell r="BX59"/>
          <cell r="BY59"/>
          <cell r="BZ59"/>
          <cell r="CA59"/>
          <cell r="CB59"/>
          <cell r="CC59"/>
          <cell r="CD59"/>
          <cell r="CE59"/>
          <cell r="CF59"/>
          <cell r="CG59"/>
          <cell r="CH59"/>
          <cell r="CI59"/>
          <cell r="CJ59"/>
          <cell r="CK59"/>
          <cell r="CL59"/>
          <cell r="CM59"/>
          <cell r="CN59"/>
          <cell r="CO59"/>
          <cell r="CP59"/>
          <cell r="CQ59"/>
          <cell r="CR59"/>
          <cell r="CS59"/>
          <cell r="CT59"/>
          <cell r="CU59"/>
          <cell r="CV59"/>
          <cell r="CW59"/>
          <cell r="CX59"/>
          <cell r="CY59"/>
          <cell r="CZ59"/>
          <cell r="DA59"/>
          <cell r="DB59"/>
          <cell r="DC59"/>
          <cell r="DD59"/>
          <cell r="DE59"/>
          <cell r="DF59"/>
          <cell r="DG59"/>
          <cell r="DH59"/>
          <cell r="DI59"/>
          <cell r="DJ59"/>
          <cell r="DK59"/>
          <cell r="DL59"/>
          <cell r="DM59"/>
          <cell r="DN59"/>
          <cell r="DO59"/>
          <cell r="DP59"/>
          <cell r="DQ59"/>
          <cell r="DR59"/>
          <cell r="DS59"/>
          <cell r="DT59"/>
          <cell r="DU59"/>
          <cell r="DV59"/>
          <cell r="DW59"/>
          <cell r="DX59"/>
          <cell r="DY59"/>
          <cell r="DZ59"/>
          <cell r="EA59"/>
          <cell r="EB59"/>
          <cell r="EC59"/>
          <cell r="ED59"/>
          <cell r="EE59"/>
          <cell r="EF59"/>
          <cell r="EG59"/>
          <cell r="EH59"/>
          <cell r="EI59"/>
          <cell r="EJ59"/>
          <cell r="EK59"/>
          <cell r="EL59"/>
          <cell r="EM59"/>
          <cell r="EN59"/>
          <cell r="EO59"/>
          <cell r="EP59"/>
          <cell r="EQ59"/>
          <cell r="ER59"/>
          <cell r="ES59"/>
          <cell r="ET59"/>
          <cell r="EU59"/>
          <cell r="EV59"/>
          <cell r="EW59"/>
          <cell r="EX59"/>
          <cell r="EY59"/>
          <cell r="EZ59"/>
          <cell r="FA59"/>
          <cell r="FB59"/>
          <cell r="FC59"/>
          <cell r="FD59"/>
          <cell r="FE59"/>
          <cell r="FF59"/>
          <cell r="FG59"/>
          <cell r="FH59"/>
          <cell r="FI59"/>
          <cell r="FJ59"/>
          <cell r="FK59"/>
          <cell r="FL59"/>
          <cell r="FM59"/>
          <cell r="FN59"/>
          <cell r="FO59"/>
          <cell r="FP59"/>
          <cell r="FQ59"/>
          <cell r="FR59"/>
          <cell r="FS59"/>
          <cell r="FT59"/>
          <cell r="FU59"/>
          <cell r="FV59"/>
          <cell r="FW59"/>
          <cell r="FX59"/>
          <cell r="FY59"/>
          <cell r="FZ59"/>
          <cell r="GA59"/>
          <cell r="GB59"/>
          <cell r="GC59"/>
          <cell r="GD59"/>
          <cell r="GE59"/>
          <cell r="GF59"/>
          <cell r="GG59"/>
          <cell r="GH59"/>
          <cell r="GI59"/>
          <cell r="GJ59"/>
          <cell r="GK59"/>
          <cell r="GL59"/>
          <cell r="GM59"/>
          <cell r="GN59"/>
          <cell r="GO59"/>
          <cell r="GP59"/>
          <cell r="GQ59"/>
          <cell r="GR59"/>
          <cell r="GS59"/>
          <cell r="GT59"/>
          <cell r="GU59"/>
          <cell r="GV59"/>
          <cell r="GW59"/>
          <cell r="GX59"/>
          <cell r="GY59"/>
          <cell r="GZ59"/>
          <cell r="HA59"/>
          <cell r="HB59"/>
          <cell r="HC59"/>
          <cell r="HD59"/>
          <cell r="HE59"/>
          <cell r="HF59"/>
          <cell r="HG59"/>
          <cell r="HH59"/>
          <cell r="HI59"/>
          <cell r="HJ59"/>
          <cell r="HK59"/>
          <cell r="HL59"/>
          <cell r="HM59"/>
          <cell r="HN59"/>
          <cell r="HO59"/>
          <cell r="HP59"/>
          <cell r="HQ59"/>
          <cell r="HR59"/>
          <cell r="HS59"/>
          <cell r="HT59"/>
          <cell r="HU59"/>
          <cell r="HV59"/>
          <cell r="HW59"/>
          <cell r="HX59"/>
          <cell r="HY59"/>
          <cell r="HZ59"/>
          <cell r="IA59"/>
          <cell r="IB59"/>
          <cell r="IC59"/>
          <cell r="ID59"/>
          <cell r="IE59"/>
          <cell r="IF59"/>
          <cell r="IG59"/>
          <cell r="IH59"/>
          <cell r="II59"/>
          <cell r="IJ59"/>
          <cell r="IK59"/>
          <cell r="IL59"/>
          <cell r="IM59"/>
          <cell r="IN59"/>
          <cell r="IO59"/>
          <cell r="IP59"/>
          <cell r="IQ59"/>
          <cell r="IR59"/>
          <cell r="IS59"/>
          <cell r="IT59"/>
          <cell r="IU59"/>
          <cell r="IV59"/>
          <cell r="IW59"/>
          <cell r="IX59"/>
          <cell r="IY59"/>
          <cell r="IZ59"/>
          <cell r="JA59"/>
          <cell r="JB59"/>
          <cell r="JC59"/>
          <cell r="JD59"/>
          <cell r="JE59"/>
          <cell r="JF59"/>
          <cell r="JG59"/>
          <cell r="JH59"/>
          <cell r="JI59"/>
          <cell r="JJ59"/>
          <cell r="JK59"/>
          <cell r="JL59"/>
          <cell r="JM59"/>
          <cell r="JN59"/>
          <cell r="JO59"/>
          <cell r="JP59"/>
          <cell r="JQ59"/>
          <cell r="JR59"/>
          <cell r="JS59"/>
          <cell r="JT59"/>
          <cell r="JU59"/>
          <cell r="JV59"/>
          <cell r="JW59"/>
          <cell r="JX59"/>
          <cell r="JY59"/>
          <cell r="JZ59"/>
          <cell r="KA59"/>
          <cell r="KB59"/>
          <cell r="KC59"/>
          <cell r="KD59"/>
          <cell r="KE59"/>
          <cell r="KF59"/>
          <cell r="KG59"/>
          <cell r="KH59"/>
          <cell r="KI59"/>
          <cell r="KJ59"/>
          <cell r="KK59"/>
          <cell r="KL59"/>
          <cell r="KM59"/>
          <cell r="KN59"/>
          <cell r="KO59"/>
          <cell r="KP59"/>
          <cell r="KQ59"/>
          <cell r="KR59"/>
          <cell r="KS59"/>
          <cell r="KT59"/>
          <cell r="KU59"/>
          <cell r="KV59"/>
          <cell r="KW59"/>
          <cell r="KX59"/>
          <cell r="KY59"/>
          <cell r="KZ59"/>
          <cell r="LA59"/>
          <cell r="LB59"/>
          <cell r="LC59"/>
          <cell r="LD59"/>
          <cell r="LE59"/>
          <cell r="LF59"/>
          <cell r="LG59"/>
          <cell r="LH59"/>
          <cell r="LI59"/>
          <cell r="LJ59"/>
          <cell r="LK59"/>
          <cell r="LL59"/>
          <cell r="LM59"/>
          <cell r="LN59"/>
          <cell r="LO59"/>
          <cell r="LP59"/>
          <cell r="LQ59"/>
          <cell r="LR59"/>
          <cell r="LS59"/>
          <cell r="LT59"/>
          <cell r="LU59"/>
          <cell r="LV59"/>
          <cell r="LW59"/>
          <cell r="LX59"/>
          <cell r="LY59"/>
          <cell r="LZ59"/>
          <cell r="MA59"/>
          <cell r="MB59"/>
          <cell r="MC59"/>
          <cell r="MD59"/>
          <cell r="ME59"/>
          <cell r="MF59"/>
          <cell r="MG59"/>
          <cell r="MH59"/>
          <cell r="MI59"/>
          <cell r="MJ59"/>
          <cell r="MK59"/>
          <cell r="ML59"/>
          <cell r="MM59"/>
          <cell r="MN59"/>
          <cell r="MO59"/>
          <cell r="MP59"/>
          <cell r="MQ59"/>
          <cell r="MR59"/>
          <cell r="MS59"/>
          <cell r="MT59"/>
          <cell r="MU59"/>
          <cell r="MV59"/>
          <cell r="MW59"/>
          <cell r="MX59"/>
          <cell r="MY59"/>
          <cell r="MZ59"/>
          <cell r="NA59"/>
          <cell r="NB59"/>
          <cell r="NC59"/>
          <cell r="ND59"/>
          <cell r="NE59"/>
          <cell r="NF59"/>
          <cell r="NG59"/>
          <cell r="NH59"/>
          <cell r="NI59"/>
          <cell r="NJ59"/>
          <cell r="NK59"/>
          <cell r="NL59"/>
          <cell r="NM59"/>
          <cell r="NN59"/>
          <cell r="NO59"/>
          <cell r="NP59"/>
          <cell r="NQ59"/>
          <cell r="NR59"/>
          <cell r="NS59"/>
          <cell r="NT59"/>
          <cell r="NU59"/>
          <cell r="NV59"/>
          <cell r="NW59"/>
          <cell r="NX59"/>
          <cell r="NY59"/>
          <cell r="NZ59"/>
          <cell r="OA59"/>
          <cell r="OB59"/>
          <cell r="OC59"/>
          <cell r="OD59"/>
          <cell r="OE59"/>
          <cell r="OF59"/>
          <cell r="OG59"/>
          <cell r="OH59"/>
          <cell r="OI59"/>
          <cell r="OJ59"/>
          <cell r="OK59"/>
          <cell r="OL59"/>
          <cell r="OM59"/>
          <cell r="ON59"/>
          <cell r="OO59"/>
          <cell r="OP59"/>
          <cell r="OQ59"/>
          <cell r="OR59"/>
          <cell r="OS59"/>
          <cell r="OT59"/>
          <cell r="OU59"/>
          <cell r="OV59"/>
          <cell r="OW59"/>
          <cell r="OX59"/>
          <cell r="OY59"/>
          <cell r="OZ59"/>
          <cell r="PA59"/>
          <cell r="PB59"/>
          <cell r="PC59"/>
          <cell r="PD59"/>
          <cell r="PE59"/>
          <cell r="PF59"/>
          <cell r="PG59"/>
          <cell r="PH59"/>
          <cell r="PI59"/>
          <cell r="PJ59"/>
          <cell r="PK59"/>
          <cell r="PL59"/>
          <cell r="PM59"/>
          <cell r="PN59"/>
          <cell r="PO59"/>
          <cell r="PP59"/>
          <cell r="PQ59"/>
          <cell r="PR59"/>
          <cell r="PS59"/>
          <cell r="PT59"/>
          <cell r="PU59"/>
          <cell r="PV59"/>
          <cell r="PW59"/>
          <cell r="PX59"/>
          <cell r="PY59"/>
          <cell r="PZ59"/>
          <cell r="QA59"/>
          <cell r="QB59"/>
          <cell r="QC59"/>
          <cell r="QD59"/>
          <cell r="QE59"/>
          <cell r="QF59"/>
          <cell r="QG59"/>
          <cell r="QH59"/>
          <cell r="QI59"/>
          <cell r="QJ59"/>
          <cell r="QK59"/>
          <cell r="QL59"/>
          <cell r="QM59"/>
          <cell r="QN59"/>
          <cell r="QO59"/>
          <cell r="QP59"/>
          <cell r="QQ59"/>
          <cell r="QR59"/>
          <cell r="QS59"/>
          <cell r="QT59"/>
          <cell r="QU59"/>
          <cell r="QV59"/>
          <cell r="QW59"/>
          <cell r="QX59"/>
          <cell r="QY59"/>
          <cell r="QZ59"/>
          <cell r="RA59"/>
          <cell r="RB59"/>
          <cell r="RC59"/>
          <cell r="RD59"/>
          <cell r="RE59"/>
          <cell r="RF59"/>
          <cell r="RG59"/>
          <cell r="RH59"/>
          <cell r="RI59"/>
          <cell r="RJ59"/>
          <cell r="RK59"/>
          <cell r="RL59"/>
          <cell r="RM59"/>
          <cell r="RN59"/>
          <cell r="RO59"/>
          <cell r="RP59"/>
          <cell r="RQ59"/>
          <cell r="RR59"/>
          <cell r="RS59"/>
          <cell r="RT59"/>
          <cell r="RU59"/>
          <cell r="RV59"/>
          <cell r="RW59"/>
          <cell r="RX59"/>
          <cell r="RY59"/>
          <cell r="RZ59"/>
          <cell r="SA59"/>
          <cell r="SB59"/>
          <cell r="SC59"/>
          <cell r="SD59"/>
          <cell r="SE59"/>
          <cell r="SF59"/>
          <cell r="SG59"/>
          <cell r="SH59"/>
          <cell r="SI59"/>
          <cell r="SJ59"/>
          <cell r="SK59"/>
          <cell r="SL59"/>
          <cell r="SM59"/>
          <cell r="SN59"/>
          <cell r="SO59"/>
          <cell r="SP59"/>
          <cell r="SQ59"/>
          <cell r="SR59"/>
          <cell r="SS59"/>
          <cell r="ST59"/>
          <cell r="SU59"/>
          <cell r="SV59"/>
          <cell r="SW59"/>
          <cell r="SX59"/>
          <cell r="SY59"/>
          <cell r="SZ59"/>
          <cell r="TA59"/>
          <cell r="TB59"/>
          <cell r="TC59"/>
          <cell r="TD59"/>
          <cell r="TE59"/>
          <cell r="TF59"/>
          <cell r="TG59"/>
          <cell r="TH59"/>
          <cell r="TI59"/>
          <cell r="TJ59"/>
          <cell r="TK59"/>
          <cell r="TL59"/>
          <cell r="TM59"/>
          <cell r="TN59"/>
          <cell r="TO59"/>
          <cell r="TP59"/>
          <cell r="TQ59"/>
          <cell r="TR59"/>
          <cell r="TS59"/>
          <cell r="TT59"/>
          <cell r="TU59"/>
          <cell r="TV59"/>
          <cell r="TW59"/>
          <cell r="TX59"/>
          <cell r="TY59"/>
          <cell r="TZ59"/>
          <cell r="UA59"/>
          <cell r="UB59"/>
          <cell r="UC59"/>
          <cell r="UD59"/>
          <cell r="UE59"/>
          <cell r="UF59"/>
          <cell r="UG59"/>
          <cell r="UH59"/>
          <cell r="UI59"/>
          <cell r="UJ59"/>
          <cell r="UK59"/>
          <cell r="UL59"/>
          <cell r="UM59"/>
          <cell r="UN59"/>
          <cell r="UO59"/>
          <cell r="UP59"/>
          <cell r="UQ59"/>
          <cell r="UR59"/>
          <cell r="US59"/>
          <cell r="UT59"/>
          <cell r="UU59"/>
          <cell r="UV59"/>
          <cell r="UW59"/>
          <cell r="UX59"/>
          <cell r="UY59"/>
          <cell r="UZ59"/>
          <cell r="VA59"/>
          <cell r="VB59"/>
          <cell r="VC59"/>
          <cell r="VD59"/>
          <cell r="VE59"/>
          <cell r="VF59"/>
          <cell r="VG59"/>
          <cell r="VH59"/>
          <cell r="VI59"/>
          <cell r="VJ59"/>
          <cell r="VK59"/>
          <cell r="VL59"/>
          <cell r="VM59"/>
          <cell r="VN59"/>
          <cell r="VO59"/>
          <cell r="VP59"/>
          <cell r="VQ59"/>
          <cell r="VR59"/>
          <cell r="VS59"/>
          <cell r="VT59"/>
          <cell r="VU59"/>
          <cell r="VV59"/>
          <cell r="VW59"/>
          <cell r="VX59"/>
          <cell r="VY59"/>
          <cell r="VZ59"/>
          <cell r="WA59"/>
          <cell r="WB59"/>
          <cell r="WC59"/>
          <cell r="WD59"/>
          <cell r="WE59"/>
          <cell r="WF59"/>
          <cell r="WG59"/>
          <cell r="WH59"/>
          <cell r="WI59"/>
          <cell r="WJ59"/>
          <cell r="WK59"/>
          <cell r="WL59"/>
          <cell r="WM59"/>
          <cell r="WN59"/>
          <cell r="WO59"/>
          <cell r="WP59"/>
          <cell r="WQ59"/>
          <cell r="WR59"/>
          <cell r="WS59"/>
          <cell r="WT59"/>
          <cell r="WU59"/>
          <cell r="WV59"/>
          <cell r="WW59"/>
          <cell r="WX59"/>
          <cell r="WY59"/>
          <cell r="WZ59"/>
          <cell r="XA59"/>
          <cell r="XB59"/>
          <cell r="XC59"/>
          <cell r="XD59"/>
          <cell r="XE59"/>
          <cell r="XF59"/>
          <cell r="XG59"/>
          <cell r="XH59"/>
          <cell r="XI59"/>
          <cell r="XJ59"/>
          <cell r="XK59"/>
          <cell r="XL59"/>
          <cell r="XM59"/>
          <cell r="XN59"/>
          <cell r="XO59"/>
          <cell r="XP59"/>
          <cell r="XQ59"/>
          <cell r="XR59"/>
          <cell r="XS59"/>
          <cell r="XT59"/>
          <cell r="XU59"/>
          <cell r="XV59"/>
          <cell r="XW59"/>
          <cell r="XX59"/>
          <cell r="XY59"/>
          <cell r="XZ59"/>
          <cell r="YA59"/>
          <cell r="YB59"/>
          <cell r="YC59"/>
          <cell r="YD59"/>
          <cell r="YE59"/>
          <cell r="YF59"/>
          <cell r="YG59"/>
          <cell r="YH59"/>
          <cell r="YI59"/>
          <cell r="YJ59"/>
          <cell r="YK59"/>
          <cell r="YL59"/>
          <cell r="YM59"/>
          <cell r="YN59"/>
          <cell r="YO59"/>
          <cell r="YP59"/>
          <cell r="YQ59"/>
          <cell r="YR59"/>
          <cell r="YS59"/>
          <cell r="YT59"/>
          <cell r="YU59"/>
          <cell r="YV59"/>
          <cell r="YW59"/>
          <cell r="YX59"/>
          <cell r="YY59"/>
          <cell r="YZ59"/>
          <cell r="ZA59"/>
          <cell r="ZB59"/>
          <cell r="ZC59"/>
          <cell r="ZD59"/>
          <cell r="ZE59"/>
          <cell r="ZF59"/>
          <cell r="ZG59"/>
          <cell r="ZH59"/>
          <cell r="ZI59"/>
          <cell r="ZJ59"/>
          <cell r="ZK59"/>
          <cell r="ZL59"/>
          <cell r="ZM59"/>
          <cell r="ZN59"/>
          <cell r="ZO59"/>
          <cell r="ZP59"/>
          <cell r="ZQ59"/>
          <cell r="ZR59"/>
          <cell r="ZS59"/>
          <cell r="ZT59"/>
          <cell r="ZU59"/>
          <cell r="ZV59"/>
          <cell r="ZW59"/>
          <cell r="ZX59"/>
          <cell r="ZY59"/>
          <cell r="ZZ59"/>
          <cell r="AAA59"/>
          <cell r="AAB59"/>
          <cell r="AAC59"/>
          <cell r="AAD59"/>
          <cell r="AAE59"/>
          <cell r="AAF59"/>
          <cell r="AAG59"/>
          <cell r="AAH59"/>
          <cell r="AAI59"/>
          <cell r="AAJ59"/>
          <cell r="AAK59"/>
          <cell r="AAL59"/>
          <cell r="AAM59"/>
          <cell r="AAN59"/>
          <cell r="AAO59"/>
          <cell r="AAP59"/>
          <cell r="AAQ59"/>
          <cell r="AAR59"/>
          <cell r="AAS59"/>
        </row>
        <row r="60">
          <cell r="C60">
            <v>0</v>
          </cell>
          <cell r="D60"/>
          <cell r="E60"/>
          <cell r="F60"/>
          <cell r="G60"/>
          <cell r="H60"/>
          <cell r="I60"/>
          <cell r="J60"/>
          <cell r="K60"/>
          <cell r="L60"/>
          <cell r="M60"/>
          <cell r="N60"/>
          <cell r="O60"/>
          <cell r="P60"/>
          <cell r="Q60"/>
          <cell r="R60"/>
          <cell r="S60"/>
          <cell r="T60"/>
          <cell r="U60"/>
          <cell r="V60"/>
          <cell r="W60"/>
          <cell r="X60"/>
          <cell r="Y60"/>
          <cell r="Z60"/>
          <cell r="AA60"/>
          <cell r="AB60"/>
          <cell r="AC60"/>
          <cell r="AD60"/>
          <cell r="AE60"/>
          <cell r="AF60"/>
          <cell r="AG60"/>
          <cell r="AH60"/>
          <cell r="AI60"/>
          <cell r="AJ60"/>
          <cell r="AK60"/>
          <cell r="AL60"/>
          <cell r="AM60"/>
          <cell r="AN60"/>
          <cell r="AO60"/>
          <cell r="AP60"/>
          <cell r="AQ60"/>
          <cell r="AR60"/>
          <cell r="AS60"/>
          <cell r="AT60"/>
          <cell r="AU60"/>
          <cell r="AV60"/>
          <cell r="AW60"/>
          <cell r="AX60"/>
          <cell r="AY60"/>
          <cell r="AZ60"/>
          <cell r="BA60"/>
          <cell r="BB60"/>
          <cell r="BC60"/>
          <cell r="BD60"/>
          <cell r="BE60"/>
          <cell r="BF60"/>
          <cell r="BG60"/>
          <cell r="BH60"/>
          <cell r="BI60"/>
          <cell r="BJ60"/>
          <cell r="BK60"/>
          <cell r="BL60"/>
          <cell r="BM60"/>
          <cell r="BN60"/>
          <cell r="BO60"/>
          <cell r="BP60"/>
          <cell r="BQ60"/>
          <cell r="BR60"/>
          <cell r="BS60"/>
          <cell r="BT60"/>
          <cell r="BU60"/>
          <cell r="BV60"/>
          <cell r="BW60"/>
          <cell r="BX60"/>
          <cell r="BY60"/>
          <cell r="BZ60"/>
          <cell r="CA60"/>
          <cell r="CB60"/>
          <cell r="CC60"/>
          <cell r="CD60"/>
          <cell r="CE60"/>
          <cell r="CF60"/>
          <cell r="CG60"/>
          <cell r="CH60"/>
          <cell r="CI60"/>
          <cell r="CJ60"/>
          <cell r="CK60"/>
          <cell r="CL60"/>
          <cell r="CM60"/>
          <cell r="CN60"/>
          <cell r="CO60"/>
          <cell r="CP60"/>
          <cell r="CQ60"/>
          <cell r="CR60"/>
          <cell r="CS60"/>
          <cell r="CT60"/>
          <cell r="CU60"/>
          <cell r="CV60"/>
          <cell r="CW60"/>
          <cell r="CX60"/>
          <cell r="CY60"/>
          <cell r="CZ60"/>
          <cell r="DA60"/>
          <cell r="DB60"/>
          <cell r="DC60"/>
          <cell r="DD60"/>
          <cell r="DE60"/>
          <cell r="DF60"/>
          <cell r="DG60"/>
          <cell r="DH60"/>
          <cell r="DI60"/>
          <cell r="DJ60"/>
          <cell r="DK60"/>
          <cell r="DL60"/>
          <cell r="DM60"/>
          <cell r="DN60"/>
          <cell r="DO60"/>
          <cell r="DP60"/>
          <cell r="DQ60"/>
          <cell r="DR60"/>
          <cell r="DS60"/>
          <cell r="DT60"/>
          <cell r="DU60"/>
          <cell r="DV60"/>
          <cell r="DW60"/>
          <cell r="DX60"/>
          <cell r="DY60"/>
          <cell r="DZ60"/>
          <cell r="EA60"/>
          <cell r="EB60"/>
          <cell r="EC60"/>
          <cell r="ED60"/>
          <cell r="EE60"/>
          <cell r="EF60"/>
          <cell r="EG60"/>
          <cell r="EH60"/>
          <cell r="EI60"/>
          <cell r="EJ60"/>
          <cell r="EK60"/>
          <cell r="EL60"/>
          <cell r="EM60"/>
          <cell r="EN60"/>
          <cell r="EO60"/>
          <cell r="EP60"/>
          <cell r="EQ60"/>
          <cell r="ER60"/>
          <cell r="ES60"/>
          <cell r="ET60"/>
          <cell r="EU60"/>
          <cell r="EV60"/>
          <cell r="EW60"/>
          <cell r="EX60"/>
          <cell r="EY60"/>
          <cell r="EZ60"/>
          <cell r="FA60"/>
          <cell r="FB60"/>
          <cell r="FC60"/>
          <cell r="FD60"/>
          <cell r="FE60"/>
          <cell r="FF60"/>
          <cell r="FG60"/>
          <cell r="FH60"/>
          <cell r="FI60"/>
          <cell r="FJ60"/>
          <cell r="FK60"/>
          <cell r="FL60"/>
          <cell r="FM60"/>
          <cell r="FN60"/>
          <cell r="FO60"/>
          <cell r="FP60"/>
          <cell r="FQ60"/>
          <cell r="FR60"/>
          <cell r="FS60"/>
          <cell r="FT60"/>
          <cell r="FU60"/>
          <cell r="FV60"/>
          <cell r="FW60"/>
          <cell r="FX60"/>
          <cell r="FY60"/>
          <cell r="FZ60"/>
          <cell r="GA60"/>
          <cell r="GB60"/>
          <cell r="GC60"/>
          <cell r="GD60"/>
          <cell r="GE60"/>
          <cell r="GF60"/>
          <cell r="GG60"/>
          <cell r="GH60"/>
          <cell r="GI60"/>
          <cell r="GJ60"/>
          <cell r="GK60"/>
          <cell r="GL60"/>
          <cell r="GM60"/>
          <cell r="GN60"/>
          <cell r="GO60"/>
          <cell r="GP60"/>
          <cell r="GQ60"/>
          <cell r="GR60"/>
          <cell r="GS60"/>
          <cell r="GT60"/>
          <cell r="GU60"/>
          <cell r="GV60"/>
          <cell r="GW60"/>
          <cell r="GX60"/>
          <cell r="GY60"/>
          <cell r="GZ60"/>
          <cell r="HA60"/>
          <cell r="HB60"/>
          <cell r="HC60"/>
          <cell r="HD60"/>
          <cell r="HE60"/>
          <cell r="HF60"/>
          <cell r="HG60"/>
          <cell r="HH60"/>
          <cell r="HI60"/>
          <cell r="HJ60"/>
          <cell r="HK60"/>
          <cell r="HL60"/>
          <cell r="HM60"/>
          <cell r="HN60"/>
          <cell r="HO60"/>
          <cell r="HP60"/>
          <cell r="HQ60"/>
          <cell r="HR60"/>
          <cell r="HS60"/>
          <cell r="HT60"/>
          <cell r="HU60"/>
          <cell r="HV60"/>
          <cell r="HW60"/>
          <cell r="HX60"/>
          <cell r="HY60"/>
          <cell r="HZ60"/>
          <cell r="IA60"/>
          <cell r="IB60"/>
          <cell r="IC60"/>
          <cell r="ID60"/>
          <cell r="IE60"/>
          <cell r="IF60"/>
          <cell r="IG60"/>
          <cell r="IH60"/>
          <cell r="II60"/>
          <cell r="IJ60"/>
          <cell r="IK60"/>
          <cell r="IL60"/>
          <cell r="IM60"/>
          <cell r="IN60"/>
          <cell r="IO60"/>
          <cell r="IP60"/>
          <cell r="IQ60"/>
          <cell r="IR60"/>
          <cell r="IS60"/>
          <cell r="IT60"/>
          <cell r="IU60"/>
          <cell r="IV60"/>
          <cell r="IW60"/>
          <cell r="IX60"/>
          <cell r="IY60"/>
          <cell r="IZ60"/>
          <cell r="JA60"/>
          <cell r="JB60"/>
          <cell r="JC60"/>
          <cell r="JD60"/>
          <cell r="JE60"/>
          <cell r="JF60"/>
          <cell r="JG60"/>
          <cell r="JH60"/>
          <cell r="JI60"/>
          <cell r="JJ60"/>
          <cell r="JK60"/>
          <cell r="JL60"/>
          <cell r="JM60"/>
          <cell r="JN60"/>
          <cell r="JO60"/>
          <cell r="JP60"/>
          <cell r="JQ60"/>
          <cell r="JR60"/>
          <cell r="JS60"/>
          <cell r="JT60"/>
          <cell r="JU60"/>
          <cell r="JV60"/>
          <cell r="JW60"/>
          <cell r="JX60"/>
          <cell r="JY60"/>
          <cell r="JZ60"/>
          <cell r="KA60"/>
          <cell r="KB60"/>
          <cell r="KC60"/>
          <cell r="KD60"/>
          <cell r="KE60"/>
          <cell r="KF60"/>
          <cell r="KG60"/>
          <cell r="KH60"/>
          <cell r="KI60"/>
          <cell r="KJ60"/>
          <cell r="KK60"/>
          <cell r="KL60"/>
          <cell r="KM60"/>
          <cell r="KN60"/>
          <cell r="KO60"/>
          <cell r="KP60"/>
          <cell r="KQ60"/>
          <cell r="KR60"/>
          <cell r="KS60"/>
          <cell r="KT60"/>
          <cell r="KU60"/>
          <cell r="KV60"/>
          <cell r="KW60"/>
          <cell r="KX60"/>
          <cell r="KY60"/>
          <cell r="KZ60"/>
          <cell r="LA60"/>
          <cell r="LB60"/>
          <cell r="LC60"/>
          <cell r="LD60"/>
          <cell r="LE60"/>
          <cell r="LF60"/>
          <cell r="LG60"/>
          <cell r="LH60"/>
          <cell r="LI60"/>
          <cell r="LJ60"/>
          <cell r="LK60"/>
          <cell r="LL60"/>
          <cell r="LM60"/>
          <cell r="LN60"/>
          <cell r="LO60"/>
          <cell r="LP60"/>
          <cell r="LQ60"/>
          <cell r="LR60"/>
          <cell r="LS60"/>
          <cell r="LT60"/>
          <cell r="LU60"/>
          <cell r="LV60"/>
          <cell r="LW60"/>
          <cell r="LX60"/>
          <cell r="LY60"/>
          <cell r="LZ60"/>
          <cell r="MA60"/>
          <cell r="MB60"/>
          <cell r="MC60"/>
          <cell r="MD60"/>
          <cell r="ME60"/>
          <cell r="MF60"/>
          <cell r="MG60"/>
          <cell r="MH60"/>
          <cell r="MI60"/>
          <cell r="MJ60"/>
          <cell r="MK60"/>
          <cell r="ML60"/>
          <cell r="MM60"/>
          <cell r="MN60"/>
          <cell r="MO60"/>
          <cell r="MP60"/>
          <cell r="MQ60"/>
          <cell r="MR60"/>
          <cell r="MS60"/>
          <cell r="MT60"/>
          <cell r="MU60"/>
          <cell r="MV60"/>
          <cell r="MW60"/>
          <cell r="MX60"/>
          <cell r="MY60"/>
          <cell r="MZ60"/>
          <cell r="NA60"/>
          <cell r="NB60"/>
          <cell r="NC60"/>
          <cell r="ND60"/>
          <cell r="NE60"/>
          <cell r="NF60"/>
          <cell r="NG60"/>
          <cell r="NH60"/>
          <cell r="NI60"/>
          <cell r="NJ60"/>
          <cell r="NK60"/>
          <cell r="NL60"/>
          <cell r="NM60"/>
          <cell r="NN60"/>
          <cell r="NO60"/>
          <cell r="NP60"/>
          <cell r="NQ60"/>
          <cell r="NR60"/>
          <cell r="NS60"/>
          <cell r="NT60"/>
          <cell r="NU60"/>
          <cell r="NV60"/>
          <cell r="NW60"/>
          <cell r="NX60"/>
          <cell r="NY60"/>
          <cell r="NZ60"/>
          <cell r="OA60"/>
          <cell r="OB60"/>
          <cell r="OC60"/>
          <cell r="OD60"/>
          <cell r="OE60"/>
          <cell r="OF60"/>
          <cell r="OG60"/>
          <cell r="OH60"/>
          <cell r="OI60"/>
          <cell r="OJ60"/>
          <cell r="OK60"/>
          <cell r="OL60"/>
          <cell r="OM60"/>
          <cell r="ON60"/>
          <cell r="OO60"/>
          <cell r="OP60"/>
          <cell r="OQ60"/>
          <cell r="OR60"/>
          <cell r="OS60"/>
          <cell r="OT60"/>
          <cell r="OU60"/>
          <cell r="OV60"/>
          <cell r="OW60"/>
          <cell r="OX60"/>
          <cell r="OY60"/>
          <cell r="OZ60"/>
          <cell r="PA60"/>
          <cell r="PB60"/>
          <cell r="PC60"/>
          <cell r="PD60"/>
          <cell r="PE60"/>
          <cell r="PF60"/>
          <cell r="PG60"/>
          <cell r="PH60"/>
          <cell r="PI60"/>
          <cell r="PJ60"/>
          <cell r="PK60"/>
          <cell r="PL60"/>
          <cell r="PM60"/>
          <cell r="PN60"/>
          <cell r="PO60"/>
          <cell r="PP60"/>
          <cell r="PQ60"/>
          <cell r="PR60"/>
          <cell r="PS60"/>
          <cell r="PT60"/>
          <cell r="PU60"/>
          <cell r="PV60"/>
          <cell r="PW60"/>
          <cell r="PX60"/>
          <cell r="PY60"/>
          <cell r="PZ60"/>
          <cell r="QA60"/>
          <cell r="QB60"/>
          <cell r="QC60"/>
          <cell r="QD60"/>
          <cell r="QE60"/>
          <cell r="QF60"/>
          <cell r="QG60"/>
          <cell r="QH60"/>
          <cell r="QI60"/>
          <cell r="QJ60"/>
          <cell r="QK60"/>
          <cell r="QL60"/>
          <cell r="QM60"/>
          <cell r="QN60"/>
          <cell r="QO60"/>
          <cell r="QP60"/>
          <cell r="QQ60"/>
          <cell r="QR60"/>
          <cell r="QS60"/>
          <cell r="QT60"/>
          <cell r="QU60"/>
          <cell r="QV60"/>
          <cell r="QW60"/>
          <cell r="QX60"/>
          <cell r="QY60"/>
          <cell r="QZ60"/>
          <cell r="RA60"/>
          <cell r="RB60"/>
          <cell r="RC60"/>
          <cell r="RD60"/>
          <cell r="RE60"/>
          <cell r="RF60"/>
          <cell r="RG60"/>
          <cell r="RH60"/>
          <cell r="RI60"/>
          <cell r="RJ60"/>
          <cell r="RK60"/>
          <cell r="RL60"/>
          <cell r="RM60"/>
          <cell r="RN60"/>
          <cell r="RO60"/>
          <cell r="RP60"/>
          <cell r="RQ60"/>
          <cell r="RR60"/>
          <cell r="RS60"/>
          <cell r="RT60"/>
          <cell r="RU60"/>
          <cell r="RV60"/>
          <cell r="RW60"/>
          <cell r="RX60"/>
          <cell r="RY60"/>
          <cell r="RZ60"/>
          <cell r="SA60"/>
          <cell r="SB60"/>
          <cell r="SC60"/>
          <cell r="SD60"/>
          <cell r="SE60"/>
          <cell r="SF60"/>
          <cell r="SG60"/>
          <cell r="SH60"/>
          <cell r="SI60"/>
          <cell r="SJ60"/>
          <cell r="SK60"/>
          <cell r="SL60"/>
          <cell r="SM60"/>
          <cell r="SN60"/>
          <cell r="SO60"/>
          <cell r="SP60"/>
          <cell r="SQ60"/>
          <cell r="SR60"/>
          <cell r="SS60"/>
          <cell r="ST60"/>
          <cell r="SU60"/>
          <cell r="SV60"/>
          <cell r="SW60"/>
          <cell r="SX60"/>
          <cell r="SY60"/>
          <cell r="SZ60"/>
          <cell r="TA60"/>
          <cell r="TB60"/>
          <cell r="TC60"/>
          <cell r="TD60"/>
          <cell r="TE60"/>
          <cell r="TF60"/>
          <cell r="TG60"/>
          <cell r="TH60"/>
          <cell r="TI60"/>
          <cell r="TJ60"/>
          <cell r="TK60"/>
          <cell r="TL60"/>
          <cell r="TM60"/>
          <cell r="TN60"/>
          <cell r="TO60"/>
          <cell r="TP60"/>
          <cell r="TQ60"/>
          <cell r="TR60"/>
          <cell r="TS60"/>
          <cell r="TT60"/>
          <cell r="TU60"/>
          <cell r="TV60"/>
          <cell r="TW60"/>
          <cell r="TX60"/>
          <cell r="TY60"/>
          <cell r="TZ60"/>
          <cell r="UA60"/>
          <cell r="UB60"/>
          <cell r="UC60"/>
          <cell r="UD60"/>
          <cell r="UE60"/>
          <cell r="UF60"/>
          <cell r="UG60"/>
          <cell r="UH60"/>
          <cell r="UI60"/>
          <cell r="UJ60"/>
          <cell r="UK60"/>
          <cell r="UL60"/>
          <cell r="UM60"/>
          <cell r="UN60"/>
          <cell r="UO60"/>
          <cell r="UP60"/>
          <cell r="UQ60"/>
          <cell r="UR60"/>
          <cell r="US60"/>
          <cell r="UT60"/>
          <cell r="UU60"/>
          <cell r="UV60"/>
          <cell r="UW60"/>
          <cell r="UX60"/>
          <cell r="UY60"/>
          <cell r="UZ60"/>
          <cell r="VA60"/>
          <cell r="VB60"/>
          <cell r="VC60"/>
          <cell r="VD60"/>
          <cell r="VE60"/>
          <cell r="VF60"/>
          <cell r="VG60"/>
          <cell r="VH60"/>
          <cell r="VI60"/>
          <cell r="VJ60"/>
          <cell r="VK60"/>
          <cell r="VL60"/>
          <cell r="VM60"/>
          <cell r="VN60"/>
          <cell r="VO60"/>
          <cell r="VP60"/>
          <cell r="VQ60"/>
          <cell r="VR60"/>
          <cell r="VS60"/>
          <cell r="VT60"/>
          <cell r="VU60"/>
          <cell r="VV60"/>
          <cell r="VW60"/>
          <cell r="VX60"/>
          <cell r="VY60"/>
          <cell r="VZ60"/>
          <cell r="WA60"/>
          <cell r="WB60"/>
          <cell r="WC60"/>
          <cell r="WD60"/>
          <cell r="WE60"/>
          <cell r="WF60"/>
          <cell r="WG60"/>
          <cell r="WH60"/>
          <cell r="WI60"/>
          <cell r="WJ60"/>
          <cell r="WK60"/>
          <cell r="WL60"/>
          <cell r="WM60"/>
          <cell r="WN60"/>
          <cell r="WO60"/>
          <cell r="WP60"/>
          <cell r="WQ60"/>
          <cell r="WR60"/>
          <cell r="WS60"/>
          <cell r="WT60"/>
          <cell r="WU60"/>
          <cell r="WV60"/>
          <cell r="WW60"/>
          <cell r="WX60"/>
          <cell r="WY60"/>
          <cell r="WZ60"/>
          <cell r="XA60"/>
          <cell r="XB60"/>
          <cell r="XC60"/>
          <cell r="XD60"/>
          <cell r="XE60"/>
          <cell r="XF60"/>
          <cell r="XG60"/>
          <cell r="XH60"/>
          <cell r="XI60"/>
          <cell r="XJ60"/>
          <cell r="XK60"/>
          <cell r="XL60"/>
          <cell r="XM60"/>
          <cell r="XN60"/>
          <cell r="XO60"/>
          <cell r="XP60"/>
          <cell r="XQ60"/>
          <cell r="XR60"/>
          <cell r="XS60"/>
          <cell r="XT60"/>
          <cell r="XU60"/>
          <cell r="XV60"/>
          <cell r="XW60"/>
          <cell r="XX60"/>
          <cell r="XY60"/>
          <cell r="XZ60"/>
          <cell r="YA60"/>
          <cell r="YB60"/>
          <cell r="YC60"/>
          <cell r="YD60"/>
          <cell r="YE60"/>
          <cell r="YF60"/>
          <cell r="YG60"/>
          <cell r="YH60"/>
          <cell r="YI60"/>
          <cell r="YJ60"/>
          <cell r="YK60"/>
          <cell r="YL60"/>
          <cell r="YM60"/>
          <cell r="YN60"/>
          <cell r="YO60"/>
          <cell r="YP60"/>
          <cell r="YQ60"/>
          <cell r="YR60"/>
          <cell r="YS60"/>
          <cell r="YT60"/>
          <cell r="YU60"/>
          <cell r="YV60"/>
          <cell r="YW60"/>
          <cell r="YX60"/>
          <cell r="YY60"/>
          <cell r="YZ60"/>
          <cell r="ZA60"/>
          <cell r="ZB60"/>
          <cell r="ZC60"/>
          <cell r="ZD60"/>
          <cell r="ZE60"/>
          <cell r="ZF60"/>
          <cell r="ZG60"/>
          <cell r="ZH60"/>
          <cell r="ZI60"/>
          <cell r="ZJ60"/>
          <cell r="ZK60"/>
          <cell r="ZL60"/>
          <cell r="ZM60"/>
          <cell r="ZN60"/>
          <cell r="ZO60"/>
          <cell r="ZP60"/>
          <cell r="ZQ60"/>
          <cell r="ZR60"/>
          <cell r="ZS60"/>
          <cell r="ZT60"/>
          <cell r="ZU60"/>
          <cell r="ZV60"/>
          <cell r="ZW60"/>
          <cell r="ZX60"/>
          <cell r="ZY60"/>
          <cell r="ZZ60"/>
          <cell r="AAA60"/>
          <cell r="AAB60"/>
          <cell r="AAC60"/>
          <cell r="AAD60"/>
          <cell r="AAE60"/>
          <cell r="AAF60"/>
          <cell r="AAG60"/>
          <cell r="AAH60"/>
          <cell r="AAI60"/>
          <cell r="AAJ60"/>
          <cell r="AAK60"/>
          <cell r="AAL60"/>
          <cell r="AAM60"/>
          <cell r="AAN60"/>
          <cell r="AAO60"/>
          <cell r="AAP60"/>
          <cell r="AAQ60"/>
          <cell r="AAR60"/>
          <cell r="AAS60"/>
        </row>
        <row r="61">
          <cell r="C61">
            <v>0</v>
          </cell>
          <cell r="D61"/>
          <cell r="E61"/>
          <cell r="F61"/>
          <cell r="G61"/>
          <cell r="H61"/>
          <cell r="I61"/>
          <cell r="J61"/>
          <cell r="K61"/>
          <cell r="L61"/>
          <cell r="M61"/>
          <cell r="N61"/>
          <cell r="O61"/>
          <cell r="P61"/>
          <cell r="Q61"/>
          <cell r="R61"/>
          <cell r="S61"/>
          <cell r="T61"/>
          <cell r="U61"/>
          <cell r="V61"/>
          <cell r="W61"/>
          <cell r="X61"/>
          <cell r="Y61"/>
          <cell r="Z61"/>
          <cell r="AA61"/>
          <cell r="AB61"/>
          <cell r="AC61"/>
          <cell r="AD61"/>
          <cell r="AE61"/>
          <cell r="AF61"/>
          <cell r="AG61"/>
          <cell r="AH61"/>
          <cell r="AI61"/>
          <cell r="AJ61"/>
          <cell r="AK61"/>
          <cell r="AL61"/>
          <cell r="AM61"/>
          <cell r="AN61"/>
          <cell r="AO61"/>
          <cell r="AP61"/>
          <cell r="AQ61"/>
          <cell r="AR61"/>
          <cell r="AS61"/>
          <cell r="AT61"/>
          <cell r="AU61"/>
          <cell r="AV61"/>
          <cell r="AW61"/>
          <cell r="AX61"/>
          <cell r="AY61"/>
          <cell r="AZ61"/>
          <cell r="BA61"/>
          <cell r="BB61"/>
          <cell r="BC61"/>
          <cell r="BD61"/>
          <cell r="BE61"/>
          <cell r="BF61"/>
          <cell r="BG61"/>
          <cell r="BH61"/>
          <cell r="BI61"/>
          <cell r="BJ61"/>
          <cell r="BK61"/>
          <cell r="BL61"/>
          <cell r="BM61"/>
          <cell r="BN61"/>
          <cell r="BO61"/>
          <cell r="BP61"/>
          <cell r="BQ61"/>
          <cell r="BR61"/>
          <cell r="BS61"/>
          <cell r="BT61"/>
          <cell r="BU61"/>
          <cell r="BV61"/>
          <cell r="BW61"/>
          <cell r="BX61"/>
          <cell r="BY61"/>
          <cell r="BZ61"/>
          <cell r="CA61"/>
          <cell r="CB61"/>
          <cell r="CC61"/>
          <cell r="CD61"/>
          <cell r="CE61"/>
          <cell r="CF61"/>
          <cell r="CG61"/>
          <cell r="CH61"/>
          <cell r="CI61"/>
          <cell r="CJ61"/>
          <cell r="CK61"/>
          <cell r="CL61"/>
          <cell r="CM61"/>
          <cell r="CN61"/>
          <cell r="CO61"/>
          <cell r="CP61"/>
          <cell r="CQ61"/>
          <cell r="CR61"/>
          <cell r="CS61"/>
          <cell r="CT61"/>
          <cell r="CU61"/>
          <cell r="CV61"/>
          <cell r="CW61"/>
          <cell r="CX61"/>
          <cell r="CY61"/>
          <cell r="CZ61"/>
          <cell r="DA61"/>
          <cell r="DB61"/>
          <cell r="DC61"/>
          <cell r="DD61"/>
          <cell r="DE61"/>
          <cell r="DF61"/>
          <cell r="DG61"/>
          <cell r="DH61"/>
          <cell r="DI61"/>
          <cell r="DJ61"/>
          <cell r="DK61"/>
          <cell r="DL61"/>
          <cell r="DM61"/>
          <cell r="DN61"/>
          <cell r="DO61"/>
          <cell r="DP61"/>
          <cell r="DQ61"/>
          <cell r="DR61"/>
          <cell r="DS61"/>
          <cell r="DT61"/>
          <cell r="DU61"/>
          <cell r="DV61"/>
          <cell r="DW61"/>
          <cell r="DX61"/>
          <cell r="DY61"/>
          <cell r="DZ61"/>
          <cell r="EA61"/>
          <cell r="EB61"/>
          <cell r="EC61"/>
          <cell r="ED61"/>
          <cell r="EE61"/>
          <cell r="EF61"/>
          <cell r="EG61"/>
          <cell r="EH61"/>
          <cell r="EI61"/>
          <cell r="EJ61"/>
          <cell r="EK61"/>
          <cell r="EL61"/>
          <cell r="EM61"/>
          <cell r="EN61"/>
          <cell r="EO61"/>
          <cell r="EP61"/>
          <cell r="EQ61"/>
          <cell r="ER61"/>
          <cell r="ES61"/>
          <cell r="ET61"/>
          <cell r="EU61"/>
          <cell r="EV61"/>
          <cell r="EW61"/>
          <cell r="EX61"/>
          <cell r="EY61"/>
          <cell r="EZ61"/>
          <cell r="FA61"/>
          <cell r="FB61"/>
          <cell r="FC61"/>
          <cell r="FD61"/>
          <cell r="FE61"/>
          <cell r="FF61"/>
          <cell r="FG61"/>
          <cell r="FH61"/>
          <cell r="FI61"/>
          <cell r="FJ61"/>
          <cell r="FK61"/>
          <cell r="FL61"/>
          <cell r="FM61"/>
          <cell r="FN61"/>
          <cell r="FO61"/>
          <cell r="FP61"/>
          <cell r="FQ61"/>
          <cell r="FR61"/>
          <cell r="FS61"/>
          <cell r="FT61"/>
          <cell r="FU61"/>
          <cell r="FV61"/>
          <cell r="FW61"/>
          <cell r="FX61"/>
          <cell r="FY61"/>
          <cell r="FZ61"/>
          <cell r="GA61"/>
          <cell r="GB61"/>
          <cell r="GC61"/>
          <cell r="GD61"/>
          <cell r="GE61"/>
          <cell r="GF61"/>
          <cell r="GG61"/>
          <cell r="GH61"/>
          <cell r="GI61"/>
          <cell r="GJ61"/>
          <cell r="GK61"/>
          <cell r="GL61"/>
          <cell r="GM61"/>
          <cell r="GN61"/>
          <cell r="GO61"/>
          <cell r="GP61"/>
          <cell r="GQ61"/>
          <cell r="GR61"/>
          <cell r="GS61"/>
          <cell r="GT61"/>
          <cell r="GU61"/>
          <cell r="GV61"/>
          <cell r="GW61"/>
          <cell r="GX61"/>
          <cell r="GY61"/>
          <cell r="GZ61"/>
          <cell r="HA61"/>
          <cell r="HB61"/>
          <cell r="HC61"/>
          <cell r="HD61"/>
          <cell r="HE61"/>
          <cell r="HF61"/>
          <cell r="HG61"/>
          <cell r="HH61"/>
          <cell r="HI61"/>
          <cell r="HJ61"/>
          <cell r="HK61"/>
          <cell r="HL61"/>
          <cell r="HM61"/>
          <cell r="HN61"/>
          <cell r="HO61"/>
          <cell r="HP61"/>
          <cell r="HQ61"/>
          <cell r="HR61"/>
          <cell r="HS61"/>
          <cell r="HT61"/>
          <cell r="HU61"/>
          <cell r="HV61"/>
          <cell r="HW61"/>
          <cell r="HX61"/>
          <cell r="HY61"/>
          <cell r="HZ61"/>
          <cell r="IA61"/>
          <cell r="IB61"/>
          <cell r="IC61"/>
          <cell r="ID61"/>
          <cell r="IE61"/>
          <cell r="IF61"/>
          <cell r="IG61"/>
          <cell r="IH61"/>
          <cell r="II61"/>
          <cell r="IJ61"/>
          <cell r="IK61"/>
          <cell r="IL61"/>
          <cell r="IM61"/>
          <cell r="IN61"/>
          <cell r="IO61"/>
          <cell r="IP61"/>
          <cell r="IQ61"/>
          <cell r="IR61"/>
          <cell r="IS61"/>
          <cell r="IT61"/>
          <cell r="IU61"/>
          <cell r="IV61"/>
          <cell r="IW61"/>
          <cell r="IX61"/>
          <cell r="IY61"/>
          <cell r="IZ61"/>
          <cell r="JA61"/>
          <cell r="JB61"/>
          <cell r="JC61"/>
          <cell r="JD61"/>
          <cell r="JE61"/>
          <cell r="JF61"/>
          <cell r="JG61"/>
          <cell r="JH61"/>
          <cell r="JI61"/>
          <cell r="JJ61"/>
          <cell r="JK61"/>
          <cell r="JL61"/>
          <cell r="JM61"/>
          <cell r="JN61"/>
          <cell r="JO61"/>
          <cell r="JP61"/>
          <cell r="JQ61"/>
          <cell r="JR61"/>
          <cell r="JS61"/>
          <cell r="JT61"/>
          <cell r="JU61"/>
          <cell r="JV61"/>
          <cell r="JW61"/>
          <cell r="JX61"/>
          <cell r="JY61"/>
          <cell r="JZ61"/>
          <cell r="KA61"/>
          <cell r="KB61"/>
          <cell r="KC61"/>
          <cell r="KD61"/>
          <cell r="KE61"/>
          <cell r="KF61"/>
          <cell r="KG61"/>
          <cell r="KH61"/>
          <cell r="KI61"/>
          <cell r="KJ61"/>
          <cell r="KK61"/>
          <cell r="KL61"/>
          <cell r="KM61"/>
          <cell r="KN61"/>
          <cell r="KO61"/>
          <cell r="KP61"/>
          <cell r="KQ61"/>
          <cell r="KR61"/>
          <cell r="KS61"/>
          <cell r="KT61"/>
          <cell r="KU61"/>
          <cell r="KV61"/>
          <cell r="KW61"/>
          <cell r="KX61"/>
          <cell r="KY61"/>
          <cell r="KZ61"/>
          <cell r="LA61"/>
          <cell r="LB61"/>
          <cell r="LC61"/>
          <cell r="LD61"/>
          <cell r="LE61"/>
          <cell r="LF61"/>
          <cell r="LG61"/>
          <cell r="LH61"/>
          <cell r="LI61"/>
          <cell r="LJ61"/>
          <cell r="LK61"/>
          <cell r="LL61"/>
          <cell r="LM61"/>
          <cell r="LN61"/>
          <cell r="LO61"/>
          <cell r="LP61"/>
          <cell r="LQ61"/>
          <cell r="LR61"/>
          <cell r="LS61"/>
          <cell r="LT61"/>
          <cell r="LU61"/>
          <cell r="LV61"/>
          <cell r="LW61"/>
          <cell r="LX61"/>
          <cell r="LY61"/>
          <cell r="LZ61"/>
          <cell r="MA61"/>
          <cell r="MB61"/>
          <cell r="MC61"/>
          <cell r="MD61"/>
          <cell r="ME61"/>
          <cell r="MF61"/>
          <cell r="MG61"/>
          <cell r="MH61"/>
          <cell r="MI61"/>
          <cell r="MJ61"/>
          <cell r="MK61"/>
          <cell r="ML61"/>
          <cell r="MM61"/>
          <cell r="MN61"/>
          <cell r="MO61"/>
          <cell r="MP61"/>
          <cell r="MQ61"/>
          <cell r="MR61"/>
          <cell r="MS61"/>
          <cell r="MT61"/>
          <cell r="MU61"/>
          <cell r="MV61"/>
          <cell r="MW61"/>
          <cell r="MX61"/>
          <cell r="MY61"/>
          <cell r="MZ61"/>
          <cell r="NA61"/>
          <cell r="NB61"/>
          <cell r="NC61"/>
          <cell r="ND61"/>
          <cell r="NE61"/>
          <cell r="NF61"/>
          <cell r="NG61"/>
          <cell r="NH61"/>
          <cell r="NI61"/>
          <cell r="NJ61"/>
          <cell r="NK61"/>
          <cell r="NL61"/>
          <cell r="NM61"/>
          <cell r="NN61"/>
          <cell r="NO61"/>
          <cell r="NP61"/>
          <cell r="NQ61"/>
          <cell r="NR61"/>
          <cell r="NS61"/>
          <cell r="NT61"/>
          <cell r="NU61"/>
          <cell r="NV61"/>
          <cell r="NW61"/>
          <cell r="NX61"/>
          <cell r="NY61"/>
          <cell r="NZ61"/>
          <cell r="OA61"/>
          <cell r="OB61"/>
          <cell r="OC61"/>
          <cell r="OD61"/>
          <cell r="OE61"/>
          <cell r="OF61"/>
          <cell r="OG61"/>
          <cell r="OH61"/>
          <cell r="OI61"/>
          <cell r="OJ61"/>
          <cell r="OK61"/>
          <cell r="OL61"/>
          <cell r="OM61"/>
          <cell r="ON61"/>
          <cell r="OO61"/>
          <cell r="OP61"/>
          <cell r="OQ61"/>
          <cell r="OR61"/>
          <cell r="OS61"/>
          <cell r="OT61"/>
          <cell r="OU61"/>
          <cell r="OV61"/>
          <cell r="OW61"/>
          <cell r="OX61"/>
          <cell r="OY61"/>
          <cell r="OZ61"/>
          <cell r="PA61"/>
          <cell r="PB61"/>
          <cell r="PC61"/>
          <cell r="PD61"/>
          <cell r="PE61"/>
          <cell r="PF61"/>
          <cell r="PG61"/>
          <cell r="PH61"/>
          <cell r="PI61"/>
          <cell r="PJ61"/>
          <cell r="PK61"/>
          <cell r="PL61"/>
          <cell r="PM61"/>
          <cell r="PN61"/>
          <cell r="PO61"/>
          <cell r="PP61"/>
          <cell r="PQ61"/>
          <cell r="PR61"/>
          <cell r="PS61"/>
          <cell r="PT61"/>
          <cell r="PU61"/>
          <cell r="PV61"/>
          <cell r="PW61"/>
          <cell r="PX61"/>
          <cell r="PY61"/>
          <cell r="PZ61"/>
          <cell r="QA61"/>
          <cell r="QB61"/>
          <cell r="QC61"/>
          <cell r="QD61"/>
          <cell r="QE61"/>
          <cell r="QF61"/>
          <cell r="QG61"/>
          <cell r="QH61"/>
          <cell r="QI61"/>
          <cell r="QJ61"/>
          <cell r="QK61"/>
          <cell r="QL61"/>
          <cell r="QM61"/>
          <cell r="QN61"/>
          <cell r="QO61"/>
          <cell r="QP61"/>
          <cell r="QQ61"/>
          <cell r="QR61"/>
          <cell r="QS61"/>
          <cell r="QT61"/>
          <cell r="QU61"/>
          <cell r="QV61"/>
          <cell r="QW61"/>
          <cell r="QX61"/>
          <cell r="QY61"/>
          <cell r="QZ61"/>
          <cell r="RA61"/>
          <cell r="RB61"/>
          <cell r="RC61"/>
          <cell r="RD61"/>
          <cell r="RE61"/>
          <cell r="RF61"/>
          <cell r="RG61"/>
          <cell r="RH61"/>
          <cell r="RI61"/>
          <cell r="RJ61"/>
          <cell r="RK61"/>
          <cell r="RL61"/>
          <cell r="RM61"/>
          <cell r="RN61"/>
          <cell r="RO61"/>
          <cell r="RP61"/>
          <cell r="RQ61"/>
          <cell r="RR61"/>
          <cell r="RS61"/>
          <cell r="RT61"/>
          <cell r="RU61"/>
          <cell r="RV61"/>
          <cell r="RW61"/>
          <cell r="RX61"/>
          <cell r="RY61"/>
          <cell r="RZ61"/>
          <cell r="SA61"/>
          <cell r="SB61"/>
          <cell r="SC61"/>
          <cell r="SD61"/>
          <cell r="SE61"/>
          <cell r="SF61"/>
          <cell r="SG61"/>
          <cell r="SH61"/>
          <cell r="SI61"/>
          <cell r="SJ61"/>
          <cell r="SK61"/>
          <cell r="SL61"/>
          <cell r="SM61"/>
          <cell r="SN61"/>
          <cell r="SO61"/>
          <cell r="SP61"/>
          <cell r="SQ61"/>
          <cell r="SR61"/>
          <cell r="SS61"/>
          <cell r="ST61"/>
          <cell r="SU61"/>
          <cell r="SV61"/>
          <cell r="SW61"/>
          <cell r="SX61"/>
          <cell r="SY61"/>
          <cell r="SZ61"/>
          <cell r="TA61"/>
          <cell r="TB61"/>
          <cell r="TC61"/>
          <cell r="TD61"/>
          <cell r="TE61"/>
          <cell r="TF61"/>
          <cell r="TG61"/>
          <cell r="TH61"/>
          <cell r="TI61"/>
          <cell r="TJ61"/>
          <cell r="TK61"/>
          <cell r="TL61"/>
          <cell r="TM61"/>
          <cell r="TN61"/>
          <cell r="TO61"/>
          <cell r="TP61"/>
          <cell r="TQ61"/>
          <cell r="TR61"/>
          <cell r="TS61"/>
          <cell r="TT61"/>
          <cell r="TU61"/>
          <cell r="TV61"/>
          <cell r="TW61"/>
          <cell r="TX61"/>
          <cell r="TY61"/>
          <cell r="TZ61"/>
          <cell r="UA61"/>
          <cell r="UB61"/>
          <cell r="UC61"/>
          <cell r="UD61"/>
          <cell r="UE61"/>
          <cell r="UF61"/>
          <cell r="UG61"/>
          <cell r="UH61"/>
          <cell r="UI61"/>
          <cell r="UJ61"/>
          <cell r="UK61"/>
          <cell r="UL61"/>
          <cell r="UM61"/>
          <cell r="UN61"/>
          <cell r="UO61"/>
          <cell r="UP61"/>
          <cell r="UQ61"/>
          <cell r="UR61"/>
          <cell r="US61"/>
          <cell r="UT61"/>
          <cell r="UU61"/>
          <cell r="UV61"/>
          <cell r="UW61"/>
          <cell r="UX61"/>
          <cell r="UY61"/>
          <cell r="UZ61"/>
          <cell r="VA61"/>
          <cell r="VB61"/>
          <cell r="VC61"/>
          <cell r="VD61"/>
          <cell r="VE61"/>
          <cell r="VF61"/>
          <cell r="VG61"/>
          <cell r="VH61"/>
          <cell r="VI61"/>
          <cell r="VJ61"/>
          <cell r="VK61"/>
          <cell r="VL61"/>
          <cell r="VM61"/>
          <cell r="VN61"/>
          <cell r="VO61"/>
          <cell r="VP61"/>
          <cell r="VQ61"/>
          <cell r="VR61"/>
          <cell r="VS61"/>
          <cell r="VT61"/>
          <cell r="VU61"/>
          <cell r="VV61"/>
          <cell r="VW61"/>
          <cell r="VX61"/>
          <cell r="VY61"/>
          <cell r="VZ61"/>
          <cell r="WA61"/>
          <cell r="WB61"/>
          <cell r="WC61"/>
          <cell r="WD61"/>
          <cell r="WE61"/>
          <cell r="WF61"/>
          <cell r="WG61"/>
          <cell r="WH61"/>
          <cell r="WI61"/>
          <cell r="WJ61"/>
          <cell r="WK61"/>
          <cell r="WL61"/>
          <cell r="WM61"/>
          <cell r="WN61"/>
          <cell r="WO61"/>
          <cell r="WP61"/>
          <cell r="WQ61"/>
          <cell r="WR61"/>
          <cell r="WS61"/>
          <cell r="WT61"/>
          <cell r="WU61"/>
          <cell r="WV61"/>
          <cell r="WW61"/>
          <cell r="WX61"/>
          <cell r="WY61"/>
          <cell r="WZ61"/>
          <cell r="XA61"/>
          <cell r="XB61"/>
          <cell r="XC61"/>
          <cell r="XD61"/>
          <cell r="XE61"/>
          <cell r="XF61"/>
          <cell r="XG61"/>
          <cell r="XH61"/>
          <cell r="XI61"/>
          <cell r="XJ61"/>
          <cell r="XK61"/>
          <cell r="XL61"/>
          <cell r="XM61"/>
          <cell r="XN61"/>
          <cell r="XO61"/>
          <cell r="XP61"/>
          <cell r="XQ61"/>
          <cell r="XR61"/>
          <cell r="XS61"/>
          <cell r="XT61"/>
          <cell r="XU61"/>
          <cell r="XV61"/>
          <cell r="XW61"/>
          <cell r="XX61"/>
          <cell r="XY61"/>
          <cell r="XZ61"/>
          <cell r="YA61"/>
          <cell r="YB61"/>
          <cell r="YC61"/>
          <cell r="YD61"/>
          <cell r="YE61"/>
          <cell r="YF61"/>
          <cell r="YG61"/>
          <cell r="YH61"/>
          <cell r="YI61"/>
          <cell r="YJ61"/>
          <cell r="YK61"/>
          <cell r="YL61"/>
          <cell r="YM61"/>
          <cell r="YN61"/>
          <cell r="YO61"/>
          <cell r="YP61"/>
          <cell r="YQ61"/>
          <cell r="YR61"/>
          <cell r="YS61"/>
          <cell r="YT61"/>
          <cell r="YU61"/>
          <cell r="YV61"/>
          <cell r="YW61"/>
          <cell r="YX61"/>
          <cell r="YY61"/>
          <cell r="YZ61"/>
          <cell r="ZA61"/>
          <cell r="ZB61"/>
          <cell r="ZC61"/>
          <cell r="ZD61"/>
          <cell r="ZE61"/>
          <cell r="ZF61"/>
          <cell r="ZG61"/>
          <cell r="ZH61"/>
          <cell r="ZI61"/>
          <cell r="ZJ61"/>
          <cell r="ZK61"/>
          <cell r="ZL61"/>
          <cell r="ZM61"/>
          <cell r="ZN61"/>
          <cell r="ZO61"/>
          <cell r="ZP61"/>
          <cell r="ZQ61"/>
          <cell r="ZR61"/>
          <cell r="ZS61"/>
          <cell r="ZT61"/>
          <cell r="ZU61"/>
          <cell r="ZV61"/>
          <cell r="ZW61"/>
          <cell r="ZX61"/>
          <cell r="ZY61"/>
          <cell r="ZZ61"/>
          <cell r="AAA61"/>
          <cell r="AAB61"/>
          <cell r="AAC61"/>
          <cell r="AAD61"/>
          <cell r="AAE61"/>
          <cell r="AAF61"/>
          <cell r="AAG61"/>
          <cell r="AAH61"/>
          <cell r="AAI61"/>
          <cell r="AAJ61"/>
          <cell r="AAK61"/>
          <cell r="AAL61"/>
          <cell r="AAM61"/>
          <cell r="AAN61"/>
          <cell r="AAO61"/>
          <cell r="AAP61"/>
          <cell r="AAQ61"/>
          <cell r="AAR61"/>
          <cell r="AAS61"/>
        </row>
        <row r="62">
          <cell r="C62">
            <v>0</v>
          </cell>
          <cell r="D62"/>
          <cell r="E62"/>
          <cell r="F62"/>
          <cell r="G62"/>
          <cell r="H62"/>
          <cell r="I62"/>
          <cell r="J62"/>
          <cell r="K62"/>
          <cell r="L62"/>
          <cell r="M62"/>
          <cell r="N62"/>
          <cell r="O62"/>
          <cell r="P62"/>
          <cell r="Q62"/>
          <cell r="R62"/>
          <cell r="S62"/>
          <cell r="T62"/>
          <cell r="U62"/>
          <cell r="V62"/>
          <cell r="W62"/>
          <cell r="X62"/>
          <cell r="Y62"/>
          <cell r="Z62"/>
          <cell r="AA62"/>
          <cell r="AB62"/>
          <cell r="AC62"/>
          <cell r="AD62"/>
          <cell r="AE62"/>
          <cell r="AF62"/>
          <cell r="AG62"/>
          <cell r="AH62"/>
          <cell r="AI62"/>
          <cell r="AJ62"/>
          <cell r="AK62"/>
          <cell r="AL62"/>
          <cell r="AM62"/>
          <cell r="AN62"/>
          <cell r="AO62"/>
          <cell r="AP62"/>
          <cell r="AQ62"/>
          <cell r="AR62"/>
          <cell r="AS62"/>
          <cell r="AT62"/>
          <cell r="AU62"/>
          <cell r="AV62"/>
          <cell r="AW62"/>
          <cell r="AX62"/>
          <cell r="AY62"/>
          <cell r="AZ62"/>
          <cell r="BA62"/>
          <cell r="BB62"/>
          <cell r="BC62"/>
          <cell r="BD62"/>
          <cell r="BE62"/>
          <cell r="BF62"/>
          <cell r="BG62"/>
          <cell r="BH62"/>
          <cell r="BI62"/>
          <cell r="BJ62"/>
          <cell r="BK62"/>
          <cell r="BL62"/>
          <cell r="BM62"/>
          <cell r="BN62"/>
          <cell r="BO62"/>
          <cell r="BP62"/>
          <cell r="BQ62"/>
          <cell r="BR62"/>
          <cell r="BS62"/>
          <cell r="BT62"/>
          <cell r="BU62"/>
          <cell r="BV62"/>
          <cell r="BW62"/>
          <cell r="BX62"/>
          <cell r="BY62"/>
          <cell r="BZ62"/>
          <cell r="CA62"/>
          <cell r="CB62"/>
          <cell r="CC62"/>
          <cell r="CD62"/>
          <cell r="CE62"/>
          <cell r="CF62"/>
          <cell r="CG62"/>
          <cell r="CH62"/>
          <cell r="CI62"/>
          <cell r="CJ62"/>
          <cell r="CK62"/>
          <cell r="CL62"/>
          <cell r="CM62"/>
          <cell r="CN62"/>
          <cell r="CO62"/>
          <cell r="CP62"/>
          <cell r="CQ62"/>
          <cell r="CR62"/>
          <cell r="CS62"/>
          <cell r="CT62"/>
          <cell r="CU62"/>
          <cell r="CV62"/>
          <cell r="CW62"/>
          <cell r="CX62"/>
          <cell r="CY62"/>
          <cell r="CZ62"/>
          <cell r="DA62"/>
          <cell r="DB62"/>
          <cell r="DC62"/>
          <cell r="DD62"/>
          <cell r="DE62"/>
          <cell r="DF62"/>
          <cell r="DG62"/>
          <cell r="DH62"/>
          <cell r="DI62"/>
          <cell r="DJ62"/>
          <cell r="DK62"/>
          <cell r="DL62"/>
          <cell r="DM62"/>
          <cell r="DN62"/>
          <cell r="DO62"/>
          <cell r="DP62"/>
          <cell r="DQ62"/>
          <cell r="DR62"/>
          <cell r="DS62"/>
          <cell r="DT62"/>
          <cell r="DU62"/>
          <cell r="DV62"/>
          <cell r="DW62"/>
          <cell r="DX62"/>
          <cell r="DY62"/>
          <cell r="DZ62"/>
          <cell r="EA62"/>
          <cell r="EB62"/>
          <cell r="EC62"/>
          <cell r="ED62"/>
          <cell r="EE62"/>
          <cell r="EF62"/>
          <cell r="EG62"/>
          <cell r="EH62"/>
          <cell r="EI62"/>
          <cell r="EJ62"/>
          <cell r="EK62"/>
          <cell r="EL62"/>
          <cell r="EM62"/>
          <cell r="EN62"/>
          <cell r="EO62"/>
          <cell r="EP62"/>
          <cell r="EQ62"/>
          <cell r="ER62"/>
          <cell r="ES62"/>
          <cell r="ET62"/>
          <cell r="EU62"/>
          <cell r="EV62"/>
          <cell r="EW62"/>
          <cell r="EX62"/>
          <cell r="EY62"/>
          <cell r="EZ62"/>
          <cell r="FA62"/>
          <cell r="FB62"/>
          <cell r="FC62"/>
          <cell r="FD62"/>
          <cell r="FE62"/>
          <cell r="FF62"/>
          <cell r="FG62"/>
          <cell r="FH62"/>
          <cell r="FI62"/>
          <cell r="FJ62"/>
          <cell r="FK62"/>
          <cell r="FL62"/>
          <cell r="FM62"/>
          <cell r="FN62"/>
          <cell r="FO62"/>
          <cell r="FP62"/>
          <cell r="FQ62"/>
          <cell r="FR62"/>
          <cell r="FS62"/>
          <cell r="FT62"/>
          <cell r="FU62"/>
          <cell r="FV62"/>
          <cell r="FW62"/>
          <cell r="FX62"/>
          <cell r="FY62"/>
          <cell r="FZ62"/>
          <cell r="GA62"/>
          <cell r="GB62"/>
          <cell r="GC62"/>
          <cell r="GD62"/>
          <cell r="GE62"/>
          <cell r="GF62"/>
          <cell r="GG62"/>
          <cell r="GH62"/>
          <cell r="GI62"/>
          <cell r="GJ62"/>
          <cell r="GK62"/>
          <cell r="GL62"/>
          <cell r="GM62"/>
          <cell r="GN62"/>
          <cell r="GO62"/>
          <cell r="GP62"/>
          <cell r="GQ62"/>
          <cell r="GR62"/>
          <cell r="GS62"/>
          <cell r="GT62"/>
          <cell r="GU62"/>
          <cell r="GV62"/>
          <cell r="GW62"/>
          <cell r="GX62"/>
          <cell r="GY62"/>
          <cell r="GZ62"/>
          <cell r="HA62"/>
          <cell r="HB62"/>
          <cell r="HC62"/>
          <cell r="HD62"/>
          <cell r="HE62"/>
          <cell r="HF62"/>
          <cell r="HG62"/>
          <cell r="HH62"/>
          <cell r="HI62"/>
          <cell r="HJ62"/>
          <cell r="HK62"/>
          <cell r="HL62"/>
          <cell r="HM62"/>
          <cell r="HN62"/>
          <cell r="HO62"/>
          <cell r="HP62"/>
          <cell r="HQ62"/>
          <cell r="HR62"/>
          <cell r="HS62"/>
          <cell r="HT62"/>
          <cell r="HU62"/>
          <cell r="HV62"/>
          <cell r="HW62"/>
          <cell r="HX62"/>
          <cell r="HY62"/>
          <cell r="HZ62"/>
          <cell r="IA62"/>
          <cell r="IB62"/>
          <cell r="IC62"/>
          <cell r="ID62"/>
          <cell r="IE62"/>
          <cell r="IF62"/>
          <cell r="IG62"/>
          <cell r="IH62"/>
          <cell r="II62"/>
          <cell r="IJ62"/>
          <cell r="IK62"/>
          <cell r="IL62"/>
          <cell r="IM62"/>
          <cell r="IN62"/>
          <cell r="IO62"/>
          <cell r="IP62"/>
          <cell r="IQ62"/>
          <cell r="IR62"/>
          <cell r="IS62"/>
          <cell r="IT62"/>
          <cell r="IU62"/>
          <cell r="IV62"/>
          <cell r="IW62"/>
          <cell r="IX62"/>
          <cell r="IY62"/>
          <cell r="IZ62"/>
          <cell r="JA62"/>
          <cell r="JB62"/>
          <cell r="JC62"/>
          <cell r="JD62"/>
          <cell r="JE62"/>
          <cell r="JF62"/>
          <cell r="JG62"/>
          <cell r="JH62"/>
          <cell r="JI62"/>
          <cell r="JJ62"/>
          <cell r="JK62"/>
          <cell r="JL62"/>
          <cell r="JM62"/>
          <cell r="JN62"/>
          <cell r="JO62"/>
          <cell r="JP62"/>
          <cell r="JQ62"/>
          <cell r="JR62"/>
          <cell r="JS62"/>
          <cell r="JT62"/>
          <cell r="JU62"/>
          <cell r="JV62"/>
          <cell r="JW62"/>
          <cell r="JX62"/>
          <cell r="JY62"/>
          <cell r="JZ62"/>
          <cell r="KA62"/>
          <cell r="KB62"/>
          <cell r="KC62"/>
          <cell r="KD62"/>
          <cell r="KE62"/>
          <cell r="KF62"/>
          <cell r="KG62"/>
          <cell r="KH62"/>
          <cell r="KI62"/>
          <cell r="KJ62"/>
          <cell r="KK62"/>
          <cell r="KL62"/>
          <cell r="KM62"/>
          <cell r="KN62"/>
          <cell r="KO62"/>
          <cell r="KP62"/>
          <cell r="KQ62"/>
          <cell r="KR62"/>
          <cell r="KS62"/>
          <cell r="KT62"/>
          <cell r="KU62"/>
          <cell r="KV62"/>
          <cell r="KW62"/>
          <cell r="KX62"/>
          <cell r="KY62"/>
          <cell r="KZ62"/>
          <cell r="LA62"/>
          <cell r="LB62"/>
          <cell r="LC62"/>
          <cell r="LD62"/>
          <cell r="LE62"/>
          <cell r="LF62"/>
          <cell r="LG62"/>
          <cell r="LH62"/>
          <cell r="LI62"/>
          <cell r="LJ62"/>
          <cell r="LK62"/>
          <cell r="LL62"/>
          <cell r="LM62"/>
          <cell r="LN62"/>
          <cell r="LO62"/>
          <cell r="LP62"/>
          <cell r="LQ62"/>
          <cell r="LR62"/>
          <cell r="LS62"/>
          <cell r="LT62"/>
          <cell r="LU62"/>
          <cell r="LV62"/>
          <cell r="LW62"/>
          <cell r="LX62"/>
          <cell r="LY62"/>
          <cell r="LZ62"/>
          <cell r="MA62"/>
          <cell r="MB62"/>
          <cell r="MC62"/>
          <cell r="MD62"/>
          <cell r="ME62"/>
          <cell r="MF62"/>
          <cell r="MG62"/>
          <cell r="MH62"/>
          <cell r="MI62"/>
          <cell r="MJ62"/>
          <cell r="MK62"/>
          <cell r="ML62"/>
          <cell r="MM62"/>
          <cell r="MN62"/>
          <cell r="MO62"/>
          <cell r="MP62"/>
          <cell r="MQ62"/>
          <cell r="MR62"/>
          <cell r="MS62"/>
          <cell r="MT62"/>
          <cell r="MU62"/>
          <cell r="MV62"/>
          <cell r="MW62"/>
          <cell r="MX62"/>
          <cell r="MY62"/>
          <cell r="MZ62"/>
          <cell r="NA62"/>
          <cell r="NB62"/>
          <cell r="NC62"/>
          <cell r="ND62"/>
          <cell r="NE62"/>
          <cell r="NF62"/>
          <cell r="NG62"/>
          <cell r="NH62"/>
          <cell r="NI62"/>
          <cell r="NJ62"/>
          <cell r="NK62"/>
          <cell r="NL62"/>
          <cell r="NM62"/>
          <cell r="NN62"/>
          <cell r="NO62"/>
          <cell r="NP62"/>
          <cell r="NQ62"/>
          <cell r="NR62"/>
          <cell r="NS62"/>
          <cell r="NT62"/>
          <cell r="NU62"/>
          <cell r="NV62"/>
          <cell r="NW62"/>
          <cell r="NX62"/>
          <cell r="NY62"/>
          <cell r="NZ62"/>
          <cell r="OA62"/>
          <cell r="OB62"/>
          <cell r="OC62"/>
          <cell r="OD62"/>
          <cell r="OE62"/>
          <cell r="OF62"/>
          <cell r="OG62"/>
          <cell r="OH62"/>
          <cell r="OI62"/>
          <cell r="OJ62"/>
          <cell r="OK62"/>
          <cell r="OL62"/>
          <cell r="OM62"/>
          <cell r="ON62"/>
          <cell r="OO62"/>
          <cell r="OP62"/>
          <cell r="OQ62"/>
          <cell r="OR62"/>
          <cell r="OS62"/>
          <cell r="OT62"/>
          <cell r="OU62"/>
          <cell r="OV62"/>
          <cell r="OW62"/>
          <cell r="OX62"/>
          <cell r="OY62"/>
          <cell r="OZ62"/>
          <cell r="PA62"/>
          <cell r="PB62"/>
          <cell r="PC62"/>
          <cell r="PD62"/>
          <cell r="PE62"/>
          <cell r="PF62"/>
          <cell r="PG62"/>
          <cell r="PH62"/>
          <cell r="PI62"/>
          <cell r="PJ62"/>
          <cell r="PK62"/>
          <cell r="PL62"/>
          <cell r="PM62"/>
          <cell r="PN62"/>
          <cell r="PO62"/>
          <cell r="PP62"/>
          <cell r="PQ62"/>
          <cell r="PR62"/>
          <cell r="PS62"/>
          <cell r="PT62"/>
          <cell r="PU62"/>
          <cell r="PV62"/>
          <cell r="PW62"/>
          <cell r="PX62"/>
          <cell r="PY62"/>
          <cell r="PZ62"/>
          <cell r="QA62"/>
          <cell r="QB62"/>
          <cell r="QC62"/>
          <cell r="QD62"/>
          <cell r="QE62"/>
          <cell r="QF62"/>
          <cell r="QG62"/>
          <cell r="QH62"/>
          <cell r="QI62"/>
          <cell r="QJ62"/>
          <cell r="QK62"/>
          <cell r="QL62"/>
          <cell r="QM62"/>
          <cell r="QN62"/>
          <cell r="QO62"/>
          <cell r="QP62"/>
          <cell r="QQ62"/>
          <cell r="QR62"/>
          <cell r="QS62"/>
          <cell r="QT62"/>
          <cell r="QU62"/>
          <cell r="QV62"/>
          <cell r="QW62"/>
          <cell r="QX62"/>
          <cell r="QY62"/>
          <cell r="QZ62"/>
          <cell r="RA62"/>
          <cell r="RB62"/>
          <cell r="RC62"/>
          <cell r="RD62"/>
          <cell r="RE62"/>
          <cell r="RF62"/>
          <cell r="RG62"/>
          <cell r="RH62"/>
          <cell r="RI62"/>
          <cell r="RJ62"/>
          <cell r="RK62"/>
          <cell r="RL62"/>
          <cell r="RM62"/>
          <cell r="RN62"/>
          <cell r="RO62"/>
          <cell r="RP62"/>
          <cell r="RQ62"/>
          <cell r="RR62"/>
          <cell r="RS62"/>
          <cell r="RT62"/>
          <cell r="RU62"/>
          <cell r="RV62"/>
          <cell r="RW62"/>
          <cell r="RX62"/>
          <cell r="RY62"/>
          <cell r="RZ62"/>
          <cell r="SA62"/>
          <cell r="SB62"/>
          <cell r="SC62"/>
          <cell r="SD62"/>
          <cell r="SE62"/>
          <cell r="SF62"/>
          <cell r="SG62"/>
          <cell r="SH62"/>
          <cell r="SI62"/>
          <cell r="SJ62"/>
          <cell r="SK62"/>
          <cell r="SL62"/>
          <cell r="SM62"/>
          <cell r="SN62"/>
          <cell r="SO62"/>
          <cell r="SP62"/>
          <cell r="SQ62"/>
          <cell r="SR62"/>
          <cell r="SS62"/>
          <cell r="ST62"/>
          <cell r="SU62"/>
          <cell r="SV62"/>
          <cell r="SW62"/>
          <cell r="SX62"/>
          <cell r="SY62"/>
          <cell r="SZ62"/>
          <cell r="TA62"/>
          <cell r="TB62"/>
          <cell r="TC62"/>
          <cell r="TD62"/>
          <cell r="TE62"/>
          <cell r="TF62"/>
          <cell r="TG62"/>
          <cell r="TH62"/>
          <cell r="TI62"/>
          <cell r="TJ62"/>
          <cell r="TK62"/>
          <cell r="TL62"/>
          <cell r="TM62"/>
          <cell r="TN62"/>
          <cell r="TO62"/>
          <cell r="TP62"/>
          <cell r="TQ62"/>
          <cell r="TR62"/>
          <cell r="TS62"/>
          <cell r="TT62"/>
          <cell r="TU62"/>
          <cell r="TV62"/>
          <cell r="TW62"/>
          <cell r="TX62"/>
          <cell r="TY62"/>
          <cell r="TZ62"/>
          <cell r="UA62"/>
          <cell r="UB62"/>
          <cell r="UC62"/>
          <cell r="UD62"/>
          <cell r="UE62"/>
          <cell r="UF62"/>
          <cell r="UG62"/>
          <cell r="UH62"/>
          <cell r="UI62"/>
          <cell r="UJ62"/>
          <cell r="UK62"/>
          <cell r="UL62"/>
          <cell r="UM62"/>
          <cell r="UN62"/>
          <cell r="UO62"/>
          <cell r="UP62"/>
          <cell r="UQ62"/>
          <cell r="UR62"/>
          <cell r="US62"/>
          <cell r="UT62"/>
          <cell r="UU62"/>
          <cell r="UV62"/>
          <cell r="UW62"/>
          <cell r="UX62"/>
          <cell r="UY62"/>
          <cell r="UZ62"/>
          <cell r="VA62"/>
          <cell r="VB62"/>
          <cell r="VC62"/>
          <cell r="VD62"/>
          <cell r="VE62"/>
          <cell r="VF62"/>
          <cell r="VG62"/>
          <cell r="VH62"/>
          <cell r="VI62"/>
          <cell r="VJ62"/>
          <cell r="VK62"/>
          <cell r="VL62"/>
          <cell r="VM62"/>
          <cell r="VN62"/>
          <cell r="VO62"/>
          <cell r="VP62"/>
          <cell r="VQ62"/>
          <cell r="VR62"/>
          <cell r="VS62"/>
          <cell r="VT62"/>
          <cell r="VU62"/>
          <cell r="VV62"/>
          <cell r="VW62"/>
          <cell r="VX62"/>
          <cell r="VY62"/>
          <cell r="VZ62"/>
          <cell r="WA62"/>
          <cell r="WB62"/>
          <cell r="WC62"/>
          <cell r="WD62"/>
          <cell r="WE62"/>
          <cell r="WF62"/>
          <cell r="WG62"/>
          <cell r="WH62"/>
          <cell r="WI62"/>
          <cell r="WJ62"/>
          <cell r="WK62"/>
          <cell r="WL62"/>
          <cell r="WM62"/>
          <cell r="WN62"/>
          <cell r="WO62"/>
          <cell r="WP62"/>
          <cell r="WQ62"/>
          <cell r="WR62"/>
          <cell r="WS62"/>
          <cell r="WT62"/>
          <cell r="WU62"/>
          <cell r="WV62"/>
          <cell r="WW62"/>
          <cell r="WX62"/>
          <cell r="WY62"/>
          <cell r="WZ62"/>
          <cell r="XA62"/>
          <cell r="XB62"/>
          <cell r="XC62"/>
          <cell r="XD62"/>
          <cell r="XE62"/>
          <cell r="XF62"/>
          <cell r="XG62"/>
          <cell r="XH62"/>
          <cell r="XI62"/>
          <cell r="XJ62"/>
          <cell r="XK62"/>
          <cell r="XL62"/>
          <cell r="XM62"/>
          <cell r="XN62"/>
          <cell r="XO62"/>
          <cell r="XP62"/>
          <cell r="XQ62"/>
          <cell r="XR62"/>
          <cell r="XS62"/>
          <cell r="XT62"/>
          <cell r="XU62"/>
          <cell r="XV62"/>
          <cell r="XW62"/>
          <cell r="XX62"/>
          <cell r="XY62"/>
          <cell r="XZ62"/>
          <cell r="YA62"/>
          <cell r="YB62"/>
          <cell r="YC62"/>
          <cell r="YD62"/>
          <cell r="YE62"/>
          <cell r="YF62"/>
          <cell r="YG62"/>
          <cell r="YH62"/>
          <cell r="YI62"/>
          <cell r="YJ62"/>
          <cell r="YK62"/>
          <cell r="YL62"/>
          <cell r="YM62"/>
          <cell r="YN62"/>
          <cell r="YO62"/>
          <cell r="YP62"/>
          <cell r="YQ62"/>
          <cell r="YR62"/>
          <cell r="YS62"/>
          <cell r="YT62"/>
          <cell r="YU62"/>
          <cell r="YV62"/>
          <cell r="YW62"/>
          <cell r="YX62"/>
          <cell r="YY62"/>
          <cell r="YZ62"/>
          <cell r="ZA62"/>
          <cell r="ZB62"/>
          <cell r="ZC62"/>
          <cell r="ZD62"/>
          <cell r="ZE62"/>
          <cell r="ZF62"/>
          <cell r="ZG62"/>
          <cell r="ZH62"/>
          <cell r="ZI62"/>
          <cell r="ZJ62"/>
          <cell r="ZK62"/>
          <cell r="ZL62"/>
          <cell r="ZM62"/>
          <cell r="ZN62"/>
          <cell r="ZO62"/>
          <cell r="ZP62"/>
          <cell r="ZQ62"/>
          <cell r="ZR62"/>
          <cell r="ZS62"/>
          <cell r="ZT62"/>
          <cell r="ZU62"/>
          <cell r="ZV62"/>
          <cell r="ZW62"/>
          <cell r="ZX62"/>
          <cell r="ZY62"/>
          <cell r="ZZ62"/>
          <cell r="AAA62"/>
          <cell r="AAB62"/>
          <cell r="AAC62"/>
          <cell r="AAD62"/>
          <cell r="AAE62"/>
          <cell r="AAF62"/>
          <cell r="AAG62"/>
          <cell r="AAH62"/>
          <cell r="AAI62"/>
          <cell r="AAJ62"/>
          <cell r="AAK62"/>
          <cell r="AAL62"/>
          <cell r="AAM62"/>
          <cell r="AAN62"/>
          <cell r="AAO62"/>
          <cell r="AAP62"/>
          <cell r="AAQ62"/>
          <cell r="AAR62"/>
          <cell r="AAS62"/>
        </row>
        <row r="63">
          <cell r="C63">
            <v>0</v>
          </cell>
          <cell r="D63"/>
          <cell r="E63"/>
          <cell r="F63"/>
          <cell r="G63"/>
          <cell r="H63"/>
          <cell r="I63"/>
          <cell r="J63"/>
          <cell r="K63"/>
          <cell r="L63"/>
          <cell r="M63"/>
          <cell r="N63"/>
          <cell r="O63"/>
          <cell r="P63"/>
          <cell r="Q63"/>
          <cell r="R63"/>
          <cell r="S63"/>
          <cell r="T63"/>
          <cell r="U63"/>
          <cell r="V63"/>
          <cell r="W63"/>
          <cell r="X63"/>
          <cell r="Y63"/>
          <cell r="Z63"/>
          <cell r="AA63"/>
          <cell r="AB63"/>
          <cell r="AC63"/>
          <cell r="AD63"/>
          <cell r="AE63"/>
          <cell r="AF63"/>
          <cell r="AG63"/>
          <cell r="AH63"/>
          <cell r="AI63"/>
          <cell r="AJ63"/>
          <cell r="AK63"/>
          <cell r="AL63"/>
          <cell r="AM63"/>
          <cell r="AN63"/>
          <cell r="AO63"/>
          <cell r="AP63"/>
          <cell r="AQ63"/>
          <cell r="AR63"/>
          <cell r="AS63"/>
          <cell r="AT63"/>
          <cell r="AU63"/>
          <cell r="AV63"/>
          <cell r="AW63"/>
          <cell r="AX63"/>
          <cell r="AY63"/>
          <cell r="AZ63"/>
          <cell r="BA63"/>
          <cell r="BB63"/>
          <cell r="BC63"/>
          <cell r="BD63"/>
          <cell r="BE63"/>
          <cell r="BF63"/>
          <cell r="BG63"/>
          <cell r="BH63"/>
          <cell r="BI63"/>
          <cell r="BJ63"/>
          <cell r="BK63"/>
          <cell r="BL63"/>
          <cell r="BM63"/>
          <cell r="BN63"/>
          <cell r="BO63"/>
          <cell r="BP63"/>
          <cell r="BQ63"/>
          <cell r="BR63"/>
          <cell r="BS63"/>
          <cell r="BT63"/>
          <cell r="BU63"/>
          <cell r="BV63"/>
          <cell r="BW63"/>
          <cell r="BX63"/>
          <cell r="BY63"/>
          <cell r="BZ63"/>
          <cell r="CA63"/>
          <cell r="CB63"/>
          <cell r="CC63"/>
          <cell r="CD63"/>
          <cell r="CE63"/>
          <cell r="CF63"/>
          <cell r="CG63"/>
          <cell r="CH63"/>
          <cell r="CI63"/>
          <cell r="CJ63"/>
          <cell r="CK63"/>
          <cell r="CL63"/>
          <cell r="CM63"/>
          <cell r="CN63"/>
          <cell r="CO63"/>
          <cell r="CP63"/>
          <cell r="CQ63"/>
          <cell r="CR63"/>
          <cell r="CS63"/>
          <cell r="CT63"/>
          <cell r="CU63"/>
          <cell r="CV63"/>
          <cell r="CW63"/>
          <cell r="CX63"/>
          <cell r="CY63"/>
          <cell r="CZ63"/>
          <cell r="DA63"/>
          <cell r="DB63"/>
          <cell r="DC63"/>
          <cell r="DD63"/>
          <cell r="DE63"/>
          <cell r="DF63"/>
          <cell r="DG63"/>
          <cell r="DH63"/>
          <cell r="DI63"/>
          <cell r="DJ63"/>
          <cell r="DK63"/>
          <cell r="DL63"/>
          <cell r="DM63"/>
          <cell r="DN63"/>
          <cell r="DO63"/>
          <cell r="DP63"/>
          <cell r="DQ63"/>
          <cell r="DR63"/>
          <cell r="DS63"/>
          <cell r="DT63"/>
          <cell r="DU63"/>
          <cell r="DV63"/>
          <cell r="DW63"/>
          <cell r="DX63"/>
          <cell r="DY63"/>
          <cell r="DZ63"/>
          <cell r="EA63"/>
          <cell r="EB63"/>
          <cell r="EC63"/>
          <cell r="ED63"/>
          <cell r="EE63"/>
          <cell r="EF63"/>
          <cell r="EG63"/>
          <cell r="EH63"/>
          <cell r="EI63"/>
          <cell r="EJ63"/>
          <cell r="EK63"/>
          <cell r="EL63"/>
          <cell r="EM63"/>
          <cell r="EN63"/>
          <cell r="EO63"/>
          <cell r="EP63"/>
          <cell r="EQ63"/>
          <cell r="ER63"/>
          <cell r="ES63"/>
          <cell r="ET63"/>
          <cell r="EU63"/>
          <cell r="EV63"/>
          <cell r="EW63"/>
          <cell r="EX63"/>
          <cell r="EY63"/>
          <cell r="EZ63"/>
          <cell r="FA63"/>
          <cell r="FB63"/>
          <cell r="FC63"/>
          <cell r="FD63"/>
          <cell r="FE63"/>
          <cell r="FF63"/>
          <cell r="FG63"/>
          <cell r="FH63"/>
          <cell r="FI63"/>
          <cell r="FJ63"/>
          <cell r="FK63"/>
          <cell r="FL63"/>
          <cell r="FM63"/>
          <cell r="FN63"/>
          <cell r="FO63"/>
          <cell r="FP63"/>
          <cell r="FQ63"/>
          <cell r="FR63"/>
          <cell r="FS63"/>
          <cell r="FT63"/>
          <cell r="FU63"/>
          <cell r="FV63"/>
          <cell r="FW63"/>
          <cell r="FX63"/>
          <cell r="FY63"/>
          <cell r="FZ63"/>
          <cell r="GA63"/>
          <cell r="GB63"/>
          <cell r="GC63"/>
          <cell r="GD63"/>
          <cell r="GE63"/>
          <cell r="GF63"/>
          <cell r="GG63"/>
          <cell r="GH63"/>
          <cell r="GI63"/>
          <cell r="GJ63"/>
          <cell r="GK63"/>
          <cell r="GL63"/>
          <cell r="GM63"/>
          <cell r="GN63"/>
          <cell r="GO63"/>
          <cell r="GP63"/>
          <cell r="GQ63"/>
          <cell r="GR63"/>
          <cell r="GS63"/>
          <cell r="GT63"/>
          <cell r="GU63"/>
          <cell r="GV63"/>
          <cell r="GW63"/>
          <cell r="GX63"/>
          <cell r="GY63"/>
          <cell r="GZ63"/>
          <cell r="HA63"/>
          <cell r="HB63"/>
          <cell r="HC63"/>
          <cell r="HD63"/>
          <cell r="HE63"/>
          <cell r="HF63"/>
          <cell r="HG63"/>
          <cell r="HH63"/>
          <cell r="HI63"/>
          <cell r="HJ63"/>
          <cell r="HK63"/>
          <cell r="HL63"/>
          <cell r="HM63"/>
          <cell r="HN63"/>
          <cell r="HO63"/>
          <cell r="HP63"/>
          <cell r="HQ63"/>
          <cell r="HR63"/>
          <cell r="HS63"/>
          <cell r="HT63"/>
          <cell r="HU63"/>
          <cell r="HV63"/>
          <cell r="HW63"/>
          <cell r="HX63"/>
          <cell r="HY63"/>
          <cell r="HZ63"/>
          <cell r="IA63"/>
          <cell r="IB63"/>
          <cell r="IC63"/>
          <cell r="ID63"/>
          <cell r="IE63"/>
          <cell r="IF63"/>
          <cell r="IG63"/>
          <cell r="IH63"/>
          <cell r="II63"/>
          <cell r="IJ63"/>
          <cell r="IK63"/>
          <cell r="IL63"/>
          <cell r="IM63"/>
          <cell r="IN63"/>
          <cell r="IO63"/>
          <cell r="IP63"/>
          <cell r="IQ63"/>
          <cell r="IR63"/>
          <cell r="IS63"/>
          <cell r="IT63"/>
          <cell r="IU63"/>
          <cell r="IV63"/>
          <cell r="IW63"/>
          <cell r="IX63"/>
          <cell r="IY63"/>
          <cell r="IZ63"/>
          <cell r="JA63"/>
          <cell r="JB63"/>
          <cell r="JC63"/>
          <cell r="JD63"/>
          <cell r="JE63"/>
          <cell r="JF63"/>
          <cell r="JG63"/>
          <cell r="JH63"/>
          <cell r="JI63"/>
          <cell r="JJ63"/>
          <cell r="JK63"/>
          <cell r="JL63"/>
          <cell r="JM63"/>
          <cell r="JN63"/>
          <cell r="JO63"/>
          <cell r="JP63"/>
          <cell r="JQ63"/>
          <cell r="JR63"/>
          <cell r="JS63"/>
          <cell r="JT63"/>
          <cell r="JU63"/>
          <cell r="JV63"/>
          <cell r="JW63"/>
          <cell r="JX63"/>
          <cell r="JY63"/>
          <cell r="JZ63"/>
          <cell r="KA63"/>
          <cell r="KB63"/>
          <cell r="KC63"/>
          <cell r="KD63"/>
          <cell r="KE63"/>
          <cell r="KF63"/>
          <cell r="KG63"/>
          <cell r="KH63"/>
          <cell r="KI63"/>
          <cell r="KJ63"/>
          <cell r="KK63"/>
          <cell r="KL63"/>
          <cell r="KM63"/>
          <cell r="KN63"/>
          <cell r="KO63"/>
          <cell r="KP63"/>
          <cell r="KQ63"/>
          <cell r="KR63"/>
          <cell r="KS63"/>
          <cell r="KT63"/>
          <cell r="KU63"/>
          <cell r="KV63"/>
          <cell r="KW63"/>
          <cell r="KX63"/>
          <cell r="KY63"/>
          <cell r="KZ63"/>
          <cell r="LA63"/>
          <cell r="LB63"/>
          <cell r="LC63"/>
          <cell r="LD63"/>
          <cell r="LE63"/>
          <cell r="LF63"/>
          <cell r="LG63"/>
          <cell r="LH63"/>
          <cell r="LI63"/>
          <cell r="LJ63"/>
          <cell r="LK63"/>
          <cell r="LL63"/>
          <cell r="LM63"/>
          <cell r="LN63"/>
          <cell r="LO63"/>
          <cell r="LP63"/>
          <cell r="LQ63"/>
          <cell r="LR63"/>
          <cell r="LS63"/>
          <cell r="LT63"/>
          <cell r="LU63"/>
          <cell r="LV63"/>
          <cell r="LW63"/>
          <cell r="LX63"/>
          <cell r="LY63"/>
          <cell r="LZ63"/>
          <cell r="MA63"/>
          <cell r="MB63"/>
          <cell r="MC63"/>
          <cell r="MD63"/>
          <cell r="ME63"/>
          <cell r="MF63"/>
          <cell r="MG63"/>
          <cell r="MH63"/>
          <cell r="MI63"/>
          <cell r="MJ63"/>
          <cell r="MK63"/>
          <cell r="ML63"/>
          <cell r="MM63"/>
          <cell r="MN63"/>
          <cell r="MO63"/>
          <cell r="MP63"/>
          <cell r="MQ63"/>
          <cell r="MR63"/>
          <cell r="MS63"/>
          <cell r="MT63"/>
          <cell r="MU63"/>
          <cell r="MV63"/>
          <cell r="MW63"/>
          <cell r="MX63"/>
          <cell r="MY63"/>
          <cell r="MZ63"/>
          <cell r="NA63"/>
          <cell r="NB63"/>
          <cell r="NC63"/>
          <cell r="ND63"/>
          <cell r="NE63"/>
          <cell r="NF63"/>
          <cell r="NG63"/>
          <cell r="NH63"/>
          <cell r="NI63"/>
          <cell r="NJ63"/>
          <cell r="NK63"/>
          <cell r="NL63"/>
          <cell r="NM63"/>
          <cell r="NN63"/>
          <cell r="NO63"/>
          <cell r="NP63"/>
          <cell r="NQ63"/>
          <cell r="NR63"/>
          <cell r="NS63"/>
          <cell r="NT63"/>
          <cell r="NU63"/>
          <cell r="NV63"/>
          <cell r="NW63"/>
          <cell r="NX63"/>
          <cell r="NY63"/>
          <cell r="NZ63"/>
          <cell r="OA63"/>
          <cell r="OB63"/>
          <cell r="OC63"/>
          <cell r="OD63"/>
          <cell r="OE63"/>
          <cell r="OF63"/>
          <cell r="OG63"/>
          <cell r="OH63"/>
          <cell r="OI63"/>
          <cell r="OJ63"/>
          <cell r="OK63"/>
          <cell r="OL63"/>
          <cell r="OM63"/>
          <cell r="ON63"/>
          <cell r="OO63"/>
          <cell r="OP63"/>
          <cell r="OQ63"/>
          <cell r="OR63"/>
          <cell r="OS63"/>
          <cell r="OT63"/>
          <cell r="OU63"/>
          <cell r="OV63"/>
          <cell r="OW63"/>
          <cell r="OX63"/>
          <cell r="OY63"/>
          <cell r="OZ63"/>
          <cell r="PA63"/>
          <cell r="PB63"/>
          <cell r="PC63"/>
          <cell r="PD63"/>
          <cell r="PE63"/>
          <cell r="PF63"/>
          <cell r="PG63"/>
          <cell r="PH63"/>
          <cell r="PI63"/>
          <cell r="PJ63"/>
          <cell r="PK63"/>
          <cell r="PL63"/>
          <cell r="PM63"/>
          <cell r="PN63"/>
          <cell r="PO63"/>
          <cell r="PP63"/>
          <cell r="PQ63"/>
          <cell r="PR63"/>
          <cell r="PS63"/>
          <cell r="PT63"/>
          <cell r="PU63"/>
          <cell r="PV63"/>
          <cell r="PW63"/>
          <cell r="PX63"/>
          <cell r="PY63"/>
          <cell r="PZ63"/>
          <cell r="QA63"/>
          <cell r="QB63"/>
          <cell r="QC63"/>
          <cell r="QD63"/>
          <cell r="QE63"/>
          <cell r="QF63"/>
          <cell r="QG63"/>
          <cell r="QH63"/>
          <cell r="QI63"/>
          <cell r="QJ63"/>
          <cell r="QK63"/>
          <cell r="QL63"/>
          <cell r="QM63"/>
          <cell r="QN63"/>
          <cell r="QO63"/>
          <cell r="QP63"/>
          <cell r="QQ63"/>
          <cell r="QR63"/>
          <cell r="QS63"/>
          <cell r="QT63"/>
          <cell r="QU63"/>
          <cell r="QV63"/>
          <cell r="QW63"/>
          <cell r="QX63"/>
          <cell r="QY63"/>
          <cell r="QZ63"/>
          <cell r="RA63"/>
          <cell r="RB63"/>
          <cell r="RC63"/>
          <cell r="RD63"/>
          <cell r="RE63"/>
          <cell r="RF63"/>
          <cell r="RG63"/>
          <cell r="RH63"/>
          <cell r="RI63"/>
          <cell r="RJ63"/>
          <cell r="RK63"/>
          <cell r="RL63"/>
          <cell r="RM63"/>
          <cell r="RN63"/>
          <cell r="RO63"/>
          <cell r="RP63"/>
          <cell r="RQ63"/>
          <cell r="RR63"/>
          <cell r="RS63"/>
          <cell r="RT63"/>
          <cell r="RU63"/>
          <cell r="RV63"/>
          <cell r="RW63"/>
          <cell r="RX63"/>
          <cell r="RY63"/>
          <cell r="RZ63"/>
          <cell r="SA63"/>
          <cell r="SB63"/>
          <cell r="SC63"/>
          <cell r="SD63"/>
          <cell r="SE63"/>
          <cell r="SF63"/>
          <cell r="SG63"/>
          <cell r="SH63"/>
          <cell r="SI63"/>
          <cell r="SJ63"/>
          <cell r="SK63"/>
          <cell r="SL63"/>
          <cell r="SM63"/>
          <cell r="SN63"/>
          <cell r="SO63"/>
          <cell r="SP63"/>
          <cell r="SQ63"/>
          <cell r="SR63"/>
          <cell r="SS63"/>
          <cell r="ST63"/>
          <cell r="SU63"/>
          <cell r="SV63"/>
          <cell r="SW63"/>
          <cell r="SX63"/>
          <cell r="SY63"/>
          <cell r="SZ63"/>
          <cell r="TA63"/>
          <cell r="TB63"/>
          <cell r="TC63"/>
          <cell r="TD63"/>
          <cell r="TE63"/>
          <cell r="TF63"/>
          <cell r="TG63"/>
          <cell r="TH63"/>
          <cell r="TI63"/>
          <cell r="TJ63"/>
          <cell r="TK63"/>
          <cell r="TL63"/>
          <cell r="TM63"/>
          <cell r="TN63"/>
          <cell r="TO63"/>
          <cell r="TP63"/>
          <cell r="TQ63"/>
          <cell r="TR63"/>
          <cell r="TS63"/>
          <cell r="TT63"/>
          <cell r="TU63"/>
          <cell r="TV63"/>
          <cell r="TW63"/>
          <cell r="TX63"/>
          <cell r="TY63"/>
          <cell r="TZ63"/>
          <cell r="UA63"/>
          <cell r="UB63"/>
          <cell r="UC63"/>
          <cell r="UD63"/>
          <cell r="UE63"/>
          <cell r="UF63"/>
          <cell r="UG63"/>
          <cell r="UH63"/>
          <cell r="UI63"/>
          <cell r="UJ63"/>
          <cell r="UK63"/>
          <cell r="UL63"/>
          <cell r="UM63"/>
          <cell r="UN63"/>
          <cell r="UO63"/>
          <cell r="UP63"/>
          <cell r="UQ63"/>
          <cell r="UR63"/>
          <cell r="US63"/>
          <cell r="UT63"/>
          <cell r="UU63"/>
          <cell r="UV63"/>
          <cell r="UW63"/>
          <cell r="UX63"/>
          <cell r="UY63"/>
          <cell r="UZ63"/>
          <cell r="VA63"/>
          <cell r="VB63"/>
          <cell r="VC63"/>
          <cell r="VD63"/>
          <cell r="VE63"/>
          <cell r="VF63"/>
          <cell r="VG63"/>
          <cell r="VH63"/>
          <cell r="VI63"/>
          <cell r="VJ63"/>
          <cell r="VK63"/>
          <cell r="VL63"/>
          <cell r="VM63"/>
          <cell r="VN63"/>
          <cell r="VO63"/>
          <cell r="VP63"/>
          <cell r="VQ63"/>
          <cell r="VR63"/>
          <cell r="VS63"/>
          <cell r="VT63"/>
          <cell r="VU63"/>
          <cell r="VV63"/>
          <cell r="VW63"/>
          <cell r="VX63"/>
          <cell r="VY63"/>
          <cell r="VZ63"/>
          <cell r="WA63"/>
          <cell r="WB63"/>
          <cell r="WC63"/>
          <cell r="WD63"/>
          <cell r="WE63"/>
          <cell r="WF63"/>
          <cell r="WG63"/>
          <cell r="WH63"/>
          <cell r="WI63"/>
          <cell r="WJ63"/>
          <cell r="WK63"/>
          <cell r="WL63"/>
          <cell r="WM63"/>
          <cell r="WN63"/>
          <cell r="WO63"/>
          <cell r="WP63"/>
          <cell r="WQ63"/>
          <cell r="WR63"/>
          <cell r="WS63"/>
          <cell r="WT63"/>
          <cell r="WU63"/>
          <cell r="WV63"/>
          <cell r="WW63"/>
          <cell r="WX63"/>
          <cell r="WY63"/>
          <cell r="WZ63"/>
          <cell r="XA63"/>
          <cell r="XB63"/>
          <cell r="XC63"/>
          <cell r="XD63"/>
          <cell r="XE63"/>
          <cell r="XF63"/>
          <cell r="XG63"/>
          <cell r="XH63"/>
          <cell r="XI63"/>
          <cell r="XJ63"/>
          <cell r="XK63"/>
          <cell r="XL63"/>
          <cell r="XM63"/>
          <cell r="XN63"/>
          <cell r="XO63"/>
          <cell r="XP63"/>
          <cell r="XQ63"/>
          <cell r="XR63"/>
          <cell r="XS63"/>
          <cell r="XT63"/>
          <cell r="XU63"/>
          <cell r="XV63"/>
          <cell r="XW63"/>
          <cell r="XX63"/>
          <cell r="XY63"/>
          <cell r="XZ63"/>
          <cell r="YA63"/>
          <cell r="YB63"/>
          <cell r="YC63"/>
          <cell r="YD63"/>
          <cell r="YE63"/>
          <cell r="YF63"/>
          <cell r="YG63"/>
          <cell r="YH63"/>
          <cell r="YI63"/>
          <cell r="YJ63"/>
          <cell r="YK63"/>
          <cell r="YL63"/>
          <cell r="YM63"/>
          <cell r="YN63"/>
          <cell r="YO63"/>
          <cell r="YP63"/>
          <cell r="YQ63"/>
          <cell r="YR63"/>
          <cell r="YS63"/>
          <cell r="YT63"/>
          <cell r="YU63"/>
          <cell r="YV63"/>
          <cell r="YW63"/>
          <cell r="YX63"/>
          <cell r="YY63"/>
          <cell r="YZ63"/>
          <cell r="ZA63"/>
          <cell r="ZB63"/>
          <cell r="ZC63"/>
          <cell r="ZD63"/>
          <cell r="ZE63"/>
          <cell r="ZF63"/>
          <cell r="ZG63"/>
          <cell r="ZH63"/>
          <cell r="ZI63"/>
          <cell r="ZJ63"/>
          <cell r="ZK63"/>
          <cell r="ZL63"/>
          <cell r="ZM63"/>
          <cell r="ZN63"/>
          <cell r="ZO63"/>
          <cell r="ZP63"/>
          <cell r="ZQ63"/>
          <cell r="ZR63"/>
          <cell r="ZS63"/>
          <cell r="ZT63"/>
          <cell r="ZU63"/>
          <cell r="ZV63"/>
          <cell r="ZW63"/>
          <cell r="ZX63"/>
          <cell r="ZY63"/>
          <cell r="ZZ63"/>
          <cell r="AAA63"/>
          <cell r="AAB63"/>
          <cell r="AAC63"/>
          <cell r="AAD63"/>
          <cell r="AAE63"/>
          <cell r="AAF63"/>
          <cell r="AAG63"/>
          <cell r="AAH63"/>
          <cell r="AAI63"/>
          <cell r="AAJ63"/>
          <cell r="AAK63"/>
          <cell r="AAL63"/>
          <cell r="AAM63"/>
          <cell r="AAN63"/>
          <cell r="AAO63"/>
          <cell r="AAP63"/>
          <cell r="AAQ63"/>
          <cell r="AAR63"/>
          <cell r="AAS63"/>
        </row>
        <row r="64">
          <cell r="C64">
            <v>0</v>
          </cell>
          <cell r="D64"/>
          <cell r="E64"/>
          <cell r="F64"/>
          <cell r="G64"/>
          <cell r="H64"/>
          <cell r="I64"/>
          <cell r="J64"/>
          <cell r="K64"/>
          <cell r="L64"/>
          <cell r="M64"/>
          <cell r="N64"/>
          <cell r="O64"/>
          <cell r="P64"/>
          <cell r="Q64"/>
          <cell r="R64"/>
          <cell r="S64"/>
          <cell r="T64"/>
          <cell r="U64"/>
          <cell r="V64"/>
          <cell r="W64"/>
          <cell r="X64"/>
          <cell r="Y64"/>
          <cell r="Z64"/>
          <cell r="AA64"/>
          <cell r="AB64"/>
          <cell r="AC64"/>
          <cell r="AD64"/>
          <cell r="AE64"/>
          <cell r="AF64"/>
          <cell r="AG64"/>
          <cell r="AH64"/>
          <cell r="AI64"/>
          <cell r="AJ64"/>
          <cell r="AK64"/>
          <cell r="AL64"/>
          <cell r="AM64"/>
          <cell r="AN64"/>
          <cell r="AO64"/>
          <cell r="AP64"/>
          <cell r="AQ64"/>
          <cell r="AR64"/>
          <cell r="AS64"/>
          <cell r="AT64"/>
          <cell r="AU64"/>
          <cell r="AV64"/>
          <cell r="AW64"/>
          <cell r="AX64"/>
          <cell r="AY64"/>
          <cell r="AZ64"/>
          <cell r="BA64"/>
          <cell r="BB64"/>
          <cell r="BC64"/>
          <cell r="BD64"/>
          <cell r="BE64"/>
          <cell r="BF64"/>
          <cell r="BG64"/>
          <cell r="BH64"/>
          <cell r="BI64"/>
          <cell r="BJ64"/>
          <cell r="BK64"/>
          <cell r="BL64"/>
          <cell r="BM64"/>
          <cell r="BN64"/>
          <cell r="BO64"/>
          <cell r="BP64"/>
          <cell r="BQ64"/>
          <cell r="BR64"/>
          <cell r="BS64"/>
          <cell r="BT64"/>
          <cell r="BU64"/>
          <cell r="BV64"/>
          <cell r="BW64"/>
          <cell r="BX64"/>
          <cell r="BY64"/>
          <cell r="BZ64"/>
          <cell r="CA64"/>
          <cell r="CB64"/>
          <cell r="CC64"/>
          <cell r="CD64"/>
          <cell r="CE64"/>
          <cell r="CF64"/>
          <cell r="CG64"/>
          <cell r="CH64"/>
          <cell r="CI64"/>
          <cell r="CJ64"/>
          <cell r="CK64"/>
          <cell r="CL64"/>
          <cell r="CM64"/>
          <cell r="CN64"/>
          <cell r="CO64"/>
          <cell r="CP64"/>
          <cell r="CQ64"/>
          <cell r="CR64"/>
          <cell r="CS64"/>
          <cell r="CT64"/>
          <cell r="CU64"/>
          <cell r="CV64"/>
          <cell r="CW64"/>
          <cell r="CX64"/>
          <cell r="CY64"/>
          <cell r="CZ64"/>
          <cell r="DA64"/>
          <cell r="DB64"/>
          <cell r="DC64"/>
          <cell r="DD64"/>
          <cell r="DE64"/>
          <cell r="DF64"/>
          <cell r="DG64"/>
          <cell r="DH64"/>
          <cell r="DI64"/>
          <cell r="DJ64"/>
          <cell r="DK64"/>
          <cell r="DL64"/>
          <cell r="DM64"/>
          <cell r="DN64"/>
          <cell r="DO64"/>
          <cell r="DP64"/>
          <cell r="DQ64"/>
          <cell r="DR64"/>
          <cell r="DS64"/>
          <cell r="DT64"/>
          <cell r="DU64"/>
          <cell r="DV64"/>
          <cell r="DW64"/>
          <cell r="DX64"/>
          <cell r="DY64"/>
          <cell r="DZ64"/>
          <cell r="EA64"/>
          <cell r="EB64"/>
          <cell r="EC64"/>
          <cell r="ED64"/>
          <cell r="EE64"/>
          <cell r="EF64"/>
          <cell r="EG64"/>
          <cell r="EH64"/>
          <cell r="EI64"/>
          <cell r="EJ64"/>
          <cell r="EK64"/>
          <cell r="EL64"/>
          <cell r="EM64"/>
          <cell r="EN64"/>
          <cell r="EO64"/>
          <cell r="EP64"/>
          <cell r="EQ64"/>
          <cell r="ER64"/>
          <cell r="ES64"/>
          <cell r="ET64"/>
          <cell r="EU64"/>
          <cell r="EV64"/>
          <cell r="EW64"/>
          <cell r="EX64"/>
          <cell r="EY64"/>
          <cell r="EZ64"/>
          <cell r="FA64"/>
          <cell r="FB64"/>
          <cell r="FC64"/>
          <cell r="FD64"/>
          <cell r="FE64"/>
          <cell r="FF64"/>
          <cell r="FG64"/>
          <cell r="FH64"/>
          <cell r="FI64"/>
          <cell r="FJ64"/>
          <cell r="FK64"/>
          <cell r="FL64"/>
          <cell r="FM64"/>
          <cell r="FN64"/>
          <cell r="FO64"/>
          <cell r="FP64"/>
          <cell r="FQ64"/>
          <cell r="FR64"/>
          <cell r="FS64"/>
          <cell r="FT64"/>
          <cell r="FU64"/>
          <cell r="FV64"/>
          <cell r="FW64"/>
          <cell r="FX64"/>
          <cell r="FY64"/>
          <cell r="FZ64"/>
          <cell r="GA64"/>
          <cell r="GB64"/>
          <cell r="GC64"/>
          <cell r="GD64"/>
          <cell r="GE64"/>
          <cell r="GF64"/>
          <cell r="GG64"/>
          <cell r="GH64"/>
          <cell r="GI64"/>
          <cell r="GJ64"/>
          <cell r="GK64"/>
          <cell r="GL64"/>
          <cell r="GM64"/>
          <cell r="GN64"/>
          <cell r="GO64"/>
          <cell r="GP64"/>
          <cell r="GQ64"/>
          <cell r="GR64"/>
          <cell r="GS64"/>
          <cell r="GT64"/>
          <cell r="GU64"/>
          <cell r="GV64"/>
          <cell r="GW64"/>
          <cell r="GX64"/>
          <cell r="GY64"/>
          <cell r="GZ64"/>
          <cell r="HA64"/>
          <cell r="HB64"/>
          <cell r="HC64"/>
          <cell r="HD64"/>
          <cell r="HE64"/>
          <cell r="HF64"/>
          <cell r="HG64"/>
          <cell r="HH64"/>
          <cell r="HI64"/>
          <cell r="HJ64"/>
          <cell r="HK64"/>
          <cell r="HL64"/>
          <cell r="HM64"/>
          <cell r="HN64"/>
          <cell r="HO64"/>
          <cell r="HP64"/>
          <cell r="HQ64"/>
          <cell r="HR64"/>
          <cell r="HS64"/>
          <cell r="HT64"/>
          <cell r="HU64"/>
          <cell r="HV64"/>
          <cell r="HW64"/>
          <cell r="HX64"/>
          <cell r="HY64"/>
          <cell r="HZ64"/>
          <cell r="IA64"/>
          <cell r="IB64"/>
          <cell r="IC64"/>
          <cell r="ID64"/>
          <cell r="IE64"/>
          <cell r="IF64"/>
          <cell r="IG64"/>
          <cell r="IH64"/>
          <cell r="II64"/>
          <cell r="IJ64"/>
          <cell r="IK64"/>
          <cell r="IL64"/>
          <cell r="IM64"/>
          <cell r="IN64"/>
          <cell r="IO64"/>
          <cell r="IP64"/>
          <cell r="IQ64"/>
          <cell r="IR64"/>
          <cell r="IS64"/>
          <cell r="IT64"/>
          <cell r="IU64"/>
          <cell r="IV64"/>
          <cell r="IW64"/>
          <cell r="IX64"/>
          <cell r="IY64"/>
          <cell r="IZ64"/>
          <cell r="JA64"/>
          <cell r="JB64"/>
          <cell r="JC64"/>
          <cell r="JD64"/>
          <cell r="JE64"/>
          <cell r="JF64"/>
          <cell r="JG64"/>
          <cell r="JH64"/>
          <cell r="JI64"/>
          <cell r="JJ64"/>
          <cell r="JK64"/>
          <cell r="JL64"/>
          <cell r="JM64"/>
          <cell r="JN64"/>
          <cell r="JO64"/>
          <cell r="JP64"/>
          <cell r="JQ64"/>
          <cell r="JR64"/>
          <cell r="JS64"/>
          <cell r="JT64"/>
          <cell r="JU64"/>
          <cell r="JV64"/>
          <cell r="JW64"/>
          <cell r="JX64"/>
          <cell r="JY64"/>
          <cell r="JZ64"/>
          <cell r="KA64"/>
          <cell r="KB64"/>
          <cell r="KC64"/>
          <cell r="KD64"/>
          <cell r="KE64"/>
          <cell r="KF64"/>
          <cell r="KG64"/>
          <cell r="KH64"/>
          <cell r="KI64"/>
          <cell r="KJ64"/>
          <cell r="KK64"/>
          <cell r="KL64"/>
          <cell r="KM64"/>
          <cell r="KN64"/>
          <cell r="KO64"/>
          <cell r="KP64"/>
          <cell r="KQ64"/>
          <cell r="KR64"/>
          <cell r="KS64"/>
          <cell r="KT64"/>
          <cell r="KU64"/>
          <cell r="KV64"/>
          <cell r="KW64"/>
          <cell r="KX64"/>
          <cell r="KY64"/>
          <cell r="KZ64"/>
          <cell r="LA64"/>
          <cell r="LB64"/>
          <cell r="LC64"/>
          <cell r="LD64"/>
          <cell r="LE64"/>
          <cell r="LF64"/>
          <cell r="LG64"/>
          <cell r="LH64"/>
          <cell r="LI64"/>
          <cell r="LJ64"/>
          <cell r="LK64"/>
          <cell r="LL64"/>
          <cell r="LM64"/>
          <cell r="LN64"/>
          <cell r="LO64"/>
          <cell r="LP64"/>
          <cell r="LQ64"/>
          <cell r="LR64"/>
          <cell r="LS64"/>
          <cell r="LT64"/>
          <cell r="LU64"/>
          <cell r="LV64"/>
          <cell r="LW64"/>
          <cell r="LX64"/>
          <cell r="LY64"/>
          <cell r="LZ64"/>
          <cell r="MA64"/>
          <cell r="MB64"/>
          <cell r="MC64"/>
          <cell r="MD64"/>
          <cell r="ME64"/>
          <cell r="MF64"/>
          <cell r="MG64"/>
          <cell r="MH64"/>
          <cell r="MI64"/>
          <cell r="MJ64"/>
          <cell r="MK64"/>
          <cell r="ML64"/>
          <cell r="MM64"/>
          <cell r="MN64"/>
          <cell r="MO64"/>
          <cell r="MP64"/>
          <cell r="MQ64"/>
          <cell r="MR64"/>
          <cell r="MS64"/>
          <cell r="MT64"/>
          <cell r="MU64"/>
          <cell r="MV64"/>
          <cell r="MW64"/>
          <cell r="MX64"/>
          <cell r="MY64"/>
          <cell r="MZ64"/>
          <cell r="NA64"/>
          <cell r="NB64"/>
          <cell r="NC64"/>
          <cell r="ND64"/>
          <cell r="NE64"/>
          <cell r="NF64"/>
          <cell r="NG64"/>
          <cell r="NH64"/>
          <cell r="NI64"/>
          <cell r="NJ64"/>
          <cell r="NK64"/>
          <cell r="NL64"/>
          <cell r="NM64"/>
          <cell r="NN64"/>
          <cell r="NO64"/>
          <cell r="NP64"/>
          <cell r="NQ64"/>
          <cell r="NR64"/>
          <cell r="NS64"/>
          <cell r="NT64"/>
          <cell r="NU64"/>
          <cell r="NV64"/>
          <cell r="NW64"/>
          <cell r="NX64"/>
          <cell r="NY64"/>
          <cell r="NZ64"/>
          <cell r="OA64"/>
          <cell r="OB64"/>
          <cell r="OC64"/>
          <cell r="OD64"/>
          <cell r="OE64"/>
          <cell r="OF64"/>
          <cell r="OG64"/>
          <cell r="OH64"/>
          <cell r="OI64"/>
          <cell r="OJ64"/>
          <cell r="OK64"/>
          <cell r="OL64"/>
          <cell r="OM64"/>
          <cell r="ON64"/>
          <cell r="OO64"/>
          <cell r="OP64"/>
          <cell r="OQ64"/>
          <cell r="OR64"/>
          <cell r="OS64"/>
          <cell r="OT64"/>
          <cell r="OU64"/>
          <cell r="OV64"/>
          <cell r="OW64"/>
          <cell r="OX64"/>
          <cell r="OY64"/>
          <cell r="OZ64"/>
          <cell r="PA64"/>
          <cell r="PB64"/>
          <cell r="PC64"/>
          <cell r="PD64"/>
          <cell r="PE64"/>
          <cell r="PF64"/>
          <cell r="PG64"/>
          <cell r="PH64"/>
          <cell r="PI64"/>
          <cell r="PJ64"/>
          <cell r="PK64"/>
          <cell r="PL64"/>
          <cell r="PM64"/>
          <cell r="PN64"/>
          <cell r="PO64"/>
          <cell r="PP64"/>
          <cell r="PQ64"/>
          <cell r="PR64"/>
          <cell r="PS64"/>
          <cell r="PT64"/>
          <cell r="PU64"/>
          <cell r="PV64"/>
          <cell r="PW64"/>
          <cell r="PX64"/>
          <cell r="PY64"/>
          <cell r="PZ64"/>
          <cell r="QA64"/>
          <cell r="QB64"/>
          <cell r="QC64"/>
          <cell r="QD64"/>
          <cell r="QE64"/>
          <cell r="QF64"/>
          <cell r="QG64"/>
          <cell r="QH64"/>
          <cell r="QI64"/>
          <cell r="QJ64"/>
          <cell r="QK64"/>
          <cell r="QL64"/>
          <cell r="QM64"/>
          <cell r="QN64"/>
          <cell r="QO64"/>
          <cell r="QP64"/>
          <cell r="QQ64"/>
          <cell r="QR64"/>
          <cell r="QS64"/>
          <cell r="QT64"/>
          <cell r="QU64"/>
          <cell r="QV64"/>
          <cell r="QW64"/>
          <cell r="QX64"/>
          <cell r="QY64"/>
          <cell r="QZ64"/>
          <cell r="RA64"/>
          <cell r="RB64"/>
          <cell r="RC64"/>
          <cell r="RD64"/>
          <cell r="RE64"/>
          <cell r="RF64"/>
          <cell r="RG64"/>
          <cell r="RH64"/>
          <cell r="RI64"/>
          <cell r="RJ64"/>
          <cell r="RK64"/>
          <cell r="RL64"/>
          <cell r="RM64"/>
          <cell r="RN64"/>
          <cell r="RO64"/>
          <cell r="RP64"/>
          <cell r="RQ64"/>
          <cell r="RR64"/>
          <cell r="RS64"/>
          <cell r="RT64"/>
          <cell r="RU64"/>
          <cell r="RV64"/>
          <cell r="RW64"/>
          <cell r="RX64"/>
          <cell r="RY64"/>
          <cell r="RZ64"/>
          <cell r="SA64"/>
          <cell r="SB64"/>
          <cell r="SC64"/>
          <cell r="SD64"/>
          <cell r="SE64"/>
          <cell r="SF64"/>
          <cell r="SG64"/>
          <cell r="SH64"/>
          <cell r="SI64"/>
          <cell r="SJ64"/>
          <cell r="SK64"/>
          <cell r="SL64"/>
          <cell r="SM64"/>
          <cell r="SN64"/>
          <cell r="SO64"/>
          <cell r="SP64"/>
          <cell r="SQ64"/>
          <cell r="SR64"/>
          <cell r="SS64"/>
          <cell r="ST64"/>
          <cell r="SU64"/>
          <cell r="SV64"/>
          <cell r="SW64"/>
          <cell r="SX64"/>
          <cell r="SY64"/>
          <cell r="SZ64"/>
          <cell r="TA64"/>
          <cell r="TB64"/>
          <cell r="TC64"/>
          <cell r="TD64"/>
          <cell r="TE64"/>
          <cell r="TF64"/>
          <cell r="TG64"/>
          <cell r="TH64"/>
          <cell r="TI64"/>
          <cell r="TJ64"/>
          <cell r="TK64"/>
          <cell r="TL64"/>
          <cell r="TM64"/>
          <cell r="TN64"/>
          <cell r="TO64"/>
          <cell r="TP64"/>
          <cell r="TQ64"/>
          <cell r="TR64"/>
          <cell r="TS64"/>
          <cell r="TT64"/>
          <cell r="TU64"/>
          <cell r="TV64"/>
          <cell r="TW64"/>
          <cell r="TX64"/>
          <cell r="TY64"/>
          <cell r="TZ64"/>
          <cell r="UA64"/>
          <cell r="UB64"/>
          <cell r="UC64"/>
          <cell r="UD64"/>
          <cell r="UE64"/>
          <cell r="UF64"/>
          <cell r="UG64"/>
          <cell r="UH64"/>
          <cell r="UI64"/>
          <cell r="UJ64"/>
          <cell r="UK64"/>
          <cell r="UL64"/>
          <cell r="UM64"/>
          <cell r="UN64"/>
          <cell r="UO64"/>
          <cell r="UP64"/>
          <cell r="UQ64"/>
          <cell r="UR64"/>
          <cell r="US64"/>
          <cell r="UT64"/>
          <cell r="UU64"/>
          <cell r="UV64"/>
          <cell r="UW64"/>
          <cell r="UX64"/>
          <cell r="UY64"/>
          <cell r="UZ64"/>
          <cell r="VA64"/>
          <cell r="VB64"/>
          <cell r="VC64"/>
          <cell r="VD64"/>
          <cell r="VE64"/>
          <cell r="VF64"/>
          <cell r="VG64"/>
          <cell r="VH64"/>
          <cell r="VI64"/>
          <cell r="VJ64"/>
          <cell r="VK64"/>
          <cell r="VL64"/>
          <cell r="VM64"/>
          <cell r="VN64"/>
          <cell r="VO64"/>
          <cell r="VP64"/>
          <cell r="VQ64"/>
          <cell r="VR64"/>
          <cell r="VS64"/>
          <cell r="VT64"/>
          <cell r="VU64"/>
          <cell r="VV64"/>
          <cell r="VW64"/>
          <cell r="VX64"/>
          <cell r="VY64"/>
          <cell r="VZ64"/>
          <cell r="WA64"/>
          <cell r="WB64"/>
          <cell r="WC64"/>
          <cell r="WD64"/>
          <cell r="WE64"/>
          <cell r="WF64"/>
          <cell r="WG64"/>
          <cell r="WH64"/>
          <cell r="WI64"/>
          <cell r="WJ64"/>
          <cell r="WK64"/>
          <cell r="WL64"/>
          <cell r="WM64"/>
          <cell r="WN64"/>
          <cell r="WO64"/>
          <cell r="WP64"/>
          <cell r="WQ64"/>
          <cell r="WR64"/>
          <cell r="WS64"/>
          <cell r="WT64"/>
          <cell r="WU64"/>
          <cell r="WV64"/>
          <cell r="WW64"/>
          <cell r="WX64"/>
          <cell r="WY64"/>
          <cell r="WZ64"/>
          <cell r="XA64"/>
          <cell r="XB64"/>
          <cell r="XC64"/>
          <cell r="XD64"/>
          <cell r="XE64"/>
          <cell r="XF64"/>
          <cell r="XG64"/>
          <cell r="XH64"/>
          <cell r="XI64"/>
          <cell r="XJ64"/>
          <cell r="XK64"/>
          <cell r="XL64"/>
          <cell r="XM64"/>
          <cell r="XN64"/>
          <cell r="XO64"/>
          <cell r="XP64"/>
          <cell r="XQ64"/>
          <cell r="XR64"/>
          <cell r="XS64"/>
          <cell r="XT64"/>
          <cell r="XU64"/>
          <cell r="XV64"/>
          <cell r="XW64"/>
          <cell r="XX64"/>
          <cell r="XY64"/>
          <cell r="XZ64"/>
          <cell r="YA64"/>
          <cell r="YB64"/>
          <cell r="YC64"/>
          <cell r="YD64"/>
          <cell r="YE64"/>
          <cell r="YF64"/>
          <cell r="YG64"/>
          <cell r="YH64"/>
          <cell r="YI64"/>
          <cell r="YJ64"/>
          <cell r="YK64"/>
          <cell r="YL64"/>
          <cell r="YM64"/>
          <cell r="YN64"/>
          <cell r="YO64"/>
          <cell r="YP64"/>
          <cell r="YQ64"/>
          <cell r="YR64"/>
          <cell r="YS64"/>
          <cell r="YT64"/>
          <cell r="YU64"/>
          <cell r="YV64"/>
          <cell r="YW64"/>
          <cell r="YX64"/>
          <cell r="YY64"/>
          <cell r="YZ64"/>
          <cell r="ZA64"/>
          <cell r="ZB64"/>
          <cell r="ZC64"/>
          <cell r="ZD64"/>
          <cell r="ZE64"/>
          <cell r="ZF64"/>
          <cell r="ZG64"/>
          <cell r="ZH64"/>
          <cell r="ZI64"/>
          <cell r="ZJ64"/>
          <cell r="ZK64"/>
          <cell r="ZL64"/>
          <cell r="ZM64"/>
          <cell r="ZN64"/>
          <cell r="ZO64"/>
          <cell r="ZP64"/>
          <cell r="ZQ64"/>
          <cell r="ZR64"/>
          <cell r="ZS64"/>
          <cell r="ZT64"/>
          <cell r="ZU64"/>
          <cell r="ZV64"/>
          <cell r="ZW64"/>
          <cell r="ZX64"/>
          <cell r="ZY64"/>
          <cell r="ZZ64"/>
          <cell r="AAA64"/>
          <cell r="AAB64"/>
          <cell r="AAC64"/>
          <cell r="AAD64"/>
          <cell r="AAE64"/>
          <cell r="AAF64"/>
          <cell r="AAG64"/>
          <cell r="AAH64"/>
          <cell r="AAI64"/>
          <cell r="AAJ64"/>
          <cell r="AAK64"/>
          <cell r="AAL64"/>
          <cell r="AAM64"/>
          <cell r="AAN64"/>
          <cell r="AAO64"/>
          <cell r="AAP64"/>
          <cell r="AAQ64"/>
          <cell r="AAR64"/>
          <cell r="AAS64"/>
        </row>
        <row r="65">
          <cell r="C65">
            <v>0</v>
          </cell>
          <cell r="D65"/>
          <cell r="E65"/>
          <cell r="F65"/>
          <cell r="G65"/>
          <cell r="H65"/>
          <cell r="I65"/>
          <cell r="J65"/>
          <cell r="K65"/>
          <cell r="L65"/>
          <cell r="M65"/>
          <cell r="N65"/>
          <cell r="O65"/>
          <cell r="P65"/>
          <cell r="Q65"/>
          <cell r="R65"/>
          <cell r="S65"/>
          <cell r="T65"/>
          <cell r="U65"/>
          <cell r="V65"/>
          <cell r="W65"/>
          <cell r="X65"/>
          <cell r="Y65"/>
          <cell r="Z65"/>
          <cell r="AA65"/>
          <cell r="AB65"/>
          <cell r="AC65"/>
          <cell r="AD65"/>
          <cell r="AE65"/>
          <cell r="AF65"/>
          <cell r="AG65"/>
          <cell r="AH65"/>
          <cell r="AI65"/>
          <cell r="AJ65"/>
          <cell r="AK65"/>
          <cell r="AL65"/>
          <cell r="AM65"/>
          <cell r="AN65"/>
          <cell r="AO65"/>
          <cell r="AP65"/>
          <cell r="AQ65"/>
          <cell r="AR65"/>
          <cell r="AS65"/>
          <cell r="AT65"/>
          <cell r="AU65"/>
          <cell r="AV65"/>
          <cell r="AW65"/>
          <cell r="AX65"/>
          <cell r="AY65"/>
          <cell r="AZ65"/>
          <cell r="BA65"/>
          <cell r="BB65"/>
          <cell r="BC65"/>
          <cell r="BD65"/>
          <cell r="BE65"/>
          <cell r="BF65"/>
          <cell r="BG65"/>
          <cell r="BH65"/>
          <cell r="BI65"/>
          <cell r="BJ65"/>
          <cell r="BK65"/>
          <cell r="BL65"/>
          <cell r="BM65"/>
          <cell r="BN65"/>
          <cell r="BO65"/>
          <cell r="BP65"/>
          <cell r="BQ65"/>
          <cell r="BR65"/>
          <cell r="BS65"/>
          <cell r="BT65"/>
          <cell r="BU65"/>
          <cell r="BV65"/>
          <cell r="BW65"/>
          <cell r="BX65"/>
          <cell r="BY65"/>
          <cell r="BZ65"/>
          <cell r="CA65"/>
          <cell r="CB65"/>
          <cell r="CC65"/>
          <cell r="CD65"/>
          <cell r="CE65"/>
          <cell r="CF65"/>
          <cell r="CG65"/>
          <cell r="CH65"/>
          <cell r="CI65"/>
          <cell r="CJ65"/>
          <cell r="CK65"/>
          <cell r="CL65"/>
          <cell r="CM65"/>
          <cell r="CN65"/>
          <cell r="CO65"/>
          <cell r="CP65"/>
          <cell r="CQ65"/>
          <cell r="CR65"/>
          <cell r="CS65"/>
          <cell r="CT65"/>
          <cell r="CU65"/>
          <cell r="CV65"/>
          <cell r="CW65"/>
          <cell r="CX65"/>
          <cell r="CY65"/>
          <cell r="CZ65"/>
          <cell r="DA65"/>
          <cell r="DB65"/>
          <cell r="DC65"/>
          <cell r="DD65"/>
          <cell r="DE65"/>
          <cell r="DF65"/>
          <cell r="DG65"/>
          <cell r="DH65"/>
          <cell r="DI65"/>
          <cell r="DJ65"/>
          <cell r="DK65"/>
          <cell r="DL65"/>
          <cell r="DM65"/>
          <cell r="DN65"/>
          <cell r="DO65"/>
          <cell r="DP65"/>
          <cell r="DQ65"/>
          <cell r="DR65"/>
          <cell r="DS65"/>
          <cell r="DT65"/>
          <cell r="DU65"/>
          <cell r="DV65"/>
          <cell r="DW65"/>
          <cell r="DX65"/>
          <cell r="DY65"/>
          <cell r="DZ65"/>
          <cell r="EA65"/>
          <cell r="EB65"/>
          <cell r="EC65"/>
          <cell r="ED65"/>
          <cell r="EE65"/>
          <cell r="EF65"/>
          <cell r="EG65"/>
          <cell r="EH65"/>
          <cell r="EI65"/>
          <cell r="EJ65"/>
          <cell r="EK65"/>
          <cell r="EL65"/>
          <cell r="EM65"/>
          <cell r="EN65"/>
          <cell r="EO65"/>
          <cell r="EP65"/>
          <cell r="EQ65"/>
          <cell r="ER65"/>
          <cell r="ES65"/>
          <cell r="ET65"/>
          <cell r="EU65"/>
          <cell r="EV65"/>
          <cell r="EW65"/>
          <cell r="EX65"/>
          <cell r="EY65"/>
          <cell r="EZ65"/>
          <cell r="FA65"/>
          <cell r="FB65"/>
          <cell r="FC65"/>
          <cell r="FD65"/>
          <cell r="FE65"/>
          <cell r="FF65"/>
          <cell r="FG65"/>
          <cell r="FH65"/>
          <cell r="FI65"/>
          <cell r="FJ65"/>
          <cell r="FK65"/>
          <cell r="FL65"/>
          <cell r="FM65"/>
          <cell r="FN65"/>
          <cell r="FO65"/>
          <cell r="FP65"/>
          <cell r="FQ65"/>
          <cell r="FR65"/>
          <cell r="FS65"/>
          <cell r="FT65"/>
          <cell r="FU65"/>
          <cell r="FV65"/>
          <cell r="FW65"/>
          <cell r="FX65"/>
          <cell r="FY65"/>
          <cell r="FZ65"/>
          <cell r="GA65"/>
          <cell r="GB65"/>
          <cell r="GC65"/>
          <cell r="GD65"/>
          <cell r="GE65"/>
          <cell r="GF65"/>
          <cell r="GG65"/>
          <cell r="GH65"/>
          <cell r="GI65"/>
          <cell r="GJ65"/>
          <cell r="GK65"/>
          <cell r="GL65"/>
          <cell r="GM65"/>
          <cell r="GN65"/>
          <cell r="GO65"/>
          <cell r="GP65"/>
          <cell r="GQ65"/>
          <cell r="GR65"/>
          <cell r="GS65"/>
          <cell r="GT65"/>
          <cell r="GU65"/>
          <cell r="GV65"/>
          <cell r="GW65"/>
          <cell r="GX65"/>
          <cell r="GY65"/>
          <cell r="GZ65"/>
          <cell r="HA65"/>
          <cell r="HB65"/>
          <cell r="HC65"/>
          <cell r="HD65"/>
          <cell r="HE65"/>
          <cell r="HF65"/>
          <cell r="HG65"/>
          <cell r="HH65"/>
          <cell r="HI65"/>
          <cell r="HJ65"/>
          <cell r="HK65"/>
          <cell r="HL65"/>
          <cell r="HM65"/>
          <cell r="HN65"/>
          <cell r="HO65"/>
          <cell r="HP65"/>
          <cell r="HQ65"/>
          <cell r="HR65"/>
          <cell r="HS65"/>
          <cell r="HT65"/>
          <cell r="HU65"/>
          <cell r="HV65"/>
          <cell r="HW65"/>
          <cell r="HX65"/>
          <cell r="HY65"/>
          <cell r="HZ65"/>
          <cell r="IA65"/>
          <cell r="IB65"/>
          <cell r="IC65"/>
          <cell r="ID65"/>
          <cell r="IE65"/>
          <cell r="IF65"/>
          <cell r="IG65"/>
          <cell r="IH65"/>
          <cell r="II65"/>
          <cell r="IJ65"/>
          <cell r="IK65"/>
          <cell r="IL65"/>
          <cell r="IM65"/>
          <cell r="IN65"/>
          <cell r="IO65"/>
          <cell r="IP65"/>
          <cell r="IQ65"/>
          <cell r="IR65"/>
          <cell r="IS65"/>
          <cell r="IT65"/>
          <cell r="IU65"/>
          <cell r="IV65"/>
          <cell r="IW65"/>
          <cell r="IX65"/>
          <cell r="IY65"/>
          <cell r="IZ65"/>
          <cell r="JA65"/>
          <cell r="JB65"/>
          <cell r="JC65"/>
          <cell r="JD65"/>
          <cell r="JE65"/>
          <cell r="JF65"/>
          <cell r="JG65"/>
          <cell r="JH65"/>
          <cell r="JI65"/>
          <cell r="JJ65"/>
          <cell r="JK65"/>
          <cell r="JL65"/>
          <cell r="JM65"/>
          <cell r="JN65"/>
          <cell r="JO65"/>
          <cell r="JP65"/>
          <cell r="JQ65"/>
          <cell r="JR65"/>
          <cell r="JS65"/>
          <cell r="JT65"/>
          <cell r="JU65"/>
          <cell r="JV65"/>
          <cell r="JW65"/>
          <cell r="JX65"/>
          <cell r="JY65"/>
          <cell r="JZ65"/>
          <cell r="KA65"/>
          <cell r="KB65"/>
          <cell r="KC65"/>
          <cell r="KD65"/>
          <cell r="KE65"/>
          <cell r="KF65"/>
          <cell r="KG65"/>
          <cell r="KH65"/>
          <cell r="KI65"/>
          <cell r="KJ65"/>
          <cell r="KK65"/>
          <cell r="KL65"/>
          <cell r="KM65"/>
          <cell r="KN65"/>
          <cell r="KO65"/>
          <cell r="KP65"/>
          <cell r="KQ65"/>
          <cell r="KR65"/>
          <cell r="KS65"/>
          <cell r="KT65"/>
          <cell r="KU65"/>
          <cell r="KV65"/>
          <cell r="KW65"/>
          <cell r="KX65"/>
          <cell r="KY65"/>
          <cell r="KZ65"/>
          <cell r="LA65"/>
          <cell r="LB65"/>
          <cell r="LC65"/>
          <cell r="LD65"/>
          <cell r="LE65"/>
          <cell r="LF65"/>
          <cell r="LG65"/>
          <cell r="LH65"/>
          <cell r="LI65"/>
          <cell r="LJ65"/>
          <cell r="LK65"/>
          <cell r="LL65"/>
          <cell r="LM65"/>
          <cell r="LN65"/>
          <cell r="LO65"/>
          <cell r="LP65"/>
          <cell r="LQ65"/>
          <cell r="LR65"/>
          <cell r="LS65"/>
          <cell r="LT65"/>
          <cell r="LU65"/>
          <cell r="LV65"/>
          <cell r="LW65"/>
          <cell r="LX65"/>
          <cell r="LY65"/>
          <cell r="LZ65"/>
          <cell r="MA65"/>
          <cell r="MB65"/>
          <cell r="MC65"/>
          <cell r="MD65"/>
          <cell r="ME65"/>
          <cell r="MF65"/>
          <cell r="MG65"/>
          <cell r="MH65"/>
          <cell r="MI65"/>
          <cell r="MJ65"/>
          <cell r="MK65"/>
          <cell r="ML65"/>
          <cell r="MM65"/>
          <cell r="MN65"/>
          <cell r="MO65"/>
          <cell r="MP65"/>
          <cell r="MQ65"/>
          <cell r="MR65"/>
          <cell r="MS65"/>
          <cell r="MT65"/>
          <cell r="MU65"/>
          <cell r="MV65"/>
          <cell r="MW65"/>
          <cell r="MX65"/>
          <cell r="MY65"/>
          <cell r="MZ65"/>
          <cell r="NA65"/>
          <cell r="NB65"/>
          <cell r="NC65"/>
          <cell r="ND65"/>
          <cell r="NE65"/>
          <cell r="NF65"/>
          <cell r="NG65"/>
          <cell r="NH65"/>
          <cell r="NI65"/>
          <cell r="NJ65"/>
          <cell r="NK65"/>
          <cell r="NL65"/>
          <cell r="NM65"/>
          <cell r="NN65"/>
          <cell r="NO65"/>
          <cell r="NP65"/>
          <cell r="NQ65"/>
          <cell r="NR65"/>
          <cell r="NS65"/>
          <cell r="NT65"/>
          <cell r="NU65"/>
          <cell r="NV65"/>
          <cell r="NW65"/>
          <cell r="NX65"/>
          <cell r="NY65"/>
          <cell r="NZ65"/>
          <cell r="OA65"/>
          <cell r="OB65"/>
          <cell r="OC65"/>
          <cell r="OD65"/>
          <cell r="OE65"/>
          <cell r="OF65"/>
          <cell r="OG65"/>
          <cell r="OH65"/>
          <cell r="OI65"/>
          <cell r="OJ65"/>
          <cell r="OK65"/>
          <cell r="OL65"/>
          <cell r="OM65"/>
          <cell r="ON65"/>
          <cell r="OO65"/>
          <cell r="OP65"/>
          <cell r="OQ65"/>
          <cell r="OR65"/>
          <cell r="OS65"/>
          <cell r="OT65"/>
          <cell r="OU65"/>
          <cell r="OV65"/>
          <cell r="OW65"/>
          <cell r="OX65"/>
          <cell r="OY65"/>
          <cell r="OZ65"/>
          <cell r="PA65"/>
          <cell r="PB65"/>
          <cell r="PC65"/>
          <cell r="PD65"/>
          <cell r="PE65"/>
          <cell r="PF65"/>
          <cell r="PG65"/>
          <cell r="PH65"/>
          <cell r="PI65"/>
          <cell r="PJ65"/>
          <cell r="PK65"/>
          <cell r="PL65"/>
          <cell r="PM65"/>
          <cell r="PN65"/>
          <cell r="PO65"/>
          <cell r="PP65"/>
          <cell r="PQ65"/>
          <cell r="PR65"/>
          <cell r="PS65"/>
          <cell r="PT65"/>
          <cell r="PU65"/>
          <cell r="PV65"/>
          <cell r="PW65"/>
          <cell r="PX65"/>
          <cell r="PY65"/>
          <cell r="PZ65"/>
          <cell r="QA65"/>
          <cell r="QB65"/>
          <cell r="QC65"/>
          <cell r="QD65"/>
          <cell r="QE65"/>
          <cell r="QF65"/>
          <cell r="QG65"/>
          <cell r="QH65"/>
          <cell r="QI65"/>
          <cell r="QJ65"/>
          <cell r="QK65"/>
          <cell r="QL65"/>
          <cell r="QM65"/>
          <cell r="QN65"/>
          <cell r="QO65"/>
          <cell r="QP65"/>
          <cell r="QQ65"/>
          <cell r="QR65"/>
          <cell r="QS65"/>
          <cell r="QT65"/>
          <cell r="QU65"/>
          <cell r="QV65"/>
          <cell r="QW65"/>
          <cell r="QX65"/>
          <cell r="QY65"/>
          <cell r="QZ65"/>
          <cell r="RA65"/>
          <cell r="RB65"/>
          <cell r="RC65"/>
          <cell r="RD65"/>
          <cell r="RE65"/>
          <cell r="RF65"/>
          <cell r="RG65"/>
          <cell r="RH65"/>
          <cell r="RI65"/>
          <cell r="RJ65"/>
          <cell r="RK65"/>
          <cell r="RL65"/>
          <cell r="RM65"/>
          <cell r="RN65"/>
          <cell r="RO65"/>
          <cell r="RP65"/>
          <cell r="RQ65"/>
          <cell r="RR65"/>
          <cell r="RS65"/>
          <cell r="RT65"/>
          <cell r="RU65"/>
          <cell r="RV65"/>
          <cell r="RW65"/>
          <cell r="RX65"/>
          <cell r="RY65"/>
          <cell r="RZ65"/>
          <cell r="SA65"/>
          <cell r="SB65"/>
          <cell r="SC65"/>
          <cell r="SD65"/>
          <cell r="SE65"/>
          <cell r="SF65"/>
          <cell r="SG65"/>
          <cell r="SH65"/>
          <cell r="SI65"/>
          <cell r="SJ65"/>
          <cell r="SK65"/>
          <cell r="SL65"/>
          <cell r="SM65"/>
          <cell r="SN65"/>
          <cell r="SO65"/>
          <cell r="SP65"/>
          <cell r="SQ65"/>
          <cell r="SR65"/>
          <cell r="SS65"/>
          <cell r="ST65"/>
          <cell r="SU65"/>
          <cell r="SV65"/>
          <cell r="SW65"/>
          <cell r="SX65"/>
          <cell r="SY65"/>
          <cell r="SZ65"/>
          <cell r="TA65"/>
          <cell r="TB65"/>
          <cell r="TC65"/>
          <cell r="TD65"/>
          <cell r="TE65"/>
          <cell r="TF65"/>
          <cell r="TG65"/>
          <cell r="TH65"/>
          <cell r="TI65"/>
          <cell r="TJ65"/>
          <cell r="TK65"/>
          <cell r="TL65"/>
          <cell r="TM65"/>
          <cell r="TN65"/>
          <cell r="TO65"/>
          <cell r="TP65"/>
          <cell r="TQ65"/>
          <cell r="TR65"/>
          <cell r="TS65"/>
          <cell r="TT65"/>
          <cell r="TU65"/>
          <cell r="TV65"/>
          <cell r="TW65"/>
          <cell r="TX65"/>
          <cell r="TY65"/>
          <cell r="TZ65"/>
          <cell r="UA65"/>
          <cell r="UB65"/>
          <cell r="UC65"/>
          <cell r="UD65"/>
          <cell r="UE65"/>
          <cell r="UF65"/>
          <cell r="UG65"/>
          <cell r="UH65"/>
          <cell r="UI65"/>
          <cell r="UJ65"/>
          <cell r="UK65"/>
          <cell r="UL65"/>
          <cell r="UM65"/>
          <cell r="UN65"/>
          <cell r="UO65"/>
          <cell r="UP65"/>
          <cell r="UQ65"/>
          <cell r="UR65"/>
          <cell r="US65"/>
          <cell r="UT65"/>
          <cell r="UU65"/>
          <cell r="UV65"/>
          <cell r="UW65"/>
          <cell r="UX65"/>
          <cell r="UY65"/>
          <cell r="UZ65"/>
          <cell r="VA65"/>
          <cell r="VB65"/>
          <cell r="VC65"/>
          <cell r="VD65"/>
          <cell r="VE65"/>
          <cell r="VF65"/>
          <cell r="VG65"/>
          <cell r="VH65"/>
          <cell r="VI65"/>
          <cell r="VJ65"/>
          <cell r="VK65"/>
          <cell r="VL65"/>
          <cell r="VM65"/>
          <cell r="VN65"/>
          <cell r="VO65"/>
          <cell r="VP65"/>
          <cell r="VQ65"/>
          <cell r="VR65"/>
          <cell r="VS65"/>
          <cell r="VT65"/>
          <cell r="VU65"/>
          <cell r="VV65"/>
          <cell r="VW65"/>
          <cell r="VX65"/>
          <cell r="VY65"/>
          <cell r="VZ65"/>
          <cell r="WA65"/>
          <cell r="WB65"/>
          <cell r="WC65"/>
          <cell r="WD65"/>
          <cell r="WE65"/>
          <cell r="WF65"/>
          <cell r="WG65"/>
          <cell r="WH65"/>
          <cell r="WI65"/>
          <cell r="WJ65"/>
          <cell r="WK65"/>
          <cell r="WL65"/>
          <cell r="WM65"/>
          <cell r="WN65"/>
          <cell r="WO65"/>
          <cell r="WP65"/>
          <cell r="WQ65"/>
          <cell r="WR65"/>
          <cell r="WS65"/>
          <cell r="WT65"/>
          <cell r="WU65"/>
          <cell r="WV65"/>
          <cell r="WW65"/>
          <cell r="WX65"/>
          <cell r="WY65"/>
          <cell r="WZ65"/>
          <cell r="XA65"/>
          <cell r="XB65"/>
          <cell r="XC65"/>
          <cell r="XD65"/>
          <cell r="XE65"/>
          <cell r="XF65"/>
          <cell r="XG65"/>
          <cell r="XH65"/>
          <cell r="XI65"/>
          <cell r="XJ65"/>
          <cell r="XK65"/>
          <cell r="XL65"/>
          <cell r="XM65"/>
          <cell r="XN65"/>
          <cell r="XO65"/>
          <cell r="XP65"/>
          <cell r="XQ65"/>
          <cell r="XR65"/>
          <cell r="XS65"/>
          <cell r="XT65"/>
          <cell r="XU65"/>
          <cell r="XV65"/>
          <cell r="XW65"/>
          <cell r="XX65"/>
          <cell r="XY65"/>
          <cell r="XZ65"/>
          <cell r="YA65"/>
          <cell r="YB65"/>
          <cell r="YC65"/>
          <cell r="YD65"/>
          <cell r="YE65"/>
          <cell r="YF65"/>
          <cell r="YG65"/>
          <cell r="YH65"/>
          <cell r="YI65"/>
          <cell r="YJ65"/>
          <cell r="YK65"/>
          <cell r="YL65"/>
          <cell r="YM65"/>
          <cell r="YN65"/>
          <cell r="YO65"/>
          <cell r="YP65"/>
          <cell r="YQ65"/>
          <cell r="YR65"/>
          <cell r="YS65"/>
          <cell r="YT65"/>
          <cell r="YU65"/>
          <cell r="YV65"/>
          <cell r="YW65"/>
          <cell r="YX65"/>
          <cell r="YY65"/>
          <cell r="YZ65"/>
          <cell r="ZA65"/>
          <cell r="ZB65"/>
          <cell r="ZC65"/>
          <cell r="ZD65"/>
          <cell r="ZE65"/>
          <cell r="ZF65"/>
          <cell r="ZG65"/>
          <cell r="ZH65"/>
          <cell r="ZI65"/>
          <cell r="ZJ65"/>
          <cell r="ZK65"/>
          <cell r="ZL65"/>
          <cell r="ZM65"/>
          <cell r="ZN65"/>
          <cell r="ZO65"/>
          <cell r="ZP65"/>
          <cell r="ZQ65"/>
          <cell r="ZR65"/>
          <cell r="ZS65"/>
          <cell r="ZT65"/>
          <cell r="ZU65"/>
          <cell r="ZV65"/>
          <cell r="ZW65"/>
          <cell r="ZX65"/>
          <cell r="ZY65"/>
          <cell r="ZZ65"/>
          <cell r="AAA65"/>
          <cell r="AAB65"/>
          <cell r="AAC65"/>
          <cell r="AAD65"/>
          <cell r="AAE65"/>
          <cell r="AAF65"/>
          <cell r="AAG65"/>
          <cell r="AAH65"/>
          <cell r="AAI65"/>
          <cell r="AAJ65"/>
          <cell r="AAK65"/>
          <cell r="AAL65"/>
          <cell r="AAM65"/>
          <cell r="AAN65"/>
          <cell r="AAO65"/>
          <cell r="AAP65"/>
          <cell r="AAQ65"/>
          <cell r="AAR65"/>
          <cell r="AAS65"/>
        </row>
        <row r="66">
          <cell r="C66">
            <v>0</v>
          </cell>
          <cell r="D66"/>
          <cell r="E66"/>
          <cell r="F66"/>
          <cell r="G66"/>
          <cell r="H66"/>
          <cell r="I66"/>
          <cell r="J66"/>
          <cell r="K66"/>
          <cell r="L66"/>
          <cell r="M66"/>
          <cell r="N66"/>
          <cell r="O66"/>
          <cell r="P66"/>
          <cell r="Q66"/>
          <cell r="R66"/>
          <cell r="S66"/>
          <cell r="T66"/>
          <cell r="U66"/>
          <cell r="V66"/>
          <cell r="W66"/>
          <cell r="X66"/>
          <cell r="Y66"/>
          <cell r="Z66"/>
          <cell r="AA66"/>
          <cell r="AB66"/>
          <cell r="AC66"/>
          <cell r="AD66"/>
          <cell r="AE66"/>
          <cell r="AF66"/>
          <cell r="AG66"/>
          <cell r="AH66"/>
          <cell r="AI66"/>
          <cell r="AJ66"/>
          <cell r="AK66"/>
          <cell r="AL66"/>
          <cell r="AM66"/>
          <cell r="AN66"/>
          <cell r="AO66"/>
          <cell r="AP66"/>
          <cell r="AQ66"/>
          <cell r="AR66"/>
          <cell r="AS66"/>
          <cell r="AT66"/>
          <cell r="AU66"/>
          <cell r="AV66"/>
          <cell r="AW66"/>
          <cell r="AX66"/>
          <cell r="AY66"/>
          <cell r="AZ66"/>
          <cell r="BA66"/>
          <cell r="BB66"/>
          <cell r="BC66"/>
          <cell r="BD66"/>
          <cell r="BE66"/>
          <cell r="BF66"/>
          <cell r="BG66"/>
          <cell r="BH66"/>
          <cell r="BI66"/>
          <cell r="BJ66"/>
          <cell r="BK66"/>
          <cell r="BL66"/>
          <cell r="BM66"/>
          <cell r="BN66"/>
          <cell r="BO66"/>
          <cell r="BP66"/>
          <cell r="BQ66"/>
          <cell r="BR66"/>
          <cell r="BS66"/>
          <cell r="BT66"/>
          <cell r="BU66"/>
          <cell r="BV66"/>
          <cell r="BW66"/>
          <cell r="BX66"/>
          <cell r="BY66"/>
          <cell r="BZ66"/>
          <cell r="CA66"/>
          <cell r="CB66"/>
          <cell r="CC66"/>
          <cell r="CD66"/>
          <cell r="CE66"/>
          <cell r="CF66"/>
          <cell r="CG66"/>
          <cell r="CH66"/>
          <cell r="CI66"/>
          <cell r="CJ66"/>
          <cell r="CK66"/>
          <cell r="CL66"/>
          <cell r="CM66"/>
          <cell r="CN66"/>
          <cell r="CO66"/>
          <cell r="CP66"/>
          <cell r="CQ66"/>
          <cell r="CR66"/>
          <cell r="CS66"/>
          <cell r="CT66"/>
          <cell r="CU66"/>
          <cell r="CV66"/>
          <cell r="CW66"/>
          <cell r="CX66"/>
          <cell r="CY66"/>
          <cell r="CZ66"/>
          <cell r="DA66"/>
          <cell r="DB66"/>
          <cell r="DC66"/>
          <cell r="DD66"/>
          <cell r="DE66"/>
          <cell r="DF66"/>
          <cell r="DG66"/>
          <cell r="DH66"/>
          <cell r="DI66"/>
          <cell r="DJ66"/>
          <cell r="DK66"/>
          <cell r="DL66"/>
          <cell r="DM66"/>
          <cell r="DN66"/>
          <cell r="DO66"/>
          <cell r="DP66"/>
          <cell r="DQ66"/>
          <cell r="DR66"/>
          <cell r="DS66"/>
          <cell r="DT66"/>
          <cell r="DU66"/>
          <cell r="DV66"/>
          <cell r="DW66"/>
          <cell r="DX66"/>
          <cell r="DY66"/>
          <cell r="DZ66"/>
          <cell r="EA66"/>
          <cell r="EB66"/>
          <cell r="EC66"/>
          <cell r="ED66"/>
          <cell r="EE66"/>
          <cell r="EF66"/>
          <cell r="EG66"/>
          <cell r="EH66"/>
          <cell r="EI66"/>
          <cell r="EJ66"/>
          <cell r="EK66"/>
          <cell r="EL66"/>
          <cell r="EM66"/>
          <cell r="EN66"/>
          <cell r="EO66"/>
          <cell r="EP66"/>
          <cell r="EQ66"/>
          <cell r="ER66"/>
          <cell r="ES66"/>
          <cell r="ET66"/>
          <cell r="EU66"/>
          <cell r="EV66"/>
          <cell r="EW66"/>
          <cell r="EX66"/>
          <cell r="EY66"/>
          <cell r="EZ66"/>
          <cell r="FA66"/>
          <cell r="FB66"/>
          <cell r="FC66"/>
          <cell r="FD66"/>
          <cell r="FE66"/>
          <cell r="FF66"/>
          <cell r="FG66"/>
          <cell r="FH66"/>
          <cell r="FI66"/>
          <cell r="FJ66"/>
          <cell r="FK66"/>
          <cell r="FL66"/>
          <cell r="FM66"/>
          <cell r="FN66"/>
          <cell r="FO66"/>
          <cell r="FP66"/>
          <cell r="FQ66"/>
          <cell r="FR66"/>
          <cell r="FS66"/>
          <cell r="FT66"/>
          <cell r="FU66"/>
          <cell r="FV66"/>
          <cell r="FW66"/>
          <cell r="FX66"/>
          <cell r="FY66"/>
          <cell r="FZ66"/>
          <cell r="GA66"/>
          <cell r="GB66"/>
          <cell r="GC66"/>
          <cell r="GD66"/>
          <cell r="GE66"/>
          <cell r="GF66"/>
          <cell r="GG66"/>
          <cell r="GH66"/>
          <cell r="GI66"/>
          <cell r="GJ66"/>
          <cell r="GK66"/>
          <cell r="GL66"/>
          <cell r="GM66"/>
          <cell r="GN66"/>
          <cell r="GO66"/>
          <cell r="GP66"/>
          <cell r="GQ66"/>
          <cell r="GR66"/>
          <cell r="GS66"/>
          <cell r="GT66"/>
          <cell r="GU66"/>
          <cell r="GV66"/>
          <cell r="GW66"/>
          <cell r="GX66"/>
          <cell r="GY66"/>
          <cell r="GZ66"/>
          <cell r="HA66"/>
          <cell r="HB66"/>
          <cell r="HC66"/>
          <cell r="HD66"/>
          <cell r="HE66"/>
          <cell r="HF66"/>
          <cell r="HG66"/>
          <cell r="HH66"/>
          <cell r="HI66"/>
          <cell r="HJ66"/>
          <cell r="HK66"/>
          <cell r="HL66"/>
          <cell r="HM66"/>
          <cell r="HN66"/>
          <cell r="HO66"/>
          <cell r="HP66"/>
          <cell r="HQ66"/>
          <cell r="HR66"/>
          <cell r="HS66"/>
          <cell r="HT66"/>
          <cell r="HU66"/>
          <cell r="HV66"/>
          <cell r="HW66"/>
          <cell r="HX66"/>
          <cell r="HY66"/>
          <cell r="HZ66"/>
          <cell r="IA66"/>
          <cell r="IB66"/>
          <cell r="IC66"/>
          <cell r="ID66"/>
          <cell r="IE66"/>
          <cell r="IF66"/>
          <cell r="IG66"/>
          <cell r="IH66"/>
          <cell r="II66"/>
          <cell r="IJ66"/>
          <cell r="IK66"/>
          <cell r="IL66"/>
          <cell r="IM66"/>
          <cell r="IN66"/>
          <cell r="IO66"/>
          <cell r="IP66"/>
          <cell r="IQ66"/>
          <cell r="IR66"/>
          <cell r="IS66"/>
          <cell r="IT66"/>
          <cell r="IU66"/>
          <cell r="IV66"/>
          <cell r="IW66"/>
          <cell r="IX66"/>
          <cell r="IY66"/>
          <cell r="IZ66"/>
          <cell r="JA66"/>
          <cell r="JB66"/>
          <cell r="JC66"/>
          <cell r="JD66"/>
          <cell r="JE66"/>
          <cell r="JF66"/>
          <cell r="JG66"/>
          <cell r="JH66"/>
          <cell r="JI66"/>
          <cell r="JJ66"/>
          <cell r="JK66"/>
          <cell r="JL66"/>
          <cell r="JM66"/>
          <cell r="JN66"/>
          <cell r="JO66"/>
          <cell r="JP66"/>
          <cell r="JQ66"/>
          <cell r="JR66"/>
          <cell r="JS66"/>
          <cell r="JT66"/>
          <cell r="JU66"/>
          <cell r="JV66"/>
          <cell r="JW66"/>
          <cell r="JX66"/>
          <cell r="JY66"/>
          <cell r="JZ66"/>
          <cell r="KA66"/>
          <cell r="KB66"/>
          <cell r="KC66"/>
          <cell r="KD66"/>
          <cell r="KE66"/>
          <cell r="KF66"/>
          <cell r="KG66"/>
          <cell r="KH66"/>
          <cell r="KI66"/>
          <cell r="KJ66"/>
          <cell r="KK66"/>
          <cell r="KL66"/>
          <cell r="KM66"/>
          <cell r="KN66"/>
          <cell r="KO66"/>
          <cell r="KP66"/>
          <cell r="KQ66"/>
          <cell r="KR66"/>
          <cell r="KS66"/>
          <cell r="KT66"/>
          <cell r="KU66"/>
          <cell r="KV66"/>
          <cell r="KW66"/>
          <cell r="KX66"/>
          <cell r="KY66"/>
          <cell r="KZ66"/>
          <cell r="LA66"/>
          <cell r="LB66"/>
          <cell r="LC66"/>
          <cell r="LD66"/>
          <cell r="LE66"/>
          <cell r="LF66"/>
          <cell r="LG66"/>
          <cell r="LH66"/>
          <cell r="LI66"/>
          <cell r="LJ66"/>
          <cell r="LK66"/>
          <cell r="LL66"/>
          <cell r="LM66"/>
          <cell r="LN66"/>
          <cell r="LO66"/>
          <cell r="LP66"/>
          <cell r="LQ66"/>
          <cell r="LR66"/>
          <cell r="LS66"/>
          <cell r="LT66"/>
          <cell r="LU66"/>
          <cell r="LV66"/>
          <cell r="LW66"/>
          <cell r="LX66"/>
          <cell r="LY66"/>
          <cell r="LZ66"/>
          <cell r="MA66"/>
          <cell r="MB66"/>
          <cell r="MC66"/>
          <cell r="MD66"/>
          <cell r="ME66"/>
          <cell r="MF66"/>
          <cell r="MG66"/>
          <cell r="MH66"/>
          <cell r="MI66"/>
          <cell r="MJ66"/>
          <cell r="MK66"/>
          <cell r="ML66"/>
          <cell r="MM66"/>
          <cell r="MN66"/>
          <cell r="MO66"/>
          <cell r="MP66"/>
          <cell r="MQ66"/>
          <cell r="MR66"/>
          <cell r="MS66"/>
          <cell r="MT66"/>
          <cell r="MU66"/>
          <cell r="MV66"/>
          <cell r="MW66"/>
          <cell r="MX66"/>
          <cell r="MY66"/>
          <cell r="MZ66"/>
          <cell r="NA66"/>
          <cell r="NB66"/>
          <cell r="NC66"/>
          <cell r="ND66"/>
          <cell r="NE66"/>
          <cell r="NF66"/>
          <cell r="NG66"/>
          <cell r="NH66"/>
          <cell r="NI66"/>
          <cell r="NJ66"/>
          <cell r="NK66"/>
          <cell r="NL66"/>
          <cell r="NM66"/>
          <cell r="NN66"/>
          <cell r="NO66"/>
          <cell r="NP66"/>
          <cell r="NQ66"/>
          <cell r="NR66"/>
          <cell r="NS66"/>
          <cell r="NT66"/>
          <cell r="NU66"/>
          <cell r="NV66"/>
          <cell r="NW66"/>
          <cell r="NX66"/>
          <cell r="NY66"/>
          <cell r="NZ66"/>
          <cell r="OA66"/>
          <cell r="OB66"/>
          <cell r="OC66"/>
          <cell r="OD66"/>
          <cell r="OE66"/>
          <cell r="OF66"/>
          <cell r="OG66"/>
          <cell r="OH66"/>
          <cell r="OI66"/>
          <cell r="OJ66"/>
          <cell r="OK66"/>
          <cell r="OL66"/>
          <cell r="OM66"/>
          <cell r="ON66"/>
          <cell r="OO66"/>
          <cell r="OP66"/>
          <cell r="OQ66"/>
          <cell r="OR66"/>
          <cell r="OS66"/>
          <cell r="OT66"/>
          <cell r="OU66"/>
          <cell r="OV66"/>
          <cell r="OW66"/>
          <cell r="OX66"/>
          <cell r="OY66"/>
          <cell r="OZ66"/>
          <cell r="PA66"/>
          <cell r="PB66"/>
          <cell r="PC66"/>
          <cell r="PD66"/>
          <cell r="PE66"/>
          <cell r="PF66"/>
          <cell r="PG66"/>
          <cell r="PH66"/>
          <cell r="PI66"/>
          <cell r="PJ66"/>
          <cell r="PK66"/>
          <cell r="PL66"/>
          <cell r="PM66"/>
          <cell r="PN66"/>
          <cell r="PO66"/>
          <cell r="PP66"/>
          <cell r="PQ66"/>
          <cell r="PR66"/>
          <cell r="PS66"/>
          <cell r="PT66"/>
          <cell r="PU66"/>
          <cell r="PV66"/>
          <cell r="PW66"/>
          <cell r="PX66"/>
          <cell r="PY66"/>
          <cell r="PZ66"/>
          <cell r="QA66"/>
          <cell r="QB66"/>
          <cell r="QC66"/>
          <cell r="QD66"/>
          <cell r="QE66"/>
          <cell r="QF66"/>
          <cell r="QG66"/>
          <cell r="QH66"/>
          <cell r="QI66"/>
          <cell r="QJ66"/>
          <cell r="QK66"/>
          <cell r="QL66"/>
          <cell r="QM66"/>
          <cell r="QN66"/>
          <cell r="QO66"/>
          <cell r="QP66"/>
          <cell r="QQ66"/>
          <cell r="QR66"/>
          <cell r="QS66"/>
          <cell r="QT66"/>
          <cell r="QU66"/>
          <cell r="QV66"/>
          <cell r="QW66"/>
          <cell r="QX66"/>
          <cell r="QY66"/>
          <cell r="QZ66"/>
          <cell r="RA66"/>
          <cell r="RB66"/>
          <cell r="RC66"/>
          <cell r="RD66"/>
          <cell r="RE66"/>
          <cell r="RF66"/>
          <cell r="RG66"/>
          <cell r="RH66"/>
          <cell r="RI66"/>
          <cell r="RJ66"/>
          <cell r="RK66"/>
          <cell r="RL66"/>
          <cell r="RM66"/>
          <cell r="RN66"/>
          <cell r="RO66"/>
          <cell r="RP66"/>
          <cell r="RQ66"/>
          <cell r="RR66"/>
          <cell r="RS66"/>
          <cell r="RT66"/>
          <cell r="RU66"/>
          <cell r="RV66"/>
          <cell r="RW66"/>
          <cell r="RX66"/>
          <cell r="RY66"/>
          <cell r="RZ66"/>
          <cell r="SA66"/>
          <cell r="SB66"/>
          <cell r="SC66"/>
          <cell r="SD66"/>
          <cell r="SE66"/>
          <cell r="SF66"/>
          <cell r="SG66"/>
          <cell r="SH66"/>
          <cell r="SI66"/>
          <cell r="SJ66"/>
          <cell r="SK66"/>
          <cell r="SL66"/>
          <cell r="SM66"/>
          <cell r="SN66"/>
          <cell r="SO66"/>
          <cell r="SP66"/>
          <cell r="SQ66"/>
          <cell r="SR66"/>
          <cell r="SS66"/>
          <cell r="ST66"/>
          <cell r="SU66"/>
          <cell r="SV66"/>
          <cell r="SW66"/>
          <cell r="SX66"/>
          <cell r="SY66"/>
          <cell r="SZ66"/>
          <cell r="TA66"/>
          <cell r="TB66"/>
          <cell r="TC66"/>
          <cell r="TD66"/>
          <cell r="TE66"/>
          <cell r="TF66"/>
          <cell r="TG66"/>
          <cell r="TH66"/>
          <cell r="TI66"/>
          <cell r="TJ66"/>
          <cell r="TK66"/>
          <cell r="TL66"/>
          <cell r="TM66"/>
          <cell r="TN66"/>
          <cell r="TO66"/>
          <cell r="TP66"/>
          <cell r="TQ66"/>
          <cell r="TR66"/>
          <cell r="TS66"/>
          <cell r="TT66"/>
          <cell r="TU66"/>
          <cell r="TV66"/>
          <cell r="TW66"/>
          <cell r="TX66"/>
          <cell r="TY66"/>
          <cell r="TZ66"/>
          <cell r="UA66"/>
          <cell r="UB66"/>
          <cell r="UC66"/>
          <cell r="UD66"/>
          <cell r="UE66"/>
          <cell r="UF66"/>
          <cell r="UG66"/>
          <cell r="UH66"/>
          <cell r="UI66"/>
          <cell r="UJ66"/>
          <cell r="UK66"/>
          <cell r="UL66"/>
          <cell r="UM66"/>
          <cell r="UN66"/>
          <cell r="UO66"/>
          <cell r="UP66"/>
          <cell r="UQ66"/>
          <cell r="UR66"/>
          <cell r="US66"/>
          <cell r="UT66"/>
          <cell r="UU66"/>
          <cell r="UV66"/>
          <cell r="UW66"/>
          <cell r="UX66"/>
          <cell r="UY66"/>
          <cell r="UZ66"/>
          <cell r="VA66"/>
          <cell r="VB66"/>
          <cell r="VC66"/>
          <cell r="VD66"/>
          <cell r="VE66"/>
          <cell r="VF66"/>
          <cell r="VG66"/>
          <cell r="VH66"/>
          <cell r="VI66"/>
          <cell r="VJ66"/>
          <cell r="VK66"/>
          <cell r="VL66"/>
          <cell r="VM66"/>
          <cell r="VN66"/>
          <cell r="VO66"/>
          <cell r="VP66"/>
          <cell r="VQ66"/>
          <cell r="VR66"/>
          <cell r="VS66"/>
          <cell r="VT66"/>
          <cell r="VU66"/>
          <cell r="VV66"/>
          <cell r="VW66"/>
          <cell r="VX66"/>
          <cell r="VY66"/>
          <cell r="VZ66"/>
          <cell r="WA66"/>
          <cell r="WB66"/>
          <cell r="WC66"/>
          <cell r="WD66"/>
          <cell r="WE66"/>
          <cell r="WF66"/>
          <cell r="WG66"/>
          <cell r="WH66"/>
          <cell r="WI66"/>
          <cell r="WJ66"/>
          <cell r="WK66"/>
          <cell r="WL66"/>
          <cell r="WM66"/>
          <cell r="WN66"/>
          <cell r="WO66"/>
          <cell r="WP66"/>
          <cell r="WQ66"/>
          <cell r="WR66"/>
          <cell r="WS66"/>
          <cell r="WT66"/>
          <cell r="WU66"/>
          <cell r="WV66"/>
          <cell r="WW66"/>
          <cell r="WX66"/>
          <cell r="WY66"/>
          <cell r="WZ66"/>
          <cell r="XA66"/>
          <cell r="XB66"/>
          <cell r="XC66"/>
          <cell r="XD66"/>
          <cell r="XE66"/>
          <cell r="XF66"/>
          <cell r="XG66"/>
          <cell r="XH66"/>
          <cell r="XI66"/>
          <cell r="XJ66"/>
          <cell r="XK66"/>
          <cell r="XL66"/>
          <cell r="XM66"/>
          <cell r="XN66"/>
          <cell r="XO66"/>
          <cell r="XP66"/>
          <cell r="XQ66"/>
          <cell r="XR66"/>
          <cell r="XS66"/>
          <cell r="XT66"/>
          <cell r="XU66"/>
          <cell r="XV66"/>
          <cell r="XW66"/>
          <cell r="XX66"/>
          <cell r="XY66"/>
          <cell r="XZ66"/>
          <cell r="YA66"/>
          <cell r="YB66"/>
          <cell r="YC66"/>
          <cell r="YD66"/>
          <cell r="YE66"/>
          <cell r="YF66"/>
          <cell r="YG66"/>
          <cell r="YH66"/>
          <cell r="YI66"/>
          <cell r="YJ66"/>
          <cell r="YK66"/>
          <cell r="YL66"/>
          <cell r="YM66"/>
          <cell r="YN66"/>
          <cell r="YO66"/>
          <cell r="YP66"/>
          <cell r="YQ66"/>
          <cell r="YR66"/>
          <cell r="YS66"/>
          <cell r="YT66"/>
          <cell r="YU66"/>
          <cell r="YV66"/>
          <cell r="YW66"/>
          <cell r="YX66"/>
          <cell r="YY66"/>
          <cell r="YZ66"/>
          <cell r="ZA66"/>
          <cell r="ZB66"/>
          <cell r="ZC66"/>
          <cell r="ZD66"/>
          <cell r="ZE66"/>
          <cell r="ZF66"/>
          <cell r="ZG66"/>
          <cell r="ZH66"/>
          <cell r="ZI66"/>
          <cell r="ZJ66"/>
          <cell r="ZK66"/>
          <cell r="ZL66"/>
          <cell r="ZM66"/>
          <cell r="ZN66"/>
          <cell r="ZO66"/>
          <cell r="ZP66"/>
          <cell r="ZQ66"/>
          <cell r="ZR66"/>
          <cell r="ZS66"/>
          <cell r="ZT66"/>
          <cell r="ZU66"/>
          <cell r="ZV66"/>
          <cell r="ZW66"/>
          <cell r="ZX66"/>
          <cell r="ZY66"/>
          <cell r="ZZ66"/>
          <cell r="AAA66"/>
          <cell r="AAB66"/>
          <cell r="AAC66"/>
          <cell r="AAD66"/>
          <cell r="AAE66"/>
          <cell r="AAF66"/>
          <cell r="AAG66"/>
          <cell r="AAH66"/>
          <cell r="AAI66"/>
          <cell r="AAJ66"/>
          <cell r="AAK66"/>
          <cell r="AAL66"/>
          <cell r="AAM66"/>
          <cell r="AAN66"/>
          <cell r="AAO66"/>
          <cell r="AAP66"/>
          <cell r="AAQ66"/>
          <cell r="AAR66"/>
          <cell r="AAS66"/>
        </row>
      </sheetData>
      <sheetData sheetId="8"/>
      <sheetData sheetId="9"/>
      <sheetData sheetId="10"/>
      <sheetData sheetId="1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Feuil1"/>
      <sheetName val="C1"/>
      <sheetName val="C2"/>
      <sheetName val="C3"/>
      <sheetName val="Feuil1 (2)"/>
      <sheetName val="Price List02"/>
      <sheetName val="PL March"/>
      <sheetName val="PL April"/>
      <sheetName val="Récap"/>
      <sheetName val="FN230011"/>
      <sheetName val="PL230011"/>
      <sheetName val="FN230012"/>
      <sheetName val="PL230012"/>
      <sheetName val="etiquettes 12"/>
      <sheetName val="FN230013"/>
      <sheetName val="PL230013"/>
      <sheetName val="etiquettes 13"/>
      <sheetName val="FN230014"/>
      <sheetName val="PL230014"/>
      <sheetName val="etiquettes 14"/>
      <sheetName val="FN230015"/>
      <sheetName val="PL230015"/>
      <sheetName val="etiquettes 15"/>
      <sheetName val="FP220075"/>
      <sheetName val="Price List01"/>
      <sheetName val="Feuil3"/>
      <sheetName val="PL March (3)"/>
      <sheetName val="PL March (2)"/>
      <sheetName val="Récap (2)"/>
      <sheetName val="FN230026"/>
      <sheetName val="PL230026"/>
      <sheetName val="etiquettes 26"/>
      <sheetName val="FN230027"/>
      <sheetName val="PL230027"/>
      <sheetName val="etiquettes 27"/>
      <sheetName val="FN230028"/>
      <sheetName val="PL230028"/>
      <sheetName val="etiquettes 28"/>
      <sheetName val="FN230034"/>
      <sheetName val="PL230034"/>
      <sheetName val="etiquettes 34"/>
      <sheetName val="OC230103"/>
      <sheetName val="PF230115"/>
      <sheetName val="FN230086"/>
      <sheetName val="PL230086"/>
      <sheetName val="etiquettes 86"/>
      <sheetName val="OC230104"/>
      <sheetName val="PF230116"/>
      <sheetName val="FN230087"/>
      <sheetName val="PL230087"/>
      <sheetName val="FN230055"/>
      <sheetName val="PL230055"/>
      <sheetName val="etiquettes 55"/>
      <sheetName val="etiquettes 87"/>
      <sheetName val="Feuil5"/>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11">
          <cell r="N11" t="str">
            <v xml:space="preserve">Batteries de démarrage </v>
          </cell>
        </row>
      </sheetData>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CMR EXP"/>
      <sheetName val="CMR DEST"/>
      <sheetName val="CMR TRANS"/>
    </sheetNames>
    <sheetDataSet>
      <sheetData sheetId="0">
        <row r="23">
          <cell r="B23" t="str">
            <v>Hammam Zriba</v>
          </cell>
        </row>
        <row r="24">
          <cell r="B24" t="str">
            <v xml:space="preserve">Zaghouan </v>
          </cell>
        </row>
      </sheetData>
      <sheetData sheetId="1"/>
      <sheetData sheetId="2"/>
    </sheetDataSet>
  </externalBook>
</externalLink>
</file>

<file path=xl/persons/person.xml><?xml version="1.0" encoding="utf-8"?>
<personList xmlns="http://schemas.microsoft.com/office/spreadsheetml/2018/threadedcomments" xmlns:x="http://schemas.openxmlformats.org/spreadsheetml/2006/main">
  <person displayName="Wassim Takrouni" id="{F2331D77-199F-495F-8A51-2A5957732771}" userId="S::wassim.takrouni@monbat.com::8433f097-7ec5-461a-a847-214ec5cd064e" providerId="AD"/>
</personList>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3" dT="2023-05-16T14:27:44.22" personId="{F2331D77-199F-495F-8A51-2A5957732771}" id="{35D0353D-FE8D-4136-B4F5-9041A0EBF96D}">
    <text>Riadh &amp; 5 conteneur</text>
  </threadedComment>
  <threadedComment ref="A4" dT="2023-05-16T14:27:44.22" personId="{F2331D77-199F-495F-8A51-2A5957732771}" id="{7196566F-910D-4CCF-B1FF-07F27240A9C3}">
    <text>Riadh &amp; 5 conteneur</text>
  </threadedComment>
  <threadedComment ref="A5" dT="2023-05-16T14:27:44.22" personId="{F2331D77-199F-495F-8A51-2A5957732771}" id="{DEA87C8C-E47E-415E-907B-AFF9F7972EE6}">
    <text>Riadh &amp; 5 conteneur</text>
  </threadedComment>
  <threadedComment ref="A6" dT="2023-05-16T14:27:44.22" personId="{F2331D77-199F-495F-8A51-2A5957732771}" id="{84B74DB4-EA77-49DD-B5D8-962973FFD4EA}">
    <text>Riadh &amp; 5 conteneur</text>
  </threadedComment>
  <threadedComment ref="A7" dT="2023-05-16T14:27:44.22" personId="{F2331D77-199F-495F-8A51-2A5957732771}" id="{54B6E1E0-8A73-4A37-83B3-D5616E378D9C}">
    <text>Riadh &amp; 5 conteneur</text>
  </threadedComment>
  <threadedComment ref="A8" dT="2023-05-16T14:27:44.22" personId="{F2331D77-199F-495F-8A51-2A5957732771}" id="{C0D2E9EA-D115-404E-AB1D-D1CDAFBF5D28}">
    <text>Riadh &amp; 5 conteneur</text>
  </threadedComment>
  <threadedComment ref="A9" dT="2023-05-16T14:27:44.22" personId="{F2331D77-199F-495F-8A51-2A5957732771}" id="{1760730D-B6DF-4151-98EB-9B53C406B3BB}">
    <text>Riadh &amp; 5 conteneur</text>
  </threadedComment>
  <threadedComment ref="A10" dT="2023-05-16T14:27:44.22" personId="{F2331D77-199F-495F-8A51-2A5957732771}" id="{03227361-8904-403C-A2F4-5435CEC6D5EF}">
    <text>Riadh &amp; 5 conteneur</text>
  </threadedComment>
  <threadedComment ref="A11" dT="2023-05-16T14:27:44.22" personId="{F2331D77-199F-495F-8A51-2A5957732771}" id="{76E203FD-ABA7-4808-96D1-483124B8D95E}">
    <text>Riadh &amp; 5 conteneur</text>
  </threadedComment>
  <threadedComment ref="A12" dT="2023-05-16T14:27:44.22" personId="{F2331D77-199F-495F-8A51-2A5957732771}" id="{94F62F1E-8986-44B7-88A8-2B591471C580}">
    <text>Riadh &amp; 5 conteneur</text>
  </threadedComment>
  <threadedComment ref="A13" dT="2023-05-16T14:27:44.22" personId="{F2331D77-199F-495F-8A51-2A5957732771}" id="{C2EF4766-5903-4BCD-9193-B1A037077594}">
    <text>Riadh &amp; 5 conteneur</text>
  </threadedComment>
  <threadedComment ref="A14" dT="2023-05-16T14:27:44.22" personId="{F2331D77-199F-495F-8A51-2A5957732771}" id="{BE7AFA23-4BE0-4523-99C9-2DDF1DF09408}">
    <text>Riadh &amp; 5 conteneur</text>
  </threadedComment>
  <threadedComment ref="A15" dT="2023-05-16T14:27:44.22" personId="{F2331D77-199F-495F-8A51-2A5957732771}" id="{3BBA5AAD-38F1-433C-81BB-C48B0A96BF7A}">
    <text>Riadh &amp; 5 conteneur</text>
  </threadedComment>
  <threadedComment ref="A16" dT="2023-05-16T14:27:44.22" personId="{F2331D77-199F-495F-8A51-2A5957732771}" id="{3E5A6D86-17F1-4B03-9180-9C2C099C6694}">
    <text>Riadh &amp; 5 conteneur</text>
  </threadedComment>
  <threadedComment ref="A17" dT="2023-05-16T14:27:44.22" personId="{F2331D77-199F-495F-8A51-2A5957732771}" id="{0DD8A709-EC32-4D18-BEAF-F43AF0E14056}">
    <text>Riadh &amp; 5 conteneur</text>
  </threadedComment>
  <threadedComment ref="A18" dT="2023-05-16T14:27:44.22" personId="{F2331D77-199F-495F-8A51-2A5957732771}" id="{807A95FA-25F8-4BFF-9B9B-44993027A580}">
    <text>Riadh &amp; 5 conteneur</text>
  </threadedComment>
  <threadedComment ref="A19" dT="2023-05-16T14:27:44.22" personId="{F2331D77-199F-495F-8A51-2A5957732771}" id="{C5405D3A-C598-4061-9590-D4836A771635}">
    <text>Riadh &amp; 5 conteneur</text>
  </threadedComment>
  <threadedComment ref="A20" dT="2023-05-16T14:26:21.66" personId="{F2331D77-199F-495F-8A51-2A5957732771}" id="{065597F2-49A2-46C5-85CA-3E52B4D53634}">
    <text>Jeddah
(6 conteneur)</text>
  </threadedComment>
  <threadedComment ref="A21" dT="2023-05-16T14:27:09.34" personId="{F2331D77-199F-495F-8A51-2A5957732771}" id="{BDCE4417-857F-42C1-8ABB-A4FCDCD5CEDA}">
    <text>Jeddah
(6 conteneur)</text>
  </threadedComment>
  <threadedComment ref="A22" dT="2023-05-16T14:27:09.34" personId="{F2331D77-199F-495F-8A51-2A5957732771}" id="{AD70A2EC-40A0-4CEA-A06C-FE66A3759403}">
    <text>Jeddah
(6 conteneur)</text>
  </threadedComment>
  <threadedComment ref="A23" dT="2023-05-16T14:27:09.34" personId="{F2331D77-199F-495F-8A51-2A5957732771}" id="{0BEBD4B7-BCB1-40FC-9C80-CA35348A6CD5}">
    <text>Jeddah
(6 conteneur)</text>
  </threadedComment>
  <threadedComment ref="A24" dT="2023-05-16T14:27:09.34" personId="{F2331D77-199F-495F-8A51-2A5957732771}" id="{584AAC3E-C5BF-4A99-8E82-03EBC5EB220A}">
    <text>Jeddah
(6 conteneur)</text>
  </threadedComment>
  <threadedComment ref="A25" dT="2023-05-16T14:27:09.34" personId="{F2331D77-199F-495F-8A51-2A5957732771}" id="{364E326C-DE40-4312-97D7-E8A6B3451480}">
    <text>Jeddah
(6 conteneur)</text>
  </threadedComment>
  <threadedComment ref="A26" dT="2023-05-16T14:27:09.34" personId="{F2331D77-199F-495F-8A51-2A5957732771}" id="{E45B310A-58DE-4F59-AF8E-27D91F3580D4}">
    <text>Jeddah
(6 conteneur)</text>
  </threadedComment>
  <threadedComment ref="A27" dT="2023-05-16T14:27:09.34" personId="{F2331D77-199F-495F-8A51-2A5957732771}" id="{0F8CC62D-6109-4354-8469-C976791B08F5}">
    <text>Jeddah
(6 conteneur)</text>
  </threadedComment>
  <threadedComment ref="A28" dT="2023-05-16T14:27:09.34" personId="{F2331D77-199F-495F-8A51-2A5957732771}" id="{37CA0E01-237F-41B8-9DB1-0BAECE45D5F8}">
    <text>Jeddah
(6 conteneur)</text>
  </threadedComment>
  <threadedComment ref="A29" dT="2023-05-16T14:27:09.34" personId="{F2331D77-199F-495F-8A51-2A5957732771}" id="{D3C35316-4632-4A1E-A923-37A8B84C72EA}">
    <text>Jeddah
(6 conteneur)</text>
  </threadedComment>
  <threadedComment ref="A30" dT="2023-05-16T14:27:09.34" personId="{F2331D77-199F-495F-8A51-2A5957732771}" id="{C439A702-4BD3-4806-AFE3-0C16DCD9DBD7}">
    <text>Jeddah
(6 conteneur)</text>
  </threadedComment>
  <threadedComment ref="A31" dT="2023-05-16T14:27:09.34" personId="{F2331D77-199F-495F-8A51-2A5957732771}" id="{4E410D7A-03B7-456C-B6F1-A527F3DA4239}">
    <text>Jeddah
(6 conteneur)</text>
  </threadedComment>
  <threadedComment ref="A32" dT="2023-05-16T14:27:09.34" personId="{F2331D77-199F-495F-8A51-2A5957732771}" id="{4E95273D-9F86-402C-B774-CD3BD40C000E}">
    <text>Jeddah
(6 conteneur)</text>
  </threadedComment>
  <threadedComment ref="A33" dT="2023-05-16T14:27:09.34" personId="{F2331D77-199F-495F-8A51-2A5957732771}" id="{92DCBBB3-3955-4708-84ED-BA54528D8A9B}">
    <text>Jeddah
(6 conteneur)</text>
  </threadedComment>
  <threadedComment ref="A34" dT="2023-05-16T14:27:09.34" personId="{F2331D77-199F-495F-8A51-2A5957732771}" id="{05DF3CB7-5423-4B10-B526-91C9AD2A081D}">
    <text>Jeddah
(6 conteneur)</text>
  </threadedComment>
  <threadedComment ref="A35" dT="2023-05-16T14:27:09.34" personId="{F2331D77-199F-495F-8A51-2A5957732771}" id="{7E8016E8-DBD0-4ACA-83BE-4161FAA2A369}">
    <text>Jeddah
(6 conteneur)</text>
  </threadedComment>
  <threadedComment ref="A36" dT="2023-05-16T14:27:09.34" personId="{F2331D77-199F-495F-8A51-2A5957732771}" id="{B926FBEB-CA64-4959-AB18-F22642AD20BC}">
    <text>Jeddah
(6 conteneur)</text>
  </threadedComment>
  <threadedComment ref="A37" dT="2023-05-16T14:26:21.66" personId="{F2331D77-199F-495F-8A51-2A5957732771}" id="{778F3A4F-5029-4C33-BC53-16F2A992FFB4}">
    <text>Jeddah
(2 conteneur)</text>
  </threadedComment>
  <threadedComment ref="A38" dT="2023-05-16T14:26:21.66" personId="{F2331D77-199F-495F-8A51-2A5957732771}" id="{4D194268-B8FC-4250-8271-95908EF81747}">
    <text>Jeddah
(2 conteneur)</text>
  </threadedComment>
  <threadedComment ref="A39" dT="2023-05-16T14:26:21.66" personId="{F2331D77-199F-495F-8A51-2A5957732771}" id="{D59455BC-79D0-4224-9743-E182C22E2C00}">
    <text>Jeddah
(2 conteneur)</text>
  </threadedComment>
  <threadedComment ref="A40" dT="2023-05-16T14:26:21.66" personId="{F2331D77-199F-495F-8A51-2A5957732771}" id="{4299F68A-B8FD-4E69-9D35-CE3285BD2C69}">
    <text>Jeddah
(2 conteneur)</text>
  </threadedComment>
  <threadedComment ref="A41" dT="2023-05-16T14:26:21.66" personId="{F2331D77-199F-495F-8A51-2A5957732771}" id="{CC7A0026-EAB8-4074-89FD-0E6DFDA0E149}">
    <text>Jeddah
(2 conteneur)</text>
  </threadedComment>
  <threadedComment ref="A42" dT="2023-05-16T14:26:21.66" personId="{F2331D77-199F-495F-8A51-2A5957732771}" id="{7CE2C87A-EC8F-46F3-962E-D153643FF4E0}">
    <text>Jeddah
(2 conteneur)</text>
  </threadedComment>
  <threadedComment ref="A43" dT="2023-05-16T14:26:21.66" personId="{F2331D77-199F-495F-8A51-2A5957732771}" id="{A2317B2B-559D-41B6-B156-FEFE5692A65F}">
    <text>Jeddah
(2 conteneur)</text>
  </threadedComment>
  <threadedComment ref="A44" dT="2023-05-16T14:26:21.66" personId="{F2331D77-199F-495F-8A51-2A5957732771}" id="{759D11FD-D561-4748-A0AD-C41BB8D3F4DC}">
    <text>Jeddah
(2 conteneur)</text>
  </threadedComment>
  <threadedComment ref="A45" dT="2023-05-16T14:26:21.66" personId="{F2331D77-199F-495F-8A51-2A5957732771}" id="{75B484FB-DC8F-4454-816E-5B51FADDA273}">
    <text>Jeddah
(2 conteneur)</text>
  </threadedComment>
  <threadedComment ref="A46" dT="2023-05-16T14:26:21.66" personId="{F2331D77-199F-495F-8A51-2A5957732771}" id="{241BFAAB-1D42-43C9-A5E9-69B9981685F7}">
    <text>Jeddah
(2 conteneur)</text>
  </threadedComment>
  <threadedComment ref="A47" dT="2023-05-16T14:26:21.66" personId="{F2331D77-199F-495F-8A51-2A5957732771}" id="{7FFFD832-8201-4904-9829-70D019115D4B}">
    <text>Jeddah
(2 conteneur)</text>
  </threadedComment>
  <threadedComment ref="A48" dT="2023-05-16T14:26:21.66" personId="{F2331D77-199F-495F-8A51-2A5957732771}" id="{8CA24273-143D-4C57-89CA-3C985FFBB5F5}">
    <text>Jeddah
(2 conteneur)</text>
  </threadedComment>
  <threadedComment ref="A49" dT="2023-05-16T14:26:21.66" personId="{F2331D77-199F-495F-8A51-2A5957732771}" id="{834D2656-E426-42EE-8FC5-A3AD83039869}">
    <text>Jeddah
(2 conteneur)</text>
  </threadedComment>
  <threadedComment ref="A50" dT="2023-05-16T14:26:21.66" personId="{F2331D77-199F-495F-8A51-2A5957732771}" id="{E295E803-96C7-4D8A-B5A2-F10CAC36BD0E}">
    <text>Jeddah
(2 conteneur)</text>
  </threadedComment>
  <threadedComment ref="A51" dT="2023-05-16T14:26:21.66" personId="{F2331D77-199F-495F-8A51-2A5957732771}" id="{24DB371A-BD80-4079-A111-95E7F185A651}">
    <text>Jeddah
(2 conteneur)</text>
  </threadedComment>
  <threadedComment ref="A52" dT="2023-05-16T14:26:21.66" personId="{F2331D77-199F-495F-8A51-2A5957732771}" id="{E1E3EACF-8891-4990-9E07-11C13E4ABDC9}">
    <text>Jeddah
(2 conteneur)</text>
  </threadedComment>
  <threadedComment ref="L109" dT="2023-03-23T09:58:32.57" personId="{F2331D77-199F-495F-8A51-2A5957732771}" id="{B5DE35DC-3EB1-4991-97A3-0F3D109C24C5}">
    <text>45 CONCEPTION 4/5</text>
  </threadedComment>
  <threadedComment ref="L113" dT="2023-03-23T09:58:07.19" personId="{F2331D77-199F-495F-8A51-2A5957732771}" id="{22A5CA8A-C36A-4DC2-93A0-CE530249E231}">
    <text>32 CONCEPTION 6/7 ET 7/7</text>
  </threadedComment>
  <threadedComment ref="L174" dT="2023-06-06T07:48:05.19" personId="{F2331D77-199F-495F-8A51-2A5957732771}" id="{06B11081-1A19-4CD0-BFC0-BC4D161196C7}">
    <text>STK SND</text>
  </threadedComment>
  <threadedComment ref="G178" dT="2023-05-11T17:39:28.70" personId="{F2331D77-199F-495F-8A51-2A5957732771}" id="{4A15361B-FDA6-4A0D-839A-89553ECC5788}">
    <text>3 rangées</text>
  </threadedComment>
  <threadedComment ref="G179" dT="2023-05-11T17:39:28.70" personId="{F2331D77-199F-495F-8A51-2A5957732771}" id="{ACA2C065-86AE-4DBD-A212-EED1F724B208}">
    <text>4 rangées</text>
  </threadedComment>
  <threadedComment ref="G180" dT="2023-05-11T17:39:28.70" personId="{F2331D77-199F-495F-8A51-2A5957732771}" id="{CD9355D8-A247-4EC1-8148-897982579984}">
    <text>2 rangées</text>
  </threadedComment>
  <threadedComment ref="G187" dT="2023-05-11T17:39:28.70" personId="{F2331D77-199F-495F-8A51-2A5957732771}" id="{72952117-F58D-4A4F-857D-DF03308D2FA7}">
    <text>3 rangées</text>
  </threadedComment>
  <threadedComment ref="G188" dT="2023-05-11T17:39:28.70" personId="{F2331D77-199F-495F-8A51-2A5957732771}" id="{0CEF2EDD-1886-4BE5-AAD5-DEFED627A155}">
    <text>3 rangées</text>
  </threadedComment>
  <threadedComment ref="G189" dT="2023-05-11T17:39:28.70" personId="{F2331D77-199F-495F-8A51-2A5957732771}" id="{E08C8ABE-64BB-4432-8B81-3074BD6B72B0}">
    <text>3 rangées</text>
  </threadedComment>
  <threadedComment ref="C193" dT="2023-05-31T13:32:00.12" personId="{F2331D77-199F-495F-8A51-2A5957732771}" id="{7E4FFA98-E09B-4799-A0FB-C950DE37B73F}">
    <text>Avec couvre borne Bleu</text>
  </threadedComment>
  <threadedComment ref="C194" dT="2023-05-31T13:32:00.12" personId="{F2331D77-199F-495F-8A51-2A5957732771}" id="{01E444C9-B1EF-42ED-B5C4-0AE3A4F0E0D4}">
    <text>Avec couvre borne Bleu</text>
  </threadedComment>
  <threadedComment ref="E216" dT="2023-06-30T14:12:16.93" personId="{F2331D77-199F-495F-8A51-2A5957732771}" id="{6A275CCD-F4A8-4615-BDD0-74058168BEA3}">
    <text xml:space="preserve">
FMW45-B24JR
</text>
  </threadedComment>
  <threadedComment ref="B241" dT="2023-08-07T08:01:33.99" personId="{F2331D77-199F-495F-8A51-2A5957732771}" id="{ADA3C853-0017-4A30-8F5F-D56FB14BE0A6}">
    <text>Etiquette BAC sans Capacité non collée.
Etiquettes recyclage collées sur les batteries
Etiquettes pictogrammes consignes de sécurité collées sur les batteries</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5.bin"/><Relationship Id="rId1" Type="http://schemas.openxmlformats.org/officeDocument/2006/relationships/hyperlink" Target="mailto:wassim.takrouni@monbat.com" TargetMode="External"/></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hyperlink" Target="mailto:Log.nour@nour.com.tn%20/%20+216%2027&#160;350%20175" TargetMode="External"/><Relationship Id="rId2" Type="http://schemas.openxmlformats.org/officeDocument/2006/relationships/hyperlink" Target="http://aspapps.cma-cgm.com/imdg11/54.aspx" TargetMode="External"/><Relationship Id="rId1" Type="http://schemas.openxmlformats.org/officeDocument/2006/relationships/hyperlink" Target="http://aspapps.cma-cgm.com/imdg11/54.aspx" TargetMode="External"/><Relationship Id="rId6" Type="http://schemas.openxmlformats.org/officeDocument/2006/relationships/drawing" Target="../drawings/drawing6.xml"/><Relationship Id="rId5" Type="http://schemas.openxmlformats.org/officeDocument/2006/relationships/printerSettings" Target="../printerSettings/printerSettings9.bin"/><Relationship Id="rId4" Type="http://schemas.openxmlformats.org/officeDocument/2006/relationships/hyperlink" Target="mailto:khaled.haouachi@monbat.com%20/%20+21629350301" TargetMode="External"/></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drawing" Target="../drawings/drawing8.xml"/><Relationship Id="rId2" Type="http://schemas.openxmlformats.org/officeDocument/2006/relationships/printerSettings" Target="../printerSettings/printerSettings11.bin"/><Relationship Id="rId1" Type="http://schemas.openxmlformats.org/officeDocument/2006/relationships/hyperlink" Target="mailto:littoral.batteries@wanadoo.fr" TargetMode="External"/></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E74AB-2E6F-421A-A442-AA183791C85B}">
  <dimension ref="A2:AQ669"/>
  <sheetViews>
    <sheetView topLeftCell="C166" workbookViewId="0">
      <selection activeCell="AP10" sqref="AP10"/>
    </sheetView>
  </sheetViews>
  <sheetFormatPr baseColWidth="10" defaultColWidth="11.42578125" defaultRowHeight="15" x14ac:dyDescent="0.25"/>
  <cols>
    <col min="1" max="1" width="33.7109375" style="1" bestFit="1" customWidth="1"/>
    <col min="2" max="2" width="15.140625" style="1" customWidth="1"/>
    <col min="3" max="3" width="11.42578125" style="1"/>
    <col min="4" max="4" width="18" style="1" bestFit="1" customWidth="1"/>
    <col min="5" max="6" width="15.140625" style="1" customWidth="1"/>
    <col min="7" max="7" width="18" style="1" customWidth="1"/>
    <col min="8" max="8" width="13.7109375" style="1" customWidth="1"/>
    <col min="9" max="9" width="6.42578125" style="1" customWidth="1"/>
    <col min="10" max="10" width="5.7109375" style="1" customWidth="1"/>
    <col min="11" max="11" width="5.5703125" style="1" customWidth="1"/>
    <col min="12" max="14" width="4" style="1" bestFit="1" customWidth="1"/>
    <col min="15" max="15" width="6.5703125" style="1" customWidth="1"/>
    <col min="16" max="16" width="7.5703125" style="1" customWidth="1"/>
    <col min="17" max="17" width="4.140625" style="1" bestFit="1" customWidth="1"/>
    <col min="18" max="18" width="7" style="1" bestFit="1" customWidth="1"/>
    <col min="19" max="19" width="9.7109375" style="1" customWidth="1"/>
    <col min="20" max="20" width="11.42578125" style="1"/>
    <col min="21" max="21" width="13.5703125" style="1" customWidth="1"/>
    <col min="22" max="23" width="14.140625" style="1" hidden="1" customWidth="1"/>
    <col min="24" max="24" width="15.28515625" style="1" hidden="1" customWidth="1"/>
    <col min="25" max="27" width="0" style="1" hidden="1" customWidth="1"/>
    <col min="28" max="29" width="14.85546875" style="1" hidden="1" customWidth="1"/>
    <col min="30" max="32" width="8" style="1" hidden="1" customWidth="1"/>
    <col min="33" max="35" width="0" style="1" hidden="1" customWidth="1"/>
    <col min="36" max="36" width="11.5703125" style="1" hidden="1" customWidth="1"/>
    <col min="37" max="38" width="0" style="1" hidden="1" customWidth="1"/>
    <col min="39" max="41" width="11.42578125" style="1"/>
    <col min="42" max="42" width="32.42578125" style="1" bestFit="1" customWidth="1"/>
    <col min="43" max="16384" width="11.42578125" style="1"/>
  </cols>
  <sheetData>
    <row r="2" spans="1:43" ht="33" customHeight="1" x14ac:dyDescent="0.25">
      <c r="B2" s="2"/>
      <c r="C2" s="3"/>
      <c r="D2" s="3"/>
      <c r="E2" s="2"/>
      <c r="F2" s="3"/>
      <c r="G2" s="3"/>
      <c r="H2" s="3"/>
      <c r="I2" s="3"/>
      <c r="J2" s="3"/>
      <c r="K2" s="3"/>
      <c r="L2" s="3"/>
      <c r="M2" s="3"/>
      <c r="N2" s="3"/>
      <c r="O2" s="3"/>
      <c r="P2" s="3"/>
      <c r="Q2" s="3"/>
      <c r="R2" s="3"/>
      <c r="S2" s="3"/>
      <c r="T2" s="3"/>
      <c r="U2" s="4"/>
      <c r="V2" s="5" t="s">
        <v>0</v>
      </c>
      <c r="W2" s="5"/>
      <c r="X2" s="6" t="s">
        <v>1</v>
      </c>
      <c r="Y2" s="1" t="s">
        <v>2</v>
      </c>
    </row>
    <row r="3" spans="1:43" ht="25.5" x14ac:dyDescent="0.35">
      <c r="B3" s="7"/>
      <c r="C3" s="7"/>
      <c r="D3" s="7"/>
      <c r="E3" s="7"/>
      <c r="F3" s="7"/>
      <c r="G3" s="7"/>
      <c r="H3" s="7"/>
      <c r="I3" s="8"/>
      <c r="J3" s="8"/>
      <c r="K3" s="8"/>
      <c r="L3" s="8"/>
      <c r="M3" s="8"/>
      <c r="N3" s="8"/>
      <c r="O3" s="8"/>
      <c r="P3" s="8"/>
      <c r="Q3" s="8"/>
      <c r="R3" s="9"/>
      <c r="S3" s="10">
        <v>1900</v>
      </c>
      <c r="T3" s="759" t="s">
        <v>3</v>
      </c>
      <c r="U3" s="11">
        <f>(O5-1900)*0.025/100</f>
        <v>1.3560000000000003E-2</v>
      </c>
      <c r="W3" s="12"/>
    </row>
    <row r="4" spans="1:43" x14ac:dyDescent="0.25">
      <c r="S4" s="10">
        <v>1800</v>
      </c>
      <c r="T4" s="760"/>
      <c r="U4" s="11">
        <f>(O5-1800)*0.025/100</f>
        <v>3.8560000000000004E-2</v>
      </c>
    </row>
    <row r="5" spans="1:43" ht="24.75" customHeight="1" x14ac:dyDescent="0.25">
      <c r="L5" s="761" t="s">
        <v>4</v>
      </c>
      <c r="M5" s="761"/>
      <c r="N5" s="761"/>
      <c r="O5" s="13">
        <v>1954.24</v>
      </c>
      <c r="S5" s="14">
        <v>2050</v>
      </c>
      <c r="U5" s="11">
        <f>(O6-S5)*0.025/100</f>
        <v>1.6727499999999965E-2</v>
      </c>
      <c r="X5" s="15" t="s">
        <v>5</v>
      </c>
      <c r="Y5" s="16">
        <v>22</v>
      </c>
    </row>
    <row r="6" spans="1:43" x14ac:dyDescent="0.25">
      <c r="L6" s="761"/>
      <c r="M6" s="761"/>
      <c r="N6" s="761"/>
      <c r="O6" s="13">
        <v>2116.91</v>
      </c>
    </row>
    <row r="7" spans="1:43" ht="15.75" thickBot="1" x14ac:dyDescent="0.3">
      <c r="L7" s="1" t="s">
        <v>6</v>
      </c>
      <c r="O7" s="17">
        <v>0</v>
      </c>
    </row>
    <row r="8" spans="1:43" ht="30.75" thickBot="1" x14ac:dyDescent="0.3">
      <c r="B8" s="762" t="s">
        <v>7</v>
      </c>
      <c r="C8" s="763" t="s">
        <v>8</v>
      </c>
      <c r="D8" s="765" t="s">
        <v>9</v>
      </c>
      <c r="E8" s="762" t="s">
        <v>10</v>
      </c>
      <c r="F8" s="20" t="s">
        <v>11</v>
      </c>
      <c r="G8" s="18" t="s">
        <v>12</v>
      </c>
      <c r="H8" s="18"/>
      <c r="I8" s="765" t="s">
        <v>13</v>
      </c>
      <c r="J8" s="765" t="s">
        <v>14</v>
      </c>
      <c r="K8" s="763" t="s">
        <v>15</v>
      </c>
      <c r="L8" s="21"/>
      <c r="M8" s="21"/>
      <c r="N8" s="21"/>
      <c r="O8" s="19" t="s">
        <v>16</v>
      </c>
      <c r="P8" s="19" t="s">
        <v>17</v>
      </c>
      <c r="Q8" s="19" t="s">
        <v>18</v>
      </c>
      <c r="R8" s="22" t="s">
        <v>19</v>
      </c>
      <c r="S8" s="19" t="s">
        <v>20</v>
      </c>
      <c r="T8" s="23" t="s">
        <v>21</v>
      </c>
      <c r="U8" s="24" t="s">
        <v>22</v>
      </c>
      <c r="W8" s="25" t="s">
        <v>23</v>
      </c>
      <c r="X8" s="26" t="s">
        <v>24</v>
      </c>
      <c r="Y8" s="27" t="s">
        <v>25</v>
      </c>
      <c r="Z8" s="28" t="s">
        <v>26</v>
      </c>
      <c r="AA8" s="29" t="s">
        <v>27</v>
      </c>
      <c r="AB8" s="30" t="s">
        <v>9</v>
      </c>
      <c r="AC8" s="31" t="s">
        <v>28</v>
      </c>
      <c r="AD8" s="30" t="s">
        <v>29</v>
      </c>
      <c r="AE8" s="32" t="s">
        <v>30</v>
      </c>
      <c r="AF8" s="32" t="s">
        <v>31</v>
      </c>
      <c r="AG8" s="33" t="s">
        <v>32</v>
      </c>
      <c r="AH8" s="33" t="s">
        <v>33</v>
      </c>
      <c r="AI8" s="34" t="s">
        <v>34</v>
      </c>
      <c r="AJ8" s="35" t="s">
        <v>35</v>
      </c>
    </row>
    <row r="9" spans="1:43" ht="24" customHeight="1" x14ac:dyDescent="0.25">
      <c r="B9" s="762"/>
      <c r="C9" s="764"/>
      <c r="D9" s="765"/>
      <c r="E9" s="762"/>
      <c r="F9" s="37"/>
      <c r="G9" s="36" t="s">
        <v>36</v>
      </c>
      <c r="H9" s="36" t="s">
        <v>37</v>
      </c>
      <c r="I9" s="765"/>
      <c r="J9" s="765"/>
      <c r="K9" s="764"/>
      <c r="L9" s="19" t="s">
        <v>38</v>
      </c>
      <c r="M9" s="19" t="s">
        <v>39</v>
      </c>
      <c r="N9" s="19" t="s">
        <v>40</v>
      </c>
      <c r="O9" s="19"/>
      <c r="P9" s="19"/>
      <c r="Q9" s="19"/>
      <c r="R9" s="22" t="s">
        <v>41</v>
      </c>
      <c r="S9" s="19" t="s">
        <v>42</v>
      </c>
      <c r="T9" s="23" t="s">
        <v>43</v>
      </c>
      <c r="U9" s="23" t="str">
        <f>L5</f>
        <v>LME June</v>
      </c>
      <c r="X9" s="26"/>
      <c r="Y9" s="38"/>
      <c r="Z9" s="39"/>
      <c r="AA9" s="39"/>
      <c r="AB9" s="40"/>
      <c r="AC9" s="40"/>
      <c r="AD9" s="39"/>
      <c r="AE9" s="41"/>
      <c r="AF9" s="41"/>
      <c r="AG9" s="41"/>
      <c r="AH9" s="41"/>
      <c r="AI9" s="42"/>
    </row>
    <row r="10" spans="1:43" ht="15.75" thickBot="1" x14ac:dyDescent="0.3">
      <c r="A10" s="43" t="str">
        <f>CONCATENATE(B10,D10)</f>
        <v>RPALB55L1W172R1Z55</v>
      </c>
      <c r="B10" s="44" t="s">
        <v>45</v>
      </c>
      <c r="C10" s="45" t="s">
        <v>46</v>
      </c>
      <c r="D10" s="45" t="s">
        <v>47</v>
      </c>
      <c r="E10" s="44" t="s">
        <v>48</v>
      </c>
      <c r="F10" s="46" t="s">
        <v>49</v>
      </c>
      <c r="G10" s="45"/>
      <c r="H10" s="45"/>
      <c r="I10" s="47">
        <v>52</v>
      </c>
      <c r="J10" s="47">
        <v>500</v>
      </c>
      <c r="K10" s="47" t="s">
        <v>50</v>
      </c>
      <c r="L10" s="47">
        <v>207</v>
      </c>
      <c r="M10" s="47">
        <v>175</v>
      </c>
      <c r="N10" s="47">
        <v>190</v>
      </c>
      <c r="O10" s="47">
        <v>0</v>
      </c>
      <c r="P10" s="47">
        <v>1</v>
      </c>
      <c r="Q10" s="47" t="s">
        <v>51</v>
      </c>
      <c r="R10" s="47">
        <v>12.56</v>
      </c>
      <c r="S10" s="47">
        <v>96</v>
      </c>
      <c r="T10" s="48">
        <v>26.75</v>
      </c>
      <c r="U10" s="49">
        <f>MROUND((T10/(1-U$3)),0.01)</f>
        <v>27.12</v>
      </c>
      <c r="V10" s="50">
        <f t="shared" ref="V10:V48" si="0">ROUND(Z10,0)*W10</f>
        <v>0</v>
      </c>
      <c r="W10" s="1">
        <f>S10/4</f>
        <v>24</v>
      </c>
      <c r="X10" s="51" t="str">
        <f t="shared" ref="X10:X12" si="1">D10</f>
        <v>LB55L1W172R1Z55</v>
      </c>
      <c r="Y10" s="52"/>
      <c r="Z10" s="53">
        <f>Y10/W10</f>
        <v>0</v>
      </c>
      <c r="AA10" s="54">
        <f>Z10/3</f>
        <v>0</v>
      </c>
      <c r="AB10" s="40" t="str">
        <f t="shared" ref="AB10:AB31" si="2">X10</f>
        <v>LB55L1W172R1Z55</v>
      </c>
      <c r="AC10" s="55"/>
      <c r="AD10" s="56">
        <f>AA10</f>
        <v>0</v>
      </c>
      <c r="AG10" s="41">
        <f t="shared" ref="AG10:AG31" si="3">Y10*R10</f>
        <v>0</v>
      </c>
      <c r="AH10" s="41">
        <f>(AD10*25)+AG10</f>
        <v>0</v>
      </c>
      <c r="AI10" s="42">
        <f t="shared" ref="AI10:AI12" si="4">U10</f>
        <v>27.12</v>
      </c>
      <c r="AJ10" s="42">
        <f t="shared" ref="AJ10:AJ48" si="5">AI10*Y10</f>
        <v>0</v>
      </c>
      <c r="AM10" s="43" t="s">
        <v>44</v>
      </c>
      <c r="AN10" s="1" t="str">
        <f>CONCATENATE(A10,'PL230087'!$R$5)</f>
        <v>RPALB55L1W172R1Z55Commande 4</v>
      </c>
      <c r="AO10" s="1" t="str">
        <f>AM10</f>
        <v>P0001</v>
      </c>
      <c r="AP10" s="1" t="str">
        <f>A10</f>
        <v>RPALB55L1W172R1Z55</v>
      </c>
      <c r="AQ10" s="1" t="str">
        <f>AO10</f>
        <v>P0001</v>
      </c>
    </row>
    <row r="11" spans="1:43" ht="15.75" thickBot="1" x14ac:dyDescent="0.3">
      <c r="A11" s="43" t="str">
        <f t="shared" ref="A11:A74" si="6">CONCATENATE(B11,D11)</f>
        <v>RPALB66L2W172R1Z55</v>
      </c>
      <c r="B11" s="44" t="s">
        <v>45</v>
      </c>
      <c r="C11" s="57" t="s">
        <v>53</v>
      </c>
      <c r="D11" s="57" t="s">
        <v>54</v>
      </c>
      <c r="E11" s="44" t="s">
        <v>48</v>
      </c>
      <c r="F11" s="46" t="s">
        <v>49</v>
      </c>
      <c r="G11" s="57"/>
      <c r="H11" s="57"/>
      <c r="I11" s="58">
        <v>62</v>
      </c>
      <c r="J11" s="58">
        <v>600</v>
      </c>
      <c r="K11" s="58" t="s">
        <v>55</v>
      </c>
      <c r="L11" s="58">
        <v>242</v>
      </c>
      <c r="M11" s="58">
        <v>175</v>
      </c>
      <c r="N11" s="58">
        <v>190</v>
      </c>
      <c r="O11" s="58">
        <v>0</v>
      </c>
      <c r="P11" s="58">
        <v>1</v>
      </c>
      <c r="Q11" s="58" t="s">
        <v>51</v>
      </c>
      <c r="R11" s="58">
        <v>14.55</v>
      </c>
      <c r="S11" s="58">
        <v>84</v>
      </c>
      <c r="T11" s="59">
        <v>30.85</v>
      </c>
      <c r="U11" s="60">
        <f t="shared" ref="U11:U31" si="7">MROUND((T11/(1-U$3)),0.01)</f>
        <v>31.27</v>
      </c>
      <c r="V11" s="50">
        <f t="shared" si="0"/>
        <v>189</v>
      </c>
      <c r="W11" s="1">
        <f t="shared" ref="W11:W31" si="8">S11/4</f>
        <v>21</v>
      </c>
      <c r="X11" s="51" t="str">
        <f t="shared" si="1"/>
        <v>LB66L2W172R1Z55</v>
      </c>
      <c r="Y11" s="52">
        <f>AA11*W11*3</f>
        <v>189</v>
      </c>
      <c r="Z11" s="53">
        <f t="shared" ref="Z11:Z31" si="9">Y11/W11</f>
        <v>9</v>
      </c>
      <c r="AA11" s="61">
        <f>AD11</f>
        <v>3</v>
      </c>
      <c r="AB11" s="62" t="str">
        <f t="shared" si="2"/>
        <v>LB66L2W172R1Z55</v>
      </c>
      <c r="AC11" s="63" t="str">
        <f>C11</f>
        <v>SMF 56219</v>
      </c>
      <c r="AD11" s="64">
        <v>3</v>
      </c>
      <c r="AE11" s="65">
        <f>W11*3</f>
        <v>63</v>
      </c>
      <c r="AF11" s="65">
        <f>AD11*W11*3</f>
        <v>189</v>
      </c>
      <c r="AG11" s="66">
        <f t="shared" si="3"/>
        <v>2749.9500000000003</v>
      </c>
      <c r="AH11" s="66">
        <f t="shared" ref="AH11:AH48" si="10">(AD11*25)+AG11</f>
        <v>2824.9500000000003</v>
      </c>
      <c r="AI11" s="67">
        <f t="shared" si="4"/>
        <v>31.27</v>
      </c>
      <c r="AJ11" s="68">
        <f t="shared" si="5"/>
        <v>5910.03</v>
      </c>
      <c r="AM11" s="43" t="s">
        <v>52</v>
      </c>
      <c r="AN11" s="1" t="str">
        <f>CONCATENATE(A11,'PL230087'!$R$5)</f>
        <v>RPALB66L2W172R1Z55Commande 4</v>
      </c>
      <c r="AO11" s="1" t="str">
        <f t="shared" ref="AO11:AO74" si="11">AM11</f>
        <v>P0002</v>
      </c>
      <c r="AP11" s="1" t="str">
        <f t="shared" ref="AP11:AP74" si="12">A11</f>
        <v>RPALB66L2W172R1Z55</v>
      </c>
      <c r="AQ11" s="1" t="str">
        <f t="shared" ref="AQ11:AQ74" si="13">AO11</f>
        <v>P0002</v>
      </c>
    </row>
    <row r="12" spans="1:43" ht="15.75" thickBot="1" x14ac:dyDescent="0.3">
      <c r="A12" s="43" t="str">
        <f t="shared" si="6"/>
        <v>RPALB77L3W172R1Z55</v>
      </c>
      <c r="B12" s="44" t="s">
        <v>45</v>
      </c>
      <c r="C12" s="45" t="s">
        <v>57</v>
      </c>
      <c r="D12" s="45" t="s">
        <v>58</v>
      </c>
      <c r="E12" s="44" t="s">
        <v>48</v>
      </c>
      <c r="F12" s="46" t="s">
        <v>49</v>
      </c>
      <c r="G12" s="45"/>
      <c r="H12" s="45"/>
      <c r="I12" s="47">
        <v>74</v>
      </c>
      <c r="J12" s="47">
        <v>700</v>
      </c>
      <c r="K12" s="47" t="s">
        <v>59</v>
      </c>
      <c r="L12" s="47">
        <v>278</v>
      </c>
      <c r="M12" s="47">
        <v>175</v>
      </c>
      <c r="N12" s="47">
        <v>190</v>
      </c>
      <c r="O12" s="47">
        <v>0</v>
      </c>
      <c r="P12" s="47">
        <v>1</v>
      </c>
      <c r="Q12" s="47" t="s">
        <v>51</v>
      </c>
      <c r="R12" s="47">
        <v>17.45</v>
      </c>
      <c r="S12" s="47">
        <v>76</v>
      </c>
      <c r="T12" s="48">
        <v>38.050000000000004</v>
      </c>
      <c r="U12" s="49">
        <f t="shared" si="7"/>
        <v>38.57</v>
      </c>
      <c r="V12" s="50">
        <f t="shared" si="0"/>
        <v>342</v>
      </c>
      <c r="W12" s="1">
        <f t="shared" si="8"/>
        <v>19</v>
      </c>
      <c r="X12" s="51" t="str">
        <f t="shared" si="1"/>
        <v>LB77L3W172R1Z55</v>
      </c>
      <c r="Y12" s="52">
        <f>AA12*W12*3</f>
        <v>342</v>
      </c>
      <c r="Z12" s="53">
        <f t="shared" si="9"/>
        <v>18</v>
      </c>
      <c r="AA12" s="61">
        <f>AD12</f>
        <v>6</v>
      </c>
      <c r="AB12" s="69" t="str">
        <f t="shared" si="2"/>
        <v>LB77L3W172R1Z55</v>
      </c>
      <c r="AC12" s="70" t="str">
        <f>C12</f>
        <v>SMF 57412</v>
      </c>
      <c r="AD12" s="71">
        <v>6</v>
      </c>
      <c r="AE12" s="65">
        <f>W12*3</f>
        <v>57</v>
      </c>
      <c r="AF12" s="65">
        <f>AD12*W12*3</f>
        <v>342</v>
      </c>
      <c r="AG12" s="72">
        <f t="shared" si="3"/>
        <v>5967.9</v>
      </c>
      <c r="AH12" s="72">
        <f t="shared" si="10"/>
        <v>6117.9</v>
      </c>
      <c r="AI12" s="73">
        <f t="shared" si="4"/>
        <v>38.57</v>
      </c>
      <c r="AJ12" s="74">
        <f t="shared" si="5"/>
        <v>13190.94</v>
      </c>
      <c r="AM12" s="43" t="s">
        <v>56</v>
      </c>
      <c r="AN12" s="1" t="str">
        <f>CONCATENATE(A12,'PL230087'!$R$5)</f>
        <v>RPALB77L3W172R1Z55Commande 4</v>
      </c>
      <c r="AO12" s="1" t="str">
        <f t="shared" si="11"/>
        <v>P0003</v>
      </c>
      <c r="AP12" s="1" t="str">
        <f t="shared" si="12"/>
        <v>RPALB77L3W172R1Z55</v>
      </c>
      <c r="AQ12" s="1" t="str">
        <f t="shared" si="13"/>
        <v>P0003</v>
      </c>
    </row>
    <row r="13" spans="1:43" x14ac:dyDescent="0.25">
      <c r="A13" s="43" t="str">
        <f t="shared" si="6"/>
        <v>RPALB90L5W172R1Z55</v>
      </c>
      <c r="B13" s="44" t="s">
        <v>45</v>
      </c>
      <c r="C13" s="75" t="s">
        <v>61</v>
      </c>
      <c r="D13" s="75" t="s">
        <v>62</v>
      </c>
      <c r="E13" s="44" t="s">
        <v>48</v>
      </c>
      <c r="F13" s="46" t="s">
        <v>49</v>
      </c>
      <c r="G13" s="75"/>
      <c r="H13" s="75"/>
      <c r="I13" s="58">
        <v>100</v>
      </c>
      <c r="J13" s="58">
        <v>850</v>
      </c>
      <c r="K13" s="58" t="s">
        <v>63</v>
      </c>
      <c r="L13" s="58">
        <v>353</v>
      </c>
      <c r="M13" s="58">
        <v>175</v>
      </c>
      <c r="N13" s="58">
        <v>190</v>
      </c>
      <c r="O13" s="58">
        <v>0</v>
      </c>
      <c r="P13" s="58">
        <v>1</v>
      </c>
      <c r="Q13" s="58" t="s">
        <v>51</v>
      </c>
      <c r="R13" s="58">
        <v>22.8</v>
      </c>
      <c r="S13" s="58">
        <v>48</v>
      </c>
      <c r="T13" s="59">
        <v>51.85</v>
      </c>
      <c r="U13" s="60">
        <f t="shared" si="7"/>
        <v>52.56</v>
      </c>
      <c r="V13" s="50">
        <f t="shared" si="0"/>
        <v>0</v>
      </c>
      <c r="W13" s="1">
        <f t="shared" si="8"/>
        <v>12</v>
      </c>
      <c r="X13" s="51" t="str">
        <f>D13</f>
        <v>LB90L5W172R1Z55</v>
      </c>
      <c r="Y13" s="76">
        <v>0</v>
      </c>
      <c r="Z13" s="53">
        <f t="shared" si="9"/>
        <v>0</v>
      </c>
      <c r="AA13" s="54">
        <f>Z13/3</f>
        <v>0</v>
      </c>
      <c r="AB13" s="40" t="str">
        <f t="shared" si="2"/>
        <v>LB90L5W172R1Z55</v>
      </c>
      <c r="AC13" s="55"/>
      <c r="AD13" s="77">
        <f>AA13</f>
        <v>0</v>
      </c>
      <c r="AG13" s="41">
        <f t="shared" si="3"/>
        <v>0</v>
      </c>
      <c r="AH13" s="41">
        <f t="shared" si="10"/>
        <v>0</v>
      </c>
      <c r="AI13" s="42">
        <f>U13</f>
        <v>52.56</v>
      </c>
      <c r="AJ13" s="42">
        <f>AI13*Y13</f>
        <v>0</v>
      </c>
      <c r="AM13" s="43" t="s">
        <v>60</v>
      </c>
      <c r="AN13" s="1" t="str">
        <f>CONCATENATE(A13,'PL230087'!$R$5)</f>
        <v>RPALB90L5W172R1Z55Commande 4</v>
      </c>
      <c r="AO13" s="1" t="str">
        <f t="shared" si="11"/>
        <v>P0004</v>
      </c>
      <c r="AP13" s="1" t="str">
        <f t="shared" si="12"/>
        <v>RPALB90L5W172R1Z55</v>
      </c>
      <c r="AQ13" s="1" t="str">
        <f t="shared" si="13"/>
        <v>P0004</v>
      </c>
    </row>
    <row r="14" spans="1:43" x14ac:dyDescent="0.25">
      <c r="A14" s="43" t="str">
        <f t="shared" si="6"/>
        <v>RPALB45B1W172R1Z44</v>
      </c>
      <c r="B14" s="44" t="s">
        <v>45</v>
      </c>
      <c r="C14" s="45" t="s">
        <v>65</v>
      </c>
      <c r="D14" s="45" t="s">
        <v>66</v>
      </c>
      <c r="E14" s="78" t="s">
        <v>48</v>
      </c>
      <c r="F14" s="78" t="s">
        <v>49</v>
      </c>
      <c r="G14" s="45"/>
      <c r="H14" s="45"/>
      <c r="I14" s="47">
        <v>45</v>
      </c>
      <c r="J14" s="47">
        <v>400</v>
      </c>
      <c r="K14" s="47" t="s">
        <v>67</v>
      </c>
      <c r="L14" s="47">
        <v>207</v>
      </c>
      <c r="M14" s="47">
        <v>175</v>
      </c>
      <c r="N14" s="47">
        <v>225</v>
      </c>
      <c r="O14" s="47">
        <v>0</v>
      </c>
      <c r="P14" s="47">
        <v>1</v>
      </c>
      <c r="Q14" s="47" t="s">
        <v>51</v>
      </c>
      <c r="R14" s="47">
        <v>11.6</v>
      </c>
      <c r="S14" s="47">
        <v>96</v>
      </c>
      <c r="T14" s="48">
        <v>24.5</v>
      </c>
      <c r="U14" s="49">
        <f t="shared" si="7"/>
        <v>24.84</v>
      </c>
      <c r="V14" s="50">
        <f t="shared" si="0"/>
        <v>0</v>
      </c>
      <c r="W14" s="1">
        <f t="shared" si="8"/>
        <v>24</v>
      </c>
      <c r="X14" s="51" t="str">
        <f t="shared" ref="X14:X48" si="14">D14</f>
        <v>LB45B1W172R1Z44</v>
      </c>
      <c r="Y14" s="52">
        <v>0</v>
      </c>
      <c r="Z14" s="53">
        <f t="shared" si="9"/>
        <v>0</v>
      </c>
      <c r="AA14" s="54">
        <f>Z14/3</f>
        <v>0</v>
      </c>
      <c r="AB14" s="40" t="str">
        <f t="shared" si="2"/>
        <v>LB45B1W172R1Z44</v>
      </c>
      <c r="AC14" s="55"/>
      <c r="AD14" s="54">
        <f>AA14</f>
        <v>0</v>
      </c>
      <c r="AG14" s="41">
        <f t="shared" si="3"/>
        <v>0</v>
      </c>
      <c r="AH14" s="41">
        <f t="shared" si="10"/>
        <v>0</v>
      </c>
      <c r="AI14" s="42">
        <f t="shared" ref="AI14:AI48" si="15">U14</f>
        <v>24.84</v>
      </c>
      <c r="AJ14" s="42">
        <f t="shared" si="5"/>
        <v>0</v>
      </c>
      <c r="AM14" s="43" t="s">
        <v>64</v>
      </c>
      <c r="AN14" s="1" t="str">
        <f>CONCATENATE(A14,'PL230087'!$R$5)</f>
        <v>RPALB45B1W172R1Z44Commande 4</v>
      </c>
      <c r="AO14" s="1" t="str">
        <f t="shared" si="11"/>
        <v>P0005</v>
      </c>
      <c r="AP14" s="1" t="str">
        <f t="shared" si="12"/>
        <v>RPALB45B1W172R1Z44</v>
      </c>
      <c r="AQ14" s="1" t="str">
        <f t="shared" si="13"/>
        <v>P0005</v>
      </c>
    </row>
    <row r="15" spans="1:43" x14ac:dyDescent="0.25">
      <c r="A15" s="43" t="str">
        <f t="shared" si="6"/>
        <v>RPALB45L1W172R1Z44</v>
      </c>
      <c r="B15" s="44" t="s">
        <v>45</v>
      </c>
      <c r="C15" s="57" t="s">
        <v>69</v>
      </c>
      <c r="D15" s="57" t="s">
        <v>70</v>
      </c>
      <c r="E15" s="78" t="s">
        <v>48</v>
      </c>
      <c r="F15" s="78" t="s">
        <v>49</v>
      </c>
      <c r="G15" s="57"/>
      <c r="H15" s="57"/>
      <c r="I15" s="58">
        <v>45</v>
      </c>
      <c r="J15" s="58">
        <v>400</v>
      </c>
      <c r="K15" s="58" t="s">
        <v>50</v>
      </c>
      <c r="L15" s="58">
        <v>207</v>
      </c>
      <c r="M15" s="58">
        <v>175</v>
      </c>
      <c r="N15" s="58">
        <v>225</v>
      </c>
      <c r="O15" s="58">
        <v>0</v>
      </c>
      <c r="P15" s="58">
        <v>1</v>
      </c>
      <c r="Q15" s="58" t="s">
        <v>51</v>
      </c>
      <c r="R15" s="58">
        <v>11.6</v>
      </c>
      <c r="S15" s="58">
        <v>96</v>
      </c>
      <c r="T15" s="59">
        <v>24.5</v>
      </c>
      <c r="U15" s="60">
        <f t="shared" si="7"/>
        <v>24.84</v>
      </c>
      <c r="V15" s="50">
        <f t="shared" si="0"/>
        <v>0</v>
      </c>
      <c r="W15" s="1">
        <f t="shared" si="8"/>
        <v>24</v>
      </c>
      <c r="X15" s="51" t="str">
        <f t="shared" si="14"/>
        <v>LB45L1W172R1Z44</v>
      </c>
      <c r="Y15" s="52">
        <v>0</v>
      </c>
      <c r="Z15" s="53">
        <f t="shared" si="9"/>
        <v>0</v>
      </c>
      <c r="AA15" s="54">
        <f>Z15/3</f>
        <v>0</v>
      </c>
      <c r="AB15" s="40" t="str">
        <f t="shared" si="2"/>
        <v>LB45L1W172R1Z44</v>
      </c>
      <c r="AC15" s="55"/>
      <c r="AD15" s="54">
        <f>AA15</f>
        <v>0</v>
      </c>
      <c r="AG15" s="41">
        <f t="shared" si="3"/>
        <v>0</v>
      </c>
      <c r="AH15" s="41">
        <f t="shared" si="10"/>
        <v>0</v>
      </c>
      <c r="AI15" s="42">
        <f t="shared" si="15"/>
        <v>24.84</v>
      </c>
      <c r="AJ15" s="42">
        <f t="shared" si="5"/>
        <v>0</v>
      </c>
      <c r="AM15" s="43" t="s">
        <v>68</v>
      </c>
      <c r="AN15" s="1" t="str">
        <f>CONCATENATE(A15,'PL230087'!$R$5)</f>
        <v>RPALB45L1W172R1Z44Commande 4</v>
      </c>
      <c r="AO15" s="1" t="str">
        <f t="shared" si="11"/>
        <v>P0006</v>
      </c>
      <c r="AP15" s="1" t="str">
        <f t="shared" si="12"/>
        <v>RPALB45L1W172R1Z44</v>
      </c>
      <c r="AQ15" s="1" t="str">
        <f t="shared" si="13"/>
        <v>P0006</v>
      </c>
    </row>
    <row r="16" spans="1:43" ht="15.75" thickBot="1" x14ac:dyDescent="0.3">
      <c r="A16" s="43" t="str">
        <f t="shared" si="6"/>
        <v>RPALB56B2W172R1Z44</v>
      </c>
      <c r="B16" s="44" t="s">
        <v>45</v>
      </c>
      <c r="C16" s="45" t="s">
        <v>72</v>
      </c>
      <c r="D16" s="45" t="s">
        <v>73</v>
      </c>
      <c r="E16" s="78" t="s">
        <v>48</v>
      </c>
      <c r="F16" s="78" t="s">
        <v>49</v>
      </c>
      <c r="G16" s="45"/>
      <c r="H16" s="45"/>
      <c r="I16" s="47">
        <v>60</v>
      </c>
      <c r="J16" s="47">
        <v>520</v>
      </c>
      <c r="K16" s="47" t="s">
        <v>74</v>
      </c>
      <c r="L16" s="47">
        <v>242</v>
      </c>
      <c r="M16" s="47">
        <v>175</v>
      </c>
      <c r="N16" s="47">
        <v>175</v>
      </c>
      <c r="O16" s="47">
        <v>0</v>
      </c>
      <c r="P16" s="47">
        <v>1</v>
      </c>
      <c r="Q16" s="47" t="s">
        <v>51</v>
      </c>
      <c r="R16" s="47">
        <v>13.9</v>
      </c>
      <c r="S16" s="47">
        <v>84</v>
      </c>
      <c r="T16" s="48">
        <v>29.5</v>
      </c>
      <c r="U16" s="49">
        <f t="shared" si="7"/>
        <v>29.91</v>
      </c>
      <c r="V16" s="50">
        <f t="shared" si="0"/>
        <v>0</v>
      </c>
      <c r="W16" s="1">
        <f t="shared" si="8"/>
        <v>21</v>
      </c>
      <c r="X16" s="51" t="str">
        <f t="shared" si="14"/>
        <v>LB56B2W172R1Z44</v>
      </c>
      <c r="Y16" s="52">
        <v>0</v>
      </c>
      <c r="Z16" s="53">
        <f t="shared" si="9"/>
        <v>0</v>
      </c>
      <c r="AA16" s="54">
        <f>Z16/3</f>
        <v>0</v>
      </c>
      <c r="AB16" s="40" t="str">
        <f t="shared" si="2"/>
        <v>LB56B2W172R1Z44</v>
      </c>
      <c r="AC16" s="55"/>
      <c r="AD16" s="56">
        <f>AA16</f>
        <v>0</v>
      </c>
      <c r="AG16" s="41">
        <f t="shared" si="3"/>
        <v>0</v>
      </c>
      <c r="AH16" s="41">
        <f t="shared" si="10"/>
        <v>0</v>
      </c>
      <c r="AI16" s="42">
        <f t="shared" si="15"/>
        <v>29.91</v>
      </c>
      <c r="AJ16" s="42">
        <f t="shared" si="5"/>
        <v>0</v>
      </c>
      <c r="AM16" s="43" t="s">
        <v>71</v>
      </c>
      <c r="AN16" s="1" t="str">
        <f>CONCATENATE(A16,'PL230087'!$R$5)</f>
        <v>RPALB56B2W172R1Z44Commande 4</v>
      </c>
      <c r="AO16" s="1" t="str">
        <f t="shared" si="11"/>
        <v>P0007</v>
      </c>
      <c r="AP16" s="1" t="str">
        <f t="shared" si="12"/>
        <v>RPALB56B2W172R1Z44</v>
      </c>
      <c r="AQ16" s="1" t="str">
        <f t="shared" si="13"/>
        <v>P0007</v>
      </c>
    </row>
    <row r="17" spans="1:43" ht="15.75" thickBot="1" x14ac:dyDescent="0.3">
      <c r="A17" s="43" t="str">
        <f t="shared" si="6"/>
        <v>RPALB56L2W172R1Z44</v>
      </c>
      <c r="B17" s="44" t="s">
        <v>45</v>
      </c>
      <c r="C17" s="57" t="s">
        <v>76</v>
      </c>
      <c r="D17" s="57" t="s">
        <v>77</v>
      </c>
      <c r="E17" s="78" t="s">
        <v>48</v>
      </c>
      <c r="F17" s="78" t="s">
        <v>49</v>
      </c>
      <c r="G17" s="57"/>
      <c r="H17" s="57"/>
      <c r="I17" s="58">
        <v>60</v>
      </c>
      <c r="J17" s="58">
        <v>520</v>
      </c>
      <c r="K17" s="58" t="s">
        <v>55</v>
      </c>
      <c r="L17" s="58">
        <v>242</v>
      </c>
      <c r="M17" s="58">
        <v>175</v>
      </c>
      <c r="N17" s="58">
        <v>190</v>
      </c>
      <c r="O17" s="58">
        <v>0</v>
      </c>
      <c r="P17" s="58">
        <v>1</v>
      </c>
      <c r="Q17" s="58" t="s">
        <v>51</v>
      </c>
      <c r="R17" s="58">
        <v>13.9</v>
      </c>
      <c r="S17" s="58">
        <v>84</v>
      </c>
      <c r="T17" s="59">
        <v>29.5</v>
      </c>
      <c r="U17" s="60">
        <f t="shared" si="7"/>
        <v>29.91</v>
      </c>
      <c r="V17" s="50">
        <f t="shared" si="0"/>
        <v>504</v>
      </c>
      <c r="W17" s="1">
        <f t="shared" si="8"/>
        <v>21</v>
      </c>
      <c r="X17" s="51" t="str">
        <f t="shared" si="14"/>
        <v>LB56L2W172R1Z44</v>
      </c>
      <c r="Y17" s="52">
        <f>AA17*W17*3</f>
        <v>504</v>
      </c>
      <c r="Z17" s="53">
        <f t="shared" si="9"/>
        <v>24</v>
      </c>
      <c r="AA17" s="61">
        <f>AD17</f>
        <v>8</v>
      </c>
      <c r="AB17" s="62" t="str">
        <f t="shared" si="2"/>
        <v>LB56L2W172R1Z44</v>
      </c>
      <c r="AC17" s="63" t="str">
        <f>C17</f>
        <v>SMF 56078</v>
      </c>
      <c r="AD17" s="64">
        <v>8</v>
      </c>
      <c r="AE17" s="65">
        <f>W17*3</f>
        <v>63</v>
      </c>
      <c r="AF17" s="65">
        <f>AD17*W17*3</f>
        <v>504</v>
      </c>
      <c r="AG17" s="66">
        <f t="shared" si="3"/>
        <v>7005.6</v>
      </c>
      <c r="AH17" s="66">
        <f t="shared" si="10"/>
        <v>7205.6</v>
      </c>
      <c r="AI17" s="67">
        <f t="shared" si="15"/>
        <v>29.91</v>
      </c>
      <c r="AJ17" s="68">
        <f t="shared" si="5"/>
        <v>15074.64</v>
      </c>
      <c r="AM17" s="43" t="s">
        <v>75</v>
      </c>
      <c r="AN17" s="1" t="str">
        <f>CONCATENATE(A17,'PL230087'!$R$5)</f>
        <v>RPALB56L2W172R1Z44Commande 4</v>
      </c>
      <c r="AO17" s="1" t="str">
        <f t="shared" si="11"/>
        <v>P0008</v>
      </c>
      <c r="AP17" s="1" t="str">
        <f t="shared" si="12"/>
        <v>RPALB56L2W172R1Z44</v>
      </c>
      <c r="AQ17" s="1" t="str">
        <f t="shared" si="13"/>
        <v>P0008</v>
      </c>
    </row>
    <row r="18" spans="1:43" ht="15.75" thickBot="1" x14ac:dyDescent="0.3">
      <c r="A18" s="43" t="str">
        <f t="shared" si="6"/>
        <v>RPALB67B3W172R1Z44</v>
      </c>
      <c r="B18" s="44" t="s">
        <v>45</v>
      </c>
      <c r="C18" s="45" t="s">
        <v>79</v>
      </c>
      <c r="D18" s="45" t="s">
        <v>80</v>
      </c>
      <c r="E18" s="78" t="s">
        <v>48</v>
      </c>
      <c r="F18" s="78" t="s">
        <v>49</v>
      </c>
      <c r="G18" s="45"/>
      <c r="H18" s="45"/>
      <c r="I18" s="47">
        <v>70</v>
      </c>
      <c r="J18" s="47">
        <v>620</v>
      </c>
      <c r="K18" s="47" t="s">
        <v>81</v>
      </c>
      <c r="L18" s="47">
        <v>278</v>
      </c>
      <c r="M18" s="47">
        <v>175</v>
      </c>
      <c r="N18" s="47">
        <v>175</v>
      </c>
      <c r="O18" s="47">
        <v>0</v>
      </c>
      <c r="P18" s="47">
        <v>1</v>
      </c>
      <c r="Q18" s="47" t="s">
        <v>51</v>
      </c>
      <c r="R18" s="47">
        <v>16.8</v>
      </c>
      <c r="S18" s="47">
        <v>76</v>
      </c>
      <c r="T18" s="48">
        <v>34.1</v>
      </c>
      <c r="U18" s="49">
        <f t="shared" si="7"/>
        <v>34.57</v>
      </c>
      <c r="V18" s="50">
        <f t="shared" si="0"/>
        <v>0</v>
      </c>
      <c r="W18" s="1">
        <f t="shared" si="8"/>
        <v>19</v>
      </c>
      <c r="X18" s="51" t="str">
        <f t="shared" si="14"/>
        <v>LB67B3W172R1Z44</v>
      </c>
      <c r="Y18" s="52">
        <v>0</v>
      </c>
      <c r="Z18" s="53">
        <f t="shared" si="9"/>
        <v>0</v>
      </c>
      <c r="AA18" s="54">
        <f>Z18/3</f>
        <v>0</v>
      </c>
      <c r="AB18" s="40" t="str">
        <f t="shared" si="2"/>
        <v>LB67B3W172R1Z44</v>
      </c>
      <c r="AC18" s="55"/>
      <c r="AD18" s="79">
        <f>AA18</f>
        <v>0</v>
      </c>
      <c r="AG18" s="41">
        <f t="shared" si="3"/>
        <v>0</v>
      </c>
      <c r="AH18" s="41">
        <f t="shared" si="10"/>
        <v>0</v>
      </c>
      <c r="AI18" s="42">
        <f t="shared" si="15"/>
        <v>34.57</v>
      </c>
      <c r="AJ18" s="42">
        <f t="shared" si="5"/>
        <v>0</v>
      </c>
      <c r="AM18" s="43" t="s">
        <v>78</v>
      </c>
      <c r="AN18" s="1" t="str">
        <f>CONCATENATE(A18,'PL230087'!$R$5)</f>
        <v>RPALB67B3W172R1Z44Commande 4</v>
      </c>
      <c r="AO18" s="1" t="str">
        <f t="shared" si="11"/>
        <v>P0009</v>
      </c>
      <c r="AP18" s="1" t="str">
        <f t="shared" si="12"/>
        <v>RPALB67B3W172R1Z44</v>
      </c>
      <c r="AQ18" s="1" t="str">
        <f t="shared" si="13"/>
        <v>P0009</v>
      </c>
    </row>
    <row r="19" spans="1:43" ht="15.75" thickBot="1" x14ac:dyDescent="0.3">
      <c r="A19" s="43" t="str">
        <f t="shared" si="6"/>
        <v>RPALB67L3W172R1Z44</v>
      </c>
      <c r="B19" s="44" t="s">
        <v>45</v>
      </c>
      <c r="C19" s="57" t="s">
        <v>83</v>
      </c>
      <c r="D19" s="57" t="s">
        <v>84</v>
      </c>
      <c r="E19" s="78" t="s">
        <v>48</v>
      </c>
      <c r="F19" s="78" t="s">
        <v>49</v>
      </c>
      <c r="G19" s="57"/>
      <c r="H19" s="57"/>
      <c r="I19" s="58">
        <v>70</v>
      </c>
      <c r="J19" s="58">
        <v>620</v>
      </c>
      <c r="K19" s="58" t="s">
        <v>59</v>
      </c>
      <c r="L19" s="58">
        <v>278</v>
      </c>
      <c r="M19" s="58">
        <v>175</v>
      </c>
      <c r="N19" s="58">
        <v>190</v>
      </c>
      <c r="O19" s="58">
        <v>0</v>
      </c>
      <c r="P19" s="58">
        <v>1</v>
      </c>
      <c r="Q19" s="58" t="s">
        <v>51</v>
      </c>
      <c r="R19" s="58">
        <v>16.8</v>
      </c>
      <c r="S19" s="58">
        <v>76</v>
      </c>
      <c r="T19" s="59">
        <v>34.1</v>
      </c>
      <c r="U19" s="60">
        <f t="shared" si="7"/>
        <v>34.57</v>
      </c>
      <c r="V19" s="50">
        <f t="shared" si="0"/>
        <v>456</v>
      </c>
      <c r="W19" s="1">
        <f t="shared" si="8"/>
        <v>19</v>
      </c>
      <c r="X19" s="51" t="str">
        <f t="shared" si="14"/>
        <v>LB67L3W172R1Z44</v>
      </c>
      <c r="Y19" s="52">
        <f>AA19*W19*3</f>
        <v>456</v>
      </c>
      <c r="Z19" s="53">
        <f t="shared" si="9"/>
        <v>24</v>
      </c>
      <c r="AA19" s="61">
        <f>AD19</f>
        <v>8</v>
      </c>
      <c r="AB19" s="62" t="str">
        <f t="shared" si="2"/>
        <v>LB67L3W172R1Z44</v>
      </c>
      <c r="AC19" s="63" t="str">
        <f>C19</f>
        <v>SMF 57220</v>
      </c>
      <c r="AD19" s="64">
        <v>8</v>
      </c>
      <c r="AE19" s="65">
        <f>W19*3</f>
        <v>57</v>
      </c>
      <c r="AF19" s="65">
        <f>AD19*W19*3</f>
        <v>456</v>
      </c>
      <c r="AG19" s="66">
        <f t="shared" si="3"/>
        <v>7660.8</v>
      </c>
      <c r="AH19" s="66">
        <f t="shared" si="10"/>
        <v>7860.8</v>
      </c>
      <c r="AI19" s="67">
        <f t="shared" si="15"/>
        <v>34.57</v>
      </c>
      <c r="AJ19" s="68">
        <f t="shared" si="5"/>
        <v>15763.92</v>
      </c>
      <c r="AM19" s="43" t="s">
        <v>82</v>
      </c>
      <c r="AN19" s="1" t="str">
        <f>CONCATENATE(A19,'PL230087'!$R$5)</f>
        <v>RPALB67L3W172R1Z44Commande 4</v>
      </c>
      <c r="AO19" s="1" t="str">
        <f t="shared" si="11"/>
        <v>P0010</v>
      </c>
      <c r="AP19" s="1" t="str">
        <f t="shared" si="12"/>
        <v>RPALB67L3W172R1Z44</v>
      </c>
      <c r="AQ19" s="1" t="str">
        <f t="shared" si="13"/>
        <v>P0010</v>
      </c>
    </row>
    <row r="20" spans="1:43" x14ac:dyDescent="0.25">
      <c r="A20" s="43" t="str">
        <f t="shared" si="6"/>
        <v>RPALB89L5W172R1Z44</v>
      </c>
      <c r="B20" s="44" t="s">
        <v>45</v>
      </c>
      <c r="C20" s="45" t="s">
        <v>86</v>
      </c>
      <c r="D20" s="45" t="s">
        <v>87</v>
      </c>
      <c r="E20" s="78" t="s">
        <v>48</v>
      </c>
      <c r="F20" s="78" t="s">
        <v>49</v>
      </c>
      <c r="G20" s="45"/>
      <c r="H20" s="45"/>
      <c r="I20" s="47">
        <v>95</v>
      </c>
      <c r="J20" s="47">
        <v>800</v>
      </c>
      <c r="K20" s="47" t="s">
        <v>63</v>
      </c>
      <c r="L20" s="47">
        <v>353</v>
      </c>
      <c r="M20" s="47">
        <v>175</v>
      </c>
      <c r="N20" s="47">
        <v>190</v>
      </c>
      <c r="O20" s="47">
        <v>0</v>
      </c>
      <c r="P20" s="47">
        <v>1</v>
      </c>
      <c r="Q20" s="47" t="s">
        <v>51</v>
      </c>
      <c r="R20" s="47">
        <v>21.2</v>
      </c>
      <c r="S20" s="47">
        <v>48</v>
      </c>
      <c r="T20" s="48">
        <v>47.85</v>
      </c>
      <c r="U20" s="49">
        <f t="shared" si="7"/>
        <v>48.51</v>
      </c>
      <c r="V20" s="50">
        <f t="shared" si="0"/>
        <v>0</v>
      </c>
      <c r="W20" s="1">
        <f t="shared" si="8"/>
        <v>12</v>
      </c>
      <c r="X20" s="51" t="str">
        <f t="shared" si="14"/>
        <v>LB89L5W172R1Z44</v>
      </c>
      <c r="Y20" s="52">
        <v>0</v>
      </c>
      <c r="Z20" s="53">
        <f t="shared" si="9"/>
        <v>0</v>
      </c>
      <c r="AA20" s="54">
        <f>Z20/3</f>
        <v>0</v>
      </c>
      <c r="AB20" s="40" t="str">
        <f t="shared" si="2"/>
        <v>LB89L5W172R1Z44</v>
      </c>
      <c r="AC20" s="55"/>
      <c r="AD20" s="77">
        <f>AA20</f>
        <v>0</v>
      </c>
      <c r="AG20" s="41">
        <f t="shared" si="3"/>
        <v>0</v>
      </c>
      <c r="AH20" s="41">
        <f t="shared" si="10"/>
        <v>0</v>
      </c>
      <c r="AI20" s="42">
        <f t="shared" si="15"/>
        <v>48.51</v>
      </c>
      <c r="AJ20" s="42">
        <f t="shared" si="5"/>
        <v>0</v>
      </c>
      <c r="AM20" s="43" t="s">
        <v>85</v>
      </c>
      <c r="AN20" s="1" t="str">
        <f>CONCATENATE(A20,'PL230087'!$R$5)</f>
        <v>RPALB89L5W172R1Z44Commande 4</v>
      </c>
      <c r="AO20" s="1" t="str">
        <f t="shared" si="11"/>
        <v>P0011</v>
      </c>
      <c r="AP20" s="1" t="str">
        <f t="shared" si="12"/>
        <v>RPALB89L5W172R1Z44</v>
      </c>
      <c r="AQ20" s="1" t="str">
        <f t="shared" si="13"/>
        <v>P0011</v>
      </c>
    </row>
    <row r="21" spans="1:43" ht="15.75" thickBot="1" x14ac:dyDescent="0.3">
      <c r="A21" s="43" t="str">
        <f t="shared" si="6"/>
        <v>RPALB44B1K072R1S12</v>
      </c>
      <c r="B21" s="44" t="s">
        <v>45</v>
      </c>
      <c r="C21" s="75" t="s">
        <v>89</v>
      </c>
      <c r="D21" s="75" t="s">
        <v>90</v>
      </c>
      <c r="E21" s="80" t="s">
        <v>48</v>
      </c>
      <c r="F21" s="80" t="s">
        <v>49</v>
      </c>
      <c r="G21" s="75"/>
      <c r="H21" s="75"/>
      <c r="I21" s="58">
        <v>44</v>
      </c>
      <c r="J21" s="58">
        <v>380</v>
      </c>
      <c r="K21" s="58" t="s">
        <v>67</v>
      </c>
      <c r="L21" s="58">
        <v>207</v>
      </c>
      <c r="M21" s="58">
        <v>175</v>
      </c>
      <c r="N21" s="58">
        <v>175</v>
      </c>
      <c r="O21" s="58">
        <v>0</v>
      </c>
      <c r="P21" s="58">
        <v>1</v>
      </c>
      <c r="Q21" s="58" t="s">
        <v>51</v>
      </c>
      <c r="R21" s="58">
        <v>10.7</v>
      </c>
      <c r="S21" s="58">
        <v>96</v>
      </c>
      <c r="T21" s="59">
        <v>23.25</v>
      </c>
      <c r="U21" s="60">
        <f t="shared" si="7"/>
        <v>23.57</v>
      </c>
      <c r="V21" s="50">
        <f t="shared" si="0"/>
        <v>0</v>
      </c>
      <c r="W21" s="1">
        <f t="shared" si="8"/>
        <v>24</v>
      </c>
      <c r="X21" s="51" t="str">
        <f t="shared" si="14"/>
        <v>LB44B1K072R1S12</v>
      </c>
      <c r="Y21" s="52">
        <v>0</v>
      </c>
      <c r="Z21" s="53">
        <f t="shared" si="9"/>
        <v>0</v>
      </c>
      <c r="AA21" s="54">
        <f>Z21/3</f>
        <v>0</v>
      </c>
      <c r="AB21" s="40" t="str">
        <f t="shared" si="2"/>
        <v>LB44B1K072R1S12</v>
      </c>
      <c r="AC21" s="55"/>
      <c r="AD21" s="56">
        <f>AA21</f>
        <v>0</v>
      </c>
      <c r="AG21" s="41">
        <f t="shared" si="3"/>
        <v>0</v>
      </c>
      <c r="AH21" s="41">
        <f t="shared" si="10"/>
        <v>0</v>
      </c>
      <c r="AI21" s="42">
        <f t="shared" si="15"/>
        <v>23.57</v>
      </c>
      <c r="AJ21" s="42">
        <f t="shared" si="5"/>
        <v>0</v>
      </c>
      <c r="AM21" s="43" t="s">
        <v>88</v>
      </c>
      <c r="AN21" s="1" t="str">
        <f>CONCATENATE(A21,'PL230087'!$R$5)</f>
        <v>RPALB44B1K072R1S12Commande 4</v>
      </c>
      <c r="AO21" s="1" t="str">
        <f t="shared" si="11"/>
        <v>P0012</v>
      </c>
      <c r="AP21" s="1" t="str">
        <f t="shared" si="12"/>
        <v>RPALB44B1K072R1S12</v>
      </c>
      <c r="AQ21" s="1" t="str">
        <f t="shared" si="13"/>
        <v>P0012</v>
      </c>
    </row>
    <row r="22" spans="1:43" ht="15.75" thickBot="1" x14ac:dyDescent="0.3">
      <c r="A22" s="43" t="str">
        <f t="shared" si="6"/>
        <v>RPALB44L1K072R1S12</v>
      </c>
      <c r="B22" s="44" t="s">
        <v>45</v>
      </c>
      <c r="C22" s="81" t="s">
        <v>92</v>
      </c>
      <c r="D22" s="81" t="s">
        <v>93</v>
      </c>
      <c r="E22" s="80" t="s">
        <v>48</v>
      </c>
      <c r="F22" s="80" t="s">
        <v>49</v>
      </c>
      <c r="G22" s="81"/>
      <c r="H22" s="81"/>
      <c r="I22" s="47">
        <v>44</v>
      </c>
      <c r="J22" s="47">
        <v>380</v>
      </c>
      <c r="K22" s="47" t="s">
        <v>50</v>
      </c>
      <c r="L22" s="47">
        <v>207</v>
      </c>
      <c r="M22" s="47">
        <v>175</v>
      </c>
      <c r="N22" s="47">
        <v>190</v>
      </c>
      <c r="O22" s="47">
        <v>0</v>
      </c>
      <c r="P22" s="47">
        <v>1</v>
      </c>
      <c r="Q22" s="47" t="s">
        <v>51</v>
      </c>
      <c r="R22" s="47">
        <v>10.9</v>
      </c>
      <c r="S22" s="47">
        <v>96</v>
      </c>
      <c r="T22" s="48">
        <v>23.25</v>
      </c>
      <c r="U22" s="49">
        <f t="shared" si="7"/>
        <v>23.57</v>
      </c>
      <c r="V22" s="50">
        <f t="shared" si="0"/>
        <v>72</v>
      </c>
      <c r="W22" s="1">
        <f t="shared" si="8"/>
        <v>24</v>
      </c>
      <c r="X22" s="51" t="str">
        <f t="shared" si="14"/>
        <v>LB44L1K072R1S12</v>
      </c>
      <c r="Y22" s="52">
        <f>AA22*W22*3</f>
        <v>72</v>
      </c>
      <c r="Z22" s="53">
        <f t="shared" si="9"/>
        <v>3</v>
      </c>
      <c r="AA22" s="61">
        <f>AD22</f>
        <v>1</v>
      </c>
      <c r="AB22" s="62" t="str">
        <f t="shared" si="2"/>
        <v>LB44L1K072R1S12</v>
      </c>
      <c r="AC22" s="63" t="str">
        <f>C22</f>
        <v>MF 54459</v>
      </c>
      <c r="AD22" s="64">
        <v>1</v>
      </c>
      <c r="AE22" s="65">
        <f>W22*3</f>
        <v>72</v>
      </c>
      <c r="AF22" s="65">
        <f>AD22*W22*3</f>
        <v>72</v>
      </c>
      <c r="AG22" s="66">
        <f t="shared" si="3"/>
        <v>784.80000000000007</v>
      </c>
      <c r="AH22" s="66">
        <f t="shared" si="10"/>
        <v>809.80000000000007</v>
      </c>
      <c r="AI22" s="67">
        <f t="shared" si="15"/>
        <v>23.57</v>
      </c>
      <c r="AJ22" s="68">
        <f t="shared" si="5"/>
        <v>1697.04</v>
      </c>
      <c r="AM22" s="43" t="s">
        <v>91</v>
      </c>
      <c r="AN22" s="1" t="str">
        <f>CONCATENATE(A22,'PL230087'!$R$5)</f>
        <v>RPALB44L1K072R1S12Commande 4</v>
      </c>
      <c r="AO22" s="1" t="str">
        <f t="shared" si="11"/>
        <v>P0013</v>
      </c>
      <c r="AP22" s="1" t="str">
        <f t="shared" si="12"/>
        <v>RPALB44L1K072R1S12</v>
      </c>
      <c r="AQ22" s="1" t="str">
        <f t="shared" si="13"/>
        <v>P0013</v>
      </c>
    </row>
    <row r="23" spans="1:43" x14ac:dyDescent="0.25">
      <c r="A23" s="43" t="str">
        <f t="shared" si="6"/>
        <v>RPALB55B2K072R1S12</v>
      </c>
      <c r="B23" s="44" t="s">
        <v>45</v>
      </c>
      <c r="C23" s="81" t="s">
        <v>95</v>
      </c>
      <c r="D23" s="81" t="s">
        <v>96</v>
      </c>
      <c r="E23" s="80" t="s">
        <v>48</v>
      </c>
      <c r="F23" s="80" t="s">
        <v>49</v>
      </c>
      <c r="G23" s="81"/>
      <c r="H23" s="81"/>
      <c r="I23" s="58">
        <v>55</v>
      </c>
      <c r="J23" s="58">
        <v>460</v>
      </c>
      <c r="K23" s="58" t="s">
        <v>74</v>
      </c>
      <c r="L23" s="58">
        <v>242</v>
      </c>
      <c r="M23" s="58">
        <v>175</v>
      </c>
      <c r="N23" s="58">
        <v>175</v>
      </c>
      <c r="O23" s="58">
        <v>0</v>
      </c>
      <c r="P23" s="58">
        <v>1</v>
      </c>
      <c r="Q23" s="58" t="s">
        <v>51</v>
      </c>
      <c r="R23" s="58">
        <v>11.9</v>
      </c>
      <c r="S23" s="58">
        <v>84</v>
      </c>
      <c r="T23" s="59">
        <v>27.85</v>
      </c>
      <c r="U23" s="60">
        <f t="shared" si="7"/>
        <v>28.23</v>
      </c>
      <c r="V23" s="50">
        <f t="shared" si="0"/>
        <v>0</v>
      </c>
      <c r="W23" s="1">
        <f t="shared" si="8"/>
        <v>21</v>
      </c>
      <c r="X23" s="51" t="str">
        <f t="shared" si="14"/>
        <v>LB55B2K072R1S12</v>
      </c>
      <c r="Y23" s="76"/>
      <c r="Z23" s="53">
        <f t="shared" si="9"/>
        <v>0</v>
      </c>
      <c r="AA23" s="54">
        <f t="shared" ref="AA23:AA31" si="16">Z23/3</f>
        <v>0</v>
      </c>
      <c r="AB23" s="40" t="str">
        <f t="shared" si="2"/>
        <v>LB55B2K072R1S12</v>
      </c>
      <c r="AC23" s="55"/>
      <c r="AD23" s="77">
        <f t="shared" ref="AD23:AD31" si="17">AA23</f>
        <v>0</v>
      </c>
      <c r="AG23" s="41">
        <f t="shared" si="3"/>
        <v>0</v>
      </c>
      <c r="AH23" s="41">
        <f t="shared" si="10"/>
        <v>0</v>
      </c>
      <c r="AI23" s="42">
        <f t="shared" si="15"/>
        <v>28.23</v>
      </c>
      <c r="AJ23" s="42">
        <f t="shared" si="5"/>
        <v>0</v>
      </c>
      <c r="AK23" s="1">
        <f>R23*Y23</f>
        <v>0</v>
      </c>
      <c r="AM23" s="43" t="s">
        <v>94</v>
      </c>
      <c r="AN23" s="1" t="str">
        <f>CONCATENATE(A23,'PL230087'!$R$5)</f>
        <v>RPALB55B2K072R1S12Commande 4</v>
      </c>
      <c r="AO23" s="1" t="str">
        <f t="shared" si="11"/>
        <v>P0014</v>
      </c>
      <c r="AP23" s="1" t="str">
        <f t="shared" si="12"/>
        <v>RPALB55B2K072R1S12</v>
      </c>
      <c r="AQ23" s="1" t="str">
        <f t="shared" si="13"/>
        <v>P0014</v>
      </c>
    </row>
    <row r="24" spans="1:43" x14ac:dyDescent="0.25">
      <c r="A24" s="43" t="str">
        <f t="shared" si="6"/>
        <v>RPALB55L2K072R1S12</v>
      </c>
      <c r="B24" s="44" t="s">
        <v>45</v>
      </c>
      <c r="C24" s="81" t="s">
        <v>98</v>
      </c>
      <c r="D24" s="81" t="s">
        <v>99</v>
      </c>
      <c r="E24" s="80" t="s">
        <v>48</v>
      </c>
      <c r="F24" s="80" t="s">
        <v>49</v>
      </c>
      <c r="G24" s="81"/>
      <c r="H24" s="81"/>
      <c r="I24" s="47">
        <v>55</v>
      </c>
      <c r="J24" s="47">
        <v>460</v>
      </c>
      <c r="K24" s="47" t="s">
        <v>55</v>
      </c>
      <c r="L24" s="47">
        <v>242</v>
      </c>
      <c r="M24" s="47">
        <v>175</v>
      </c>
      <c r="N24" s="47">
        <v>190</v>
      </c>
      <c r="O24" s="47">
        <v>0</v>
      </c>
      <c r="P24" s="47">
        <v>1</v>
      </c>
      <c r="Q24" s="47" t="s">
        <v>51</v>
      </c>
      <c r="R24" s="47">
        <v>12.3</v>
      </c>
      <c r="S24" s="47">
        <v>84</v>
      </c>
      <c r="T24" s="48">
        <v>27.85</v>
      </c>
      <c r="U24" s="49">
        <f t="shared" si="7"/>
        <v>28.23</v>
      </c>
      <c r="V24" s="50">
        <f t="shared" si="0"/>
        <v>0</v>
      </c>
      <c r="W24" s="1">
        <f t="shared" si="8"/>
        <v>21</v>
      </c>
      <c r="X24" s="51" t="str">
        <f t="shared" si="14"/>
        <v>LB55L2K072R1S12</v>
      </c>
      <c r="Y24" s="52"/>
      <c r="Z24" s="53">
        <f t="shared" si="9"/>
        <v>0</v>
      </c>
      <c r="AA24" s="54">
        <f t="shared" si="16"/>
        <v>0</v>
      </c>
      <c r="AB24" s="40" t="str">
        <f t="shared" si="2"/>
        <v>LB55L2K072R1S12</v>
      </c>
      <c r="AC24" s="55"/>
      <c r="AD24" s="54">
        <f t="shared" si="17"/>
        <v>0</v>
      </c>
      <c r="AG24" s="41">
        <f t="shared" si="3"/>
        <v>0</v>
      </c>
      <c r="AH24" s="41">
        <f t="shared" si="10"/>
        <v>0</v>
      </c>
      <c r="AI24" s="42">
        <f t="shared" si="15"/>
        <v>28.23</v>
      </c>
      <c r="AJ24" s="42">
        <f t="shared" si="5"/>
        <v>0</v>
      </c>
      <c r="AM24" s="43" t="s">
        <v>97</v>
      </c>
      <c r="AN24" s="1" t="str">
        <f>CONCATENATE(A24,'PL230087'!$R$5)</f>
        <v>RPALB55L2K072R1S12Commande 4</v>
      </c>
      <c r="AO24" s="1" t="str">
        <f t="shared" si="11"/>
        <v>P0015</v>
      </c>
      <c r="AP24" s="1" t="str">
        <f t="shared" si="12"/>
        <v>RPALB55L2K072R1S12</v>
      </c>
      <c r="AQ24" s="1" t="str">
        <f t="shared" si="13"/>
        <v>P0015</v>
      </c>
    </row>
    <row r="25" spans="1:43" x14ac:dyDescent="0.25">
      <c r="A25" s="43" t="str">
        <f t="shared" si="6"/>
        <v>RPALB66B3K072R1S12</v>
      </c>
      <c r="B25" s="44" t="s">
        <v>45</v>
      </c>
      <c r="C25" s="75" t="s">
        <v>101</v>
      </c>
      <c r="D25" s="75" t="s">
        <v>102</v>
      </c>
      <c r="E25" s="80" t="s">
        <v>48</v>
      </c>
      <c r="F25" s="80" t="s">
        <v>49</v>
      </c>
      <c r="G25" s="75"/>
      <c r="H25" s="75"/>
      <c r="I25" s="58">
        <v>66</v>
      </c>
      <c r="J25" s="58">
        <v>550</v>
      </c>
      <c r="K25" s="58" t="s">
        <v>81</v>
      </c>
      <c r="L25" s="58">
        <v>278</v>
      </c>
      <c r="M25" s="58">
        <v>175</v>
      </c>
      <c r="N25" s="58">
        <v>175</v>
      </c>
      <c r="O25" s="58">
        <v>0</v>
      </c>
      <c r="P25" s="58">
        <v>1</v>
      </c>
      <c r="Q25" s="58" t="s">
        <v>51</v>
      </c>
      <c r="R25" s="58">
        <v>15.5</v>
      </c>
      <c r="S25" s="58">
        <v>76</v>
      </c>
      <c r="T25" s="59">
        <v>33.25</v>
      </c>
      <c r="U25" s="60">
        <f t="shared" si="7"/>
        <v>33.71</v>
      </c>
      <c r="V25" s="50">
        <f t="shared" si="0"/>
        <v>0</v>
      </c>
      <c r="W25" s="1">
        <f t="shared" si="8"/>
        <v>19</v>
      </c>
      <c r="X25" s="51" t="str">
        <f t="shared" si="14"/>
        <v>LB66B3K072R1S12</v>
      </c>
      <c r="Y25" s="76"/>
      <c r="Z25" s="53">
        <f t="shared" si="9"/>
        <v>0</v>
      </c>
      <c r="AA25" s="54">
        <f t="shared" si="16"/>
        <v>0</v>
      </c>
      <c r="AB25" s="40" t="str">
        <f t="shared" si="2"/>
        <v>LB66B3K072R1S12</v>
      </c>
      <c r="AC25" s="55"/>
      <c r="AD25" s="54">
        <f t="shared" si="17"/>
        <v>0</v>
      </c>
      <c r="AG25" s="41">
        <f t="shared" si="3"/>
        <v>0</v>
      </c>
      <c r="AH25" s="41">
        <f t="shared" si="10"/>
        <v>0</v>
      </c>
      <c r="AI25" s="42">
        <f t="shared" si="15"/>
        <v>33.71</v>
      </c>
      <c r="AJ25" s="42">
        <f t="shared" si="5"/>
        <v>0</v>
      </c>
      <c r="AK25" s="1">
        <f>R25*Y25</f>
        <v>0</v>
      </c>
      <c r="AM25" s="43" t="s">
        <v>100</v>
      </c>
      <c r="AN25" s="1" t="str">
        <f>CONCATENATE(A25,'PL230087'!$R$5)</f>
        <v>RPALB66B3K072R1S12Commande 4</v>
      </c>
      <c r="AO25" s="1" t="str">
        <f t="shared" si="11"/>
        <v>P0016</v>
      </c>
      <c r="AP25" s="1" t="str">
        <f t="shared" si="12"/>
        <v>RPALB66B3K072R1S12</v>
      </c>
      <c r="AQ25" s="1" t="str">
        <f t="shared" si="13"/>
        <v>P0016</v>
      </c>
    </row>
    <row r="26" spans="1:43" x14ac:dyDescent="0.25">
      <c r="A26" s="43" t="str">
        <f t="shared" si="6"/>
        <v>RPALB66L3K072R1S12</v>
      </c>
      <c r="B26" s="44" t="s">
        <v>45</v>
      </c>
      <c r="C26" s="81" t="s">
        <v>104</v>
      </c>
      <c r="D26" s="81" t="s">
        <v>105</v>
      </c>
      <c r="E26" s="80" t="s">
        <v>48</v>
      </c>
      <c r="F26" s="80" t="s">
        <v>49</v>
      </c>
      <c r="G26" s="81"/>
      <c r="H26" s="81"/>
      <c r="I26" s="47">
        <v>66</v>
      </c>
      <c r="J26" s="47">
        <v>550</v>
      </c>
      <c r="K26" s="47" t="s">
        <v>59</v>
      </c>
      <c r="L26" s="47">
        <v>278</v>
      </c>
      <c r="M26" s="47">
        <v>175</v>
      </c>
      <c r="N26" s="47">
        <v>190</v>
      </c>
      <c r="O26" s="47">
        <v>0</v>
      </c>
      <c r="P26" s="47">
        <v>1</v>
      </c>
      <c r="Q26" s="47" t="s">
        <v>51</v>
      </c>
      <c r="R26" s="47">
        <v>15.8</v>
      </c>
      <c r="S26" s="47">
        <v>76</v>
      </c>
      <c r="T26" s="48">
        <v>33.25</v>
      </c>
      <c r="U26" s="49">
        <f t="shared" si="7"/>
        <v>33.71</v>
      </c>
      <c r="V26" s="50">
        <f t="shared" si="0"/>
        <v>0</v>
      </c>
      <c r="W26" s="1">
        <f t="shared" si="8"/>
        <v>19</v>
      </c>
      <c r="X26" s="51" t="str">
        <f t="shared" si="14"/>
        <v>LB66L3K072R1S12</v>
      </c>
      <c r="Y26" s="52"/>
      <c r="Z26" s="53">
        <f t="shared" si="9"/>
        <v>0</v>
      </c>
      <c r="AA26" s="54">
        <f t="shared" si="16"/>
        <v>0</v>
      </c>
      <c r="AB26" s="40" t="str">
        <f t="shared" si="2"/>
        <v>LB66L3K072R1S12</v>
      </c>
      <c r="AC26" s="55"/>
      <c r="AD26" s="54">
        <f t="shared" si="17"/>
        <v>0</v>
      </c>
      <c r="AG26" s="41">
        <f t="shared" si="3"/>
        <v>0</v>
      </c>
      <c r="AH26" s="41">
        <f t="shared" si="10"/>
        <v>0</v>
      </c>
      <c r="AI26" s="42">
        <f t="shared" si="15"/>
        <v>33.71</v>
      </c>
      <c r="AJ26" s="42">
        <f t="shared" si="5"/>
        <v>0</v>
      </c>
      <c r="AM26" s="43" t="s">
        <v>103</v>
      </c>
      <c r="AN26" s="1" t="str">
        <f>CONCATENATE(A26,'PL230087'!$R$5)</f>
        <v>RPALB66L3K072R1S12Commande 4</v>
      </c>
      <c r="AO26" s="1" t="str">
        <f t="shared" si="11"/>
        <v>P0017</v>
      </c>
      <c r="AP26" s="1" t="str">
        <f t="shared" si="12"/>
        <v>RPALB66L3K072R1S12</v>
      </c>
      <c r="AQ26" s="1" t="str">
        <f t="shared" si="13"/>
        <v>P0017</v>
      </c>
    </row>
    <row r="27" spans="1:43" ht="15.75" thickBot="1" x14ac:dyDescent="0.3">
      <c r="A27" s="43" t="str">
        <f t="shared" si="6"/>
        <v>RPALB88L5K072R1S12</v>
      </c>
      <c r="B27" s="44" t="s">
        <v>45</v>
      </c>
      <c r="C27" s="75" t="s">
        <v>107</v>
      </c>
      <c r="D27" s="75" t="s">
        <v>108</v>
      </c>
      <c r="E27" s="80" t="s">
        <v>48</v>
      </c>
      <c r="F27" s="80" t="s">
        <v>49</v>
      </c>
      <c r="G27" s="75"/>
      <c r="H27" s="75"/>
      <c r="I27" s="82">
        <v>88</v>
      </c>
      <c r="J27" s="82">
        <v>700</v>
      </c>
      <c r="K27" s="82" t="s">
        <v>63</v>
      </c>
      <c r="L27" s="82">
        <v>353</v>
      </c>
      <c r="M27" s="82">
        <v>175</v>
      </c>
      <c r="N27" s="82">
        <v>190</v>
      </c>
      <c r="O27" s="82">
        <v>0</v>
      </c>
      <c r="P27" s="82">
        <v>1</v>
      </c>
      <c r="Q27" s="82" t="s">
        <v>51</v>
      </c>
      <c r="R27" s="82">
        <v>20.8</v>
      </c>
      <c r="S27" s="82">
        <v>48</v>
      </c>
      <c r="T27" s="83">
        <v>46.6</v>
      </c>
      <c r="U27" s="84">
        <f t="shared" si="7"/>
        <v>47.24</v>
      </c>
      <c r="V27" s="50">
        <f t="shared" si="0"/>
        <v>0</v>
      </c>
      <c r="W27" s="1">
        <f t="shared" si="8"/>
        <v>12</v>
      </c>
      <c r="X27" s="51" t="str">
        <f t="shared" si="14"/>
        <v>LB88L5K072R1S12</v>
      </c>
      <c r="Y27" s="76"/>
      <c r="Z27" s="53">
        <f t="shared" si="9"/>
        <v>0</v>
      </c>
      <c r="AA27" s="54">
        <f t="shared" si="16"/>
        <v>0</v>
      </c>
      <c r="AB27" s="40" t="str">
        <f t="shared" si="2"/>
        <v>LB88L5K072R1S12</v>
      </c>
      <c r="AC27" s="55"/>
      <c r="AD27" s="54">
        <f t="shared" si="17"/>
        <v>0</v>
      </c>
      <c r="AG27" s="41">
        <f t="shared" si="3"/>
        <v>0</v>
      </c>
      <c r="AH27" s="41">
        <f t="shared" si="10"/>
        <v>0</v>
      </c>
      <c r="AI27" s="42">
        <f t="shared" si="15"/>
        <v>47.24</v>
      </c>
      <c r="AJ27" s="42">
        <f t="shared" si="5"/>
        <v>0</v>
      </c>
      <c r="AK27" s="1">
        <f>R27*Y27</f>
        <v>0</v>
      </c>
      <c r="AM27" s="43" t="s">
        <v>106</v>
      </c>
      <c r="AN27" s="1" t="str">
        <f>CONCATENATE(A27,'PL230087'!$R$5)</f>
        <v>RPALB88L5K072R1S12Commande 4</v>
      </c>
      <c r="AO27" s="1" t="str">
        <f t="shared" si="11"/>
        <v>P0018</v>
      </c>
      <c r="AP27" s="1" t="str">
        <f t="shared" si="12"/>
        <v>RPALB88L5K072R1S12</v>
      </c>
      <c r="AQ27" s="1" t="str">
        <f t="shared" si="13"/>
        <v>P0018</v>
      </c>
    </row>
    <row r="28" spans="1:43" x14ac:dyDescent="0.25">
      <c r="A28" s="43" t="str">
        <f t="shared" si="6"/>
        <v>RPAMSP89AF003L1S13</v>
      </c>
      <c r="B28" s="44" t="s">
        <v>45</v>
      </c>
      <c r="C28" s="81">
        <v>62545</v>
      </c>
      <c r="D28" s="81" t="s">
        <v>110</v>
      </c>
      <c r="E28" s="85" t="s">
        <v>111</v>
      </c>
      <c r="F28" s="86" t="s">
        <v>49</v>
      </c>
      <c r="G28" s="81"/>
      <c r="H28" s="81"/>
      <c r="I28" s="47">
        <v>125</v>
      </c>
      <c r="J28" s="47">
        <v>850</v>
      </c>
      <c r="K28" s="47" t="s">
        <v>112</v>
      </c>
      <c r="L28" s="47">
        <v>513</v>
      </c>
      <c r="M28" s="47">
        <v>192</v>
      </c>
      <c r="N28" s="47">
        <v>215</v>
      </c>
      <c r="O28" s="47">
        <v>3</v>
      </c>
      <c r="P28" s="47">
        <v>1</v>
      </c>
      <c r="Q28" s="47" t="s">
        <v>113</v>
      </c>
      <c r="R28" s="47">
        <v>32.700000000000003</v>
      </c>
      <c r="S28" s="47">
        <v>32</v>
      </c>
      <c r="T28" s="48">
        <v>73.3</v>
      </c>
      <c r="U28" s="49">
        <f t="shared" si="7"/>
        <v>74.31</v>
      </c>
      <c r="V28" s="50">
        <f t="shared" si="0"/>
        <v>0</v>
      </c>
      <c r="W28" s="1">
        <f t="shared" si="8"/>
        <v>8</v>
      </c>
      <c r="X28" s="51" t="str">
        <f t="shared" si="14"/>
        <v>MSP89AF003L1S13</v>
      </c>
      <c r="Y28" s="76"/>
      <c r="Z28" s="53">
        <f t="shared" si="9"/>
        <v>0</v>
      </c>
      <c r="AA28" s="54">
        <f t="shared" si="16"/>
        <v>0</v>
      </c>
      <c r="AB28" s="40" t="str">
        <f t="shared" si="2"/>
        <v>MSP89AF003L1S13</v>
      </c>
      <c r="AC28" s="55"/>
      <c r="AD28" s="54">
        <f t="shared" si="17"/>
        <v>0</v>
      </c>
      <c r="AG28" s="41">
        <f t="shared" si="3"/>
        <v>0</v>
      </c>
      <c r="AH28" s="41">
        <f t="shared" si="10"/>
        <v>0</v>
      </c>
      <c r="AI28" s="42">
        <f t="shared" si="15"/>
        <v>74.31</v>
      </c>
      <c r="AJ28" s="42">
        <f t="shared" si="5"/>
        <v>0</v>
      </c>
      <c r="AK28" s="1">
        <f>R28*Y28</f>
        <v>0</v>
      </c>
      <c r="AM28" s="43" t="s">
        <v>109</v>
      </c>
      <c r="AN28" s="1" t="str">
        <f>CONCATENATE(A28,'PL230087'!$R$5)</f>
        <v>RPAMSP89AF003L1S13Commande 4</v>
      </c>
      <c r="AO28" s="1" t="str">
        <f t="shared" si="11"/>
        <v>P0019</v>
      </c>
      <c r="AP28" s="1" t="str">
        <f t="shared" si="12"/>
        <v>RPAMSP89AF003L1S13</v>
      </c>
      <c r="AQ28" s="1" t="str">
        <f t="shared" si="13"/>
        <v>P0019</v>
      </c>
    </row>
    <row r="29" spans="1:43" x14ac:dyDescent="0.25">
      <c r="A29" s="43" t="str">
        <f t="shared" si="6"/>
        <v>RPAMSP90BF003L1S13</v>
      </c>
      <c r="B29" s="44" t="s">
        <v>45</v>
      </c>
      <c r="C29" s="75">
        <v>64317</v>
      </c>
      <c r="D29" s="75" t="s">
        <v>115</v>
      </c>
      <c r="E29" s="85" t="s">
        <v>111</v>
      </c>
      <c r="F29" s="86" t="s">
        <v>49</v>
      </c>
      <c r="G29" s="75"/>
      <c r="H29" s="75"/>
      <c r="I29" s="58">
        <v>143</v>
      </c>
      <c r="J29" s="58">
        <v>900</v>
      </c>
      <c r="K29" s="58" t="s">
        <v>116</v>
      </c>
      <c r="L29" s="58">
        <v>513</v>
      </c>
      <c r="M29" s="58">
        <v>223</v>
      </c>
      <c r="N29" s="58">
        <v>215</v>
      </c>
      <c r="O29" s="58">
        <v>3</v>
      </c>
      <c r="P29" s="58">
        <v>1</v>
      </c>
      <c r="Q29" s="58" t="s">
        <v>113</v>
      </c>
      <c r="R29" s="58">
        <v>37.700000000000003</v>
      </c>
      <c r="S29" s="58">
        <v>28</v>
      </c>
      <c r="T29" s="59">
        <v>84.300000000000011</v>
      </c>
      <c r="U29" s="60">
        <f t="shared" si="7"/>
        <v>85.460000000000008</v>
      </c>
      <c r="V29" s="50">
        <f t="shared" si="0"/>
        <v>0</v>
      </c>
      <c r="W29" s="1">
        <f t="shared" si="8"/>
        <v>7</v>
      </c>
      <c r="X29" s="51" t="str">
        <f t="shared" si="14"/>
        <v>MSP90BF003L1S13</v>
      </c>
      <c r="Y29" s="76"/>
      <c r="Z29" s="53">
        <f t="shared" si="9"/>
        <v>0</v>
      </c>
      <c r="AA29" s="54">
        <f t="shared" si="16"/>
        <v>0</v>
      </c>
      <c r="AB29" s="40" t="str">
        <f t="shared" si="2"/>
        <v>MSP90BF003L1S13</v>
      </c>
      <c r="AC29" s="55"/>
      <c r="AD29" s="54">
        <f t="shared" si="17"/>
        <v>0</v>
      </c>
      <c r="AG29" s="41">
        <f t="shared" si="3"/>
        <v>0</v>
      </c>
      <c r="AH29" s="41">
        <f t="shared" si="10"/>
        <v>0</v>
      </c>
      <c r="AI29" s="42">
        <f t="shared" si="15"/>
        <v>85.460000000000008</v>
      </c>
      <c r="AJ29" s="42">
        <f t="shared" si="5"/>
        <v>0</v>
      </c>
      <c r="AK29" s="1">
        <f>R29*Y29</f>
        <v>0</v>
      </c>
      <c r="AM29" s="43" t="s">
        <v>114</v>
      </c>
      <c r="AN29" s="1" t="str">
        <f>CONCATENATE(A29,'PL230087'!$R$5)</f>
        <v>RPAMSP90BF003L1S13Commande 4</v>
      </c>
      <c r="AO29" s="1" t="str">
        <f t="shared" si="11"/>
        <v>P0020</v>
      </c>
      <c r="AP29" s="1" t="str">
        <f t="shared" si="12"/>
        <v>RPAMSP90BF003L1S13</v>
      </c>
      <c r="AQ29" s="1" t="str">
        <f t="shared" si="13"/>
        <v>P0020</v>
      </c>
    </row>
    <row r="30" spans="1:43" x14ac:dyDescent="0.25">
      <c r="A30" s="43" t="str">
        <f t="shared" si="6"/>
        <v>RPAMSP12BF003L1S13</v>
      </c>
      <c r="B30" s="44" t="s">
        <v>45</v>
      </c>
      <c r="C30" s="81">
        <v>67043</v>
      </c>
      <c r="D30" s="81" t="s">
        <v>118</v>
      </c>
      <c r="E30" s="85" t="s">
        <v>111</v>
      </c>
      <c r="F30" s="86" t="s">
        <v>49</v>
      </c>
      <c r="G30" s="81"/>
      <c r="H30" s="81"/>
      <c r="I30" s="47">
        <v>170</v>
      </c>
      <c r="J30" s="47">
        <v>1000</v>
      </c>
      <c r="K30" s="47" t="s">
        <v>116</v>
      </c>
      <c r="L30" s="47">
        <v>513</v>
      </c>
      <c r="M30" s="47">
        <v>223</v>
      </c>
      <c r="N30" s="47">
        <v>215</v>
      </c>
      <c r="O30" s="47">
        <v>3</v>
      </c>
      <c r="P30" s="47">
        <v>1</v>
      </c>
      <c r="Q30" s="47" t="s">
        <v>113</v>
      </c>
      <c r="R30" s="47">
        <v>42</v>
      </c>
      <c r="S30" s="47">
        <v>28</v>
      </c>
      <c r="T30" s="48">
        <v>93.9</v>
      </c>
      <c r="U30" s="49">
        <f t="shared" si="7"/>
        <v>95.19</v>
      </c>
      <c r="V30" s="50">
        <f t="shared" si="0"/>
        <v>0</v>
      </c>
      <c r="W30" s="1">
        <f t="shared" si="8"/>
        <v>7</v>
      </c>
      <c r="X30" s="51" t="str">
        <f t="shared" si="14"/>
        <v>MSP12BF003L1S13</v>
      </c>
      <c r="Y30" s="76"/>
      <c r="Z30" s="53">
        <f t="shared" si="9"/>
        <v>0</v>
      </c>
      <c r="AA30" s="54">
        <f t="shared" si="16"/>
        <v>0</v>
      </c>
      <c r="AB30" s="40" t="str">
        <f t="shared" si="2"/>
        <v>MSP12BF003L1S13</v>
      </c>
      <c r="AC30" s="55"/>
      <c r="AD30" s="54">
        <f t="shared" si="17"/>
        <v>0</v>
      </c>
      <c r="AG30" s="41">
        <f t="shared" si="3"/>
        <v>0</v>
      </c>
      <c r="AH30" s="41">
        <f t="shared" si="10"/>
        <v>0</v>
      </c>
      <c r="AI30" s="42">
        <f t="shared" si="15"/>
        <v>95.19</v>
      </c>
      <c r="AJ30" s="42">
        <f t="shared" si="5"/>
        <v>0</v>
      </c>
      <c r="AK30" s="1">
        <f>R30*Y30</f>
        <v>0</v>
      </c>
      <c r="AM30" s="43" t="s">
        <v>117</v>
      </c>
      <c r="AN30" s="1" t="str">
        <f>CONCATENATE(A30,'PL230087'!$R$5)</f>
        <v>RPAMSP12BF003L1S13Commande 4</v>
      </c>
      <c r="AO30" s="1" t="str">
        <f t="shared" si="11"/>
        <v>P0021</v>
      </c>
      <c r="AP30" s="1" t="str">
        <f t="shared" si="12"/>
        <v>RPAMSP12BF003L1S13</v>
      </c>
      <c r="AQ30" s="1" t="str">
        <f t="shared" si="13"/>
        <v>P0021</v>
      </c>
    </row>
    <row r="31" spans="1:43" ht="15.75" thickBot="1" x14ac:dyDescent="0.3">
      <c r="A31" s="43" t="str">
        <f t="shared" si="6"/>
        <v>RPAML34CF00L1S13</v>
      </c>
      <c r="B31" s="44" t="s">
        <v>45</v>
      </c>
      <c r="C31" s="81">
        <v>70027</v>
      </c>
      <c r="D31" s="81" t="s">
        <v>120</v>
      </c>
      <c r="E31" s="85" t="s">
        <v>111</v>
      </c>
      <c r="F31" s="86" t="s">
        <v>49</v>
      </c>
      <c r="G31" s="81"/>
      <c r="H31" s="81"/>
      <c r="I31" s="82">
        <v>200</v>
      </c>
      <c r="J31" s="82">
        <v>1200</v>
      </c>
      <c r="K31" s="82" t="s">
        <v>121</v>
      </c>
      <c r="L31" s="82">
        <v>518</v>
      </c>
      <c r="M31" s="82">
        <v>275</v>
      </c>
      <c r="N31" s="82">
        <v>235</v>
      </c>
      <c r="O31" s="82">
        <v>3</v>
      </c>
      <c r="P31" s="82">
        <v>1</v>
      </c>
      <c r="Q31" s="82" t="s">
        <v>113</v>
      </c>
      <c r="R31" s="82">
        <v>54</v>
      </c>
      <c r="S31" s="82">
        <v>24</v>
      </c>
      <c r="T31" s="83">
        <v>111.75</v>
      </c>
      <c r="U31" s="87">
        <f t="shared" si="7"/>
        <v>113.29</v>
      </c>
      <c r="V31" s="50">
        <f t="shared" si="0"/>
        <v>0</v>
      </c>
      <c r="W31" s="1">
        <f t="shared" si="8"/>
        <v>6</v>
      </c>
      <c r="X31" s="51" t="str">
        <f t="shared" si="14"/>
        <v>ML34CF00L1S13</v>
      </c>
      <c r="Y31" s="76"/>
      <c r="Z31" s="53">
        <f t="shared" si="9"/>
        <v>0</v>
      </c>
      <c r="AA31" s="54">
        <f t="shared" si="16"/>
        <v>0</v>
      </c>
      <c r="AB31" s="40" t="str">
        <f t="shared" si="2"/>
        <v>ML34CF00L1S13</v>
      </c>
      <c r="AC31" s="55"/>
      <c r="AD31" s="54">
        <f t="shared" si="17"/>
        <v>0</v>
      </c>
      <c r="AG31" s="41">
        <f t="shared" si="3"/>
        <v>0</v>
      </c>
      <c r="AH31" s="41">
        <f t="shared" si="10"/>
        <v>0</v>
      </c>
      <c r="AI31" s="42">
        <f t="shared" si="15"/>
        <v>113.29</v>
      </c>
      <c r="AJ31" s="42">
        <f t="shared" si="5"/>
        <v>0</v>
      </c>
      <c r="AK31" s="1">
        <f>R31*Y31</f>
        <v>0</v>
      </c>
      <c r="AM31" s="43" t="s">
        <v>119</v>
      </c>
      <c r="AN31" s="1" t="str">
        <f>CONCATENATE(A31,'PL230087'!$R$5)</f>
        <v>RPAML34CF00L1S13Commande 4</v>
      </c>
      <c r="AO31" s="1" t="str">
        <f t="shared" si="11"/>
        <v>P0022</v>
      </c>
      <c r="AP31" s="1" t="str">
        <f t="shared" si="12"/>
        <v>RPAML34CF00L1S13</v>
      </c>
      <c r="AQ31" s="1" t="str">
        <f t="shared" si="13"/>
        <v>P0022</v>
      </c>
    </row>
    <row r="32" spans="1:43" x14ac:dyDescent="0.25">
      <c r="A32" s="43" t="str">
        <f t="shared" si="6"/>
        <v>RPA</v>
      </c>
      <c r="B32" s="44" t="s">
        <v>45</v>
      </c>
      <c r="C32" s="81"/>
      <c r="D32" s="81"/>
      <c r="E32" s="85"/>
      <c r="F32" s="86"/>
      <c r="G32" s="81"/>
      <c r="H32" s="81"/>
      <c r="I32" s="88"/>
      <c r="J32" s="88"/>
      <c r="K32" s="88"/>
      <c r="L32" s="88"/>
      <c r="M32" s="88"/>
      <c r="N32" s="88"/>
      <c r="O32" s="88"/>
      <c r="P32" s="88"/>
      <c r="Q32" s="88"/>
      <c r="R32" s="88"/>
      <c r="S32" s="88"/>
      <c r="T32" s="87"/>
      <c r="U32" s="89"/>
      <c r="V32" s="50"/>
      <c r="X32" s="51"/>
      <c r="Y32" s="76"/>
      <c r="Z32" s="53"/>
      <c r="AA32" s="54"/>
      <c r="AB32" s="40"/>
      <c r="AC32" s="55"/>
      <c r="AD32" s="54"/>
      <c r="AG32" s="41"/>
      <c r="AH32" s="41"/>
      <c r="AI32" s="42"/>
      <c r="AJ32" s="42"/>
      <c r="AM32" s="43" t="s">
        <v>122</v>
      </c>
      <c r="AN32" s="1" t="str">
        <f>CONCATENATE(A32,'PL230087'!$R$5)</f>
        <v>RPACommande 4</v>
      </c>
      <c r="AO32" s="1" t="str">
        <f t="shared" si="11"/>
        <v>P0023</v>
      </c>
      <c r="AP32" s="1" t="str">
        <f t="shared" si="12"/>
        <v>RPA</v>
      </c>
      <c r="AQ32" s="1" t="str">
        <f t="shared" si="13"/>
        <v>P0023</v>
      </c>
    </row>
    <row r="33" spans="1:43" x14ac:dyDescent="0.25">
      <c r="A33" s="43" t="str">
        <f t="shared" si="6"/>
        <v>RPA</v>
      </c>
      <c r="B33" s="44" t="s">
        <v>45</v>
      </c>
      <c r="C33" s="81"/>
      <c r="D33" s="81"/>
      <c r="E33" s="85"/>
      <c r="F33" s="86"/>
      <c r="G33" s="81"/>
      <c r="H33" s="81"/>
      <c r="I33" s="88"/>
      <c r="J33" s="88"/>
      <c r="K33" s="88"/>
      <c r="L33" s="88"/>
      <c r="M33" s="88"/>
      <c r="N33" s="88"/>
      <c r="O33" s="88"/>
      <c r="P33" s="88"/>
      <c r="Q33" s="88"/>
      <c r="R33" s="88"/>
      <c r="S33" s="88"/>
      <c r="T33" s="87"/>
      <c r="U33" s="89"/>
      <c r="V33" s="50"/>
      <c r="X33" s="51"/>
      <c r="Y33" s="76"/>
      <c r="Z33" s="53"/>
      <c r="AA33" s="54"/>
      <c r="AB33" s="40"/>
      <c r="AC33" s="55"/>
      <c r="AD33" s="54"/>
      <c r="AG33" s="41"/>
      <c r="AH33" s="41"/>
      <c r="AI33" s="42"/>
      <c r="AJ33" s="42"/>
      <c r="AM33" s="43" t="s">
        <v>123</v>
      </c>
      <c r="AN33" s="1" t="str">
        <f>CONCATENATE(A33,'PL230087'!$R$5)</f>
        <v>RPACommande 4</v>
      </c>
      <c r="AO33" s="1" t="str">
        <f t="shared" si="11"/>
        <v>P0024</v>
      </c>
      <c r="AP33" s="1" t="str">
        <f t="shared" si="12"/>
        <v>RPA</v>
      </c>
      <c r="AQ33" s="1" t="str">
        <f t="shared" si="13"/>
        <v>P0024</v>
      </c>
    </row>
    <row r="34" spans="1:43" x14ac:dyDescent="0.25">
      <c r="A34" s="43" t="str">
        <f t="shared" si="6"/>
        <v>RPA</v>
      </c>
      <c r="B34" s="44" t="s">
        <v>45</v>
      </c>
      <c r="C34" s="81"/>
      <c r="D34" s="81"/>
      <c r="E34" s="85"/>
      <c r="F34" s="86"/>
      <c r="G34" s="81"/>
      <c r="H34" s="81"/>
      <c r="I34" s="88"/>
      <c r="J34" s="88"/>
      <c r="K34" s="88"/>
      <c r="L34" s="88"/>
      <c r="M34" s="88"/>
      <c r="N34" s="88"/>
      <c r="O34" s="88"/>
      <c r="P34" s="88"/>
      <c r="Q34" s="88"/>
      <c r="R34" s="88"/>
      <c r="S34" s="88"/>
      <c r="T34" s="87"/>
      <c r="U34" s="89"/>
      <c r="V34" s="50"/>
      <c r="X34" s="51"/>
      <c r="Y34" s="76"/>
      <c r="Z34" s="53"/>
      <c r="AA34" s="54"/>
      <c r="AB34" s="40"/>
      <c r="AC34" s="55"/>
      <c r="AD34" s="54"/>
      <c r="AG34" s="41"/>
      <c r="AH34" s="41"/>
      <c r="AI34" s="42"/>
      <c r="AJ34" s="42"/>
      <c r="AM34" s="43" t="s">
        <v>124</v>
      </c>
      <c r="AN34" s="1" t="str">
        <f>CONCATENATE(A34,'PL230087'!$R$5)</f>
        <v>RPACommande 4</v>
      </c>
      <c r="AO34" s="1" t="str">
        <f t="shared" si="11"/>
        <v>P0025</v>
      </c>
      <c r="AP34" s="1" t="str">
        <f t="shared" si="12"/>
        <v>RPA</v>
      </c>
      <c r="AQ34" s="1" t="str">
        <f t="shared" si="13"/>
        <v>P0025</v>
      </c>
    </row>
    <row r="35" spans="1:43" x14ac:dyDescent="0.25">
      <c r="A35" s="43" t="str">
        <f t="shared" si="6"/>
        <v>RPA</v>
      </c>
      <c r="B35" s="44" t="s">
        <v>45</v>
      </c>
      <c r="C35" s="81"/>
      <c r="D35" s="81"/>
      <c r="E35" s="85"/>
      <c r="F35" s="86"/>
      <c r="G35" s="81"/>
      <c r="H35" s="81"/>
      <c r="I35" s="88"/>
      <c r="J35" s="88"/>
      <c r="K35" s="88"/>
      <c r="L35" s="88"/>
      <c r="M35" s="88"/>
      <c r="N35" s="88"/>
      <c r="O35" s="88"/>
      <c r="P35" s="88"/>
      <c r="Q35" s="88"/>
      <c r="R35" s="88"/>
      <c r="S35" s="88"/>
      <c r="T35" s="87"/>
      <c r="U35" s="89"/>
      <c r="V35" s="50"/>
      <c r="X35" s="51"/>
      <c r="Y35" s="76"/>
      <c r="Z35" s="53"/>
      <c r="AA35" s="54"/>
      <c r="AB35" s="40"/>
      <c r="AC35" s="55"/>
      <c r="AD35" s="54"/>
      <c r="AG35" s="41"/>
      <c r="AH35" s="41"/>
      <c r="AI35" s="42"/>
      <c r="AJ35" s="42"/>
      <c r="AM35" s="43" t="s">
        <v>125</v>
      </c>
      <c r="AN35" s="1" t="str">
        <f>CONCATENATE(A35,'PL230087'!$R$5)</f>
        <v>RPACommande 4</v>
      </c>
      <c r="AO35" s="1" t="str">
        <f t="shared" si="11"/>
        <v>P0026</v>
      </c>
      <c r="AP35" s="1" t="str">
        <f t="shared" si="12"/>
        <v>RPA</v>
      </c>
      <c r="AQ35" s="1" t="str">
        <f t="shared" si="13"/>
        <v>P0026</v>
      </c>
    </row>
    <row r="36" spans="1:43" x14ac:dyDescent="0.25">
      <c r="A36" s="43" t="str">
        <f t="shared" si="6"/>
        <v>RPA</v>
      </c>
      <c r="B36" s="44" t="s">
        <v>45</v>
      </c>
      <c r="C36" s="81"/>
      <c r="D36" s="81"/>
      <c r="E36" s="85"/>
      <c r="F36" s="86"/>
      <c r="G36" s="81"/>
      <c r="H36" s="81"/>
      <c r="I36" s="88"/>
      <c r="J36" s="88"/>
      <c r="K36" s="88"/>
      <c r="L36" s="88"/>
      <c r="M36" s="88"/>
      <c r="N36" s="88"/>
      <c r="O36" s="88"/>
      <c r="P36" s="88"/>
      <c r="Q36" s="88"/>
      <c r="R36" s="88"/>
      <c r="S36" s="88"/>
      <c r="T36" s="87"/>
      <c r="U36" s="89"/>
      <c r="V36" s="50"/>
      <c r="X36" s="51"/>
      <c r="Y36" s="76"/>
      <c r="Z36" s="53"/>
      <c r="AA36" s="54"/>
      <c r="AB36" s="40"/>
      <c r="AC36" s="55"/>
      <c r="AD36" s="54"/>
      <c r="AG36" s="41"/>
      <c r="AH36" s="41"/>
      <c r="AI36" s="42"/>
      <c r="AJ36" s="42"/>
      <c r="AM36" s="43" t="s">
        <v>126</v>
      </c>
      <c r="AN36" s="1" t="str">
        <f>CONCATENATE(A36,'PL230087'!$R$5)</f>
        <v>RPACommande 4</v>
      </c>
      <c r="AO36" s="1" t="str">
        <f t="shared" si="11"/>
        <v>P0027</v>
      </c>
      <c r="AP36" s="1" t="str">
        <f t="shared" si="12"/>
        <v>RPA</v>
      </c>
      <c r="AQ36" s="1" t="str">
        <f t="shared" si="13"/>
        <v>P0027</v>
      </c>
    </row>
    <row r="37" spans="1:43" x14ac:dyDescent="0.25">
      <c r="A37" s="43" t="str">
        <f t="shared" si="6"/>
        <v>RPA</v>
      </c>
      <c r="B37" s="44" t="s">
        <v>45</v>
      </c>
      <c r="C37" s="81"/>
      <c r="D37" s="81"/>
      <c r="E37" s="85"/>
      <c r="F37" s="86"/>
      <c r="G37" s="81"/>
      <c r="H37" s="81"/>
      <c r="I37" s="88"/>
      <c r="J37" s="88"/>
      <c r="K37" s="88"/>
      <c r="L37" s="88"/>
      <c r="M37" s="88"/>
      <c r="N37" s="88"/>
      <c r="O37" s="88"/>
      <c r="P37" s="88"/>
      <c r="Q37" s="88"/>
      <c r="R37" s="88"/>
      <c r="S37" s="88"/>
      <c r="T37" s="87"/>
      <c r="U37" s="89"/>
      <c r="V37" s="50"/>
      <c r="X37" s="51"/>
      <c r="Y37" s="76"/>
      <c r="Z37" s="53"/>
      <c r="AA37" s="54"/>
      <c r="AB37" s="40"/>
      <c r="AC37" s="55"/>
      <c r="AD37" s="54"/>
      <c r="AG37" s="41"/>
      <c r="AH37" s="41"/>
      <c r="AI37" s="42"/>
      <c r="AJ37" s="42"/>
      <c r="AM37" s="43" t="s">
        <v>127</v>
      </c>
      <c r="AN37" s="1" t="str">
        <f>CONCATENATE(A37,'PL230087'!$R$5)</f>
        <v>RPACommande 4</v>
      </c>
      <c r="AO37" s="1" t="str">
        <f t="shared" si="11"/>
        <v>P0028</v>
      </c>
      <c r="AP37" s="1" t="str">
        <f t="shared" si="12"/>
        <v>RPA</v>
      </c>
      <c r="AQ37" s="1" t="str">
        <f t="shared" si="13"/>
        <v>P0028</v>
      </c>
    </row>
    <row r="38" spans="1:43" x14ac:dyDescent="0.25">
      <c r="A38" s="43" t="str">
        <f t="shared" si="6"/>
        <v>RPA</v>
      </c>
      <c r="B38" s="44" t="s">
        <v>45</v>
      </c>
      <c r="C38" s="81"/>
      <c r="D38" s="81"/>
      <c r="E38" s="85"/>
      <c r="F38" s="86"/>
      <c r="G38" s="81"/>
      <c r="H38" s="81"/>
      <c r="I38" s="88"/>
      <c r="J38" s="88"/>
      <c r="K38" s="88"/>
      <c r="L38" s="88"/>
      <c r="M38" s="88"/>
      <c r="N38" s="88"/>
      <c r="O38" s="88"/>
      <c r="P38" s="88"/>
      <c r="Q38" s="88"/>
      <c r="R38" s="88"/>
      <c r="S38" s="88"/>
      <c r="T38" s="87"/>
      <c r="U38" s="89"/>
      <c r="V38" s="50"/>
      <c r="X38" s="51"/>
      <c r="Y38" s="76"/>
      <c r="Z38" s="53"/>
      <c r="AA38" s="54"/>
      <c r="AB38" s="40"/>
      <c r="AC38" s="55"/>
      <c r="AD38" s="54"/>
      <c r="AG38" s="41"/>
      <c r="AH38" s="41"/>
      <c r="AI38" s="42"/>
      <c r="AJ38" s="42"/>
      <c r="AM38" s="43" t="s">
        <v>128</v>
      </c>
      <c r="AN38" s="1" t="str">
        <f>CONCATENATE(A38,'PL230087'!$R$5)</f>
        <v>RPACommande 4</v>
      </c>
      <c r="AO38" s="1" t="str">
        <f t="shared" si="11"/>
        <v>P0029</v>
      </c>
      <c r="AP38" s="1" t="str">
        <f t="shared" si="12"/>
        <v>RPA</v>
      </c>
      <c r="AQ38" s="1" t="str">
        <f t="shared" si="13"/>
        <v>P0029</v>
      </c>
    </row>
    <row r="39" spans="1:43" x14ac:dyDescent="0.25">
      <c r="A39" s="43" t="str">
        <f t="shared" si="6"/>
        <v>RPA</v>
      </c>
      <c r="B39" s="44" t="s">
        <v>45</v>
      </c>
      <c r="C39" s="81"/>
      <c r="D39" s="81"/>
      <c r="E39" s="85"/>
      <c r="F39" s="86"/>
      <c r="G39" s="81"/>
      <c r="H39" s="81"/>
      <c r="I39" s="88"/>
      <c r="J39" s="88"/>
      <c r="K39" s="88"/>
      <c r="L39" s="88"/>
      <c r="M39" s="88"/>
      <c r="N39" s="88"/>
      <c r="O39" s="88"/>
      <c r="P39" s="88"/>
      <c r="Q39" s="88"/>
      <c r="R39" s="88"/>
      <c r="S39" s="88"/>
      <c r="T39" s="87"/>
      <c r="U39" s="89"/>
      <c r="V39" s="50"/>
      <c r="X39" s="51"/>
      <c r="Y39" s="76"/>
      <c r="Z39" s="53"/>
      <c r="AA39" s="54"/>
      <c r="AB39" s="40"/>
      <c r="AC39" s="55"/>
      <c r="AD39" s="54"/>
      <c r="AG39" s="41"/>
      <c r="AH39" s="41"/>
      <c r="AI39" s="42"/>
      <c r="AJ39" s="42"/>
      <c r="AM39" s="43" t="s">
        <v>129</v>
      </c>
      <c r="AN39" s="1" t="str">
        <f>CONCATENATE(A39,'PL230087'!$R$5)</f>
        <v>RPACommande 4</v>
      </c>
      <c r="AO39" s="1" t="str">
        <f t="shared" si="11"/>
        <v>P0030</v>
      </c>
      <c r="AP39" s="1" t="str">
        <f t="shared" si="12"/>
        <v>RPA</v>
      </c>
      <c r="AQ39" s="1" t="str">
        <f t="shared" si="13"/>
        <v>P0030</v>
      </c>
    </row>
    <row r="40" spans="1:43" x14ac:dyDescent="0.25">
      <c r="A40" s="43" t="str">
        <f t="shared" si="6"/>
        <v>RPA</v>
      </c>
      <c r="B40" s="44" t="s">
        <v>45</v>
      </c>
      <c r="C40" s="81"/>
      <c r="D40" s="81"/>
      <c r="E40" s="85"/>
      <c r="F40" s="86"/>
      <c r="G40" s="81"/>
      <c r="H40" s="81"/>
      <c r="I40" s="88"/>
      <c r="J40" s="88"/>
      <c r="K40" s="88"/>
      <c r="L40" s="88"/>
      <c r="M40" s="88"/>
      <c r="N40" s="88"/>
      <c r="O40" s="88"/>
      <c r="P40" s="88"/>
      <c r="Q40" s="88"/>
      <c r="R40" s="88"/>
      <c r="S40" s="88"/>
      <c r="T40" s="87"/>
      <c r="U40" s="89"/>
      <c r="V40" s="50"/>
      <c r="X40" s="51"/>
      <c r="Y40" s="76"/>
      <c r="Z40" s="53"/>
      <c r="AA40" s="54"/>
      <c r="AB40" s="40"/>
      <c r="AC40" s="55"/>
      <c r="AD40" s="54"/>
      <c r="AG40" s="41"/>
      <c r="AH40" s="41"/>
      <c r="AI40" s="42"/>
      <c r="AJ40" s="42"/>
      <c r="AM40" s="43" t="s">
        <v>130</v>
      </c>
      <c r="AN40" s="1" t="str">
        <f>CONCATENATE(A40,'PL230087'!$R$5)</f>
        <v>RPACommande 4</v>
      </c>
      <c r="AO40" s="1" t="str">
        <f t="shared" si="11"/>
        <v>P0031</v>
      </c>
      <c r="AP40" s="1" t="str">
        <f t="shared" si="12"/>
        <v>RPA</v>
      </c>
      <c r="AQ40" s="1" t="str">
        <f t="shared" si="13"/>
        <v>P0031</v>
      </c>
    </row>
    <row r="41" spans="1:43" x14ac:dyDescent="0.25">
      <c r="A41" s="43" t="str">
        <f t="shared" si="6"/>
        <v>RPA</v>
      </c>
      <c r="B41" s="44" t="s">
        <v>45</v>
      </c>
      <c r="C41" s="81"/>
      <c r="D41" s="81"/>
      <c r="E41" s="85"/>
      <c r="F41" s="86"/>
      <c r="G41" s="81"/>
      <c r="H41" s="81"/>
      <c r="I41" s="88"/>
      <c r="J41" s="88"/>
      <c r="K41" s="88"/>
      <c r="L41" s="88"/>
      <c r="M41" s="88"/>
      <c r="N41" s="88"/>
      <c r="O41" s="88"/>
      <c r="P41" s="88"/>
      <c r="Q41" s="88"/>
      <c r="R41" s="88"/>
      <c r="S41" s="88"/>
      <c r="T41" s="87"/>
      <c r="U41" s="89"/>
      <c r="V41" s="50"/>
      <c r="X41" s="51"/>
      <c r="Y41" s="76"/>
      <c r="Z41" s="53"/>
      <c r="AA41" s="54"/>
      <c r="AB41" s="40"/>
      <c r="AC41" s="55"/>
      <c r="AD41" s="54"/>
      <c r="AG41" s="41"/>
      <c r="AH41" s="41"/>
      <c r="AI41" s="42"/>
      <c r="AJ41" s="42"/>
      <c r="AM41" s="43" t="s">
        <v>131</v>
      </c>
      <c r="AN41" s="1" t="str">
        <f>CONCATENATE(A41,'PL230087'!$R$5)</f>
        <v>RPACommande 4</v>
      </c>
      <c r="AO41" s="1" t="str">
        <f t="shared" si="11"/>
        <v>P0032</v>
      </c>
      <c r="AP41" s="1" t="str">
        <f t="shared" si="12"/>
        <v>RPA</v>
      </c>
      <c r="AQ41" s="1" t="str">
        <f t="shared" si="13"/>
        <v>P0032</v>
      </c>
    </row>
    <row r="42" spans="1:43" x14ac:dyDescent="0.25">
      <c r="A42" s="43" t="str">
        <f t="shared" si="6"/>
        <v>BatcarLB44B1K073R1S13</v>
      </c>
      <c r="B42" s="90" t="s">
        <v>133</v>
      </c>
      <c r="C42" s="45"/>
      <c r="D42" s="45" t="s">
        <v>134</v>
      </c>
      <c r="E42" s="90" t="s">
        <v>48</v>
      </c>
      <c r="F42" s="91" t="s">
        <v>49</v>
      </c>
      <c r="G42" s="45"/>
      <c r="H42" s="45"/>
      <c r="I42" s="45">
        <v>40</v>
      </c>
      <c r="J42" s="45">
        <v>340</v>
      </c>
      <c r="K42" s="45" t="s">
        <v>135</v>
      </c>
      <c r="L42" s="45">
        <v>207</v>
      </c>
      <c r="M42" s="45">
        <v>175</v>
      </c>
      <c r="N42" s="45">
        <v>175</v>
      </c>
      <c r="O42" s="45">
        <v>0</v>
      </c>
      <c r="P42" s="45">
        <v>1</v>
      </c>
      <c r="Q42" s="45" t="s">
        <v>136</v>
      </c>
      <c r="R42" s="45">
        <v>10.7</v>
      </c>
      <c r="S42" s="45">
        <v>96</v>
      </c>
      <c r="T42" s="92">
        <v>20.400000000000002</v>
      </c>
      <c r="U42" s="93">
        <f>MROUND((T42/(1-U$4)),0.01)</f>
        <v>21.22</v>
      </c>
      <c r="V42" s="50">
        <f t="shared" si="0"/>
        <v>0</v>
      </c>
      <c r="X42" s="51" t="str">
        <f t="shared" si="14"/>
        <v>LB44B1K073R1S13</v>
      </c>
      <c r="Y42" s="76"/>
      <c r="Z42" s="53"/>
      <c r="AA42" s="54"/>
      <c r="AB42" s="40" t="str">
        <f t="shared" ref="AB42:AB48" si="18">X42</f>
        <v>LB44B1K073R1S13</v>
      </c>
      <c r="AC42" s="55"/>
      <c r="AD42" s="54">
        <f t="shared" ref="AD42:AD48" si="19">AA42</f>
        <v>0</v>
      </c>
      <c r="AG42" s="41">
        <f t="shared" ref="AG42:AG48" si="20">Y42*R42</f>
        <v>0</v>
      </c>
      <c r="AH42" s="41">
        <f t="shared" si="10"/>
        <v>0</v>
      </c>
      <c r="AI42" s="42">
        <f t="shared" si="15"/>
        <v>21.22</v>
      </c>
      <c r="AJ42" s="42">
        <f t="shared" si="5"/>
        <v>0</v>
      </c>
      <c r="AK42" s="1">
        <f>R42*Y42</f>
        <v>0</v>
      </c>
      <c r="AM42" s="43" t="s">
        <v>132</v>
      </c>
      <c r="AN42" s="1" t="str">
        <f>CONCATENATE(A42,'PL230087'!$R$5)</f>
        <v>BatcarLB44B1K073R1S13Commande 4</v>
      </c>
      <c r="AO42" s="1" t="str">
        <f t="shared" si="11"/>
        <v>P0033</v>
      </c>
      <c r="AP42" s="1" t="str">
        <f t="shared" si="12"/>
        <v>BatcarLB44B1K073R1S13</v>
      </c>
      <c r="AQ42" s="1" t="str">
        <f t="shared" si="13"/>
        <v>P0033</v>
      </c>
    </row>
    <row r="43" spans="1:43" ht="15.75" customHeight="1" x14ac:dyDescent="0.25">
      <c r="A43" s="43" t="str">
        <f t="shared" si="6"/>
        <v>BatcarLB44L1K072R1S13</v>
      </c>
      <c r="B43" s="90" t="s">
        <v>133</v>
      </c>
      <c r="C43" s="57"/>
      <c r="D43" s="57" t="s">
        <v>138</v>
      </c>
      <c r="E43" s="90" t="s">
        <v>48</v>
      </c>
      <c r="F43" s="91" t="s">
        <v>49</v>
      </c>
      <c r="G43" s="57"/>
      <c r="H43" s="57"/>
      <c r="I43" s="57">
        <v>40</v>
      </c>
      <c r="J43" s="57">
        <v>340</v>
      </c>
      <c r="K43" s="57" t="s">
        <v>50</v>
      </c>
      <c r="L43" s="57">
        <v>207</v>
      </c>
      <c r="M43" s="57">
        <v>175</v>
      </c>
      <c r="N43" s="57">
        <v>190</v>
      </c>
      <c r="O43" s="57">
        <v>0</v>
      </c>
      <c r="P43" s="57">
        <v>1</v>
      </c>
      <c r="Q43" s="57" t="s">
        <v>51</v>
      </c>
      <c r="R43" s="57">
        <v>10.9</v>
      </c>
      <c r="S43" s="57">
        <v>96</v>
      </c>
      <c r="T43" s="94">
        <v>20.400000000000002</v>
      </c>
      <c r="U43" s="95">
        <f>MROUND((T43/(1-U$4)),0.01)</f>
        <v>21.22</v>
      </c>
      <c r="V43" s="50">
        <f t="shared" si="0"/>
        <v>0</v>
      </c>
      <c r="X43" s="51" t="str">
        <f t="shared" si="14"/>
        <v>LB44L1K072R1S13</v>
      </c>
      <c r="Y43" s="52"/>
      <c r="Z43" s="53"/>
      <c r="AA43" s="54"/>
      <c r="AB43" s="40" t="str">
        <f t="shared" si="18"/>
        <v>LB44L1K072R1S13</v>
      </c>
      <c r="AC43" s="55"/>
      <c r="AD43" s="54">
        <f t="shared" si="19"/>
        <v>0</v>
      </c>
      <c r="AG43" s="41">
        <f t="shared" si="20"/>
        <v>0</v>
      </c>
      <c r="AH43" s="41">
        <f t="shared" si="10"/>
        <v>0</v>
      </c>
      <c r="AI43" s="42">
        <f t="shared" si="15"/>
        <v>21.22</v>
      </c>
      <c r="AJ43" s="42">
        <f t="shared" si="5"/>
        <v>0</v>
      </c>
      <c r="AM43" s="43" t="s">
        <v>137</v>
      </c>
      <c r="AN43" s="1" t="str">
        <f>CONCATENATE(A43,'PL230087'!$R$5)</f>
        <v>BatcarLB44L1K072R1S13Commande 4</v>
      </c>
      <c r="AO43" s="1" t="str">
        <f t="shared" si="11"/>
        <v>P0034</v>
      </c>
      <c r="AP43" s="1" t="str">
        <f t="shared" si="12"/>
        <v>BatcarLB44L1K072R1S13</v>
      </c>
      <c r="AQ43" s="1" t="str">
        <f t="shared" si="13"/>
        <v>P0034</v>
      </c>
    </row>
    <row r="44" spans="1:43" x14ac:dyDescent="0.25">
      <c r="A44" s="43" t="str">
        <f t="shared" si="6"/>
        <v>BatcarLB45B1K073R1S13</v>
      </c>
      <c r="B44" s="90" t="s">
        <v>133</v>
      </c>
      <c r="C44" s="45"/>
      <c r="D44" s="45" t="s">
        <v>140</v>
      </c>
      <c r="E44" s="90" t="s">
        <v>48</v>
      </c>
      <c r="F44" s="91" t="s">
        <v>49</v>
      </c>
      <c r="G44" s="45"/>
      <c r="H44" s="45"/>
      <c r="I44" s="45">
        <v>44</v>
      </c>
      <c r="J44" s="45">
        <v>360</v>
      </c>
      <c r="K44" s="45" t="s">
        <v>135</v>
      </c>
      <c r="L44" s="45">
        <v>207</v>
      </c>
      <c r="M44" s="45">
        <v>175</v>
      </c>
      <c r="N44" s="45">
        <v>175</v>
      </c>
      <c r="O44" s="45">
        <v>0</v>
      </c>
      <c r="P44" s="45">
        <v>1</v>
      </c>
      <c r="Q44" s="45" t="s">
        <v>136</v>
      </c>
      <c r="R44" s="45">
        <v>11.6</v>
      </c>
      <c r="S44" s="45">
        <v>96</v>
      </c>
      <c r="T44" s="96">
        <v>21.5</v>
      </c>
      <c r="U44" s="93">
        <f t="shared" ref="U44:U62" si="21">MROUND((T44/(1-U$4)),0.01)</f>
        <v>22.36</v>
      </c>
      <c r="V44" s="50">
        <f t="shared" si="0"/>
        <v>0</v>
      </c>
      <c r="X44" s="51" t="str">
        <f t="shared" si="14"/>
        <v>LB45B1K073R1S13</v>
      </c>
      <c r="Y44" s="52"/>
      <c r="Z44" s="53"/>
      <c r="AA44" s="54"/>
      <c r="AB44" s="40" t="str">
        <f t="shared" si="18"/>
        <v>LB45B1K073R1S13</v>
      </c>
      <c r="AC44" s="55"/>
      <c r="AD44" s="54">
        <f t="shared" si="19"/>
        <v>0</v>
      </c>
      <c r="AG44" s="41">
        <f t="shared" si="20"/>
        <v>0</v>
      </c>
      <c r="AH44" s="41">
        <f t="shared" si="10"/>
        <v>0</v>
      </c>
      <c r="AI44" s="42">
        <f t="shared" si="15"/>
        <v>22.36</v>
      </c>
      <c r="AJ44" s="42">
        <f t="shared" si="5"/>
        <v>0</v>
      </c>
      <c r="AM44" s="43" t="s">
        <v>139</v>
      </c>
      <c r="AN44" s="1" t="str">
        <f>CONCATENATE(A44,'PL230087'!$R$5)</f>
        <v>BatcarLB45B1K073R1S13Commande 4</v>
      </c>
      <c r="AO44" s="1" t="str">
        <f t="shared" si="11"/>
        <v>P0035</v>
      </c>
      <c r="AP44" s="1" t="str">
        <f t="shared" si="12"/>
        <v>BatcarLB45B1K073R1S13</v>
      </c>
      <c r="AQ44" s="1" t="str">
        <f t="shared" si="13"/>
        <v>P0035</v>
      </c>
    </row>
    <row r="45" spans="1:43" x14ac:dyDescent="0.25">
      <c r="A45" s="43" t="str">
        <f t="shared" si="6"/>
        <v>BatcarLB45L1K073R1S13</v>
      </c>
      <c r="B45" s="90" t="s">
        <v>133</v>
      </c>
      <c r="C45" s="57"/>
      <c r="D45" s="57" t="s">
        <v>142</v>
      </c>
      <c r="E45" s="90" t="s">
        <v>48</v>
      </c>
      <c r="F45" s="91" t="s">
        <v>49</v>
      </c>
      <c r="G45" s="57"/>
      <c r="H45" s="57"/>
      <c r="I45" s="57">
        <v>44</v>
      </c>
      <c r="J45" s="57">
        <v>360</v>
      </c>
      <c r="K45" s="57" t="s">
        <v>50</v>
      </c>
      <c r="L45" s="57">
        <v>207</v>
      </c>
      <c r="M45" s="57">
        <v>175</v>
      </c>
      <c r="N45" s="57">
        <v>190</v>
      </c>
      <c r="O45" s="57">
        <v>0</v>
      </c>
      <c r="P45" s="57">
        <v>1</v>
      </c>
      <c r="Q45" s="57" t="s">
        <v>51</v>
      </c>
      <c r="R45" s="57">
        <v>11.9</v>
      </c>
      <c r="S45" s="57">
        <v>96</v>
      </c>
      <c r="T45" s="97">
        <v>21.5</v>
      </c>
      <c r="U45" s="95">
        <f t="shared" si="21"/>
        <v>22.36</v>
      </c>
      <c r="V45" s="50">
        <f t="shared" si="0"/>
        <v>0</v>
      </c>
      <c r="X45" s="51" t="str">
        <f t="shared" si="14"/>
        <v>LB45L1K073R1S13</v>
      </c>
      <c r="Y45" s="52"/>
      <c r="Z45" s="53"/>
      <c r="AA45" s="54"/>
      <c r="AB45" s="40" t="str">
        <f t="shared" si="18"/>
        <v>LB45L1K073R1S13</v>
      </c>
      <c r="AC45" s="55"/>
      <c r="AD45" s="54">
        <f t="shared" si="19"/>
        <v>0</v>
      </c>
      <c r="AG45" s="41">
        <f t="shared" si="20"/>
        <v>0</v>
      </c>
      <c r="AH45" s="41">
        <f t="shared" si="10"/>
        <v>0</v>
      </c>
      <c r="AI45" s="42">
        <f t="shared" si="15"/>
        <v>22.36</v>
      </c>
      <c r="AJ45" s="42">
        <f t="shared" si="5"/>
        <v>0</v>
      </c>
      <c r="AM45" s="43" t="s">
        <v>141</v>
      </c>
      <c r="AN45" s="1" t="str">
        <f>CONCATENATE(A45,'PL230087'!$R$5)</f>
        <v>BatcarLB45L1K073R1S13Commande 4</v>
      </c>
      <c r="AO45" s="1" t="str">
        <f t="shared" si="11"/>
        <v>P0036</v>
      </c>
      <c r="AP45" s="1" t="str">
        <f t="shared" si="12"/>
        <v>BatcarLB45L1K073R1S13</v>
      </c>
      <c r="AQ45" s="1" t="str">
        <f t="shared" si="13"/>
        <v>P0036</v>
      </c>
    </row>
    <row r="46" spans="1:43" x14ac:dyDescent="0.25">
      <c r="A46" s="43" t="str">
        <f t="shared" si="6"/>
        <v>BatcarLB55L1K073R1S13</v>
      </c>
      <c r="B46" s="90" t="s">
        <v>133</v>
      </c>
      <c r="C46" s="45"/>
      <c r="D46" s="45" t="s">
        <v>144</v>
      </c>
      <c r="E46" s="90" t="s">
        <v>48</v>
      </c>
      <c r="F46" s="91" t="s">
        <v>49</v>
      </c>
      <c r="G46" s="45"/>
      <c r="H46" s="45"/>
      <c r="I46" s="45">
        <v>50</v>
      </c>
      <c r="J46" s="45">
        <v>440</v>
      </c>
      <c r="K46" s="45" t="s">
        <v>50</v>
      </c>
      <c r="L46" s="45">
        <v>207</v>
      </c>
      <c r="M46" s="45">
        <v>175</v>
      </c>
      <c r="N46" s="45">
        <v>190</v>
      </c>
      <c r="O46" s="45">
        <v>0</v>
      </c>
      <c r="P46" s="45">
        <v>1</v>
      </c>
      <c r="Q46" s="45" t="s">
        <v>51</v>
      </c>
      <c r="R46" s="45">
        <v>12.6</v>
      </c>
      <c r="S46" s="45">
        <v>96</v>
      </c>
      <c r="T46" s="96">
        <v>23.35</v>
      </c>
      <c r="U46" s="93">
        <f t="shared" si="21"/>
        <v>24.29</v>
      </c>
      <c r="V46" s="50">
        <f t="shared" si="0"/>
        <v>0</v>
      </c>
      <c r="X46" s="51" t="str">
        <f t="shared" si="14"/>
        <v>LB55L1K073R1S13</v>
      </c>
      <c r="Y46" s="76"/>
      <c r="Z46" s="53"/>
      <c r="AA46" s="54"/>
      <c r="AB46" s="40" t="str">
        <f t="shared" si="18"/>
        <v>LB55L1K073R1S13</v>
      </c>
      <c r="AC46" s="55"/>
      <c r="AD46" s="54">
        <f t="shared" si="19"/>
        <v>0</v>
      </c>
      <c r="AG46" s="41">
        <f t="shared" si="20"/>
        <v>0</v>
      </c>
      <c r="AH46" s="41">
        <f t="shared" si="10"/>
        <v>0</v>
      </c>
      <c r="AI46" s="42">
        <f t="shared" si="15"/>
        <v>24.29</v>
      </c>
      <c r="AJ46" s="42">
        <f t="shared" si="5"/>
        <v>0</v>
      </c>
      <c r="AK46" s="1">
        <f>R46*Y46</f>
        <v>0</v>
      </c>
      <c r="AM46" s="43" t="s">
        <v>143</v>
      </c>
      <c r="AN46" s="1" t="str">
        <f>CONCATENATE(A46,'PL230087'!$R$5)</f>
        <v>BatcarLB55L1K073R1S13Commande 4</v>
      </c>
      <c r="AO46" s="1" t="str">
        <f t="shared" si="11"/>
        <v>P0037</v>
      </c>
      <c r="AP46" s="1" t="str">
        <f t="shared" si="12"/>
        <v>BatcarLB55L1K073R1S13</v>
      </c>
      <c r="AQ46" s="1" t="str">
        <f t="shared" si="13"/>
        <v>P0037</v>
      </c>
    </row>
    <row r="47" spans="1:43" ht="15.75" thickBot="1" x14ac:dyDescent="0.3">
      <c r="A47" s="43" t="str">
        <f t="shared" si="6"/>
        <v>BatcarLB45B2K073R1S13</v>
      </c>
      <c r="B47" s="90" t="s">
        <v>133</v>
      </c>
      <c r="C47" s="57"/>
      <c r="D47" s="98" t="s">
        <v>146</v>
      </c>
      <c r="E47" s="90" t="s">
        <v>48</v>
      </c>
      <c r="F47" s="91" t="s">
        <v>49</v>
      </c>
      <c r="G47" s="57"/>
      <c r="H47" s="57"/>
      <c r="I47" s="57">
        <v>45</v>
      </c>
      <c r="J47" s="57">
        <v>380</v>
      </c>
      <c r="K47" s="57" t="s">
        <v>147</v>
      </c>
      <c r="L47" s="57">
        <v>242</v>
      </c>
      <c r="M47" s="57">
        <v>175</v>
      </c>
      <c r="N47" s="57">
        <v>175</v>
      </c>
      <c r="O47" s="57">
        <v>0</v>
      </c>
      <c r="P47" s="57">
        <v>1</v>
      </c>
      <c r="Q47" s="57" t="s">
        <v>136</v>
      </c>
      <c r="R47" s="57">
        <v>11.7</v>
      </c>
      <c r="S47" s="57">
        <v>84</v>
      </c>
      <c r="T47" s="97">
        <v>23.35</v>
      </c>
      <c r="U47" s="95">
        <f t="shared" si="21"/>
        <v>24.29</v>
      </c>
      <c r="V47" s="50">
        <f t="shared" si="0"/>
        <v>0</v>
      </c>
      <c r="X47" s="51" t="str">
        <f t="shared" si="14"/>
        <v>LB45B2K073R1S13</v>
      </c>
      <c r="Y47" s="52"/>
      <c r="Z47" s="53"/>
      <c r="AA47" s="54"/>
      <c r="AB47" s="40" t="str">
        <f t="shared" si="18"/>
        <v>LB45B2K073R1S13</v>
      </c>
      <c r="AC47" s="55"/>
      <c r="AD47" s="54">
        <f t="shared" si="19"/>
        <v>0</v>
      </c>
      <c r="AG47" s="41">
        <f t="shared" si="20"/>
        <v>0</v>
      </c>
      <c r="AH47" s="41">
        <f t="shared" si="10"/>
        <v>0</v>
      </c>
      <c r="AI47" s="42">
        <f t="shared" si="15"/>
        <v>24.29</v>
      </c>
      <c r="AJ47" s="42">
        <f t="shared" si="5"/>
        <v>0</v>
      </c>
      <c r="AM47" s="43" t="s">
        <v>145</v>
      </c>
      <c r="AN47" s="1" t="str">
        <f>CONCATENATE(A47,'PL230087'!$R$5)</f>
        <v>BatcarLB45B2K073R1S13Commande 4</v>
      </c>
      <c r="AO47" s="1" t="str">
        <f t="shared" si="11"/>
        <v>P0038</v>
      </c>
      <c r="AP47" s="1" t="str">
        <f t="shared" si="12"/>
        <v>BatcarLB45B2K073R1S13</v>
      </c>
      <c r="AQ47" s="1" t="str">
        <f t="shared" si="13"/>
        <v>P0038</v>
      </c>
    </row>
    <row r="48" spans="1:43" ht="15.75" thickBot="1" x14ac:dyDescent="0.3">
      <c r="A48" s="43" t="str">
        <f t="shared" si="6"/>
        <v>BatcarLB55B2K073R1S13</v>
      </c>
      <c r="B48" s="90" t="s">
        <v>133</v>
      </c>
      <c r="C48" s="98"/>
      <c r="D48" s="99" t="s">
        <v>149</v>
      </c>
      <c r="E48" s="90" t="s">
        <v>48</v>
      </c>
      <c r="F48" s="91" t="s">
        <v>49</v>
      </c>
      <c r="G48" s="98"/>
      <c r="H48" s="98"/>
      <c r="I48" s="98">
        <v>50</v>
      </c>
      <c r="J48" s="98">
        <v>460</v>
      </c>
      <c r="K48" s="98" t="s">
        <v>147</v>
      </c>
      <c r="L48" s="98">
        <v>242</v>
      </c>
      <c r="M48" s="98">
        <v>175</v>
      </c>
      <c r="N48" s="98">
        <v>175</v>
      </c>
      <c r="O48" s="98">
        <v>0</v>
      </c>
      <c r="P48" s="98">
        <v>1</v>
      </c>
      <c r="Q48" s="98" t="s">
        <v>136</v>
      </c>
      <c r="R48" s="98">
        <v>11.9</v>
      </c>
      <c r="S48" s="98">
        <v>84</v>
      </c>
      <c r="T48" s="100">
        <v>24</v>
      </c>
      <c r="U48" s="93">
        <f t="shared" si="21"/>
        <v>24.96</v>
      </c>
      <c r="V48" s="50">
        <f t="shared" si="0"/>
        <v>0</v>
      </c>
      <c r="X48" s="51" t="str">
        <f t="shared" si="14"/>
        <v>LB55B2K073R1S13</v>
      </c>
      <c r="Y48" s="76"/>
      <c r="Z48" s="53"/>
      <c r="AA48" s="54"/>
      <c r="AB48" s="40" t="str">
        <f t="shared" si="18"/>
        <v>LB55B2K073R1S13</v>
      </c>
      <c r="AC48" s="55"/>
      <c r="AD48" s="56">
        <f t="shared" si="19"/>
        <v>0</v>
      </c>
      <c r="AG48" s="41">
        <f t="shared" si="20"/>
        <v>0</v>
      </c>
      <c r="AH48" s="41">
        <f t="shared" si="10"/>
        <v>0</v>
      </c>
      <c r="AI48" s="42">
        <f t="shared" si="15"/>
        <v>24.96</v>
      </c>
      <c r="AJ48" s="42">
        <f t="shared" si="5"/>
        <v>0</v>
      </c>
      <c r="AK48" s="1">
        <f>R48*Y48</f>
        <v>0</v>
      </c>
      <c r="AM48" s="43" t="s">
        <v>148</v>
      </c>
      <c r="AN48" s="1" t="str">
        <f>CONCATENATE(A48,'PL230087'!$R$5)</f>
        <v>BatcarLB55B2K073R1S13Commande 4</v>
      </c>
      <c r="AO48" s="1" t="str">
        <f t="shared" si="11"/>
        <v>P0039</v>
      </c>
      <c r="AP48" s="1" t="str">
        <f t="shared" si="12"/>
        <v>BatcarLB55B2K073R1S13</v>
      </c>
      <c r="AQ48" s="1" t="str">
        <f t="shared" si="13"/>
        <v>P0039</v>
      </c>
    </row>
    <row r="49" spans="1:43" ht="15.75" thickBot="1" x14ac:dyDescent="0.3">
      <c r="A49" s="43" t="str">
        <f t="shared" si="6"/>
        <v>BatcarLB55L2K073R1S13</v>
      </c>
      <c r="B49" s="90" t="s">
        <v>133</v>
      </c>
      <c r="C49" s="99"/>
      <c r="D49" s="101" t="s">
        <v>151</v>
      </c>
      <c r="E49" s="90" t="s">
        <v>48</v>
      </c>
      <c r="F49" s="91" t="s">
        <v>49</v>
      </c>
      <c r="G49" s="57"/>
      <c r="H49" s="57"/>
      <c r="I49" s="57">
        <v>50</v>
      </c>
      <c r="J49" s="57">
        <v>460</v>
      </c>
      <c r="K49" s="57" t="s">
        <v>55</v>
      </c>
      <c r="L49" s="57">
        <v>242</v>
      </c>
      <c r="M49" s="57">
        <v>175</v>
      </c>
      <c r="N49" s="57">
        <v>190</v>
      </c>
      <c r="O49" s="57">
        <v>0</v>
      </c>
      <c r="P49" s="57">
        <v>1</v>
      </c>
      <c r="Q49" s="57" t="s">
        <v>51</v>
      </c>
      <c r="R49" s="57">
        <v>12.3</v>
      </c>
      <c r="S49" s="57">
        <v>84</v>
      </c>
      <c r="T49" s="97">
        <v>24</v>
      </c>
      <c r="U49" s="95">
        <f t="shared" si="21"/>
        <v>24.96</v>
      </c>
      <c r="Y49" s="54">
        <f t="shared" ref="Y49:AF49" si="22">SUM(Y10:Y48)</f>
        <v>1563</v>
      </c>
      <c r="Z49" s="54">
        <f t="shared" si="22"/>
        <v>78</v>
      </c>
      <c r="AA49" s="61">
        <f t="shared" si="22"/>
        <v>26</v>
      </c>
      <c r="AB49" s="102"/>
      <c r="AC49" s="103"/>
      <c r="AD49" s="64">
        <f t="shared" si="22"/>
        <v>26</v>
      </c>
      <c r="AE49" s="64"/>
      <c r="AF49" s="64">
        <f t="shared" si="22"/>
        <v>1563</v>
      </c>
      <c r="AG49" s="104">
        <f>SUBTOTAL(9,AG11:AG22)</f>
        <v>24169.05</v>
      </c>
      <c r="AH49" s="104">
        <f>SUBTOTAL(9,AH11:AH22)</f>
        <v>24819.05</v>
      </c>
      <c r="AI49" s="104"/>
      <c r="AJ49" s="105">
        <f t="shared" ref="AJ49" si="23">SUBTOTAL(9,AJ11:AJ22)</f>
        <v>51636.57</v>
      </c>
      <c r="AM49" s="43" t="s">
        <v>150</v>
      </c>
      <c r="AN49" s="1" t="str">
        <f>CONCATENATE(A49,'PL230087'!$R$5)</f>
        <v>BatcarLB55L2K073R1S13Commande 4</v>
      </c>
      <c r="AO49" s="1" t="str">
        <f t="shared" si="11"/>
        <v>P0040</v>
      </c>
      <c r="AP49" s="1" t="str">
        <f t="shared" si="12"/>
        <v>BatcarLB55L2K073R1S13</v>
      </c>
      <c r="AQ49" s="1" t="str">
        <f t="shared" si="13"/>
        <v>P0040</v>
      </c>
    </row>
    <row r="50" spans="1:43" ht="17.25" customHeight="1" x14ac:dyDescent="0.25">
      <c r="A50" s="43" t="str">
        <f t="shared" si="6"/>
        <v>BatcarLB56B2K073R1S13</v>
      </c>
      <c r="B50" s="90" t="s">
        <v>133</v>
      </c>
      <c r="C50" s="101"/>
      <c r="D50" s="101" t="s">
        <v>153</v>
      </c>
      <c r="E50" s="90" t="s">
        <v>48</v>
      </c>
      <c r="F50" s="91" t="s">
        <v>49</v>
      </c>
      <c r="G50" s="45"/>
      <c r="H50" s="45"/>
      <c r="I50" s="45">
        <v>55</v>
      </c>
      <c r="J50" s="45">
        <v>500</v>
      </c>
      <c r="K50" s="45" t="s">
        <v>147</v>
      </c>
      <c r="L50" s="45">
        <v>242</v>
      </c>
      <c r="M50" s="45">
        <v>175</v>
      </c>
      <c r="N50" s="45">
        <v>175</v>
      </c>
      <c r="O50" s="45">
        <v>0</v>
      </c>
      <c r="P50" s="45">
        <v>1</v>
      </c>
      <c r="Q50" s="45" t="s">
        <v>136</v>
      </c>
      <c r="R50" s="45">
        <v>14.3</v>
      </c>
      <c r="S50" s="45">
        <v>84</v>
      </c>
      <c r="T50" s="96">
        <v>25.5</v>
      </c>
      <c r="U50" s="93">
        <f t="shared" si="21"/>
        <v>26.52</v>
      </c>
      <c r="AB50" s="40"/>
      <c r="AC50" s="55"/>
      <c r="AG50" s="1">
        <f>AH50-AH49</f>
        <v>0</v>
      </c>
      <c r="AH50" s="106">
        <f>AG49+(AD49*25)</f>
        <v>24819.05</v>
      </c>
      <c r="AM50" s="43" t="s">
        <v>152</v>
      </c>
      <c r="AN50" s="1" t="str">
        <f>CONCATENATE(A50,'PL230087'!$R$5)</f>
        <v>BatcarLB56B2K073R1S13Commande 4</v>
      </c>
      <c r="AO50" s="1" t="str">
        <f t="shared" si="11"/>
        <v>P0041</v>
      </c>
      <c r="AP50" s="1" t="str">
        <f t="shared" si="12"/>
        <v>BatcarLB56B2K073R1S13</v>
      </c>
      <c r="AQ50" s="1" t="str">
        <f t="shared" si="13"/>
        <v>P0041</v>
      </c>
    </row>
    <row r="51" spans="1:43" ht="21" customHeight="1" x14ac:dyDescent="0.25">
      <c r="A51" s="43" t="str">
        <f t="shared" si="6"/>
        <v>BatcarLB56L2K073R1S13</v>
      </c>
      <c r="B51" s="90" t="s">
        <v>133</v>
      </c>
      <c r="C51" s="101"/>
      <c r="D51" s="101" t="s">
        <v>155</v>
      </c>
      <c r="E51" s="90" t="s">
        <v>48</v>
      </c>
      <c r="F51" s="91" t="s">
        <v>49</v>
      </c>
      <c r="G51" s="57"/>
      <c r="H51" s="57"/>
      <c r="I51" s="57">
        <v>55</v>
      </c>
      <c r="J51" s="57">
        <v>500</v>
      </c>
      <c r="K51" s="57" t="s">
        <v>55</v>
      </c>
      <c r="L51" s="57">
        <v>242</v>
      </c>
      <c r="M51" s="57">
        <v>175</v>
      </c>
      <c r="N51" s="57">
        <v>190</v>
      </c>
      <c r="O51" s="57">
        <v>0</v>
      </c>
      <c r="P51" s="57">
        <v>1</v>
      </c>
      <c r="Q51" s="57" t="s">
        <v>51</v>
      </c>
      <c r="R51" s="57">
        <v>14.3</v>
      </c>
      <c r="S51" s="57">
        <v>84</v>
      </c>
      <c r="T51" s="97">
        <v>25.5</v>
      </c>
      <c r="U51" s="95">
        <f t="shared" si="21"/>
        <v>26.52</v>
      </c>
      <c r="AM51" s="43" t="s">
        <v>154</v>
      </c>
      <c r="AN51" s="1" t="str">
        <f>CONCATENATE(A51,'PL230087'!$R$5)</f>
        <v>BatcarLB56L2K073R1S13Commande 4</v>
      </c>
      <c r="AO51" s="1" t="str">
        <f t="shared" si="11"/>
        <v>P0042</v>
      </c>
      <c r="AP51" s="1" t="str">
        <f t="shared" si="12"/>
        <v>BatcarLB56L2K073R1S13</v>
      </c>
      <c r="AQ51" s="1" t="str">
        <f t="shared" si="13"/>
        <v>P0042</v>
      </c>
    </row>
    <row r="52" spans="1:43" ht="17.25" customHeight="1" x14ac:dyDescent="0.25">
      <c r="A52" s="43" t="str">
        <f t="shared" si="6"/>
        <v>BatcarLB66L2K073R1S13</v>
      </c>
      <c r="B52" s="90" t="s">
        <v>133</v>
      </c>
      <c r="C52" s="101"/>
      <c r="D52" s="101" t="s">
        <v>157</v>
      </c>
      <c r="E52" s="90" t="s">
        <v>48</v>
      </c>
      <c r="F52" s="91" t="s">
        <v>49</v>
      </c>
      <c r="G52" s="45"/>
      <c r="H52" s="45"/>
      <c r="I52" s="45">
        <v>60</v>
      </c>
      <c r="J52" s="45">
        <v>560</v>
      </c>
      <c r="K52" s="45" t="s">
        <v>55</v>
      </c>
      <c r="L52" s="45">
        <v>242</v>
      </c>
      <c r="M52" s="45">
        <v>175</v>
      </c>
      <c r="N52" s="45">
        <v>190</v>
      </c>
      <c r="O52" s="45">
        <v>0</v>
      </c>
      <c r="P52" s="45">
        <v>1</v>
      </c>
      <c r="Q52" s="45" t="s">
        <v>51</v>
      </c>
      <c r="R52" s="45">
        <v>14.6</v>
      </c>
      <c r="S52" s="45">
        <v>84</v>
      </c>
      <c r="T52" s="96">
        <v>27.1</v>
      </c>
      <c r="U52" s="93">
        <f t="shared" si="21"/>
        <v>28.19</v>
      </c>
      <c r="AM52" s="43" t="s">
        <v>156</v>
      </c>
      <c r="AN52" s="1" t="str">
        <f>CONCATENATE(A52,'PL230087'!$R$5)</f>
        <v>BatcarLB66L2K073R1S13Commande 4</v>
      </c>
      <c r="AO52" s="1" t="str">
        <f t="shared" si="11"/>
        <v>P0043</v>
      </c>
      <c r="AP52" s="1" t="str">
        <f t="shared" si="12"/>
        <v>BatcarLB66L2K073R1S13</v>
      </c>
      <c r="AQ52" s="1" t="str">
        <f t="shared" si="13"/>
        <v>P0043</v>
      </c>
    </row>
    <row r="53" spans="1:43" x14ac:dyDescent="0.25">
      <c r="A53" s="43" t="str">
        <f t="shared" si="6"/>
        <v>BatcarLB66B3K073R1S13</v>
      </c>
      <c r="B53" s="90" t="s">
        <v>133</v>
      </c>
      <c r="C53" s="101"/>
      <c r="D53" s="99" t="s">
        <v>159</v>
      </c>
      <c r="E53" s="90" t="s">
        <v>48</v>
      </c>
      <c r="F53" s="91" t="s">
        <v>49</v>
      </c>
      <c r="G53" s="57"/>
      <c r="H53" s="57"/>
      <c r="I53" s="57">
        <v>63</v>
      </c>
      <c r="J53" s="57">
        <v>560</v>
      </c>
      <c r="K53" s="57" t="s">
        <v>160</v>
      </c>
      <c r="L53" s="57">
        <v>278</v>
      </c>
      <c r="M53" s="57">
        <v>175</v>
      </c>
      <c r="N53" s="57">
        <v>175</v>
      </c>
      <c r="O53" s="57">
        <v>0</v>
      </c>
      <c r="P53" s="57">
        <v>1</v>
      </c>
      <c r="Q53" s="57" t="s">
        <v>136</v>
      </c>
      <c r="R53" s="57">
        <v>15.5</v>
      </c>
      <c r="S53" s="57">
        <v>68</v>
      </c>
      <c r="T53" s="97">
        <v>29.5</v>
      </c>
      <c r="U53" s="95">
        <f t="shared" si="21"/>
        <v>30.68</v>
      </c>
      <c r="AM53" s="43" t="s">
        <v>158</v>
      </c>
      <c r="AN53" s="1" t="str">
        <f>CONCATENATE(A53,'PL230087'!$R$5)</f>
        <v>BatcarLB66B3K073R1S13Commande 4</v>
      </c>
      <c r="AO53" s="1" t="str">
        <f t="shared" si="11"/>
        <v>P0044</v>
      </c>
      <c r="AP53" s="1" t="str">
        <f t="shared" si="12"/>
        <v>BatcarLB66B3K073R1S13</v>
      </c>
      <c r="AQ53" s="1" t="str">
        <f t="shared" si="13"/>
        <v>P0044</v>
      </c>
    </row>
    <row r="54" spans="1:43" x14ac:dyDescent="0.25">
      <c r="A54" s="43" t="str">
        <f t="shared" si="6"/>
        <v>BatcarLB67B3K073R1S13</v>
      </c>
      <c r="B54" s="90" t="s">
        <v>133</v>
      </c>
      <c r="C54" s="99"/>
      <c r="D54" s="1" t="s">
        <v>162</v>
      </c>
      <c r="E54" s="90" t="s">
        <v>48</v>
      </c>
      <c r="F54" s="91" t="s">
        <v>49</v>
      </c>
      <c r="G54" s="45"/>
      <c r="H54" s="45"/>
      <c r="I54" s="45">
        <v>66</v>
      </c>
      <c r="J54" s="45">
        <v>600</v>
      </c>
      <c r="K54" s="45" t="s">
        <v>160</v>
      </c>
      <c r="L54" s="45">
        <v>278</v>
      </c>
      <c r="M54" s="45">
        <v>175</v>
      </c>
      <c r="N54" s="45">
        <v>175</v>
      </c>
      <c r="O54" s="45">
        <v>0</v>
      </c>
      <c r="P54" s="45">
        <v>1</v>
      </c>
      <c r="Q54" s="45" t="s">
        <v>136</v>
      </c>
      <c r="R54" s="45">
        <v>16.8</v>
      </c>
      <c r="S54" s="45">
        <v>68</v>
      </c>
      <c r="T54" s="96">
        <v>30.200000000000003</v>
      </c>
      <c r="U54" s="93">
        <f t="shared" si="21"/>
        <v>31.41</v>
      </c>
      <c r="AM54" s="43" t="s">
        <v>161</v>
      </c>
      <c r="AN54" s="1" t="str">
        <f>CONCATENATE(A54,'PL230087'!$R$5)</f>
        <v>BatcarLB67B3K073R1S13Commande 4</v>
      </c>
      <c r="AO54" s="1" t="str">
        <f t="shared" si="11"/>
        <v>P0045</v>
      </c>
      <c r="AP54" s="1" t="str">
        <f t="shared" si="12"/>
        <v>BatcarLB67B3K073R1S13</v>
      </c>
      <c r="AQ54" s="1" t="str">
        <f t="shared" si="13"/>
        <v>P0045</v>
      </c>
    </row>
    <row r="55" spans="1:43" x14ac:dyDescent="0.25">
      <c r="A55" s="43" t="str">
        <f t="shared" si="6"/>
        <v>BatcarLB67L3K073R1S13</v>
      </c>
      <c r="B55" s="90" t="s">
        <v>133</v>
      </c>
      <c r="C55" s="99"/>
      <c r="D55" s="1" t="s">
        <v>164</v>
      </c>
      <c r="E55" s="90" t="s">
        <v>48</v>
      </c>
      <c r="F55" s="91" t="s">
        <v>49</v>
      </c>
      <c r="G55" s="57"/>
      <c r="H55" s="57"/>
      <c r="I55" s="57">
        <v>66</v>
      </c>
      <c r="J55" s="57">
        <v>600</v>
      </c>
      <c r="K55" s="57" t="s">
        <v>59</v>
      </c>
      <c r="L55" s="57">
        <v>278</v>
      </c>
      <c r="M55" s="57">
        <v>175</v>
      </c>
      <c r="N55" s="57">
        <v>190</v>
      </c>
      <c r="O55" s="57">
        <v>0</v>
      </c>
      <c r="P55" s="57">
        <v>1</v>
      </c>
      <c r="Q55" s="57" t="s">
        <v>51</v>
      </c>
      <c r="R55" s="57">
        <v>16.8</v>
      </c>
      <c r="S55" s="57">
        <v>68</v>
      </c>
      <c r="T55" s="97">
        <v>30.200000000000003</v>
      </c>
      <c r="U55" s="95">
        <f t="shared" si="21"/>
        <v>31.41</v>
      </c>
      <c r="AM55" s="43" t="s">
        <v>163</v>
      </c>
      <c r="AN55" s="1" t="str">
        <f>CONCATENATE(A55,'PL230087'!$R$5)</f>
        <v>BatcarLB67L3K073R1S13Commande 4</v>
      </c>
      <c r="AO55" s="1" t="str">
        <f t="shared" si="11"/>
        <v>P0046</v>
      </c>
      <c r="AP55" s="1" t="str">
        <f t="shared" si="12"/>
        <v>BatcarLB67L3K073R1S13</v>
      </c>
      <c r="AQ55" s="1" t="str">
        <f t="shared" si="13"/>
        <v>P0046</v>
      </c>
    </row>
    <row r="56" spans="1:43" x14ac:dyDescent="0.25">
      <c r="A56" s="43" t="str">
        <f t="shared" si="6"/>
        <v>BatcarLB77B3K073R1S13</v>
      </c>
      <c r="B56" s="90" t="s">
        <v>133</v>
      </c>
      <c r="D56" s="1" t="s">
        <v>166</v>
      </c>
      <c r="E56" s="90" t="s">
        <v>48</v>
      </c>
      <c r="F56" s="91" t="s">
        <v>49</v>
      </c>
      <c r="G56" s="45"/>
      <c r="H56" s="45"/>
      <c r="I56" s="45">
        <v>70</v>
      </c>
      <c r="J56" s="45">
        <v>670</v>
      </c>
      <c r="K56" s="45" t="s">
        <v>160</v>
      </c>
      <c r="L56" s="45">
        <v>278</v>
      </c>
      <c r="M56" s="45">
        <v>175</v>
      </c>
      <c r="N56" s="45">
        <v>175</v>
      </c>
      <c r="O56" s="45">
        <v>0</v>
      </c>
      <c r="P56" s="45">
        <v>1</v>
      </c>
      <c r="Q56" s="45" t="s">
        <v>136</v>
      </c>
      <c r="R56" s="45">
        <v>17.5</v>
      </c>
      <c r="S56" s="45">
        <v>68</v>
      </c>
      <c r="T56" s="96">
        <v>32</v>
      </c>
      <c r="U56" s="93">
        <f t="shared" si="21"/>
        <v>33.28</v>
      </c>
      <c r="AM56" s="43" t="s">
        <v>165</v>
      </c>
      <c r="AN56" s="1" t="str">
        <f>CONCATENATE(A56,'PL230087'!$R$5)</f>
        <v>BatcarLB77B3K073R1S13Commande 4</v>
      </c>
      <c r="AO56" s="1" t="str">
        <f t="shared" si="11"/>
        <v>P0047</v>
      </c>
      <c r="AP56" s="1" t="str">
        <f t="shared" si="12"/>
        <v>BatcarLB77B3K073R1S13</v>
      </c>
      <c r="AQ56" s="1" t="str">
        <f t="shared" si="13"/>
        <v>P0047</v>
      </c>
    </row>
    <row r="57" spans="1:43" x14ac:dyDescent="0.25">
      <c r="A57" s="43" t="str">
        <f t="shared" si="6"/>
        <v>BatcarLB77L3K073R1S13</v>
      </c>
      <c r="B57" s="90" t="s">
        <v>133</v>
      </c>
      <c r="D57" s="1" t="s">
        <v>168</v>
      </c>
      <c r="E57" s="90" t="s">
        <v>48</v>
      </c>
      <c r="F57" s="91" t="s">
        <v>49</v>
      </c>
      <c r="G57" s="57"/>
      <c r="H57" s="57"/>
      <c r="I57" s="57">
        <v>70</v>
      </c>
      <c r="J57" s="57">
        <v>670</v>
      </c>
      <c r="K57" s="57" t="s">
        <v>59</v>
      </c>
      <c r="L57" s="57">
        <v>278</v>
      </c>
      <c r="M57" s="57">
        <v>175</v>
      </c>
      <c r="N57" s="57">
        <v>190</v>
      </c>
      <c r="O57" s="57">
        <v>0</v>
      </c>
      <c r="P57" s="57">
        <v>1</v>
      </c>
      <c r="Q57" s="57" t="s">
        <v>51</v>
      </c>
      <c r="R57" s="57">
        <v>17.5</v>
      </c>
      <c r="S57" s="57">
        <v>68</v>
      </c>
      <c r="T57" s="97">
        <v>32</v>
      </c>
      <c r="U57" s="95">
        <f t="shared" si="21"/>
        <v>33.28</v>
      </c>
      <c r="AM57" s="43" t="s">
        <v>167</v>
      </c>
      <c r="AN57" s="1" t="str">
        <f>CONCATENATE(A57,'PL230087'!$R$5)</f>
        <v>BatcarLB77L3K073R1S13Commande 4</v>
      </c>
      <c r="AO57" s="1" t="str">
        <f t="shared" si="11"/>
        <v>P0048</v>
      </c>
      <c r="AP57" s="1" t="str">
        <f t="shared" si="12"/>
        <v>BatcarLB77L3K073R1S13</v>
      </c>
      <c r="AQ57" s="1" t="str">
        <f t="shared" si="13"/>
        <v>P0048</v>
      </c>
    </row>
    <row r="58" spans="1:43" x14ac:dyDescent="0.25">
      <c r="A58" s="43" t="str">
        <f t="shared" si="6"/>
        <v>BatcarLB78L3K073R1S13</v>
      </c>
      <c r="B58" s="90" t="s">
        <v>133</v>
      </c>
      <c r="D58" s="1" t="s">
        <v>170</v>
      </c>
      <c r="E58" s="90" t="s">
        <v>48</v>
      </c>
      <c r="F58" s="91" t="s">
        <v>49</v>
      </c>
      <c r="G58" s="45"/>
      <c r="H58" s="45"/>
      <c r="I58" s="45">
        <v>75</v>
      </c>
      <c r="J58" s="45">
        <v>720</v>
      </c>
      <c r="K58" s="45" t="s">
        <v>59</v>
      </c>
      <c r="L58" s="45">
        <v>278</v>
      </c>
      <c r="M58" s="45">
        <v>175</v>
      </c>
      <c r="N58" s="45">
        <v>190</v>
      </c>
      <c r="O58" s="45">
        <v>0</v>
      </c>
      <c r="P58" s="45">
        <v>1</v>
      </c>
      <c r="Q58" s="45" t="s">
        <v>51</v>
      </c>
      <c r="R58" s="45">
        <v>17.8</v>
      </c>
      <c r="S58" s="45">
        <v>68</v>
      </c>
      <c r="T58" s="96">
        <v>33.25</v>
      </c>
      <c r="U58" s="93">
        <f t="shared" si="21"/>
        <v>34.58</v>
      </c>
      <c r="AM58" s="43" t="s">
        <v>169</v>
      </c>
      <c r="AN58" s="1" t="str">
        <f>CONCATENATE(A58,'PL230087'!$R$5)</f>
        <v>BatcarLB78L3K073R1S13Commande 4</v>
      </c>
      <c r="AO58" s="1" t="str">
        <f t="shared" si="11"/>
        <v>P0049</v>
      </c>
      <c r="AP58" s="1" t="str">
        <f t="shared" si="12"/>
        <v>BatcarLB78L3K073R1S13</v>
      </c>
      <c r="AQ58" s="1" t="str">
        <f t="shared" si="13"/>
        <v>P0049</v>
      </c>
    </row>
    <row r="59" spans="1:43" x14ac:dyDescent="0.25">
      <c r="A59" s="43" t="str">
        <f t="shared" si="6"/>
        <v>BatcarLB88L5K072R1S13</v>
      </c>
      <c r="B59" s="90" t="s">
        <v>133</v>
      </c>
      <c r="D59" s="1" t="s">
        <v>172</v>
      </c>
      <c r="E59" s="90" t="s">
        <v>48</v>
      </c>
      <c r="F59" s="91" t="s">
        <v>49</v>
      </c>
      <c r="G59" s="57"/>
      <c r="H59" s="57"/>
      <c r="I59" s="57">
        <v>85</v>
      </c>
      <c r="J59" s="57">
        <v>700</v>
      </c>
      <c r="K59" s="57" t="s">
        <v>63</v>
      </c>
      <c r="L59" s="57">
        <v>353</v>
      </c>
      <c r="M59" s="57">
        <v>175</v>
      </c>
      <c r="N59" s="57">
        <v>190</v>
      </c>
      <c r="O59" s="57">
        <v>0</v>
      </c>
      <c r="P59" s="57">
        <v>1</v>
      </c>
      <c r="Q59" s="57" t="s">
        <v>51</v>
      </c>
      <c r="R59" s="57">
        <v>20.8</v>
      </c>
      <c r="S59" s="57">
        <v>48</v>
      </c>
      <c r="T59" s="97">
        <v>38.1</v>
      </c>
      <c r="U59" s="95">
        <f t="shared" si="21"/>
        <v>39.630000000000003</v>
      </c>
      <c r="AM59" s="43" t="s">
        <v>171</v>
      </c>
      <c r="AN59" s="1" t="str">
        <f>CONCATENATE(A59,'PL230087'!$R$5)</f>
        <v>BatcarLB88L5K072R1S13Commande 4</v>
      </c>
      <c r="AO59" s="1" t="str">
        <f t="shared" si="11"/>
        <v>P0050</v>
      </c>
      <c r="AP59" s="1" t="str">
        <f t="shared" si="12"/>
        <v>BatcarLB88L5K072R1S13</v>
      </c>
      <c r="AQ59" s="1" t="str">
        <f t="shared" si="13"/>
        <v>P0050</v>
      </c>
    </row>
    <row r="60" spans="1:43" x14ac:dyDescent="0.25">
      <c r="A60" s="43" t="str">
        <f t="shared" si="6"/>
        <v>BatcarLB89L5K072R1S13</v>
      </c>
      <c r="B60" s="90" t="s">
        <v>133</v>
      </c>
      <c r="D60" s="1" t="s">
        <v>174</v>
      </c>
      <c r="E60" s="90" t="s">
        <v>48</v>
      </c>
      <c r="F60" s="91" t="s">
        <v>49</v>
      </c>
      <c r="G60" s="45"/>
      <c r="H60" s="45"/>
      <c r="I60" s="45">
        <v>88</v>
      </c>
      <c r="J60" s="45">
        <v>750</v>
      </c>
      <c r="K60" s="45" t="s">
        <v>63</v>
      </c>
      <c r="L60" s="45">
        <v>353</v>
      </c>
      <c r="M60" s="45">
        <v>175</v>
      </c>
      <c r="N60" s="45">
        <v>190</v>
      </c>
      <c r="O60" s="45">
        <v>0</v>
      </c>
      <c r="P60" s="45">
        <v>1</v>
      </c>
      <c r="Q60" s="45" t="s">
        <v>51</v>
      </c>
      <c r="R60" s="45">
        <v>21.2</v>
      </c>
      <c r="S60" s="45">
        <v>48</v>
      </c>
      <c r="T60" s="96">
        <v>39.700000000000003</v>
      </c>
      <c r="U60" s="93">
        <f t="shared" si="21"/>
        <v>41.29</v>
      </c>
      <c r="AM60" s="43" t="s">
        <v>173</v>
      </c>
      <c r="AN60" s="1" t="str">
        <f>CONCATENATE(A60,'PL230087'!$R$5)</f>
        <v>BatcarLB89L5K072R1S13Commande 4</v>
      </c>
      <c r="AO60" s="1" t="str">
        <f t="shared" si="11"/>
        <v>P0051</v>
      </c>
      <c r="AP60" s="1" t="str">
        <f t="shared" si="12"/>
        <v>BatcarLB89L5K072R1S13</v>
      </c>
      <c r="AQ60" s="1" t="str">
        <f t="shared" si="13"/>
        <v>P0051</v>
      </c>
    </row>
    <row r="61" spans="1:43" x14ac:dyDescent="0.25">
      <c r="A61" s="43" t="str">
        <f t="shared" si="6"/>
        <v>BatcarLB99L5K073R1S13</v>
      </c>
      <c r="B61" s="90" t="s">
        <v>133</v>
      </c>
      <c r="D61" s="1" t="s">
        <v>176</v>
      </c>
      <c r="E61" s="90" t="s">
        <v>48</v>
      </c>
      <c r="F61" s="91" t="s">
        <v>49</v>
      </c>
      <c r="G61" s="57"/>
      <c r="H61" s="57"/>
      <c r="I61" s="57">
        <v>95</v>
      </c>
      <c r="J61" s="57">
        <v>840</v>
      </c>
      <c r="K61" s="57" t="s">
        <v>63</v>
      </c>
      <c r="L61" s="57">
        <v>353</v>
      </c>
      <c r="M61" s="57">
        <v>175</v>
      </c>
      <c r="N61" s="57">
        <v>190</v>
      </c>
      <c r="O61" s="57">
        <v>0</v>
      </c>
      <c r="P61" s="57">
        <v>1</v>
      </c>
      <c r="Q61" s="57" t="s">
        <v>51</v>
      </c>
      <c r="R61" s="57">
        <v>22</v>
      </c>
      <c r="S61" s="57">
        <v>48</v>
      </c>
      <c r="T61" s="97">
        <v>41.45</v>
      </c>
      <c r="U61" s="95">
        <f t="shared" si="21"/>
        <v>43.11</v>
      </c>
      <c r="AM61" s="43" t="s">
        <v>175</v>
      </c>
      <c r="AN61" s="1" t="str">
        <f>CONCATENATE(A61,'PL230087'!$R$5)</f>
        <v>BatcarLB99L5K073R1S13Commande 4</v>
      </c>
      <c r="AO61" s="1" t="str">
        <f t="shared" si="11"/>
        <v>P0052</v>
      </c>
      <c r="AP61" s="1" t="str">
        <f t="shared" si="12"/>
        <v>BatcarLB99L5K073R1S13</v>
      </c>
      <c r="AQ61" s="1" t="str">
        <f t="shared" si="13"/>
        <v>P0052</v>
      </c>
    </row>
    <row r="62" spans="1:43" x14ac:dyDescent="0.25">
      <c r="A62" s="43" t="str">
        <f t="shared" si="6"/>
        <v>BatcarLB90L5K073R1S13</v>
      </c>
      <c r="B62" s="90" t="s">
        <v>133</v>
      </c>
      <c r="D62" s="1" t="s">
        <v>178</v>
      </c>
      <c r="E62" s="90" t="s">
        <v>48</v>
      </c>
      <c r="F62" s="91" t="s">
        <v>49</v>
      </c>
      <c r="G62" s="45"/>
      <c r="H62" s="45"/>
      <c r="I62" s="45">
        <v>100</v>
      </c>
      <c r="J62" s="45">
        <v>880</v>
      </c>
      <c r="K62" s="45" t="s">
        <v>63</v>
      </c>
      <c r="L62" s="45">
        <v>353</v>
      </c>
      <c r="M62" s="45">
        <v>175</v>
      </c>
      <c r="N62" s="45">
        <v>190</v>
      </c>
      <c r="O62" s="45">
        <v>0</v>
      </c>
      <c r="P62" s="45">
        <v>1</v>
      </c>
      <c r="Q62" s="45" t="s">
        <v>51</v>
      </c>
      <c r="R62" s="45">
        <v>22.7</v>
      </c>
      <c r="S62" s="45">
        <v>48</v>
      </c>
      <c r="T62" s="96">
        <v>43.400000000000006</v>
      </c>
      <c r="U62" s="93">
        <f t="shared" si="21"/>
        <v>45.14</v>
      </c>
      <c r="AM62" s="43" t="s">
        <v>177</v>
      </c>
      <c r="AN62" s="1" t="str">
        <f>CONCATENATE(A62,'PL230087'!$R$5)</f>
        <v>BatcarLB90L5K073R1S13Commande 4</v>
      </c>
      <c r="AO62" s="1" t="str">
        <f t="shared" si="11"/>
        <v>P0053</v>
      </c>
      <c r="AP62" s="1" t="str">
        <f t="shared" si="12"/>
        <v>BatcarLB90L5K073R1S13</v>
      </c>
      <c r="AQ62" s="1" t="str">
        <f t="shared" si="13"/>
        <v>P0053</v>
      </c>
    </row>
    <row r="63" spans="1:43" x14ac:dyDescent="0.25">
      <c r="A63" s="43" t="str">
        <f t="shared" si="6"/>
        <v>Batcar</v>
      </c>
      <c r="B63" s="90" t="s">
        <v>133</v>
      </c>
      <c r="E63" s="107"/>
      <c r="F63" s="108"/>
      <c r="G63" s="109"/>
      <c r="H63" s="110"/>
      <c r="I63" s="110"/>
      <c r="J63" s="110"/>
      <c r="K63" s="110"/>
      <c r="L63" s="110"/>
      <c r="M63" s="110"/>
      <c r="N63" s="110"/>
      <c r="O63" s="110"/>
      <c r="P63" s="110"/>
      <c r="Q63" s="110"/>
      <c r="R63" s="110"/>
      <c r="S63" s="110"/>
      <c r="T63" s="111"/>
      <c r="U63" s="89"/>
      <c r="AM63" s="43" t="s">
        <v>179</v>
      </c>
      <c r="AN63" s="1" t="str">
        <f>CONCATENATE(A63,'PL230087'!$R$5)</f>
        <v>BatcarCommande 4</v>
      </c>
      <c r="AO63" s="1" t="str">
        <f t="shared" si="11"/>
        <v>P0054</v>
      </c>
      <c r="AP63" s="1" t="str">
        <f t="shared" si="12"/>
        <v>Batcar</v>
      </c>
      <c r="AQ63" s="1" t="str">
        <f t="shared" si="13"/>
        <v>P0054</v>
      </c>
    </row>
    <row r="64" spans="1:43" x14ac:dyDescent="0.25">
      <c r="A64" s="43" t="str">
        <f t="shared" si="6"/>
        <v>Batcar</v>
      </c>
      <c r="B64" s="90" t="s">
        <v>133</v>
      </c>
      <c r="E64" s="107"/>
      <c r="F64" s="108"/>
      <c r="G64" s="109"/>
      <c r="H64" s="110"/>
      <c r="I64" s="110"/>
      <c r="J64" s="110"/>
      <c r="K64" s="110"/>
      <c r="L64" s="110"/>
      <c r="M64" s="110"/>
      <c r="N64" s="110"/>
      <c r="O64" s="110"/>
      <c r="P64" s="110"/>
      <c r="Q64" s="110"/>
      <c r="R64" s="110"/>
      <c r="S64" s="110"/>
      <c r="T64" s="111"/>
      <c r="U64" s="89"/>
      <c r="AM64" s="43" t="s">
        <v>180</v>
      </c>
      <c r="AN64" s="1" t="str">
        <f>CONCATENATE(A64,'PL230087'!$R$5)</f>
        <v>BatcarCommande 4</v>
      </c>
      <c r="AO64" s="1" t="str">
        <f t="shared" si="11"/>
        <v>P0055</v>
      </c>
      <c r="AP64" s="1" t="str">
        <f t="shared" si="12"/>
        <v>Batcar</v>
      </c>
      <c r="AQ64" s="1" t="str">
        <f t="shared" si="13"/>
        <v>P0055</v>
      </c>
    </row>
    <row r="65" spans="1:43" x14ac:dyDescent="0.25">
      <c r="A65" s="43" t="str">
        <f t="shared" si="6"/>
        <v>Batcar</v>
      </c>
      <c r="B65" s="90" t="s">
        <v>133</v>
      </c>
      <c r="E65" s="107"/>
      <c r="F65" s="108"/>
      <c r="G65" s="109"/>
      <c r="H65" s="110"/>
      <c r="I65" s="110"/>
      <c r="J65" s="110"/>
      <c r="K65" s="110"/>
      <c r="L65" s="110"/>
      <c r="M65" s="110"/>
      <c r="N65" s="110"/>
      <c r="O65" s="110"/>
      <c r="P65" s="110"/>
      <c r="Q65" s="110"/>
      <c r="R65" s="110"/>
      <c r="S65" s="110"/>
      <c r="T65" s="111"/>
      <c r="U65" s="89"/>
      <c r="AM65" s="43" t="s">
        <v>181</v>
      </c>
      <c r="AN65" s="1" t="str">
        <f>CONCATENATE(A65,'PL230087'!$R$5)</f>
        <v>BatcarCommande 4</v>
      </c>
      <c r="AO65" s="1" t="str">
        <f t="shared" si="11"/>
        <v>P0056</v>
      </c>
      <c r="AP65" s="1" t="str">
        <f t="shared" si="12"/>
        <v>Batcar</v>
      </c>
      <c r="AQ65" s="1" t="str">
        <f t="shared" si="13"/>
        <v>P0056</v>
      </c>
    </row>
    <row r="66" spans="1:43" x14ac:dyDescent="0.25">
      <c r="A66" s="43" t="str">
        <f t="shared" si="6"/>
        <v>Batcar</v>
      </c>
      <c r="B66" s="90" t="s">
        <v>133</v>
      </c>
      <c r="E66" s="107"/>
      <c r="F66" s="108"/>
      <c r="G66" s="109"/>
      <c r="H66" s="110"/>
      <c r="I66" s="110"/>
      <c r="J66" s="110"/>
      <c r="K66" s="110"/>
      <c r="L66" s="110"/>
      <c r="M66" s="110"/>
      <c r="N66" s="110"/>
      <c r="O66" s="110"/>
      <c r="P66" s="110"/>
      <c r="Q66" s="110"/>
      <c r="R66" s="110"/>
      <c r="S66" s="110"/>
      <c r="T66" s="111"/>
      <c r="U66" s="89"/>
      <c r="AM66" s="43" t="s">
        <v>182</v>
      </c>
      <c r="AN66" s="1" t="str">
        <f>CONCATENATE(A66,'PL230087'!$R$5)</f>
        <v>BatcarCommande 4</v>
      </c>
      <c r="AO66" s="1" t="str">
        <f t="shared" si="11"/>
        <v>P0057</v>
      </c>
      <c r="AP66" s="1" t="str">
        <f t="shared" si="12"/>
        <v>Batcar</v>
      </c>
      <c r="AQ66" s="1" t="str">
        <f t="shared" si="13"/>
        <v>P0057</v>
      </c>
    </row>
    <row r="67" spans="1:43" x14ac:dyDescent="0.25">
      <c r="A67" s="43" t="str">
        <f t="shared" si="6"/>
        <v>Batcar</v>
      </c>
      <c r="B67" s="90" t="s">
        <v>133</v>
      </c>
      <c r="E67" s="107"/>
      <c r="F67" s="108"/>
      <c r="G67" s="109"/>
      <c r="H67" s="110"/>
      <c r="I67" s="110"/>
      <c r="J67" s="110"/>
      <c r="K67" s="110"/>
      <c r="L67" s="110"/>
      <c r="M67" s="110"/>
      <c r="N67" s="110"/>
      <c r="O67" s="110"/>
      <c r="P67" s="110"/>
      <c r="Q67" s="110"/>
      <c r="R67" s="110"/>
      <c r="S67" s="110"/>
      <c r="T67" s="111"/>
      <c r="U67" s="89"/>
      <c r="AM67" s="43" t="s">
        <v>183</v>
      </c>
      <c r="AN67" s="1" t="str">
        <f>CONCATENATE(A67,'PL230087'!$R$5)</f>
        <v>BatcarCommande 4</v>
      </c>
      <c r="AO67" s="1" t="str">
        <f t="shared" si="11"/>
        <v>P0058</v>
      </c>
      <c r="AP67" s="1" t="str">
        <f t="shared" si="12"/>
        <v>Batcar</v>
      </c>
      <c r="AQ67" s="1" t="str">
        <f t="shared" si="13"/>
        <v>P0058</v>
      </c>
    </row>
    <row r="68" spans="1:43" x14ac:dyDescent="0.25">
      <c r="A68" s="43" t="str">
        <f t="shared" si="6"/>
        <v>Batcar</v>
      </c>
      <c r="B68" s="90" t="s">
        <v>133</v>
      </c>
      <c r="E68" s="107"/>
      <c r="F68" s="108"/>
      <c r="G68" s="109"/>
      <c r="H68" s="110"/>
      <c r="I68" s="110"/>
      <c r="J68" s="110"/>
      <c r="K68" s="110"/>
      <c r="L68" s="110"/>
      <c r="M68" s="110"/>
      <c r="N68" s="110"/>
      <c r="O68" s="110"/>
      <c r="P68" s="110"/>
      <c r="Q68" s="110"/>
      <c r="R68" s="110"/>
      <c r="S68" s="110"/>
      <c r="T68" s="111"/>
      <c r="U68" s="89"/>
      <c r="AM68" s="43" t="s">
        <v>184</v>
      </c>
      <c r="AN68" s="1" t="str">
        <f>CONCATENATE(A68,'PL230087'!$R$5)</f>
        <v>BatcarCommande 4</v>
      </c>
      <c r="AO68" s="1" t="str">
        <f t="shared" si="11"/>
        <v>P0059</v>
      </c>
      <c r="AP68" s="1" t="str">
        <f t="shared" si="12"/>
        <v>Batcar</v>
      </c>
      <c r="AQ68" s="1" t="str">
        <f t="shared" si="13"/>
        <v>P0059</v>
      </c>
    </row>
    <row r="69" spans="1:43" x14ac:dyDescent="0.25">
      <c r="A69" s="43" t="str">
        <f t="shared" si="6"/>
        <v>Batcar</v>
      </c>
      <c r="B69" s="90" t="s">
        <v>133</v>
      </c>
      <c r="E69" s="107"/>
      <c r="F69" s="108"/>
      <c r="G69" s="109"/>
      <c r="H69" s="110"/>
      <c r="I69" s="110"/>
      <c r="J69" s="110"/>
      <c r="K69" s="110"/>
      <c r="L69" s="110"/>
      <c r="M69" s="110"/>
      <c r="N69" s="110"/>
      <c r="O69" s="110"/>
      <c r="P69" s="110"/>
      <c r="Q69" s="110"/>
      <c r="R69" s="110"/>
      <c r="S69" s="110"/>
      <c r="T69" s="111"/>
      <c r="U69" s="89"/>
      <c r="AM69" s="43" t="s">
        <v>185</v>
      </c>
      <c r="AN69" s="1" t="str">
        <f>CONCATENATE(A69,'PL230087'!$R$5)</f>
        <v>BatcarCommande 4</v>
      </c>
      <c r="AO69" s="1" t="str">
        <f t="shared" si="11"/>
        <v>P0060</v>
      </c>
      <c r="AP69" s="1" t="str">
        <f t="shared" si="12"/>
        <v>Batcar</v>
      </c>
      <c r="AQ69" s="1" t="str">
        <f t="shared" si="13"/>
        <v>P0060</v>
      </c>
    </row>
    <row r="70" spans="1:43" x14ac:dyDescent="0.25">
      <c r="A70" s="43" t="str">
        <f t="shared" si="6"/>
        <v>Batcar</v>
      </c>
      <c r="B70" s="90" t="s">
        <v>133</v>
      </c>
      <c r="E70" s="107"/>
      <c r="F70" s="108"/>
      <c r="G70" s="109"/>
      <c r="H70" s="110"/>
      <c r="I70" s="110"/>
      <c r="J70" s="110"/>
      <c r="K70" s="110"/>
      <c r="L70" s="110"/>
      <c r="M70" s="110"/>
      <c r="N70" s="110"/>
      <c r="O70" s="110"/>
      <c r="P70" s="110"/>
      <c r="Q70" s="110"/>
      <c r="R70" s="110"/>
      <c r="S70" s="110"/>
      <c r="T70" s="111"/>
      <c r="U70" s="89"/>
      <c r="AM70" s="43" t="s">
        <v>186</v>
      </c>
      <c r="AN70" s="1" t="str">
        <f>CONCATENATE(A70,'PL230087'!$R$5)</f>
        <v>BatcarCommande 4</v>
      </c>
      <c r="AO70" s="1" t="str">
        <f t="shared" si="11"/>
        <v>P0061</v>
      </c>
      <c r="AP70" s="1" t="str">
        <f t="shared" si="12"/>
        <v>Batcar</v>
      </c>
      <c r="AQ70" s="1" t="str">
        <f t="shared" si="13"/>
        <v>P0061</v>
      </c>
    </row>
    <row r="71" spans="1:43" x14ac:dyDescent="0.25">
      <c r="A71" s="43" t="str">
        <f t="shared" si="6"/>
        <v>Batcar</v>
      </c>
      <c r="B71" s="90" t="s">
        <v>133</v>
      </c>
      <c r="E71" s="107"/>
      <c r="F71" s="108"/>
      <c r="G71" s="109"/>
      <c r="H71" s="110"/>
      <c r="I71" s="110"/>
      <c r="J71" s="110"/>
      <c r="K71" s="110"/>
      <c r="L71" s="110"/>
      <c r="M71" s="110"/>
      <c r="N71" s="110"/>
      <c r="O71" s="110"/>
      <c r="P71" s="110"/>
      <c r="Q71" s="110"/>
      <c r="R71" s="110"/>
      <c r="S71" s="110"/>
      <c r="T71" s="111"/>
      <c r="U71" s="89"/>
      <c r="AM71" s="43" t="s">
        <v>187</v>
      </c>
      <c r="AN71" s="1" t="str">
        <f>CONCATENATE(A71,'PL230087'!$R$5)</f>
        <v>BatcarCommande 4</v>
      </c>
      <c r="AO71" s="1" t="str">
        <f t="shared" si="11"/>
        <v>P0062</v>
      </c>
      <c r="AP71" s="1" t="str">
        <f t="shared" si="12"/>
        <v>Batcar</v>
      </c>
      <c r="AQ71" s="1" t="str">
        <f t="shared" si="13"/>
        <v>P0062</v>
      </c>
    </row>
    <row r="72" spans="1:43" ht="15.75" thickBot="1" x14ac:dyDescent="0.3">
      <c r="A72" s="43" t="str">
        <f t="shared" si="6"/>
        <v>Batcar</v>
      </c>
      <c r="B72" s="90" t="s">
        <v>133</v>
      </c>
      <c r="E72" s="107"/>
      <c r="F72" s="108"/>
      <c r="G72" s="109"/>
      <c r="H72" s="110"/>
      <c r="I72" s="110"/>
      <c r="J72" s="110"/>
      <c r="K72" s="110"/>
      <c r="L72" s="110"/>
      <c r="M72" s="110"/>
      <c r="N72" s="110"/>
      <c r="O72" s="110"/>
      <c r="P72" s="110"/>
      <c r="Q72" s="110"/>
      <c r="R72" s="110"/>
      <c r="S72" s="110"/>
      <c r="T72" s="111"/>
      <c r="U72" s="89"/>
      <c r="AM72" s="43" t="s">
        <v>188</v>
      </c>
      <c r="AN72" s="1" t="str">
        <f>CONCATENATE(A72,'PL230087'!$R$5)</f>
        <v>BatcarCommande 4</v>
      </c>
      <c r="AO72" s="1" t="str">
        <f t="shared" si="11"/>
        <v>P0063</v>
      </c>
      <c r="AP72" s="1" t="str">
        <f t="shared" si="12"/>
        <v>Batcar</v>
      </c>
      <c r="AQ72" s="1" t="str">
        <f t="shared" si="13"/>
        <v>P0063</v>
      </c>
    </row>
    <row r="73" spans="1:43" x14ac:dyDescent="0.25">
      <c r="A73" s="43" t="str">
        <f t="shared" si="6"/>
        <v>Ouest BatteriesLB55L1W172R1Z55</v>
      </c>
      <c r="B73" s="112" t="s">
        <v>190</v>
      </c>
      <c r="C73" s="112" t="s">
        <v>46</v>
      </c>
      <c r="D73" s="113" t="s">
        <v>47</v>
      </c>
      <c r="E73" s="114" t="s">
        <v>48</v>
      </c>
      <c r="F73" s="115" t="s">
        <v>49</v>
      </c>
      <c r="G73" s="116" t="s">
        <v>191</v>
      </c>
      <c r="H73" s="117"/>
      <c r="I73" s="117">
        <v>52</v>
      </c>
      <c r="J73" s="117">
        <v>500</v>
      </c>
      <c r="K73" s="117" t="s">
        <v>50</v>
      </c>
      <c r="L73" s="117">
        <v>207</v>
      </c>
      <c r="M73" s="117">
        <v>175</v>
      </c>
      <c r="N73" s="117">
        <v>190</v>
      </c>
      <c r="O73" s="117">
        <v>0</v>
      </c>
      <c r="P73" s="117">
        <v>1</v>
      </c>
      <c r="Q73" s="117" t="s">
        <v>51</v>
      </c>
      <c r="R73" s="117">
        <v>12.555</v>
      </c>
      <c r="S73" s="117">
        <v>96</v>
      </c>
      <c r="T73" s="118">
        <v>26.75</v>
      </c>
      <c r="U73" s="119">
        <f>MROUND((T73/(1-U$3)),0.01)</f>
        <v>27.12</v>
      </c>
      <c r="AM73" s="43" t="s">
        <v>189</v>
      </c>
      <c r="AN73" s="1" t="str">
        <f>CONCATENATE(A73,'PL230087'!$R$5)</f>
        <v>Ouest BatteriesLB55L1W172R1Z55Commande 4</v>
      </c>
      <c r="AO73" s="1" t="str">
        <f t="shared" si="11"/>
        <v>P0064</v>
      </c>
      <c r="AP73" s="1" t="str">
        <f t="shared" si="12"/>
        <v>Ouest BatteriesLB55L1W172R1Z55</v>
      </c>
      <c r="AQ73" s="1" t="str">
        <f t="shared" si="13"/>
        <v>P0064</v>
      </c>
    </row>
    <row r="74" spans="1:43" x14ac:dyDescent="0.25">
      <c r="A74" s="43" t="str">
        <f t="shared" si="6"/>
        <v>Ouest BatteriesLB66L2W172R1Z55</v>
      </c>
      <c r="B74" s="120" t="s">
        <v>190</v>
      </c>
      <c r="C74" s="120" t="s">
        <v>53</v>
      </c>
      <c r="D74" s="121" t="s">
        <v>54</v>
      </c>
      <c r="E74" s="114" t="s">
        <v>48</v>
      </c>
      <c r="F74" s="115" t="s">
        <v>49</v>
      </c>
      <c r="G74" s="122" t="s">
        <v>193</v>
      </c>
      <c r="H74" s="123"/>
      <c r="I74" s="123">
        <v>62</v>
      </c>
      <c r="J74" s="123">
        <v>600</v>
      </c>
      <c r="K74" s="123" t="s">
        <v>55</v>
      </c>
      <c r="L74" s="123">
        <v>242</v>
      </c>
      <c r="M74" s="123">
        <v>175</v>
      </c>
      <c r="N74" s="123">
        <v>190</v>
      </c>
      <c r="O74" s="123">
        <v>0</v>
      </c>
      <c r="P74" s="123">
        <v>1</v>
      </c>
      <c r="Q74" s="123" t="s">
        <v>51</v>
      </c>
      <c r="R74" s="123">
        <v>14.552</v>
      </c>
      <c r="S74" s="123">
        <v>84</v>
      </c>
      <c r="T74" s="124">
        <v>30.85</v>
      </c>
      <c r="U74" s="125">
        <f t="shared" ref="U74:U90" si="24">MROUND((T74/(1-U$3)),0.01)</f>
        <v>31.27</v>
      </c>
      <c r="AM74" s="43" t="s">
        <v>192</v>
      </c>
      <c r="AN74" s="1" t="str">
        <f>CONCATENATE(A74,'PL230087'!$R$5)</f>
        <v>Ouest BatteriesLB66L2W172R1Z55Commande 4</v>
      </c>
      <c r="AO74" s="1" t="str">
        <f t="shared" si="11"/>
        <v>P0065</v>
      </c>
      <c r="AP74" s="1" t="str">
        <f t="shared" si="12"/>
        <v>Ouest BatteriesLB66L2W172R1Z55</v>
      </c>
      <c r="AQ74" s="1" t="str">
        <f t="shared" si="13"/>
        <v>P0065</v>
      </c>
    </row>
    <row r="75" spans="1:43" x14ac:dyDescent="0.25">
      <c r="A75" s="43" t="str">
        <f t="shared" ref="A75:A138" si="25">CONCATENATE(B75,D75)</f>
        <v>Ouest BatteriesLB77L3W172R1Z55</v>
      </c>
      <c r="B75" s="126" t="s">
        <v>190</v>
      </c>
      <c r="C75" s="126" t="s">
        <v>57</v>
      </c>
      <c r="D75" s="127" t="s">
        <v>58</v>
      </c>
      <c r="E75" s="114" t="s">
        <v>48</v>
      </c>
      <c r="F75" s="115" t="s">
        <v>49</v>
      </c>
      <c r="G75" s="128"/>
      <c r="H75" s="129"/>
      <c r="I75" s="129">
        <v>74</v>
      </c>
      <c r="J75" s="129">
        <v>700</v>
      </c>
      <c r="K75" s="129" t="s">
        <v>59</v>
      </c>
      <c r="L75" s="129">
        <v>278</v>
      </c>
      <c r="M75" s="129">
        <v>175</v>
      </c>
      <c r="N75" s="129">
        <v>190</v>
      </c>
      <c r="O75" s="129">
        <v>0</v>
      </c>
      <c r="P75" s="129">
        <v>1</v>
      </c>
      <c r="Q75" s="129" t="s">
        <v>51</v>
      </c>
      <c r="R75" s="129">
        <v>17.454000000000001</v>
      </c>
      <c r="S75" s="129">
        <v>76</v>
      </c>
      <c r="T75" s="130">
        <v>38.050000000000004</v>
      </c>
      <c r="U75" s="131">
        <f t="shared" si="24"/>
        <v>38.57</v>
      </c>
      <c r="AM75" s="43" t="s">
        <v>194</v>
      </c>
      <c r="AN75" s="1" t="str">
        <f>CONCATENATE(A75,'PL230087'!$R$5)</f>
        <v>Ouest BatteriesLB77L3W172R1Z55Commande 4</v>
      </c>
      <c r="AO75" s="1" t="str">
        <f t="shared" ref="AO75:AO138" si="26">AM75</f>
        <v>P0066</v>
      </c>
      <c r="AP75" s="1" t="str">
        <f t="shared" ref="AP75:AP138" si="27">A75</f>
        <v>Ouest BatteriesLB77L3W172R1Z55</v>
      </c>
      <c r="AQ75" s="1" t="str">
        <f t="shared" ref="AQ75:AQ138" si="28">AO75</f>
        <v>P0066</v>
      </c>
    </row>
    <row r="76" spans="1:43" x14ac:dyDescent="0.25">
      <c r="A76" s="43" t="str">
        <f t="shared" si="25"/>
        <v>Ouest BatteriesLB90L5W172R1Z55</v>
      </c>
      <c r="B76" s="120" t="s">
        <v>190</v>
      </c>
      <c r="C76" s="120" t="s">
        <v>61</v>
      </c>
      <c r="D76" s="121" t="s">
        <v>62</v>
      </c>
      <c r="E76" s="114" t="s">
        <v>48</v>
      </c>
      <c r="F76" s="115" t="s">
        <v>49</v>
      </c>
      <c r="G76" s="122"/>
      <c r="H76" s="123"/>
      <c r="I76" s="123">
        <v>100</v>
      </c>
      <c r="J76" s="123">
        <v>850</v>
      </c>
      <c r="K76" s="123" t="s">
        <v>63</v>
      </c>
      <c r="L76" s="123">
        <v>353</v>
      </c>
      <c r="M76" s="123">
        <v>175</v>
      </c>
      <c r="N76" s="123">
        <v>190</v>
      </c>
      <c r="O76" s="123">
        <v>0</v>
      </c>
      <c r="P76" s="123">
        <v>1</v>
      </c>
      <c r="Q76" s="123" t="s">
        <v>51</v>
      </c>
      <c r="R76" s="123">
        <v>22.8</v>
      </c>
      <c r="S76" s="123">
        <v>48</v>
      </c>
      <c r="T76" s="124">
        <v>51.85</v>
      </c>
      <c r="U76" s="125">
        <f t="shared" si="24"/>
        <v>52.56</v>
      </c>
      <c r="AM76" s="43" t="s">
        <v>195</v>
      </c>
      <c r="AN76" s="1" t="str">
        <f>CONCATENATE(A76,'PL230087'!$R$5)</f>
        <v>Ouest BatteriesLB90L5W172R1Z55Commande 4</v>
      </c>
      <c r="AO76" s="1" t="str">
        <f t="shared" si="26"/>
        <v>P0067</v>
      </c>
      <c r="AP76" s="1" t="str">
        <f t="shared" si="27"/>
        <v>Ouest BatteriesLB90L5W172R1Z55</v>
      </c>
      <c r="AQ76" s="1" t="str">
        <f t="shared" si="28"/>
        <v>P0067</v>
      </c>
    </row>
    <row r="77" spans="1:43" x14ac:dyDescent="0.25">
      <c r="A77" s="43" t="str">
        <f t="shared" si="25"/>
        <v>Ouest BatteriesLB45B1W172R1Z44</v>
      </c>
      <c r="B77" s="126" t="s">
        <v>190</v>
      </c>
      <c r="C77" s="126" t="s">
        <v>65</v>
      </c>
      <c r="D77" s="127" t="s">
        <v>66</v>
      </c>
      <c r="E77" s="132" t="s">
        <v>48</v>
      </c>
      <c r="F77" s="133" t="s">
        <v>49</v>
      </c>
      <c r="G77" s="129" t="s">
        <v>197</v>
      </c>
      <c r="H77" s="129"/>
      <c r="I77" s="129">
        <v>45</v>
      </c>
      <c r="J77" s="129">
        <v>400</v>
      </c>
      <c r="K77" s="129" t="s">
        <v>67</v>
      </c>
      <c r="L77" s="129">
        <v>207</v>
      </c>
      <c r="M77" s="129">
        <v>175</v>
      </c>
      <c r="N77" s="129">
        <v>225</v>
      </c>
      <c r="O77" s="129">
        <v>0</v>
      </c>
      <c r="P77" s="129">
        <v>1</v>
      </c>
      <c r="Q77" s="129" t="s">
        <v>51</v>
      </c>
      <c r="R77" s="129">
        <v>11.6</v>
      </c>
      <c r="S77" s="129">
        <v>96</v>
      </c>
      <c r="T77" s="130">
        <v>24.5</v>
      </c>
      <c r="U77" s="131">
        <f t="shared" si="24"/>
        <v>24.84</v>
      </c>
      <c r="AM77" s="43" t="s">
        <v>196</v>
      </c>
      <c r="AN77" s="1" t="str">
        <f>CONCATENATE(A77,'PL230087'!$R$5)</f>
        <v>Ouest BatteriesLB45B1W172R1Z44Commande 4</v>
      </c>
      <c r="AO77" s="1" t="str">
        <f t="shared" si="26"/>
        <v>P0068</v>
      </c>
      <c r="AP77" s="1" t="str">
        <f t="shared" si="27"/>
        <v>Ouest BatteriesLB45B1W172R1Z44</v>
      </c>
      <c r="AQ77" s="1" t="str">
        <f t="shared" si="28"/>
        <v>P0068</v>
      </c>
    </row>
    <row r="78" spans="1:43" x14ac:dyDescent="0.25">
      <c r="A78" s="43" t="str">
        <f t="shared" si="25"/>
        <v>Ouest BatteriesLB45L1W172R1Z44</v>
      </c>
      <c r="B78" s="120" t="s">
        <v>190</v>
      </c>
      <c r="C78" s="120" t="s">
        <v>69</v>
      </c>
      <c r="D78" s="121" t="s">
        <v>70</v>
      </c>
      <c r="E78" s="132" t="s">
        <v>48</v>
      </c>
      <c r="F78" s="134" t="s">
        <v>49</v>
      </c>
      <c r="G78" s="123" t="s">
        <v>199</v>
      </c>
      <c r="H78" s="123"/>
      <c r="I78" s="123">
        <v>45</v>
      </c>
      <c r="J78" s="123">
        <v>400</v>
      </c>
      <c r="K78" s="123" t="s">
        <v>50</v>
      </c>
      <c r="L78" s="123">
        <v>207</v>
      </c>
      <c r="M78" s="123">
        <v>175</v>
      </c>
      <c r="N78" s="123">
        <v>225</v>
      </c>
      <c r="O78" s="123">
        <v>0</v>
      </c>
      <c r="P78" s="123">
        <v>1</v>
      </c>
      <c r="Q78" s="123" t="s">
        <v>51</v>
      </c>
      <c r="R78" s="123">
        <v>11.6</v>
      </c>
      <c r="S78" s="123">
        <v>96</v>
      </c>
      <c r="T78" s="124">
        <v>24.5</v>
      </c>
      <c r="U78" s="125">
        <f t="shared" si="24"/>
        <v>24.84</v>
      </c>
      <c r="AM78" s="43" t="s">
        <v>198</v>
      </c>
      <c r="AN78" s="1" t="str">
        <f>CONCATENATE(A78,'PL230087'!$R$5)</f>
        <v>Ouest BatteriesLB45L1W172R1Z44Commande 4</v>
      </c>
      <c r="AO78" s="1" t="str">
        <f t="shared" si="26"/>
        <v>P0069</v>
      </c>
      <c r="AP78" s="1" t="str">
        <f t="shared" si="27"/>
        <v>Ouest BatteriesLB45L1W172R1Z44</v>
      </c>
      <c r="AQ78" s="1" t="str">
        <f t="shared" si="28"/>
        <v>P0069</v>
      </c>
    </row>
    <row r="79" spans="1:43" x14ac:dyDescent="0.25">
      <c r="A79" s="43" t="str">
        <f t="shared" si="25"/>
        <v>Ouest BatteriesLB56B2W172R1Z44</v>
      </c>
      <c r="B79" s="126" t="s">
        <v>190</v>
      </c>
      <c r="C79" s="126" t="s">
        <v>72</v>
      </c>
      <c r="D79" s="127" t="s">
        <v>73</v>
      </c>
      <c r="E79" s="132" t="s">
        <v>48</v>
      </c>
      <c r="F79" s="134" t="s">
        <v>49</v>
      </c>
      <c r="G79" s="129" t="s">
        <v>201</v>
      </c>
      <c r="H79" s="129"/>
      <c r="I79" s="129">
        <v>60</v>
      </c>
      <c r="J79" s="129">
        <v>520</v>
      </c>
      <c r="K79" s="129" t="s">
        <v>74</v>
      </c>
      <c r="L79" s="129">
        <v>242</v>
      </c>
      <c r="M79" s="129">
        <v>175</v>
      </c>
      <c r="N79" s="129">
        <v>175</v>
      </c>
      <c r="O79" s="129">
        <v>0</v>
      </c>
      <c r="P79" s="129">
        <v>1</v>
      </c>
      <c r="Q79" s="129" t="s">
        <v>51</v>
      </c>
      <c r="R79" s="129">
        <v>13.9</v>
      </c>
      <c r="S79" s="129">
        <v>84</v>
      </c>
      <c r="T79" s="130">
        <v>29.5</v>
      </c>
      <c r="U79" s="131">
        <f t="shared" si="24"/>
        <v>29.91</v>
      </c>
      <c r="AM79" s="43" t="s">
        <v>200</v>
      </c>
      <c r="AN79" s="1" t="str">
        <f>CONCATENATE(A79,'PL230087'!$R$5)</f>
        <v>Ouest BatteriesLB56B2W172R1Z44Commande 4</v>
      </c>
      <c r="AO79" s="1" t="str">
        <f t="shared" si="26"/>
        <v>P0070</v>
      </c>
      <c r="AP79" s="1" t="str">
        <f t="shared" si="27"/>
        <v>Ouest BatteriesLB56B2W172R1Z44</v>
      </c>
      <c r="AQ79" s="1" t="str">
        <f t="shared" si="28"/>
        <v>P0070</v>
      </c>
    </row>
    <row r="80" spans="1:43" x14ac:dyDescent="0.25">
      <c r="A80" s="43" t="str">
        <f t="shared" si="25"/>
        <v>Ouest BatteriesLB56L2W172R1Z44</v>
      </c>
      <c r="B80" s="120" t="s">
        <v>190</v>
      </c>
      <c r="C80" s="120" t="s">
        <v>76</v>
      </c>
      <c r="D80" s="121" t="s">
        <v>77</v>
      </c>
      <c r="E80" s="132" t="s">
        <v>48</v>
      </c>
      <c r="F80" s="134" t="s">
        <v>49</v>
      </c>
      <c r="G80" s="123" t="s">
        <v>203</v>
      </c>
      <c r="H80" s="123"/>
      <c r="I80" s="123">
        <v>60</v>
      </c>
      <c r="J80" s="123">
        <v>520</v>
      </c>
      <c r="K80" s="123" t="s">
        <v>55</v>
      </c>
      <c r="L80" s="123">
        <v>242</v>
      </c>
      <c r="M80" s="123">
        <v>175</v>
      </c>
      <c r="N80" s="123">
        <v>190</v>
      </c>
      <c r="O80" s="123">
        <v>0</v>
      </c>
      <c r="P80" s="123">
        <v>1</v>
      </c>
      <c r="Q80" s="123" t="s">
        <v>51</v>
      </c>
      <c r="R80" s="123">
        <v>13.9</v>
      </c>
      <c r="S80" s="123">
        <v>84</v>
      </c>
      <c r="T80" s="124">
        <v>29.5</v>
      </c>
      <c r="U80" s="125">
        <f t="shared" si="24"/>
        <v>29.91</v>
      </c>
      <c r="AM80" s="43" t="s">
        <v>202</v>
      </c>
      <c r="AN80" s="1" t="str">
        <f>CONCATENATE(A80,'PL230087'!$R$5)</f>
        <v>Ouest BatteriesLB56L2W172R1Z44Commande 4</v>
      </c>
      <c r="AO80" s="1" t="str">
        <f t="shared" si="26"/>
        <v>P0071</v>
      </c>
      <c r="AP80" s="1" t="str">
        <f t="shared" si="27"/>
        <v>Ouest BatteriesLB56L2W172R1Z44</v>
      </c>
      <c r="AQ80" s="1" t="str">
        <f t="shared" si="28"/>
        <v>P0071</v>
      </c>
    </row>
    <row r="81" spans="1:43" x14ac:dyDescent="0.25">
      <c r="A81" s="43" t="str">
        <f t="shared" si="25"/>
        <v>Ouest BatteriesLB67B3W172R1Z44</v>
      </c>
      <c r="B81" s="126" t="s">
        <v>190</v>
      </c>
      <c r="C81" s="126" t="s">
        <v>79</v>
      </c>
      <c r="D81" s="127" t="s">
        <v>80</v>
      </c>
      <c r="E81" s="132" t="s">
        <v>48</v>
      </c>
      <c r="F81" s="134" t="s">
        <v>49</v>
      </c>
      <c r="G81" s="129" t="s">
        <v>205</v>
      </c>
      <c r="H81" s="129"/>
      <c r="I81" s="129">
        <v>70</v>
      </c>
      <c r="J81" s="129">
        <v>620</v>
      </c>
      <c r="K81" s="129" t="s">
        <v>81</v>
      </c>
      <c r="L81" s="129">
        <v>278</v>
      </c>
      <c r="M81" s="129">
        <v>175</v>
      </c>
      <c r="N81" s="129">
        <v>175</v>
      </c>
      <c r="O81" s="129">
        <v>0</v>
      </c>
      <c r="P81" s="129">
        <v>1</v>
      </c>
      <c r="Q81" s="129" t="s">
        <v>51</v>
      </c>
      <c r="R81" s="129">
        <v>16.8</v>
      </c>
      <c r="S81" s="129">
        <v>76</v>
      </c>
      <c r="T81" s="130">
        <v>34.1</v>
      </c>
      <c r="U81" s="131">
        <f t="shared" si="24"/>
        <v>34.57</v>
      </c>
      <c r="AM81" s="43" t="s">
        <v>204</v>
      </c>
      <c r="AN81" s="1" t="str">
        <f>CONCATENATE(A81,'PL230087'!$R$5)</f>
        <v>Ouest BatteriesLB67B3W172R1Z44Commande 4</v>
      </c>
      <c r="AO81" s="1" t="str">
        <f t="shared" si="26"/>
        <v>P0072</v>
      </c>
      <c r="AP81" s="1" t="str">
        <f t="shared" si="27"/>
        <v>Ouest BatteriesLB67B3W172R1Z44</v>
      </c>
      <c r="AQ81" s="1" t="str">
        <f t="shared" si="28"/>
        <v>P0072</v>
      </c>
    </row>
    <row r="82" spans="1:43" x14ac:dyDescent="0.25">
      <c r="A82" s="43" t="str">
        <f t="shared" si="25"/>
        <v>Ouest BatteriesLB67L3W172R1Z44</v>
      </c>
      <c r="B82" s="120" t="s">
        <v>190</v>
      </c>
      <c r="C82" s="120" t="s">
        <v>83</v>
      </c>
      <c r="D82" s="121" t="s">
        <v>84</v>
      </c>
      <c r="E82" s="132" t="s">
        <v>48</v>
      </c>
      <c r="F82" s="134" t="s">
        <v>49</v>
      </c>
      <c r="G82" s="123" t="s">
        <v>207</v>
      </c>
      <c r="H82" s="123"/>
      <c r="I82" s="123">
        <v>70</v>
      </c>
      <c r="J82" s="123">
        <v>620</v>
      </c>
      <c r="K82" s="123" t="s">
        <v>59</v>
      </c>
      <c r="L82" s="123">
        <v>278</v>
      </c>
      <c r="M82" s="123">
        <v>175</v>
      </c>
      <c r="N82" s="123">
        <v>190</v>
      </c>
      <c r="O82" s="123">
        <v>0</v>
      </c>
      <c r="P82" s="123">
        <v>1</v>
      </c>
      <c r="Q82" s="123" t="s">
        <v>51</v>
      </c>
      <c r="R82" s="123">
        <v>16.8</v>
      </c>
      <c r="S82" s="123">
        <v>76</v>
      </c>
      <c r="T82" s="124">
        <v>34.1</v>
      </c>
      <c r="U82" s="125">
        <f t="shared" si="24"/>
        <v>34.57</v>
      </c>
      <c r="AM82" s="43" t="s">
        <v>206</v>
      </c>
      <c r="AN82" s="1" t="str">
        <f>CONCATENATE(A82,'PL230087'!$R$5)</f>
        <v>Ouest BatteriesLB67L3W172R1Z44Commande 4</v>
      </c>
      <c r="AO82" s="1" t="str">
        <f t="shared" si="26"/>
        <v>P0073</v>
      </c>
      <c r="AP82" s="1" t="str">
        <f t="shared" si="27"/>
        <v>Ouest BatteriesLB67L3W172R1Z44</v>
      </c>
      <c r="AQ82" s="1" t="str">
        <f t="shared" si="28"/>
        <v>P0073</v>
      </c>
    </row>
    <row r="83" spans="1:43" x14ac:dyDescent="0.25">
      <c r="A83" s="43" t="str">
        <f t="shared" si="25"/>
        <v>Ouest BatteriesLB89L5W172R1Z44</v>
      </c>
      <c r="B83" s="126" t="s">
        <v>190</v>
      </c>
      <c r="C83" s="126" t="s">
        <v>86</v>
      </c>
      <c r="D83" s="127" t="s">
        <v>87</v>
      </c>
      <c r="E83" s="132" t="s">
        <v>48</v>
      </c>
      <c r="F83" s="134" t="s">
        <v>49</v>
      </c>
      <c r="G83" s="129"/>
      <c r="H83" s="129"/>
      <c r="I83" s="129">
        <v>95</v>
      </c>
      <c r="J83" s="129">
        <v>800</v>
      </c>
      <c r="K83" s="129" t="s">
        <v>63</v>
      </c>
      <c r="L83" s="129">
        <v>353</v>
      </c>
      <c r="M83" s="129">
        <v>175</v>
      </c>
      <c r="N83" s="129">
        <v>190</v>
      </c>
      <c r="O83" s="129">
        <v>0</v>
      </c>
      <c r="P83" s="129">
        <v>1</v>
      </c>
      <c r="Q83" s="129" t="s">
        <v>51</v>
      </c>
      <c r="R83" s="129">
        <v>21.2</v>
      </c>
      <c r="S83" s="129">
        <v>48</v>
      </c>
      <c r="T83" s="130">
        <v>47.85</v>
      </c>
      <c r="U83" s="131">
        <f t="shared" si="24"/>
        <v>48.51</v>
      </c>
      <c r="AM83" s="43" t="s">
        <v>208</v>
      </c>
      <c r="AN83" s="1" t="str">
        <f>CONCATENATE(A83,'PL230087'!$R$5)</f>
        <v>Ouest BatteriesLB89L5W172R1Z44Commande 4</v>
      </c>
      <c r="AO83" s="1" t="str">
        <f t="shared" si="26"/>
        <v>P0074</v>
      </c>
      <c r="AP83" s="1" t="str">
        <f t="shared" si="27"/>
        <v>Ouest BatteriesLB89L5W172R1Z44</v>
      </c>
      <c r="AQ83" s="1" t="str">
        <f t="shared" si="28"/>
        <v>P0074</v>
      </c>
    </row>
    <row r="84" spans="1:43" x14ac:dyDescent="0.25">
      <c r="A84" s="43" t="str">
        <f t="shared" si="25"/>
        <v>Ouest BatteriesLB44B1K072R1S12</v>
      </c>
      <c r="B84" s="120" t="s">
        <v>190</v>
      </c>
      <c r="C84" s="120" t="s">
        <v>89</v>
      </c>
      <c r="D84" s="121" t="s">
        <v>90</v>
      </c>
      <c r="E84" s="90" t="s">
        <v>48</v>
      </c>
      <c r="F84" s="91" t="s">
        <v>49</v>
      </c>
      <c r="G84" s="123"/>
      <c r="H84" s="123"/>
      <c r="I84" s="123">
        <v>44</v>
      </c>
      <c r="J84" s="123">
        <v>380</v>
      </c>
      <c r="K84" s="123" t="s">
        <v>67</v>
      </c>
      <c r="L84" s="123">
        <v>207</v>
      </c>
      <c r="M84" s="123">
        <v>175</v>
      </c>
      <c r="N84" s="123">
        <v>175</v>
      </c>
      <c r="O84" s="123">
        <v>0</v>
      </c>
      <c r="P84" s="123">
        <v>1</v>
      </c>
      <c r="Q84" s="123" t="s">
        <v>51</v>
      </c>
      <c r="R84" s="123">
        <v>10.7</v>
      </c>
      <c r="S84" s="123">
        <v>96</v>
      </c>
      <c r="T84" s="124">
        <v>23.25</v>
      </c>
      <c r="U84" s="125">
        <f t="shared" si="24"/>
        <v>23.57</v>
      </c>
      <c r="AM84" s="43" t="s">
        <v>209</v>
      </c>
      <c r="AN84" s="1" t="str">
        <f>CONCATENATE(A84,'PL230087'!$R$5)</f>
        <v>Ouest BatteriesLB44B1K072R1S12Commande 4</v>
      </c>
      <c r="AO84" s="1" t="str">
        <f t="shared" si="26"/>
        <v>P0075</v>
      </c>
      <c r="AP84" s="1" t="str">
        <f t="shared" si="27"/>
        <v>Ouest BatteriesLB44B1K072R1S12</v>
      </c>
      <c r="AQ84" s="1" t="str">
        <f t="shared" si="28"/>
        <v>P0075</v>
      </c>
    </row>
    <row r="85" spans="1:43" x14ac:dyDescent="0.25">
      <c r="A85" s="43" t="str">
        <f t="shared" si="25"/>
        <v>Ouest BatteriesLB44L1K072R1S12</v>
      </c>
      <c r="B85" s="126" t="s">
        <v>190</v>
      </c>
      <c r="C85" s="126" t="s">
        <v>92</v>
      </c>
      <c r="D85" s="127" t="s">
        <v>93</v>
      </c>
      <c r="E85" s="90" t="s">
        <v>48</v>
      </c>
      <c r="F85" s="91" t="s">
        <v>49</v>
      </c>
      <c r="G85" s="129" t="s">
        <v>199</v>
      </c>
      <c r="H85" s="129"/>
      <c r="I85" s="129">
        <v>44</v>
      </c>
      <c r="J85" s="129">
        <v>380</v>
      </c>
      <c r="K85" s="129" t="s">
        <v>50</v>
      </c>
      <c r="L85" s="129">
        <v>207</v>
      </c>
      <c r="M85" s="129">
        <v>175</v>
      </c>
      <c r="N85" s="129">
        <v>190</v>
      </c>
      <c r="O85" s="129">
        <v>0</v>
      </c>
      <c r="P85" s="129">
        <v>1</v>
      </c>
      <c r="Q85" s="129" t="s">
        <v>51</v>
      </c>
      <c r="R85" s="129">
        <v>10.9</v>
      </c>
      <c r="S85" s="129">
        <v>96</v>
      </c>
      <c r="T85" s="130">
        <v>23.25</v>
      </c>
      <c r="U85" s="131">
        <f t="shared" si="24"/>
        <v>23.57</v>
      </c>
      <c r="AM85" s="43" t="s">
        <v>210</v>
      </c>
      <c r="AN85" s="1" t="str">
        <f>CONCATENATE(A85,'PL230087'!$R$5)</f>
        <v>Ouest BatteriesLB44L1K072R1S12Commande 4</v>
      </c>
      <c r="AO85" s="1" t="str">
        <f t="shared" si="26"/>
        <v>P0076</v>
      </c>
      <c r="AP85" s="1" t="str">
        <f t="shared" si="27"/>
        <v>Ouest BatteriesLB44L1K072R1S12</v>
      </c>
      <c r="AQ85" s="1" t="str">
        <f t="shared" si="28"/>
        <v>P0076</v>
      </c>
    </row>
    <row r="86" spans="1:43" x14ac:dyDescent="0.25">
      <c r="A86" s="43" t="str">
        <f t="shared" si="25"/>
        <v>Ouest BatteriesLB55B2K072R1S12</v>
      </c>
      <c r="B86" s="120" t="s">
        <v>190</v>
      </c>
      <c r="C86" s="120" t="s">
        <v>95</v>
      </c>
      <c r="D86" s="121" t="s">
        <v>96</v>
      </c>
      <c r="E86" s="90" t="s">
        <v>48</v>
      </c>
      <c r="F86" s="91" t="s">
        <v>49</v>
      </c>
      <c r="G86" s="123"/>
      <c r="H86" s="123"/>
      <c r="I86" s="123">
        <v>55</v>
      </c>
      <c r="J86" s="123">
        <v>460</v>
      </c>
      <c r="K86" s="123" t="s">
        <v>74</v>
      </c>
      <c r="L86" s="123">
        <v>242</v>
      </c>
      <c r="M86" s="123">
        <v>175</v>
      </c>
      <c r="N86" s="123">
        <v>175</v>
      </c>
      <c r="O86" s="123">
        <v>0</v>
      </c>
      <c r="P86" s="123">
        <v>1</v>
      </c>
      <c r="Q86" s="123" t="s">
        <v>51</v>
      </c>
      <c r="R86" s="123">
        <v>11.9</v>
      </c>
      <c r="S86" s="123">
        <v>84</v>
      </c>
      <c r="T86" s="124">
        <v>27.85</v>
      </c>
      <c r="U86" s="125">
        <f t="shared" si="24"/>
        <v>28.23</v>
      </c>
      <c r="AM86" s="43" t="s">
        <v>211</v>
      </c>
      <c r="AN86" s="1" t="str">
        <f>CONCATENATE(A86,'PL230087'!$R$5)</f>
        <v>Ouest BatteriesLB55B2K072R1S12Commande 4</v>
      </c>
      <c r="AO86" s="1" t="str">
        <f t="shared" si="26"/>
        <v>P0077</v>
      </c>
      <c r="AP86" s="1" t="str">
        <f t="shared" si="27"/>
        <v>Ouest BatteriesLB55B2K072R1S12</v>
      </c>
      <c r="AQ86" s="1" t="str">
        <f t="shared" si="28"/>
        <v>P0077</v>
      </c>
    </row>
    <row r="87" spans="1:43" x14ac:dyDescent="0.25">
      <c r="A87" s="43" t="str">
        <f t="shared" si="25"/>
        <v>Ouest BatteriesLB55L2K072R1S12</v>
      </c>
      <c r="B87" s="126" t="s">
        <v>190</v>
      </c>
      <c r="C87" s="126" t="s">
        <v>98</v>
      </c>
      <c r="D87" s="127" t="s">
        <v>99</v>
      </c>
      <c r="E87" s="90" t="s">
        <v>48</v>
      </c>
      <c r="F87" s="91" t="s">
        <v>49</v>
      </c>
      <c r="G87" s="129"/>
      <c r="H87" s="129"/>
      <c r="I87" s="129">
        <v>55</v>
      </c>
      <c r="J87" s="129">
        <v>460</v>
      </c>
      <c r="K87" s="129" t="s">
        <v>55</v>
      </c>
      <c r="L87" s="129">
        <v>242</v>
      </c>
      <c r="M87" s="129">
        <v>175</v>
      </c>
      <c r="N87" s="129">
        <v>190</v>
      </c>
      <c r="O87" s="129">
        <v>0</v>
      </c>
      <c r="P87" s="129">
        <v>1</v>
      </c>
      <c r="Q87" s="129" t="s">
        <v>51</v>
      </c>
      <c r="R87" s="129">
        <v>12.3</v>
      </c>
      <c r="S87" s="129">
        <v>84</v>
      </c>
      <c r="T87" s="130">
        <v>27.85</v>
      </c>
      <c r="U87" s="131">
        <f t="shared" si="24"/>
        <v>28.23</v>
      </c>
      <c r="AM87" s="43" t="s">
        <v>212</v>
      </c>
      <c r="AN87" s="1" t="str">
        <f>CONCATENATE(A87,'PL230087'!$R$5)</f>
        <v>Ouest BatteriesLB55L2K072R1S12Commande 4</v>
      </c>
      <c r="AO87" s="1" t="str">
        <f t="shared" si="26"/>
        <v>P0078</v>
      </c>
      <c r="AP87" s="1" t="str">
        <f t="shared" si="27"/>
        <v>Ouest BatteriesLB55L2K072R1S12</v>
      </c>
      <c r="AQ87" s="1" t="str">
        <f t="shared" si="28"/>
        <v>P0078</v>
      </c>
    </row>
    <row r="88" spans="1:43" x14ac:dyDescent="0.25">
      <c r="A88" s="43" t="str">
        <f t="shared" si="25"/>
        <v>Ouest BatteriesLB66B3K072R1S12</v>
      </c>
      <c r="B88" s="120" t="s">
        <v>190</v>
      </c>
      <c r="C88" s="120" t="s">
        <v>101</v>
      </c>
      <c r="D88" s="121" t="s">
        <v>102</v>
      </c>
      <c r="E88" s="90" t="s">
        <v>48</v>
      </c>
      <c r="F88" s="91" t="s">
        <v>49</v>
      </c>
      <c r="G88" s="123"/>
      <c r="H88" s="123"/>
      <c r="I88" s="123">
        <v>66</v>
      </c>
      <c r="J88" s="123">
        <v>550</v>
      </c>
      <c r="K88" s="123" t="s">
        <v>81</v>
      </c>
      <c r="L88" s="123">
        <v>278</v>
      </c>
      <c r="M88" s="123">
        <v>175</v>
      </c>
      <c r="N88" s="123">
        <v>175</v>
      </c>
      <c r="O88" s="123">
        <v>0</v>
      </c>
      <c r="P88" s="123">
        <v>1</v>
      </c>
      <c r="Q88" s="123" t="s">
        <v>51</v>
      </c>
      <c r="R88" s="123">
        <v>15.5</v>
      </c>
      <c r="S88" s="123">
        <v>76</v>
      </c>
      <c r="T88" s="124">
        <v>33.25</v>
      </c>
      <c r="U88" s="125">
        <f t="shared" si="24"/>
        <v>33.71</v>
      </c>
      <c r="AM88" s="43" t="s">
        <v>213</v>
      </c>
      <c r="AN88" s="1" t="str">
        <f>CONCATENATE(A88,'PL230087'!$R$5)</f>
        <v>Ouest BatteriesLB66B3K072R1S12Commande 4</v>
      </c>
      <c r="AO88" s="1" t="str">
        <f t="shared" si="26"/>
        <v>P0079</v>
      </c>
      <c r="AP88" s="1" t="str">
        <f t="shared" si="27"/>
        <v>Ouest BatteriesLB66B3K072R1S12</v>
      </c>
      <c r="AQ88" s="1" t="str">
        <f t="shared" si="28"/>
        <v>P0079</v>
      </c>
    </row>
    <row r="89" spans="1:43" x14ac:dyDescent="0.25">
      <c r="A89" s="43" t="str">
        <f t="shared" si="25"/>
        <v>Ouest BatteriesLB66L3K072R1S12</v>
      </c>
      <c r="B89" s="126" t="s">
        <v>190</v>
      </c>
      <c r="C89" s="126" t="s">
        <v>104</v>
      </c>
      <c r="D89" s="127" t="s">
        <v>105</v>
      </c>
      <c r="E89" s="90" t="s">
        <v>48</v>
      </c>
      <c r="F89" s="91" t="s">
        <v>49</v>
      </c>
      <c r="G89" s="129"/>
      <c r="H89" s="129"/>
      <c r="I89" s="129">
        <v>66</v>
      </c>
      <c r="J89" s="129">
        <v>550</v>
      </c>
      <c r="K89" s="129" t="s">
        <v>59</v>
      </c>
      <c r="L89" s="129">
        <v>278</v>
      </c>
      <c r="M89" s="129">
        <v>175</v>
      </c>
      <c r="N89" s="129">
        <v>190</v>
      </c>
      <c r="O89" s="129">
        <v>0</v>
      </c>
      <c r="P89" s="129">
        <v>1</v>
      </c>
      <c r="Q89" s="129" t="s">
        <v>51</v>
      </c>
      <c r="R89" s="129">
        <v>15.8</v>
      </c>
      <c r="S89" s="129">
        <v>76</v>
      </c>
      <c r="T89" s="130">
        <v>33.25</v>
      </c>
      <c r="U89" s="131">
        <f t="shared" si="24"/>
        <v>33.71</v>
      </c>
      <c r="AM89" s="43" t="s">
        <v>214</v>
      </c>
      <c r="AN89" s="1" t="str">
        <f>CONCATENATE(A89,'PL230087'!$R$5)</f>
        <v>Ouest BatteriesLB66L3K072R1S12Commande 4</v>
      </c>
      <c r="AO89" s="1" t="str">
        <f t="shared" si="26"/>
        <v>P0080</v>
      </c>
      <c r="AP89" s="1" t="str">
        <f t="shared" si="27"/>
        <v>Ouest BatteriesLB66L3K072R1S12</v>
      </c>
      <c r="AQ89" s="1" t="str">
        <f t="shared" si="28"/>
        <v>P0080</v>
      </c>
    </row>
    <row r="90" spans="1:43" ht="15.75" thickBot="1" x14ac:dyDescent="0.3">
      <c r="A90" s="43" t="str">
        <f t="shared" si="25"/>
        <v>Ouest BatteriesLB88L5K072R1S12</v>
      </c>
      <c r="B90" s="135" t="s">
        <v>190</v>
      </c>
      <c r="C90" s="135" t="s">
        <v>107</v>
      </c>
      <c r="D90" s="136" t="s">
        <v>108</v>
      </c>
      <c r="E90" s="90" t="s">
        <v>48</v>
      </c>
      <c r="F90" s="91" t="s">
        <v>49</v>
      </c>
      <c r="G90" s="137"/>
      <c r="H90" s="137"/>
      <c r="I90" s="137">
        <v>88</v>
      </c>
      <c r="J90" s="137">
        <v>700</v>
      </c>
      <c r="K90" s="137" t="s">
        <v>63</v>
      </c>
      <c r="L90" s="137">
        <v>353</v>
      </c>
      <c r="M90" s="137">
        <v>175</v>
      </c>
      <c r="N90" s="137">
        <v>190</v>
      </c>
      <c r="O90" s="137">
        <v>0</v>
      </c>
      <c r="P90" s="137">
        <v>1</v>
      </c>
      <c r="Q90" s="137" t="s">
        <v>51</v>
      </c>
      <c r="R90" s="137">
        <v>20.8</v>
      </c>
      <c r="S90" s="137">
        <v>48</v>
      </c>
      <c r="T90" s="138">
        <v>46.6</v>
      </c>
      <c r="U90" s="139">
        <f t="shared" si="24"/>
        <v>47.24</v>
      </c>
      <c r="AM90" s="43" t="s">
        <v>215</v>
      </c>
      <c r="AN90" s="1" t="str">
        <f>CONCATENATE(A90,'PL230087'!$R$5)</f>
        <v>Ouest BatteriesLB88L5K072R1S12Commande 4</v>
      </c>
      <c r="AO90" s="1" t="str">
        <f t="shared" si="26"/>
        <v>P0081</v>
      </c>
      <c r="AP90" s="1" t="str">
        <f t="shared" si="27"/>
        <v>Ouest BatteriesLB88L5K072R1S12</v>
      </c>
      <c r="AQ90" s="1" t="str">
        <f t="shared" si="28"/>
        <v>P0081</v>
      </c>
    </row>
    <row r="91" spans="1:43" ht="15.75" thickBot="1" x14ac:dyDescent="0.3">
      <c r="A91" s="43" t="str">
        <f t="shared" si="25"/>
        <v>Ouest Batteries</v>
      </c>
      <c r="B91" s="135" t="s">
        <v>190</v>
      </c>
      <c r="C91" s="140"/>
      <c r="D91" s="141"/>
      <c r="E91" s="107"/>
      <c r="F91" s="108"/>
      <c r="G91" s="142"/>
      <c r="H91" s="143"/>
      <c r="I91" s="144"/>
      <c r="J91" s="144"/>
      <c r="K91" s="144"/>
      <c r="L91" s="144"/>
      <c r="M91" s="144"/>
      <c r="N91" s="144"/>
      <c r="O91" s="144"/>
      <c r="P91" s="144"/>
      <c r="Q91" s="144"/>
      <c r="R91" s="144"/>
      <c r="S91" s="144"/>
      <c r="T91" s="145"/>
      <c r="U91" s="146"/>
      <c r="AM91" s="43" t="s">
        <v>216</v>
      </c>
      <c r="AN91" s="1" t="str">
        <f>CONCATENATE(A91,'PL230087'!$R$5)</f>
        <v>Ouest BatteriesCommande 4</v>
      </c>
      <c r="AO91" s="1" t="str">
        <f t="shared" si="26"/>
        <v>P0082</v>
      </c>
      <c r="AP91" s="1" t="str">
        <f t="shared" si="27"/>
        <v>Ouest Batteries</v>
      </c>
      <c r="AQ91" s="1" t="str">
        <f t="shared" si="28"/>
        <v>P0082</v>
      </c>
    </row>
    <row r="92" spans="1:43" ht="15.75" thickBot="1" x14ac:dyDescent="0.3">
      <c r="A92" s="43" t="str">
        <f t="shared" si="25"/>
        <v>Ouest Batteries</v>
      </c>
      <c r="B92" s="135" t="s">
        <v>190</v>
      </c>
      <c r="C92" s="140"/>
      <c r="D92" s="141"/>
      <c r="E92" s="107"/>
      <c r="F92" s="108"/>
      <c r="G92" s="142"/>
      <c r="H92" s="143"/>
      <c r="I92" s="144"/>
      <c r="J92" s="144"/>
      <c r="K92" s="144"/>
      <c r="L92" s="144"/>
      <c r="M92" s="144"/>
      <c r="N92" s="144"/>
      <c r="O92" s="144"/>
      <c r="P92" s="144"/>
      <c r="Q92" s="144"/>
      <c r="R92" s="144"/>
      <c r="S92" s="144"/>
      <c r="T92" s="145"/>
      <c r="U92" s="146"/>
      <c r="AM92" s="43" t="s">
        <v>217</v>
      </c>
      <c r="AN92" s="1" t="str">
        <f>CONCATENATE(A92,'PL230087'!$R$5)</f>
        <v>Ouest BatteriesCommande 4</v>
      </c>
      <c r="AO92" s="1" t="str">
        <f t="shared" si="26"/>
        <v>P0083</v>
      </c>
      <c r="AP92" s="1" t="str">
        <f t="shared" si="27"/>
        <v>Ouest Batteries</v>
      </c>
      <c r="AQ92" s="1" t="str">
        <f t="shared" si="28"/>
        <v>P0083</v>
      </c>
    </row>
    <row r="93" spans="1:43" ht="15.75" thickBot="1" x14ac:dyDescent="0.3">
      <c r="A93" s="43" t="str">
        <f t="shared" si="25"/>
        <v>Ouest Batteries</v>
      </c>
      <c r="B93" s="135" t="s">
        <v>190</v>
      </c>
      <c r="C93" s="140"/>
      <c r="D93" s="141"/>
      <c r="E93" s="107"/>
      <c r="F93" s="108"/>
      <c r="G93" s="142"/>
      <c r="H93" s="143"/>
      <c r="I93" s="144"/>
      <c r="J93" s="144"/>
      <c r="K93" s="144"/>
      <c r="L93" s="144"/>
      <c r="M93" s="144"/>
      <c r="N93" s="144"/>
      <c r="O93" s="144"/>
      <c r="P93" s="144"/>
      <c r="Q93" s="144"/>
      <c r="R93" s="144"/>
      <c r="S93" s="144"/>
      <c r="T93" s="145"/>
      <c r="U93" s="146"/>
      <c r="AM93" s="43" t="s">
        <v>218</v>
      </c>
      <c r="AN93" s="1" t="str">
        <f>CONCATENATE(A93,'PL230087'!$R$5)</f>
        <v>Ouest BatteriesCommande 4</v>
      </c>
      <c r="AO93" s="1" t="str">
        <f t="shared" si="26"/>
        <v>P0084</v>
      </c>
      <c r="AP93" s="1" t="str">
        <f t="shared" si="27"/>
        <v>Ouest Batteries</v>
      </c>
      <c r="AQ93" s="1" t="str">
        <f t="shared" si="28"/>
        <v>P0084</v>
      </c>
    </row>
    <row r="94" spans="1:43" ht="15.75" thickBot="1" x14ac:dyDescent="0.3">
      <c r="A94" s="43" t="str">
        <f t="shared" si="25"/>
        <v>Ouest Batteries</v>
      </c>
      <c r="B94" s="135" t="s">
        <v>190</v>
      </c>
      <c r="C94" s="140"/>
      <c r="D94" s="141"/>
      <c r="E94" s="107"/>
      <c r="F94" s="108"/>
      <c r="G94" s="142"/>
      <c r="H94" s="143"/>
      <c r="I94" s="144"/>
      <c r="J94" s="144"/>
      <c r="K94" s="144"/>
      <c r="L94" s="144"/>
      <c r="M94" s="144"/>
      <c r="N94" s="144"/>
      <c r="O94" s="144"/>
      <c r="P94" s="144"/>
      <c r="Q94" s="144"/>
      <c r="R94" s="144"/>
      <c r="S94" s="144"/>
      <c r="T94" s="145"/>
      <c r="U94" s="146"/>
      <c r="AM94" s="43" t="s">
        <v>219</v>
      </c>
      <c r="AN94" s="1" t="str">
        <f>CONCATENATE(A94,'PL230087'!$R$5)</f>
        <v>Ouest BatteriesCommande 4</v>
      </c>
      <c r="AO94" s="1" t="str">
        <f t="shared" si="26"/>
        <v>P0085</v>
      </c>
      <c r="AP94" s="1" t="str">
        <f t="shared" si="27"/>
        <v>Ouest Batteries</v>
      </c>
      <c r="AQ94" s="1" t="str">
        <f t="shared" si="28"/>
        <v>P0085</v>
      </c>
    </row>
    <row r="95" spans="1:43" ht="15.75" thickBot="1" x14ac:dyDescent="0.3">
      <c r="A95" s="43" t="str">
        <f t="shared" si="25"/>
        <v>Ouest Batteries</v>
      </c>
      <c r="B95" s="135" t="s">
        <v>190</v>
      </c>
      <c r="C95" s="140"/>
      <c r="D95" s="141"/>
      <c r="E95" s="107"/>
      <c r="F95" s="108"/>
      <c r="G95" s="142"/>
      <c r="H95" s="143"/>
      <c r="I95" s="144"/>
      <c r="J95" s="144"/>
      <c r="K95" s="144"/>
      <c r="L95" s="144"/>
      <c r="M95" s="144"/>
      <c r="N95" s="144"/>
      <c r="O95" s="144"/>
      <c r="P95" s="144"/>
      <c r="Q95" s="144"/>
      <c r="R95" s="144"/>
      <c r="S95" s="144"/>
      <c r="T95" s="145"/>
      <c r="U95" s="146"/>
      <c r="AM95" s="43" t="s">
        <v>220</v>
      </c>
      <c r="AN95" s="1" t="str">
        <f>CONCATENATE(A95,'PL230087'!$R$5)</f>
        <v>Ouest BatteriesCommande 4</v>
      </c>
      <c r="AO95" s="1" t="str">
        <f t="shared" si="26"/>
        <v>P0086</v>
      </c>
      <c r="AP95" s="1" t="str">
        <f t="shared" si="27"/>
        <v>Ouest Batteries</v>
      </c>
      <c r="AQ95" s="1" t="str">
        <f t="shared" si="28"/>
        <v>P0086</v>
      </c>
    </row>
    <row r="96" spans="1:43" ht="15.75" thickBot="1" x14ac:dyDescent="0.3">
      <c r="A96" s="43" t="str">
        <f t="shared" si="25"/>
        <v>Ouest Batteries</v>
      </c>
      <c r="B96" s="135" t="s">
        <v>190</v>
      </c>
      <c r="C96" s="140"/>
      <c r="D96" s="141"/>
      <c r="E96" s="107"/>
      <c r="F96" s="108"/>
      <c r="G96" s="142"/>
      <c r="H96" s="143"/>
      <c r="I96" s="144"/>
      <c r="J96" s="144"/>
      <c r="K96" s="144"/>
      <c r="L96" s="144"/>
      <c r="M96" s="144"/>
      <c r="N96" s="144"/>
      <c r="O96" s="144"/>
      <c r="P96" s="144"/>
      <c r="Q96" s="144"/>
      <c r="R96" s="144"/>
      <c r="S96" s="144"/>
      <c r="T96" s="145"/>
      <c r="U96" s="146"/>
      <c r="AM96" s="43" t="s">
        <v>221</v>
      </c>
      <c r="AN96" s="1" t="str">
        <f>CONCATENATE(A96,'PL230087'!$R$5)</f>
        <v>Ouest BatteriesCommande 4</v>
      </c>
      <c r="AO96" s="1" t="str">
        <f t="shared" si="26"/>
        <v>P0087</v>
      </c>
      <c r="AP96" s="1" t="str">
        <f t="shared" si="27"/>
        <v>Ouest Batteries</v>
      </c>
      <c r="AQ96" s="1" t="str">
        <f t="shared" si="28"/>
        <v>P0087</v>
      </c>
    </row>
    <row r="97" spans="1:43" ht="15.75" thickBot="1" x14ac:dyDescent="0.3">
      <c r="A97" s="43" t="str">
        <f t="shared" si="25"/>
        <v>Ouest Batteries</v>
      </c>
      <c r="B97" s="135" t="s">
        <v>190</v>
      </c>
      <c r="C97" s="140"/>
      <c r="D97" s="141"/>
      <c r="E97" s="107"/>
      <c r="F97" s="108"/>
      <c r="G97" s="142"/>
      <c r="H97" s="143"/>
      <c r="I97" s="144"/>
      <c r="J97" s="144"/>
      <c r="K97" s="144"/>
      <c r="L97" s="144"/>
      <c r="M97" s="144"/>
      <c r="N97" s="144"/>
      <c r="O97" s="144"/>
      <c r="P97" s="144"/>
      <c r="Q97" s="144"/>
      <c r="R97" s="144"/>
      <c r="S97" s="144"/>
      <c r="T97" s="145"/>
      <c r="U97" s="146"/>
      <c r="AM97" s="43" t="s">
        <v>222</v>
      </c>
      <c r="AN97" s="1" t="str">
        <f>CONCATENATE(A97,'PL230087'!$R$5)</f>
        <v>Ouest BatteriesCommande 4</v>
      </c>
      <c r="AO97" s="1" t="str">
        <f t="shared" si="26"/>
        <v>P0088</v>
      </c>
      <c r="AP97" s="1" t="str">
        <f t="shared" si="27"/>
        <v>Ouest Batteries</v>
      </c>
      <c r="AQ97" s="1" t="str">
        <f t="shared" si="28"/>
        <v>P0088</v>
      </c>
    </row>
    <row r="98" spans="1:43" ht="15.75" thickBot="1" x14ac:dyDescent="0.3">
      <c r="A98" s="43" t="str">
        <f t="shared" si="25"/>
        <v>Ouest Batteries</v>
      </c>
      <c r="B98" s="135" t="s">
        <v>190</v>
      </c>
      <c r="C98" s="140"/>
      <c r="D98" s="141"/>
      <c r="E98" s="107"/>
      <c r="F98" s="108"/>
      <c r="G98" s="142"/>
      <c r="H98" s="143"/>
      <c r="I98" s="144"/>
      <c r="J98" s="144"/>
      <c r="K98" s="144"/>
      <c r="L98" s="144"/>
      <c r="M98" s="144"/>
      <c r="N98" s="144"/>
      <c r="O98" s="144"/>
      <c r="P98" s="144"/>
      <c r="Q98" s="144"/>
      <c r="R98" s="144"/>
      <c r="S98" s="144"/>
      <c r="T98" s="145"/>
      <c r="U98" s="146"/>
      <c r="AM98" s="43" t="s">
        <v>223</v>
      </c>
      <c r="AN98" s="1" t="str">
        <f>CONCATENATE(A98,'PL230087'!$R$5)</f>
        <v>Ouest BatteriesCommande 4</v>
      </c>
      <c r="AO98" s="1" t="str">
        <f t="shared" si="26"/>
        <v>P0089</v>
      </c>
      <c r="AP98" s="1" t="str">
        <f t="shared" si="27"/>
        <v>Ouest Batteries</v>
      </c>
      <c r="AQ98" s="1" t="str">
        <f t="shared" si="28"/>
        <v>P0089</v>
      </c>
    </row>
    <row r="99" spans="1:43" ht="15.75" thickBot="1" x14ac:dyDescent="0.3">
      <c r="A99" s="43" t="str">
        <f t="shared" si="25"/>
        <v>Ouest Batteries</v>
      </c>
      <c r="B99" s="135" t="s">
        <v>190</v>
      </c>
      <c r="C99" s="140"/>
      <c r="D99" s="141"/>
      <c r="E99" s="107"/>
      <c r="F99" s="108"/>
      <c r="G99" s="142"/>
      <c r="H99" s="143"/>
      <c r="I99" s="144"/>
      <c r="J99" s="144"/>
      <c r="K99" s="144"/>
      <c r="L99" s="144"/>
      <c r="M99" s="144"/>
      <c r="N99" s="144"/>
      <c r="O99" s="144"/>
      <c r="P99" s="144"/>
      <c r="Q99" s="144"/>
      <c r="R99" s="144"/>
      <c r="S99" s="144"/>
      <c r="T99" s="145"/>
      <c r="U99" s="146"/>
      <c r="AM99" s="43" t="s">
        <v>224</v>
      </c>
      <c r="AN99" s="1" t="str">
        <f>CONCATENATE(A99,'PL230087'!$R$5)</f>
        <v>Ouest BatteriesCommande 4</v>
      </c>
      <c r="AO99" s="1" t="str">
        <f t="shared" si="26"/>
        <v>P0090</v>
      </c>
      <c r="AP99" s="1" t="str">
        <f t="shared" si="27"/>
        <v>Ouest Batteries</v>
      </c>
      <c r="AQ99" s="1" t="str">
        <f t="shared" si="28"/>
        <v>P0090</v>
      </c>
    </row>
    <row r="100" spans="1:43" ht="15.75" thickBot="1" x14ac:dyDescent="0.3">
      <c r="A100" s="43" t="str">
        <f t="shared" si="25"/>
        <v>Ouest Batteries</v>
      </c>
      <c r="B100" s="135" t="s">
        <v>190</v>
      </c>
      <c r="C100" s="140"/>
      <c r="D100" s="141"/>
      <c r="E100" s="107"/>
      <c r="F100" s="108"/>
      <c r="G100" s="142"/>
      <c r="H100" s="143"/>
      <c r="I100" s="144"/>
      <c r="J100" s="144"/>
      <c r="K100" s="144"/>
      <c r="L100" s="144"/>
      <c r="M100" s="144"/>
      <c r="N100" s="144"/>
      <c r="O100" s="144"/>
      <c r="P100" s="144"/>
      <c r="Q100" s="144"/>
      <c r="R100" s="144"/>
      <c r="S100" s="144"/>
      <c r="T100" s="145"/>
      <c r="U100" s="146"/>
      <c r="AM100" s="43" t="s">
        <v>225</v>
      </c>
      <c r="AN100" s="1" t="str">
        <f>CONCATENATE(A100,'PL230087'!$R$5)</f>
        <v>Ouest BatteriesCommande 4</v>
      </c>
      <c r="AO100" s="1" t="str">
        <f t="shared" si="26"/>
        <v>P0091</v>
      </c>
      <c r="AP100" s="1" t="str">
        <f t="shared" si="27"/>
        <v>Ouest Batteries</v>
      </c>
      <c r="AQ100" s="1" t="str">
        <f t="shared" si="28"/>
        <v>P0091</v>
      </c>
    </row>
    <row r="101" spans="1:43" x14ac:dyDescent="0.25">
      <c r="A101" s="43" t="str">
        <f t="shared" si="25"/>
        <v>ProxitechLB55L1W172R1Z55</v>
      </c>
      <c r="B101" s="127" t="s">
        <v>227</v>
      </c>
      <c r="C101" s="127" t="s">
        <v>46</v>
      </c>
      <c r="D101" s="127" t="s">
        <v>47</v>
      </c>
      <c r="E101" s="114" t="s">
        <v>48</v>
      </c>
      <c r="F101" s="115" t="s">
        <v>49</v>
      </c>
      <c r="G101" s="116"/>
      <c r="H101" s="117"/>
      <c r="I101" s="127">
        <v>52</v>
      </c>
      <c r="J101" s="127">
        <v>500</v>
      </c>
      <c r="K101" s="127" t="s">
        <v>50</v>
      </c>
      <c r="L101" s="127">
        <v>207</v>
      </c>
      <c r="M101" s="127">
        <v>175</v>
      </c>
      <c r="N101" s="127">
        <v>190</v>
      </c>
      <c r="O101" s="127">
        <v>0</v>
      </c>
      <c r="P101" s="127">
        <v>1</v>
      </c>
      <c r="Q101" s="127" t="s">
        <v>51</v>
      </c>
      <c r="R101" s="127">
        <v>12.6</v>
      </c>
      <c r="S101" s="127">
        <v>96</v>
      </c>
      <c r="T101" s="130">
        <v>26.400000000000002</v>
      </c>
      <c r="U101" s="147">
        <f>MROUND((T101/(1-U$3)),0.01)</f>
        <v>26.76</v>
      </c>
      <c r="AM101" s="43" t="s">
        <v>226</v>
      </c>
      <c r="AN101" s="1" t="str">
        <f>CONCATENATE(A101,'PL230087'!$R$5)</f>
        <v>ProxitechLB55L1W172R1Z55Commande 4</v>
      </c>
      <c r="AO101" s="1" t="str">
        <f t="shared" si="26"/>
        <v>P0092</v>
      </c>
      <c r="AP101" s="1" t="str">
        <f t="shared" si="27"/>
        <v>ProxitechLB55L1W172R1Z55</v>
      </c>
      <c r="AQ101" s="1" t="str">
        <f t="shared" si="28"/>
        <v>P0092</v>
      </c>
    </row>
    <row r="102" spans="1:43" x14ac:dyDescent="0.25">
      <c r="A102" s="43" t="str">
        <f t="shared" si="25"/>
        <v>ProxitechLB66L2W172R1Z55</v>
      </c>
      <c r="B102" s="121" t="s">
        <v>227</v>
      </c>
      <c r="C102" s="121" t="s">
        <v>53</v>
      </c>
      <c r="D102" s="121" t="s">
        <v>54</v>
      </c>
      <c r="E102" s="114" t="s">
        <v>48</v>
      </c>
      <c r="F102" s="115" t="s">
        <v>49</v>
      </c>
      <c r="G102" s="122"/>
      <c r="H102" s="123"/>
      <c r="I102" s="121">
        <v>62</v>
      </c>
      <c r="J102" s="121">
        <v>600</v>
      </c>
      <c r="K102" s="121" t="s">
        <v>55</v>
      </c>
      <c r="L102" s="121">
        <v>242</v>
      </c>
      <c r="M102" s="121">
        <v>175</v>
      </c>
      <c r="N102" s="121">
        <v>190</v>
      </c>
      <c r="O102" s="121">
        <v>0</v>
      </c>
      <c r="P102" s="121">
        <v>1</v>
      </c>
      <c r="Q102" s="121" t="s">
        <v>51</v>
      </c>
      <c r="R102" s="121">
        <v>14.6</v>
      </c>
      <c r="S102" s="121">
        <v>84</v>
      </c>
      <c r="T102" s="124">
        <v>30.200000000000003</v>
      </c>
      <c r="U102" s="148">
        <f t="shared" ref="U102:U118" si="29">MROUND((T102/(1-U$3)),0.01)</f>
        <v>30.62</v>
      </c>
      <c r="AM102" s="43" t="s">
        <v>228</v>
      </c>
      <c r="AN102" s="1" t="str">
        <f>CONCATENATE(A102,'PL230087'!$R$5)</f>
        <v>ProxitechLB66L2W172R1Z55Commande 4</v>
      </c>
      <c r="AO102" s="1" t="str">
        <f t="shared" si="26"/>
        <v>P0093</v>
      </c>
      <c r="AP102" s="1" t="str">
        <f t="shared" si="27"/>
        <v>ProxitechLB66L2W172R1Z55</v>
      </c>
      <c r="AQ102" s="1" t="str">
        <f t="shared" si="28"/>
        <v>P0093</v>
      </c>
    </row>
    <row r="103" spans="1:43" x14ac:dyDescent="0.25">
      <c r="A103" s="43" t="str">
        <f t="shared" si="25"/>
        <v>ProxitechLB77L3W172R1Z55</v>
      </c>
      <c r="B103" s="127" t="s">
        <v>227</v>
      </c>
      <c r="C103" s="127" t="s">
        <v>57</v>
      </c>
      <c r="D103" s="127" t="s">
        <v>58</v>
      </c>
      <c r="E103" s="114" t="s">
        <v>48</v>
      </c>
      <c r="F103" s="115" t="s">
        <v>49</v>
      </c>
      <c r="G103" s="128"/>
      <c r="H103" s="129"/>
      <c r="I103" s="127">
        <v>74</v>
      </c>
      <c r="J103" s="127">
        <v>700</v>
      </c>
      <c r="K103" s="127" t="s">
        <v>59</v>
      </c>
      <c r="L103" s="127">
        <v>278</v>
      </c>
      <c r="M103" s="127">
        <v>175</v>
      </c>
      <c r="N103" s="127">
        <v>190</v>
      </c>
      <c r="O103" s="127">
        <v>0</v>
      </c>
      <c r="P103" s="127">
        <v>1</v>
      </c>
      <c r="Q103" s="127" t="s">
        <v>51</v>
      </c>
      <c r="R103" s="127">
        <v>17.899999999999999</v>
      </c>
      <c r="S103" s="127">
        <v>76</v>
      </c>
      <c r="T103" s="130">
        <v>37.5</v>
      </c>
      <c r="U103" s="147">
        <f t="shared" si="29"/>
        <v>38.020000000000003</v>
      </c>
      <c r="AM103" s="43" t="s">
        <v>229</v>
      </c>
      <c r="AN103" s="1" t="str">
        <f>CONCATENATE(A103,'PL230087'!$R$5)</f>
        <v>ProxitechLB77L3W172R1Z55Commande 4</v>
      </c>
      <c r="AO103" s="1" t="str">
        <f t="shared" si="26"/>
        <v>P0094</v>
      </c>
      <c r="AP103" s="1" t="str">
        <f t="shared" si="27"/>
        <v>ProxitechLB77L3W172R1Z55</v>
      </c>
      <c r="AQ103" s="1" t="str">
        <f t="shared" si="28"/>
        <v>P0094</v>
      </c>
    </row>
    <row r="104" spans="1:43" x14ac:dyDescent="0.25">
      <c r="A104" s="43" t="str">
        <f t="shared" si="25"/>
        <v>ProxitechLB90L5W172R1Z55</v>
      </c>
      <c r="B104" s="121" t="s">
        <v>227</v>
      </c>
      <c r="C104" s="121" t="s">
        <v>61</v>
      </c>
      <c r="D104" s="121" t="s">
        <v>62</v>
      </c>
      <c r="E104" s="114" t="s">
        <v>48</v>
      </c>
      <c r="F104" s="115" t="s">
        <v>49</v>
      </c>
      <c r="G104" s="122"/>
      <c r="H104" s="123"/>
      <c r="I104" s="121">
        <v>100</v>
      </c>
      <c r="J104" s="121">
        <v>850</v>
      </c>
      <c r="K104" s="121" t="s">
        <v>63</v>
      </c>
      <c r="L104" s="121">
        <v>353</v>
      </c>
      <c r="M104" s="121">
        <v>175</v>
      </c>
      <c r="N104" s="121">
        <v>190</v>
      </c>
      <c r="O104" s="121">
        <v>0</v>
      </c>
      <c r="P104" s="121">
        <v>1</v>
      </c>
      <c r="Q104" s="121" t="s">
        <v>51</v>
      </c>
      <c r="R104" s="121">
        <v>22.8</v>
      </c>
      <c r="S104" s="121">
        <v>48</v>
      </c>
      <c r="T104" s="124">
        <v>50.400000000000006</v>
      </c>
      <c r="U104" s="148">
        <f t="shared" si="29"/>
        <v>51.09</v>
      </c>
      <c r="AM104" s="43" t="s">
        <v>230</v>
      </c>
      <c r="AN104" s="1" t="str">
        <f>CONCATENATE(A104,'PL230087'!$R$5)</f>
        <v>ProxitechLB90L5W172R1Z55Commande 4</v>
      </c>
      <c r="AO104" s="1" t="str">
        <f t="shared" si="26"/>
        <v>P0095</v>
      </c>
      <c r="AP104" s="1" t="str">
        <f t="shared" si="27"/>
        <v>ProxitechLB90L5W172R1Z55</v>
      </c>
      <c r="AQ104" s="1" t="str">
        <f t="shared" si="28"/>
        <v>P0095</v>
      </c>
    </row>
    <row r="105" spans="1:43" x14ac:dyDescent="0.25">
      <c r="A105" s="43" t="str">
        <f t="shared" si="25"/>
        <v>ProxitechLB45B1W172R1Z44</v>
      </c>
      <c r="B105" s="127" t="s">
        <v>227</v>
      </c>
      <c r="C105" s="127" t="s">
        <v>65</v>
      </c>
      <c r="D105" s="127" t="s">
        <v>66</v>
      </c>
      <c r="E105" s="132" t="s">
        <v>48</v>
      </c>
      <c r="F105" s="133" t="s">
        <v>49</v>
      </c>
      <c r="G105" s="129"/>
      <c r="H105" s="129"/>
      <c r="I105" s="127">
        <v>45</v>
      </c>
      <c r="J105" s="127">
        <v>400</v>
      </c>
      <c r="K105" s="127" t="s">
        <v>67</v>
      </c>
      <c r="L105" s="127">
        <v>207</v>
      </c>
      <c r="M105" s="127">
        <v>175</v>
      </c>
      <c r="N105" s="127">
        <v>175</v>
      </c>
      <c r="O105" s="127">
        <v>0</v>
      </c>
      <c r="P105" s="127">
        <v>1</v>
      </c>
      <c r="Q105" s="127" t="s">
        <v>51</v>
      </c>
      <c r="R105" s="127">
        <v>11.6</v>
      </c>
      <c r="S105" s="127">
        <v>96</v>
      </c>
      <c r="T105" s="130">
        <v>24.25</v>
      </c>
      <c r="U105" s="147">
        <f t="shared" si="29"/>
        <v>24.580000000000002</v>
      </c>
      <c r="AM105" s="43" t="s">
        <v>231</v>
      </c>
      <c r="AN105" s="1" t="str">
        <f>CONCATENATE(A105,'PL230087'!$R$5)</f>
        <v>ProxitechLB45B1W172R1Z44Commande 4</v>
      </c>
      <c r="AO105" s="1" t="str">
        <f t="shared" si="26"/>
        <v>P0096</v>
      </c>
      <c r="AP105" s="1" t="str">
        <f t="shared" si="27"/>
        <v>ProxitechLB45B1W172R1Z44</v>
      </c>
      <c r="AQ105" s="1" t="str">
        <f t="shared" si="28"/>
        <v>P0096</v>
      </c>
    </row>
    <row r="106" spans="1:43" x14ac:dyDescent="0.25">
      <c r="A106" s="43" t="str">
        <f t="shared" si="25"/>
        <v>ProxitechLB45L1W172R1Z44</v>
      </c>
      <c r="B106" s="121" t="s">
        <v>227</v>
      </c>
      <c r="C106" s="121" t="s">
        <v>69</v>
      </c>
      <c r="D106" s="121" t="s">
        <v>70</v>
      </c>
      <c r="E106" s="132" t="s">
        <v>48</v>
      </c>
      <c r="F106" s="134" t="s">
        <v>49</v>
      </c>
      <c r="G106" s="123"/>
      <c r="H106" s="123"/>
      <c r="I106" s="121">
        <v>45</v>
      </c>
      <c r="J106" s="121">
        <v>400</v>
      </c>
      <c r="K106" s="121" t="s">
        <v>50</v>
      </c>
      <c r="L106" s="121">
        <v>207</v>
      </c>
      <c r="M106" s="121">
        <v>175</v>
      </c>
      <c r="N106" s="121">
        <v>225</v>
      </c>
      <c r="O106" s="121">
        <v>0</v>
      </c>
      <c r="P106" s="121">
        <v>1</v>
      </c>
      <c r="Q106" s="121" t="s">
        <v>51</v>
      </c>
      <c r="R106" s="121">
        <v>11.8</v>
      </c>
      <c r="S106" s="121">
        <v>96</v>
      </c>
      <c r="T106" s="124">
        <v>24.25</v>
      </c>
      <c r="U106" s="148">
        <f t="shared" si="29"/>
        <v>24.580000000000002</v>
      </c>
      <c r="AM106" s="43" t="s">
        <v>232</v>
      </c>
      <c r="AN106" s="1" t="str">
        <f>CONCATENATE(A106,'PL230087'!$R$5)</f>
        <v>ProxitechLB45L1W172R1Z44Commande 4</v>
      </c>
      <c r="AO106" s="1" t="str">
        <f t="shared" si="26"/>
        <v>P0097</v>
      </c>
      <c r="AP106" s="1" t="str">
        <f t="shared" si="27"/>
        <v>ProxitechLB45L1W172R1Z44</v>
      </c>
      <c r="AQ106" s="1" t="str">
        <f t="shared" si="28"/>
        <v>P0097</v>
      </c>
    </row>
    <row r="107" spans="1:43" x14ac:dyDescent="0.25">
      <c r="A107" s="43" t="str">
        <f t="shared" si="25"/>
        <v>ProxitechLB56B2W172R1Z44</v>
      </c>
      <c r="B107" s="127" t="s">
        <v>227</v>
      </c>
      <c r="C107" s="127" t="s">
        <v>72</v>
      </c>
      <c r="D107" s="127" t="s">
        <v>73</v>
      </c>
      <c r="E107" s="132" t="s">
        <v>48</v>
      </c>
      <c r="F107" s="134" t="s">
        <v>49</v>
      </c>
      <c r="G107" s="129"/>
      <c r="H107" s="129"/>
      <c r="I107" s="127">
        <v>60</v>
      </c>
      <c r="J107" s="127">
        <v>520</v>
      </c>
      <c r="K107" s="127" t="s">
        <v>74</v>
      </c>
      <c r="L107" s="127">
        <v>242</v>
      </c>
      <c r="M107" s="127">
        <v>175</v>
      </c>
      <c r="N107" s="127">
        <v>175</v>
      </c>
      <c r="O107" s="127">
        <v>0</v>
      </c>
      <c r="P107" s="127">
        <v>1</v>
      </c>
      <c r="Q107" s="127" t="s">
        <v>51</v>
      </c>
      <c r="R107" s="127">
        <v>13.9</v>
      </c>
      <c r="S107" s="127">
        <v>84</v>
      </c>
      <c r="T107" s="130">
        <v>28.85</v>
      </c>
      <c r="U107" s="147">
        <f t="shared" si="29"/>
        <v>29.25</v>
      </c>
      <c r="AM107" s="43" t="s">
        <v>233</v>
      </c>
      <c r="AN107" s="1" t="str">
        <f>CONCATENATE(A107,'PL230087'!$R$5)</f>
        <v>ProxitechLB56B2W172R1Z44Commande 4</v>
      </c>
      <c r="AO107" s="1" t="str">
        <f t="shared" si="26"/>
        <v>P0098</v>
      </c>
      <c r="AP107" s="1" t="str">
        <f t="shared" si="27"/>
        <v>ProxitechLB56B2W172R1Z44</v>
      </c>
      <c r="AQ107" s="1" t="str">
        <f t="shared" si="28"/>
        <v>P0098</v>
      </c>
    </row>
    <row r="108" spans="1:43" x14ac:dyDescent="0.25">
      <c r="A108" s="43" t="str">
        <f t="shared" si="25"/>
        <v>ProxitechLB56L2W172R1Z44</v>
      </c>
      <c r="B108" s="121" t="s">
        <v>227</v>
      </c>
      <c r="C108" s="121" t="s">
        <v>76</v>
      </c>
      <c r="D108" s="121" t="s">
        <v>77</v>
      </c>
      <c r="E108" s="132" t="s">
        <v>48</v>
      </c>
      <c r="F108" s="134" t="s">
        <v>49</v>
      </c>
      <c r="G108" s="123"/>
      <c r="H108" s="123"/>
      <c r="I108" s="121">
        <v>60</v>
      </c>
      <c r="J108" s="121">
        <v>520</v>
      </c>
      <c r="K108" s="121" t="s">
        <v>55</v>
      </c>
      <c r="L108" s="121">
        <v>242</v>
      </c>
      <c r="M108" s="121">
        <v>175</v>
      </c>
      <c r="N108" s="121">
        <v>190</v>
      </c>
      <c r="O108" s="121">
        <v>0</v>
      </c>
      <c r="P108" s="121">
        <v>1</v>
      </c>
      <c r="Q108" s="121" t="s">
        <v>51</v>
      </c>
      <c r="R108" s="121">
        <v>14.1</v>
      </c>
      <c r="S108" s="121">
        <v>84</v>
      </c>
      <c r="T108" s="124">
        <v>28.85</v>
      </c>
      <c r="U108" s="148">
        <f t="shared" si="29"/>
        <v>29.25</v>
      </c>
      <c r="AM108" s="43" t="s">
        <v>234</v>
      </c>
      <c r="AN108" s="1" t="str">
        <f>CONCATENATE(A108,'PL230087'!$R$5)</f>
        <v>ProxitechLB56L2W172R1Z44Commande 4</v>
      </c>
      <c r="AO108" s="1" t="str">
        <f t="shared" si="26"/>
        <v>P0099</v>
      </c>
      <c r="AP108" s="1" t="str">
        <f t="shared" si="27"/>
        <v>ProxitechLB56L2W172R1Z44</v>
      </c>
      <c r="AQ108" s="1" t="str">
        <f t="shared" si="28"/>
        <v>P0099</v>
      </c>
    </row>
    <row r="109" spans="1:43" x14ac:dyDescent="0.25">
      <c r="A109" s="43" t="str">
        <f t="shared" si="25"/>
        <v>ProxitechLB67B3W172R1Z44</v>
      </c>
      <c r="B109" s="127" t="s">
        <v>227</v>
      </c>
      <c r="C109" s="127" t="s">
        <v>79</v>
      </c>
      <c r="D109" s="127" t="s">
        <v>80</v>
      </c>
      <c r="E109" s="132" t="s">
        <v>48</v>
      </c>
      <c r="F109" s="134" t="s">
        <v>49</v>
      </c>
      <c r="G109" s="129"/>
      <c r="H109" s="129"/>
      <c r="I109" s="127">
        <v>70</v>
      </c>
      <c r="J109" s="127">
        <v>620</v>
      </c>
      <c r="K109" s="127" t="s">
        <v>81</v>
      </c>
      <c r="L109" s="127">
        <v>278</v>
      </c>
      <c r="M109" s="127">
        <v>175</v>
      </c>
      <c r="N109" s="127">
        <v>175</v>
      </c>
      <c r="O109" s="127">
        <v>0</v>
      </c>
      <c r="P109" s="127">
        <v>1</v>
      </c>
      <c r="Q109" s="127" t="s">
        <v>51</v>
      </c>
      <c r="R109" s="127">
        <v>16.600000000000001</v>
      </c>
      <c r="S109" s="127">
        <v>76</v>
      </c>
      <c r="T109" s="130">
        <v>33.450000000000003</v>
      </c>
      <c r="U109" s="147">
        <f t="shared" si="29"/>
        <v>33.910000000000004</v>
      </c>
      <c r="AM109" s="43" t="s">
        <v>235</v>
      </c>
      <c r="AN109" s="1" t="str">
        <f>CONCATENATE(A109,'PL230087'!$R$5)</f>
        <v>ProxitechLB67B3W172R1Z44Commande 4</v>
      </c>
      <c r="AO109" s="1" t="str">
        <f t="shared" si="26"/>
        <v>P0100</v>
      </c>
      <c r="AP109" s="1" t="str">
        <f t="shared" si="27"/>
        <v>ProxitechLB67B3W172R1Z44</v>
      </c>
      <c r="AQ109" s="1" t="str">
        <f t="shared" si="28"/>
        <v>P0100</v>
      </c>
    </row>
    <row r="110" spans="1:43" x14ac:dyDescent="0.25">
      <c r="A110" s="43" t="str">
        <f t="shared" si="25"/>
        <v>ProxitechLB67L3W172R1Z44</v>
      </c>
      <c r="B110" s="121" t="s">
        <v>227</v>
      </c>
      <c r="C110" s="121" t="s">
        <v>83</v>
      </c>
      <c r="D110" s="121" t="s">
        <v>84</v>
      </c>
      <c r="E110" s="132" t="s">
        <v>48</v>
      </c>
      <c r="F110" s="134" t="s">
        <v>49</v>
      </c>
      <c r="G110" s="123"/>
      <c r="H110" s="123"/>
      <c r="I110" s="121">
        <v>70</v>
      </c>
      <c r="J110" s="121">
        <v>620</v>
      </c>
      <c r="K110" s="121" t="s">
        <v>59</v>
      </c>
      <c r="L110" s="121">
        <v>278</v>
      </c>
      <c r="M110" s="121">
        <v>175</v>
      </c>
      <c r="N110" s="121">
        <v>190</v>
      </c>
      <c r="O110" s="121">
        <v>0</v>
      </c>
      <c r="P110" s="121">
        <v>1</v>
      </c>
      <c r="Q110" s="121" t="s">
        <v>51</v>
      </c>
      <c r="R110" s="121">
        <v>16.8</v>
      </c>
      <c r="S110" s="121">
        <v>76</v>
      </c>
      <c r="T110" s="124">
        <v>33.450000000000003</v>
      </c>
      <c r="U110" s="148">
        <f t="shared" si="29"/>
        <v>33.910000000000004</v>
      </c>
      <c r="AM110" s="43" t="s">
        <v>236</v>
      </c>
      <c r="AN110" s="1" t="str">
        <f>CONCATENATE(A110,'PL230087'!$R$5)</f>
        <v>ProxitechLB67L3W172R1Z44Commande 4</v>
      </c>
      <c r="AO110" s="1" t="str">
        <f t="shared" si="26"/>
        <v>P0101</v>
      </c>
      <c r="AP110" s="1" t="str">
        <f t="shared" si="27"/>
        <v>ProxitechLB67L3W172R1Z44</v>
      </c>
      <c r="AQ110" s="1" t="str">
        <f t="shared" si="28"/>
        <v>P0101</v>
      </c>
    </row>
    <row r="111" spans="1:43" x14ac:dyDescent="0.25">
      <c r="A111" s="43" t="str">
        <f t="shared" si="25"/>
        <v>ProxitechLB89L5W172R1Z44</v>
      </c>
      <c r="B111" s="127" t="s">
        <v>227</v>
      </c>
      <c r="C111" s="127" t="s">
        <v>86</v>
      </c>
      <c r="D111" s="127" t="s">
        <v>87</v>
      </c>
      <c r="E111" s="132" t="s">
        <v>48</v>
      </c>
      <c r="F111" s="134" t="s">
        <v>49</v>
      </c>
      <c r="G111" s="129"/>
      <c r="H111" s="129"/>
      <c r="I111" s="127">
        <v>95</v>
      </c>
      <c r="J111" s="127">
        <v>800</v>
      </c>
      <c r="K111" s="127" t="s">
        <v>63</v>
      </c>
      <c r="L111" s="127">
        <v>353</v>
      </c>
      <c r="M111" s="127">
        <v>175</v>
      </c>
      <c r="N111" s="127">
        <v>190</v>
      </c>
      <c r="O111" s="127">
        <v>0</v>
      </c>
      <c r="P111" s="127">
        <v>1</v>
      </c>
      <c r="Q111" s="127" t="s">
        <v>51</v>
      </c>
      <c r="R111" s="127">
        <v>21.2</v>
      </c>
      <c r="S111" s="127">
        <v>48</v>
      </c>
      <c r="T111" s="130">
        <v>46.150000000000006</v>
      </c>
      <c r="U111" s="147">
        <f t="shared" si="29"/>
        <v>46.78</v>
      </c>
      <c r="AM111" s="43" t="s">
        <v>237</v>
      </c>
      <c r="AN111" s="1" t="str">
        <f>CONCATENATE(A111,'PL230087'!$R$5)</f>
        <v>ProxitechLB89L5W172R1Z44Commande 4</v>
      </c>
      <c r="AO111" s="1" t="str">
        <f t="shared" si="26"/>
        <v>P0102</v>
      </c>
      <c r="AP111" s="1" t="str">
        <f t="shared" si="27"/>
        <v>ProxitechLB89L5W172R1Z44</v>
      </c>
      <c r="AQ111" s="1" t="str">
        <f t="shared" si="28"/>
        <v>P0102</v>
      </c>
    </row>
    <row r="112" spans="1:43" x14ac:dyDescent="0.25">
      <c r="A112" s="43" t="str">
        <f t="shared" si="25"/>
        <v>ProxitechLB44B1K072R1S12</v>
      </c>
      <c r="B112" s="121" t="s">
        <v>227</v>
      </c>
      <c r="C112" s="121" t="s">
        <v>89</v>
      </c>
      <c r="D112" s="121" t="s">
        <v>90</v>
      </c>
      <c r="E112" s="90" t="s">
        <v>48</v>
      </c>
      <c r="F112" s="91" t="s">
        <v>49</v>
      </c>
      <c r="G112" s="123"/>
      <c r="H112" s="123"/>
      <c r="I112" s="121">
        <v>44</v>
      </c>
      <c r="J112" s="121">
        <v>380</v>
      </c>
      <c r="K112" s="121" t="s">
        <v>67</v>
      </c>
      <c r="L112" s="121">
        <v>207</v>
      </c>
      <c r="M112" s="121">
        <v>175</v>
      </c>
      <c r="N112" s="121">
        <v>175</v>
      </c>
      <c r="O112" s="121">
        <v>0</v>
      </c>
      <c r="P112" s="121">
        <v>1</v>
      </c>
      <c r="Q112" s="121" t="s">
        <v>51</v>
      </c>
      <c r="R112" s="121">
        <v>10.7</v>
      </c>
      <c r="S112" s="121">
        <v>96</v>
      </c>
      <c r="T112" s="124">
        <v>22.950000000000003</v>
      </c>
      <c r="U112" s="148">
        <f t="shared" si="29"/>
        <v>23.27</v>
      </c>
      <c r="AM112" s="43" t="s">
        <v>238</v>
      </c>
      <c r="AN112" s="1" t="str">
        <f>CONCATENATE(A112,'PL230087'!$R$5)</f>
        <v>ProxitechLB44B1K072R1S12Commande 4</v>
      </c>
      <c r="AO112" s="1" t="str">
        <f t="shared" si="26"/>
        <v>P0103</v>
      </c>
      <c r="AP112" s="1" t="str">
        <f t="shared" si="27"/>
        <v>ProxitechLB44B1K072R1S12</v>
      </c>
      <c r="AQ112" s="1" t="str">
        <f t="shared" si="28"/>
        <v>P0103</v>
      </c>
    </row>
    <row r="113" spans="1:43" x14ac:dyDescent="0.25">
      <c r="A113" s="43" t="str">
        <f t="shared" si="25"/>
        <v>ProxitechLB44L1K072R1S12</v>
      </c>
      <c r="B113" s="127" t="s">
        <v>227</v>
      </c>
      <c r="C113" s="127" t="s">
        <v>92</v>
      </c>
      <c r="D113" s="127" t="s">
        <v>93</v>
      </c>
      <c r="E113" s="90" t="s">
        <v>48</v>
      </c>
      <c r="F113" s="91" t="s">
        <v>49</v>
      </c>
      <c r="G113" s="129"/>
      <c r="H113" s="129"/>
      <c r="I113" s="127">
        <v>44</v>
      </c>
      <c r="J113" s="127">
        <v>380</v>
      </c>
      <c r="K113" s="127" t="s">
        <v>50</v>
      </c>
      <c r="L113" s="127">
        <v>207</v>
      </c>
      <c r="M113" s="127">
        <v>175</v>
      </c>
      <c r="N113" s="127">
        <v>190</v>
      </c>
      <c r="O113" s="127">
        <v>0</v>
      </c>
      <c r="P113" s="127">
        <v>1</v>
      </c>
      <c r="Q113" s="127" t="s">
        <v>51</v>
      </c>
      <c r="R113" s="127">
        <v>10.9</v>
      </c>
      <c r="S113" s="127">
        <v>96</v>
      </c>
      <c r="T113" s="130">
        <v>22.950000000000003</v>
      </c>
      <c r="U113" s="147">
        <f t="shared" si="29"/>
        <v>23.27</v>
      </c>
      <c r="AM113" s="43" t="s">
        <v>239</v>
      </c>
      <c r="AN113" s="1" t="str">
        <f>CONCATENATE(A113,'PL230087'!$R$5)</f>
        <v>ProxitechLB44L1K072R1S12Commande 4</v>
      </c>
      <c r="AO113" s="1" t="str">
        <f t="shared" si="26"/>
        <v>P0104</v>
      </c>
      <c r="AP113" s="1" t="str">
        <f t="shared" si="27"/>
        <v>ProxitechLB44L1K072R1S12</v>
      </c>
      <c r="AQ113" s="1" t="str">
        <f t="shared" si="28"/>
        <v>P0104</v>
      </c>
    </row>
    <row r="114" spans="1:43" x14ac:dyDescent="0.25">
      <c r="A114" s="43" t="str">
        <f t="shared" si="25"/>
        <v>ProxitechLB55B2K072R1S12</v>
      </c>
      <c r="B114" s="121" t="s">
        <v>227</v>
      </c>
      <c r="C114" s="121" t="s">
        <v>95</v>
      </c>
      <c r="D114" s="121" t="s">
        <v>96</v>
      </c>
      <c r="E114" s="90" t="s">
        <v>48</v>
      </c>
      <c r="F114" s="91" t="s">
        <v>49</v>
      </c>
      <c r="G114" s="123"/>
      <c r="H114" s="123"/>
      <c r="I114" s="121">
        <v>55</v>
      </c>
      <c r="J114" s="121">
        <v>460</v>
      </c>
      <c r="K114" s="121" t="s">
        <v>74</v>
      </c>
      <c r="L114" s="121">
        <v>242</v>
      </c>
      <c r="M114" s="121">
        <v>175</v>
      </c>
      <c r="N114" s="121">
        <v>175</v>
      </c>
      <c r="O114" s="121">
        <v>0</v>
      </c>
      <c r="P114" s="121">
        <v>1</v>
      </c>
      <c r="Q114" s="121" t="s">
        <v>51</v>
      </c>
      <c r="R114" s="121">
        <v>11.9</v>
      </c>
      <c r="S114" s="121">
        <v>84</v>
      </c>
      <c r="T114" s="124">
        <v>27.200000000000003</v>
      </c>
      <c r="U114" s="148">
        <f t="shared" si="29"/>
        <v>27.57</v>
      </c>
      <c r="AM114" s="43" t="s">
        <v>240</v>
      </c>
      <c r="AN114" s="1" t="str">
        <f>CONCATENATE(A114,'PL230087'!$R$5)</f>
        <v>ProxitechLB55B2K072R1S12Commande 4</v>
      </c>
      <c r="AO114" s="1" t="str">
        <f t="shared" si="26"/>
        <v>P0105</v>
      </c>
      <c r="AP114" s="1" t="str">
        <f t="shared" si="27"/>
        <v>ProxitechLB55B2K072R1S12</v>
      </c>
      <c r="AQ114" s="1" t="str">
        <f t="shared" si="28"/>
        <v>P0105</v>
      </c>
    </row>
    <row r="115" spans="1:43" x14ac:dyDescent="0.25">
      <c r="A115" s="43" t="str">
        <f t="shared" si="25"/>
        <v>ProxitechLB55L2K072R1S12</v>
      </c>
      <c r="B115" s="127" t="s">
        <v>227</v>
      </c>
      <c r="C115" s="127" t="s">
        <v>98</v>
      </c>
      <c r="D115" s="127" t="s">
        <v>99</v>
      </c>
      <c r="E115" s="90" t="s">
        <v>48</v>
      </c>
      <c r="F115" s="91" t="s">
        <v>49</v>
      </c>
      <c r="G115" s="129"/>
      <c r="H115" s="129"/>
      <c r="I115" s="127">
        <v>55</v>
      </c>
      <c r="J115" s="127">
        <v>460</v>
      </c>
      <c r="K115" s="127" t="s">
        <v>55</v>
      </c>
      <c r="L115" s="127">
        <v>242</v>
      </c>
      <c r="M115" s="127">
        <v>175</v>
      </c>
      <c r="N115" s="127">
        <v>190</v>
      </c>
      <c r="O115" s="127">
        <v>0</v>
      </c>
      <c r="P115" s="127">
        <v>1</v>
      </c>
      <c r="Q115" s="127" t="s">
        <v>51</v>
      </c>
      <c r="R115" s="127">
        <v>12.3</v>
      </c>
      <c r="S115" s="127">
        <v>84</v>
      </c>
      <c r="T115" s="130">
        <v>27.200000000000003</v>
      </c>
      <c r="U115" s="147">
        <f t="shared" si="29"/>
        <v>27.57</v>
      </c>
      <c r="AM115" s="43" t="s">
        <v>241</v>
      </c>
      <c r="AN115" s="1" t="str">
        <f>CONCATENATE(A115,'PL230087'!$R$5)</f>
        <v>ProxitechLB55L2K072R1S12Commande 4</v>
      </c>
      <c r="AO115" s="1" t="str">
        <f t="shared" si="26"/>
        <v>P0106</v>
      </c>
      <c r="AP115" s="1" t="str">
        <f t="shared" si="27"/>
        <v>ProxitechLB55L2K072R1S12</v>
      </c>
      <c r="AQ115" s="1" t="str">
        <f t="shared" si="28"/>
        <v>P0106</v>
      </c>
    </row>
    <row r="116" spans="1:43" x14ac:dyDescent="0.25">
      <c r="A116" s="43" t="str">
        <f t="shared" si="25"/>
        <v>ProxitechLB66B3K072R1S12</v>
      </c>
      <c r="B116" s="121" t="s">
        <v>227</v>
      </c>
      <c r="C116" s="121" t="s">
        <v>101</v>
      </c>
      <c r="D116" s="121" t="s">
        <v>102</v>
      </c>
      <c r="E116" s="90" t="s">
        <v>48</v>
      </c>
      <c r="F116" s="91" t="s">
        <v>49</v>
      </c>
      <c r="G116" s="123"/>
      <c r="H116" s="123"/>
      <c r="I116" s="121">
        <v>66</v>
      </c>
      <c r="J116" s="121">
        <v>550</v>
      </c>
      <c r="K116" s="121" t="s">
        <v>81</v>
      </c>
      <c r="L116" s="121">
        <v>278</v>
      </c>
      <c r="M116" s="121">
        <v>175</v>
      </c>
      <c r="N116" s="121">
        <v>175</v>
      </c>
      <c r="O116" s="121">
        <v>0</v>
      </c>
      <c r="P116" s="121">
        <v>1</v>
      </c>
      <c r="Q116" s="121" t="s">
        <v>51</v>
      </c>
      <c r="R116" s="121">
        <v>15.5</v>
      </c>
      <c r="S116" s="121">
        <v>76</v>
      </c>
      <c r="T116" s="124">
        <v>32.25</v>
      </c>
      <c r="U116" s="148">
        <f t="shared" si="29"/>
        <v>32.69</v>
      </c>
      <c r="AM116" s="43" t="s">
        <v>242</v>
      </c>
      <c r="AN116" s="1" t="str">
        <f>CONCATENATE(A116,'PL230087'!$R$5)</f>
        <v>ProxitechLB66B3K072R1S12Commande 4</v>
      </c>
      <c r="AO116" s="1" t="str">
        <f t="shared" si="26"/>
        <v>P0107</v>
      </c>
      <c r="AP116" s="1" t="str">
        <f t="shared" si="27"/>
        <v>ProxitechLB66B3K072R1S12</v>
      </c>
      <c r="AQ116" s="1" t="str">
        <f t="shared" si="28"/>
        <v>P0107</v>
      </c>
    </row>
    <row r="117" spans="1:43" x14ac:dyDescent="0.25">
      <c r="A117" s="43" t="str">
        <f t="shared" si="25"/>
        <v>ProxitechLB66L3K072R1S12</v>
      </c>
      <c r="B117" s="127" t="s">
        <v>227</v>
      </c>
      <c r="C117" s="127" t="s">
        <v>104</v>
      </c>
      <c r="D117" s="127" t="s">
        <v>105</v>
      </c>
      <c r="E117" s="90" t="s">
        <v>48</v>
      </c>
      <c r="F117" s="91" t="s">
        <v>49</v>
      </c>
      <c r="G117" s="129"/>
      <c r="H117" s="129"/>
      <c r="I117" s="127">
        <v>66</v>
      </c>
      <c r="J117" s="127">
        <v>550</v>
      </c>
      <c r="K117" s="127" t="s">
        <v>59</v>
      </c>
      <c r="L117" s="127">
        <v>278</v>
      </c>
      <c r="M117" s="127">
        <v>175</v>
      </c>
      <c r="N117" s="127">
        <v>190</v>
      </c>
      <c r="O117" s="127">
        <v>0</v>
      </c>
      <c r="P117" s="127">
        <v>1</v>
      </c>
      <c r="Q117" s="127" t="s">
        <v>51</v>
      </c>
      <c r="R117" s="127">
        <v>15.8</v>
      </c>
      <c r="S117" s="127">
        <v>76</v>
      </c>
      <c r="T117" s="130">
        <v>32.25</v>
      </c>
      <c r="U117" s="147">
        <f t="shared" si="29"/>
        <v>32.69</v>
      </c>
      <c r="AM117" s="43" t="s">
        <v>243</v>
      </c>
      <c r="AN117" s="1" t="str">
        <f>CONCATENATE(A117,'PL230087'!$R$5)</f>
        <v>ProxitechLB66L3K072R1S12Commande 4</v>
      </c>
      <c r="AO117" s="1" t="str">
        <f t="shared" si="26"/>
        <v>P0108</v>
      </c>
      <c r="AP117" s="1" t="str">
        <f t="shared" si="27"/>
        <v>ProxitechLB66L3K072R1S12</v>
      </c>
      <c r="AQ117" s="1" t="str">
        <f t="shared" si="28"/>
        <v>P0108</v>
      </c>
    </row>
    <row r="118" spans="1:43" ht="15.75" thickBot="1" x14ac:dyDescent="0.3">
      <c r="A118" s="43" t="str">
        <f t="shared" si="25"/>
        <v>ProxitechLB88L5K072R1S12</v>
      </c>
      <c r="B118" s="136" t="s">
        <v>227</v>
      </c>
      <c r="C118" s="136" t="s">
        <v>107</v>
      </c>
      <c r="D118" s="136" t="s">
        <v>108</v>
      </c>
      <c r="E118" s="90" t="s">
        <v>48</v>
      </c>
      <c r="F118" s="91" t="s">
        <v>49</v>
      </c>
      <c r="G118" s="137"/>
      <c r="H118" s="137"/>
      <c r="I118" s="136">
        <v>88</v>
      </c>
      <c r="J118" s="136">
        <v>700</v>
      </c>
      <c r="K118" s="136" t="s">
        <v>63</v>
      </c>
      <c r="L118" s="136">
        <v>353</v>
      </c>
      <c r="M118" s="136">
        <v>175</v>
      </c>
      <c r="N118" s="136">
        <v>190</v>
      </c>
      <c r="O118" s="136">
        <v>0</v>
      </c>
      <c r="P118" s="136">
        <v>1</v>
      </c>
      <c r="Q118" s="136" t="s">
        <v>51</v>
      </c>
      <c r="R118" s="136">
        <v>20.8</v>
      </c>
      <c r="S118" s="136">
        <v>48</v>
      </c>
      <c r="T118" s="138">
        <v>44.550000000000004</v>
      </c>
      <c r="U118" s="149">
        <f t="shared" si="29"/>
        <v>45.160000000000004</v>
      </c>
      <c r="AM118" s="43" t="s">
        <v>244</v>
      </c>
      <c r="AN118" s="1" t="str">
        <f>CONCATENATE(A118,'PL230087'!$R$5)</f>
        <v>ProxitechLB88L5K072R1S12Commande 4</v>
      </c>
      <c r="AO118" s="1" t="str">
        <f t="shared" si="26"/>
        <v>P0109</v>
      </c>
      <c r="AP118" s="1" t="str">
        <f t="shared" si="27"/>
        <v>ProxitechLB88L5K072R1S12</v>
      </c>
      <c r="AQ118" s="1" t="str">
        <f t="shared" si="28"/>
        <v>P0109</v>
      </c>
    </row>
    <row r="119" spans="1:43" ht="15.75" thickBot="1" x14ac:dyDescent="0.3">
      <c r="A119" s="43" t="str">
        <f t="shared" si="25"/>
        <v>Proxitech</v>
      </c>
      <c r="B119" s="136" t="s">
        <v>227</v>
      </c>
      <c r="C119"/>
      <c r="D119"/>
      <c r="E119" s="107"/>
      <c r="F119" s="108"/>
      <c r="G119" s="150"/>
      <c r="H119" s="150"/>
      <c r="I119"/>
      <c r="J119"/>
      <c r="K119"/>
      <c r="L119"/>
      <c r="M119"/>
      <c r="N119"/>
      <c r="O119"/>
      <c r="P119"/>
      <c r="Q119"/>
      <c r="R119"/>
      <c r="S119"/>
      <c r="T119" s="151"/>
      <c r="U119" s="151"/>
      <c r="AM119" s="43" t="s">
        <v>245</v>
      </c>
      <c r="AN119" s="1" t="str">
        <f>CONCATENATE(A119,'PL230087'!$R$5)</f>
        <v>ProxitechCommande 4</v>
      </c>
      <c r="AO119" s="1" t="str">
        <f t="shared" si="26"/>
        <v>P0110</v>
      </c>
      <c r="AP119" s="1" t="str">
        <f t="shared" si="27"/>
        <v>Proxitech</v>
      </c>
      <c r="AQ119" s="1" t="str">
        <f t="shared" si="28"/>
        <v>P0110</v>
      </c>
    </row>
    <row r="120" spans="1:43" ht="15.75" thickBot="1" x14ac:dyDescent="0.3">
      <c r="A120" s="43" t="str">
        <f t="shared" si="25"/>
        <v>Proxitech</v>
      </c>
      <c r="B120" s="136" t="s">
        <v>227</v>
      </c>
      <c r="C120"/>
      <c r="D120"/>
      <c r="E120" s="107"/>
      <c r="F120" s="108"/>
      <c r="G120" s="150"/>
      <c r="H120" s="150"/>
      <c r="I120"/>
      <c r="J120"/>
      <c r="K120"/>
      <c r="L120"/>
      <c r="M120"/>
      <c r="N120"/>
      <c r="O120"/>
      <c r="P120"/>
      <c r="Q120"/>
      <c r="R120"/>
      <c r="S120"/>
      <c r="T120" s="151"/>
      <c r="U120" s="151"/>
      <c r="AM120" s="43" t="s">
        <v>246</v>
      </c>
      <c r="AN120" s="1" t="str">
        <f>CONCATENATE(A120,'PL230087'!$R$5)</f>
        <v>ProxitechCommande 4</v>
      </c>
      <c r="AO120" s="1" t="str">
        <f t="shared" si="26"/>
        <v>P0111</v>
      </c>
      <c r="AP120" s="1" t="str">
        <f t="shared" si="27"/>
        <v>Proxitech</v>
      </c>
      <c r="AQ120" s="1" t="str">
        <f t="shared" si="28"/>
        <v>P0111</v>
      </c>
    </row>
    <row r="121" spans="1:43" ht="15.75" thickBot="1" x14ac:dyDescent="0.3">
      <c r="A121" s="43" t="str">
        <f t="shared" si="25"/>
        <v>Proxitech</v>
      </c>
      <c r="B121" s="136" t="s">
        <v>227</v>
      </c>
      <c r="C121"/>
      <c r="D121"/>
      <c r="E121" s="107"/>
      <c r="F121" s="108"/>
      <c r="G121" s="150"/>
      <c r="H121" s="150"/>
      <c r="I121"/>
      <c r="J121"/>
      <c r="K121"/>
      <c r="L121"/>
      <c r="M121"/>
      <c r="N121"/>
      <c r="O121"/>
      <c r="P121"/>
      <c r="Q121"/>
      <c r="R121"/>
      <c r="S121"/>
      <c r="T121" s="151"/>
      <c r="U121" s="151"/>
      <c r="AM121" s="43" t="s">
        <v>247</v>
      </c>
      <c r="AN121" s="1" t="str">
        <f>CONCATENATE(A121,'PL230087'!$R$5)</f>
        <v>ProxitechCommande 4</v>
      </c>
      <c r="AO121" s="1" t="str">
        <f t="shared" si="26"/>
        <v>P0112</v>
      </c>
      <c r="AP121" s="1" t="str">
        <f t="shared" si="27"/>
        <v>Proxitech</v>
      </c>
      <c r="AQ121" s="1" t="str">
        <f t="shared" si="28"/>
        <v>P0112</v>
      </c>
    </row>
    <row r="122" spans="1:43" ht="15.75" thickBot="1" x14ac:dyDescent="0.3">
      <c r="A122" s="43" t="str">
        <f t="shared" si="25"/>
        <v>Proxitech</v>
      </c>
      <c r="B122" s="136" t="s">
        <v>227</v>
      </c>
      <c r="C122"/>
      <c r="D122"/>
      <c r="E122" s="107"/>
      <c r="F122" s="108"/>
      <c r="G122" s="150"/>
      <c r="H122" s="150"/>
      <c r="I122"/>
      <c r="J122"/>
      <c r="K122"/>
      <c r="L122"/>
      <c r="M122"/>
      <c r="N122"/>
      <c r="O122"/>
      <c r="P122"/>
      <c r="Q122"/>
      <c r="R122"/>
      <c r="S122"/>
      <c r="T122" s="151"/>
      <c r="U122" s="151"/>
      <c r="AM122" s="43" t="s">
        <v>248</v>
      </c>
      <c r="AN122" s="1" t="str">
        <f>CONCATENATE(A122,'PL230087'!$R$5)</f>
        <v>ProxitechCommande 4</v>
      </c>
      <c r="AO122" s="1" t="str">
        <f t="shared" si="26"/>
        <v>P0113</v>
      </c>
      <c r="AP122" s="1" t="str">
        <f t="shared" si="27"/>
        <v>Proxitech</v>
      </c>
      <c r="AQ122" s="1" t="str">
        <f t="shared" si="28"/>
        <v>P0113</v>
      </c>
    </row>
    <row r="123" spans="1:43" ht="15.75" thickBot="1" x14ac:dyDescent="0.3">
      <c r="A123" s="43" t="str">
        <f t="shared" si="25"/>
        <v>Proxitech</v>
      </c>
      <c r="B123" s="136" t="s">
        <v>227</v>
      </c>
      <c r="C123"/>
      <c r="D123"/>
      <c r="E123" s="107"/>
      <c r="F123" s="108"/>
      <c r="G123" s="150"/>
      <c r="H123" s="150"/>
      <c r="I123"/>
      <c r="J123"/>
      <c r="K123"/>
      <c r="L123"/>
      <c r="M123"/>
      <c r="N123"/>
      <c r="O123"/>
      <c r="P123"/>
      <c r="Q123"/>
      <c r="R123"/>
      <c r="S123"/>
      <c r="T123" s="151"/>
      <c r="U123" s="151"/>
      <c r="AM123" s="43" t="s">
        <v>249</v>
      </c>
      <c r="AN123" s="1" t="str">
        <f>CONCATENATE(A123,'PL230087'!$R$5)</f>
        <v>ProxitechCommande 4</v>
      </c>
      <c r="AO123" s="1" t="str">
        <f t="shared" si="26"/>
        <v>P0114</v>
      </c>
      <c r="AP123" s="1" t="str">
        <f t="shared" si="27"/>
        <v>Proxitech</v>
      </c>
      <c r="AQ123" s="1" t="str">
        <f t="shared" si="28"/>
        <v>P0114</v>
      </c>
    </row>
    <row r="124" spans="1:43" ht="15.75" thickBot="1" x14ac:dyDescent="0.3">
      <c r="A124" s="43" t="str">
        <f t="shared" si="25"/>
        <v>Proxitech</v>
      </c>
      <c r="B124" s="136" t="s">
        <v>227</v>
      </c>
      <c r="C124"/>
      <c r="D124"/>
      <c r="E124" s="107"/>
      <c r="F124" s="108"/>
      <c r="G124" s="150"/>
      <c r="H124" s="150"/>
      <c r="I124"/>
      <c r="J124"/>
      <c r="K124"/>
      <c r="L124"/>
      <c r="M124"/>
      <c r="N124"/>
      <c r="O124"/>
      <c r="P124"/>
      <c r="Q124"/>
      <c r="R124"/>
      <c r="S124"/>
      <c r="T124" s="151"/>
      <c r="U124" s="151"/>
      <c r="AM124" s="43" t="s">
        <v>250</v>
      </c>
      <c r="AN124" s="1" t="str">
        <f>CONCATENATE(A124,'PL230087'!$R$5)</f>
        <v>ProxitechCommande 4</v>
      </c>
      <c r="AO124" s="1" t="str">
        <f t="shared" si="26"/>
        <v>P0115</v>
      </c>
      <c r="AP124" s="1" t="str">
        <f t="shared" si="27"/>
        <v>Proxitech</v>
      </c>
      <c r="AQ124" s="1" t="str">
        <f t="shared" si="28"/>
        <v>P0115</v>
      </c>
    </row>
    <row r="125" spans="1:43" ht="15.75" thickBot="1" x14ac:dyDescent="0.3">
      <c r="A125" s="43" t="str">
        <f t="shared" si="25"/>
        <v>Proxitech</v>
      </c>
      <c r="B125" s="136" t="s">
        <v>227</v>
      </c>
      <c r="C125"/>
      <c r="D125"/>
      <c r="E125" s="107"/>
      <c r="F125" s="108"/>
      <c r="G125" s="150"/>
      <c r="H125" s="150"/>
      <c r="I125"/>
      <c r="J125"/>
      <c r="K125"/>
      <c r="L125"/>
      <c r="M125"/>
      <c r="N125"/>
      <c r="O125"/>
      <c r="P125"/>
      <c r="Q125"/>
      <c r="R125"/>
      <c r="S125"/>
      <c r="T125" s="151"/>
      <c r="U125" s="151"/>
      <c r="AM125" s="43" t="s">
        <v>251</v>
      </c>
      <c r="AN125" s="1" t="str">
        <f>CONCATENATE(A125,'PL230087'!$R$5)</f>
        <v>ProxitechCommande 4</v>
      </c>
      <c r="AO125" s="1" t="str">
        <f t="shared" si="26"/>
        <v>P0116</v>
      </c>
      <c r="AP125" s="1" t="str">
        <f t="shared" si="27"/>
        <v>Proxitech</v>
      </c>
      <c r="AQ125" s="1" t="str">
        <f t="shared" si="28"/>
        <v>P0116</v>
      </c>
    </row>
    <row r="126" spans="1:43" ht="15.75" thickBot="1" x14ac:dyDescent="0.3">
      <c r="A126" s="43" t="str">
        <f t="shared" si="25"/>
        <v>Proxitech</v>
      </c>
      <c r="B126" s="136" t="s">
        <v>227</v>
      </c>
      <c r="C126"/>
      <c r="D126"/>
      <c r="E126" s="107"/>
      <c r="F126" s="108"/>
      <c r="G126" s="150"/>
      <c r="H126" s="150"/>
      <c r="I126"/>
      <c r="J126"/>
      <c r="K126"/>
      <c r="L126"/>
      <c r="M126"/>
      <c r="N126"/>
      <c r="O126"/>
      <c r="P126"/>
      <c r="Q126"/>
      <c r="R126"/>
      <c r="S126"/>
      <c r="T126" s="151"/>
      <c r="U126" s="151"/>
      <c r="AM126" s="43" t="s">
        <v>252</v>
      </c>
      <c r="AN126" s="1" t="str">
        <f>CONCATENATE(A126,'PL230087'!$R$5)</f>
        <v>ProxitechCommande 4</v>
      </c>
      <c r="AO126" s="1" t="str">
        <f t="shared" si="26"/>
        <v>P0117</v>
      </c>
      <c r="AP126" s="1" t="str">
        <f t="shared" si="27"/>
        <v>Proxitech</v>
      </c>
      <c r="AQ126" s="1" t="str">
        <f t="shared" si="28"/>
        <v>P0117</v>
      </c>
    </row>
    <row r="127" spans="1:43" ht="15.75" thickBot="1" x14ac:dyDescent="0.3">
      <c r="A127" s="43" t="str">
        <f t="shared" si="25"/>
        <v>Proxitech</v>
      </c>
      <c r="B127" s="136" t="s">
        <v>227</v>
      </c>
      <c r="C127"/>
      <c r="D127"/>
      <c r="E127" s="107"/>
      <c r="F127" s="108"/>
      <c r="G127" s="150"/>
      <c r="H127" s="150"/>
      <c r="I127"/>
      <c r="J127"/>
      <c r="K127"/>
      <c r="L127"/>
      <c r="M127"/>
      <c r="N127"/>
      <c r="O127"/>
      <c r="P127"/>
      <c r="Q127"/>
      <c r="R127"/>
      <c r="S127"/>
      <c r="T127" s="151"/>
      <c r="U127" s="151"/>
      <c r="AM127" s="43" t="s">
        <v>253</v>
      </c>
      <c r="AN127" s="1" t="str">
        <f>CONCATENATE(A127,'PL230087'!$R$5)</f>
        <v>ProxitechCommande 4</v>
      </c>
      <c r="AO127" s="1" t="str">
        <f t="shared" si="26"/>
        <v>P0118</v>
      </c>
      <c r="AP127" s="1" t="str">
        <f t="shared" si="27"/>
        <v>Proxitech</v>
      </c>
      <c r="AQ127" s="1" t="str">
        <f t="shared" si="28"/>
        <v>P0118</v>
      </c>
    </row>
    <row r="128" spans="1:43" ht="15.75" thickBot="1" x14ac:dyDescent="0.3">
      <c r="A128" s="43" t="str">
        <f t="shared" si="25"/>
        <v>Proxitech</v>
      </c>
      <c r="B128" s="136" t="s">
        <v>227</v>
      </c>
      <c r="C128"/>
      <c r="D128"/>
      <c r="E128" s="107"/>
      <c r="F128" s="108"/>
      <c r="G128" s="150"/>
      <c r="H128" s="150"/>
      <c r="I128"/>
      <c r="J128"/>
      <c r="K128"/>
      <c r="L128"/>
      <c r="M128"/>
      <c r="N128"/>
      <c r="O128"/>
      <c r="P128"/>
      <c r="Q128"/>
      <c r="R128"/>
      <c r="S128"/>
      <c r="T128" s="151"/>
      <c r="U128" s="151"/>
      <c r="AM128" s="43" t="s">
        <v>254</v>
      </c>
      <c r="AN128" s="1" t="str">
        <f>CONCATENATE(A128,'PL230087'!$R$5)</f>
        <v>ProxitechCommande 4</v>
      </c>
      <c r="AO128" s="1" t="str">
        <f t="shared" si="26"/>
        <v>P0119</v>
      </c>
      <c r="AP128" s="1" t="str">
        <f t="shared" si="27"/>
        <v>Proxitech</v>
      </c>
      <c r="AQ128" s="1" t="str">
        <f t="shared" si="28"/>
        <v>P0119</v>
      </c>
    </row>
    <row r="129" spans="1:43" x14ac:dyDescent="0.25">
      <c r="A129" s="43" t="str">
        <f t="shared" si="25"/>
        <v>Littoral BatteriesLB55B1W172R1Z55</v>
      </c>
      <c r="B129" s="152" t="s">
        <v>256</v>
      </c>
      <c r="C129" s="152" t="s">
        <v>257</v>
      </c>
      <c r="D129" s="153" t="s">
        <v>258</v>
      </c>
      <c r="E129" s="154" t="s">
        <v>48</v>
      </c>
      <c r="F129" s="154" t="s">
        <v>49</v>
      </c>
      <c r="G129" s="155"/>
      <c r="H129" s="155"/>
      <c r="I129" s="155">
        <v>52</v>
      </c>
      <c r="J129" s="155">
        <v>500</v>
      </c>
      <c r="K129" s="155" t="s">
        <v>67</v>
      </c>
      <c r="L129" s="155">
        <v>207</v>
      </c>
      <c r="M129" s="155">
        <v>175</v>
      </c>
      <c r="N129" s="155">
        <v>175</v>
      </c>
      <c r="O129" s="155">
        <v>0</v>
      </c>
      <c r="P129" s="155">
        <v>1</v>
      </c>
      <c r="Q129" s="155" t="s">
        <v>51</v>
      </c>
      <c r="R129" s="156">
        <v>12.1</v>
      </c>
      <c r="S129" s="155">
        <v>72</v>
      </c>
      <c r="T129" s="157">
        <v>26.75</v>
      </c>
      <c r="U129" s="158">
        <f>MROUND((T129/(1-U$3)),0.01)</f>
        <v>27.12</v>
      </c>
      <c r="AM129" s="43" t="s">
        <v>255</v>
      </c>
      <c r="AN129" s="1" t="str">
        <f>CONCATENATE(A129,'PL230087'!$R$5)</f>
        <v>Littoral BatteriesLB55B1W172R1Z55Commande 4</v>
      </c>
      <c r="AO129" s="1" t="str">
        <f t="shared" si="26"/>
        <v>P0120</v>
      </c>
      <c r="AP129" s="1" t="str">
        <f t="shared" si="27"/>
        <v>Littoral BatteriesLB55B1W172R1Z55</v>
      </c>
      <c r="AQ129" s="1" t="str">
        <f t="shared" si="28"/>
        <v>P0120</v>
      </c>
    </row>
    <row r="130" spans="1:43" x14ac:dyDescent="0.25">
      <c r="A130" s="43" t="str">
        <f t="shared" si="25"/>
        <v>Littoral BatteriesLB55L1W172R1Z55</v>
      </c>
      <c r="B130" s="159" t="s">
        <v>256</v>
      </c>
      <c r="C130" s="159" t="s">
        <v>46</v>
      </c>
      <c r="D130" s="160" t="s">
        <v>47</v>
      </c>
      <c r="E130" s="161" t="s">
        <v>48</v>
      </c>
      <c r="F130" s="161" t="s">
        <v>49</v>
      </c>
      <c r="G130" s="162"/>
      <c r="H130" s="162"/>
      <c r="I130" s="162">
        <v>52</v>
      </c>
      <c r="J130" s="162">
        <v>500</v>
      </c>
      <c r="K130" s="162" t="s">
        <v>50</v>
      </c>
      <c r="L130" s="162">
        <v>207</v>
      </c>
      <c r="M130" s="162">
        <v>175</v>
      </c>
      <c r="N130" s="162">
        <v>190</v>
      </c>
      <c r="O130" s="162">
        <v>0</v>
      </c>
      <c r="P130" s="162">
        <v>1</v>
      </c>
      <c r="Q130" s="162" t="s">
        <v>51</v>
      </c>
      <c r="R130" s="163">
        <v>12.55</v>
      </c>
      <c r="S130" s="162">
        <v>72</v>
      </c>
      <c r="T130" s="164">
        <v>26.75</v>
      </c>
      <c r="U130" s="165">
        <f t="shared" ref="U130:U149" si="30">MROUND((T130/(1-U$3)),0.01)</f>
        <v>27.12</v>
      </c>
      <c r="AM130" s="43" t="s">
        <v>259</v>
      </c>
      <c r="AN130" s="1" t="str">
        <f>CONCATENATE(A130,'PL230087'!$R$5)</f>
        <v>Littoral BatteriesLB55L1W172R1Z55Commande 4</v>
      </c>
      <c r="AO130" s="1" t="str">
        <f t="shared" si="26"/>
        <v>P0121</v>
      </c>
      <c r="AP130" s="1" t="str">
        <f t="shared" si="27"/>
        <v>Littoral BatteriesLB55L1W172R1Z55</v>
      </c>
      <c r="AQ130" s="1" t="str">
        <f t="shared" si="28"/>
        <v>P0121</v>
      </c>
    </row>
    <row r="131" spans="1:43" x14ac:dyDescent="0.25">
      <c r="A131" s="43" t="str">
        <f t="shared" si="25"/>
        <v>Littoral BatteriesLB66L2W172R1Z55</v>
      </c>
      <c r="B131" s="166" t="s">
        <v>256</v>
      </c>
      <c r="C131" s="166" t="s">
        <v>53</v>
      </c>
      <c r="D131" s="54" t="s">
        <v>54</v>
      </c>
      <c r="E131" s="161" t="s">
        <v>48</v>
      </c>
      <c r="F131" s="161" t="s">
        <v>49</v>
      </c>
      <c r="G131" s="167"/>
      <c r="H131" s="167"/>
      <c r="I131" s="167">
        <v>62</v>
      </c>
      <c r="J131" s="167">
        <v>600</v>
      </c>
      <c r="K131" s="167" t="s">
        <v>55</v>
      </c>
      <c r="L131" s="167">
        <v>242</v>
      </c>
      <c r="M131" s="167">
        <v>175</v>
      </c>
      <c r="N131" s="167">
        <v>190</v>
      </c>
      <c r="O131" s="167">
        <v>0</v>
      </c>
      <c r="P131" s="167">
        <v>1</v>
      </c>
      <c r="Q131" s="167" t="s">
        <v>51</v>
      </c>
      <c r="R131" s="168">
        <v>14.55</v>
      </c>
      <c r="S131" s="167">
        <v>63</v>
      </c>
      <c r="T131" s="169">
        <v>30.85</v>
      </c>
      <c r="U131" s="170">
        <f t="shared" si="30"/>
        <v>31.27</v>
      </c>
      <c r="AM131" s="43" t="s">
        <v>260</v>
      </c>
      <c r="AN131" s="1" t="str">
        <f>CONCATENATE(A131,'PL230087'!$R$5)</f>
        <v>Littoral BatteriesLB66L2W172R1Z55Commande 4</v>
      </c>
      <c r="AO131" s="1" t="str">
        <f t="shared" si="26"/>
        <v>P0122</v>
      </c>
      <c r="AP131" s="1" t="str">
        <f t="shared" si="27"/>
        <v>Littoral BatteriesLB66L2W172R1Z55</v>
      </c>
      <c r="AQ131" s="1" t="str">
        <f t="shared" si="28"/>
        <v>P0122</v>
      </c>
    </row>
    <row r="132" spans="1:43" x14ac:dyDescent="0.25">
      <c r="A132" s="43" t="str">
        <f t="shared" si="25"/>
        <v>Littoral BatteriesLB66B2W172R1Z55</v>
      </c>
      <c r="B132" s="159" t="s">
        <v>256</v>
      </c>
      <c r="C132" s="159" t="s">
        <v>262</v>
      </c>
      <c r="D132" s="160" t="s">
        <v>263</v>
      </c>
      <c r="E132" s="161" t="s">
        <v>48</v>
      </c>
      <c r="F132" s="161" t="s">
        <v>49</v>
      </c>
      <c r="G132" s="162"/>
      <c r="H132" s="162"/>
      <c r="I132" s="162">
        <v>62</v>
      </c>
      <c r="J132" s="162">
        <v>600</v>
      </c>
      <c r="K132" s="162" t="s">
        <v>74</v>
      </c>
      <c r="L132" s="162">
        <v>242</v>
      </c>
      <c r="M132" s="162">
        <v>175</v>
      </c>
      <c r="N132" s="162">
        <v>175</v>
      </c>
      <c r="O132" s="162">
        <v>0</v>
      </c>
      <c r="P132" s="162">
        <v>1</v>
      </c>
      <c r="Q132" s="162" t="s">
        <v>51</v>
      </c>
      <c r="R132" s="163">
        <v>14.1</v>
      </c>
      <c r="S132" s="162">
        <v>63</v>
      </c>
      <c r="T132" s="164">
        <v>30.85</v>
      </c>
      <c r="U132" s="165">
        <f t="shared" si="30"/>
        <v>31.27</v>
      </c>
      <c r="AM132" s="43" t="s">
        <v>261</v>
      </c>
      <c r="AN132" s="1" t="str">
        <f>CONCATENATE(A132,'PL230087'!$R$5)</f>
        <v>Littoral BatteriesLB66B2W172R1Z55Commande 4</v>
      </c>
      <c r="AO132" s="1" t="str">
        <f t="shared" si="26"/>
        <v>P0123</v>
      </c>
      <c r="AP132" s="1" t="str">
        <f t="shared" si="27"/>
        <v>Littoral BatteriesLB66B2W172R1Z55</v>
      </c>
      <c r="AQ132" s="1" t="str">
        <f t="shared" si="28"/>
        <v>P0123</v>
      </c>
    </row>
    <row r="133" spans="1:43" x14ac:dyDescent="0.25">
      <c r="A133" s="43" t="str">
        <f t="shared" si="25"/>
        <v>Littoral BatteriesLB77B3W172R1Z55</v>
      </c>
      <c r="B133" s="166" t="s">
        <v>256</v>
      </c>
      <c r="C133" s="166" t="s">
        <v>265</v>
      </c>
      <c r="D133" s="54" t="s">
        <v>266</v>
      </c>
      <c r="E133" s="161" t="s">
        <v>48</v>
      </c>
      <c r="F133" s="161" t="s">
        <v>49</v>
      </c>
      <c r="G133" s="167"/>
      <c r="H133" s="167"/>
      <c r="I133" s="167">
        <v>74</v>
      </c>
      <c r="J133" s="167">
        <v>700</v>
      </c>
      <c r="K133" s="167" t="s">
        <v>81</v>
      </c>
      <c r="L133" s="167">
        <v>278</v>
      </c>
      <c r="M133" s="167">
        <v>175</v>
      </c>
      <c r="N133" s="167">
        <v>175</v>
      </c>
      <c r="O133" s="167">
        <v>0</v>
      </c>
      <c r="P133" s="167">
        <v>1</v>
      </c>
      <c r="Q133" s="167" t="s">
        <v>51</v>
      </c>
      <c r="R133" s="168">
        <v>17</v>
      </c>
      <c r="S133" s="167">
        <v>57</v>
      </c>
      <c r="T133" s="169">
        <v>38.050000000000004</v>
      </c>
      <c r="U133" s="170">
        <f t="shared" si="30"/>
        <v>38.57</v>
      </c>
      <c r="AM133" s="43" t="s">
        <v>264</v>
      </c>
      <c r="AN133" s="1" t="str">
        <f>CONCATENATE(A133,'PL230087'!$R$5)</f>
        <v>Littoral BatteriesLB77B3W172R1Z55Commande 4</v>
      </c>
      <c r="AO133" s="1" t="str">
        <f t="shared" si="26"/>
        <v>P0124</v>
      </c>
      <c r="AP133" s="1" t="str">
        <f t="shared" si="27"/>
        <v>Littoral BatteriesLB77B3W172R1Z55</v>
      </c>
      <c r="AQ133" s="1" t="str">
        <f t="shared" si="28"/>
        <v>P0124</v>
      </c>
    </row>
    <row r="134" spans="1:43" x14ac:dyDescent="0.25">
      <c r="A134" s="43" t="str">
        <f t="shared" si="25"/>
        <v>Littoral BatteriesLB77L3W172R1Z55</v>
      </c>
      <c r="B134" s="159" t="s">
        <v>256</v>
      </c>
      <c r="C134" s="159" t="s">
        <v>57</v>
      </c>
      <c r="D134" s="160" t="s">
        <v>58</v>
      </c>
      <c r="E134" s="161" t="s">
        <v>48</v>
      </c>
      <c r="F134" s="161" t="s">
        <v>49</v>
      </c>
      <c r="G134" s="162"/>
      <c r="H134" s="162"/>
      <c r="I134" s="162">
        <v>74</v>
      </c>
      <c r="J134" s="162">
        <v>700</v>
      </c>
      <c r="K134" s="162" t="s">
        <v>59</v>
      </c>
      <c r="L134" s="162">
        <v>278</v>
      </c>
      <c r="M134" s="162">
        <v>175</v>
      </c>
      <c r="N134" s="162">
        <v>190</v>
      </c>
      <c r="O134" s="162">
        <v>0</v>
      </c>
      <c r="P134" s="162">
        <v>1</v>
      </c>
      <c r="Q134" s="162" t="s">
        <v>51</v>
      </c>
      <c r="R134" s="163">
        <v>17.45</v>
      </c>
      <c r="S134" s="162">
        <v>57</v>
      </c>
      <c r="T134" s="164">
        <v>38.050000000000004</v>
      </c>
      <c r="U134" s="165">
        <f t="shared" si="30"/>
        <v>38.57</v>
      </c>
      <c r="AM134" s="43" t="s">
        <v>267</v>
      </c>
      <c r="AN134" s="1" t="str">
        <f>CONCATENATE(A134,'PL230087'!$R$5)</f>
        <v>Littoral BatteriesLB77L3W172R1Z55Commande 4</v>
      </c>
      <c r="AO134" s="1" t="str">
        <f t="shared" si="26"/>
        <v>P0125</v>
      </c>
      <c r="AP134" s="1" t="str">
        <f t="shared" si="27"/>
        <v>Littoral BatteriesLB77L3W172R1Z55</v>
      </c>
      <c r="AQ134" s="1" t="str">
        <f t="shared" si="28"/>
        <v>P0125</v>
      </c>
    </row>
    <row r="135" spans="1:43" x14ac:dyDescent="0.25">
      <c r="A135" s="43" t="str">
        <f t="shared" si="25"/>
        <v>Littoral BatteriesLB90L5W172R1Z55</v>
      </c>
      <c r="B135" s="166" t="s">
        <v>256</v>
      </c>
      <c r="C135" s="166" t="s">
        <v>61</v>
      </c>
      <c r="D135" s="54" t="s">
        <v>62</v>
      </c>
      <c r="E135" s="161" t="s">
        <v>48</v>
      </c>
      <c r="F135" s="161" t="s">
        <v>49</v>
      </c>
      <c r="G135" s="167"/>
      <c r="H135" s="167"/>
      <c r="I135" s="167">
        <v>100</v>
      </c>
      <c r="J135" s="167">
        <v>850</v>
      </c>
      <c r="K135" s="167" t="s">
        <v>63</v>
      </c>
      <c r="L135" s="167">
        <v>353</v>
      </c>
      <c r="M135" s="167">
        <v>175</v>
      </c>
      <c r="N135" s="167">
        <v>190</v>
      </c>
      <c r="O135" s="167">
        <v>0</v>
      </c>
      <c r="P135" s="167">
        <v>1</v>
      </c>
      <c r="Q135" s="167" t="s">
        <v>51</v>
      </c>
      <c r="R135" s="167">
        <v>22.8</v>
      </c>
      <c r="S135" s="167">
        <v>36</v>
      </c>
      <c r="T135" s="169">
        <v>51.85</v>
      </c>
      <c r="U135" s="170">
        <f t="shared" si="30"/>
        <v>52.56</v>
      </c>
      <c r="AM135" s="43" t="s">
        <v>268</v>
      </c>
      <c r="AN135" s="1" t="str">
        <f>CONCATENATE(A135,'PL230087'!$R$5)</f>
        <v>Littoral BatteriesLB90L5W172R1Z55Commande 4</v>
      </c>
      <c r="AO135" s="1" t="str">
        <f t="shared" si="26"/>
        <v>P0126</v>
      </c>
      <c r="AP135" s="1" t="str">
        <f t="shared" si="27"/>
        <v>Littoral BatteriesLB90L5W172R1Z55</v>
      </c>
      <c r="AQ135" s="1" t="str">
        <f t="shared" si="28"/>
        <v>P0126</v>
      </c>
    </row>
    <row r="136" spans="1:43" x14ac:dyDescent="0.25">
      <c r="A136" s="43" t="str">
        <f t="shared" si="25"/>
        <v>Littoral BatteriesLB45B1W172R1Z44</v>
      </c>
      <c r="B136" s="159" t="s">
        <v>256</v>
      </c>
      <c r="C136" s="159" t="s">
        <v>65</v>
      </c>
      <c r="D136" s="160" t="s">
        <v>66</v>
      </c>
      <c r="E136" s="171" t="s">
        <v>48</v>
      </c>
      <c r="F136" s="171" t="s">
        <v>49</v>
      </c>
      <c r="G136" s="162"/>
      <c r="H136" s="162"/>
      <c r="I136" s="162">
        <v>45</v>
      </c>
      <c r="J136" s="162">
        <v>400</v>
      </c>
      <c r="K136" s="162" t="s">
        <v>67</v>
      </c>
      <c r="L136" s="162">
        <v>207</v>
      </c>
      <c r="M136" s="162">
        <v>175</v>
      </c>
      <c r="N136" s="162">
        <v>175</v>
      </c>
      <c r="O136" s="162">
        <v>0</v>
      </c>
      <c r="P136" s="162">
        <v>1</v>
      </c>
      <c r="Q136" s="162" t="s">
        <v>51</v>
      </c>
      <c r="R136" s="162">
        <v>11.6</v>
      </c>
      <c r="S136" s="162">
        <v>72</v>
      </c>
      <c r="T136" s="164">
        <v>24.5</v>
      </c>
      <c r="U136" s="165">
        <f t="shared" si="30"/>
        <v>24.84</v>
      </c>
      <c r="AM136" s="43" t="s">
        <v>269</v>
      </c>
      <c r="AN136" s="1" t="str">
        <f>CONCATENATE(A136,'PL230087'!$R$5)</f>
        <v>Littoral BatteriesLB45B1W172R1Z44Commande 4</v>
      </c>
      <c r="AO136" s="1" t="str">
        <f t="shared" si="26"/>
        <v>P0127</v>
      </c>
      <c r="AP136" s="1" t="str">
        <f t="shared" si="27"/>
        <v>Littoral BatteriesLB45B1W172R1Z44</v>
      </c>
      <c r="AQ136" s="1" t="str">
        <f t="shared" si="28"/>
        <v>P0127</v>
      </c>
    </row>
    <row r="137" spans="1:43" x14ac:dyDescent="0.25">
      <c r="A137" s="43" t="str">
        <f t="shared" si="25"/>
        <v>Littoral BatteriesLB45L1W172R1Z44</v>
      </c>
      <c r="B137" s="166" t="s">
        <v>256</v>
      </c>
      <c r="C137" s="166" t="s">
        <v>69</v>
      </c>
      <c r="D137" s="54" t="s">
        <v>70</v>
      </c>
      <c r="E137" s="171" t="s">
        <v>48</v>
      </c>
      <c r="F137" s="171" t="s">
        <v>49</v>
      </c>
      <c r="G137" s="167"/>
      <c r="H137" s="167"/>
      <c r="I137" s="167">
        <v>45</v>
      </c>
      <c r="J137" s="167">
        <v>400</v>
      </c>
      <c r="K137" s="167" t="s">
        <v>50</v>
      </c>
      <c r="L137" s="167">
        <v>207</v>
      </c>
      <c r="M137" s="167">
        <v>175</v>
      </c>
      <c r="N137" s="167">
        <v>190</v>
      </c>
      <c r="O137" s="167">
        <v>0</v>
      </c>
      <c r="P137" s="167">
        <v>1</v>
      </c>
      <c r="Q137" s="167" t="s">
        <v>51</v>
      </c>
      <c r="R137" s="167">
        <v>11.6</v>
      </c>
      <c r="S137" s="167">
        <v>72</v>
      </c>
      <c r="T137" s="169">
        <v>24.5</v>
      </c>
      <c r="U137" s="170">
        <f t="shared" si="30"/>
        <v>24.84</v>
      </c>
      <c r="AM137" s="43" t="s">
        <v>270</v>
      </c>
      <c r="AN137" s="1" t="str">
        <f>CONCATENATE(A137,'PL230087'!$R$5)</f>
        <v>Littoral BatteriesLB45L1W172R1Z44Commande 4</v>
      </c>
      <c r="AO137" s="1" t="str">
        <f t="shared" si="26"/>
        <v>P0128</v>
      </c>
      <c r="AP137" s="1" t="str">
        <f t="shared" si="27"/>
        <v>Littoral BatteriesLB45L1W172R1Z44</v>
      </c>
      <c r="AQ137" s="1" t="str">
        <f t="shared" si="28"/>
        <v>P0128</v>
      </c>
    </row>
    <row r="138" spans="1:43" x14ac:dyDescent="0.25">
      <c r="A138" s="43" t="str">
        <f t="shared" si="25"/>
        <v>Littoral BatteriesLB56B2W172R1Z44</v>
      </c>
      <c r="B138" s="159" t="s">
        <v>256</v>
      </c>
      <c r="C138" s="159" t="s">
        <v>72</v>
      </c>
      <c r="D138" s="160" t="s">
        <v>73</v>
      </c>
      <c r="E138" s="171" t="s">
        <v>48</v>
      </c>
      <c r="F138" s="171" t="s">
        <v>49</v>
      </c>
      <c r="G138" s="162"/>
      <c r="H138" s="162"/>
      <c r="I138" s="162">
        <v>60</v>
      </c>
      <c r="J138" s="162">
        <v>520</v>
      </c>
      <c r="K138" s="162" t="s">
        <v>74</v>
      </c>
      <c r="L138" s="162">
        <v>242</v>
      </c>
      <c r="M138" s="162">
        <v>175</v>
      </c>
      <c r="N138" s="162">
        <v>175</v>
      </c>
      <c r="O138" s="162">
        <v>0</v>
      </c>
      <c r="P138" s="162">
        <v>1</v>
      </c>
      <c r="Q138" s="162" t="s">
        <v>51</v>
      </c>
      <c r="R138" s="162">
        <v>13.9</v>
      </c>
      <c r="S138" s="162">
        <v>63</v>
      </c>
      <c r="T138" s="164">
        <v>29.5</v>
      </c>
      <c r="U138" s="165">
        <f t="shared" si="30"/>
        <v>29.91</v>
      </c>
      <c r="AM138" s="43" t="s">
        <v>271</v>
      </c>
      <c r="AN138" s="1" t="str">
        <f>CONCATENATE(A138,'PL230087'!$R$5)</f>
        <v>Littoral BatteriesLB56B2W172R1Z44Commande 4</v>
      </c>
      <c r="AO138" s="1" t="str">
        <f t="shared" si="26"/>
        <v>P0129</v>
      </c>
      <c r="AP138" s="1" t="str">
        <f t="shared" si="27"/>
        <v>Littoral BatteriesLB56B2W172R1Z44</v>
      </c>
      <c r="AQ138" s="1" t="str">
        <f t="shared" si="28"/>
        <v>P0129</v>
      </c>
    </row>
    <row r="139" spans="1:43" x14ac:dyDescent="0.25">
      <c r="A139" s="43" t="str">
        <f t="shared" ref="A139:A202" si="31">CONCATENATE(B139,D139)</f>
        <v>Littoral BatteriesLB56L2W172R1Z44</v>
      </c>
      <c r="B139" s="166" t="s">
        <v>256</v>
      </c>
      <c r="C139" s="166" t="s">
        <v>76</v>
      </c>
      <c r="D139" s="54" t="s">
        <v>77</v>
      </c>
      <c r="E139" s="171" t="s">
        <v>48</v>
      </c>
      <c r="F139" s="171" t="s">
        <v>49</v>
      </c>
      <c r="G139" s="167"/>
      <c r="H139" s="167"/>
      <c r="I139" s="167">
        <v>60</v>
      </c>
      <c r="J139" s="167">
        <v>520</v>
      </c>
      <c r="K139" s="167" t="s">
        <v>55</v>
      </c>
      <c r="L139" s="167">
        <v>242</v>
      </c>
      <c r="M139" s="167">
        <v>175</v>
      </c>
      <c r="N139" s="167">
        <v>190</v>
      </c>
      <c r="O139" s="167">
        <v>0</v>
      </c>
      <c r="P139" s="167">
        <v>1</v>
      </c>
      <c r="Q139" s="167" t="s">
        <v>51</v>
      </c>
      <c r="R139" s="167">
        <v>13.9</v>
      </c>
      <c r="S139" s="167">
        <v>63</v>
      </c>
      <c r="T139" s="169">
        <v>29.5</v>
      </c>
      <c r="U139" s="170">
        <f t="shared" si="30"/>
        <v>29.91</v>
      </c>
      <c r="AM139" s="43" t="s">
        <v>272</v>
      </c>
      <c r="AN139" s="1" t="str">
        <f>CONCATENATE(A139,'PL230087'!$R$5)</f>
        <v>Littoral BatteriesLB56L2W172R1Z44Commande 4</v>
      </c>
      <c r="AO139" s="1" t="str">
        <f t="shared" ref="AO139:AO202" si="32">AM139</f>
        <v>P0130</v>
      </c>
      <c r="AP139" s="1" t="str">
        <f t="shared" ref="AP139:AP202" si="33">A139</f>
        <v>Littoral BatteriesLB56L2W172R1Z44</v>
      </c>
      <c r="AQ139" s="1" t="str">
        <f t="shared" ref="AQ139:AQ202" si="34">AO139</f>
        <v>P0130</v>
      </c>
    </row>
    <row r="140" spans="1:43" x14ac:dyDescent="0.25">
      <c r="A140" s="43" t="str">
        <f t="shared" si="31"/>
        <v>Littoral BatteriesLB67B3W172R1Z44</v>
      </c>
      <c r="B140" s="159" t="s">
        <v>256</v>
      </c>
      <c r="C140" s="159" t="s">
        <v>79</v>
      </c>
      <c r="D140" s="160" t="s">
        <v>80</v>
      </c>
      <c r="E140" s="171" t="s">
        <v>48</v>
      </c>
      <c r="F140" s="171" t="s">
        <v>49</v>
      </c>
      <c r="G140" s="162"/>
      <c r="H140" s="162"/>
      <c r="I140" s="162">
        <v>70</v>
      </c>
      <c r="J140" s="162">
        <v>620</v>
      </c>
      <c r="K140" s="162" t="s">
        <v>81</v>
      </c>
      <c r="L140" s="162">
        <v>278</v>
      </c>
      <c r="M140" s="162">
        <v>175</v>
      </c>
      <c r="N140" s="162">
        <v>175</v>
      </c>
      <c r="O140" s="162">
        <v>0</v>
      </c>
      <c r="P140" s="162">
        <v>1</v>
      </c>
      <c r="Q140" s="162" t="s">
        <v>51</v>
      </c>
      <c r="R140" s="162">
        <v>16.8</v>
      </c>
      <c r="S140" s="162">
        <v>57</v>
      </c>
      <c r="T140" s="164">
        <v>34.1</v>
      </c>
      <c r="U140" s="165">
        <f t="shared" si="30"/>
        <v>34.57</v>
      </c>
      <c r="AM140" s="43" t="s">
        <v>273</v>
      </c>
      <c r="AN140" s="1" t="str">
        <f>CONCATENATE(A140,'PL230087'!$R$5)</f>
        <v>Littoral BatteriesLB67B3W172R1Z44Commande 4</v>
      </c>
      <c r="AO140" s="1" t="str">
        <f t="shared" si="32"/>
        <v>P0131</v>
      </c>
      <c r="AP140" s="1" t="str">
        <f t="shared" si="33"/>
        <v>Littoral BatteriesLB67B3W172R1Z44</v>
      </c>
      <c r="AQ140" s="1" t="str">
        <f t="shared" si="34"/>
        <v>P0131</v>
      </c>
    </row>
    <row r="141" spans="1:43" x14ac:dyDescent="0.25">
      <c r="A141" s="43" t="str">
        <f t="shared" si="31"/>
        <v>Littoral BatteriesLB67L3W172R1Z44</v>
      </c>
      <c r="B141" s="166" t="s">
        <v>256</v>
      </c>
      <c r="C141" s="166" t="s">
        <v>83</v>
      </c>
      <c r="D141" s="54" t="s">
        <v>84</v>
      </c>
      <c r="E141" s="171" t="s">
        <v>48</v>
      </c>
      <c r="F141" s="171" t="s">
        <v>49</v>
      </c>
      <c r="G141" s="167"/>
      <c r="H141" s="167"/>
      <c r="I141" s="167">
        <v>70</v>
      </c>
      <c r="J141" s="167">
        <v>620</v>
      </c>
      <c r="K141" s="167" t="s">
        <v>59</v>
      </c>
      <c r="L141" s="167">
        <v>278</v>
      </c>
      <c r="M141" s="167">
        <v>175</v>
      </c>
      <c r="N141" s="167">
        <v>190</v>
      </c>
      <c r="O141" s="167">
        <v>0</v>
      </c>
      <c r="P141" s="167">
        <v>1</v>
      </c>
      <c r="Q141" s="167" t="s">
        <v>51</v>
      </c>
      <c r="R141" s="167">
        <v>16.8</v>
      </c>
      <c r="S141" s="167">
        <v>57</v>
      </c>
      <c r="T141" s="169">
        <v>34.1</v>
      </c>
      <c r="U141" s="170">
        <f t="shared" si="30"/>
        <v>34.57</v>
      </c>
      <c r="AM141" s="43" t="s">
        <v>274</v>
      </c>
      <c r="AN141" s="1" t="str">
        <f>CONCATENATE(A141,'PL230087'!$R$5)</f>
        <v>Littoral BatteriesLB67L3W172R1Z44Commande 4</v>
      </c>
      <c r="AO141" s="1" t="str">
        <f t="shared" si="32"/>
        <v>P0132</v>
      </c>
      <c r="AP141" s="1" t="str">
        <f t="shared" si="33"/>
        <v>Littoral BatteriesLB67L3W172R1Z44</v>
      </c>
      <c r="AQ141" s="1" t="str">
        <f t="shared" si="34"/>
        <v>P0132</v>
      </c>
    </row>
    <row r="142" spans="1:43" x14ac:dyDescent="0.25">
      <c r="A142" s="43" t="str">
        <f t="shared" si="31"/>
        <v>Littoral BatteriesLB89L5W172R1Z44</v>
      </c>
      <c r="B142" s="159" t="s">
        <v>256</v>
      </c>
      <c r="C142" s="159" t="s">
        <v>86</v>
      </c>
      <c r="D142" s="160" t="s">
        <v>87</v>
      </c>
      <c r="E142" s="171" t="s">
        <v>48</v>
      </c>
      <c r="F142" s="171" t="s">
        <v>49</v>
      </c>
      <c r="G142" s="162"/>
      <c r="H142" s="162"/>
      <c r="I142" s="162">
        <v>95</v>
      </c>
      <c r="J142" s="162">
        <v>800</v>
      </c>
      <c r="K142" s="162" t="s">
        <v>63</v>
      </c>
      <c r="L142" s="162">
        <v>353</v>
      </c>
      <c r="M142" s="162">
        <v>175</v>
      </c>
      <c r="N142" s="162">
        <v>190</v>
      </c>
      <c r="O142" s="162">
        <v>0</v>
      </c>
      <c r="P142" s="162">
        <v>1</v>
      </c>
      <c r="Q142" s="162" t="s">
        <v>51</v>
      </c>
      <c r="R142" s="162">
        <v>21.2</v>
      </c>
      <c r="S142" s="162">
        <v>36</v>
      </c>
      <c r="T142" s="164">
        <v>47.85</v>
      </c>
      <c r="U142" s="165">
        <f t="shared" si="30"/>
        <v>48.51</v>
      </c>
      <c r="AM142" s="43" t="s">
        <v>275</v>
      </c>
      <c r="AN142" s="1" t="str">
        <f>CONCATENATE(A142,'PL230087'!$R$5)</f>
        <v>Littoral BatteriesLB89L5W172R1Z44Commande 4</v>
      </c>
      <c r="AO142" s="1" t="str">
        <f t="shared" si="32"/>
        <v>P0133</v>
      </c>
      <c r="AP142" s="1" t="str">
        <f t="shared" si="33"/>
        <v>Littoral BatteriesLB89L5W172R1Z44</v>
      </c>
      <c r="AQ142" s="1" t="str">
        <f t="shared" si="34"/>
        <v>P0133</v>
      </c>
    </row>
    <row r="143" spans="1:43" x14ac:dyDescent="0.25">
      <c r="A143" s="43" t="str">
        <f t="shared" si="31"/>
        <v>Littoral BatteriesLB44B1K072R1S12</v>
      </c>
      <c r="B143" s="166" t="s">
        <v>256</v>
      </c>
      <c r="C143" s="166" t="s">
        <v>89</v>
      </c>
      <c r="D143" s="54" t="s">
        <v>90</v>
      </c>
      <c r="E143" s="172" t="s">
        <v>48</v>
      </c>
      <c r="F143" s="172" t="s">
        <v>49</v>
      </c>
      <c r="G143" s="167"/>
      <c r="H143" s="167"/>
      <c r="I143" s="167">
        <v>44</v>
      </c>
      <c r="J143" s="167">
        <v>380</v>
      </c>
      <c r="K143" s="167" t="s">
        <v>67</v>
      </c>
      <c r="L143" s="167">
        <v>207</v>
      </c>
      <c r="M143" s="167">
        <v>175</v>
      </c>
      <c r="N143" s="167">
        <v>175</v>
      </c>
      <c r="O143" s="167">
        <v>0</v>
      </c>
      <c r="P143" s="167">
        <v>1</v>
      </c>
      <c r="Q143" s="167" t="s">
        <v>51</v>
      </c>
      <c r="R143" s="167">
        <v>10.7</v>
      </c>
      <c r="S143" s="167">
        <v>72</v>
      </c>
      <c r="T143" s="169">
        <v>23.25</v>
      </c>
      <c r="U143" s="170">
        <f t="shared" si="30"/>
        <v>23.57</v>
      </c>
      <c r="AM143" s="43" t="s">
        <v>276</v>
      </c>
      <c r="AN143" s="1" t="str">
        <f>CONCATENATE(A143,'PL230087'!$R$5)</f>
        <v>Littoral BatteriesLB44B1K072R1S12Commande 4</v>
      </c>
      <c r="AO143" s="1" t="str">
        <f t="shared" si="32"/>
        <v>P0134</v>
      </c>
      <c r="AP143" s="1" t="str">
        <f t="shared" si="33"/>
        <v>Littoral BatteriesLB44B1K072R1S12</v>
      </c>
      <c r="AQ143" s="1" t="str">
        <f t="shared" si="34"/>
        <v>P0134</v>
      </c>
    </row>
    <row r="144" spans="1:43" x14ac:dyDescent="0.25">
      <c r="A144" s="43" t="str">
        <f t="shared" si="31"/>
        <v>Littoral BatteriesLB44L1K072R1S12</v>
      </c>
      <c r="B144" s="159" t="s">
        <v>256</v>
      </c>
      <c r="C144" s="159" t="s">
        <v>92</v>
      </c>
      <c r="D144" s="160" t="s">
        <v>93</v>
      </c>
      <c r="E144" s="172" t="s">
        <v>48</v>
      </c>
      <c r="F144" s="172" t="s">
        <v>49</v>
      </c>
      <c r="G144" s="162"/>
      <c r="H144" s="162"/>
      <c r="I144" s="162">
        <v>44</v>
      </c>
      <c r="J144" s="162">
        <v>380</v>
      </c>
      <c r="K144" s="162" t="s">
        <v>50</v>
      </c>
      <c r="L144" s="162">
        <v>207</v>
      </c>
      <c r="M144" s="162">
        <v>175</v>
      </c>
      <c r="N144" s="162">
        <v>190</v>
      </c>
      <c r="O144" s="162">
        <v>0</v>
      </c>
      <c r="P144" s="162">
        <v>1</v>
      </c>
      <c r="Q144" s="162" t="s">
        <v>51</v>
      </c>
      <c r="R144" s="162">
        <v>10.9</v>
      </c>
      <c r="S144" s="162">
        <v>72</v>
      </c>
      <c r="T144" s="164">
        <v>23.25</v>
      </c>
      <c r="U144" s="165">
        <f t="shared" si="30"/>
        <v>23.57</v>
      </c>
      <c r="AM144" s="43" t="s">
        <v>277</v>
      </c>
      <c r="AN144" s="1" t="str">
        <f>CONCATENATE(A144,'PL230087'!$R$5)</f>
        <v>Littoral BatteriesLB44L1K072R1S12Commande 4</v>
      </c>
      <c r="AO144" s="1" t="str">
        <f t="shared" si="32"/>
        <v>P0135</v>
      </c>
      <c r="AP144" s="1" t="str">
        <f t="shared" si="33"/>
        <v>Littoral BatteriesLB44L1K072R1S12</v>
      </c>
      <c r="AQ144" s="1" t="str">
        <f t="shared" si="34"/>
        <v>P0135</v>
      </c>
    </row>
    <row r="145" spans="1:43" x14ac:dyDescent="0.25">
      <c r="A145" s="43" t="str">
        <f t="shared" si="31"/>
        <v>Littoral BatteriesLB55B2K072R1S12</v>
      </c>
      <c r="B145" s="166" t="s">
        <v>256</v>
      </c>
      <c r="C145" s="166" t="s">
        <v>95</v>
      </c>
      <c r="D145" s="54" t="s">
        <v>96</v>
      </c>
      <c r="E145" s="172" t="s">
        <v>48</v>
      </c>
      <c r="F145" s="172" t="s">
        <v>49</v>
      </c>
      <c r="G145" s="167"/>
      <c r="H145" s="167"/>
      <c r="I145" s="167">
        <v>55</v>
      </c>
      <c r="J145" s="167">
        <v>460</v>
      </c>
      <c r="K145" s="167" t="s">
        <v>74</v>
      </c>
      <c r="L145" s="167">
        <v>242</v>
      </c>
      <c r="M145" s="167">
        <v>175</v>
      </c>
      <c r="N145" s="167">
        <v>175</v>
      </c>
      <c r="O145" s="167">
        <v>0</v>
      </c>
      <c r="P145" s="167">
        <v>1</v>
      </c>
      <c r="Q145" s="167" t="s">
        <v>51</v>
      </c>
      <c r="R145" s="167">
        <v>11.9</v>
      </c>
      <c r="S145" s="167">
        <v>63</v>
      </c>
      <c r="T145" s="169">
        <v>27.85</v>
      </c>
      <c r="U145" s="170">
        <f t="shared" si="30"/>
        <v>28.23</v>
      </c>
      <c r="AM145" s="43" t="s">
        <v>278</v>
      </c>
      <c r="AN145" s="1" t="str">
        <f>CONCATENATE(A145,'PL230087'!$R$5)</f>
        <v>Littoral BatteriesLB55B2K072R1S12Commande 4</v>
      </c>
      <c r="AO145" s="1" t="str">
        <f t="shared" si="32"/>
        <v>P0136</v>
      </c>
      <c r="AP145" s="1" t="str">
        <f t="shared" si="33"/>
        <v>Littoral BatteriesLB55B2K072R1S12</v>
      </c>
      <c r="AQ145" s="1" t="str">
        <f t="shared" si="34"/>
        <v>P0136</v>
      </c>
    </row>
    <row r="146" spans="1:43" x14ac:dyDescent="0.25">
      <c r="A146" s="43" t="str">
        <f t="shared" si="31"/>
        <v>Littoral BatteriesLB55L2K072R1S12</v>
      </c>
      <c r="B146" s="159" t="s">
        <v>256</v>
      </c>
      <c r="C146" s="159" t="s">
        <v>98</v>
      </c>
      <c r="D146" s="160" t="s">
        <v>99</v>
      </c>
      <c r="E146" s="172" t="s">
        <v>48</v>
      </c>
      <c r="F146" s="172" t="s">
        <v>49</v>
      </c>
      <c r="G146" s="162"/>
      <c r="H146" s="162"/>
      <c r="I146" s="162">
        <v>55</v>
      </c>
      <c r="J146" s="162">
        <v>460</v>
      </c>
      <c r="K146" s="162" t="s">
        <v>55</v>
      </c>
      <c r="L146" s="162">
        <v>242</v>
      </c>
      <c r="M146" s="162">
        <v>175</v>
      </c>
      <c r="N146" s="162">
        <v>190</v>
      </c>
      <c r="O146" s="162">
        <v>0</v>
      </c>
      <c r="P146" s="162">
        <v>1</v>
      </c>
      <c r="Q146" s="162" t="s">
        <v>51</v>
      </c>
      <c r="R146" s="162">
        <v>12.3</v>
      </c>
      <c r="S146" s="162">
        <v>63</v>
      </c>
      <c r="T146" s="164">
        <v>27.85</v>
      </c>
      <c r="U146" s="165">
        <f t="shared" si="30"/>
        <v>28.23</v>
      </c>
      <c r="AM146" s="43" t="s">
        <v>279</v>
      </c>
      <c r="AN146" s="1" t="str">
        <f>CONCATENATE(A146,'PL230087'!$R$5)</f>
        <v>Littoral BatteriesLB55L2K072R1S12Commande 4</v>
      </c>
      <c r="AO146" s="1" t="str">
        <f t="shared" si="32"/>
        <v>P0137</v>
      </c>
      <c r="AP146" s="1" t="str">
        <f t="shared" si="33"/>
        <v>Littoral BatteriesLB55L2K072R1S12</v>
      </c>
      <c r="AQ146" s="1" t="str">
        <f t="shared" si="34"/>
        <v>P0137</v>
      </c>
    </row>
    <row r="147" spans="1:43" x14ac:dyDescent="0.25">
      <c r="A147" s="43" t="str">
        <f t="shared" si="31"/>
        <v>Littoral BatteriesLB66B3K072R1S12</v>
      </c>
      <c r="B147" s="166" t="s">
        <v>256</v>
      </c>
      <c r="C147" s="166" t="s">
        <v>101</v>
      </c>
      <c r="D147" s="54" t="s">
        <v>102</v>
      </c>
      <c r="E147" s="172" t="s">
        <v>48</v>
      </c>
      <c r="F147" s="172" t="s">
        <v>49</v>
      </c>
      <c r="G147" s="167"/>
      <c r="H147" s="167"/>
      <c r="I147" s="167">
        <v>66</v>
      </c>
      <c r="J147" s="167">
        <v>550</v>
      </c>
      <c r="K147" s="167" t="s">
        <v>81</v>
      </c>
      <c r="L147" s="167">
        <v>278</v>
      </c>
      <c r="M147" s="167">
        <v>175</v>
      </c>
      <c r="N147" s="167">
        <v>175</v>
      </c>
      <c r="O147" s="167">
        <v>0</v>
      </c>
      <c r="P147" s="167">
        <v>1</v>
      </c>
      <c r="Q147" s="167" t="s">
        <v>51</v>
      </c>
      <c r="R147" s="167">
        <v>15.5</v>
      </c>
      <c r="S147" s="167">
        <v>57</v>
      </c>
      <c r="T147" s="169">
        <v>33.25</v>
      </c>
      <c r="U147" s="170">
        <f t="shared" si="30"/>
        <v>33.71</v>
      </c>
      <c r="AM147" s="43" t="s">
        <v>280</v>
      </c>
      <c r="AN147" s="1" t="str">
        <f>CONCATENATE(A147,'PL230087'!$R$5)</f>
        <v>Littoral BatteriesLB66B3K072R1S12Commande 4</v>
      </c>
      <c r="AO147" s="1" t="str">
        <f t="shared" si="32"/>
        <v>P0138</v>
      </c>
      <c r="AP147" s="1" t="str">
        <f t="shared" si="33"/>
        <v>Littoral BatteriesLB66B3K072R1S12</v>
      </c>
      <c r="AQ147" s="1" t="str">
        <f t="shared" si="34"/>
        <v>P0138</v>
      </c>
    </row>
    <row r="148" spans="1:43" x14ac:dyDescent="0.25">
      <c r="A148" s="43" t="str">
        <f t="shared" si="31"/>
        <v>Littoral BatteriesLB66L3K072R1S12</v>
      </c>
      <c r="B148" s="159" t="s">
        <v>256</v>
      </c>
      <c r="C148" s="159" t="s">
        <v>104</v>
      </c>
      <c r="D148" s="160" t="s">
        <v>105</v>
      </c>
      <c r="E148" s="172" t="s">
        <v>48</v>
      </c>
      <c r="F148" s="172" t="s">
        <v>49</v>
      </c>
      <c r="G148" s="162"/>
      <c r="H148" s="162"/>
      <c r="I148" s="162">
        <v>66</v>
      </c>
      <c r="J148" s="162">
        <v>550</v>
      </c>
      <c r="K148" s="162" t="s">
        <v>59</v>
      </c>
      <c r="L148" s="162">
        <v>278</v>
      </c>
      <c r="M148" s="162">
        <v>175</v>
      </c>
      <c r="N148" s="162">
        <v>190</v>
      </c>
      <c r="O148" s="162">
        <v>0</v>
      </c>
      <c r="P148" s="162">
        <v>1</v>
      </c>
      <c r="Q148" s="162" t="s">
        <v>51</v>
      </c>
      <c r="R148" s="162">
        <v>15.8</v>
      </c>
      <c r="S148" s="162">
        <v>57</v>
      </c>
      <c r="T148" s="164">
        <v>33.25</v>
      </c>
      <c r="U148" s="165">
        <f t="shared" si="30"/>
        <v>33.71</v>
      </c>
      <c r="AM148" s="43" t="s">
        <v>281</v>
      </c>
      <c r="AN148" s="1" t="str">
        <f>CONCATENATE(A148,'PL230087'!$R$5)</f>
        <v>Littoral BatteriesLB66L3K072R1S12Commande 4</v>
      </c>
      <c r="AO148" s="1" t="str">
        <f t="shared" si="32"/>
        <v>P0139</v>
      </c>
      <c r="AP148" s="1" t="str">
        <f t="shared" si="33"/>
        <v>Littoral BatteriesLB66L3K072R1S12</v>
      </c>
      <c r="AQ148" s="1" t="str">
        <f t="shared" si="34"/>
        <v>P0139</v>
      </c>
    </row>
    <row r="149" spans="1:43" ht="15.75" thickBot="1" x14ac:dyDescent="0.3">
      <c r="A149" s="43" t="str">
        <f t="shared" si="31"/>
        <v>Littoral BatteriesLB88L5K072R1S12</v>
      </c>
      <c r="B149" s="173" t="s">
        <v>256</v>
      </c>
      <c r="C149" s="173" t="s">
        <v>107</v>
      </c>
      <c r="D149" s="174" t="s">
        <v>108</v>
      </c>
      <c r="E149" s="172" t="s">
        <v>48</v>
      </c>
      <c r="F149" s="172" t="s">
        <v>49</v>
      </c>
      <c r="G149" s="175"/>
      <c r="H149" s="175"/>
      <c r="I149" s="175">
        <v>88</v>
      </c>
      <c r="J149" s="175">
        <v>700</v>
      </c>
      <c r="K149" s="175" t="s">
        <v>63</v>
      </c>
      <c r="L149" s="175">
        <v>353</v>
      </c>
      <c r="M149" s="175">
        <v>175</v>
      </c>
      <c r="N149" s="175">
        <v>190</v>
      </c>
      <c r="O149" s="175">
        <v>0</v>
      </c>
      <c r="P149" s="175">
        <v>1</v>
      </c>
      <c r="Q149" s="175" t="s">
        <v>51</v>
      </c>
      <c r="R149" s="175">
        <v>20.8</v>
      </c>
      <c r="S149" s="175">
        <v>36</v>
      </c>
      <c r="T149" s="176">
        <v>46.6</v>
      </c>
      <c r="U149" s="177">
        <f t="shared" si="30"/>
        <v>47.24</v>
      </c>
      <c r="AM149" s="43" t="s">
        <v>282</v>
      </c>
      <c r="AN149" s="1" t="str">
        <f>CONCATENATE(A149,'PL230087'!$R$5)</f>
        <v>Littoral BatteriesLB88L5K072R1S12Commande 4</v>
      </c>
      <c r="AO149" s="1" t="str">
        <f t="shared" si="32"/>
        <v>P0140</v>
      </c>
      <c r="AP149" s="1" t="str">
        <f t="shared" si="33"/>
        <v>Littoral BatteriesLB88L5K072R1S12</v>
      </c>
      <c r="AQ149" s="1" t="str">
        <f t="shared" si="34"/>
        <v>P0140</v>
      </c>
    </row>
    <row r="150" spans="1:43" ht="15.75" thickBot="1" x14ac:dyDescent="0.3">
      <c r="A150" s="43" t="str">
        <f t="shared" si="31"/>
        <v>Littoral Batteries</v>
      </c>
      <c r="B150" s="173" t="s">
        <v>256</v>
      </c>
      <c r="C150" s="178"/>
      <c r="D150" s="56"/>
      <c r="E150" s="172"/>
      <c r="F150" s="172"/>
      <c r="G150" s="179"/>
      <c r="H150" s="180"/>
      <c r="I150" s="180"/>
      <c r="J150" s="180"/>
      <c r="K150" s="180"/>
      <c r="L150" s="180"/>
      <c r="M150" s="180"/>
      <c r="N150" s="180"/>
      <c r="O150" s="180"/>
      <c r="P150" s="180"/>
      <c r="Q150" s="180"/>
      <c r="R150" s="180"/>
      <c r="S150" s="180"/>
      <c r="T150" s="181"/>
      <c r="U150" s="42"/>
      <c r="AM150" s="43" t="s">
        <v>283</v>
      </c>
      <c r="AN150" s="1" t="str">
        <f>CONCATENATE(A150,'PL230087'!$R$5)</f>
        <v>Littoral BatteriesCommande 4</v>
      </c>
      <c r="AO150" s="1" t="str">
        <f t="shared" si="32"/>
        <v>P0141</v>
      </c>
      <c r="AP150" s="1" t="str">
        <f t="shared" si="33"/>
        <v>Littoral Batteries</v>
      </c>
      <c r="AQ150" s="1" t="str">
        <f t="shared" si="34"/>
        <v>P0141</v>
      </c>
    </row>
    <row r="151" spans="1:43" ht="15.75" thickBot="1" x14ac:dyDescent="0.3">
      <c r="A151" s="43" t="str">
        <f t="shared" si="31"/>
        <v>Littoral Batteries</v>
      </c>
      <c r="B151" s="173" t="s">
        <v>256</v>
      </c>
      <c r="C151" s="178"/>
      <c r="D151" s="56"/>
      <c r="E151" s="172"/>
      <c r="F151" s="172"/>
      <c r="G151" s="179"/>
      <c r="H151" s="180"/>
      <c r="I151" s="180"/>
      <c r="J151" s="180"/>
      <c r="K151" s="180"/>
      <c r="L151" s="180"/>
      <c r="M151" s="180"/>
      <c r="N151" s="180"/>
      <c r="O151" s="180"/>
      <c r="P151" s="180"/>
      <c r="Q151" s="180"/>
      <c r="R151" s="180"/>
      <c r="S151" s="180"/>
      <c r="T151" s="181"/>
      <c r="U151" s="42"/>
      <c r="AM151" s="43" t="s">
        <v>284</v>
      </c>
      <c r="AN151" s="1" t="str">
        <f>CONCATENATE(A151,'PL230087'!$R$5)</f>
        <v>Littoral BatteriesCommande 4</v>
      </c>
      <c r="AO151" s="1" t="str">
        <f t="shared" si="32"/>
        <v>P0142</v>
      </c>
      <c r="AP151" s="1" t="str">
        <f t="shared" si="33"/>
        <v>Littoral Batteries</v>
      </c>
      <c r="AQ151" s="1" t="str">
        <f t="shared" si="34"/>
        <v>P0142</v>
      </c>
    </row>
    <row r="152" spans="1:43" ht="15.75" thickBot="1" x14ac:dyDescent="0.3">
      <c r="A152" s="43" t="str">
        <f t="shared" si="31"/>
        <v>Littoral Batteries</v>
      </c>
      <c r="B152" s="173" t="s">
        <v>256</v>
      </c>
      <c r="C152" s="178"/>
      <c r="D152" s="56"/>
      <c r="E152" s="172"/>
      <c r="F152" s="172"/>
      <c r="G152" s="179"/>
      <c r="H152" s="180"/>
      <c r="I152" s="180"/>
      <c r="J152" s="180"/>
      <c r="K152" s="180"/>
      <c r="L152" s="180"/>
      <c r="M152" s="180"/>
      <c r="N152" s="180"/>
      <c r="O152" s="180"/>
      <c r="P152" s="180"/>
      <c r="Q152" s="180"/>
      <c r="R152" s="180"/>
      <c r="S152" s="180"/>
      <c r="T152" s="181"/>
      <c r="U152" s="42"/>
      <c r="AM152" s="43" t="s">
        <v>285</v>
      </c>
      <c r="AN152" s="1" t="str">
        <f>CONCATENATE(A152,'PL230087'!$R$5)</f>
        <v>Littoral BatteriesCommande 4</v>
      </c>
      <c r="AO152" s="1" t="str">
        <f t="shared" si="32"/>
        <v>P0143</v>
      </c>
      <c r="AP152" s="1" t="str">
        <f t="shared" si="33"/>
        <v>Littoral Batteries</v>
      </c>
      <c r="AQ152" s="1" t="str">
        <f t="shared" si="34"/>
        <v>P0143</v>
      </c>
    </row>
    <row r="153" spans="1:43" ht="15.75" thickBot="1" x14ac:dyDescent="0.3">
      <c r="A153" s="43" t="str">
        <f t="shared" si="31"/>
        <v>Littoral Batteries</v>
      </c>
      <c r="B153" s="173" t="s">
        <v>256</v>
      </c>
      <c r="C153" s="178"/>
      <c r="D153" s="56"/>
      <c r="E153" s="172"/>
      <c r="F153" s="172"/>
      <c r="G153" s="179"/>
      <c r="H153" s="180"/>
      <c r="I153" s="180"/>
      <c r="J153" s="180"/>
      <c r="K153" s="180"/>
      <c r="L153" s="180"/>
      <c r="M153" s="180"/>
      <c r="N153" s="180"/>
      <c r="O153" s="180"/>
      <c r="P153" s="180"/>
      <c r="Q153" s="180"/>
      <c r="R153" s="180"/>
      <c r="S153" s="180"/>
      <c r="T153" s="181"/>
      <c r="U153" s="42"/>
      <c r="AM153" s="43" t="s">
        <v>286</v>
      </c>
      <c r="AN153" s="1" t="str">
        <f>CONCATENATE(A153,'PL230087'!$R$5)</f>
        <v>Littoral BatteriesCommande 4</v>
      </c>
      <c r="AO153" s="1" t="str">
        <f t="shared" si="32"/>
        <v>P0144</v>
      </c>
      <c r="AP153" s="1" t="str">
        <f t="shared" si="33"/>
        <v>Littoral Batteries</v>
      </c>
      <c r="AQ153" s="1" t="str">
        <f t="shared" si="34"/>
        <v>P0144</v>
      </c>
    </row>
    <row r="154" spans="1:43" ht="15.75" thickBot="1" x14ac:dyDescent="0.3">
      <c r="A154" s="43" t="str">
        <f t="shared" si="31"/>
        <v>Littoral Batteries</v>
      </c>
      <c r="B154" s="173" t="s">
        <v>256</v>
      </c>
      <c r="C154" s="178"/>
      <c r="D154" s="56"/>
      <c r="E154" s="172"/>
      <c r="F154" s="172"/>
      <c r="G154" s="179"/>
      <c r="H154" s="180"/>
      <c r="I154" s="180"/>
      <c r="J154" s="180"/>
      <c r="K154" s="180"/>
      <c r="L154" s="180"/>
      <c r="M154" s="180"/>
      <c r="N154" s="180"/>
      <c r="O154" s="180"/>
      <c r="P154" s="180"/>
      <c r="Q154" s="180"/>
      <c r="R154" s="180"/>
      <c r="S154" s="180"/>
      <c r="T154" s="181"/>
      <c r="U154" s="42"/>
      <c r="AM154" s="43" t="s">
        <v>287</v>
      </c>
      <c r="AN154" s="1" t="str">
        <f>CONCATENATE(A154,'PL230087'!$R$5)</f>
        <v>Littoral BatteriesCommande 4</v>
      </c>
      <c r="AO154" s="1" t="str">
        <f t="shared" si="32"/>
        <v>P0145</v>
      </c>
      <c r="AP154" s="1" t="str">
        <f t="shared" si="33"/>
        <v>Littoral Batteries</v>
      </c>
      <c r="AQ154" s="1" t="str">
        <f t="shared" si="34"/>
        <v>P0145</v>
      </c>
    </row>
    <row r="155" spans="1:43" ht="15.75" thickBot="1" x14ac:dyDescent="0.3">
      <c r="A155" s="43" t="str">
        <f t="shared" si="31"/>
        <v>Littoral Batteries</v>
      </c>
      <c r="B155" s="173" t="s">
        <v>256</v>
      </c>
      <c r="C155" s="178"/>
      <c r="D155" s="56"/>
      <c r="E155" s="172"/>
      <c r="F155" s="172"/>
      <c r="G155" s="179"/>
      <c r="H155" s="180"/>
      <c r="I155" s="180"/>
      <c r="J155" s="180"/>
      <c r="K155" s="180"/>
      <c r="L155" s="180"/>
      <c r="M155" s="180"/>
      <c r="N155" s="180"/>
      <c r="O155" s="180"/>
      <c r="P155" s="180"/>
      <c r="Q155" s="180"/>
      <c r="R155" s="180"/>
      <c r="S155" s="180"/>
      <c r="T155" s="181"/>
      <c r="U155" s="42"/>
      <c r="AM155" s="43" t="s">
        <v>288</v>
      </c>
      <c r="AN155" s="1" t="str">
        <f>CONCATENATE(A155,'PL230087'!$R$5)</f>
        <v>Littoral BatteriesCommande 4</v>
      </c>
      <c r="AO155" s="1" t="str">
        <f t="shared" si="32"/>
        <v>P0146</v>
      </c>
      <c r="AP155" s="1" t="str">
        <f t="shared" si="33"/>
        <v>Littoral Batteries</v>
      </c>
      <c r="AQ155" s="1" t="str">
        <f t="shared" si="34"/>
        <v>P0146</v>
      </c>
    </row>
    <row r="156" spans="1:43" ht="15.75" thickBot="1" x14ac:dyDescent="0.3">
      <c r="A156" s="43" t="str">
        <f t="shared" si="31"/>
        <v>Littoral Batteries</v>
      </c>
      <c r="B156" s="173" t="s">
        <v>256</v>
      </c>
      <c r="C156" s="178"/>
      <c r="D156" s="56"/>
      <c r="E156" s="172"/>
      <c r="F156" s="172"/>
      <c r="G156" s="179"/>
      <c r="H156" s="180"/>
      <c r="I156" s="180"/>
      <c r="J156" s="180"/>
      <c r="K156" s="180"/>
      <c r="L156" s="180"/>
      <c r="M156" s="180"/>
      <c r="N156" s="180"/>
      <c r="O156" s="180"/>
      <c r="P156" s="180"/>
      <c r="Q156" s="180"/>
      <c r="R156" s="180"/>
      <c r="S156" s="180"/>
      <c r="T156" s="181"/>
      <c r="U156" s="42"/>
      <c r="AM156" s="43" t="s">
        <v>289</v>
      </c>
      <c r="AN156" s="1" t="str">
        <f>CONCATENATE(A156,'PL230087'!$R$5)</f>
        <v>Littoral BatteriesCommande 4</v>
      </c>
      <c r="AO156" s="1" t="str">
        <f t="shared" si="32"/>
        <v>P0147</v>
      </c>
      <c r="AP156" s="1" t="str">
        <f t="shared" si="33"/>
        <v>Littoral Batteries</v>
      </c>
      <c r="AQ156" s="1" t="str">
        <f t="shared" si="34"/>
        <v>P0147</v>
      </c>
    </row>
    <row r="157" spans="1:43" ht="15.75" thickBot="1" x14ac:dyDescent="0.3">
      <c r="A157" s="43" t="str">
        <f t="shared" si="31"/>
        <v>Littoral Batteries</v>
      </c>
      <c r="B157" s="173" t="s">
        <v>256</v>
      </c>
      <c r="C157" s="178"/>
      <c r="D157" s="56"/>
      <c r="E157" s="172"/>
      <c r="F157" s="172"/>
      <c r="G157" s="179"/>
      <c r="H157" s="180"/>
      <c r="I157" s="180"/>
      <c r="J157" s="180"/>
      <c r="K157" s="180"/>
      <c r="L157" s="180"/>
      <c r="M157" s="180"/>
      <c r="N157" s="180"/>
      <c r="O157" s="180"/>
      <c r="P157" s="180"/>
      <c r="Q157" s="180"/>
      <c r="R157" s="180"/>
      <c r="S157" s="180"/>
      <c r="T157" s="181"/>
      <c r="U157" s="42"/>
      <c r="AM157" s="43" t="s">
        <v>290</v>
      </c>
      <c r="AN157" s="1" t="str">
        <f>CONCATENATE(A157,'PL230087'!$R$5)</f>
        <v>Littoral BatteriesCommande 4</v>
      </c>
      <c r="AO157" s="1" t="str">
        <f t="shared" si="32"/>
        <v>P0148</v>
      </c>
      <c r="AP157" s="1" t="str">
        <f t="shared" si="33"/>
        <v>Littoral Batteries</v>
      </c>
      <c r="AQ157" s="1" t="str">
        <f t="shared" si="34"/>
        <v>P0148</v>
      </c>
    </row>
    <row r="158" spans="1:43" ht="15.75" thickBot="1" x14ac:dyDescent="0.3">
      <c r="A158" s="43" t="str">
        <f t="shared" si="31"/>
        <v>Littoral Batteries</v>
      </c>
      <c r="B158" s="173" t="s">
        <v>256</v>
      </c>
      <c r="C158" s="178"/>
      <c r="D158" s="56"/>
      <c r="E158" s="172"/>
      <c r="F158" s="172"/>
      <c r="G158" s="179"/>
      <c r="H158" s="180"/>
      <c r="I158" s="180"/>
      <c r="J158" s="180"/>
      <c r="K158" s="180"/>
      <c r="L158" s="180"/>
      <c r="M158" s="180"/>
      <c r="N158" s="180"/>
      <c r="O158" s="180"/>
      <c r="P158" s="180"/>
      <c r="Q158" s="180"/>
      <c r="R158" s="180"/>
      <c r="S158" s="180"/>
      <c r="T158" s="181"/>
      <c r="U158" s="42"/>
      <c r="AM158" s="43" t="s">
        <v>291</v>
      </c>
      <c r="AN158" s="1" t="str">
        <f>CONCATENATE(A158,'PL230087'!$R$5)</f>
        <v>Littoral BatteriesCommande 4</v>
      </c>
      <c r="AO158" s="1" t="str">
        <f t="shared" si="32"/>
        <v>P0149</v>
      </c>
      <c r="AP158" s="1" t="str">
        <f t="shared" si="33"/>
        <v>Littoral Batteries</v>
      </c>
      <c r="AQ158" s="1" t="str">
        <f t="shared" si="34"/>
        <v>P0149</v>
      </c>
    </row>
    <row r="159" spans="1:43" ht="15.75" thickBot="1" x14ac:dyDescent="0.3">
      <c r="A159" s="43" t="str">
        <f t="shared" si="31"/>
        <v>Littoral Batteries</v>
      </c>
      <c r="B159" s="173" t="s">
        <v>256</v>
      </c>
      <c r="C159" s="178"/>
      <c r="D159" s="56"/>
      <c r="E159" s="172"/>
      <c r="F159" s="172"/>
      <c r="G159" s="179"/>
      <c r="H159" s="180"/>
      <c r="I159" s="180"/>
      <c r="J159" s="180"/>
      <c r="K159" s="180"/>
      <c r="L159" s="180"/>
      <c r="M159" s="180"/>
      <c r="N159" s="180"/>
      <c r="O159" s="180"/>
      <c r="P159" s="180"/>
      <c r="Q159" s="180"/>
      <c r="R159" s="180"/>
      <c r="S159" s="180"/>
      <c r="T159" s="181"/>
      <c r="U159" s="42"/>
      <c r="AM159" s="43" t="s">
        <v>292</v>
      </c>
      <c r="AN159" s="1" t="str">
        <f>CONCATENATE(A159,'PL230087'!$R$5)</f>
        <v>Littoral BatteriesCommande 4</v>
      </c>
      <c r="AO159" s="1" t="str">
        <f t="shared" si="32"/>
        <v>P0150</v>
      </c>
      <c r="AP159" s="1" t="str">
        <f t="shared" si="33"/>
        <v>Littoral Batteries</v>
      </c>
      <c r="AQ159" s="1" t="str">
        <f t="shared" si="34"/>
        <v>P0150</v>
      </c>
    </row>
    <row r="160" spans="1:43" x14ac:dyDescent="0.25">
      <c r="A160" s="43" t="str">
        <f t="shared" si="31"/>
        <v>BIN SHIHONLB145L1P432R1</v>
      </c>
      <c r="B160" s="1" t="s">
        <v>294</v>
      </c>
      <c r="C160" s="182" t="s">
        <v>69</v>
      </c>
      <c r="D160" s="182" t="s">
        <v>295</v>
      </c>
      <c r="E160" s="171" t="s">
        <v>48</v>
      </c>
      <c r="F160" s="171" t="s">
        <v>49</v>
      </c>
      <c r="G160" s="155"/>
      <c r="H160" s="183">
        <v>71</v>
      </c>
      <c r="I160" s="183">
        <v>45</v>
      </c>
      <c r="J160" s="183">
        <v>350</v>
      </c>
      <c r="K160" s="183" t="s">
        <v>50</v>
      </c>
      <c r="L160" s="183">
        <v>207</v>
      </c>
      <c r="M160" s="183">
        <v>175</v>
      </c>
      <c r="N160" s="183">
        <v>190</v>
      </c>
      <c r="O160" s="183">
        <v>0</v>
      </c>
      <c r="P160" s="183">
        <v>1</v>
      </c>
      <c r="Q160" s="183" t="s">
        <v>51</v>
      </c>
      <c r="R160" s="184">
        <v>11.8</v>
      </c>
      <c r="S160" s="183">
        <v>84</v>
      </c>
      <c r="T160" s="185">
        <v>27.64</v>
      </c>
      <c r="U160" s="186">
        <f>IFERROR(ROUND(T160+(T160*$U$5)-((T160+(T160*$U$5))*$O$7),2),"")</f>
        <v>28.1</v>
      </c>
      <c r="AM160" s="43" t="s">
        <v>293</v>
      </c>
      <c r="AN160" s="1" t="str">
        <f>CONCATENATE(A160,'PL230087'!$R$5)</f>
        <v>BIN SHIHONLB145L1P432R1Commande 4</v>
      </c>
      <c r="AO160" s="1" t="str">
        <f t="shared" si="32"/>
        <v>P0151</v>
      </c>
      <c r="AP160" s="1" t="str">
        <f t="shared" si="33"/>
        <v>BIN SHIHONLB145L1P432R1</v>
      </c>
      <c r="AQ160" s="1" t="str">
        <f t="shared" si="34"/>
        <v>P0151</v>
      </c>
    </row>
    <row r="161" spans="1:43" x14ac:dyDescent="0.25">
      <c r="A161" s="43" t="str">
        <f t="shared" si="31"/>
        <v>BIN SHIHONLB156L2P432R1</v>
      </c>
      <c r="B161" s="1" t="s">
        <v>294</v>
      </c>
      <c r="C161" s="182" t="s">
        <v>297</v>
      </c>
      <c r="D161" s="182" t="s">
        <v>298</v>
      </c>
      <c r="E161" s="171" t="s">
        <v>48</v>
      </c>
      <c r="F161" s="171" t="s">
        <v>49</v>
      </c>
      <c r="G161" s="162"/>
      <c r="H161" s="187">
        <v>90</v>
      </c>
      <c r="I161" s="187">
        <v>55</v>
      </c>
      <c r="J161" s="187">
        <v>420</v>
      </c>
      <c r="K161" s="187" t="s">
        <v>55</v>
      </c>
      <c r="L161" s="187">
        <v>242</v>
      </c>
      <c r="M161" s="187">
        <v>175</v>
      </c>
      <c r="N161" s="187">
        <v>190</v>
      </c>
      <c r="O161" s="187">
        <v>0</v>
      </c>
      <c r="P161" s="187">
        <v>1</v>
      </c>
      <c r="Q161" s="187" t="s">
        <v>51</v>
      </c>
      <c r="R161" s="188">
        <v>14.3</v>
      </c>
      <c r="S161" s="187">
        <v>76</v>
      </c>
      <c r="T161" s="185">
        <v>32.340000000000003</v>
      </c>
      <c r="U161" s="186">
        <f t="shared" ref="U161:U176" si="35">IFERROR(ROUND(T161+(T161*$U$5)-((T161+(T161*$U$5))*$O$7),2),"")</f>
        <v>32.880000000000003</v>
      </c>
      <c r="AM161" s="43" t="s">
        <v>296</v>
      </c>
      <c r="AN161" s="1" t="str">
        <f>CONCATENATE(A161,'PL230087'!$R$5)</f>
        <v>BIN SHIHONLB156L2P432R1Commande 4</v>
      </c>
      <c r="AO161" s="1" t="str">
        <f t="shared" si="32"/>
        <v>P0152</v>
      </c>
      <c r="AP161" s="1" t="str">
        <f t="shared" si="33"/>
        <v>BIN SHIHONLB156L2P432R1</v>
      </c>
      <c r="AQ161" s="1" t="str">
        <f t="shared" si="34"/>
        <v>P0152</v>
      </c>
    </row>
    <row r="162" spans="1:43" x14ac:dyDescent="0.25">
      <c r="A162" s="43" t="str">
        <f t="shared" si="31"/>
        <v>BIN SHIHONLB166L2P432R1</v>
      </c>
      <c r="B162" s="1" t="s">
        <v>294</v>
      </c>
      <c r="C162" s="182" t="s">
        <v>53</v>
      </c>
      <c r="D162" s="182" t="s">
        <v>300</v>
      </c>
      <c r="E162" s="171" t="s">
        <v>48</v>
      </c>
      <c r="F162" s="171" t="s">
        <v>49</v>
      </c>
      <c r="G162" s="167"/>
      <c r="H162" s="183">
        <v>110</v>
      </c>
      <c r="I162" s="183">
        <v>62</v>
      </c>
      <c r="J162" s="183">
        <v>500</v>
      </c>
      <c r="K162" s="183" t="s">
        <v>55</v>
      </c>
      <c r="L162" s="183">
        <v>242</v>
      </c>
      <c r="M162" s="183">
        <v>175</v>
      </c>
      <c r="N162" s="183">
        <v>190</v>
      </c>
      <c r="O162" s="183">
        <v>0</v>
      </c>
      <c r="P162" s="183">
        <v>1</v>
      </c>
      <c r="Q162" s="183" t="s">
        <v>51</v>
      </c>
      <c r="R162" s="184">
        <v>14.7</v>
      </c>
      <c r="S162" s="183">
        <v>76</v>
      </c>
      <c r="T162" s="185">
        <v>35</v>
      </c>
      <c r="U162" s="186">
        <f t="shared" si="35"/>
        <v>35.590000000000003</v>
      </c>
      <c r="AM162" s="43" t="s">
        <v>299</v>
      </c>
      <c r="AN162" s="1" t="str">
        <f>CONCATENATE(A162,'PL230087'!$R$5)</f>
        <v>BIN SHIHONLB166L2P432R1Commande 4</v>
      </c>
      <c r="AO162" s="1" t="str">
        <f t="shared" si="32"/>
        <v>P0153</v>
      </c>
      <c r="AP162" s="1" t="str">
        <f t="shared" si="33"/>
        <v>BIN SHIHONLB166L2P432R1</v>
      </c>
      <c r="AQ162" s="1" t="str">
        <f t="shared" si="34"/>
        <v>P0153</v>
      </c>
    </row>
    <row r="163" spans="1:43" x14ac:dyDescent="0.25">
      <c r="A163" s="43" t="str">
        <f t="shared" si="31"/>
        <v>BIN SHIHONLB167L3P432R1</v>
      </c>
      <c r="B163" s="1" t="s">
        <v>294</v>
      </c>
      <c r="C163" s="182" t="s">
        <v>302</v>
      </c>
      <c r="D163" s="182" t="s">
        <v>303</v>
      </c>
      <c r="E163" s="171" t="s">
        <v>48</v>
      </c>
      <c r="F163" s="171" t="s">
        <v>49</v>
      </c>
      <c r="G163" s="162"/>
      <c r="H163" s="187">
        <v>113</v>
      </c>
      <c r="I163" s="187">
        <v>66</v>
      </c>
      <c r="J163" s="187">
        <v>520</v>
      </c>
      <c r="K163" s="187" t="s">
        <v>59</v>
      </c>
      <c r="L163" s="187">
        <v>278</v>
      </c>
      <c r="M163" s="187">
        <v>175</v>
      </c>
      <c r="N163" s="187">
        <v>190</v>
      </c>
      <c r="O163" s="187">
        <v>0</v>
      </c>
      <c r="P163" s="187">
        <v>1</v>
      </c>
      <c r="Q163" s="187" t="s">
        <v>51</v>
      </c>
      <c r="R163" s="188">
        <v>15.8</v>
      </c>
      <c r="S163" s="187">
        <v>64</v>
      </c>
      <c r="T163" s="185">
        <v>37.18</v>
      </c>
      <c r="U163" s="186">
        <f t="shared" si="35"/>
        <v>37.799999999999997</v>
      </c>
      <c r="AM163" s="43" t="s">
        <v>301</v>
      </c>
      <c r="AN163" s="1" t="str">
        <f>CONCATENATE(A163,'PL230087'!$R$5)</f>
        <v>BIN SHIHONLB167L3P432R1Commande 4</v>
      </c>
      <c r="AO163" s="1" t="str">
        <f t="shared" si="32"/>
        <v>P0154</v>
      </c>
      <c r="AP163" s="1" t="str">
        <f t="shared" si="33"/>
        <v>BIN SHIHONLB167L3P432R1</v>
      </c>
      <c r="AQ163" s="1" t="str">
        <f t="shared" si="34"/>
        <v>P0154</v>
      </c>
    </row>
    <row r="164" spans="1:43" x14ac:dyDescent="0.25">
      <c r="A164" s="43" t="str">
        <f t="shared" si="31"/>
        <v>BIN SHIHONLB177L3P432R1</v>
      </c>
      <c r="B164" s="1" t="s">
        <v>294</v>
      </c>
      <c r="C164" s="182" t="s">
        <v>83</v>
      </c>
      <c r="D164" s="182" t="s">
        <v>305</v>
      </c>
      <c r="E164" s="171" t="s">
        <v>48</v>
      </c>
      <c r="F164" s="171" t="s">
        <v>49</v>
      </c>
      <c r="G164" s="167"/>
      <c r="H164" s="183">
        <v>130</v>
      </c>
      <c r="I164" s="183">
        <v>72</v>
      </c>
      <c r="J164" s="183">
        <v>600</v>
      </c>
      <c r="K164" s="183" t="s">
        <v>59</v>
      </c>
      <c r="L164" s="183">
        <v>278</v>
      </c>
      <c r="M164" s="183">
        <v>175</v>
      </c>
      <c r="N164" s="183">
        <v>190</v>
      </c>
      <c r="O164" s="183">
        <v>0</v>
      </c>
      <c r="P164" s="183">
        <v>1</v>
      </c>
      <c r="Q164" s="183" t="s">
        <v>51</v>
      </c>
      <c r="R164" s="184">
        <v>17.2</v>
      </c>
      <c r="S164" s="183">
        <v>64</v>
      </c>
      <c r="T164" s="185">
        <v>41.74</v>
      </c>
      <c r="U164" s="186">
        <f t="shared" si="35"/>
        <v>42.44</v>
      </c>
      <c r="AM164" s="43" t="s">
        <v>304</v>
      </c>
      <c r="AN164" s="1" t="str">
        <f>CONCATENATE(A164,'PL230087'!$R$5)</f>
        <v>BIN SHIHONLB177L3P432R1Commande 4</v>
      </c>
      <c r="AO164" s="1" t="str">
        <f t="shared" si="32"/>
        <v>P0155</v>
      </c>
      <c r="AP164" s="1" t="str">
        <f t="shared" si="33"/>
        <v>BIN SHIHONLB177L3P432R1</v>
      </c>
      <c r="AQ164" s="1" t="str">
        <f t="shared" si="34"/>
        <v>P0155</v>
      </c>
    </row>
    <row r="165" spans="1:43" x14ac:dyDescent="0.25">
      <c r="A165" s="43" t="str">
        <f t="shared" si="31"/>
        <v>BIN SHIHONLB189L5P432R1</v>
      </c>
      <c r="B165" s="1" t="s">
        <v>294</v>
      </c>
      <c r="C165" s="182" t="s">
        <v>307</v>
      </c>
      <c r="D165" s="182" t="s">
        <v>308</v>
      </c>
      <c r="E165" s="171" t="s">
        <v>48</v>
      </c>
      <c r="F165" s="171" t="s">
        <v>49</v>
      </c>
      <c r="G165" s="162"/>
      <c r="H165" s="187">
        <v>160</v>
      </c>
      <c r="I165" s="187">
        <v>88</v>
      </c>
      <c r="J165" s="187">
        <v>650</v>
      </c>
      <c r="K165" s="187" t="s">
        <v>63</v>
      </c>
      <c r="L165" s="187">
        <v>353</v>
      </c>
      <c r="M165" s="187">
        <v>175</v>
      </c>
      <c r="N165" s="187">
        <v>190</v>
      </c>
      <c r="O165" s="187">
        <v>0</v>
      </c>
      <c r="P165" s="187">
        <v>1</v>
      </c>
      <c r="Q165" s="187" t="s">
        <v>51</v>
      </c>
      <c r="R165" s="188">
        <v>21.3</v>
      </c>
      <c r="S165" s="187">
        <v>48</v>
      </c>
      <c r="T165" s="185">
        <v>50.01</v>
      </c>
      <c r="U165" s="186">
        <f t="shared" si="35"/>
        <v>50.85</v>
      </c>
      <c r="AM165" s="43" t="s">
        <v>306</v>
      </c>
      <c r="AN165" s="1" t="str">
        <f>CONCATENATE(A165,'PL230087'!$R$5)</f>
        <v>BIN SHIHONLB189L5P432R1Commande 4</v>
      </c>
      <c r="AO165" s="1" t="str">
        <f t="shared" si="32"/>
        <v>P0156</v>
      </c>
      <c r="AP165" s="1" t="str">
        <f t="shared" si="33"/>
        <v>BIN SHIHONLB189L5P432R1</v>
      </c>
      <c r="AQ165" s="1" t="str">
        <f t="shared" si="34"/>
        <v>P0156</v>
      </c>
    </row>
    <row r="166" spans="1:43" x14ac:dyDescent="0.25">
      <c r="A166" s="43" t="str">
        <f t="shared" si="31"/>
        <v>BIN SHIHONLB190L5P432R1</v>
      </c>
      <c r="B166" s="1" t="s">
        <v>294</v>
      </c>
      <c r="C166" s="182" t="s">
        <v>310</v>
      </c>
      <c r="D166" s="182" t="s">
        <v>311</v>
      </c>
      <c r="E166" s="171" t="s">
        <v>48</v>
      </c>
      <c r="F166" s="171" t="s">
        <v>49</v>
      </c>
      <c r="G166" s="167"/>
      <c r="H166" s="183">
        <v>170</v>
      </c>
      <c r="I166" s="183">
        <v>100</v>
      </c>
      <c r="J166" s="183">
        <v>750</v>
      </c>
      <c r="K166" s="183" t="s">
        <v>63</v>
      </c>
      <c r="L166" s="183">
        <v>353</v>
      </c>
      <c r="M166" s="183">
        <v>175</v>
      </c>
      <c r="N166" s="183">
        <v>190</v>
      </c>
      <c r="O166" s="183">
        <v>0</v>
      </c>
      <c r="P166" s="183">
        <v>1</v>
      </c>
      <c r="Q166" s="183" t="s">
        <v>51</v>
      </c>
      <c r="R166" s="184">
        <v>22.4</v>
      </c>
      <c r="S166" s="183">
        <v>48</v>
      </c>
      <c r="T166" s="185">
        <v>55.28</v>
      </c>
      <c r="U166" s="186">
        <f t="shared" si="35"/>
        <v>56.2</v>
      </c>
      <c r="AM166" s="43" t="s">
        <v>309</v>
      </c>
      <c r="AN166" s="1" t="str">
        <f>CONCATENATE(A166,'PL230087'!$R$5)</f>
        <v>BIN SHIHONLB190L5P432R1Commande 4</v>
      </c>
      <c r="AO166" s="1" t="str">
        <f t="shared" si="32"/>
        <v>P0157</v>
      </c>
      <c r="AP166" s="1" t="str">
        <f t="shared" si="33"/>
        <v>BIN SHIHONLB190L5P432R1</v>
      </c>
      <c r="AQ166" s="1" t="str">
        <f t="shared" si="34"/>
        <v>P0157</v>
      </c>
    </row>
    <row r="167" spans="1:43" x14ac:dyDescent="0.25">
      <c r="A167" s="43" t="str">
        <f t="shared" si="31"/>
        <v>BIN SHIHONE45J3P002R1S13</v>
      </c>
      <c r="B167" s="1" t="s">
        <v>294</v>
      </c>
      <c r="C167" s="182" t="s">
        <v>313</v>
      </c>
      <c r="D167" s="189" t="s">
        <v>314</v>
      </c>
      <c r="E167" s="171" t="s">
        <v>48</v>
      </c>
      <c r="F167" s="171" t="s">
        <v>315</v>
      </c>
      <c r="G167" s="162"/>
      <c r="H167" s="183">
        <v>43</v>
      </c>
      <c r="I167" s="183">
        <v>35</v>
      </c>
      <c r="J167" s="183">
        <v>280</v>
      </c>
      <c r="K167" s="183" t="s">
        <v>316</v>
      </c>
      <c r="L167" s="183">
        <v>197</v>
      </c>
      <c r="M167" s="183">
        <v>128</v>
      </c>
      <c r="N167" s="183">
        <v>225</v>
      </c>
      <c r="O167" s="183">
        <v>0</v>
      </c>
      <c r="P167" s="183">
        <v>1</v>
      </c>
      <c r="Q167" s="183" t="s">
        <v>113</v>
      </c>
      <c r="R167" s="184">
        <v>11.129</v>
      </c>
      <c r="S167" s="183">
        <v>124</v>
      </c>
      <c r="T167" s="185">
        <v>22</v>
      </c>
      <c r="U167" s="186">
        <f t="shared" si="35"/>
        <v>22.37</v>
      </c>
      <c r="AM167" s="43" t="s">
        <v>312</v>
      </c>
      <c r="AN167" s="1" t="str">
        <f>CONCATENATE(A167,'PL230087'!$R$5)</f>
        <v>BIN SHIHONE45J3P002R1S13Commande 4</v>
      </c>
      <c r="AO167" s="1" t="str">
        <f t="shared" si="32"/>
        <v>P0158</v>
      </c>
      <c r="AP167" s="1" t="str">
        <f t="shared" si="33"/>
        <v>BIN SHIHONE45J3P002R1S13</v>
      </c>
      <c r="AQ167" s="1" t="str">
        <f t="shared" si="34"/>
        <v>P0158</v>
      </c>
    </row>
    <row r="168" spans="1:43" x14ac:dyDescent="0.25">
      <c r="A168" s="43" t="str">
        <f t="shared" si="31"/>
        <v>BIN SHIHONE45J3P002L1S13</v>
      </c>
      <c r="B168" s="1" t="s">
        <v>294</v>
      </c>
      <c r="C168" s="182" t="s">
        <v>318</v>
      </c>
      <c r="D168" s="189" t="s">
        <v>319</v>
      </c>
      <c r="E168" s="171" t="s">
        <v>111</v>
      </c>
      <c r="F168" s="171" t="s">
        <v>315</v>
      </c>
      <c r="G168" s="167"/>
      <c r="H168" s="187">
        <v>43</v>
      </c>
      <c r="I168" s="187">
        <v>35</v>
      </c>
      <c r="J168" s="187">
        <v>280</v>
      </c>
      <c r="K168" s="187" t="s">
        <v>316</v>
      </c>
      <c r="L168" s="187">
        <v>197</v>
      </c>
      <c r="M168" s="187">
        <v>128</v>
      </c>
      <c r="N168" s="187">
        <v>225</v>
      </c>
      <c r="O168" s="187">
        <v>1</v>
      </c>
      <c r="P168" s="187">
        <v>1</v>
      </c>
      <c r="Q168" s="187" t="s">
        <v>113</v>
      </c>
      <c r="R168" s="188">
        <v>11.129</v>
      </c>
      <c r="S168" s="187">
        <v>124</v>
      </c>
      <c r="T168" s="185">
        <v>22</v>
      </c>
      <c r="U168" s="186">
        <f t="shared" si="35"/>
        <v>22.37</v>
      </c>
      <c r="AM168" s="43" t="s">
        <v>317</v>
      </c>
      <c r="AN168" s="1" t="str">
        <f>CONCATENATE(A168,'PL230087'!$R$5)</f>
        <v>BIN SHIHONE45J3P002L1S13Commande 4</v>
      </c>
      <c r="AO168" s="1" t="str">
        <f t="shared" si="32"/>
        <v>P0159</v>
      </c>
      <c r="AP168" s="1" t="str">
        <f t="shared" si="33"/>
        <v>BIN SHIHONE45J3P002L1S13</v>
      </c>
      <c r="AQ168" s="1" t="str">
        <f t="shared" si="34"/>
        <v>P0159</v>
      </c>
    </row>
    <row r="169" spans="1:43" x14ac:dyDescent="0.25">
      <c r="A169" s="43" t="str">
        <f t="shared" si="31"/>
        <v>BIN SHIHONE56J4P002R1S13</v>
      </c>
      <c r="B169" s="1" t="s">
        <v>294</v>
      </c>
      <c r="C169" s="182" t="s">
        <v>321</v>
      </c>
      <c r="D169" s="189" t="s">
        <v>322</v>
      </c>
      <c r="E169" s="171" t="s">
        <v>48</v>
      </c>
      <c r="F169" s="171" t="s">
        <v>315</v>
      </c>
      <c r="G169" s="162"/>
      <c r="H169" s="183">
        <v>70</v>
      </c>
      <c r="I169" s="183">
        <v>45</v>
      </c>
      <c r="J169" s="183">
        <v>350</v>
      </c>
      <c r="K169" s="183" t="s">
        <v>323</v>
      </c>
      <c r="L169" s="183">
        <v>237</v>
      </c>
      <c r="M169" s="183">
        <v>128</v>
      </c>
      <c r="N169" s="183">
        <v>225</v>
      </c>
      <c r="O169" s="183">
        <v>0</v>
      </c>
      <c r="P169" s="183">
        <v>1</v>
      </c>
      <c r="Q169" s="183" t="s">
        <v>113</v>
      </c>
      <c r="R169" s="184">
        <v>12.666</v>
      </c>
      <c r="S169" s="183">
        <v>100</v>
      </c>
      <c r="T169" s="185">
        <v>26.89</v>
      </c>
      <c r="U169" s="186">
        <f t="shared" si="35"/>
        <v>27.34</v>
      </c>
      <c r="AM169" s="43" t="s">
        <v>320</v>
      </c>
      <c r="AN169" s="1" t="str">
        <f>CONCATENATE(A169,'PL230087'!$R$5)</f>
        <v>BIN SHIHONE56J4P002R1S13Commande 4</v>
      </c>
      <c r="AO169" s="1" t="str">
        <f t="shared" si="32"/>
        <v>P0160</v>
      </c>
      <c r="AP169" s="1" t="str">
        <f t="shared" si="33"/>
        <v>BIN SHIHONE56J4P002R1S13</v>
      </c>
      <c r="AQ169" s="1" t="str">
        <f t="shared" si="34"/>
        <v>P0160</v>
      </c>
    </row>
    <row r="170" spans="1:43" x14ac:dyDescent="0.25">
      <c r="A170" s="43" t="str">
        <f t="shared" si="31"/>
        <v>BIN SHIHONE56J4P002L1S13</v>
      </c>
      <c r="B170" s="1" t="s">
        <v>294</v>
      </c>
      <c r="C170" s="182" t="s">
        <v>325</v>
      </c>
      <c r="D170" s="189" t="s">
        <v>326</v>
      </c>
      <c r="E170" s="171" t="s">
        <v>111</v>
      </c>
      <c r="F170" s="171" t="s">
        <v>315</v>
      </c>
      <c r="G170" s="167"/>
      <c r="H170" s="187">
        <v>70</v>
      </c>
      <c r="I170" s="187">
        <v>45</v>
      </c>
      <c r="J170" s="187">
        <v>350</v>
      </c>
      <c r="K170" s="187" t="s">
        <v>323</v>
      </c>
      <c r="L170" s="187">
        <v>237</v>
      </c>
      <c r="M170" s="187">
        <v>128</v>
      </c>
      <c r="N170" s="187">
        <v>225</v>
      </c>
      <c r="O170" s="187">
        <v>1</v>
      </c>
      <c r="P170" s="187">
        <v>1</v>
      </c>
      <c r="Q170" s="187" t="s">
        <v>113</v>
      </c>
      <c r="R170" s="188">
        <v>12.7</v>
      </c>
      <c r="S170" s="187">
        <v>100</v>
      </c>
      <c r="T170" s="185">
        <v>26.89</v>
      </c>
      <c r="U170" s="186">
        <f t="shared" si="35"/>
        <v>27.34</v>
      </c>
      <c r="AM170" s="43" t="s">
        <v>324</v>
      </c>
      <c r="AN170" s="1" t="str">
        <f>CONCATENATE(A170,'PL230087'!$R$5)</f>
        <v>BIN SHIHONE56J4P002L1S13Commande 4</v>
      </c>
      <c r="AO170" s="1" t="str">
        <f t="shared" si="32"/>
        <v>P0161</v>
      </c>
      <c r="AP170" s="1" t="str">
        <f t="shared" si="33"/>
        <v>BIN SHIHONE56J4P002L1S13</v>
      </c>
      <c r="AQ170" s="1" t="str">
        <f t="shared" si="34"/>
        <v>P0161</v>
      </c>
    </row>
    <row r="171" spans="1:43" x14ac:dyDescent="0.25">
      <c r="A171" s="43" t="str">
        <f t="shared" si="31"/>
        <v>BIN SHIHONM155J6X172R1</v>
      </c>
      <c r="B171" s="1" t="s">
        <v>294</v>
      </c>
      <c r="C171" s="182" t="s">
        <v>328</v>
      </c>
      <c r="D171" s="189" t="s">
        <v>329</v>
      </c>
      <c r="E171" s="171" t="s">
        <v>48</v>
      </c>
      <c r="F171" s="171" t="s">
        <v>315</v>
      </c>
      <c r="G171" s="162"/>
      <c r="H171" s="183">
        <v>96</v>
      </c>
      <c r="I171" s="183">
        <v>60</v>
      </c>
      <c r="J171" s="183">
        <v>500</v>
      </c>
      <c r="K171" s="183" t="s">
        <v>330</v>
      </c>
      <c r="L171" s="183">
        <v>232</v>
      </c>
      <c r="M171" s="183">
        <v>173</v>
      </c>
      <c r="N171" s="183">
        <v>225</v>
      </c>
      <c r="O171" s="183">
        <v>0</v>
      </c>
      <c r="P171" s="183">
        <v>1</v>
      </c>
      <c r="Q171" s="183" t="s">
        <v>331</v>
      </c>
      <c r="R171" s="184">
        <v>16.100000000000001</v>
      </c>
      <c r="S171" s="183">
        <v>76</v>
      </c>
      <c r="T171" s="185">
        <v>37.42</v>
      </c>
      <c r="U171" s="186">
        <f t="shared" si="35"/>
        <v>38.049999999999997</v>
      </c>
      <c r="AM171" s="43" t="s">
        <v>327</v>
      </c>
      <c r="AN171" s="1" t="str">
        <f>CONCATENATE(A171,'PL230087'!$R$5)</f>
        <v>BIN SHIHONM155J6X172R1Commande 4</v>
      </c>
      <c r="AO171" s="1" t="str">
        <f t="shared" si="32"/>
        <v>P0162</v>
      </c>
      <c r="AP171" s="1" t="str">
        <f t="shared" si="33"/>
        <v>BIN SHIHONM155J6X172R1</v>
      </c>
      <c r="AQ171" s="1" t="str">
        <f t="shared" si="34"/>
        <v>P0162</v>
      </c>
    </row>
    <row r="172" spans="1:43" x14ac:dyDescent="0.25">
      <c r="A172" s="43" t="str">
        <f t="shared" si="31"/>
        <v>BIN SHIHONM155J6X172L1</v>
      </c>
      <c r="B172" s="1" t="s">
        <v>294</v>
      </c>
      <c r="C172" s="182" t="s">
        <v>333</v>
      </c>
      <c r="D172" s="189" t="s">
        <v>334</v>
      </c>
      <c r="E172" s="171" t="s">
        <v>111</v>
      </c>
      <c r="F172" s="171" t="s">
        <v>315</v>
      </c>
      <c r="G172" s="167"/>
      <c r="H172" s="187">
        <v>96</v>
      </c>
      <c r="I172" s="187">
        <v>60</v>
      </c>
      <c r="J172" s="187">
        <v>500</v>
      </c>
      <c r="K172" s="187" t="s">
        <v>330</v>
      </c>
      <c r="L172" s="187">
        <v>232</v>
      </c>
      <c r="M172" s="187">
        <v>173</v>
      </c>
      <c r="N172" s="187">
        <v>225</v>
      </c>
      <c r="O172" s="187">
        <v>1</v>
      </c>
      <c r="P172" s="187">
        <v>1</v>
      </c>
      <c r="Q172" s="187" t="s">
        <v>331</v>
      </c>
      <c r="R172" s="188">
        <v>16.100000000000001</v>
      </c>
      <c r="S172" s="187">
        <v>76</v>
      </c>
      <c r="T172" s="185">
        <v>37.42</v>
      </c>
      <c r="U172" s="186">
        <f t="shared" si="35"/>
        <v>38.049999999999997</v>
      </c>
      <c r="AM172" s="43" t="s">
        <v>332</v>
      </c>
      <c r="AN172" s="1" t="str">
        <f>CONCATENATE(A172,'PL230087'!$R$5)</f>
        <v>BIN SHIHONM155J6X172L1Commande 4</v>
      </c>
      <c r="AO172" s="1" t="str">
        <f t="shared" si="32"/>
        <v>P0163</v>
      </c>
      <c r="AP172" s="1" t="str">
        <f t="shared" si="33"/>
        <v>BIN SHIHONM155J6X172L1</v>
      </c>
      <c r="AQ172" s="1" t="str">
        <f t="shared" si="34"/>
        <v>P0163</v>
      </c>
    </row>
    <row r="173" spans="1:43" x14ac:dyDescent="0.25">
      <c r="A173" s="43" t="str">
        <f t="shared" si="31"/>
        <v>BIN SHIHONM166J7X172R1</v>
      </c>
      <c r="B173" s="1" t="s">
        <v>294</v>
      </c>
      <c r="C173" s="182" t="s">
        <v>336</v>
      </c>
      <c r="D173" s="189" t="s">
        <v>337</v>
      </c>
      <c r="E173" s="171" t="s">
        <v>48</v>
      </c>
      <c r="F173" s="171" t="s">
        <v>315</v>
      </c>
      <c r="G173" s="162"/>
      <c r="H173" s="183">
        <v>130</v>
      </c>
      <c r="I173" s="183">
        <v>70</v>
      </c>
      <c r="J173" s="183">
        <v>530</v>
      </c>
      <c r="K173" s="183" t="s">
        <v>338</v>
      </c>
      <c r="L173" s="183">
        <v>260</v>
      </c>
      <c r="M173" s="183">
        <v>173</v>
      </c>
      <c r="N173" s="183">
        <v>225</v>
      </c>
      <c r="O173" s="183">
        <v>0</v>
      </c>
      <c r="P173" s="183">
        <v>1</v>
      </c>
      <c r="Q173" s="183" t="s">
        <v>331</v>
      </c>
      <c r="R173" s="184">
        <v>18.600000000000001</v>
      </c>
      <c r="S173" s="183">
        <v>68</v>
      </c>
      <c r="T173" s="185">
        <v>46.54</v>
      </c>
      <c r="U173" s="186">
        <f t="shared" si="35"/>
        <v>47.32</v>
      </c>
      <c r="AM173" s="43" t="s">
        <v>335</v>
      </c>
      <c r="AN173" s="1" t="str">
        <f>CONCATENATE(A173,'PL230087'!$R$5)</f>
        <v>BIN SHIHONM166J7X172R1Commande 4</v>
      </c>
      <c r="AO173" s="1" t="str">
        <f t="shared" si="32"/>
        <v>P0164</v>
      </c>
      <c r="AP173" s="1" t="str">
        <f t="shared" si="33"/>
        <v>BIN SHIHONM166J7X172R1</v>
      </c>
      <c r="AQ173" s="1" t="str">
        <f t="shared" si="34"/>
        <v>P0164</v>
      </c>
    </row>
    <row r="174" spans="1:43" x14ac:dyDescent="0.25">
      <c r="A174" s="43" t="str">
        <f t="shared" si="31"/>
        <v>BIN SHIHONM166J7X172L1</v>
      </c>
      <c r="B174" s="1" t="s">
        <v>294</v>
      </c>
      <c r="C174" s="182" t="s">
        <v>340</v>
      </c>
      <c r="D174" s="189" t="s">
        <v>341</v>
      </c>
      <c r="E174" s="171" t="s">
        <v>111</v>
      </c>
      <c r="F174" s="171" t="s">
        <v>315</v>
      </c>
      <c r="G174" s="167"/>
      <c r="H174" s="187">
        <v>130</v>
      </c>
      <c r="I174" s="187">
        <v>70</v>
      </c>
      <c r="J174" s="187">
        <v>530</v>
      </c>
      <c r="K174" s="187" t="s">
        <v>338</v>
      </c>
      <c r="L174" s="187">
        <v>260</v>
      </c>
      <c r="M174" s="187">
        <v>173</v>
      </c>
      <c r="N174" s="187">
        <v>225</v>
      </c>
      <c r="O174" s="187">
        <v>1</v>
      </c>
      <c r="P174" s="187">
        <v>1</v>
      </c>
      <c r="Q174" s="187" t="s">
        <v>331</v>
      </c>
      <c r="R174" s="188">
        <v>18.600000000000001</v>
      </c>
      <c r="S174" s="187">
        <v>68</v>
      </c>
      <c r="T174" s="185">
        <v>46.54</v>
      </c>
      <c r="U174" s="186">
        <f t="shared" si="35"/>
        <v>47.32</v>
      </c>
      <c r="AM174" s="43" t="s">
        <v>339</v>
      </c>
      <c r="AN174" s="1" t="str">
        <f>CONCATENATE(A174,'PL230087'!$R$5)</f>
        <v>BIN SHIHONM166J7X172L1Commande 4</v>
      </c>
      <c r="AO174" s="1" t="str">
        <f t="shared" si="32"/>
        <v>P0165</v>
      </c>
      <c r="AP174" s="1" t="str">
        <f t="shared" si="33"/>
        <v>BIN SHIHONM166J7X172L1</v>
      </c>
      <c r="AQ174" s="1" t="str">
        <f t="shared" si="34"/>
        <v>P0165</v>
      </c>
    </row>
    <row r="175" spans="1:43" x14ac:dyDescent="0.25">
      <c r="A175" s="43" t="str">
        <f t="shared" si="31"/>
        <v>BIN SHIHONM188J0X172R1</v>
      </c>
      <c r="B175" s="1" t="s">
        <v>294</v>
      </c>
      <c r="C175" s="182" t="s">
        <v>343</v>
      </c>
      <c r="D175" s="189" t="s">
        <v>344</v>
      </c>
      <c r="E175" s="171" t="s">
        <v>48</v>
      </c>
      <c r="F175" s="171" t="s">
        <v>315</v>
      </c>
      <c r="G175" s="162"/>
      <c r="H175" s="183">
        <v>175</v>
      </c>
      <c r="I175" s="183">
        <v>95</v>
      </c>
      <c r="J175" s="183">
        <v>830</v>
      </c>
      <c r="K175" s="183" t="s">
        <v>345</v>
      </c>
      <c r="L175" s="183">
        <v>306</v>
      </c>
      <c r="M175" s="183">
        <v>173</v>
      </c>
      <c r="N175" s="183">
        <v>225</v>
      </c>
      <c r="O175" s="183">
        <v>0</v>
      </c>
      <c r="P175" s="183">
        <v>1</v>
      </c>
      <c r="Q175" s="183" t="s">
        <v>331</v>
      </c>
      <c r="R175" s="184">
        <v>23.2</v>
      </c>
      <c r="S175" s="183">
        <v>56</v>
      </c>
      <c r="T175" s="185">
        <v>57.96</v>
      </c>
      <c r="U175" s="186">
        <f t="shared" si="35"/>
        <v>58.93</v>
      </c>
      <c r="AM175" s="43" t="s">
        <v>342</v>
      </c>
      <c r="AN175" s="1" t="str">
        <f>CONCATENATE(A175,'PL230087'!$R$5)</f>
        <v>BIN SHIHONM188J0X172R1Commande 4</v>
      </c>
      <c r="AO175" s="1" t="str">
        <f t="shared" si="32"/>
        <v>P0166</v>
      </c>
      <c r="AP175" s="1" t="str">
        <f t="shared" si="33"/>
        <v>BIN SHIHONM188J0X172R1</v>
      </c>
      <c r="AQ175" s="1" t="str">
        <f t="shared" si="34"/>
        <v>P0166</v>
      </c>
    </row>
    <row r="176" spans="1:43" x14ac:dyDescent="0.25">
      <c r="A176" s="43" t="str">
        <f t="shared" si="31"/>
        <v>BIN SHIHONM188J0X172L1</v>
      </c>
      <c r="B176" s="1" t="s">
        <v>294</v>
      </c>
      <c r="C176" s="182" t="s">
        <v>347</v>
      </c>
      <c r="D176" s="189" t="s">
        <v>348</v>
      </c>
      <c r="E176" s="171" t="s">
        <v>111</v>
      </c>
      <c r="F176" s="171" t="s">
        <v>315</v>
      </c>
      <c r="G176" s="167"/>
      <c r="H176" s="187">
        <v>175</v>
      </c>
      <c r="I176" s="187">
        <v>95</v>
      </c>
      <c r="J176" s="187">
        <v>830</v>
      </c>
      <c r="K176" s="187" t="s">
        <v>345</v>
      </c>
      <c r="L176" s="187">
        <v>306</v>
      </c>
      <c r="M176" s="187">
        <v>173</v>
      </c>
      <c r="N176" s="187">
        <v>225</v>
      </c>
      <c r="O176" s="187">
        <v>1</v>
      </c>
      <c r="P176" s="187">
        <v>1</v>
      </c>
      <c r="Q176" s="187" t="s">
        <v>331</v>
      </c>
      <c r="R176" s="188">
        <v>23.2</v>
      </c>
      <c r="S176" s="187">
        <v>56</v>
      </c>
      <c r="T176" s="185">
        <v>57.96</v>
      </c>
      <c r="U176" s="186">
        <f t="shared" si="35"/>
        <v>58.93</v>
      </c>
      <c r="AM176" s="43" t="s">
        <v>346</v>
      </c>
      <c r="AN176" s="1" t="str">
        <f>CONCATENATE(A176,'PL230087'!$R$5)</f>
        <v>BIN SHIHONM188J0X172L1Commande 4</v>
      </c>
      <c r="AO176" s="1" t="str">
        <f t="shared" si="32"/>
        <v>P0167</v>
      </c>
      <c r="AP176" s="1" t="str">
        <f t="shared" si="33"/>
        <v>BIN SHIHONM188J0X172L1</v>
      </c>
      <c r="AQ176" s="1" t="str">
        <f t="shared" si="34"/>
        <v>P0167</v>
      </c>
    </row>
    <row r="177" spans="1:43" x14ac:dyDescent="0.25">
      <c r="A177" s="43" t="str">
        <f t="shared" si="31"/>
        <v>BIN SHIHON</v>
      </c>
      <c r="B177" s="1" t="s">
        <v>294</v>
      </c>
      <c r="C177" s="190"/>
      <c r="D177" s="191"/>
      <c r="E177" s="192"/>
      <c r="F177" s="193"/>
      <c r="G177" s="194"/>
      <c r="H177" s="195"/>
      <c r="I177" s="195"/>
      <c r="J177" s="195"/>
      <c r="K177" s="195"/>
      <c r="L177" s="195"/>
      <c r="M177" s="195"/>
      <c r="N177" s="195"/>
      <c r="O177" s="195"/>
      <c r="P177" s="195"/>
      <c r="Q177" s="195"/>
      <c r="R177" s="196"/>
      <c r="S177" s="195"/>
      <c r="T177" s="197"/>
      <c r="U177" s="198"/>
      <c r="AM177" s="43" t="s">
        <v>349</v>
      </c>
      <c r="AN177" s="1" t="str">
        <f>CONCATENATE(A177,'PL230087'!$R$5)</f>
        <v>BIN SHIHONCommande 4</v>
      </c>
      <c r="AO177" s="1" t="str">
        <f t="shared" si="32"/>
        <v>P0168</v>
      </c>
      <c r="AP177" s="1" t="str">
        <f t="shared" si="33"/>
        <v>BIN SHIHON</v>
      </c>
      <c r="AQ177" s="1" t="str">
        <f t="shared" si="34"/>
        <v>P0168</v>
      </c>
    </row>
    <row r="178" spans="1:43" x14ac:dyDescent="0.25">
      <c r="A178" s="43" t="str">
        <f t="shared" si="31"/>
        <v>BIN SHIHON</v>
      </c>
      <c r="B178" s="1" t="s">
        <v>294</v>
      </c>
      <c r="C178" s="190"/>
      <c r="D178" s="191"/>
      <c r="E178" s="192"/>
      <c r="F178" s="193"/>
      <c r="G178" s="194"/>
      <c r="H178" s="195"/>
      <c r="I178" s="195"/>
      <c r="J178" s="195"/>
      <c r="K178" s="195"/>
      <c r="L178" s="195"/>
      <c r="M178" s="195"/>
      <c r="N178" s="195"/>
      <c r="O178" s="195"/>
      <c r="P178" s="195"/>
      <c r="Q178" s="195"/>
      <c r="R178" s="196"/>
      <c r="S178" s="195"/>
      <c r="T178" s="197"/>
      <c r="U178" s="198"/>
      <c r="AM178" s="43" t="s">
        <v>350</v>
      </c>
      <c r="AN178" s="1" t="str">
        <f>CONCATENATE(A178,'PL230087'!$R$5)</f>
        <v>BIN SHIHONCommande 4</v>
      </c>
      <c r="AO178" s="1" t="str">
        <f t="shared" si="32"/>
        <v>P0169</v>
      </c>
      <c r="AP178" s="1" t="str">
        <f t="shared" si="33"/>
        <v>BIN SHIHON</v>
      </c>
      <c r="AQ178" s="1" t="str">
        <f t="shared" si="34"/>
        <v>P0169</v>
      </c>
    </row>
    <row r="179" spans="1:43" x14ac:dyDescent="0.25">
      <c r="A179" s="43" t="str">
        <f t="shared" si="31"/>
        <v>BIN SHIHON</v>
      </c>
      <c r="B179" s="1" t="s">
        <v>294</v>
      </c>
      <c r="C179" s="190"/>
      <c r="D179" s="191"/>
      <c r="E179" s="192"/>
      <c r="F179" s="193"/>
      <c r="G179" s="194"/>
      <c r="H179" s="195"/>
      <c r="I179" s="195"/>
      <c r="J179" s="195"/>
      <c r="K179" s="195"/>
      <c r="L179" s="195"/>
      <c r="M179" s="195"/>
      <c r="N179" s="195"/>
      <c r="O179" s="195"/>
      <c r="P179" s="195"/>
      <c r="Q179" s="195"/>
      <c r="R179" s="196"/>
      <c r="S179" s="195"/>
      <c r="T179" s="197"/>
      <c r="U179" s="198"/>
      <c r="AM179" s="43" t="s">
        <v>351</v>
      </c>
      <c r="AN179" s="1" t="str">
        <f>CONCATENATE(A179,'PL230087'!$R$5)</f>
        <v>BIN SHIHONCommande 4</v>
      </c>
      <c r="AO179" s="1" t="str">
        <f t="shared" si="32"/>
        <v>P0170</v>
      </c>
      <c r="AP179" s="1" t="str">
        <f t="shared" si="33"/>
        <v>BIN SHIHON</v>
      </c>
      <c r="AQ179" s="1" t="str">
        <f t="shared" si="34"/>
        <v>P0170</v>
      </c>
    </row>
    <row r="180" spans="1:43" x14ac:dyDescent="0.25">
      <c r="A180" s="43" t="str">
        <f t="shared" si="31"/>
        <v>BIN SHIHON</v>
      </c>
      <c r="B180" s="1" t="s">
        <v>294</v>
      </c>
      <c r="C180" s="190"/>
      <c r="D180" s="191"/>
      <c r="E180" s="192"/>
      <c r="F180" s="193"/>
      <c r="G180" s="194"/>
      <c r="H180" s="195"/>
      <c r="I180" s="195"/>
      <c r="J180" s="195"/>
      <c r="K180" s="195"/>
      <c r="L180" s="195"/>
      <c r="M180" s="195"/>
      <c r="N180" s="195"/>
      <c r="O180" s="195"/>
      <c r="P180" s="195"/>
      <c r="Q180" s="195"/>
      <c r="R180" s="196"/>
      <c r="S180" s="195"/>
      <c r="T180" s="197"/>
      <c r="U180" s="198"/>
      <c r="AM180" s="43" t="s">
        <v>352</v>
      </c>
      <c r="AN180" s="1" t="str">
        <f>CONCATENATE(A180,'PL230087'!$R$5)</f>
        <v>BIN SHIHONCommande 4</v>
      </c>
      <c r="AO180" s="1" t="str">
        <f t="shared" si="32"/>
        <v>P0171</v>
      </c>
      <c r="AP180" s="1" t="str">
        <f t="shared" si="33"/>
        <v>BIN SHIHON</v>
      </c>
      <c r="AQ180" s="1" t="str">
        <f t="shared" si="34"/>
        <v>P0171</v>
      </c>
    </row>
    <row r="181" spans="1:43" x14ac:dyDescent="0.25">
      <c r="A181" s="43" t="str">
        <f t="shared" si="31"/>
        <v>BIN SHIHON</v>
      </c>
      <c r="B181" s="1" t="s">
        <v>294</v>
      </c>
      <c r="C181" s="190"/>
      <c r="D181" s="191"/>
      <c r="E181" s="192"/>
      <c r="F181" s="193"/>
      <c r="G181" s="194"/>
      <c r="H181" s="195"/>
      <c r="I181" s="195"/>
      <c r="J181" s="195"/>
      <c r="K181" s="195"/>
      <c r="L181" s="195"/>
      <c r="M181" s="195"/>
      <c r="N181" s="195"/>
      <c r="O181" s="195"/>
      <c r="P181" s="195"/>
      <c r="Q181" s="195"/>
      <c r="R181" s="196"/>
      <c r="S181" s="195"/>
      <c r="T181" s="197"/>
      <c r="U181" s="198"/>
      <c r="AM181" s="43" t="s">
        <v>353</v>
      </c>
      <c r="AN181" s="1" t="str">
        <f>CONCATENATE(A181,'PL230087'!$R$5)</f>
        <v>BIN SHIHONCommande 4</v>
      </c>
      <c r="AO181" s="1" t="str">
        <f t="shared" si="32"/>
        <v>P0172</v>
      </c>
      <c r="AP181" s="1" t="str">
        <f t="shared" si="33"/>
        <v>BIN SHIHON</v>
      </c>
      <c r="AQ181" s="1" t="str">
        <f t="shared" si="34"/>
        <v>P0172</v>
      </c>
    </row>
    <row r="182" spans="1:43" x14ac:dyDescent="0.25">
      <c r="A182" s="43" t="str">
        <f t="shared" si="31"/>
        <v>BIN SHIHON</v>
      </c>
      <c r="B182" s="1" t="s">
        <v>294</v>
      </c>
      <c r="C182" s="190"/>
      <c r="D182" s="191"/>
      <c r="E182" s="192"/>
      <c r="F182" s="193"/>
      <c r="G182" s="194"/>
      <c r="H182" s="195"/>
      <c r="I182" s="195"/>
      <c r="J182" s="195"/>
      <c r="K182" s="195"/>
      <c r="L182" s="195"/>
      <c r="M182" s="195"/>
      <c r="N182" s="195"/>
      <c r="O182" s="195"/>
      <c r="P182" s="195"/>
      <c r="Q182" s="195"/>
      <c r="R182" s="196"/>
      <c r="S182" s="195"/>
      <c r="T182" s="197"/>
      <c r="U182" s="198"/>
      <c r="AM182" s="43" t="s">
        <v>354</v>
      </c>
      <c r="AN182" s="1" t="str">
        <f>CONCATENATE(A182,'PL230087'!$R$5)</f>
        <v>BIN SHIHONCommande 4</v>
      </c>
      <c r="AO182" s="1" t="str">
        <f t="shared" si="32"/>
        <v>P0173</v>
      </c>
      <c r="AP182" s="1" t="str">
        <f t="shared" si="33"/>
        <v>BIN SHIHON</v>
      </c>
      <c r="AQ182" s="1" t="str">
        <f t="shared" si="34"/>
        <v>P0173</v>
      </c>
    </row>
    <row r="183" spans="1:43" x14ac:dyDescent="0.25">
      <c r="A183" s="43" t="str">
        <f t="shared" si="31"/>
        <v>BIN SHIHON</v>
      </c>
      <c r="B183" s="1" t="s">
        <v>294</v>
      </c>
      <c r="C183" s="190"/>
      <c r="D183" s="191"/>
      <c r="E183" s="192"/>
      <c r="F183" s="193"/>
      <c r="G183" s="194"/>
      <c r="H183" s="195"/>
      <c r="I183" s="195"/>
      <c r="J183" s="195"/>
      <c r="K183" s="195"/>
      <c r="L183" s="195"/>
      <c r="M183" s="195"/>
      <c r="N183" s="195"/>
      <c r="O183" s="195"/>
      <c r="P183" s="195"/>
      <c r="Q183" s="195"/>
      <c r="R183" s="196"/>
      <c r="S183" s="195"/>
      <c r="T183" s="197"/>
      <c r="U183" s="198"/>
      <c r="AM183" s="43" t="s">
        <v>355</v>
      </c>
      <c r="AN183" s="1" t="str">
        <f>CONCATENATE(A183,'PL230087'!$R$5)</f>
        <v>BIN SHIHONCommande 4</v>
      </c>
      <c r="AO183" s="1" t="str">
        <f t="shared" si="32"/>
        <v>P0174</v>
      </c>
      <c r="AP183" s="1" t="str">
        <f t="shared" si="33"/>
        <v>BIN SHIHON</v>
      </c>
      <c r="AQ183" s="1" t="str">
        <f t="shared" si="34"/>
        <v>P0174</v>
      </c>
    </row>
    <row r="184" spans="1:43" x14ac:dyDescent="0.25">
      <c r="A184" s="43" t="str">
        <f t="shared" si="31"/>
        <v>BIN SHIHON</v>
      </c>
      <c r="B184" s="1" t="s">
        <v>294</v>
      </c>
      <c r="C184" s="190"/>
      <c r="D184" s="191"/>
      <c r="E184" s="192"/>
      <c r="F184" s="193"/>
      <c r="G184" s="194"/>
      <c r="H184" s="195"/>
      <c r="I184" s="195"/>
      <c r="J184" s="195"/>
      <c r="K184" s="195"/>
      <c r="L184" s="195"/>
      <c r="M184" s="195"/>
      <c r="N184" s="195"/>
      <c r="O184" s="195"/>
      <c r="P184" s="195"/>
      <c r="Q184" s="195"/>
      <c r="R184" s="196"/>
      <c r="S184" s="195"/>
      <c r="T184" s="197"/>
      <c r="U184" s="198"/>
      <c r="AM184" s="43" t="s">
        <v>356</v>
      </c>
      <c r="AN184" s="1" t="str">
        <f>CONCATENATE(A184,'PL230087'!$R$5)</f>
        <v>BIN SHIHONCommande 4</v>
      </c>
      <c r="AO184" s="1" t="str">
        <f t="shared" si="32"/>
        <v>P0175</v>
      </c>
      <c r="AP184" s="1" t="str">
        <f t="shared" si="33"/>
        <v>BIN SHIHON</v>
      </c>
      <c r="AQ184" s="1" t="str">
        <f t="shared" si="34"/>
        <v>P0175</v>
      </c>
    </row>
    <row r="185" spans="1:43" x14ac:dyDescent="0.25">
      <c r="A185" s="43" t="str">
        <f t="shared" si="31"/>
        <v>BIN SHIHON</v>
      </c>
      <c r="B185" s="1" t="s">
        <v>294</v>
      </c>
      <c r="C185" s="190"/>
      <c r="D185" s="191"/>
      <c r="E185" s="192"/>
      <c r="F185" s="193"/>
      <c r="G185" s="194"/>
      <c r="H185" s="195"/>
      <c r="I185" s="195"/>
      <c r="J185" s="195"/>
      <c r="K185" s="195"/>
      <c r="L185" s="195"/>
      <c r="M185" s="195"/>
      <c r="N185" s="195"/>
      <c r="O185" s="195"/>
      <c r="P185" s="195"/>
      <c r="Q185" s="195"/>
      <c r="R185" s="196"/>
      <c r="S185" s="195"/>
      <c r="T185" s="197"/>
      <c r="U185" s="198"/>
      <c r="AM185" s="43" t="s">
        <v>357</v>
      </c>
      <c r="AN185" s="1" t="str">
        <f>CONCATENATE(A185,'PL230087'!$R$5)</f>
        <v>BIN SHIHONCommande 4</v>
      </c>
      <c r="AO185" s="1" t="str">
        <f t="shared" si="32"/>
        <v>P0176</v>
      </c>
      <c r="AP185" s="1" t="str">
        <f t="shared" si="33"/>
        <v>BIN SHIHON</v>
      </c>
      <c r="AQ185" s="1" t="str">
        <f t="shared" si="34"/>
        <v>P0176</v>
      </c>
    </row>
    <row r="186" spans="1:43" x14ac:dyDescent="0.25">
      <c r="A186" s="43" t="str">
        <f t="shared" si="31"/>
        <v>BIN SHIHON</v>
      </c>
      <c r="B186" s="1" t="s">
        <v>294</v>
      </c>
      <c r="C186" s="190"/>
      <c r="D186" s="191"/>
      <c r="E186" s="192"/>
      <c r="F186" s="193"/>
      <c r="G186" s="194"/>
      <c r="H186" s="195"/>
      <c r="I186" s="195"/>
      <c r="J186" s="195"/>
      <c r="K186" s="195"/>
      <c r="L186" s="195"/>
      <c r="M186" s="195"/>
      <c r="N186" s="195"/>
      <c r="O186" s="195"/>
      <c r="P186" s="195"/>
      <c r="Q186" s="195"/>
      <c r="R186" s="196"/>
      <c r="S186" s="195"/>
      <c r="T186" s="197"/>
      <c r="U186" s="198"/>
      <c r="AM186" s="43" t="s">
        <v>358</v>
      </c>
      <c r="AN186" s="1" t="str">
        <f>CONCATENATE(A186,'PL230087'!$R$5)</f>
        <v>BIN SHIHONCommande 4</v>
      </c>
      <c r="AO186" s="1" t="str">
        <f t="shared" si="32"/>
        <v>P0177</v>
      </c>
      <c r="AP186" s="1" t="str">
        <f t="shared" si="33"/>
        <v>BIN SHIHON</v>
      </c>
      <c r="AQ186" s="1" t="str">
        <f t="shared" si="34"/>
        <v>P0177</v>
      </c>
    </row>
    <row r="187" spans="1:43" x14ac:dyDescent="0.25">
      <c r="A187" s="43" t="str">
        <f t="shared" si="31"/>
        <v>LubatexLB55L1W172R1Z55</v>
      </c>
      <c r="B187" s="1" t="s">
        <v>36</v>
      </c>
      <c r="C187" s="45" t="s">
        <v>46</v>
      </c>
      <c r="D187" s="45" t="s">
        <v>47</v>
      </c>
      <c r="E187" s="44" t="s">
        <v>48</v>
      </c>
      <c r="F187" s="46" t="s">
        <v>49</v>
      </c>
      <c r="G187" s="45" t="s">
        <v>360</v>
      </c>
      <c r="H187" s="45" t="s">
        <v>361</v>
      </c>
      <c r="I187" s="45">
        <v>52</v>
      </c>
      <c r="J187" s="45">
        <v>500</v>
      </c>
      <c r="K187" s="45" t="s">
        <v>50</v>
      </c>
      <c r="L187" s="45">
        <v>207</v>
      </c>
      <c r="M187" s="45">
        <v>175</v>
      </c>
      <c r="N187" s="45">
        <v>190</v>
      </c>
      <c r="O187" s="45">
        <v>0</v>
      </c>
      <c r="P187" s="45">
        <v>1</v>
      </c>
      <c r="Q187" s="45" t="s">
        <v>51</v>
      </c>
      <c r="R187" s="45">
        <v>12.555</v>
      </c>
      <c r="S187" s="45">
        <v>96</v>
      </c>
      <c r="T187" s="96">
        <v>25.094107019230769</v>
      </c>
      <c r="U187" s="199">
        <f>MROUND(T187*(1+U$3),0.01)</f>
        <v>25.43</v>
      </c>
      <c r="AM187" s="43" t="s">
        <v>359</v>
      </c>
      <c r="AN187" s="1" t="str">
        <f>CONCATENATE(A187,'PL230087'!$R$5)</f>
        <v>LubatexLB55L1W172R1Z55Commande 4</v>
      </c>
      <c r="AO187" s="1" t="str">
        <f t="shared" si="32"/>
        <v>P0178</v>
      </c>
      <c r="AP187" s="1" t="str">
        <f t="shared" si="33"/>
        <v>LubatexLB55L1W172R1Z55</v>
      </c>
      <c r="AQ187" s="1" t="str">
        <f t="shared" si="34"/>
        <v>P0178</v>
      </c>
    </row>
    <row r="188" spans="1:43" x14ac:dyDescent="0.25">
      <c r="A188" s="43" t="str">
        <f t="shared" si="31"/>
        <v>LubatexLB66L2W172R1Z55</v>
      </c>
      <c r="B188" s="1" t="s">
        <v>36</v>
      </c>
      <c r="C188" s="57" t="s">
        <v>53</v>
      </c>
      <c r="D188" s="57" t="s">
        <v>54</v>
      </c>
      <c r="E188" s="44" t="s">
        <v>48</v>
      </c>
      <c r="F188" s="46" t="s">
        <v>49</v>
      </c>
      <c r="G188" s="57" t="s">
        <v>363</v>
      </c>
      <c r="H188" s="57" t="s">
        <v>361</v>
      </c>
      <c r="I188" s="57">
        <v>62</v>
      </c>
      <c r="J188" s="57">
        <v>600</v>
      </c>
      <c r="K188" s="57" t="s">
        <v>55</v>
      </c>
      <c r="L188" s="57">
        <v>242</v>
      </c>
      <c r="M188" s="57">
        <v>175</v>
      </c>
      <c r="N188" s="57">
        <v>190</v>
      </c>
      <c r="O188" s="57">
        <v>0</v>
      </c>
      <c r="P188" s="57">
        <v>1</v>
      </c>
      <c r="Q188" s="57" t="s">
        <v>51</v>
      </c>
      <c r="R188" s="57">
        <v>14.552</v>
      </c>
      <c r="S188" s="57">
        <v>84</v>
      </c>
      <c r="T188" s="97">
        <v>29.89</v>
      </c>
      <c r="U188" s="199">
        <f t="shared" ref="U188:U215" si="36">MROUND(T188*(1+U$3),0.01)</f>
        <v>30.3</v>
      </c>
      <c r="AM188" s="43" t="s">
        <v>362</v>
      </c>
      <c r="AN188" s="1" t="str">
        <f>CONCATENATE(A188,'PL230087'!$R$5)</f>
        <v>LubatexLB66L2W172R1Z55Commande 4</v>
      </c>
      <c r="AO188" s="1" t="str">
        <f t="shared" si="32"/>
        <v>P0179</v>
      </c>
      <c r="AP188" s="1" t="str">
        <f t="shared" si="33"/>
        <v>LubatexLB66L2W172R1Z55</v>
      </c>
      <c r="AQ188" s="1" t="str">
        <f t="shared" si="34"/>
        <v>P0179</v>
      </c>
    </row>
    <row r="189" spans="1:43" x14ac:dyDescent="0.25">
      <c r="A189" s="43" t="str">
        <f t="shared" si="31"/>
        <v>LubatexLB77L3W172R1Z55</v>
      </c>
      <c r="B189" s="1" t="s">
        <v>36</v>
      </c>
      <c r="C189" s="45" t="s">
        <v>57</v>
      </c>
      <c r="D189" s="45" t="s">
        <v>58</v>
      </c>
      <c r="E189" s="44" t="s">
        <v>48</v>
      </c>
      <c r="F189" s="46" t="s">
        <v>49</v>
      </c>
      <c r="G189" s="45" t="s">
        <v>365</v>
      </c>
      <c r="H189" s="45" t="s">
        <v>361</v>
      </c>
      <c r="I189" s="45">
        <v>74</v>
      </c>
      <c r="J189" s="45">
        <v>700</v>
      </c>
      <c r="K189" s="45" t="s">
        <v>59</v>
      </c>
      <c r="L189" s="45">
        <v>278</v>
      </c>
      <c r="M189" s="45">
        <v>175</v>
      </c>
      <c r="N189" s="45">
        <v>190</v>
      </c>
      <c r="O189" s="45">
        <v>0</v>
      </c>
      <c r="P189" s="45">
        <v>1</v>
      </c>
      <c r="Q189" s="45" t="s">
        <v>51</v>
      </c>
      <c r="R189" s="45">
        <v>17.454000000000001</v>
      </c>
      <c r="S189" s="45">
        <v>76</v>
      </c>
      <c r="T189" s="96">
        <v>34.229999999999997</v>
      </c>
      <c r="U189" s="199">
        <f t="shared" si="36"/>
        <v>34.69</v>
      </c>
      <c r="AM189" s="43" t="s">
        <v>364</v>
      </c>
      <c r="AN189" s="1" t="str">
        <f>CONCATENATE(A189,'PL230087'!$R$5)</f>
        <v>LubatexLB77L3W172R1Z55Commande 4</v>
      </c>
      <c r="AO189" s="1" t="str">
        <f t="shared" si="32"/>
        <v>P0180</v>
      </c>
      <c r="AP189" s="1" t="str">
        <f t="shared" si="33"/>
        <v>LubatexLB77L3W172R1Z55</v>
      </c>
      <c r="AQ189" s="1" t="str">
        <f t="shared" si="34"/>
        <v>P0180</v>
      </c>
    </row>
    <row r="190" spans="1:43" x14ac:dyDescent="0.25">
      <c r="A190" s="43" t="str">
        <f t="shared" si="31"/>
        <v>LubatexLB90L5W172R1Z55</v>
      </c>
      <c r="B190" s="1" t="s">
        <v>36</v>
      </c>
      <c r="C190" s="75" t="s">
        <v>61</v>
      </c>
      <c r="D190" s="75" t="s">
        <v>62</v>
      </c>
      <c r="E190" s="44" t="s">
        <v>48</v>
      </c>
      <c r="F190" s="46" t="s">
        <v>49</v>
      </c>
      <c r="G190" s="75" t="s">
        <v>367</v>
      </c>
      <c r="H190" s="75" t="s">
        <v>361</v>
      </c>
      <c r="I190" s="75">
        <v>100</v>
      </c>
      <c r="J190" s="75">
        <v>850</v>
      </c>
      <c r="K190" s="75" t="s">
        <v>63</v>
      </c>
      <c r="L190" s="75">
        <v>353</v>
      </c>
      <c r="M190" s="75">
        <v>175</v>
      </c>
      <c r="N190" s="75">
        <v>190</v>
      </c>
      <c r="O190" s="75">
        <v>0</v>
      </c>
      <c r="P190" s="75">
        <v>1</v>
      </c>
      <c r="Q190" s="75" t="s">
        <v>51</v>
      </c>
      <c r="R190" s="75">
        <v>22.8</v>
      </c>
      <c r="S190" s="75">
        <v>48</v>
      </c>
      <c r="T190" s="200">
        <v>45.42</v>
      </c>
      <c r="U190" s="199">
        <f t="shared" si="36"/>
        <v>46.04</v>
      </c>
      <c r="AM190" s="43" t="s">
        <v>366</v>
      </c>
      <c r="AN190" s="1" t="str">
        <f>CONCATENATE(A190,'PL230087'!$R$5)</f>
        <v>LubatexLB90L5W172R1Z55Commande 4</v>
      </c>
      <c r="AO190" s="1" t="str">
        <f t="shared" si="32"/>
        <v>P0181</v>
      </c>
      <c r="AP190" s="1" t="str">
        <f t="shared" si="33"/>
        <v>LubatexLB90L5W172R1Z55</v>
      </c>
      <c r="AQ190" s="1" t="str">
        <f t="shared" si="34"/>
        <v>P0181</v>
      </c>
    </row>
    <row r="191" spans="1:43" x14ac:dyDescent="0.25">
      <c r="A191" s="43" t="str">
        <f t="shared" si="31"/>
        <v>LubatexLB45B1W172R1Z44</v>
      </c>
      <c r="B191" s="1" t="s">
        <v>36</v>
      </c>
      <c r="C191" s="45" t="s">
        <v>65</v>
      </c>
      <c r="D191" s="45" t="s">
        <v>66</v>
      </c>
      <c r="E191" s="44" t="s">
        <v>48</v>
      </c>
      <c r="F191" s="46" t="s">
        <v>49</v>
      </c>
      <c r="G191" s="45" t="s">
        <v>369</v>
      </c>
      <c r="H191" s="45" t="s">
        <v>361</v>
      </c>
      <c r="I191" s="45">
        <v>45</v>
      </c>
      <c r="J191" s="45">
        <v>400</v>
      </c>
      <c r="K191" s="45" t="s">
        <v>67</v>
      </c>
      <c r="L191" s="45">
        <v>207</v>
      </c>
      <c r="M191" s="45">
        <v>175</v>
      </c>
      <c r="N191" s="45">
        <v>225</v>
      </c>
      <c r="O191" s="45">
        <v>0</v>
      </c>
      <c r="P191" s="45">
        <v>1</v>
      </c>
      <c r="Q191" s="45" t="s">
        <v>51</v>
      </c>
      <c r="R191" s="45">
        <v>11.6</v>
      </c>
      <c r="S191" s="45">
        <v>96</v>
      </c>
      <c r="T191" s="96">
        <v>23.159702307692307</v>
      </c>
      <c r="U191" s="199">
        <f t="shared" si="36"/>
        <v>23.47</v>
      </c>
      <c r="AM191" s="43" t="s">
        <v>368</v>
      </c>
      <c r="AN191" s="1" t="str">
        <f>CONCATENATE(A191,'PL230087'!$R$5)</f>
        <v>LubatexLB45B1W172R1Z44Commande 4</v>
      </c>
      <c r="AO191" s="1" t="str">
        <f t="shared" si="32"/>
        <v>P0182</v>
      </c>
      <c r="AP191" s="1" t="str">
        <f t="shared" si="33"/>
        <v>LubatexLB45B1W172R1Z44</v>
      </c>
      <c r="AQ191" s="1" t="str">
        <f t="shared" si="34"/>
        <v>P0182</v>
      </c>
    </row>
    <row r="192" spans="1:43" x14ac:dyDescent="0.25">
      <c r="A192" s="43" t="str">
        <f t="shared" si="31"/>
        <v>LubatexLB45L1W172R1Z44</v>
      </c>
      <c r="B192" s="1" t="s">
        <v>36</v>
      </c>
      <c r="C192" s="57" t="s">
        <v>69</v>
      </c>
      <c r="D192" s="57" t="s">
        <v>70</v>
      </c>
      <c r="E192" s="44" t="s">
        <v>48</v>
      </c>
      <c r="F192" s="46" t="s">
        <v>49</v>
      </c>
      <c r="G192" s="57" t="s">
        <v>371</v>
      </c>
      <c r="H192" s="57" t="s">
        <v>361</v>
      </c>
      <c r="I192" s="57">
        <v>45</v>
      </c>
      <c r="J192" s="57">
        <v>400</v>
      </c>
      <c r="K192" s="57" t="s">
        <v>50</v>
      </c>
      <c r="L192" s="57">
        <v>207</v>
      </c>
      <c r="M192" s="57">
        <v>175</v>
      </c>
      <c r="N192" s="57">
        <v>225</v>
      </c>
      <c r="O192" s="57">
        <v>0</v>
      </c>
      <c r="P192" s="57">
        <v>1</v>
      </c>
      <c r="Q192" s="57" t="s">
        <v>51</v>
      </c>
      <c r="R192" s="57">
        <v>11.6</v>
      </c>
      <c r="S192" s="57">
        <v>96</v>
      </c>
      <c r="T192" s="97">
        <v>23.159702307692307</v>
      </c>
      <c r="U192" s="199">
        <f t="shared" si="36"/>
        <v>23.47</v>
      </c>
      <c r="AM192" s="43" t="s">
        <v>370</v>
      </c>
      <c r="AN192" s="1" t="str">
        <f>CONCATENATE(A192,'PL230087'!$R$5)</f>
        <v>LubatexLB45L1W172R1Z44Commande 4</v>
      </c>
      <c r="AO192" s="1" t="str">
        <f t="shared" si="32"/>
        <v>P0183</v>
      </c>
      <c r="AP192" s="1" t="str">
        <f t="shared" si="33"/>
        <v>LubatexLB45L1W172R1Z44</v>
      </c>
      <c r="AQ192" s="1" t="str">
        <f t="shared" si="34"/>
        <v>P0183</v>
      </c>
    </row>
    <row r="193" spans="1:43" x14ac:dyDescent="0.25">
      <c r="A193" s="43" t="str">
        <f t="shared" si="31"/>
        <v>LubatexLB56B2W172R1Z44</v>
      </c>
      <c r="B193" s="1" t="s">
        <v>36</v>
      </c>
      <c r="C193" s="45" t="s">
        <v>72</v>
      </c>
      <c r="D193" s="45" t="s">
        <v>73</v>
      </c>
      <c r="E193" s="44" t="s">
        <v>48</v>
      </c>
      <c r="F193" s="46" t="s">
        <v>49</v>
      </c>
      <c r="G193" s="45" t="s">
        <v>373</v>
      </c>
      <c r="H193" s="45" t="s">
        <v>361</v>
      </c>
      <c r="I193" s="45">
        <v>60</v>
      </c>
      <c r="J193" s="45">
        <v>520</v>
      </c>
      <c r="K193" s="45" t="s">
        <v>74</v>
      </c>
      <c r="L193" s="45">
        <v>242</v>
      </c>
      <c r="M193" s="45">
        <v>175</v>
      </c>
      <c r="N193" s="45">
        <v>175</v>
      </c>
      <c r="O193" s="45">
        <v>0</v>
      </c>
      <c r="P193" s="45">
        <v>1</v>
      </c>
      <c r="Q193" s="45" t="s">
        <v>51</v>
      </c>
      <c r="R193" s="45">
        <v>13.9</v>
      </c>
      <c r="S193" s="45">
        <v>84</v>
      </c>
      <c r="T193" s="96">
        <v>27.295125480769229</v>
      </c>
      <c r="U193" s="199">
        <f t="shared" si="36"/>
        <v>27.67</v>
      </c>
      <c r="AM193" s="43" t="s">
        <v>372</v>
      </c>
      <c r="AN193" s="1" t="str">
        <f>CONCATENATE(A193,'PL230087'!$R$5)</f>
        <v>LubatexLB56B2W172R1Z44Commande 4</v>
      </c>
      <c r="AO193" s="1" t="str">
        <f t="shared" si="32"/>
        <v>P0184</v>
      </c>
      <c r="AP193" s="1" t="str">
        <f t="shared" si="33"/>
        <v>LubatexLB56B2W172R1Z44</v>
      </c>
      <c r="AQ193" s="1" t="str">
        <f t="shared" si="34"/>
        <v>P0184</v>
      </c>
    </row>
    <row r="194" spans="1:43" x14ac:dyDescent="0.25">
      <c r="A194" s="43" t="str">
        <f t="shared" si="31"/>
        <v>LubatexLB56L2W172R1Z44</v>
      </c>
      <c r="B194" s="1" t="s">
        <v>36</v>
      </c>
      <c r="C194" s="57" t="s">
        <v>76</v>
      </c>
      <c r="D194" s="57" t="s">
        <v>77</v>
      </c>
      <c r="E194" s="44" t="s">
        <v>48</v>
      </c>
      <c r="F194" s="46" t="s">
        <v>49</v>
      </c>
      <c r="G194" s="57" t="s">
        <v>375</v>
      </c>
      <c r="H194" s="57" t="s">
        <v>361</v>
      </c>
      <c r="I194" s="57">
        <v>60</v>
      </c>
      <c r="J194" s="57">
        <v>520</v>
      </c>
      <c r="K194" s="57" t="s">
        <v>55</v>
      </c>
      <c r="L194" s="57">
        <v>242</v>
      </c>
      <c r="M194" s="57">
        <v>175</v>
      </c>
      <c r="N194" s="57">
        <v>190</v>
      </c>
      <c r="O194" s="57">
        <v>0</v>
      </c>
      <c r="P194" s="57">
        <v>1</v>
      </c>
      <c r="Q194" s="57" t="s">
        <v>51</v>
      </c>
      <c r="R194" s="57">
        <v>13.9</v>
      </c>
      <c r="S194" s="57">
        <v>84</v>
      </c>
      <c r="T194" s="97">
        <v>27.435939230769229</v>
      </c>
      <c r="U194" s="199">
        <f t="shared" si="36"/>
        <v>27.810000000000002</v>
      </c>
      <c r="AM194" s="43" t="s">
        <v>374</v>
      </c>
      <c r="AN194" s="1" t="str">
        <f>CONCATENATE(A194,'PL230087'!$R$5)</f>
        <v>LubatexLB56L2W172R1Z44Commande 4</v>
      </c>
      <c r="AO194" s="1" t="str">
        <f t="shared" si="32"/>
        <v>P0185</v>
      </c>
      <c r="AP194" s="1" t="str">
        <f t="shared" si="33"/>
        <v>LubatexLB56L2W172R1Z44</v>
      </c>
      <c r="AQ194" s="1" t="str">
        <f t="shared" si="34"/>
        <v>P0185</v>
      </c>
    </row>
    <row r="195" spans="1:43" x14ac:dyDescent="0.25">
      <c r="A195" s="43" t="str">
        <f t="shared" si="31"/>
        <v>LubatexLB67B3W172R1Z44</v>
      </c>
      <c r="B195" s="1" t="s">
        <v>36</v>
      </c>
      <c r="C195" s="45" t="s">
        <v>79</v>
      </c>
      <c r="D195" s="45" t="s">
        <v>80</v>
      </c>
      <c r="E195" s="44" t="s">
        <v>48</v>
      </c>
      <c r="F195" s="46" t="s">
        <v>49</v>
      </c>
      <c r="G195" s="45" t="s">
        <v>377</v>
      </c>
      <c r="H195" s="45" t="s">
        <v>361</v>
      </c>
      <c r="I195" s="45">
        <v>70</v>
      </c>
      <c r="J195" s="45">
        <v>620</v>
      </c>
      <c r="K195" s="45" t="s">
        <v>81</v>
      </c>
      <c r="L195" s="45">
        <v>278</v>
      </c>
      <c r="M195" s="45">
        <v>175</v>
      </c>
      <c r="N195" s="45">
        <v>175</v>
      </c>
      <c r="O195" s="45">
        <v>0</v>
      </c>
      <c r="P195" s="45">
        <v>1</v>
      </c>
      <c r="Q195" s="45" t="s">
        <v>51</v>
      </c>
      <c r="R195" s="45">
        <v>16.8</v>
      </c>
      <c r="S195" s="45">
        <v>76</v>
      </c>
      <c r="T195" s="96">
        <v>32.953669807692307</v>
      </c>
      <c r="U195" s="199">
        <f t="shared" si="36"/>
        <v>33.4</v>
      </c>
      <c r="AM195" s="43" t="s">
        <v>376</v>
      </c>
      <c r="AN195" s="1" t="str">
        <f>CONCATENATE(A195,'PL230087'!$R$5)</f>
        <v>LubatexLB67B3W172R1Z44Commande 4</v>
      </c>
      <c r="AO195" s="1" t="str">
        <f t="shared" si="32"/>
        <v>P0186</v>
      </c>
      <c r="AP195" s="1" t="str">
        <f t="shared" si="33"/>
        <v>LubatexLB67B3W172R1Z44</v>
      </c>
      <c r="AQ195" s="1" t="str">
        <f t="shared" si="34"/>
        <v>P0186</v>
      </c>
    </row>
    <row r="196" spans="1:43" x14ac:dyDescent="0.25">
      <c r="A196" s="43" t="str">
        <f t="shared" si="31"/>
        <v>LubatexLB67L3W172R1Z44</v>
      </c>
      <c r="B196" s="1" t="s">
        <v>36</v>
      </c>
      <c r="C196" s="57" t="s">
        <v>83</v>
      </c>
      <c r="D196" s="57" t="s">
        <v>84</v>
      </c>
      <c r="E196" s="44" t="s">
        <v>48</v>
      </c>
      <c r="F196" s="46" t="s">
        <v>49</v>
      </c>
      <c r="G196" s="57" t="s">
        <v>379</v>
      </c>
      <c r="H196" s="57" t="s">
        <v>361</v>
      </c>
      <c r="I196" s="57">
        <v>70</v>
      </c>
      <c r="J196" s="57">
        <v>620</v>
      </c>
      <c r="K196" s="57" t="s">
        <v>59</v>
      </c>
      <c r="L196" s="57">
        <v>278</v>
      </c>
      <c r="M196" s="57">
        <v>175</v>
      </c>
      <c r="N196" s="57">
        <v>190</v>
      </c>
      <c r="O196" s="57">
        <v>0</v>
      </c>
      <c r="P196" s="57">
        <v>1</v>
      </c>
      <c r="Q196" s="57" t="s">
        <v>51</v>
      </c>
      <c r="R196" s="57">
        <v>16.8</v>
      </c>
      <c r="S196" s="57">
        <v>76</v>
      </c>
      <c r="T196" s="97">
        <v>31.544088557692309</v>
      </c>
      <c r="U196" s="199">
        <f t="shared" si="36"/>
        <v>31.970000000000002</v>
      </c>
      <c r="AM196" s="43" t="s">
        <v>378</v>
      </c>
      <c r="AN196" s="1" t="str">
        <f>CONCATENATE(A196,'PL230087'!$R$5)</f>
        <v>LubatexLB67L3W172R1Z44Commande 4</v>
      </c>
      <c r="AO196" s="1" t="str">
        <f t="shared" si="32"/>
        <v>P0187</v>
      </c>
      <c r="AP196" s="1" t="str">
        <f t="shared" si="33"/>
        <v>LubatexLB67L3W172R1Z44</v>
      </c>
      <c r="AQ196" s="1" t="str">
        <f t="shared" si="34"/>
        <v>P0187</v>
      </c>
    </row>
    <row r="197" spans="1:43" x14ac:dyDescent="0.25">
      <c r="A197" s="43" t="str">
        <f t="shared" si="31"/>
        <v>LubatexLB89L5W172R1Z44</v>
      </c>
      <c r="B197" s="1" t="s">
        <v>36</v>
      </c>
      <c r="C197" s="45" t="s">
        <v>86</v>
      </c>
      <c r="D197" s="45" t="s">
        <v>87</v>
      </c>
      <c r="E197" s="44" t="s">
        <v>48</v>
      </c>
      <c r="F197" s="46" t="s">
        <v>49</v>
      </c>
      <c r="G197" s="45" t="s">
        <v>381</v>
      </c>
      <c r="H197" s="45" t="s">
        <v>361</v>
      </c>
      <c r="I197" s="45">
        <v>95</v>
      </c>
      <c r="J197" s="45">
        <v>800</v>
      </c>
      <c r="K197" s="45" t="s">
        <v>63</v>
      </c>
      <c r="L197" s="45">
        <v>353</v>
      </c>
      <c r="M197" s="45">
        <v>175</v>
      </c>
      <c r="N197" s="45">
        <v>190</v>
      </c>
      <c r="O197" s="45">
        <v>0</v>
      </c>
      <c r="P197" s="45">
        <v>1</v>
      </c>
      <c r="Q197" s="45" t="s">
        <v>51</v>
      </c>
      <c r="R197" s="45">
        <v>21.2</v>
      </c>
      <c r="S197" s="45">
        <v>48</v>
      </c>
      <c r="T197" s="96">
        <v>43.752694519230765</v>
      </c>
      <c r="U197" s="199">
        <f t="shared" si="36"/>
        <v>44.35</v>
      </c>
      <c r="AM197" s="43" t="s">
        <v>380</v>
      </c>
      <c r="AN197" s="1" t="str">
        <f>CONCATENATE(A197,'PL230087'!$R$5)</f>
        <v>LubatexLB89L5W172R1Z44Commande 4</v>
      </c>
      <c r="AO197" s="1" t="str">
        <f t="shared" si="32"/>
        <v>P0188</v>
      </c>
      <c r="AP197" s="1" t="str">
        <f t="shared" si="33"/>
        <v>LubatexLB89L5W172R1Z44</v>
      </c>
      <c r="AQ197" s="1" t="str">
        <f t="shared" si="34"/>
        <v>P0188</v>
      </c>
    </row>
    <row r="198" spans="1:43" x14ac:dyDescent="0.25">
      <c r="A198" s="43" t="str">
        <f t="shared" si="31"/>
        <v>LubatexMRT44J3X102R1J44</v>
      </c>
      <c r="B198" s="1" t="s">
        <v>36</v>
      </c>
      <c r="C198" s="75" t="s">
        <v>383</v>
      </c>
      <c r="D198" s="75" t="s">
        <v>384</v>
      </c>
      <c r="E198" s="201" t="s">
        <v>48</v>
      </c>
      <c r="F198" s="202" t="s">
        <v>315</v>
      </c>
      <c r="G198" s="75" t="s">
        <v>385</v>
      </c>
      <c r="H198" s="75" t="s">
        <v>361</v>
      </c>
      <c r="I198" s="75">
        <v>35</v>
      </c>
      <c r="J198" s="75">
        <v>350</v>
      </c>
      <c r="K198" s="75" t="s">
        <v>316</v>
      </c>
      <c r="L198" s="75">
        <v>197</v>
      </c>
      <c r="M198" s="75">
        <v>128</v>
      </c>
      <c r="N198" s="75">
        <v>225</v>
      </c>
      <c r="O198" s="75">
        <v>0</v>
      </c>
      <c r="P198" s="75">
        <v>1</v>
      </c>
      <c r="Q198" s="75" t="s">
        <v>113</v>
      </c>
      <c r="R198" s="75">
        <v>11.1</v>
      </c>
      <c r="S198" s="75">
        <v>132</v>
      </c>
      <c r="T198" s="200">
        <v>19.283278846153848</v>
      </c>
      <c r="U198" s="199">
        <f t="shared" si="36"/>
        <v>19.54</v>
      </c>
      <c r="AM198" s="43" t="s">
        <v>382</v>
      </c>
      <c r="AN198" s="1" t="str">
        <f>CONCATENATE(A198,'PL230087'!$R$5)</f>
        <v>LubatexMRT44J3X102R1J44Commande 4</v>
      </c>
      <c r="AO198" s="1" t="str">
        <f t="shared" si="32"/>
        <v>P0189</v>
      </c>
      <c r="AP198" s="1" t="str">
        <f t="shared" si="33"/>
        <v>LubatexMRT44J3X102R1J44</v>
      </c>
      <c r="AQ198" s="1" t="str">
        <f t="shared" si="34"/>
        <v>P0189</v>
      </c>
    </row>
    <row r="199" spans="1:43" x14ac:dyDescent="0.25">
      <c r="A199" s="43" t="str">
        <f t="shared" si="31"/>
        <v>LubatexMRT44J3X102L1J44</v>
      </c>
      <c r="B199" s="1" t="s">
        <v>36</v>
      </c>
      <c r="C199" s="81" t="s">
        <v>387</v>
      </c>
      <c r="D199" s="81" t="s">
        <v>388</v>
      </c>
      <c r="E199" s="201" t="s">
        <v>111</v>
      </c>
      <c r="F199" s="202" t="s">
        <v>315</v>
      </c>
      <c r="G199" s="81" t="s">
        <v>389</v>
      </c>
      <c r="H199" s="81" t="s">
        <v>361</v>
      </c>
      <c r="I199" s="81">
        <v>35</v>
      </c>
      <c r="J199" s="81">
        <v>350</v>
      </c>
      <c r="K199" s="81" t="s">
        <v>316</v>
      </c>
      <c r="L199" s="81">
        <v>197</v>
      </c>
      <c r="M199" s="81">
        <v>128</v>
      </c>
      <c r="N199" s="81">
        <v>225</v>
      </c>
      <c r="O199" s="81">
        <v>1</v>
      </c>
      <c r="P199" s="81">
        <v>1</v>
      </c>
      <c r="Q199" s="81" t="s">
        <v>113</v>
      </c>
      <c r="R199" s="81">
        <v>11.1</v>
      </c>
      <c r="S199" s="81">
        <v>132</v>
      </c>
      <c r="T199" s="203">
        <v>19.283278846153848</v>
      </c>
      <c r="U199" s="199">
        <f t="shared" si="36"/>
        <v>19.54</v>
      </c>
      <c r="AM199" s="43" t="s">
        <v>386</v>
      </c>
      <c r="AN199" s="1" t="str">
        <f>CONCATENATE(A199,'PL230087'!$R$5)</f>
        <v>LubatexMRT44J3X102L1J44Commande 4</v>
      </c>
      <c r="AO199" s="1" t="str">
        <f t="shared" si="32"/>
        <v>P0190</v>
      </c>
      <c r="AP199" s="1" t="str">
        <f t="shared" si="33"/>
        <v>LubatexMRT44J3X102L1J44</v>
      </c>
      <c r="AQ199" s="1" t="str">
        <f t="shared" si="34"/>
        <v>P0190</v>
      </c>
    </row>
    <row r="200" spans="1:43" x14ac:dyDescent="0.25">
      <c r="A200" s="43" t="str">
        <f t="shared" si="31"/>
        <v>LubatexMRT45J4X102R1J44</v>
      </c>
      <c r="B200" s="1" t="s">
        <v>36</v>
      </c>
      <c r="C200" s="81" t="s">
        <v>391</v>
      </c>
      <c r="D200" s="81" t="s">
        <v>392</v>
      </c>
      <c r="E200" s="201" t="s">
        <v>48</v>
      </c>
      <c r="F200" s="202" t="s">
        <v>315</v>
      </c>
      <c r="G200" s="81" t="s">
        <v>393</v>
      </c>
      <c r="H200" s="81" t="s">
        <v>361</v>
      </c>
      <c r="I200" s="81">
        <v>45</v>
      </c>
      <c r="J200" s="81">
        <v>410</v>
      </c>
      <c r="K200" s="81" t="s">
        <v>323</v>
      </c>
      <c r="L200" s="81">
        <v>237</v>
      </c>
      <c r="M200" s="81">
        <v>128</v>
      </c>
      <c r="N200" s="81">
        <v>225</v>
      </c>
      <c r="O200" s="81">
        <v>0</v>
      </c>
      <c r="P200" s="81">
        <v>1</v>
      </c>
      <c r="Q200" s="81" t="s">
        <v>113</v>
      </c>
      <c r="R200" s="81">
        <v>12.7</v>
      </c>
      <c r="S200" s="81">
        <v>112</v>
      </c>
      <c r="T200" s="203">
        <v>21.501908173076924</v>
      </c>
      <c r="U200" s="199">
        <f t="shared" si="36"/>
        <v>21.79</v>
      </c>
      <c r="AM200" s="43" t="s">
        <v>390</v>
      </c>
      <c r="AN200" s="1" t="str">
        <f>CONCATENATE(A200,'PL230087'!$R$5)</f>
        <v>LubatexMRT45J4X102R1J44Commande 4</v>
      </c>
      <c r="AO200" s="1" t="str">
        <f t="shared" si="32"/>
        <v>P0191</v>
      </c>
      <c r="AP200" s="1" t="str">
        <f t="shared" si="33"/>
        <v>LubatexMRT45J4X102R1J44</v>
      </c>
      <c r="AQ200" s="1" t="str">
        <f t="shared" si="34"/>
        <v>P0191</v>
      </c>
    </row>
    <row r="201" spans="1:43" x14ac:dyDescent="0.25">
      <c r="A201" s="43" t="str">
        <f t="shared" si="31"/>
        <v>LubatexMRT45J4X102L1J44</v>
      </c>
      <c r="B201" s="1" t="s">
        <v>36</v>
      </c>
      <c r="C201" s="81" t="s">
        <v>395</v>
      </c>
      <c r="D201" s="81" t="s">
        <v>396</v>
      </c>
      <c r="E201" s="201" t="s">
        <v>111</v>
      </c>
      <c r="F201" s="202" t="s">
        <v>315</v>
      </c>
      <c r="G201" s="81" t="s">
        <v>397</v>
      </c>
      <c r="H201" s="81" t="s">
        <v>361</v>
      </c>
      <c r="I201" s="81">
        <v>45</v>
      </c>
      <c r="J201" s="81">
        <v>410</v>
      </c>
      <c r="K201" s="81" t="s">
        <v>323</v>
      </c>
      <c r="L201" s="81">
        <v>237</v>
      </c>
      <c r="M201" s="81">
        <v>128</v>
      </c>
      <c r="N201" s="81">
        <v>225</v>
      </c>
      <c r="O201" s="81">
        <v>1</v>
      </c>
      <c r="P201" s="81">
        <v>1</v>
      </c>
      <c r="Q201" s="81" t="s">
        <v>113</v>
      </c>
      <c r="R201" s="81">
        <v>12.7</v>
      </c>
      <c r="S201" s="81">
        <v>112</v>
      </c>
      <c r="T201" s="203">
        <v>21.958806923076924</v>
      </c>
      <c r="U201" s="199">
        <f t="shared" si="36"/>
        <v>22.26</v>
      </c>
      <c r="AM201" s="43" t="s">
        <v>394</v>
      </c>
      <c r="AN201" s="1" t="str">
        <f>CONCATENATE(A201,'PL230087'!$R$5)</f>
        <v>LubatexMRT45J4X102L1J44Commande 4</v>
      </c>
      <c r="AO201" s="1" t="str">
        <f t="shared" si="32"/>
        <v>P0192</v>
      </c>
      <c r="AP201" s="1" t="str">
        <f t="shared" si="33"/>
        <v>LubatexMRT45J4X102L1J44</v>
      </c>
      <c r="AQ201" s="1" t="str">
        <f t="shared" si="34"/>
        <v>P0192</v>
      </c>
    </row>
    <row r="202" spans="1:43" x14ac:dyDescent="0.25">
      <c r="A202" s="43" t="str">
        <f t="shared" si="31"/>
        <v>LubatexMRT45J4X102R1Z44</v>
      </c>
      <c r="B202" s="1" t="s">
        <v>36</v>
      </c>
      <c r="C202" s="75" t="s">
        <v>399</v>
      </c>
      <c r="D202" s="75" t="s">
        <v>400</v>
      </c>
      <c r="E202" s="201" t="s">
        <v>48</v>
      </c>
      <c r="F202" s="202" t="s">
        <v>315</v>
      </c>
      <c r="G202" s="75" t="s">
        <v>401</v>
      </c>
      <c r="H202" s="75" t="s">
        <v>361</v>
      </c>
      <c r="I202" s="75">
        <v>45</v>
      </c>
      <c r="J202" s="75">
        <v>410</v>
      </c>
      <c r="K202" s="75" t="s">
        <v>323</v>
      </c>
      <c r="L202" s="75">
        <v>237</v>
      </c>
      <c r="M202" s="75">
        <v>128</v>
      </c>
      <c r="N202" s="75">
        <v>225</v>
      </c>
      <c r="O202" s="75">
        <v>0</v>
      </c>
      <c r="P202" s="75">
        <v>1</v>
      </c>
      <c r="Q202" s="75" t="s">
        <v>113</v>
      </c>
      <c r="R202" s="75">
        <v>12.7</v>
      </c>
      <c r="S202" s="75">
        <v>112</v>
      </c>
      <c r="T202" s="200">
        <v>21.501908173076924</v>
      </c>
      <c r="U202" s="199">
        <f t="shared" si="36"/>
        <v>21.79</v>
      </c>
      <c r="AM202" s="43" t="s">
        <v>398</v>
      </c>
      <c r="AN202" s="1" t="str">
        <f>CONCATENATE(A202,'PL230087'!$R$5)</f>
        <v>LubatexMRT45J4X102R1Z44Commande 4</v>
      </c>
      <c r="AO202" s="1" t="str">
        <f t="shared" si="32"/>
        <v>P0193</v>
      </c>
      <c r="AP202" s="1" t="str">
        <f t="shared" si="33"/>
        <v>LubatexMRT45J4X102R1Z44</v>
      </c>
      <c r="AQ202" s="1" t="str">
        <f t="shared" si="34"/>
        <v>P0193</v>
      </c>
    </row>
    <row r="203" spans="1:43" x14ac:dyDescent="0.25">
      <c r="A203" s="43" t="str">
        <f t="shared" ref="A203:A266" si="37">CONCATENATE(B203,D203)</f>
        <v>LubatexMRT45J4X102L1Z44</v>
      </c>
      <c r="B203" s="1" t="s">
        <v>36</v>
      </c>
      <c r="C203" s="81" t="s">
        <v>403</v>
      </c>
      <c r="D203" s="81" t="s">
        <v>404</v>
      </c>
      <c r="E203" s="201" t="s">
        <v>111</v>
      </c>
      <c r="F203" s="202" t="s">
        <v>315</v>
      </c>
      <c r="G203" s="81" t="s">
        <v>405</v>
      </c>
      <c r="H203" s="81" t="s">
        <v>361</v>
      </c>
      <c r="I203" s="81">
        <v>45</v>
      </c>
      <c r="J203" s="81">
        <v>410</v>
      </c>
      <c r="K203" s="81" t="s">
        <v>323</v>
      </c>
      <c r="L203" s="81">
        <v>237</v>
      </c>
      <c r="M203" s="81">
        <v>128</v>
      </c>
      <c r="N203" s="81">
        <v>225</v>
      </c>
      <c r="O203" s="81">
        <v>1</v>
      </c>
      <c r="P203" s="81">
        <v>1</v>
      </c>
      <c r="Q203" s="81" t="s">
        <v>113</v>
      </c>
      <c r="R203" s="81">
        <v>12.7</v>
      </c>
      <c r="S203" s="81">
        <v>112</v>
      </c>
      <c r="T203" s="203">
        <v>21.958806923076924</v>
      </c>
      <c r="U203" s="199">
        <f t="shared" si="36"/>
        <v>22.26</v>
      </c>
      <c r="AM203" s="43" t="s">
        <v>402</v>
      </c>
      <c r="AN203" s="1" t="str">
        <f>CONCATENATE(A203,'PL230087'!$R$5)</f>
        <v>LubatexMRT45J4X102L1Z44Commande 4</v>
      </c>
      <c r="AO203" s="1" t="str">
        <f t="shared" ref="AO203:AO266" si="38">AM203</f>
        <v>P0194</v>
      </c>
      <c r="AP203" s="1" t="str">
        <f t="shared" ref="AP203:AP266" si="39">A203</f>
        <v>LubatexMRT45J4X102L1Z44</v>
      </c>
      <c r="AQ203" s="1" t="str">
        <f t="shared" ref="AQ203:AQ266" si="40">AO203</f>
        <v>P0194</v>
      </c>
    </row>
    <row r="204" spans="1:43" x14ac:dyDescent="0.25">
      <c r="A204" s="43" t="str">
        <f t="shared" si="37"/>
        <v>LubatexM166J0X172R1</v>
      </c>
      <c r="B204" s="1" t="s">
        <v>36</v>
      </c>
      <c r="C204" s="75" t="s">
        <v>407</v>
      </c>
      <c r="D204" s="75" t="s">
        <v>408</v>
      </c>
      <c r="E204" s="201" t="s">
        <v>48</v>
      </c>
      <c r="F204" s="202" t="s">
        <v>315</v>
      </c>
      <c r="G204" s="75" t="s">
        <v>409</v>
      </c>
      <c r="H204" s="75" t="s">
        <v>361</v>
      </c>
      <c r="I204" s="75">
        <v>70</v>
      </c>
      <c r="J204" s="75">
        <v>530</v>
      </c>
      <c r="K204" s="75" t="s">
        <v>345</v>
      </c>
      <c r="L204" s="75">
        <v>306</v>
      </c>
      <c r="M204" s="75">
        <v>173</v>
      </c>
      <c r="N204" s="75">
        <v>225</v>
      </c>
      <c r="O204" s="75">
        <v>0</v>
      </c>
      <c r="P204" s="75">
        <v>1</v>
      </c>
      <c r="Q204" s="75" t="s">
        <v>331</v>
      </c>
      <c r="R204" s="75">
        <v>18.600000000000001</v>
      </c>
      <c r="S204" s="75">
        <v>56</v>
      </c>
      <c r="T204" s="200">
        <v>41.480277557120957</v>
      </c>
      <c r="U204" s="199">
        <f t="shared" si="36"/>
        <v>42.04</v>
      </c>
      <c r="AM204" s="43" t="s">
        <v>406</v>
      </c>
      <c r="AN204" s="1" t="str">
        <f>CONCATENATE(A204,'PL230087'!$R$5)</f>
        <v>LubatexM166J0X172R1Commande 4</v>
      </c>
      <c r="AO204" s="1" t="str">
        <f t="shared" si="38"/>
        <v>P0195</v>
      </c>
      <c r="AP204" s="1" t="str">
        <f t="shared" si="39"/>
        <v>LubatexM166J0X172R1</v>
      </c>
      <c r="AQ204" s="1" t="str">
        <f t="shared" si="40"/>
        <v>P0195</v>
      </c>
    </row>
    <row r="205" spans="1:43" x14ac:dyDescent="0.25">
      <c r="A205" s="43" t="str">
        <f t="shared" si="37"/>
        <v>LubatexM166J0X172L1</v>
      </c>
      <c r="B205" s="1" t="s">
        <v>36</v>
      </c>
      <c r="C205" s="81" t="s">
        <v>411</v>
      </c>
      <c r="D205" s="81" t="s">
        <v>412</v>
      </c>
      <c r="E205" s="201" t="s">
        <v>111</v>
      </c>
      <c r="F205" s="202" t="s">
        <v>315</v>
      </c>
      <c r="G205" s="81" t="s">
        <v>413</v>
      </c>
      <c r="H205" s="81" t="s">
        <v>361</v>
      </c>
      <c r="I205" s="81">
        <v>70</v>
      </c>
      <c r="J205" s="81">
        <v>530</v>
      </c>
      <c r="K205" s="81" t="s">
        <v>345</v>
      </c>
      <c r="L205" s="81">
        <v>306</v>
      </c>
      <c r="M205" s="81">
        <v>173</v>
      </c>
      <c r="N205" s="81">
        <v>225</v>
      </c>
      <c r="O205" s="81">
        <v>1</v>
      </c>
      <c r="P205" s="81">
        <v>1</v>
      </c>
      <c r="Q205" s="81" t="s">
        <v>331</v>
      </c>
      <c r="R205" s="81">
        <v>18.600000000000001</v>
      </c>
      <c r="S205" s="81">
        <v>56</v>
      </c>
      <c r="T205" s="203">
        <v>41.148164122973952</v>
      </c>
      <c r="U205" s="199">
        <f t="shared" si="36"/>
        <v>41.71</v>
      </c>
      <c r="AM205" s="43" t="s">
        <v>410</v>
      </c>
      <c r="AN205" s="1" t="str">
        <f>CONCATENATE(A205,'PL230087'!$R$5)</f>
        <v>LubatexM166J0X172L1Commande 4</v>
      </c>
      <c r="AO205" s="1" t="str">
        <f t="shared" si="38"/>
        <v>P0196</v>
      </c>
      <c r="AP205" s="1" t="str">
        <f t="shared" si="39"/>
        <v>LubatexM166J0X172L1</v>
      </c>
      <c r="AQ205" s="1" t="str">
        <f t="shared" si="40"/>
        <v>P0196</v>
      </c>
    </row>
    <row r="206" spans="1:43" x14ac:dyDescent="0.25">
      <c r="A206" s="43" t="str">
        <f t="shared" si="37"/>
        <v>LubatexM78J0X172R1Z44</v>
      </c>
      <c r="B206" s="1" t="s">
        <v>36</v>
      </c>
      <c r="C206" s="75" t="s">
        <v>415</v>
      </c>
      <c r="D206" s="75" t="s">
        <v>416</v>
      </c>
      <c r="E206" s="201" t="s">
        <v>48</v>
      </c>
      <c r="F206" s="202" t="s">
        <v>315</v>
      </c>
      <c r="G206" s="75" t="s">
        <v>417</v>
      </c>
      <c r="H206" s="75" t="s">
        <v>361</v>
      </c>
      <c r="I206" s="75">
        <v>95</v>
      </c>
      <c r="J206" s="75">
        <v>760</v>
      </c>
      <c r="K206" s="75" t="s">
        <v>345</v>
      </c>
      <c r="L206" s="75">
        <v>306</v>
      </c>
      <c r="M206" s="75">
        <v>173</v>
      </c>
      <c r="N206" s="75">
        <v>225</v>
      </c>
      <c r="O206" s="75">
        <v>0</v>
      </c>
      <c r="P206" s="75">
        <v>1</v>
      </c>
      <c r="Q206" s="75" t="s">
        <v>331</v>
      </c>
      <c r="R206" s="75">
        <v>23.4</v>
      </c>
      <c r="S206" s="75">
        <v>56</v>
      </c>
      <c r="T206" s="200">
        <v>48.790478184197944</v>
      </c>
      <c r="U206" s="199">
        <f t="shared" si="36"/>
        <v>49.45</v>
      </c>
      <c r="AM206" s="43" t="s">
        <v>414</v>
      </c>
      <c r="AN206" s="1" t="str">
        <f>CONCATENATE(A206,'PL230087'!$R$5)</f>
        <v>LubatexM78J0X172R1Z44Commande 4</v>
      </c>
      <c r="AO206" s="1" t="str">
        <f t="shared" si="38"/>
        <v>P0197</v>
      </c>
      <c r="AP206" s="1" t="str">
        <f t="shared" si="39"/>
        <v>LubatexM78J0X172R1Z44</v>
      </c>
      <c r="AQ206" s="1" t="str">
        <f t="shared" si="40"/>
        <v>P0197</v>
      </c>
    </row>
    <row r="207" spans="1:43" x14ac:dyDescent="0.25">
      <c r="A207" s="43" t="str">
        <f t="shared" si="37"/>
        <v>LubatexM78J0X172L1Z44</v>
      </c>
      <c r="B207" s="1" t="s">
        <v>36</v>
      </c>
      <c r="C207" s="81" t="s">
        <v>419</v>
      </c>
      <c r="D207" s="81" t="s">
        <v>420</v>
      </c>
      <c r="E207" s="201" t="s">
        <v>111</v>
      </c>
      <c r="F207" s="202" t="s">
        <v>315</v>
      </c>
      <c r="G207" s="81" t="s">
        <v>421</v>
      </c>
      <c r="H207" s="81" t="s">
        <v>361</v>
      </c>
      <c r="I207" s="81">
        <v>95</v>
      </c>
      <c r="J207" s="81">
        <v>760</v>
      </c>
      <c r="K207" s="81" t="s">
        <v>345</v>
      </c>
      <c r="L207" s="81">
        <v>306</v>
      </c>
      <c r="M207" s="81">
        <v>173</v>
      </c>
      <c r="N207" s="81">
        <v>225</v>
      </c>
      <c r="O207" s="81">
        <v>1</v>
      </c>
      <c r="P207" s="81">
        <v>1</v>
      </c>
      <c r="Q207" s="81" t="s">
        <v>331</v>
      </c>
      <c r="R207" s="81">
        <v>23.4</v>
      </c>
      <c r="S207" s="81">
        <v>56</v>
      </c>
      <c r="T207" s="203">
        <v>48.458364750050954</v>
      </c>
      <c r="U207" s="199">
        <f t="shared" si="36"/>
        <v>49.120000000000005</v>
      </c>
      <c r="AM207" s="43" t="s">
        <v>418</v>
      </c>
      <c r="AN207" s="1" t="str">
        <f>CONCATENATE(A207,'PL230087'!$R$5)</f>
        <v>LubatexM78J0X172L1Z44Commande 4</v>
      </c>
      <c r="AO207" s="1" t="str">
        <f t="shared" si="38"/>
        <v>P0198</v>
      </c>
      <c r="AP207" s="1" t="str">
        <f t="shared" si="39"/>
        <v>LubatexM78J0X172L1Z44</v>
      </c>
      <c r="AQ207" s="1" t="str">
        <f t="shared" si="40"/>
        <v>P0198</v>
      </c>
    </row>
    <row r="208" spans="1:43" x14ac:dyDescent="0.25">
      <c r="A208" s="43" t="str">
        <f t="shared" si="37"/>
        <v>LubatexM56J7X102R1Z44</v>
      </c>
      <c r="B208" s="1" t="s">
        <v>36</v>
      </c>
      <c r="C208" s="57" t="s">
        <v>423</v>
      </c>
      <c r="D208" s="57" t="s">
        <v>424</v>
      </c>
      <c r="E208" s="201" t="s">
        <v>48</v>
      </c>
      <c r="F208" s="202" t="s">
        <v>315</v>
      </c>
      <c r="G208" s="57" t="s">
        <v>425</v>
      </c>
      <c r="H208" s="57" t="s">
        <v>361</v>
      </c>
      <c r="I208" s="57">
        <v>70</v>
      </c>
      <c r="J208" s="57">
        <v>600</v>
      </c>
      <c r="K208" s="57" t="s">
        <v>338</v>
      </c>
      <c r="L208" s="57">
        <v>260</v>
      </c>
      <c r="M208" s="57">
        <v>173</v>
      </c>
      <c r="N208" s="57">
        <v>225</v>
      </c>
      <c r="O208" s="57">
        <v>0</v>
      </c>
      <c r="P208" s="57">
        <v>1</v>
      </c>
      <c r="Q208" s="57" t="s">
        <v>331</v>
      </c>
      <c r="R208" s="57">
        <v>18.8</v>
      </c>
      <c r="S208" s="57">
        <v>84</v>
      </c>
      <c r="T208" s="97">
        <v>34.021671153846157</v>
      </c>
      <c r="U208" s="199">
        <f t="shared" si="36"/>
        <v>34.480000000000004</v>
      </c>
      <c r="AM208" s="43" t="s">
        <v>422</v>
      </c>
      <c r="AN208" s="1" t="str">
        <f>CONCATENATE(A208,'PL230087'!$R$5)</f>
        <v>LubatexM56J7X102R1Z44Commande 4</v>
      </c>
      <c r="AO208" s="1" t="str">
        <f t="shared" si="38"/>
        <v>P0199</v>
      </c>
      <c r="AP208" s="1" t="str">
        <f t="shared" si="39"/>
        <v>LubatexM56J7X102R1Z44</v>
      </c>
      <c r="AQ208" s="1" t="str">
        <f t="shared" si="40"/>
        <v>P0199</v>
      </c>
    </row>
    <row r="209" spans="1:43" x14ac:dyDescent="0.25">
      <c r="A209" s="43" t="str">
        <f t="shared" si="37"/>
        <v>LubatexM56J7X102L1Z44</v>
      </c>
      <c r="B209" s="1" t="s">
        <v>36</v>
      </c>
      <c r="C209" s="45" t="s">
        <v>427</v>
      </c>
      <c r="D209" s="45" t="s">
        <v>428</v>
      </c>
      <c r="E209" s="201" t="s">
        <v>111</v>
      </c>
      <c r="F209" s="202" t="s">
        <v>315</v>
      </c>
      <c r="G209" s="45" t="s">
        <v>429</v>
      </c>
      <c r="H209" s="45" t="s">
        <v>361</v>
      </c>
      <c r="I209" s="45">
        <v>70</v>
      </c>
      <c r="J209" s="45">
        <v>600</v>
      </c>
      <c r="K209" s="45" t="s">
        <v>338</v>
      </c>
      <c r="L209" s="45">
        <v>260</v>
      </c>
      <c r="M209" s="45">
        <v>173</v>
      </c>
      <c r="N209" s="45">
        <v>225</v>
      </c>
      <c r="O209" s="45">
        <v>1</v>
      </c>
      <c r="P209" s="45">
        <v>1</v>
      </c>
      <c r="Q209" s="45" t="s">
        <v>331</v>
      </c>
      <c r="R209" s="45">
        <v>18.8</v>
      </c>
      <c r="S209" s="45">
        <v>84</v>
      </c>
      <c r="T209" s="96">
        <v>34.021671153846157</v>
      </c>
      <c r="U209" s="199">
        <f t="shared" si="36"/>
        <v>34.480000000000004</v>
      </c>
      <c r="AM209" s="43" t="s">
        <v>426</v>
      </c>
      <c r="AN209" s="1" t="str">
        <f>CONCATENATE(A209,'PL230087'!$R$5)</f>
        <v>LubatexM56J7X102L1Z44Commande 4</v>
      </c>
      <c r="AO209" s="1" t="str">
        <f t="shared" si="38"/>
        <v>P0200</v>
      </c>
      <c r="AP209" s="1" t="str">
        <f t="shared" si="39"/>
        <v>LubatexM56J7X102L1Z44</v>
      </c>
      <c r="AQ209" s="1" t="str">
        <f t="shared" si="40"/>
        <v>P0200</v>
      </c>
    </row>
    <row r="210" spans="1:43" x14ac:dyDescent="0.25">
      <c r="A210" s="43" t="str">
        <f t="shared" si="37"/>
        <v>LubatexLB44B1K072R1S12</v>
      </c>
      <c r="B210" s="1" t="s">
        <v>36</v>
      </c>
      <c r="C210" s="57" t="s">
        <v>89</v>
      </c>
      <c r="D210" s="57" t="s">
        <v>90</v>
      </c>
      <c r="E210" s="90" t="s">
        <v>48</v>
      </c>
      <c r="F210" s="91" t="s">
        <v>49</v>
      </c>
      <c r="G210" s="57" t="s">
        <v>431</v>
      </c>
      <c r="H210" s="57" t="s">
        <v>361</v>
      </c>
      <c r="I210" s="57">
        <v>44</v>
      </c>
      <c r="J210" s="57">
        <v>380</v>
      </c>
      <c r="K210" s="57" t="s">
        <v>67</v>
      </c>
      <c r="L210" s="57">
        <v>207</v>
      </c>
      <c r="M210" s="57">
        <v>175</v>
      </c>
      <c r="N210" s="57">
        <v>175</v>
      </c>
      <c r="O210" s="57">
        <v>0</v>
      </c>
      <c r="P210" s="57">
        <v>1</v>
      </c>
      <c r="Q210" s="57" t="s">
        <v>51</v>
      </c>
      <c r="R210" s="57">
        <v>10.7</v>
      </c>
      <c r="S210" s="57">
        <v>96</v>
      </c>
      <c r="T210" s="97">
        <v>23.251433076923075</v>
      </c>
      <c r="U210" s="199">
        <f t="shared" si="36"/>
        <v>23.57</v>
      </c>
      <c r="AM210" s="43" t="s">
        <v>430</v>
      </c>
      <c r="AN210" s="1" t="str">
        <f>CONCATENATE(A210,'PL230087'!$R$5)</f>
        <v>LubatexLB44B1K072R1S12Commande 4</v>
      </c>
      <c r="AO210" s="1" t="str">
        <f t="shared" si="38"/>
        <v>P0201</v>
      </c>
      <c r="AP210" s="1" t="str">
        <f t="shared" si="39"/>
        <v>LubatexLB44B1K072R1S12</v>
      </c>
      <c r="AQ210" s="1" t="str">
        <f t="shared" si="40"/>
        <v>P0201</v>
      </c>
    </row>
    <row r="211" spans="1:43" x14ac:dyDescent="0.25">
      <c r="A211" s="43" t="str">
        <f t="shared" si="37"/>
        <v>LubatexLB44L1K072R1S12</v>
      </c>
      <c r="B211" s="1" t="s">
        <v>36</v>
      </c>
      <c r="C211" s="45" t="s">
        <v>92</v>
      </c>
      <c r="D211" s="45" t="s">
        <v>93</v>
      </c>
      <c r="E211" s="90" t="s">
        <v>48</v>
      </c>
      <c r="F211" s="91" t="s">
        <v>49</v>
      </c>
      <c r="G211" s="45" t="s">
        <v>433</v>
      </c>
      <c r="H211" s="45" t="s">
        <v>361</v>
      </c>
      <c r="I211" s="45">
        <v>44</v>
      </c>
      <c r="J211" s="45">
        <v>380</v>
      </c>
      <c r="K211" s="45" t="s">
        <v>50</v>
      </c>
      <c r="L211" s="45">
        <v>207</v>
      </c>
      <c r="M211" s="45">
        <v>175</v>
      </c>
      <c r="N211" s="45">
        <v>190</v>
      </c>
      <c r="O211" s="45">
        <v>0</v>
      </c>
      <c r="P211" s="45">
        <v>1</v>
      </c>
      <c r="Q211" s="45" t="s">
        <v>51</v>
      </c>
      <c r="R211" s="45">
        <v>10.9</v>
      </c>
      <c r="S211" s="45">
        <v>96</v>
      </c>
      <c r="T211" s="96">
        <v>23.23104846153846</v>
      </c>
      <c r="U211" s="199">
        <f t="shared" si="36"/>
        <v>23.55</v>
      </c>
      <c r="AM211" s="43" t="s">
        <v>432</v>
      </c>
      <c r="AN211" s="1" t="str">
        <f>CONCATENATE(A211,'PL230087'!$R$5)</f>
        <v>LubatexLB44L1K072R1S12Commande 4</v>
      </c>
      <c r="AO211" s="1" t="str">
        <f t="shared" si="38"/>
        <v>P0202</v>
      </c>
      <c r="AP211" s="1" t="str">
        <f t="shared" si="39"/>
        <v>LubatexLB44L1K072R1S12</v>
      </c>
      <c r="AQ211" s="1" t="str">
        <f t="shared" si="40"/>
        <v>P0202</v>
      </c>
    </row>
    <row r="212" spans="1:43" x14ac:dyDescent="0.25">
      <c r="A212" s="43" t="str">
        <f t="shared" si="37"/>
        <v>LubatexLB55B2K072R1S12</v>
      </c>
      <c r="B212" s="1" t="s">
        <v>36</v>
      </c>
      <c r="C212" s="57" t="s">
        <v>95</v>
      </c>
      <c r="D212" s="57" t="s">
        <v>96</v>
      </c>
      <c r="E212" s="90" t="s">
        <v>48</v>
      </c>
      <c r="F212" s="91" t="s">
        <v>49</v>
      </c>
      <c r="G212" s="57" t="s">
        <v>435</v>
      </c>
      <c r="H212" s="57" t="s">
        <v>361</v>
      </c>
      <c r="I212" s="57">
        <v>55</v>
      </c>
      <c r="J212" s="57">
        <v>460</v>
      </c>
      <c r="K212" s="57" t="s">
        <v>74</v>
      </c>
      <c r="L212" s="57">
        <v>242</v>
      </c>
      <c r="M212" s="57">
        <v>175</v>
      </c>
      <c r="N212" s="57">
        <v>175</v>
      </c>
      <c r="O212" s="57">
        <v>0</v>
      </c>
      <c r="P212" s="57">
        <v>1</v>
      </c>
      <c r="Q212" s="57" t="s">
        <v>51</v>
      </c>
      <c r="R212" s="57">
        <v>11.9</v>
      </c>
      <c r="S212" s="57">
        <v>84</v>
      </c>
      <c r="T212" s="97">
        <v>25.102539134615384</v>
      </c>
      <c r="U212" s="199">
        <f t="shared" si="36"/>
        <v>25.44</v>
      </c>
      <c r="AM212" s="43" t="s">
        <v>434</v>
      </c>
      <c r="AN212" s="1" t="str">
        <f>CONCATENATE(A212,'PL230087'!$R$5)</f>
        <v>LubatexLB55B2K072R1S12Commande 4</v>
      </c>
      <c r="AO212" s="1" t="str">
        <f t="shared" si="38"/>
        <v>P0203</v>
      </c>
      <c r="AP212" s="1" t="str">
        <f t="shared" si="39"/>
        <v>LubatexLB55B2K072R1S12</v>
      </c>
      <c r="AQ212" s="1" t="str">
        <f t="shared" si="40"/>
        <v>P0203</v>
      </c>
    </row>
    <row r="213" spans="1:43" x14ac:dyDescent="0.25">
      <c r="A213" s="43" t="str">
        <f t="shared" si="37"/>
        <v>LubatexLB55L2K072R1S12</v>
      </c>
      <c r="B213" s="1" t="s">
        <v>36</v>
      </c>
      <c r="C213" s="45" t="s">
        <v>98</v>
      </c>
      <c r="D213" s="45" t="s">
        <v>99</v>
      </c>
      <c r="E213" s="90" t="s">
        <v>48</v>
      </c>
      <c r="F213" s="91" t="s">
        <v>49</v>
      </c>
      <c r="G213" s="45" t="s">
        <v>437</v>
      </c>
      <c r="H213" s="45" t="s">
        <v>361</v>
      </c>
      <c r="I213" s="45">
        <v>55</v>
      </c>
      <c r="J213" s="45">
        <v>460</v>
      </c>
      <c r="K213" s="45" t="s">
        <v>55</v>
      </c>
      <c r="L213" s="45">
        <v>242</v>
      </c>
      <c r="M213" s="45">
        <v>175</v>
      </c>
      <c r="N213" s="45">
        <v>190</v>
      </c>
      <c r="O213" s="45">
        <v>0</v>
      </c>
      <c r="P213" s="45">
        <v>1</v>
      </c>
      <c r="Q213" s="45" t="s">
        <v>51</v>
      </c>
      <c r="R213" s="45">
        <v>12.3</v>
      </c>
      <c r="S213" s="45">
        <v>84</v>
      </c>
      <c r="T213" s="96">
        <v>27.433754903846154</v>
      </c>
      <c r="U213" s="199">
        <f t="shared" si="36"/>
        <v>27.810000000000002</v>
      </c>
      <c r="AM213" s="43" t="s">
        <v>436</v>
      </c>
      <c r="AN213" s="1" t="str">
        <f>CONCATENATE(A213,'PL230087'!$R$5)</f>
        <v>LubatexLB55L2K072R1S12Commande 4</v>
      </c>
      <c r="AO213" s="1" t="str">
        <f t="shared" si="38"/>
        <v>P0204</v>
      </c>
      <c r="AP213" s="1" t="str">
        <f t="shared" si="39"/>
        <v>LubatexLB55L2K072R1S12</v>
      </c>
      <c r="AQ213" s="1" t="str">
        <f t="shared" si="40"/>
        <v>P0204</v>
      </c>
    </row>
    <row r="214" spans="1:43" x14ac:dyDescent="0.25">
      <c r="A214" s="43" t="str">
        <f t="shared" si="37"/>
        <v>LubatexLB66B3K072R1S12</v>
      </c>
      <c r="B214" s="1" t="s">
        <v>36</v>
      </c>
      <c r="C214" s="57" t="s">
        <v>101</v>
      </c>
      <c r="D214" s="57" t="s">
        <v>102</v>
      </c>
      <c r="E214" s="90" t="s">
        <v>48</v>
      </c>
      <c r="F214" s="91" t="s">
        <v>49</v>
      </c>
      <c r="G214" s="57" t="s">
        <v>439</v>
      </c>
      <c r="H214" s="57" t="s">
        <v>361</v>
      </c>
      <c r="I214" s="57">
        <v>66</v>
      </c>
      <c r="J214" s="57">
        <v>550</v>
      </c>
      <c r="K214" s="57" t="s">
        <v>81</v>
      </c>
      <c r="L214" s="57">
        <v>278</v>
      </c>
      <c r="M214" s="57">
        <v>175</v>
      </c>
      <c r="N214" s="57">
        <v>175</v>
      </c>
      <c r="O214" s="57">
        <v>0</v>
      </c>
      <c r="P214" s="57">
        <v>1</v>
      </c>
      <c r="Q214" s="57" t="s">
        <v>51</v>
      </c>
      <c r="R214" s="57">
        <v>15.5</v>
      </c>
      <c r="S214" s="57">
        <v>76</v>
      </c>
      <c r="T214" s="97">
        <v>30.714184807692309</v>
      </c>
      <c r="U214" s="199">
        <f t="shared" si="36"/>
        <v>31.13</v>
      </c>
      <c r="AM214" s="43" t="s">
        <v>438</v>
      </c>
      <c r="AN214" s="1" t="str">
        <f>CONCATENATE(A214,'PL230087'!$R$5)</f>
        <v>LubatexLB66B3K072R1S12Commande 4</v>
      </c>
      <c r="AO214" s="1" t="str">
        <f t="shared" si="38"/>
        <v>P0205</v>
      </c>
      <c r="AP214" s="1" t="str">
        <f t="shared" si="39"/>
        <v>LubatexLB66B3K072R1S12</v>
      </c>
      <c r="AQ214" s="1" t="str">
        <f t="shared" si="40"/>
        <v>P0205</v>
      </c>
    </row>
    <row r="215" spans="1:43" ht="15.75" thickBot="1" x14ac:dyDescent="0.3">
      <c r="A215" s="43" t="str">
        <f t="shared" si="37"/>
        <v>LubatexLB66L3K072R1S12</v>
      </c>
      <c r="B215" s="1" t="s">
        <v>36</v>
      </c>
      <c r="C215" s="98" t="s">
        <v>104</v>
      </c>
      <c r="D215" s="98" t="s">
        <v>105</v>
      </c>
      <c r="E215" s="90" t="s">
        <v>48</v>
      </c>
      <c r="F215" s="91" t="s">
        <v>49</v>
      </c>
      <c r="G215" s="98" t="s">
        <v>441</v>
      </c>
      <c r="H215" s="98" t="s">
        <v>361</v>
      </c>
      <c r="I215" s="98">
        <v>66</v>
      </c>
      <c r="J215" s="98">
        <v>550</v>
      </c>
      <c r="K215" s="98" t="s">
        <v>59</v>
      </c>
      <c r="L215" s="98">
        <v>278</v>
      </c>
      <c r="M215" s="98">
        <v>175</v>
      </c>
      <c r="N215" s="98">
        <v>190</v>
      </c>
      <c r="O215" s="98">
        <v>0</v>
      </c>
      <c r="P215" s="98">
        <v>1</v>
      </c>
      <c r="Q215" s="98" t="s">
        <v>51</v>
      </c>
      <c r="R215" s="98">
        <v>15.8</v>
      </c>
      <c r="S215" s="98">
        <v>76</v>
      </c>
      <c r="T215" s="100">
        <v>30.683607884615387</v>
      </c>
      <c r="U215" s="199">
        <f t="shared" si="36"/>
        <v>31.1</v>
      </c>
      <c r="AM215" s="43" t="s">
        <v>440</v>
      </c>
      <c r="AN215" s="1" t="str">
        <f>CONCATENATE(A215,'PL230087'!$R$5)</f>
        <v>LubatexLB66L3K072R1S12Commande 4</v>
      </c>
      <c r="AO215" s="1" t="str">
        <f t="shared" si="38"/>
        <v>P0206</v>
      </c>
      <c r="AP215" s="1" t="str">
        <f t="shared" si="39"/>
        <v>LubatexLB66L3K072R1S12</v>
      </c>
      <c r="AQ215" s="1" t="str">
        <f t="shared" si="40"/>
        <v>P0206</v>
      </c>
    </row>
    <row r="216" spans="1:43" x14ac:dyDescent="0.25">
      <c r="A216" s="43" t="str">
        <f t="shared" si="37"/>
        <v>LubatexLB55L1W172R1Z55</v>
      </c>
      <c r="B216" s="1" t="s">
        <v>36</v>
      </c>
      <c r="C216" s="45" t="s">
        <v>46</v>
      </c>
      <c r="D216" s="45" t="s">
        <v>47</v>
      </c>
      <c r="E216" s="44" t="s">
        <v>48</v>
      </c>
      <c r="F216" s="46" t="s">
        <v>49</v>
      </c>
      <c r="G216" s="45" t="s">
        <v>443</v>
      </c>
      <c r="H216" s="45" t="s">
        <v>444</v>
      </c>
      <c r="I216" s="45">
        <v>52</v>
      </c>
      <c r="J216" s="45">
        <v>500</v>
      </c>
      <c r="K216" s="45" t="s">
        <v>50</v>
      </c>
      <c r="L216" s="45">
        <v>207</v>
      </c>
      <c r="M216" s="45">
        <v>175</v>
      </c>
      <c r="N216" s="45">
        <v>190</v>
      </c>
      <c r="O216" s="45">
        <v>0</v>
      </c>
      <c r="P216" s="45">
        <v>1</v>
      </c>
      <c r="Q216" s="45" t="s">
        <v>51</v>
      </c>
      <c r="R216" s="45">
        <v>12.555</v>
      </c>
      <c r="S216" s="45">
        <v>96</v>
      </c>
      <c r="T216" s="96">
        <v>25.094107019230769</v>
      </c>
      <c r="U216" s="199">
        <f>MROUND(T216*(1+U$3),0.01)</f>
        <v>25.43</v>
      </c>
      <c r="AM216" s="43" t="s">
        <v>442</v>
      </c>
      <c r="AN216" s="1" t="str">
        <f>CONCATENATE(A216,'PL230087'!$R$5)</f>
        <v>LubatexLB55L1W172R1Z55Commande 4</v>
      </c>
      <c r="AO216" s="1" t="str">
        <f t="shared" si="38"/>
        <v>P0207</v>
      </c>
      <c r="AP216" s="1" t="str">
        <f t="shared" si="39"/>
        <v>LubatexLB55L1W172R1Z55</v>
      </c>
      <c r="AQ216" s="1" t="str">
        <f t="shared" si="40"/>
        <v>P0207</v>
      </c>
    </row>
    <row r="217" spans="1:43" x14ac:dyDescent="0.25">
      <c r="A217" s="43" t="str">
        <f t="shared" si="37"/>
        <v>LubatexLB66L2W172R1Z55</v>
      </c>
      <c r="B217" s="1" t="s">
        <v>36</v>
      </c>
      <c r="C217" s="57" t="s">
        <v>53</v>
      </c>
      <c r="D217" s="57" t="s">
        <v>54</v>
      </c>
      <c r="E217" s="44" t="s">
        <v>48</v>
      </c>
      <c r="F217" s="46" t="s">
        <v>49</v>
      </c>
      <c r="G217" s="57" t="s">
        <v>446</v>
      </c>
      <c r="H217" s="57" t="s">
        <v>444</v>
      </c>
      <c r="I217" s="57">
        <v>62</v>
      </c>
      <c r="J217" s="57">
        <v>600</v>
      </c>
      <c r="K217" s="57" t="s">
        <v>55</v>
      </c>
      <c r="L217" s="57">
        <v>242</v>
      </c>
      <c r="M217" s="57">
        <v>175</v>
      </c>
      <c r="N217" s="57">
        <v>190</v>
      </c>
      <c r="O217" s="57">
        <v>0</v>
      </c>
      <c r="P217" s="57">
        <v>1</v>
      </c>
      <c r="Q217" s="57" t="s">
        <v>51</v>
      </c>
      <c r="R217" s="57">
        <v>14.552</v>
      </c>
      <c r="S217" s="57">
        <v>84</v>
      </c>
      <c r="T217" s="97">
        <v>29.89</v>
      </c>
      <c r="U217" s="199">
        <f t="shared" ref="U217:U244" si="41">MROUND(T217*(1+U$3),0.01)</f>
        <v>30.3</v>
      </c>
      <c r="AM217" s="43" t="s">
        <v>445</v>
      </c>
      <c r="AN217" s="1" t="str">
        <f>CONCATENATE(A217,'PL230087'!$R$5)</f>
        <v>LubatexLB66L2W172R1Z55Commande 4</v>
      </c>
      <c r="AO217" s="1" t="str">
        <f t="shared" si="38"/>
        <v>P0208</v>
      </c>
      <c r="AP217" s="1" t="str">
        <f t="shared" si="39"/>
        <v>LubatexLB66L2W172R1Z55</v>
      </c>
      <c r="AQ217" s="1" t="str">
        <f t="shared" si="40"/>
        <v>P0208</v>
      </c>
    </row>
    <row r="218" spans="1:43" x14ac:dyDescent="0.25">
      <c r="A218" s="43" t="str">
        <f t="shared" si="37"/>
        <v>LubatexLB77L3W172R1Z55</v>
      </c>
      <c r="B218" s="1" t="s">
        <v>36</v>
      </c>
      <c r="C218" s="45" t="s">
        <v>57</v>
      </c>
      <c r="D218" s="45" t="s">
        <v>58</v>
      </c>
      <c r="E218" s="44" t="s">
        <v>48</v>
      </c>
      <c r="F218" s="46" t="s">
        <v>49</v>
      </c>
      <c r="G218" s="45" t="s">
        <v>448</v>
      </c>
      <c r="H218" s="45" t="s">
        <v>444</v>
      </c>
      <c r="I218" s="45">
        <v>74</v>
      </c>
      <c r="J218" s="45">
        <v>700</v>
      </c>
      <c r="K218" s="45" t="s">
        <v>59</v>
      </c>
      <c r="L218" s="45">
        <v>278</v>
      </c>
      <c r="M218" s="45">
        <v>175</v>
      </c>
      <c r="N218" s="45">
        <v>190</v>
      </c>
      <c r="O218" s="45">
        <v>0</v>
      </c>
      <c r="P218" s="45">
        <v>1</v>
      </c>
      <c r="Q218" s="45" t="s">
        <v>51</v>
      </c>
      <c r="R218" s="45">
        <v>17.454000000000001</v>
      </c>
      <c r="S218" s="45">
        <v>76</v>
      </c>
      <c r="T218" s="96">
        <v>34.229999999999997</v>
      </c>
      <c r="U218" s="199">
        <f t="shared" si="41"/>
        <v>34.69</v>
      </c>
      <c r="AM218" s="43" t="s">
        <v>447</v>
      </c>
      <c r="AN218" s="1" t="str">
        <f>CONCATENATE(A218,'PL230087'!$R$5)</f>
        <v>LubatexLB77L3W172R1Z55Commande 4</v>
      </c>
      <c r="AO218" s="1" t="str">
        <f t="shared" si="38"/>
        <v>P0209</v>
      </c>
      <c r="AP218" s="1" t="str">
        <f t="shared" si="39"/>
        <v>LubatexLB77L3W172R1Z55</v>
      </c>
      <c r="AQ218" s="1" t="str">
        <f t="shared" si="40"/>
        <v>P0209</v>
      </c>
    </row>
    <row r="219" spans="1:43" x14ac:dyDescent="0.25">
      <c r="A219" s="43" t="str">
        <f t="shared" si="37"/>
        <v>LubatexLB90L5W172R1Z55</v>
      </c>
      <c r="B219" s="1" t="s">
        <v>36</v>
      </c>
      <c r="C219" s="75" t="s">
        <v>61</v>
      </c>
      <c r="D219" s="75" t="s">
        <v>62</v>
      </c>
      <c r="E219" s="44" t="s">
        <v>48</v>
      </c>
      <c r="F219" s="46" t="s">
        <v>49</v>
      </c>
      <c r="G219" s="75" t="s">
        <v>450</v>
      </c>
      <c r="H219" s="75" t="s">
        <v>444</v>
      </c>
      <c r="I219" s="75">
        <v>100</v>
      </c>
      <c r="J219" s="75">
        <v>850</v>
      </c>
      <c r="K219" s="75" t="s">
        <v>63</v>
      </c>
      <c r="L219" s="75">
        <v>353</v>
      </c>
      <c r="M219" s="75">
        <v>175</v>
      </c>
      <c r="N219" s="75">
        <v>190</v>
      </c>
      <c r="O219" s="75">
        <v>0</v>
      </c>
      <c r="P219" s="75">
        <v>1</v>
      </c>
      <c r="Q219" s="75" t="s">
        <v>51</v>
      </c>
      <c r="R219" s="75">
        <v>22.8</v>
      </c>
      <c r="S219" s="75">
        <v>48</v>
      </c>
      <c r="T219" s="200">
        <v>45.42</v>
      </c>
      <c r="U219" s="199">
        <f t="shared" si="41"/>
        <v>46.04</v>
      </c>
      <c r="AM219" s="43" t="s">
        <v>449</v>
      </c>
      <c r="AN219" s="1" t="str">
        <f>CONCATENATE(A219,'PL230087'!$R$5)</f>
        <v>LubatexLB90L5W172R1Z55Commande 4</v>
      </c>
      <c r="AO219" s="1" t="str">
        <f t="shared" si="38"/>
        <v>P0210</v>
      </c>
      <c r="AP219" s="1" t="str">
        <f t="shared" si="39"/>
        <v>LubatexLB90L5W172R1Z55</v>
      </c>
      <c r="AQ219" s="1" t="str">
        <f t="shared" si="40"/>
        <v>P0210</v>
      </c>
    </row>
    <row r="220" spans="1:43" x14ac:dyDescent="0.25">
      <c r="A220" s="43" t="str">
        <f t="shared" si="37"/>
        <v>LubatexLB45B1W172R1Z44</v>
      </c>
      <c r="B220" s="1" t="s">
        <v>36</v>
      </c>
      <c r="C220" s="45" t="s">
        <v>65</v>
      </c>
      <c r="D220" s="45" t="s">
        <v>66</v>
      </c>
      <c r="E220" s="44" t="s">
        <v>48</v>
      </c>
      <c r="F220" s="46" t="s">
        <v>49</v>
      </c>
      <c r="G220" s="45" t="s">
        <v>452</v>
      </c>
      <c r="H220" s="45" t="s">
        <v>444</v>
      </c>
      <c r="I220" s="45">
        <v>45</v>
      </c>
      <c r="J220" s="45">
        <v>400</v>
      </c>
      <c r="K220" s="45" t="s">
        <v>67</v>
      </c>
      <c r="L220" s="45">
        <v>207</v>
      </c>
      <c r="M220" s="45">
        <v>175</v>
      </c>
      <c r="N220" s="45">
        <v>225</v>
      </c>
      <c r="O220" s="45">
        <v>0</v>
      </c>
      <c r="P220" s="45">
        <v>1</v>
      </c>
      <c r="Q220" s="45" t="s">
        <v>51</v>
      </c>
      <c r="R220" s="45">
        <v>11.6</v>
      </c>
      <c r="S220" s="45">
        <v>96</v>
      </c>
      <c r="T220" s="96">
        <v>23.159702307692307</v>
      </c>
      <c r="U220" s="199">
        <f t="shared" si="41"/>
        <v>23.47</v>
      </c>
      <c r="AM220" s="43" t="s">
        <v>451</v>
      </c>
      <c r="AN220" s="1" t="str">
        <f>CONCATENATE(A220,'PL230087'!$R$5)</f>
        <v>LubatexLB45B1W172R1Z44Commande 4</v>
      </c>
      <c r="AO220" s="1" t="str">
        <f t="shared" si="38"/>
        <v>P0211</v>
      </c>
      <c r="AP220" s="1" t="str">
        <f t="shared" si="39"/>
        <v>LubatexLB45B1W172R1Z44</v>
      </c>
      <c r="AQ220" s="1" t="str">
        <f t="shared" si="40"/>
        <v>P0211</v>
      </c>
    </row>
    <row r="221" spans="1:43" x14ac:dyDescent="0.25">
      <c r="A221" s="43" t="str">
        <f t="shared" si="37"/>
        <v>LubatexLB45L1W172R1Z44</v>
      </c>
      <c r="B221" s="1" t="s">
        <v>36</v>
      </c>
      <c r="C221" s="57" t="s">
        <v>69</v>
      </c>
      <c r="D221" s="57" t="s">
        <v>70</v>
      </c>
      <c r="E221" s="44" t="s">
        <v>48</v>
      </c>
      <c r="F221" s="46" t="s">
        <v>49</v>
      </c>
      <c r="G221" s="57" t="s">
        <v>454</v>
      </c>
      <c r="H221" s="57" t="s">
        <v>444</v>
      </c>
      <c r="I221" s="57">
        <v>45</v>
      </c>
      <c r="J221" s="57">
        <v>400</v>
      </c>
      <c r="K221" s="57" t="s">
        <v>50</v>
      </c>
      <c r="L221" s="57">
        <v>207</v>
      </c>
      <c r="M221" s="57">
        <v>175</v>
      </c>
      <c r="N221" s="57">
        <v>225</v>
      </c>
      <c r="O221" s="57">
        <v>0</v>
      </c>
      <c r="P221" s="57">
        <v>1</v>
      </c>
      <c r="Q221" s="57" t="s">
        <v>51</v>
      </c>
      <c r="R221" s="57">
        <v>11.6</v>
      </c>
      <c r="S221" s="57">
        <v>96</v>
      </c>
      <c r="T221" s="97">
        <v>23.159702307692307</v>
      </c>
      <c r="U221" s="199">
        <f t="shared" si="41"/>
        <v>23.47</v>
      </c>
      <c r="AM221" s="43" t="s">
        <v>453</v>
      </c>
      <c r="AN221" s="1" t="str">
        <f>CONCATENATE(A221,'PL230087'!$R$5)</f>
        <v>LubatexLB45L1W172R1Z44Commande 4</v>
      </c>
      <c r="AO221" s="1" t="str">
        <f t="shared" si="38"/>
        <v>P0212</v>
      </c>
      <c r="AP221" s="1" t="str">
        <f t="shared" si="39"/>
        <v>LubatexLB45L1W172R1Z44</v>
      </c>
      <c r="AQ221" s="1" t="str">
        <f t="shared" si="40"/>
        <v>P0212</v>
      </c>
    </row>
    <row r="222" spans="1:43" x14ac:dyDescent="0.25">
      <c r="A222" s="43" t="str">
        <f t="shared" si="37"/>
        <v>LubatexLB56B2W172R1Z44</v>
      </c>
      <c r="B222" s="1" t="s">
        <v>36</v>
      </c>
      <c r="C222" s="45" t="s">
        <v>72</v>
      </c>
      <c r="D222" s="45" t="s">
        <v>73</v>
      </c>
      <c r="E222" s="44" t="s">
        <v>48</v>
      </c>
      <c r="F222" s="46" t="s">
        <v>49</v>
      </c>
      <c r="G222" s="45" t="s">
        <v>456</v>
      </c>
      <c r="H222" s="45" t="s">
        <v>444</v>
      </c>
      <c r="I222" s="45">
        <v>60</v>
      </c>
      <c r="J222" s="45">
        <v>520</v>
      </c>
      <c r="K222" s="45" t="s">
        <v>74</v>
      </c>
      <c r="L222" s="45">
        <v>242</v>
      </c>
      <c r="M222" s="45">
        <v>175</v>
      </c>
      <c r="N222" s="45">
        <v>175</v>
      </c>
      <c r="O222" s="45">
        <v>0</v>
      </c>
      <c r="P222" s="45">
        <v>1</v>
      </c>
      <c r="Q222" s="45" t="s">
        <v>51</v>
      </c>
      <c r="R222" s="45">
        <v>13.9</v>
      </c>
      <c r="S222" s="45">
        <v>84</v>
      </c>
      <c r="T222" s="96">
        <v>27.295125480769229</v>
      </c>
      <c r="U222" s="199">
        <f t="shared" si="41"/>
        <v>27.67</v>
      </c>
      <c r="AM222" s="43" t="s">
        <v>455</v>
      </c>
      <c r="AN222" s="1" t="str">
        <f>CONCATENATE(A222,'PL230087'!$R$5)</f>
        <v>LubatexLB56B2W172R1Z44Commande 4</v>
      </c>
      <c r="AO222" s="1" t="str">
        <f t="shared" si="38"/>
        <v>P0213</v>
      </c>
      <c r="AP222" s="1" t="str">
        <f t="shared" si="39"/>
        <v>LubatexLB56B2W172R1Z44</v>
      </c>
      <c r="AQ222" s="1" t="str">
        <f t="shared" si="40"/>
        <v>P0213</v>
      </c>
    </row>
    <row r="223" spans="1:43" x14ac:dyDescent="0.25">
      <c r="A223" s="43" t="str">
        <f t="shared" si="37"/>
        <v>LubatexLB56L2W172R1Z44</v>
      </c>
      <c r="B223" s="1" t="s">
        <v>36</v>
      </c>
      <c r="C223" s="57" t="s">
        <v>76</v>
      </c>
      <c r="D223" s="57" t="s">
        <v>77</v>
      </c>
      <c r="E223" s="44" t="s">
        <v>48</v>
      </c>
      <c r="F223" s="46" t="s">
        <v>49</v>
      </c>
      <c r="G223" s="57" t="s">
        <v>458</v>
      </c>
      <c r="H223" s="57" t="s">
        <v>444</v>
      </c>
      <c r="I223" s="57">
        <v>60</v>
      </c>
      <c r="J223" s="57">
        <v>520</v>
      </c>
      <c r="K223" s="57" t="s">
        <v>55</v>
      </c>
      <c r="L223" s="57">
        <v>242</v>
      </c>
      <c r="M223" s="57">
        <v>175</v>
      </c>
      <c r="N223" s="57">
        <v>190</v>
      </c>
      <c r="O223" s="57">
        <v>0</v>
      </c>
      <c r="P223" s="57">
        <v>1</v>
      </c>
      <c r="Q223" s="57" t="s">
        <v>51</v>
      </c>
      <c r="R223" s="57">
        <v>13.9</v>
      </c>
      <c r="S223" s="57">
        <v>84</v>
      </c>
      <c r="T223" s="97">
        <v>27.435939230769229</v>
      </c>
      <c r="U223" s="199">
        <f t="shared" si="41"/>
        <v>27.810000000000002</v>
      </c>
      <c r="AM223" s="43" t="s">
        <v>457</v>
      </c>
      <c r="AN223" s="1" t="str">
        <f>CONCATENATE(A223,'PL230087'!$R$5)</f>
        <v>LubatexLB56L2W172R1Z44Commande 4</v>
      </c>
      <c r="AO223" s="1" t="str">
        <f t="shared" si="38"/>
        <v>P0214</v>
      </c>
      <c r="AP223" s="1" t="str">
        <f t="shared" si="39"/>
        <v>LubatexLB56L2W172R1Z44</v>
      </c>
      <c r="AQ223" s="1" t="str">
        <f t="shared" si="40"/>
        <v>P0214</v>
      </c>
    </row>
    <row r="224" spans="1:43" x14ac:dyDescent="0.25">
      <c r="A224" s="43" t="str">
        <f t="shared" si="37"/>
        <v>LubatexLB67B3W172R1Z44</v>
      </c>
      <c r="B224" s="1" t="s">
        <v>36</v>
      </c>
      <c r="C224" s="45" t="s">
        <v>79</v>
      </c>
      <c r="D224" s="45" t="s">
        <v>80</v>
      </c>
      <c r="E224" s="44" t="s">
        <v>48</v>
      </c>
      <c r="F224" s="46" t="s">
        <v>49</v>
      </c>
      <c r="G224" s="45" t="s">
        <v>460</v>
      </c>
      <c r="H224" s="45" t="s">
        <v>444</v>
      </c>
      <c r="I224" s="45">
        <v>70</v>
      </c>
      <c r="J224" s="45">
        <v>620</v>
      </c>
      <c r="K224" s="45" t="s">
        <v>81</v>
      </c>
      <c r="L224" s="45">
        <v>278</v>
      </c>
      <c r="M224" s="45">
        <v>175</v>
      </c>
      <c r="N224" s="45">
        <v>175</v>
      </c>
      <c r="O224" s="45">
        <v>0</v>
      </c>
      <c r="P224" s="45">
        <v>1</v>
      </c>
      <c r="Q224" s="45" t="s">
        <v>51</v>
      </c>
      <c r="R224" s="45">
        <v>16.8</v>
      </c>
      <c r="S224" s="45">
        <v>76</v>
      </c>
      <c r="T224" s="96">
        <v>32.953669807692307</v>
      </c>
      <c r="U224" s="199">
        <f t="shared" si="41"/>
        <v>33.4</v>
      </c>
      <c r="AM224" s="43" t="s">
        <v>459</v>
      </c>
      <c r="AN224" s="1" t="str">
        <f>CONCATENATE(A224,'PL230087'!$R$5)</f>
        <v>LubatexLB67B3W172R1Z44Commande 4</v>
      </c>
      <c r="AO224" s="1" t="str">
        <f t="shared" si="38"/>
        <v>P0215</v>
      </c>
      <c r="AP224" s="1" t="str">
        <f t="shared" si="39"/>
        <v>LubatexLB67B3W172R1Z44</v>
      </c>
      <c r="AQ224" s="1" t="str">
        <f t="shared" si="40"/>
        <v>P0215</v>
      </c>
    </row>
    <row r="225" spans="1:43" x14ac:dyDescent="0.25">
      <c r="A225" s="43" t="str">
        <f t="shared" si="37"/>
        <v>LubatexLB67L3W172R1Z44</v>
      </c>
      <c r="B225" s="1" t="s">
        <v>36</v>
      </c>
      <c r="C225" s="57" t="s">
        <v>83</v>
      </c>
      <c r="D225" s="57" t="s">
        <v>84</v>
      </c>
      <c r="E225" s="44" t="s">
        <v>48</v>
      </c>
      <c r="F225" s="46" t="s">
        <v>49</v>
      </c>
      <c r="G225" s="57" t="s">
        <v>462</v>
      </c>
      <c r="H225" s="57" t="s">
        <v>444</v>
      </c>
      <c r="I225" s="57">
        <v>70</v>
      </c>
      <c r="J225" s="57">
        <v>620</v>
      </c>
      <c r="K225" s="57" t="s">
        <v>59</v>
      </c>
      <c r="L225" s="57">
        <v>278</v>
      </c>
      <c r="M225" s="57">
        <v>175</v>
      </c>
      <c r="N225" s="57">
        <v>190</v>
      </c>
      <c r="O225" s="57">
        <v>0</v>
      </c>
      <c r="P225" s="57">
        <v>1</v>
      </c>
      <c r="Q225" s="57" t="s">
        <v>51</v>
      </c>
      <c r="R225" s="57">
        <v>16.8</v>
      </c>
      <c r="S225" s="57">
        <v>76</v>
      </c>
      <c r="T225" s="97">
        <v>31.544088557692309</v>
      </c>
      <c r="U225" s="199">
        <f t="shared" si="41"/>
        <v>31.970000000000002</v>
      </c>
      <c r="AM225" s="43" t="s">
        <v>461</v>
      </c>
      <c r="AN225" s="1" t="str">
        <f>CONCATENATE(A225,'PL230087'!$R$5)</f>
        <v>LubatexLB67L3W172R1Z44Commande 4</v>
      </c>
      <c r="AO225" s="1" t="str">
        <f t="shared" si="38"/>
        <v>P0216</v>
      </c>
      <c r="AP225" s="1" t="str">
        <f t="shared" si="39"/>
        <v>LubatexLB67L3W172R1Z44</v>
      </c>
      <c r="AQ225" s="1" t="str">
        <f t="shared" si="40"/>
        <v>P0216</v>
      </c>
    </row>
    <row r="226" spans="1:43" x14ac:dyDescent="0.25">
      <c r="A226" s="43" t="str">
        <f t="shared" si="37"/>
        <v>LubatexLB89L5W172R1Z44</v>
      </c>
      <c r="B226" s="1" t="s">
        <v>36</v>
      </c>
      <c r="C226" s="45" t="s">
        <v>86</v>
      </c>
      <c r="D226" s="45" t="s">
        <v>87</v>
      </c>
      <c r="E226" s="44" t="s">
        <v>48</v>
      </c>
      <c r="F226" s="46" t="s">
        <v>49</v>
      </c>
      <c r="G226" s="45" t="s">
        <v>464</v>
      </c>
      <c r="H226" s="45" t="s">
        <v>444</v>
      </c>
      <c r="I226" s="45">
        <v>95</v>
      </c>
      <c r="J226" s="45">
        <v>800</v>
      </c>
      <c r="K226" s="45" t="s">
        <v>63</v>
      </c>
      <c r="L226" s="45">
        <v>353</v>
      </c>
      <c r="M226" s="45">
        <v>175</v>
      </c>
      <c r="N226" s="45">
        <v>190</v>
      </c>
      <c r="O226" s="45">
        <v>0</v>
      </c>
      <c r="P226" s="45">
        <v>1</v>
      </c>
      <c r="Q226" s="45" t="s">
        <v>51</v>
      </c>
      <c r="R226" s="45">
        <v>21.2</v>
      </c>
      <c r="S226" s="45">
        <v>48</v>
      </c>
      <c r="T226" s="96">
        <v>43.752694519230765</v>
      </c>
      <c r="U226" s="199">
        <f t="shared" si="41"/>
        <v>44.35</v>
      </c>
      <c r="AM226" s="43" t="s">
        <v>463</v>
      </c>
      <c r="AN226" s="1" t="str">
        <f>CONCATENATE(A226,'PL230087'!$R$5)</f>
        <v>LubatexLB89L5W172R1Z44Commande 4</v>
      </c>
      <c r="AO226" s="1" t="str">
        <f t="shared" si="38"/>
        <v>P0217</v>
      </c>
      <c r="AP226" s="1" t="str">
        <f t="shared" si="39"/>
        <v>LubatexLB89L5W172R1Z44</v>
      </c>
      <c r="AQ226" s="1" t="str">
        <f t="shared" si="40"/>
        <v>P0217</v>
      </c>
    </row>
    <row r="227" spans="1:43" x14ac:dyDescent="0.25">
      <c r="A227" s="43" t="str">
        <f t="shared" si="37"/>
        <v>LubatexMRT44J3X102R1J44</v>
      </c>
      <c r="B227" s="1" t="s">
        <v>36</v>
      </c>
      <c r="C227" s="75" t="s">
        <v>383</v>
      </c>
      <c r="D227" s="75" t="s">
        <v>384</v>
      </c>
      <c r="E227" s="201" t="s">
        <v>48</v>
      </c>
      <c r="F227" s="202" t="s">
        <v>315</v>
      </c>
      <c r="G227" s="75" t="s">
        <v>466</v>
      </c>
      <c r="H227" s="75" t="s">
        <v>444</v>
      </c>
      <c r="I227" s="75">
        <v>35</v>
      </c>
      <c r="J227" s="75">
        <v>350</v>
      </c>
      <c r="K227" s="75" t="s">
        <v>316</v>
      </c>
      <c r="L227" s="75">
        <v>197</v>
      </c>
      <c r="M227" s="75">
        <v>128</v>
      </c>
      <c r="N227" s="75">
        <v>225</v>
      </c>
      <c r="O227" s="75">
        <v>0</v>
      </c>
      <c r="P227" s="75">
        <v>1</v>
      </c>
      <c r="Q227" s="75" t="s">
        <v>113</v>
      </c>
      <c r="R227" s="75">
        <v>11.1</v>
      </c>
      <c r="S227" s="75">
        <v>132</v>
      </c>
      <c r="T227" s="200">
        <v>19.283278846153848</v>
      </c>
      <c r="U227" s="199">
        <f t="shared" si="41"/>
        <v>19.54</v>
      </c>
      <c r="AM227" s="43" t="s">
        <v>465</v>
      </c>
      <c r="AN227" s="1" t="str">
        <f>CONCATENATE(A227,'PL230087'!$R$5)</f>
        <v>LubatexMRT44J3X102R1J44Commande 4</v>
      </c>
      <c r="AO227" s="1" t="str">
        <f t="shared" si="38"/>
        <v>P0218</v>
      </c>
      <c r="AP227" s="1" t="str">
        <f t="shared" si="39"/>
        <v>LubatexMRT44J3X102R1J44</v>
      </c>
      <c r="AQ227" s="1" t="str">
        <f t="shared" si="40"/>
        <v>P0218</v>
      </c>
    </row>
    <row r="228" spans="1:43" x14ac:dyDescent="0.25">
      <c r="A228" s="43" t="str">
        <f t="shared" si="37"/>
        <v>LubatexMRT44J3X102L1J44</v>
      </c>
      <c r="B228" s="1" t="s">
        <v>36</v>
      </c>
      <c r="C228" s="81" t="s">
        <v>387</v>
      </c>
      <c r="D228" s="81" t="s">
        <v>388</v>
      </c>
      <c r="E228" s="201" t="s">
        <v>111</v>
      </c>
      <c r="F228" s="202" t="s">
        <v>315</v>
      </c>
      <c r="G228" s="81" t="s">
        <v>468</v>
      </c>
      <c r="H228" s="81" t="s">
        <v>444</v>
      </c>
      <c r="I228" s="81">
        <v>35</v>
      </c>
      <c r="J228" s="81">
        <v>350</v>
      </c>
      <c r="K228" s="81" t="s">
        <v>316</v>
      </c>
      <c r="L228" s="81">
        <v>197</v>
      </c>
      <c r="M228" s="81">
        <v>128</v>
      </c>
      <c r="N228" s="81">
        <v>225</v>
      </c>
      <c r="O228" s="81">
        <v>1</v>
      </c>
      <c r="P228" s="81">
        <v>1</v>
      </c>
      <c r="Q228" s="81" t="s">
        <v>113</v>
      </c>
      <c r="R228" s="81">
        <v>11.1</v>
      </c>
      <c r="S228" s="81">
        <v>132</v>
      </c>
      <c r="T228" s="203">
        <v>19.283278846153848</v>
      </c>
      <c r="U228" s="199">
        <f t="shared" si="41"/>
        <v>19.54</v>
      </c>
      <c r="AM228" s="43" t="s">
        <v>467</v>
      </c>
      <c r="AN228" s="1" t="str">
        <f>CONCATENATE(A228,'PL230087'!$R$5)</f>
        <v>LubatexMRT44J3X102L1J44Commande 4</v>
      </c>
      <c r="AO228" s="1" t="str">
        <f t="shared" si="38"/>
        <v>P0219</v>
      </c>
      <c r="AP228" s="1" t="str">
        <f t="shared" si="39"/>
        <v>LubatexMRT44J3X102L1J44</v>
      </c>
      <c r="AQ228" s="1" t="str">
        <f t="shared" si="40"/>
        <v>P0219</v>
      </c>
    </row>
    <row r="229" spans="1:43" x14ac:dyDescent="0.25">
      <c r="A229" s="43" t="str">
        <f t="shared" si="37"/>
        <v>LubatexMRT45J4X102R1J44</v>
      </c>
      <c r="B229" s="1" t="s">
        <v>36</v>
      </c>
      <c r="C229" s="81" t="s">
        <v>391</v>
      </c>
      <c r="D229" s="81" t="s">
        <v>392</v>
      </c>
      <c r="E229" s="201" t="s">
        <v>48</v>
      </c>
      <c r="F229" s="202" t="s">
        <v>315</v>
      </c>
      <c r="G229" s="81" t="s">
        <v>470</v>
      </c>
      <c r="H229" s="81" t="s">
        <v>444</v>
      </c>
      <c r="I229" s="81">
        <v>45</v>
      </c>
      <c r="J229" s="81">
        <v>410</v>
      </c>
      <c r="K229" s="81" t="s">
        <v>323</v>
      </c>
      <c r="L229" s="81">
        <v>237</v>
      </c>
      <c r="M229" s="81">
        <v>128</v>
      </c>
      <c r="N229" s="81">
        <v>225</v>
      </c>
      <c r="O229" s="81">
        <v>0</v>
      </c>
      <c r="P229" s="81">
        <v>1</v>
      </c>
      <c r="Q229" s="81" t="s">
        <v>113</v>
      </c>
      <c r="R229" s="81">
        <v>12.7</v>
      </c>
      <c r="S229" s="81">
        <v>112</v>
      </c>
      <c r="T229" s="203">
        <v>21.501908173076924</v>
      </c>
      <c r="U229" s="199">
        <f t="shared" si="41"/>
        <v>21.79</v>
      </c>
      <c r="AM229" s="43" t="s">
        <v>469</v>
      </c>
      <c r="AN229" s="1" t="str">
        <f>CONCATENATE(A229,'PL230087'!$R$5)</f>
        <v>LubatexMRT45J4X102R1J44Commande 4</v>
      </c>
      <c r="AO229" s="1" t="str">
        <f t="shared" si="38"/>
        <v>P0220</v>
      </c>
      <c r="AP229" s="1" t="str">
        <f t="shared" si="39"/>
        <v>LubatexMRT45J4X102R1J44</v>
      </c>
      <c r="AQ229" s="1" t="str">
        <f t="shared" si="40"/>
        <v>P0220</v>
      </c>
    </row>
    <row r="230" spans="1:43" x14ac:dyDescent="0.25">
      <c r="A230" s="43" t="str">
        <f t="shared" si="37"/>
        <v>LubatexMRT45J4X102L1J44</v>
      </c>
      <c r="B230" s="1" t="s">
        <v>36</v>
      </c>
      <c r="C230" s="81" t="s">
        <v>395</v>
      </c>
      <c r="D230" s="81" t="s">
        <v>396</v>
      </c>
      <c r="E230" s="201" t="s">
        <v>111</v>
      </c>
      <c r="F230" s="202" t="s">
        <v>315</v>
      </c>
      <c r="G230" s="81" t="s">
        <v>472</v>
      </c>
      <c r="H230" s="81" t="s">
        <v>444</v>
      </c>
      <c r="I230" s="81">
        <v>45</v>
      </c>
      <c r="J230" s="81">
        <v>410</v>
      </c>
      <c r="K230" s="81" t="s">
        <v>323</v>
      </c>
      <c r="L230" s="81">
        <v>237</v>
      </c>
      <c r="M230" s="81">
        <v>128</v>
      </c>
      <c r="N230" s="81">
        <v>225</v>
      </c>
      <c r="O230" s="81">
        <v>1</v>
      </c>
      <c r="P230" s="81">
        <v>1</v>
      </c>
      <c r="Q230" s="81" t="s">
        <v>113</v>
      </c>
      <c r="R230" s="81">
        <v>12.7</v>
      </c>
      <c r="S230" s="81">
        <v>112</v>
      </c>
      <c r="T230" s="203">
        <v>21.958806923076924</v>
      </c>
      <c r="U230" s="199">
        <f t="shared" si="41"/>
        <v>22.26</v>
      </c>
      <c r="AM230" s="43" t="s">
        <v>471</v>
      </c>
      <c r="AN230" s="1" t="str">
        <f>CONCATENATE(A230,'PL230087'!$R$5)</f>
        <v>LubatexMRT45J4X102L1J44Commande 4</v>
      </c>
      <c r="AO230" s="1" t="str">
        <f t="shared" si="38"/>
        <v>P0221</v>
      </c>
      <c r="AP230" s="1" t="str">
        <f t="shared" si="39"/>
        <v>LubatexMRT45J4X102L1J44</v>
      </c>
      <c r="AQ230" s="1" t="str">
        <f t="shared" si="40"/>
        <v>P0221</v>
      </c>
    </row>
    <row r="231" spans="1:43" x14ac:dyDescent="0.25">
      <c r="A231" s="43" t="str">
        <f t="shared" si="37"/>
        <v>LubatexMRT45J4X102R1Z44</v>
      </c>
      <c r="B231" s="1" t="s">
        <v>36</v>
      </c>
      <c r="C231" s="75" t="s">
        <v>399</v>
      </c>
      <c r="D231" s="75" t="s">
        <v>400</v>
      </c>
      <c r="E231" s="201" t="s">
        <v>48</v>
      </c>
      <c r="F231" s="202" t="s">
        <v>315</v>
      </c>
      <c r="G231" s="75" t="s">
        <v>474</v>
      </c>
      <c r="H231" s="75" t="s">
        <v>444</v>
      </c>
      <c r="I231" s="75">
        <v>45</v>
      </c>
      <c r="J231" s="75">
        <v>410</v>
      </c>
      <c r="K231" s="75" t="s">
        <v>323</v>
      </c>
      <c r="L231" s="75">
        <v>237</v>
      </c>
      <c r="M231" s="75">
        <v>128</v>
      </c>
      <c r="N231" s="75">
        <v>225</v>
      </c>
      <c r="O231" s="75">
        <v>0</v>
      </c>
      <c r="P231" s="75">
        <v>1</v>
      </c>
      <c r="Q231" s="75" t="s">
        <v>113</v>
      </c>
      <c r="R231" s="75">
        <v>12.7</v>
      </c>
      <c r="S231" s="75">
        <v>112</v>
      </c>
      <c r="T231" s="200">
        <v>21.501908173076924</v>
      </c>
      <c r="U231" s="199">
        <f t="shared" si="41"/>
        <v>21.79</v>
      </c>
      <c r="AM231" s="43" t="s">
        <v>473</v>
      </c>
      <c r="AN231" s="1" t="str">
        <f>CONCATENATE(A231,'PL230087'!$R$5)</f>
        <v>LubatexMRT45J4X102R1Z44Commande 4</v>
      </c>
      <c r="AO231" s="1" t="str">
        <f t="shared" si="38"/>
        <v>P0222</v>
      </c>
      <c r="AP231" s="1" t="str">
        <f t="shared" si="39"/>
        <v>LubatexMRT45J4X102R1Z44</v>
      </c>
      <c r="AQ231" s="1" t="str">
        <f t="shared" si="40"/>
        <v>P0222</v>
      </c>
    </row>
    <row r="232" spans="1:43" x14ac:dyDescent="0.25">
      <c r="A232" s="43" t="str">
        <f t="shared" si="37"/>
        <v>LubatexMRT45J4X102L1Z44</v>
      </c>
      <c r="B232" s="1" t="s">
        <v>36</v>
      </c>
      <c r="C232" s="81" t="s">
        <v>403</v>
      </c>
      <c r="D232" s="81" t="s">
        <v>404</v>
      </c>
      <c r="E232" s="201" t="s">
        <v>111</v>
      </c>
      <c r="F232" s="202" t="s">
        <v>315</v>
      </c>
      <c r="G232" s="81" t="s">
        <v>476</v>
      </c>
      <c r="H232" s="81" t="s">
        <v>444</v>
      </c>
      <c r="I232" s="81">
        <v>45</v>
      </c>
      <c r="J232" s="81">
        <v>410</v>
      </c>
      <c r="K232" s="81" t="s">
        <v>323</v>
      </c>
      <c r="L232" s="81">
        <v>237</v>
      </c>
      <c r="M232" s="81">
        <v>128</v>
      </c>
      <c r="N232" s="81">
        <v>225</v>
      </c>
      <c r="O232" s="81">
        <v>1</v>
      </c>
      <c r="P232" s="81">
        <v>1</v>
      </c>
      <c r="Q232" s="81" t="s">
        <v>113</v>
      </c>
      <c r="R232" s="81">
        <v>12.7</v>
      </c>
      <c r="S232" s="81">
        <v>112</v>
      </c>
      <c r="T232" s="203">
        <v>21.958806923076924</v>
      </c>
      <c r="U232" s="199">
        <f t="shared" si="41"/>
        <v>22.26</v>
      </c>
      <c r="AM232" s="43" t="s">
        <v>475</v>
      </c>
      <c r="AN232" s="1" t="str">
        <f>CONCATENATE(A232,'PL230087'!$R$5)</f>
        <v>LubatexMRT45J4X102L1Z44Commande 4</v>
      </c>
      <c r="AO232" s="1" t="str">
        <f t="shared" si="38"/>
        <v>P0223</v>
      </c>
      <c r="AP232" s="1" t="str">
        <f t="shared" si="39"/>
        <v>LubatexMRT45J4X102L1Z44</v>
      </c>
      <c r="AQ232" s="1" t="str">
        <f t="shared" si="40"/>
        <v>P0223</v>
      </c>
    </row>
    <row r="233" spans="1:43" x14ac:dyDescent="0.25">
      <c r="A233" s="43" t="str">
        <f t="shared" si="37"/>
        <v>LubatexM166J0X172R1</v>
      </c>
      <c r="B233" s="1" t="s">
        <v>36</v>
      </c>
      <c r="C233" s="75" t="s">
        <v>407</v>
      </c>
      <c r="D233" s="75" t="s">
        <v>408</v>
      </c>
      <c r="E233" s="201" t="s">
        <v>48</v>
      </c>
      <c r="F233" s="202" t="s">
        <v>315</v>
      </c>
      <c r="G233" s="75" t="s">
        <v>478</v>
      </c>
      <c r="H233" s="75" t="s">
        <v>444</v>
      </c>
      <c r="I233" s="75">
        <v>70</v>
      </c>
      <c r="J233" s="75">
        <v>530</v>
      </c>
      <c r="K233" s="75" t="s">
        <v>345</v>
      </c>
      <c r="L233" s="75">
        <v>306</v>
      </c>
      <c r="M233" s="75">
        <v>173</v>
      </c>
      <c r="N233" s="75">
        <v>225</v>
      </c>
      <c r="O233" s="75">
        <v>0</v>
      </c>
      <c r="P233" s="75">
        <v>1</v>
      </c>
      <c r="Q233" s="75" t="s">
        <v>331</v>
      </c>
      <c r="R233" s="75">
        <v>18.600000000000001</v>
      </c>
      <c r="S233" s="75">
        <v>56</v>
      </c>
      <c r="T233" s="200">
        <v>41.480277557120957</v>
      </c>
      <c r="U233" s="199">
        <f t="shared" si="41"/>
        <v>42.04</v>
      </c>
      <c r="AM233" s="43" t="s">
        <v>477</v>
      </c>
      <c r="AN233" s="1" t="str">
        <f>CONCATENATE(A233,'PL230087'!$R$5)</f>
        <v>LubatexM166J0X172R1Commande 4</v>
      </c>
      <c r="AO233" s="1" t="str">
        <f t="shared" si="38"/>
        <v>P0224</v>
      </c>
      <c r="AP233" s="1" t="str">
        <f t="shared" si="39"/>
        <v>LubatexM166J0X172R1</v>
      </c>
      <c r="AQ233" s="1" t="str">
        <f t="shared" si="40"/>
        <v>P0224</v>
      </c>
    </row>
    <row r="234" spans="1:43" x14ac:dyDescent="0.25">
      <c r="A234" s="43" t="str">
        <f t="shared" si="37"/>
        <v>LubatexM166J0X172L1</v>
      </c>
      <c r="B234" s="1" t="s">
        <v>36</v>
      </c>
      <c r="C234" s="81" t="s">
        <v>411</v>
      </c>
      <c r="D234" s="81" t="s">
        <v>412</v>
      </c>
      <c r="E234" s="201" t="s">
        <v>111</v>
      </c>
      <c r="F234" s="202" t="s">
        <v>315</v>
      </c>
      <c r="G234" s="81" t="s">
        <v>480</v>
      </c>
      <c r="H234" s="81" t="s">
        <v>444</v>
      </c>
      <c r="I234" s="81">
        <v>70</v>
      </c>
      <c r="J234" s="81">
        <v>530</v>
      </c>
      <c r="K234" s="81" t="s">
        <v>345</v>
      </c>
      <c r="L234" s="81">
        <v>306</v>
      </c>
      <c r="M234" s="81">
        <v>173</v>
      </c>
      <c r="N234" s="81">
        <v>225</v>
      </c>
      <c r="O234" s="81">
        <v>1</v>
      </c>
      <c r="P234" s="81">
        <v>1</v>
      </c>
      <c r="Q234" s="81" t="s">
        <v>331</v>
      </c>
      <c r="R234" s="81">
        <v>18.600000000000001</v>
      </c>
      <c r="S234" s="81">
        <v>56</v>
      </c>
      <c r="T234" s="203">
        <v>41.148164122973952</v>
      </c>
      <c r="U234" s="199">
        <f t="shared" si="41"/>
        <v>41.71</v>
      </c>
      <c r="AM234" s="43" t="s">
        <v>479</v>
      </c>
      <c r="AN234" s="1" t="str">
        <f>CONCATENATE(A234,'PL230087'!$R$5)</f>
        <v>LubatexM166J0X172L1Commande 4</v>
      </c>
      <c r="AO234" s="1" t="str">
        <f t="shared" si="38"/>
        <v>P0225</v>
      </c>
      <c r="AP234" s="1" t="str">
        <f t="shared" si="39"/>
        <v>LubatexM166J0X172L1</v>
      </c>
      <c r="AQ234" s="1" t="str">
        <f t="shared" si="40"/>
        <v>P0225</v>
      </c>
    </row>
    <row r="235" spans="1:43" x14ac:dyDescent="0.25">
      <c r="A235" s="43" t="str">
        <f t="shared" si="37"/>
        <v>LubatexM78J0X172R1Z44</v>
      </c>
      <c r="B235" s="1" t="s">
        <v>36</v>
      </c>
      <c r="C235" s="75" t="s">
        <v>415</v>
      </c>
      <c r="D235" s="75" t="s">
        <v>416</v>
      </c>
      <c r="E235" s="201" t="s">
        <v>48</v>
      </c>
      <c r="F235" s="202" t="s">
        <v>315</v>
      </c>
      <c r="G235" s="75" t="s">
        <v>482</v>
      </c>
      <c r="H235" s="75" t="s">
        <v>444</v>
      </c>
      <c r="I235" s="75">
        <v>95</v>
      </c>
      <c r="J235" s="75">
        <v>760</v>
      </c>
      <c r="K235" s="75" t="s">
        <v>345</v>
      </c>
      <c r="L235" s="75">
        <v>306</v>
      </c>
      <c r="M235" s="75">
        <v>173</v>
      </c>
      <c r="N235" s="75">
        <v>225</v>
      </c>
      <c r="O235" s="75">
        <v>0</v>
      </c>
      <c r="P235" s="75">
        <v>1</v>
      </c>
      <c r="Q235" s="75" t="s">
        <v>331</v>
      </c>
      <c r="R235" s="75">
        <v>23.4</v>
      </c>
      <c r="S235" s="75">
        <v>56</v>
      </c>
      <c r="T235" s="200">
        <v>48.790478184197944</v>
      </c>
      <c r="U235" s="199">
        <f t="shared" si="41"/>
        <v>49.45</v>
      </c>
      <c r="AM235" s="43" t="s">
        <v>481</v>
      </c>
      <c r="AN235" s="1" t="str">
        <f>CONCATENATE(A235,'PL230087'!$R$5)</f>
        <v>LubatexM78J0X172R1Z44Commande 4</v>
      </c>
      <c r="AO235" s="1" t="str">
        <f t="shared" si="38"/>
        <v>P0226</v>
      </c>
      <c r="AP235" s="1" t="str">
        <f t="shared" si="39"/>
        <v>LubatexM78J0X172R1Z44</v>
      </c>
      <c r="AQ235" s="1" t="str">
        <f t="shared" si="40"/>
        <v>P0226</v>
      </c>
    </row>
    <row r="236" spans="1:43" x14ac:dyDescent="0.25">
      <c r="A236" s="43" t="str">
        <f t="shared" si="37"/>
        <v>LubatexM78J0X172L1Z44</v>
      </c>
      <c r="B236" s="1" t="s">
        <v>36</v>
      </c>
      <c r="C236" s="81" t="s">
        <v>419</v>
      </c>
      <c r="D236" s="81" t="s">
        <v>420</v>
      </c>
      <c r="E236" s="201" t="s">
        <v>111</v>
      </c>
      <c r="F236" s="202" t="s">
        <v>315</v>
      </c>
      <c r="G236" s="81" t="s">
        <v>484</v>
      </c>
      <c r="H236" s="81" t="s">
        <v>444</v>
      </c>
      <c r="I236" s="81">
        <v>95</v>
      </c>
      <c r="J236" s="81">
        <v>760</v>
      </c>
      <c r="K236" s="81" t="s">
        <v>345</v>
      </c>
      <c r="L236" s="81">
        <v>306</v>
      </c>
      <c r="M236" s="81">
        <v>173</v>
      </c>
      <c r="N236" s="81">
        <v>225</v>
      </c>
      <c r="O236" s="81">
        <v>1</v>
      </c>
      <c r="P236" s="81">
        <v>1</v>
      </c>
      <c r="Q236" s="81" t="s">
        <v>331</v>
      </c>
      <c r="R236" s="81">
        <v>23.4</v>
      </c>
      <c r="S236" s="81">
        <v>56</v>
      </c>
      <c r="T236" s="203">
        <v>48.458364750050954</v>
      </c>
      <c r="U236" s="199">
        <f t="shared" si="41"/>
        <v>49.120000000000005</v>
      </c>
      <c r="AM236" s="43" t="s">
        <v>483</v>
      </c>
      <c r="AN236" s="1" t="str">
        <f>CONCATENATE(A236,'PL230087'!$R$5)</f>
        <v>LubatexM78J0X172L1Z44Commande 4</v>
      </c>
      <c r="AO236" s="1" t="str">
        <f t="shared" si="38"/>
        <v>P0227</v>
      </c>
      <c r="AP236" s="1" t="str">
        <f t="shared" si="39"/>
        <v>LubatexM78J0X172L1Z44</v>
      </c>
      <c r="AQ236" s="1" t="str">
        <f t="shared" si="40"/>
        <v>P0227</v>
      </c>
    </row>
    <row r="237" spans="1:43" x14ac:dyDescent="0.25">
      <c r="A237" s="43" t="str">
        <f t="shared" si="37"/>
        <v>LubatexM56J7X102R1Z44</v>
      </c>
      <c r="B237" s="1" t="s">
        <v>36</v>
      </c>
      <c r="C237" s="57" t="s">
        <v>423</v>
      </c>
      <c r="D237" s="57" t="s">
        <v>424</v>
      </c>
      <c r="E237" s="201" t="s">
        <v>48</v>
      </c>
      <c r="F237" s="202" t="s">
        <v>315</v>
      </c>
      <c r="G237" s="57" t="s">
        <v>486</v>
      </c>
      <c r="H237" s="57" t="s">
        <v>444</v>
      </c>
      <c r="I237" s="57">
        <v>70</v>
      </c>
      <c r="J237" s="57">
        <v>600</v>
      </c>
      <c r="K237" s="57" t="s">
        <v>338</v>
      </c>
      <c r="L237" s="57">
        <v>260</v>
      </c>
      <c r="M237" s="57">
        <v>173</v>
      </c>
      <c r="N237" s="57">
        <v>225</v>
      </c>
      <c r="O237" s="57">
        <v>0</v>
      </c>
      <c r="P237" s="57">
        <v>1</v>
      </c>
      <c r="Q237" s="57" t="s">
        <v>331</v>
      </c>
      <c r="R237" s="57">
        <v>18.8</v>
      </c>
      <c r="S237" s="57">
        <v>84</v>
      </c>
      <c r="T237" s="97">
        <v>34.021671153846157</v>
      </c>
      <c r="U237" s="199">
        <f t="shared" si="41"/>
        <v>34.480000000000004</v>
      </c>
      <c r="AM237" s="43" t="s">
        <v>485</v>
      </c>
      <c r="AN237" s="1" t="str">
        <f>CONCATENATE(A237,'PL230087'!$R$5)</f>
        <v>LubatexM56J7X102R1Z44Commande 4</v>
      </c>
      <c r="AO237" s="1" t="str">
        <f t="shared" si="38"/>
        <v>P0228</v>
      </c>
      <c r="AP237" s="1" t="str">
        <f t="shared" si="39"/>
        <v>LubatexM56J7X102R1Z44</v>
      </c>
      <c r="AQ237" s="1" t="str">
        <f t="shared" si="40"/>
        <v>P0228</v>
      </c>
    </row>
    <row r="238" spans="1:43" x14ac:dyDescent="0.25">
      <c r="A238" s="43" t="str">
        <f t="shared" si="37"/>
        <v>LubatexM56J7X102L1Z44</v>
      </c>
      <c r="B238" s="1" t="s">
        <v>36</v>
      </c>
      <c r="C238" s="45" t="s">
        <v>427</v>
      </c>
      <c r="D238" s="45" t="s">
        <v>428</v>
      </c>
      <c r="E238" s="201" t="s">
        <v>111</v>
      </c>
      <c r="F238" s="202" t="s">
        <v>315</v>
      </c>
      <c r="G238" s="45" t="s">
        <v>488</v>
      </c>
      <c r="H238" s="45" t="s">
        <v>444</v>
      </c>
      <c r="I238" s="45">
        <v>70</v>
      </c>
      <c r="J238" s="45">
        <v>600</v>
      </c>
      <c r="K238" s="45" t="s">
        <v>338</v>
      </c>
      <c r="L238" s="45">
        <v>260</v>
      </c>
      <c r="M238" s="45">
        <v>173</v>
      </c>
      <c r="N238" s="45">
        <v>225</v>
      </c>
      <c r="O238" s="45">
        <v>1</v>
      </c>
      <c r="P238" s="45">
        <v>1</v>
      </c>
      <c r="Q238" s="45" t="s">
        <v>331</v>
      </c>
      <c r="R238" s="45">
        <v>18.8</v>
      </c>
      <c r="S238" s="45">
        <v>84</v>
      </c>
      <c r="T238" s="96">
        <v>34.021671153846157</v>
      </c>
      <c r="U238" s="199">
        <f t="shared" si="41"/>
        <v>34.480000000000004</v>
      </c>
      <c r="AM238" s="43" t="s">
        <v>487</v>
      </c>
      <c r="AN238" s="1" t="str">
        <f>CONCATENATE(A238,'PL230087'!$R$5)</f>
        <v>LubatexM56J7X102L1Z44Commande 4</v>
      </c>
      <c r="AO238" s="1" t="str">
        <f t="shared" si="38"/>
        <v>P0229</v>
      </c>
      <c r="AP238" s="1" t="str">
        <f t="shared" si="39"/>
        <v>LubatexM56J7X102L1Z44</v>
      </c>
      <c r="AQ238" s="1" t="str">
        <f t="shared" si="40"/>
        <v>P0229</v>
      </c>
    </row>
    <row r="239" spans="1:43" x14ac:dyDescent="0.25">
      <c r="A239" s="43" t="str">
        <f t="shared" si="37"/>
        <v>LubatexLB44B1K072R1S12</v>
      </c>
      <c r="B239" s="1" t="s">
        <v>36</v>
      </c>
      <c r="C239" s="57" t="s">
        <v>89</v>
      </c>
      <c r="D239" s="57" t="s">
        <v>90</v>
      </c>
      <c r="E239" s="90" t="s">
        <v>48</v>
      </c>
      <c r="F239" s="91" t="s">
        <v>49</v>
      </c>
      <c r="G239" s="57" t="s">
        <v>490</v>
      </c>
      <c r="H239" s="57" t="s">
        <v>444</v>
      </c>
      <c r="I239" s="57">
        <v>44</v>
      </c>
      <c r="J239" s="57">
        <v>380</v>
      </c>
      <c r="K239" s="57" t="s">
        <v>67</v>
      </c>
      <c r="L239" s="57">
        <v>207</v>
      </c>
      <c r="M239" s="57">
        <v>175</v>
      </c>
      <c r="N239" s="57">
        <v>175</v>
      </c>
      <c r="O239" s="57">
        <v>0</v>
      </c>
      <c r="P239" s="57">
        <v>1</v>
      </c>
      <c r="Q239" s="57" t="s">
        <v>51</v>
      </c>
      <c r="R239" s="57">
        <v>10.7</v>
      </c>
      <c r="S239" s="57">
        <v>96</v>
      </c>
      <c r="T239" s="97">
        <v>23.251433076923075</v>
      </c>
      <c r="U239" s="199">
        <f t="shared" si="41"/>
        <v>23.57</v>
      </c>
      <c r="AM239" s="43" t="s">
        <v>489</v>
      </c>
      <c r="AN239" s="1" t="str">
        <f>CONCATENATE(A239,'PL230087'!$R$5)</f>
        <v>LubatexLB44B1K072R1S12Commande 4</v>
      </c>
      <c r="AO239" s="1" t="str">
        <f t="shared" si="38"/>
        <v>P0230</v>
      </c>
      <c r="AP239" s="1" t="str">
        <f t="shared" si="39"/>
        <v>LubatexLB44B1K072R1S12</v>
      </c>
      <c r="AQ239" s="1" t="str">
        <f t="shared" si="40"/>
        <v>P0230</v>
      </c>
    </row>
    <row r="240" spans="1:43" x14ac:dyDescent="0.25">
      <c r="A240" s="43" t="str">
        <f t="shared" si="37"/>
        <v>LubatexLB44L1K072R1S12</v>
      </c>
      <c r="B240" s="1" t="s">
        <v>36</v>
      </c>
      <c r="C240" s="45" t="s">
        <v>92</v>
      </c>
      <c r="D240" s="45" t="s">
        <v>93</v>
      </c>
      <c r="E240" s="90" t="s">
        <v>48</v>
      </c>
      <c r="F240" s="91" t="s">
        <v>49</v>
      </c>
      <c r="G240" s="45" t="s">
        <v>492</v>
      </c>
      <c r="H240" s="45" t="s">
        <v>444</v>
      </c>
      <c r="I240" s="45">
        <v>44</v>
      </c>
      <c r="J240" s="45">
        <v>380</v>
      </c>
      <c r="K240" s="45" t="s">
        <v>50</v>
      </c>
      <c r="L240" s="45">
        <v>207</v>
      </c>
      <c r="M240" s="45">
        <v>175</v>
      </c>
      <c r="N240" s="45">
        <v>190</v>
      </c>
      <c r="O240" s="45">
        <v>0</v>
      </c>
      <c r="P240" s="45">
        <v>1</v>
      </c>
      <c r="Q240" s="45" t="s">
        <v>51</v>
      </c>
      <c r="R240" s="45">
        <v>10.9</v>
      </c>
      <c r="S240" s="45">
        <v>96</v>
      </c>
      <c r="T240" s="96">
        <v>23.23104846153846</v>
      </c>
      <c r="U240" s="199">
        <f t="shared" si="41"/>
        <v>23.55</v>
      </c>
      <c r="AM240" s="43" t="s">
        <v>491</v>
      </c>
      <c r="AN240" s="1" t="str">
        <f>CONCATENATE(A240,'PL230087'!$R$5)</f>
        <v>LubatexLB44L1K072R1S12Commande 4</v>
      </c>
      <c r="AO240" s="1" t="str">
        <f t="shared" si="38"/>
        <v>P0231</v>
      </c>
      <c r="AP240" s="1" t="str">
        <f t="shared" si="39"/>
        <v>LubatexLB44L1K072R1S12</v>
      </c>
      <c r="AQ240" s="1" t="str">
        <f t="shared" si="40"/>
        <v>P0231</v>
      </c>
    </row>
    <row r="241" spans="1:43" x14ac:dyDescent="0.25">
      <c r="A241" s="43" t="str">
        <f t="shared" si="37"/>
        <v>LubatexLB55B2K072R1S12</v>
      </c>
      <c r="B241" s="1" t="s">
        <v>36</v>
      </c>
      <c r="C241" s="57" t="s">
        <v>95</v>
      </c>
      <c r="D241" s="57" t="s">
        <v>96</v>
      </c>
      <c r="E241" s="90" t="s">
        <v>48</v>
      </c>
      <c r="F241" s="91" t="s">
        <v>49</v>
      </c>
      <c r="G241" s="57" t="s">
        <v>494</v>
      </c>
      <c r="H241" s="57" t="s">
        <v>444</v>
      </c>
      <c r="I241" s="57">
        <v>55</v>
      </c>
      <c r="J241" s="57">
        <v>460</v>
      </c>
      <c r="K241" s="57" t="s">
        <v>74</v>
      </c>
      <c r="L241" s="57">
        <v>242</v>
      </c>
      <c r="M241" s="57">
        <v>175</v>
      </c>
      <c r="N241" s="57">
        <v>175</v>
      </c>
      <c r="O241" s="57">
        <v>0</v>
      </c>
      <c r="P241" s="57">
        <v>1</v>
      </c>
      <c r="Q241" s="57" t="s">
        <v>51</v>
      </c>
      <c r="R241" s="57">
        <v>11.9</v>
      </c>
      <c r="S241" s="57">
        <v>84</v>
      </c>
      <c r="T241" s="97">
        <v>25.102539134615384</v>
      </c>
      <c r="U241" s="199">
        <f t="shared" si="41"/>
        <v>25.44</v>
      </c>
      <c r="AM241" s="43" t="s">
        <v>493</v>
      </c>
      <c r="AN241" s="1" t="str">
        <f>CONCATENATE(A241,'PL230087'!$R$5)</f>
        <v>LubatexLB55B2K072R1S12Commande 4</v>
      </c>
      <c r="AO241" s="1" t="str">
        <f t="shared" si="38"/>
        <v>P0232</v>
      </c>
      <c r="AP241" s="1" t="str">
        <f t="shared" si="39"/>
        <v>LubatexLB55B2K072R1S12</v>
      </c>
      <c r="AQ241" s="1" t="str">
        <f t="shared" si="40"/>
        <v>P0232</v>
      </c>
    </row>
    <row r="242" spans="1:43" x14ac:dyDescent="0.25">
      <c r="A242" s="43" t="str">
        <f t="shared" si="37"/>
        <v>LubatexLB55L2K072R1S12</v>
      </c>
      <c r="B242" s="1" t="s">
        <v>36</v>
      </c>
      <c r="C242" s="45" t="s">
        <v>98</v>
      </c>
      <c r="D242" s="45" t="s">
        <v>99</v>
      </c>
      <c r="E242" s="90" t="s">
        <v>48</v>
      </c>
      <c r="F242" s="91" t="s">
        <v>49</v>
      </c>
      <c r="G242" s="45" t="s">
        <v>496</v>
      </c>
      <c r="H242" s="45" t="s">
        <v>444</v>
      </c>
      <c r="I242" s="45">
        <v>55</v>
      </c>
      <c r="J242" s="45">
        <v>460</v>
      </c>
      <c r="K242" s="45" t="s">
        <v>55</v>
      </c>
      <c r="L242" s="45">
        <v>242</v>
      </c>
      <c r="M242" s="45">
        <v>175</v>
      </c>
      <c r="N242" s="45">
        <v>190</v>
      </c>
      <c r="O242" s="45">
        <v>0</v>
      </c>
      <c r="P242" s="45">
        <v>1</v>
      </c>
      <c r="Q242" s="45" t="s">
        <v>51</v>
      </c>
      <c r="R242" s="45">
        <v>12.3</v>
      </c>
      <c r="S242" s="45">
        <v>84</v>
      </c>
      <c r="T242" s="96">
        <v>27.433754903846154</v>
      </c>
      <c r="U242" s="199">
        <f t="shared" si="41"/>
        <v>27.810000000000002</v>
      </c>
      <c r="AM242" s="43" t="s">
        <v>495</v>
      </c>
      <c r="AN242" s="1" t="str">
        <f>CONCATENATE(A242,'PL230087'!$R$5)</f>
        <v>LubatexLB55L2K072R1S12Commande 4</v>
      </c>
      <c r="AO242" s="1" t="str">
        <f t="shared" si="38"/>
        <v>P0233</v>
      </c>
      <c r="AP242" s="1" t="str">
        <f t="shared" si="39"/>
        <v>LubatexLB55L2K072R1S12</v>
      </c>
      <c r="AQ242" s="1" t="str">
        <f t="shared" si="40"/>
        <v>P0233</v>
      </c>
    </row>
    <row r="243" spans="1:43" x14ac:dyDescent="0.25">
      <c r="A243" s="43" t="str">
        <f t="shared" si="37"/>
        <v>LubatexLB66B3K072R1S12</v>
      </c>
      <c r="B243" s="1" t="s">
        <v>36</v>
      </c>
      <c r="C243" s="57" t="s">
        <v>101</v>
      </c>
      <c r="D243" s="57" t="s">
        <v>102</v>
      </c>
      <c r="E243" s="90" t="s">
        <v>48</v>
      </c>
      <c r="F243" s="91" t="s">
        <v>49</v>
      </c>
      <c r="G243" s="57" t="s">
        <v>498</v>
      </c>
      <c r="H243" s="57" t="s">
        <v>444</v>
      </c>
      <c r="I243" s="57">
        <v>66</v>
      </c>
      <c r="J243" s="57">
        <v>550</v>
      </c>
      <c r="K243" s="57" t="s">
        <v>81</v>
      </c>
      <c r="L243" s="57">
        <v>278</v>
      </c>
      <c r="M243" s="57">
        <v>175</v>
      </c>
      <c r="N243" s="57">
        <v>175</v>
      </c>
      <c r="O243" s="57">
        <v>0</v>
      </c>
      <c r="P243" s="57">
        <v>1</v>
      </c>
      <c r="Q243" s="57" t="s">
        <v>51</v>
      </c>
      <c r="R243" s="57">
        <v>15.5</v>
      </c>
      <c r="S243" s="57">
        <v>76</v>
      </c>
      <c r="T243" s="97">
        <v>30.714184807692309</v>
      </c>
      <c r="U243" s="199">
        <f t="shared" si="41"/>
        <v>31.13</v>
      </c>
      <c r="AM243" s="43" t="s">
        <v>497</v>
      </c>
      <c r="AN243" s="1" t="str">
        <f>CONCATENATE(A243,'PL230087'!$R$5)</f>
        <v>LubatexLB66B3K072R1S12Commande 4</v>
      </c>
      <c r="AO243" s="1" t="str">
        <f t="shared" si="38"/>
        <v>P0234</v>
      </c>
      <c r="AP243" s="1" t="str">
        <f t="shared" si="39"/>
        <v>LubatexLB66B3K072R1S12</v>
      </c>
      <c r="AQ243" s="1" t="str">
        <f t="shared" si="40"/>
        <v>P0234</v>
      </c>
    </row>
    <row r="244" spans="1:43" ht="15.75" thickBot="1" x14ac:dyDescent="0.3">
      <c r="A244" s="43" t="str">
        <f t="shared" si="37"/>
        <v>LubatexLB66L3K072R1S12</v>
      </c>
      <c r="B244" s="1" t="s">
        <v>36</v>
      </c>
      <c r="C244" s="98" t="s">
        <v>104</v>
      </c>
      <c r="D244" s="98" t="s">
        <v>105</v>
      </c>
      <c r="E244" s="90" t="s">
        <v>48</v>
      </c>
      <c r="F244" s="91" t="s">
        <v>49</v>
      </c>
      <c r="G244" s="98" t="s">
        <v>500</v>
      </c>
      <c r="H244" s="98" t="s">
        <v>444</v>
      </c>
      <c r="I244" s="98">
        <v>66</v>
      </c>
      <c r="J244" s="98">
        <v>550</v>
      </c>
      <c r="K244" s="98" t="s">
        <v>59</v>
      </c>
      <c r="L244" s="98">
        <v>278</v>
      </c>
      <c r="M244" s="98">
        <v>175</v>
      </c>
      <c r="N244" s="98">
        <v>190</v>
      </c>
      <c r="O244" s="98">
        <v>0</v>
      </c>
      <c r="P244" s="98">
        <v>1</v>
      </c>
      <c r="Q244" s="98" t="s">
        <v>51</v>
      </c>
      <c r="R244" s="98">
        <v>15.8</v>
      </c>
      <c r="S244" s="98">
        <v>76</v>
      </c>
      <c r="T244" s="100">
        <v>30.683607884615387</v>
      </c>
      <c r="U244" s="199">
        <f t="shared" si="41"/>
        <v>31.1</v>
      </c>
      <c r="AM244" s="43" t="s">
        <v>499</v>
      </c>
      <c r="AN244" s="1" t="str">
        <f>CONCATENATE(A244,'PL230087'!$R$5)</f>
        <v>LubatexLB66L3K072R1S12Commande 4</v>
      </c>
      <c r="AO244" s="1" t="str">
        <f t="shared" si="38"/>
        <v>P0235</v>
      </c>
      <c r="AP244" s="1" t="str">
        <f t="shared" si="39"/>
        <v>LubatexLB66L3K072R1S12</v>
      </c>
      <c r="AQ244" s="1" t="str">
        <f t="shared" si="40"/>
        <v>P0235</v>
      </c>
    </row>
    <row r="245" spans="1:43" x14ac:dyDescent="0.25">
      <c r="A245" s="43" t="str">
        <f t="shared" si="37"/>
        <v>Lubatex</v>
      </c>
      <c r="B245" s="1" t="s">
        <v>36</v>
      </c>
      <c r="AM245" s="43" t="s">
        <v>501</v>
      </c>
      <c r="AN245" s="1" t="str">
        <f>CONCATENATE(A245,'PL230087'!$R$5)</f>
        <v>LubatexCommande 4</v>
      </c>
      <c r="AO245" s="1" t="str">
        <f t="shared" si="38"/>
        <v>P0236</v>
      </c>
      <c r="AP245" s="1" t="str">
        <f t="shared" si="39"/>
        <v>Lubatex</v>
      </c>
      <c r="AQ245" s="1" t="str">
        <f t="shared" si="40"/>
        <v>P0236</v>
      </c>
    </row>
    <row r="246" spans="1:43" x14ac:dyDescent="0.25">
      <c r="A246" s="43" t="str">
        <f t="shared" si="37"/>
        <v>Lubatex</v>
      </c>
      <c r="B246" s="1" t="s">
        <v>36</v>
      </c>
      <c r="AM246" s="43" t="s">
        <v>502</v>
      </c>
      <c r="AN246" s="1" t="str">
        <f>CONCATENATE(A246,'PL230087'!$R$5)</f>
        <v>LubatexCommande 4</v>
      </c>
      <c r="AO246" s="1" t="str">
        <f t="shared" si="38"/>
        <v>P0237</v>
      </c>
      <c r="AP246" s="1" t="str">
        <f t="shared" si="39"/>
        <v>Lubatex</v>
      </c>
      <c r="AQ246" s="1" t="str">
        <f t="shared" si="40"/>
        <v>P0237</v>
      </c>
    </row>
    <row r="247" spans="1:43" x14ac:dyDescent="0.25">
      <c r="A247" s="43" t="str">
        <f t="shared" si="37"/>
        <v>Lubatex</v>
      </c>
      <c r="B247" s="1" t="s">
        <v>36</v>
      </c>
      <c r="AM247" s="43" t="s">
        <v>503</v>
      </c>
      <c r="AN247" s="1" t="str">
        <f>CONCATENATE(A247,'PL230087'!$R$5)</f>
        <v>LubatexCommande 4</v>
      </c>
      <c r="AO247" s="1" t="str">
        <f t="shared" si="38"/>
        <v>P0238</v>
      </c>
      <c r="AP247" s="1" t="str">
        <f t="shared" si="39"/>
        <v>Lubatex</v>
      </c>
      <c r="AQ247" s="1" t="str">
        <f t="shared" si="40"/>
        <v>P0238</v>
      </c>
    </row>
    <row r="248" spans="1:43" x14ac:dyDescent="0.25">
      <c r="A248" s="43" t="str">
        <f t="shared" si="37"/>
        <v>Lubatex</v>
      </c>
      <c r="B248" s="1" t="s">
        <v>36</v>
      </c>
      <c r="AM248" s="43" t="s">
        <v>504</v>
      </c>
      <c r="AN248" s="1" t="str">
        <f>CONCATENATE(A248,'PL230087'!$R$5)</f>
        <v>LubatexCommande 4</v>
      </c>
      <c r="AO248" s="1" t="str">
        <f t="shared" si="38"/>
        <v>P0239</v>
      </c>
      <c r="AP248" s="1" t="str">
        <f t="shared" si="39"/>
        <v>Lubatex</v>
      </c>
      <c r="AQ248" s="1" t="str">
        <f t="shared" si="40"/>
        <v>P0239</v>
      </c>
    </row>
    <row r="249" spans="1:43" x14ac:dyDescent="0.25">
      <c r="A249" s="43" t="str">
        <f t="shared" si="37"/>
        <v>Lubatex</v>
      </c>
      <c r="B249" s="1" t="s">
        <v>36</v>
      </c>
      <c r="AM249" s="43" t="s">
        <v>505</v>
      </c>
      <c r="AN249" s="1" t="str">
        <f>CONCATENATE(A249,'PL230087'!$R$5)</f>
        <v>LubatexCommande 4</v>
      </c>
      <c r="AO249" s="1" t="str">
        <f t="shared" si="38"/>
        <v>P0240</v>
      </c>
      <c r="AP249" s="1" t="str">
        <f t="shared" si="39"/>
        <v>Lubatex</v>
      </c>
      <c r="AQ249" s="1" t="str">
        <f t="shared" si="40"/>
        <v>P0240</v>
      </c>
    </row>
    <row r="250" spans="1:43" x14ac:dyDescent="0.25">
      <c r="A250" s="43" t="str">
        <f t="shared" si="37"/>
        <v>Lubatex</v>
      </c>
      <c r="B250" s="1" t="s">
        <v>36</v>
      </c>
      <c r="AM250" s="43" t="s">
        <v>506</v>
      </c>
      <c r="AN250" s="1" t="str">
        <f>CONCATENATE(A250,'PL230087'!$R$5)</f>
        <v>LubatexCommande 4</v>
      </c>
      <c r="AO250" s="1" t="str">
        <f t="shared" si="38"/>
        <v>P0241</v>
      </c>
      <c r="AP250" s="1" t="str">
        <f t="shared" si="39"/>
        <v>Lubatex</v>
      </c>
      <c r="AQ250" s="1" t="str">
        <f t="shared" si="40"/>
        <v>P0241</v>
      </c>
    </row>
    <row r="251" spans="1:43" x14ac:dyDescent="0.25">
      <c r="A251" s="43" t="str">
        <f t="shared" si="37"/>
        <v>Lubatex</v>
      </c>
      <c r="B251" s="1" t="s">
        <v>36</v>
      </c>
      <c r="AM251" s="43" t="s">
        <v>507</v>
      </c>
      <c r="AN251" s="1" t="str">
        <f>CONCATENATE(A251,'PL230087'!$R$5)</f>
        <v>LubatexCommande 4</v>
      </c>
      <c r="AO251" s="1" t="str">
        <f t="shared" si="38"/>
        <v>P0242</v>
      </c>
      <c r="AP251" s="1" t="str">
        <f t="shared" si="39"/>
        <v>Lubatex</v>
      </c>
      <c r="AQ251" s="1" t="str">
        <f t="shared" si="40"/>
        <v>P0242</v>
      </c>
    </row>
    <row r="252" spans="1:43" x14ac:dyDescent="0.25">
      <c r="A252" s="43" t="str">
        <f t="shared" si="37"/>
        <v>Lubatex</v>
      </c>
      <c r="B252" s="1" t="s">
        <v>36</v>
      </c>
      <c r="AM252" s="43" t="s">
        <v>508</v>
      </c>
      <c r="AN252" s="1" t="str">
        <f>CONCATENATE(A252,'PL230087'!$R$5)</f>
        <v>LubatexCommande 4</v>
      </c>
      <c r="AO252" s="1" t="str">
        <f t="shared" si="38"/>
        <v>P0243</v>
      </c>
      <c r="AP252" s="1" t="str">
        <f t="shared" si="39"/>
        <v>Lubatex</v>
      </c>
      <c r="AQ252" s="1" t="str">
        <f t="shared" si="40"/>
        <v>P0243</v>
      </c>
    </row>
    <row r="253" spans="1:43" x14ac:dyDescent="0.25">
      <c r="A253" s="43" t="str">
        <f t="shared" si="37"/>
        <v>Lubatex</v>
      </c>
      <c r="B253" s="1" t="s">
        <v>36</v>
      </c>
      <c r="AM253" s="43" t="s">
        <v>509</v>
      </c>
      <c r="AN253" s="1" t="str">
        <f>CONCATENATE(A253,'PL230087'!$R$5)</f>
        <v>LubatexCommande 4</v>
      </c>
      <c r="AO253" s="1" t="str">
        <f t="shared" si="38"/>
        <v>P0244</v>
      </c>
      <c r="AP253" s="1" t="str">
        <f t="shared" si="39"/>
        <v>Lubatex</v>
      </c>
      <c r="AQ253" s="1" t="str">
        <f t="shared" si="40"/>
        <v>P0244</v>
      </c>
    </row>
    <row r="254" spans="1:43" x14ac:dyDescent="0.25">
      <c r="A254" s="43" t="str">
        <f t="shared" si="37"/>
        <v>Lubatex</v>
      </c>
      <c r="B254" s="1" t="s">
        <v>36</v>
      </c>
      <c r="AM254" s="43" t="s">
        <v>510</v>
      </c>
      <c r="AN254" s="1" t="str">
        <f>CONCATENATE(A254,'PL230087'!$R$5)</f>
        <v>LubatexCommande 4</v>
      </c>
      <c r="AO254" s="1" t="str">
        <f t="shared" si="38"/>
        <v>P0245</v>
      </c>
      <c r="AP254" s="1" t="str">
        <f t="shared" si="39"/>
        <v>Lubatex</v>
      </c>
      <c r="AQ254" s="1" t="str">
        <f t="shared" si="40"/>
        <v>P0245</v>
      </c>
    </row>
    <row r="255" spans="1:43" x14ac:dyDescent="0.25">
      <c r="A255" s="43" t="str">
        <f t="shared" si="37"/>
        <v/>
      </c>
      <c r="AM255" s="43" t="s">
        <v>511</v>
      </c>
      <c r="AN255" s="1" t="str">
        <f>CONCATENATE(A255,'PL230087'!$R$5)</f>
        <v>Commande 4</v>
      </c>
      <c r="AO255" s="1" t="str">
        <f t="shared" si="38"/>
        <v>P0246</v>
      </c>
      <c r="AP255" s="1" t="str">
        <f t="shared" si="39"/>
        <v/>
      </c>
      <c r="AQ255" s="1" t="str">
        <f t="shared" si="40"/>
        <v>P0246</v>
      </c>
    </row>
    <row r="256" spans="1:43" x14ac:dyDescent="0.25">
      <c r="A256" s="43" t="str">
        <f t="shared" si="37"/>
        <v/>
      </c>
      <c r="AM256" s="43" t="s">
        <v>512</v>
      </c>
      <c r="AN256" s="1" t="str">
        <f>CONCATENATE(A256,'PL230087'!$R$5)</f>
        <v>Commande 4</v>
      </c>
      <c r="AO256" s="1" t="str">
        <f t="shared" si="38"/>
        <v>P0247</v>
      </c>
      <c r="AP256" s="1" t="str">
        <f t="shared" si="39"/>
        <v/>
      </c>
      <c r="AQ256" s="1" t="str">
        <f t="shared" si="40"/>
        <v>P0247</v>
      </c>
    </row>
    <row r="257" spans="1:43" x14ac:dyDescent="0.25">
      <c r="A257" s="43" t="str">
        <f t="shared" si="37"/>
        <v/>
      </c>
      <c r="AM257" s="43" t="s">
        <v>513</v>
      </c>
      <c r="AN257" s="1" t="str">
        <f>CONCATENATE(A257,'PL230087'!$R$5)</f>
        <v>Commande 4</v>
      </c>
      <c r="AO257" s="1" t="str">
        <f t="shared" si="38"/>
        <v>P0248</v>
      </c>
      <c r="AP257" s="1" t="str">
        <f t="shared" si="39"/>
        <v/>
      </c>
      <c r="AQ257" s="1" t="str">
        <f t="shared" si="40"/>
        <v>P0248</v>
      </c>
    </row>
    <row r="258" spans="1:43" x14ac:dyDescent="0.25">
      <c r="A258" s="43" t="str">
        <f t="shared" si="37"/>
        <v/>
      </c>
      <c r="AM258" s="43" t="s">
        <v>514</v>
      </c>
      <c r="AN258" s="1" t="str">
        <f>CONCATENATE(A258,'PL230087'!$R$5)</f>
        <v>Commande 4</v>
      </c>
      <c r="AO258" s="1" t="str">
        <f t="shared" si="38"/>
        <v>P0249</v>
      </c>
      <c r="AP258" s="1" t="str">
        <f t="shared" si="39"/>
        <v/>
      </c>
      <c r="AQ258" s="1" t="str">
        <f t="shared" si="40"/>
        <v>P0249</v>
      </c>
    </row>
    <row r="259" spans="1:43" x14ac:dyDescent="0.25">
      <c r="A259" s="43" t="str">
        <f t="shared" si="37"/>
        <v/>
      </c>
      <c r="AM259" s="43" t="s">
        <v>515</v>
      </c>
      <c r="AN259" s="1" t="str">
        <f>CONCATENATE(A259,'PL230087'!$R$5)</f>
        <v>Commande 4</v>
      </c>
      <c r="AO259" s="1" t="str">
        <f t="shared" si="38"/>
        <v>P0250</v>
      </c>
      <c r="AP259" s="1" t="str">
        <f t="shared" si="39"/>
        <v/>
      </c>
      <c r="AQ259" s="1" t="str">
        <f t="shared" si="40"/>
        <v>P0250</v>
      </c>
    </row>
    <row r="260" spans="1:43" x14ac:dyDescent="0.25">
      <c r="A260" s="43" t="str">
        <f t="shared" si="37"/>
        <v/>
      </c>
      <c r="AM260" s="43" t="s">
        <v>516</v>
      </c>
      <c r="AN260" s="1" t="str">
        <f>CONCATENATE(A260,'PL230087'!$R$5)</f>
        <v>Commande 4</v>
      </c>
      <c r="AO260" s="1" t="str">
        <f t="shared" si="38"/>
        <v>P0251</v>
      </c>
      <c r="AP260" s="1" t="str">
        <f t="shared" si="39"/>
        <v/>
      </c>
      <c r="AQ260" s="1" t="str">
        <f t="shared" si="40"/>
        <v>P0251</v>
      </c>
    </row>
    <row r="261" spans="1:43" x14ac:dyDescent="0.25">
      <c r="A261" s="43" t="str">
        <f t="shared" si="37"/>
        <v/>
      </c>
      <c r="AM261" s="43" t="s">
        <v>517</v>
      </c>
      <c r="AN261" s="1" t="str">
        <f>CONCATENATE(A261,'PL230087'!$R$5)</f>
        <v>Commande 4</v>
      </c>
      <c r="AO261" s="1" t="str">
        <f t="shared" si="38"/>
        <v>P0252</v>
      </c>
      <c r="AP261" s="1" t="str">
        <f t="shared" si="39"/>
        <v/>
      </c>
      <c r="AQ261" s="1" t="str">
        <f t="shared" si="40"/>
        <v>P0252</v>
      </c>
    </row>
    <row r="262" spans="1:43" x14ac:dyDescent="0.25">
      <c r="A262" s="43" t="str">
        <f t="shared" si="37"/>
        <v/>
      </c>
      <c r="AM262" s="43" t="s">
        <v>518</v>
      </c>
      <c r="AN262" s="1" t="str">
        <f>CONCATENATE(A262,'PL230087'!$R$5)</f>
        <v>Commande 4</v>
      </c>
      <c r="AO262" s="1" t="str">
        <f t="shared" si="38"/>
        <v>P0253</v>
      </c>
      <c r="AP262" s="1" t="str">
        <f t="shared" si="39"/>
        <v/>
      </c>
      <c r="AQ262" s="1" t="str">
        <f t="shared" si="40"/>
        <v>P0253</v>
      </c>
    </row>
    <row r="263" spans="1:43" x14ac:dyDescent="0.25">
      <c r="A263" s="43" t="str">
        <f t="shared" si="37"/>
        <v/>
      </c>
      <c r="AM263" s="43" t="s">
        <v>519</v>
      </c>
      <c r="AN263" s="1" t="str">
        <f>CONCATENATE(A263,'PL230087'!$R$5)</f>
        <v>Commande 4</v>
      </c>
      <c r="AO263" s="1" t="str">
        <f t="shared" si="38"/>
        <v>P0254</v>
      </c>
      <c r="AP263" s="1" t="str">
        <f t="shared" si="39"/>
        <v/>
      </c>
      <c r="AQ263" s="1" t="str">
        <f t="shared" si="40"/>
        <v>P0254</v>
      </c>
    </row>
    <row r="264" spans="1:43" x14ac:dyDescent="0.25">
      <c r="A264" s="43" t="str">
        <f t="shared" si="37"/>
        <v/>
      </c>
      <c r="AM264" s="43" t="s">
        <v>520</v>
      </c>
      <c r="AN264" s="1" t="str">
        <f>CONCATENATE(A264,'PL230087'!$R$5)</f>
        <v>Commande 4</v>
      </c>
      <c r="AO264" s="1" t="str">
        <f t="shared" si="38"/>
        <v>P0255</v>
      </c>
      <c r="AP264" s="1" t="str">
        <f t="shared" si="39"/>
        <v/>
      </c>
      <c r="AQ264" s="1" t="str">
        <f t="shared" si="40"/>
        <v>P0255</v>
      </c>
    </row>
    <row r="265" spans="1:43" x14ac:dyDescent="0.25">
      <c r="A265" s="43" t="str">
        <f t="shared" si="37"/>
        <v/>
      </c>
      <c r="AM265" s="43" t="s">
        <v>521</v>
      </c>
      <c r="AN265" s="1" t="str">
        <f>CONCATENATE(A265,'PL230087'!$R$5)</f>
        <v>Commande 4</v>
      </c>
      <c r="AO265" s="1" t="str">
        <f t="shared" si="38"/>
        <v>P0256</v>
      </c>
      <c r="AP265" s="1" t="str">
        <f t="shared" si="39"/>
        <v/>
      </c>
      <c r="AQ265" s="1" t="str">
        <f t="shared" si="40"/>
        <v>P0256</v>
      </c>
    </row>
    <row r="266" spans="1:43" x14ac:dyDescent="0.25">
      <c r="A266" s="43" t="str">
        <f t="shared" si="37"/>
        <v/>
      </c>
      <c r="AM266" s="43" t="s">
        <v>522</v>
      </c>
      <c r="AN266" s="1" t="str">
        <f>CONCATENATE(A266,'PL230087'!$R$5)</f>
        <v>Commande 4</v>
      </c>
      <c r="AO266" s="1" t="str">
        <f t="shared" si="38"/>
        <v>P0257</v>
      </c>
      <c r="AP266" s="1" t="str">
        <f t="shared" si="39"/>
        <v/>
      </c>
      <c r="AQ266" s="1" t="str">
        <f t="shared" si="40"/>
        <v>P0257</v>
      </c>
    </row>
    <row r="267" spans="1:43" x14ac:dyDescent="0.25">
      <c r="A267" s="43" t="str">
        <f t="shared" ref="A267:A330" si="42">CONCATENATE(B267,D267)</f>
        <v/>
      </c>
      <c r="AM267" s="43" t="s">
        <v>523</v>
      </c>
      <c r="AN267" s="1" t="str">
        <f>CONCATENATE(A267,'PL230087'!$R$5)</f>
        <v>Commande 4</v>
      </c>
      <c r="AO267" s="1" t="str">
        <f t="shared" ref="AO267:AO330" si="43">AM267</f>
        <v>P0258</v>
      </c>
      <c r="AP267" s="1" t="str">
        <f t="shared" ref="AP267:AP330" si="44">A267</f>
        <v/>
      </c>
      <c r="AQ267" s="1" t="str">
        <f t="shared" ref="AQ267:AQ330" si="45">AO267</f>
        <v>P0258</v>
      </c>
    </row>
    <row r="268" spans="1:43" x14ac:dyDescent="0.25">
      <c r="A268" s="43" t="str">
        <f t="shared" si="42"/>
        <v/>
      </c>
      <c r="AM268" s="43" t="s">
        <v>524</v>
      </c>
      <c r="AN268" s="1" t="str">
        <f>CONCATENATE(A268,'PL230087'!$R$5)</f>
        <v>Commande 4</v>
      </c>
      <c r="AO268" s="1" t="str">
        <f t="shared" si="43"/>
        <v>P0259</v>
      </c>
      <c r="AP268" s="1" t="str">
        <f t="shared" si="44"/>
        <v/>
      </c>
      <c r="AQ268" s="1" t="str">
        <f t="shared" si="45"/>
        <v>P0259</v>
      </c>
    </row>
    <row r="269" spans="1:43" x14ac:dyDescent="0.25">
      <c r="A269" s="43" t="str">
        <f t="shared" si="42"/>
        <v/>
      </c>
      <c r="AM269" s="43" t="s">
        <v>525</v>
      </c>
      <c r="AN269" s="1" t="str">
        <f>CONCATENATE(A269,'PL230087'!$R$5)</f>
        <v>Commande 4</v>
      </c>
      <c r="AO269" s="1" t="str">
        <f t="shared" si="43"/>
        <v>P0260</v>
      </c>
      <c r="AP269" s="1" t="str">
        <f t="shared" si="44"/>
        <v/>
      </c>
      <c r="AQ269" s="1" t="str">
        <f t="shared" si="45"/>
        <v>P0260</v>
      </c>
    </row>
    <row r="270" spans="1:43" x14ac:dyDescent="0.25">
      <c r="A270" s="43" t="str">
        <f t="shared" si="42"/>
        <v/>
      </c>
      <c r="AM270" s="43" t="s">
        <v>526</v>
      </c>
      <c r="AN270" s="1" t="str">
        <f>CONCATENATE(A270,'PL230087'!$R$5)</f>
        <v>Commande 4</v>
      </c>
      <c r="AO270" s="1" t="str">
        <f t="shared" si="43"/>
        <v>P0261</v>
      </c>
      <c r="AP270" s="1" t="str">
        <f t="shared" si="44"/>
        <v/>
      </c>
      <c r="AQ270" s="1" t="str">
        <f t="shared" si="45"/>
        <v>P0261</v>
      </c>
    </row>
    <row r="271" spans="1:43" x14ac:dyDescent="0.25">
      <c r="A271" s="43" t="str">
        <f t="shared" si="42"/>
        <v/>
      </c>
      <c r="AM271" s="43" t="s">
        <v>527</v>
      </c>
      <c r="AN271" s="1" t="str">
        <f>CONCATENATE(A271,'PL230087'!$R$5)</f>
        <v>Commande 4</v>
      </c>
      <c r="AO271" s="1" t="str">
        <f t="shared" si="43"/>
        <v>P0262</v>
      </c>
      <c r="AP271" s="1" t="str">
        <f t="shared" si="44"/>
        <v/>
      </c>
      <c r="AQ271" s="1" t="str">
        <f t="shared" si="45"/>
        <v>P0262</v>
      </c>
    </row>
    <row r="272" spans="1:43" x14ac:dyDescent="0.25">
      <c r="A272" s="43" t="str">
        <f t="shared" si="42"/>
        <v/>
      </c>
      <c r="AM272" s="43" t="s">
        <v>528</v>
      </c>
      <c r="AN272" s="1" t="str">
        <f>CONCATENATE(A272,'PL230087'!$R$5)</f>
        <v>Commande 4</v>
      </c>
      <c r="AO272" s="1" t="str">
        <f t="shared" si="43"/>
        <v>P0263</v>
      </c>
      <c r="AP272" s="1" t="str">
        <f t="shared" si="44"/>
        <v/>
      </c>
      <c r="AQ272" s="1" t="str">
        <f t="shared" si="45"/>
        <v>P0263</v>
      </c>
    </row>
    <row r="273" spans="1:43" x14ac:dyDescent="0.25">
      <c r="A273" s="43" t="str">
        <f t="shared" si="42"/>
        <v/>
      </c>
      <c r="AM273" s="43" t="s">
        <v>529</v>
      </c>
      <c r="AN273" s="1" t="str">
        <f>CONCATENATE(A273,'PL230087'!$R$5)</f>
        <v>Commande 4</v>
      </c>
      <c r="AO273" s="1" t="str">
        <f t="shared" si="43"/>
        <v>P0264</v>
      </c>
      <c r="AP273" s="1" t="str">
        <f t="shared" si="44"/>
        <v/>
      </c>
      <c r="AQ273" s="1" t="str">
        <f t="shared" si="45"/>
        <v>P0264</v>
      </c>
    </row>
    <row r="274" spans="1:43" x14ac:dyDescent="0.25">
      <c r="A274" s="43" t="str">
        <f t="shared" si="42"/>
        <v/>
      </c>
      <c r="AM274" s="43" t="s">
        <v>530</v>
      </c>
      <c r="AN274" s="1" t="str">
        <f>CONCATENATE(A274,'PL230087'!$R$5)</f>
        <v>Commande 4</v>
      </c>
      <c r="AO274" s="1" t="str">
        <f t="shared" si="43"/>
        <v>P0265</v>
      </c>
      <c r="AP274" s="1" t="str">
        <f t="shared" si="44"/>
        <v/>
      </c>
      <c r="AQ274" s="1" t="str">
        <f t="shared" si="45"/>
        <v>P0265</v>
      </c>
    </row>
    <row r="275" spans="1:43" x14ac:dyDescent="0.25">
      <c r="A275" s="43" t="str">
        <f t="shared" si="42"/>
        <v/>
      </c>
      <c r="AM275" s="43" t="s">
        <v>531</v>
      </c>
      <c r="AN275" s="1" t="str">
        <f>CONCATENATE(A275,'PL230087'!$R$5)</f>
        <v>Commande 4</v>
      </c>
      <c r="AO275" s="1" t="str">
        <f t="shared" si="43"/>
        <v>P0266</v>
      </c>
      <c r="AP275" s="1" t="str">
        <f t="shared" si="44"/>
        <v/>
      </c>
      <c r="AQ275" s="1" t="str">
        <f t="shared" si="45"/>
        <v>P0266</v>
      </c>
    </row>
    <row r="276" spans="1:43" x14ac:dyDescent="0.25">
      <c r="A276" s="43" t="str">
        <f t="shared" si="42"/>
        <v/>
      </c>
      <c r="AM276" s="43" t="s">
        <v>532</v>
      </c>
      <c r="AN276" s="1" t="str">
        <f>CONCATENATE(A276,'PL230087'!$R$5)</f>
        <v>Commande 4</v>
      </c>
      <c r="AO276" s="1" t="str">
        <f t="shared" si="43"/>
        <v>P0267</v>
      </c>
      <c r="AP276" s="1" t="str">
        <f t="shared" si="44"/>
        <v/>
      </c>
      <c r="AQ276" s="1" t="str">
        <f t="shared" si="45"/>
        <v>P0267</v>
      </c>
    </row>
    <row r="277" spans="1:43" x14ac:dyDescent="0.25">
      <c r="A277" s="43" t="str">
        <f t="shared" si="42"/>
        <v/>
      </c>
      <c r="AM277" s="43" t="s">
        <v>533</v>
      </c>
      <c r="AN277" s="1" t="str">
        <f>CONCATENATE(A277,'PL230087'!$R$5)</f>
        <v>Commande 4</v>
      </c>
      <c r="AO277" s="1" t="str">
        <f t="shared" si="43"/>
        <v>P0268</v>
      </c>
      <c r="AP277" s="1" t="str">
        <f t="shared" si="44"/>
        <v/>
      </c>
      <c r="AQ277" s="1" t="str">
        <f t="shared" si="45"/>
        <v>P0268</v>
      </c>
    </row>
    <row r="278" spans="1:43" x14ac:dyDescent="0.25">
      <c r="A278" s="43" t="str">
        <f t="shared" si="42"/>
        <v/>
      </c>
      <c r="AM278" s="43" t="s">
        <v>534</v>
      </c>
      <c r="AN278" s="1" t="str">
        <f>CONCATENATE(A278,'PL230087'!$R$5)</f>
        <v>Commande 4</v>
      </c>
      <c r="AO278" s="1" t="str">
        <f t="shared" si="43"/>
        <v>P0269</v>
      </c>
      <c r="AP278" s="1" t="str">
        <f t="shared" si="44"/>
        <v/>
      </c>
      <c r="AQ278" s="1" t="str">
        <f t="shared" si="45"/>
        <v>P0269</v>
      </c>
    </row>
    <row r="279" spans="1:43" x14ac:dyDescent="0.25">
      <c r="A279" s="43" t="str">
        <f t="shared" si="42"/>
        <v/>
      </c>
      <c r="AM279" s="43" t="s">
        <v>535</v>
      </c>
      <c r="AN279" s="1" t="str">
        <f>CONCATENATE(A279,'PL230087'!$R$5)</f>
        <v>Commande 4</v>
      </c>
      <c r="AO279" s="1" t="str">
        <f t="shared" si="43"/>
        <v>P0270</v>
      </c>
      <c r="AP279" s="1" t="str">
        <f t="shared" si="44"/>
        <v/>
      </c>
      <c r="AQ279" s="1" t="str">
        <f t="shared" si="45"/>
        <v>P0270</v>
      </c>
    </row>
    <row r="280" spans="1:43" x14ac:dyDescent="0.25">
      <c r="A280" s="43" t="str">
        <f t="shared" si="42"/>
        <v/>
      </c>
      <c r="AM280" s="43" t="s">
        <v>536</v>
      </c>
      <c r="AN280" s="1" t="str">
        <f>CONCATENATE(A280,'PL230087'!$R$5)</f>
        <v>Commande 4</v>
      </c>
      <c r="AO280" s="1" t="str">
        <f t="shared" si="43"/>
        <v>P0271</v>
      </c>
      <c r="AP280" s="1" t="str">
        <f t="shared" si="44"/>
        <v/>
      </c>
      <c r="AQ280" s="1" t="str">
        <f t="shared" si="45"/>
        <v>P0271</v>
      </c>
    </row>
    <row r="281" spans="1:43" x14ac:dyDescent="0.25">
      <c r="A281" s="43" t="str">
        <f t="shared" si="42"/>
        <v/>
      </c>
      <c r="AM281" s="43" t="s">
        <v>537</v>
      </c>
      <c r="AN281" s="1" t="str">
        <f>CONCATENATE(A281,'PL230087'!$R$5)</f>
        <v>Commande 4</v>
      </c>
      <c r="AO281" s="1" t="str">
        <f t="shared" si="43"/>
        <v>P0272</v>
      </c>
      <c r="AP281" s="1" t="str">
        <f t="shared" si="44"/>
        <v/>
      </c>
      <c r="AQ281" s="1" t="str">
        <f t="shared" si="45"/>
        <v>P0272</v>
      </c>
    </row>
    <row r="282" spans="1:43" x14ac:dyDescent="0.25">
      <c r="A282" s="43" t="str">
        <f t="shared" si="42"/>
        <v/>
      </c>
      <c r="AM282" s="43" t="s">
        <v>538</v>
      </c>
      <c r="AN282" s="1" t="str">
        <f>CONCATENATE(A282,'PL230087'!$R$5)</f>
        <v>Commande 4</v>
      </c>
      <c r="AO282" s="1" t="str">
        <f t="shared" si="43"/>
        <v>P0273</v>
      </c>
      <c r="AP282" s="1" t="str">
        <f t="shared" si="44"/>
        <v/>
      </c>
      <c r="AQ282" s="1" t="str">
        <f t="shared" si="45"/>
        <v>P0273</v>
      </c>
    </row>
    <row r="283" spans="1:43" x14ac:dyDescent="0.25">
      <c r="A283" s="43" t="str">
        <f t="shared" si="42"/>
        <v/>
      </c>
      <c r="AM283" s="43" t="s">
        <v>539</v>
      </c>
      <c r="AN283" s="1" t="str">
        <f>CONCATENATE(A283,'PL230087'!$R$5)</f>
        <v>Commande 4</v>
      </c>
      <c r="AO283" s="1" t="str">
        <f t="shared" si="43"/>
        <v>P0274</v>
      </c>
      <c r="AP283" s="1" t="str">
        <f t="shared" si="44"/>
        <v/>
      </c>
      <c r="AQ283" s="1" t="str">
        <f t="shared" si="45"/>
        <v>P0274</v>
      </c>
    </row>
    <row r="284" spans="1:43" x14ac:dyDescent="0.25">
      <c r="A284" s="43" t="str">
        <f t="shared" si="42"/>
        <v/>
      </c>
      <c r="AM284" s="43" t="s">
        <v>540</v>
      </c>
      <c r="AN284" s="1" t="str">
        <f>CONCATENATE(A284,'PL230087'!$R$5)</f>
        <v>Commande 4</v>
      </c>
      <c r="AO284" s="1" t="str">
        <f t="shared" si="43"/>
        <v>P0275</v>
      </c>
      <c r="AP284" s="1" t="str">
        <f t="shared" si="44"/>
        <v/>
      </c>
      <c r="AQ284" s="1" t="str">
        <f t="shared" si="45"/>
        <v>P0275</v>
      </c>
    </row>
    <row r="285" spans="1:43" x14ac:dyDescent="0.25">
      <c r="A285" s="43" t="str">
        <f t="shared" si="42"/>
        <v/>
      </c>
      <c r="AM285" s="43" t="s">
        <v>541</v>
      </c>
      <c r="AN285" s="1" t="str">
        <f>CONCATENATE(A285,'PL230087'!$R$5)</f>
        <v>Commande 4</v>
      </c>
      <c r="AO285" s="1" t="str">
        <f t="shared" si="43"/>
        <v>P0276</v>
      </c>
      <c r="AP285" s="1" t="str">
        <f t="shared" si="44"/>
        <v/>
      </c>
      <c r="AQ285" s="1" t="str">
        <f t="shared" si="45"/>
        <v>P0276</v>
      </c>
    </row>
    <row r="286" spans="1:43" x14ac:dyDescent="0.25">
      <c r="A286" s="43" t="str">
        <f t="shared" si="42"/>
        <v/>
      </c>
      <c r="AM286" s="43" t="s">
        <v>542</v>
      </c>
      <c r="AN286" s="1" t="str">
        <f>CONCATENATE(A286,'PL230087'!$R$5)</f>
        <v>Commande 4</v>
      </c>
      <c r="AO286" s="1" t="str">
        <f t="shared" si="43"/>
        <v>P0277</v>
      </c>
      <c r="AP286" s="1" t="str">
        <f t="shared" si="44"/>
        <v/>
      </c>
      <c r="AQ286" s="1" t="str">
        <f t="shared" si="45"/>
        <v>P0277</v>
      </c>
    </row>
    <row r="287" spans="1:43" x14ac:dyDescent="0.25">
      <c r="A287" s="43" t="str">
        <f t="shared" si="42"/>
        <v/>
      </c>
      <c r="AM287" s="43" t="s">
        <v>543</v>
      </c>
      <c r="AN287" s="1" t="str">
        <f>CONCATENATE(A287,'PL230087'!$R$5)</f>
        <v>Commande 4</v>
      </c>
      <c r="AO287" s="1" t="str">
        <f t="shared" si="43"/>
        <v>P0278</v>
      </c>
      <c r="AP287" s="1" t="str">
        <f t="shared" si="44"/>
        <v/>
      </c>
      <c r="AQ287" s="1" t="str">
        <f t="shared" si="45"/>
        <v>P0278</v>
      </c>
    </row>
    <row r="288" spans="1:43" x14ac:dyDescent="0.25">
      <c r="A288" s="43" t="str">
        <f t="shared" si="42"/>
        <v/>
      </c>
      <c r="AM288" s="43" t="s">
        <v>544</v>
      </c>
      <c r="AN288" s="1" t="str">
        <f>CONCATENATE(A288,'PL230087'!$R$5)</f>
        <v>Commande 4</v>
      </c>
      <c r="AO288" s="1" t="str">
        <f t="shared" si="43"/>
        <v>P0279</v>
      </c>
      <c r="AP288" s="1" t="str">
        <f t="shared" si="44"/>
        <v/>
      </c>
      <c r="AQ288" s="1" t="str">
        <f t="shared" si="45"/>
        <v>P0279</v>
      </c>
    </row>
    <row r="289" spans="1:43" x14ac:dyDescent="0.25">
      <c r="A289" s="43" t="str">
        <f t="shared" si="42"/>
        <v/>
      </c>
      <c r="AM289" s="43" t="s">
        <v>545</v>
      </c>
      <c r="AN289" s="1" t="str">
        <f>CONCATENATE(A289,'PL230087'!$R$5)</f>
        <v>Commande 4</v>
      </c>
      <c r="AO289" s="1" t="str">
        <f t="shared" si="43"/>
        <v>P0280</v>
      </c>
      <c r="AP289" s="1" t="str">
        <f t="shared" si="44"/>
        <v/>
      </c>
      <c r="AQ289" s="1" t="str">
        <f t="shared" si="45"/>
        <v>P0280</v>
      </c>
    </row>
    <row r="290" spans="1:43" x14ac:dyDescent="0.25">
      <c r="A290" s="43" t="str">
        <f t="shared" si="42"/>
        <v/>
      </c>
      <c r="AM290" s="43" t="s">
        <v>546</v>
      </c>
      <c r="AN290" s="1" t="str">
        <f>CONCATENATE(A290,'PL230087'!$R$5)</f>
        <v>Commande 4</v>
      </c>
      <c r="AO290" s="1" t="str">
        <f t="shared" si="43"/>
        <v>P0281</v>
      </c>
      <c r="AP290" s="1" t="str">
        <f t="shared" si="44"/>
        <v/>
      </c>
      <c r="AQ290" s="1" t="str">
        <f t="shared" si="45"/>
        <v>P0281</v>
      </c>
    </row>
    <row r="291" spans="1:43" x14ac:dyDescent="0.25">
      <c r="A291" s="43" t="str">
        <f t="shared" si="42"/>
        <v/>
      </c>
      <c r="AM291" s="43" t="s">
        <v>547</v>
      </c>
      <c r="AN291" s="1" t="str">
        <f>CONCATENATE(A291,'PL230087'!$R$5)</f>
        <v>Commande 4</v>
      </c>
      <c r="AO291" s="1" t="str">
        <f t="shared" si="43"/>
        <v>P0282</v>
      </c>
      <c r="AP291" s="1" t="str">
        <f t="shared" si="44"/>
        <v/>
      </c>
      <c r="AQ291" s="1" t="str">
        <f t="shared" si="45"/>
        <v>P0282</v>
      </c>
    </row>
    <row r="292" spans="1:43" x14ac:dyDescent="0.25">
      <c r="A292" s="43" t="str">
        <f t="shared" si="42"/>
        <v/>
      </c>
      <c r="AM292" s="43" t="s">
        <v>548</v>
      </c>
      <c r="AN292" s="1" t="str">
        <f>CONCATENATE(A292,'PL230087'!$R$5)</f>
        <v>Commande 4</v>
      </c>
      <c r="AO292" s="1" t="str">
        <f t="shared" si="43"/>
        <v>P0283</v>
      </c>
      <c r="AP292" s="1" t="str">
        <f t="shared" si="44"/>
        <v/>
      </c>
      <c r="AQ292" s="1" t="str">
        <f t="shared" si="45"/>
        <v>P0283</v>
      </c>
    </row>
    <row r="293" spans="1:43" x14ac:dyDescent="0.25">
      <c r="A293" s="43" t="str">
        <f t="shared" si="42"/>
        <v/>
      </c>
      <c r="AM293" s="43" t="s">
        <v>549</v>
      </c>
      <c r="AN293" s="1" t="str">
        <f>CONCATENATE(A293,'PL230087'!$R$5)</f>
        <v>Commande 4</v>
      </c>
      <c r="AO293" s="1" t="str">
        <f t="shared" si="43"/>
        <v>P0284</v>
      </c>
      <c r="AP293" s="1" t="str">
        <f t="shared" si="44"/>
        <v/>
      </c>
      <c r="AQ293" s="1" t="str">
        <f t="shared" si="45"/>
        <v>P0284</v>
      </c>
    </row>
    <row r="294" spans="1:43" x14ac:dyDescent="0.25">
      <c r="A294" s="43" t="str">
        <f t="shared" si="42"/>
        <v/>
      </c>
      <c r="AM294" s="43" t="s">
        <v>550</v>
      </c>
      <c r="AN294" s="1" t="str">
        <f>CONCATENATE(A294,'PL230087'!$R$5)</f>
        <v>Commande 4</v>
      </c>
      <c r="AO294" s="1" t="str">
        <f t="shared" si="43"/>
        <v>P0285</v>
      </c>
      <c r="AP294" s="1" t="str">
        <f t="shared" si="44"/>
        <v/>
      </c>
      <c r="AQ294" s="1" t="str">
        <f t="shared" si="45"/>
        <v>P0285</v>
      </c>
    </row>
    <row r="295" spans="1:43" x14ac:dyDescent="0.25">
      <c r="A295" s="43" t="str">
        <f t="shared" si="42"/>
        <v/>
      </c>
      <c r="AM295" s="43" t="s">
        <v>551</v>
      </c>
      <c r="AN295" s="1" t="str">
        <f>CONCATENATE(A295,'PL230087'!$R$5)</f>
        <v>Commande 4</v>
      </c>
      <c r="AO295" s="1" t="str">
        <f t="shared" si="43"/>
        <v>P0286</v>
      </c>
      <c r="AP295" s="1" t="str">
        <f t="shared" si="44"/>
        <v/>
      </c>
      <c r="AQ295" s="1" t="str">
        <f t="shared" si="45"/>
        <v>P0286</v>
      </c>
    </row>
    <row r="296" spans="1:43" x14ac:dyDescent="0.25">
      <c r="A296" s="43" t="str">
        <f t="shared" si="42"/>
        <v/>
      </c>
      <c r="AM296" s="43" t="s">
        <v>552</v>
      </c>
      <c r="AN296" s="1" t="str">
        <f>CONCATENATE(A296,'PL230087'!$R$5)</f>
        <v>Commande 4</v>
      </c>
      <c r="AO296" s="1" t="str">
        <f t="shared" si="43"/>
        <v>P0287</v>
      </c>
      <c r="AP296" s="1" t="str">
        <f t="shared" si="44"/>
        <v/>
      </c>
      <c r="AQ296" s="1" t="str">
        <f t="shared" si="45"/>
        <v>P0287</v>
      </c>
    </row>
    <row r="297" spans="1:43" x14ac:dyDescent="0.25">
      <c r="A297" s="43" t="str">
        <f t="shared" si="42"/>
        <v/>
      </c>
      <c r="AM297" s="43" t="s">
        <v>553</v>
      </c>
      <c r="AN297" s="1" t="str">
        <f>CONCATENATE(A297,'PL230087'!$R$5)</f>
        <v>Commande 4</v>
      </c>
      <c r="AO297" s="1" t="str">
        <f t="shared" si="43"/>
        <v>P0288</v>
      </c>
      <c r="AP297" s="1" t="str">
        <f t="shared" si="44"/>
        <v/>
      </c>
      <c r="AQ297" s="1" t="str">
        <f t="shared" si="45"/>
        <v>P0288</v>
      </c>
    </row>
    <row r="298" spans="1:43" x14ac:dyDescent="0.25">
      <c r="A298" s="43" t="str">
        <f t="shared" si="42"/>
        <v/>
      </c>
      <c r="AM298" s="43" t="s">
        <v>554</v>
      </c>
      <c r="AN298" s="1" t="str">
        <f>CONCATENATE(A298,'PL230087'!$R$5)</f>
        <v>Commande 4</v>
      </c>
      <c r="AO298" s="1" t="str">
        <f t="shared" si="43"/>
        <v>P0289</v>
      </c>
      <c r="AP298" s="1" t="str">
        <f t="shared" si="44"/>
        <v/>
      </c>
      <c r="AQ298" s="1" t="str">
        <f t="shared" si="45"/>
        <v>P0289</v>
      </c>
    </row>
    <row r="299" spans="1:43" x14ac:dyDescent="0.25">
      <c r="A299" s="43" t="str">
        <f t="shared" si="42"/>
        <v/>
      </c>
      <c r="AM299" s="43" t="s">
        <v>555</v>
      </c>
      <c r="AN299" s="1" t="str">
        <f>CONCATENATE(A299,'PL230087'!$R$5)</f>
        <v>Commande 4</v>
      </c>
      <c r="AO299" s="1" t="str">
        <f t="shared" si="43"/>
        <v>P0290</v>
      </c>
      <c r="AP299" s="1" t="str">
        <f t="shared" si="44"/>
        <v/>
      </c>
      <c r="AQ299" s="1" t="str">
        <f t="shared" si="45"/>
        <v>P0290</v>
      </c>
    </row>
    <row r="300" spans="1:43" x14ac:dyDescent="0.25">
      <c r="A300" s="43" t="str">
        <f t="shared" si="42"/>
        <v/>
      </c>
      <c r="AM300" s="43" t="s">
        <v>556</v>
      </c>
      <c r="AN300" s="1" t="str">
        <f>CONCATENATE(A300,'PL230087'!$R$5)</f>
        <v>Commande 4</v>
      </c>
      <c r="AO300" s="1" t="str">
        <f t="shared" si="43"/>
        <v>P0291</v>
      </c>
      <c r="AP300" s="1" t="str">
        <f t="shared" si="44"/>
        <v/>
      </c>
      <c r="AQ300" s="1" t="str">
        <f t="shared" si="45"/>
        <v>P0291</v>
      </c>
    </row>
    <row r="301" spans="1:43" x14ac:dyDescent="0.25">
      <c r="A301" s="43" t="str">
        <f t="shared" si="42"/>
        <v/>
      </c>
      <c r="AM301" s="43" t="s">
        <v>557</v>
      </c>
      <c r="AN301" s="1" t="str">
        <f>CONCATENATE(A301,'PL230087'!$R$5)</f>
        <v>Commande 4</v>
      </c>
      <c r="AO301" s="1" t="str">
        <f t="shared" si="43"/>
        <v>P0292</v>
      </c>
      <c r="AP301" s="1" t="str">
        <f t="shared" si="44"/>
        <v/>
      </c>
      <c r="AQ301" s="1" t="str">
        <f t="shared" si="45"/>
        <v>P0292</v>
      </c>
    </row>
    <row r="302" spans="1:43" x14ac:dyDescent="0.25">
      <c r="A302" s="43" t="str">
        <f t="shared" si="42"/>
        <v/>
      </c>
      <c r="AM302" s="43" t="s">
        <v>558</v>
      </c>
      <c r="AN302" s="1" t="str">
        <f>CONCATENATE(A302,'PL230087'!$R$5)</f>
        <v>Commande 4</v>
      </c>
      <c r="AO302" s="1" t="str">
        <f t="shared" si="43"/>
        <v>P0293</v>
      </c>
      <c r="AP302" s="1" t="str">
        <f t="shared" si="44"/>
        <v/>
      </c>
      <c r="AQ302" s="1" t="str">
        <f t="shared" si="45"/>
        <v>P0293</v>
      </c>
    </row>
    <row r="303" spans="1:43" x14ac:dyDescent="0.25">
      <c r="A303" s="43" t="str">
        <f t="shared" si="42"/>
        <v/>
      </c>
      <c r="AM303" s="43" t="s">
        <v>559</v>
      </c>
      <c r="AN303" s="1" t="str">
        <f>CONCATENATE(A303,'PL230087'!$R$5)</f>
        <v>Commande 4</v>
      </c>
      <c r="AO303" s="1" t="str">
        <f t="shared" si="43"/>
        <v>P0294</v>
      </c>
      <c r="AP303" s="1" t="str">
        <f t="shared" si="44"/>
        <v/>
      </c>
      <c r="AQ303" s="1" t="str">
        <f t="shared" si="45"/>
        <v>P0294</v>
      </c>
    </row>
    <row r="304" spans="1:43" x14ac:dyDescent="0.25">
      <c r="A304" s="43" t="str">
        <f t="shared" si="42"/>
        <v/>
      </c>
      <c r="AM304" s="43" t="s">
        <v>560</v>
      </c>
      <c r="AN304" s="1" t="str">
        <f>CONCATENATE(A304,'PL230087'!$R$5)</f>
        <v>Commande 4</v>
      </c>
      <c r="AO304" s="1" t="str">
        <f t="shared" si="43"/>
        <v>P0295</v>
      </c>
      <c r="AP304" s="1" t="str">
        <f t="shared" si="44"/>
        <v/>
      </c>
      <c r="AQ304" s="1" t="str">
        <f t="shared" si="45"/>
        <v>P0295</v>
      </c>
    </row>
    <row r="305" spans="1:43" x14ac:dyDescent="0.25">
      <c r="A305" s="43" t="str">
        <f t="shared" si="42"/>
        <v/>
      </c>
      <c r="AM305" s="43" t="s">
        <v>561</v>
      </c>
      <c r="AN305" s="1" t="str">
        <f>CONCATENATE(A305,'PL230087'!$R$5)</f>
        <v>Commande 4</v>
      </c>
      <c r="AO305" s="1" t="str">
        <f t="shared" si="43"/>
        <v>P0296</v>
      </c>
      <c r="AP305" s="1" t="str">
        <f t="shared" si="44"/>
        <v/>
      </c>
      <c r="AQ305" s="1" t="str">
        <f t="shared" si="45"/>
        <v>P0296</v>
      </c>
    </row>
    <row r="306" spans="1:43" x14ac:dyDescent="0.25">
      <c r="A306" s="43" t="str">
        <f t="shared" si="42"/>
        <v/>
      </c>
      <c r="AM306" s="43" t="s">
        <v>562</v>
      </c>
      <c r="AN306" s="1" t="str">
        <f>CONCATENATE(A306,'PL230087'!$R$5)</f>
        <v>Commande 4</v>
      </c>
      <c r="AO306" s="1" t="str">
        <f t="shared" si="43"/>
        <v>P0297</v>
      </c>
      <c r="AP306" s="1" t="str">
        <f t="shared" si="44"/>
        <v/>
      </c>
      <c r="AQ306" s="1" t="str">
        <f t="shared" si="45"/>
        <v>P0297</v>
      </c>
    </row>
    <row r="307" spans="1:43" x14ac:dyDescent="0.25">
      <c r="A307" s="43" t="str">
        <f t="shared" si="42"/>
        <v/>
      </c>
      <c r="AM307" s="43" t="s">
        <v>563</v>
      </c>
      <c r="AN307" s="1" t="str">
        <f>CONCATENATE(A307,'PL230087'!$R$5)</f>
        <v>Commande 4</v>
      </c>
      <c r="AO307" s="1" t="str">
        <f t="shared" si="43"/>
        <v>P0298</v>
      </c>
      <c r="AP307" s="1" t="str">
        <f t="shared" si="44"/>
        <v/>
      </c>
      <c r="AQ307" s="1" t="str">
        <f t="shared" si="45"/>
        <v>P0298</v>
      </c>
    </row>
    <row r="308" spans="1:43" x14ac:dyDescent="0.25">
      <c r="A308" s="43" t="str">
        <f t="shared" si="42"/>
        <v/>
      </c>
      <c r="AM308" s="43" t="s">
        <v>564</v>
      </c>
      <c r="AN308" s="1" t="str">
        <f>CONCATENATE(A308,'PL230087'!$R$5)</f>
        <v>Commande 4</v>
      </c>
      <c r="AO308" s="1" t="str">
        <f t="shared" si="43"/>
        <v>P0299</v>
      </c>
      <c r="AP308" s="1" t="str">
        <f t="shared" si="44"/>
        <v/>
      </c>
      <c r="AQ308" s="1" t="str">
        <f t="shared" si="45"/>
        <v>P0299</v>
      </c>
    </row>
    <row r="309" spans="1:43" x14ac:dyDescent="0.25">
      <c r="A309" s="43" t="str">
        <f t="shared" si="42"/>
        <v/>
      </c>
      <c r="AM309" s="43" t="s">
        <v>565</v>
      </c>
      <c r="AN309" s="1" t="str">
        <f>CONCATENATE(A309,'PL230087'!$R$5)</f>
        <v>Commande 4</v>
      </c>
      <c r="AO309" s="1" t="str">
        <f t="shared" si="43"/>
        <v>P0300</v>
      </c>
      <c r="AP309" s="1" t="str">
        <f t="shared" si="44"/>
        <v/>
      </c>
      <c r="AQ309" s="1" t="str">
        <f t="shared" si="45"/>
        <v>P0300</v>
      </c>
    </row>
    <row r="310" spans="1:43" x14ac:dyDescent="0.25">
      <c r="A310" s="43" t="str">
        <f t="shared" si="42"/>
        <v/>
      </c>
      <c r="AM310" s="43" t="s">
        <v>566</v>
      </c>
      <c r="AN310" s="1" t="str">
        <f>CONCATENATE(A310,'PL230087'!$R$5)</f>
        <v>Commande 4</v>
      </c>
      <c r="AO310" s="1" t="str">
        <f t="shared" si="43"/>
        <v>P0301</v>
      </c>
      <c r="AP310" s="1" t="str">
        <f t="shared" si="44"/>
        <v/>
      </c>
      <c r="AQ310" s="1" t="str">
        <f t="shared" si="45"/>
        <v>P0301</v>
      </c>
    </row>
    <row r="311" spans="1:43" x14ac:dyDescent="0.25">
      <c r="A311" s="43" t="str">
        <f t="shared" si="42"/>
        <v/>
      </c>
      <c r="AM311" s="43" t="s">
        <v>567</v>
      </c>
      <c r="AN311" s="1" t="str">
        <f>CONCATENATE(A311,'PL230087'!$R$5)</f>
        <v>Commande 4</v>
      </c>
      <c r="AO311" s="1" t="str">
        <f t="shared" si="43"/>
        <v>P0302</v>
      </c>
      <c r="AP311" s="1" t="str">
        <f t="shared" si="44"/>
        <v/>
      </c>
      <c r="AQ311" s="1" t="str">
        <f t="shared" si="45"/>
        <v>P0302</v>
      </c>
    </row>
    <row r="312" spans="1:43" x14ac:dyDescent="0.25">
      <c r="A312" s="43" t="str">
        <f t="shared" si="42"/>
        <v/>
      </c>
      <c r="AM312" s="43" t="s">
        <v>568</v>
      </c>
      <c r="AN312" s="1" t="str">
        <f>CONCATENATE(A312,'PL230087'!$R$5)</f>
        <v>Commande 4</v>
      </c>
      <c r="AO312" s="1" t="str">
        <f t="shared" si="43"/>
        <v>P0303</v>
      </c>
      <c r="AP312" s="1" t="str">
        <f t="shared" si="44"/>
        <v/>
      </c>
      <c r="AQ312" s="1" t="str">
        <f t="shared" si="45"/>
        <v>P0303</v>
      </c>
    </row>
    <row r="313" spans="1:43" x14ac:dyDescent="0.25">
      <c r="A313" s="43" t="str">
        <f t="shared" si="42"/>
        <v/>
      </c>
      <c r="AM313" s="43" t="s">
        <v>569</v>
      </c>
      <c r="AN313" s="1" t="str">
        <f>CONCATENATE(A313,'PL230087'!$R$5)</f>
        <v>Commande 4</v>
      </c>
      <c r="AO313" s="1" t="str">
        <f t="shared" si="43"/>
        <v>P0304</v>
      </c>
      <c r="AP313" s="1" t="str">
        <f t="shared" si="44"/>
        <v/>
      </c>
      <c r="AQ313" s="1" t="str">
        <f t="shared" si="45"/>
        <v>P0304</v>
      </c>
    </row>
    <row r="314" spans="1:43" x14ac:dyDescent="0.25">
      <c r="A314" s="43" t="str">
        <f t="shared" si="42"/>
        <v/>
      </c>
      <c r="AM314" s="43" t="s">
        <v>570</v>
      </c>
      <c r="AN314" s="1" t="str">
        <f>CONCATENATE(A314,'PL230087'!$R$5)</f>
        <v>Commande 4</v>
      </c>
      <c r="AO314" s="1" t="str">
        <f t="shared" si="43"/>
        <v>P0305</v>
      </c>
      <c r="AP314" s="1" t="str">
        <f t="shared" si="44"/>
        <v/>
      </c>
      <c r="AQ314" s="1" t="str">
        <f t="shared" si="45"/>
        <v>P0305</v>
      </c>
    </row>
    <row r="315" spans="1:43" x14ac:dyDescent="0.25">
      <c r="A315" s="43" t="str">
        <f t="shared" si="42"/>
        <v/>
      </c>
      <c r="AM315" s="43" t="s">
        <v>571</v>
      </c>
      <c r="AN315" s="1" t="str">
        <f>CONCATENATE(A315,'PL230087'!$R$5)</f>
        <v>Commande 4</v>
      </c>
      <c r="AO315" s="1" t="str">
        <f t="shared" si="43"/>
        <v>P0306</v>
      </c>
      <c r="AP315" s="1" t="str">
        <f t="shared" si="44"/>
        <v/>
      </c>
      <c r="AQ315" s="1" t="str">
        <f t="shared" si="45"/>
        <v>P0306</v>
      </c>
    </row>
    <row r="316" spans="1:43" x14ac:dyDescent="0.25">
      <c r="A316" s="43" t="str">
        <f t="shared" si="42"/>
        <v/>
      </c>
      <c r="AM316" s="43" t="s">
        <v>572</v>
      </c>
      <c r="AN316" s="1" t="str">
        <f>CONCATENATE(A316,'PL230087'!$R$5)</f>
        <v>Commande 4</v>
      </c>
      <c r="AO316" s="1" t="str">
        <f t="shared" si="43"/>
        <v>P0307</v>
      </c>
      <c r="AP316" s="1" t="str">
        <f t="shared" si="44"/>
        <v/>
      </c>
      <c r="AQ316" s="1" t="str">
        <f t="shared" si="45"/>
        <v>P0307</v>
      </c>
    </row>
    <row r="317" spans="1:43" x14ac:dyDescent="0.25">
      <c r="A317" s="43" t="str">
        <f t="shared" si="42"/>
        <v/>
      </c>
      <c r="AM317" s="43" t="s">
        <v>573</v>
      </c>
      <c r="AN317" s="1" t="str">
        <f>CONCATENATE(A317,'PL230087'!$R$5)</f>
        <v>Commande 4</v>
      </c>
      <c r="AO317" s="1" t="str">
        <f t="shared" si="43"/>
        <v>P0308</v>
      </c>
      <c r="AP317" s="1" t="str">
        <f t="shared" si="44"/>
        <v/>
      </c>
      <c r="AQ317" s="1" t="str">
        <f t="shared" si="45"/>
        <v>P0308</v>
      </c>
    </row>
    <row r="318" spans="1:43" x14ac:dyDescent="0.25">
      <c r="A318" s="43" t="str">
        <f t="shared" si="42"/>
        <v/>
      </c>
      <c r="AM318" s="43" t="s">
        <v>574</v>
      </c>
      <c r="AN318" s="1" t="str">
        <f>CONCATENATE(A318,'PL230087'!$R$5)</f>
        <v>Commande 4</v>
      </c>
      <c r="AO318" s="1" t="str">
        <f t="shared" si="43"/>
        <v>P0309</v>
      </c>
      <c r="AP318" s="1" t="str">
        <f t="shared" si="44"/>
        <v/>
      </c>
      <c r="AQ318" s="1" t="str">
        <f t="shared" si="45"/>
        <v>P0309</v>
      </c>
    </row>
    <row r="319" spans="1:43" x14ac:dyDescent="0.25">
      <c r="A319" s="43" t="str">
        <f t="shared" si="42"/>
        <v/>
      </c>
      <c r="AM319" s="43" t="s">
        <v>575</v>
      </c>
      <c r="AN319" s="1" t="str">
        <f>CONCATENATE(A319,'PL230087'!$R$5)</f>
        <v>Commande 4</v>
      </c>
      <c r="AO319" s="1" t="str">
        <f t="shared" si="43"/>
        <v>P0310</v>
      </c>
      <c r="AP319" s="1" t="str">
        <f t="shared" si="44"/>
        <v/>
      </c>
      <c r="AQ319" s="1" t="str">
        <f t="shared" si="45"/>
        <v>P0310</v>
      </c>
    </row>
    <row r="320" spans="1:43" x14ac:dyDescent="0.25">
      <c r="A320" s="43" t="str">
        <f t="shared" si="42"/>
        <v/>
      </c>
      <c r="AM320" s="43" t="s">
        <v>576</v>
      </c>
      <c r="AN320" s="1" t="str">
        <f>CONCATENATE(A320,'PL230087'!$R$5)</f>
        <v>Commande 4</v>
      </c>
      <c r="AO320" s="1" t="str">
        <f t="shared" si="43"/>
        <v>P0311</v>
      </c>
      <c r="AP320" s="1" t="str">
        <f t="shared" si="44"/>
        <v/>
      </c>
      <c r="AQ320" s="1" t="str">
        <f t="shared" si="45"/>
        <v>P0311</v>
      </c>
    </row>
    <row r="321" spans="1:43" x14ac:dyDescent="0.25">
      <c r="A321" s="43" t="str">
        <f t="shared" si="42"/>
        <v/>
      </c>
      <c r="AM321" s="43" t="s">
        <v>577</v>
      </c>
      <c r="AN321" s="1" t="str">
        <f>CONCATENATE(A321,'PL230087'!$R$5)</f>
        <v>Commande 4</v>
      </c>
      <c r="AO321" s="1" t="str">
        <f t="shared" si="43"/>
        <v>P0312</v>
      </c>
      <c r="AP321" s="1" t="str">
        <f t="shared" si="44"/>
        <v/>
      </c>
      <c r="AQ321" s="1" t="str">
        <f t="shared" si="45"/>
        <v>P0312</v>
      </c>
    </row>
    <row r="322" spans="1:43" x14ac:dyDescent="0.25">
      <c r="A322" s="43" t="str">
        <f t="shared" si="42"/>
        <v/>
      </c>
      <c r="AM322" s="43" t="s">
        <v>578</v>
      </c>
      <c r="AN322" s="1" t="str">
        <f>CONCATENATE(A322,'PL230087'!$R$5)</f>
        <v>Commande 4</v>
      </c>
      <c r="AO322" s="1" t="str">
        <f t="shared" si="43"/>
        <v>P0313</v>
      </c>
      <c r="AP322" s="1" t="str">
        <f t="shared" si="44"/>
        <v/>
      </c>
      <c r="AQ322" s="1" t="str">
        <f t="shared" si="45"/>
        <v>P0313</v>
      </c>
    </row>
    <row r="323" spans="1:43" x14ac:dyDescent="0.25">
      <c r="A323" s="43" t="str">
        <f t="shared" si="42"/>
        <v/>
      </c>
      <c r="AM323" s="43" t="s">
        <v>579</v>
      </c>
      <c r="AN323" s="1" t="str">
        <f>CONCATENATE(A323,'PL230087'!$R$5)</f>
        <v>Commande 4</v>
      </c>
      <c r="AO323" s="1" t="str">
        <f t="shared" si="43"/>
        <v>P0314</v>
      </c>
      <c r="AP323" s="1" t="str">
        <f t="shared" si="44"/>
        <v/>
      </c>
      <c r="AQ323" s="1" t="str">
        <f t="shared" si="45"/>
        <v>P0314</v>
      </c>
    </row>
    <row r="324" spans="1:43" x14ac:dyDescent="0.25">
      <c r="A324" s="43" t="str">
        <f t="shared" si="42"/>
        <v/>
      </c>
      <c r="AM324" s="43" t="s">
        <v>580</v>
      </c>
      <c r="AN324" s="1" t="str">
        <f>CONCATENATE(A324,'PL230087'!$R$5)</f>
        <v>Commande 4</v>
      </c>
      <c r="AO324" s="1" t="str">
        <f t="shared" si="43"/>
        <v>P0315</v>
      </c>
      <c r="AP324" s="1" t="str">
        <f t="shared" si="44"/>
        <v/>
      </c>
      <c r="AQ324" s="1" t="str">
        <f t="shared" si="45"/>
        <v>P0315</v>
      </c>
    </row>
    <row r="325" spans="1:43" x14ac:dyDescent="0.25">
      <c r="A325" s="43" t="str">
        <f t="shared" si="42"/>
        <v/>
      </c>
      <c r="AM325" s="43" t="s">
        <v>581</v>
      </c>
      <c r="AN325" s="1" t="str">
        <f>CONCATENATE(A325,'PL230087'!$R$5)</f>
        <v>Commande 4</v>
      </c>
      <c r="AO325" s="1" t="str">
        <f t="shared" si="43"/>
        <v>P0316</v>
      </c>
      <c r="AP325" s="1" t="str">
        <f t="shared" si="44"/>
        <v/>
      </c>
      <c r="AQ325" s="1" t="str">
        <f t="shared" si="45"/>
        <v>P0316</v>
      </c>
    </row>
    <row r="326" spans="1:43" x14ac:dyDescent="0.25">
      <c r="A326" s="43" t="str">
        <f t="shared" si="42"/>
        <v/>
      </c>
      <c r="AM326" s="43" t="s">
        <v>582</v>
      </c>
      <c r="AN326" s="1" t="str">
        <f>CONCATENATE(A326,'PL230087'!$R$5)</f>
        <v>Commande 4</v>
      </c>
      <c r="AO326" s="1" t="str">
        <f t="shared" si="43"/>
        <v>P0317</v>
      </c>
      <c r="AP326" s="1" t="str">
        <f t="shared" si="44"/>
        <v/>
      </c>
      <c r="AQ326" s="1" t="str">
        <f t="shared" si="45"/>
        <v>P0317</v>
      </c>
    </row>
    <row r="327" spans="1:43" x14ac:dyDescent="0.25">
      <c r="A327" s="43" t="str">
        <f t="shared" si="42"/>
        <v/>
      </c>
      <c r="AM327" s="43" t="s">
        <v>583</v>
      </c>
      <c r="AN327" s="1" t="str">
        <f>CONCATENATE(A327,'PL230087'!$R$5)</f>
        <v>Commande 4</v>
      </c>
      <c r="AO327" s="1" t="str">
        <f t="shared" si="43"/>
        <v>P0318</v>
      </c>
      <c r="AP327" s="1" t="str">
        <f t="shared" si="44"/>
        <v/>
      </c>
      <c r="AQ327" s="1" t="str">
        <f t="shared" si="45"/>
        <v>P0318</v>
      </c>
    </row>
    <row r="328" spans="1:43" x14ac:dyDescent="0.25">
      <c r="A328" s="43" t="str">
        <f t="shared" si="42"/>
        <v/>
      </c>
      <c r="AM328" s="43" t="s">
        <v>584</v>
      </c>
      <c r="AN328" s="1" t="str">
        <f>CONCATENATE(A328,'PL230087'!$R$5)</f>
        <v>Commande 4</v>
      </c>
      <c r="AO328" s="1" t="str">
        <f t="shared" si="43"/>
        <v>P0319</v>
      </c>
      <c r="AP328" s="1" t="str">
        <f t="shared" si="44"/>
        <v/>
      </c>
      <c r="AQ328" s="1" t="str">
        <f t="shared" si="45"/>
        <v>P0319</v>
      </c>
    </row>
    <row r="329" spans="1:43" x14ac:dyDescent="0.25">
      <c r="A329" s="43" t="str">
        <f t="shared" si="42"/>
        <v/>
      </c>
      <c r="AM329" s="43" t="s">
        <v>585</v>
      </c>
      <c r="AN329" s="1" t="str">
        <f>CONCATENATE(A329,'PL230087'!$R$5)</f>
        <v>Commande 4</v>
      </c>
      <c r="AO329" s="1" t="str">
        <f t="shared" si="43"/>
        <v>P0320</v>
      </c>
      <c r="AP329" s="1" t="str">
        <f t="shared" si="44"/>
        <v/>
      </c>
      <c r="AQ329" s="1" t="str">
        <f t="shared" si="45"/>
        <v>P0320</v>
      </c>
    </row>
    <row r="330" spans="1:43" x14ac:dyDescent="0.25">
      <c r="A330" s="43" t="str">
        <f t="shared" si="42"/>
        <v/>
      </c>
      <c r="AM330" s="43" t="s">
        <v>586</v>
      </c>
      <c r="AN330" s="1" t="str">
        <f>CONCATENATE(A330,'PL230087'!$R$5)</f>
        <v>Commande 4</v>
      </c>
      <c r="AO330" s="1" t="str">
        <f t="shared" si="43"/>
        <v>P0321</v>
      </c>
      <c r="AP330" s="1" t="str">
        <f t="shared" si="44"/>
        <v/>
      </c>
      <c r="AQ330" s="1" t="str">
        <f t="shared" si="45"/>
        <v>P0321</v>
      </c>
    </row>
    <row r="331" spans="1:43" x14ac:dyDescent="0.25">
      <c r="A331" s="43" t="str">
        <f t="shared" ref="A331:A394" si="46">CONCATENATE(B331,D331)</f>
        <v/>
      </c>
      <c r="AM331" s="43" t="s">
        <v>587</v>
      </c>
      <c r="AN331" s="1" t="str">
        <f>CONCATENATE(A331,'PL230087'!$R$5)</f>
        <v>Commande 4</v>
      </c>
      <c r="AO331" s="1" t="str">
        <f t="shared" ref="AO331:AO394" si="47">AM331</f>
        <v>P0322</v>
      </c>
      <c r="AP331" s="1" t="str">
        <f t="shared" ref="AP331:AP394" si="48">A331</f>
        <v/>
      </c>
      <c r="AQ331" s="1" t="str">
        <f t="shared" ref="AQ331:AQ394" si="49">AO331</f>
        <v>P0322</v>
      </c>
    </row>
    <row r="332" spans="1:43" x14ac:dyDescent="0.25">
      <c r="A332" s="43" t="str">
        <f t="shared" si="46"/>
        <v/>
      </c>
      <c r="AM332" s="43" t="s">
        <v>588</v>
      </c>
      <c r="AN332" s="1" t="str">
        <f>CONCATENATE(A332,'PL230087'!$R$5)</f>
        <v>Commande 4</v>
      </c>
      <c r="AO332" s="1" t="str">
        <f t="shared" si="47"/>
        <v>P0323</v>
      </c>
      <c r="AP332" s="1" t="str">
        <f t="shared" si="48"/>
        <v/>
      </c>
      <c r="AQ332" s="1" t="str">
        <f t="shared" si="49"/>
        <v>P0323</v>
      </c>
    </row>
    <row r="333" spans="1:43" x14ac:dyDescent="0.25">
      <c r="A333" s="43" t="str">
        <f t="shared" si="46"/>
        <v/>
      </c>
      <c r="AM333" s="43" t="s">
        <v>589</v>
      </c>
      <c r="AN333" s="1" t="str">
        <f>CONCATENATE(A333,'PL230087'!$R$5)</f>
        <v>Commande 4</v>
      </c>
      <c r="AO333" s="1" t="str">
        <f t="shared" si="47"/>
        <v>P0324</v>
      </c>
      <c r="AP333" s="1" t="str">
        <f t="shared" si="48"/>
        <v/>
      </c>
      <c r="AQ333" s="1" t="str">
        <f t="shared" si="49"/>
        <v>P0324</v>
      </c>
    </row>
    <row r="334" spans="1:43" x14ac:dyDescent="0.25">
      <c r="A334" s="43" t="str">
        <f t="shared" si="46"/>
        <v/>
      </c>
      <c r="AM334" s="43" t="s">
        <v>590</v>
      </c>
      <c r="AN334" s="1" t="str">
        <f>CONCATENATE(A334,'PL230087'!$R$5)</f>
        <v>Commande 4</v>
      </c>
      <c r="AO334" s="1" t="str">
        <f t="shared" si="47"/>
        <v>P0325</v>
      </c>
      <c r="AP334" s="1" t="str">
        <f t="shared" si="48"/>
        <v/>
      </c>
      <c r="AQ334" s="1" t="str">
        <f t="shared" si="49"/>
        <v>P0325</v>
      </c>
    </row>
    <row r="335" spans="1:43" x14ac:dyDescent="0.25">
      <c r="A335" s="43" t="str">
        <f t="shared" si="46"/>
        <v/>
      </c>
      <c r="AM335" s="43" t="s">
        <v>591</v>
      </c>
      <c r="AN335" s="1" t="str">
        <f>CONCATENATE(A335,'PL230087'!$R$5)</f>
        <v>Commande 4</v>
      </c>
      <c r="AO335" s="1" t="str">
        <f t="shared" si="47"/>
        <v>P0326</v>
      </c>
      <c r="AP335" s="1" t="str">
        <f t="shared" si="48"/>
        <v/>
      </c>
      <c r="AQ335" s="1" t="str">
        <f t="shared" si="49"/>
        <v>P0326</v>
      </c>
    </row>
    <row r="336" spans="1:43" x14ac:dyDescent="0.25">
      <c r="A336" s="43" t="str">
        <f t="shared" si="46"/>
        <v/>
      </c>
      <c r="AM336" s="43" t="s">
        <v>592</v>
      </c>
      <c r="AN336" s="1" t="str">
        <f>CONCATENATE(A336,'PL230087'!$R$5)</f>
        <v>Commande 4</v>
      </c>
      <c r="AO336" s="1" t="str">
        <f t="shared" si="47"/>
        <v>P0327</v>
      </c>
      <c r="AP336" s="1" t="str">
        <f t="shared" si="48"/>
        <v/>
      </c>
      <c r="AQ336" s="1" t="str">
        <f t="shared" si="49"/>
        <v>P0327</v>
      </c>
    </row>
    <row r="337" spans="1:43" x14ac:dyDescent="0.25">
      <c r="A337" s="43" t="str">
        <f t="shared" si="46"/>
        <v/>
      </c>
      <c r="AM337" s="43" t="s">
        <v>593</v>
      </c>
      <c r="AN337" s="1" t="str">
        <f>CONCATENATE(A337,'PL230087'!$R$5)</f>
        <v>Commande 4</v>
      </c>
      <c r="AO337" s="1" t="str">
        <f t="shared" si="47"/>
        <v>P0328</v>
      </c>
      <c r="AP337" s="1" t="str">
        <f t="shared" si="48"/>
        <v/>
      </c>
      <c r="AQ337" s="1" t="str">
        <f t="shared" si="49"/>
        <v>P0328</v>
      </c>
    </row>
    <row r="338" spans="1:43" x14ac:dyDescent="0.25">
      <c r="A338" s="43" t="str">
        <f t="shared" si="46"/>
        <v/>
      </c>
      <c r="AM338" s="43" t="s">
        <v>594</v>
      </c>
      <c r="AN338" s="1" t="str">
        <f>CONCATENATE(A338,'PL230087'!$R$5)</f>
        <v>Commande 4</v>
      </c>
      <c r="AO338" s="1" t="str">
        <f t="shared" si="47"/>
        <v>P0329</v>
      </c>
      <c r="AP338" s="1" t="str">
        <f t="shared" si="48"/>
        <v/>
      </c>
      <c r="AQ338" s="1" t="str">
        <f t="shared" si="49"/>
        <v>P0329</v>
      </c>
    </row>
    <row r="339" spans="1:43" x14ac:dyDescent="0.25">
      <c r="A339" s="43" t="str">
        <f t="shared" si="46"/>
        <v/>
      </c>
      <c r="AM339" s="43" t="s">
        <v>595</v>
      </c>
      <c r="AN339" s="1" t="str">
        <f>CONCATENATE(A339,'PL230087'!$R$5)</f>
        <v>Commande 4</v>
      </c>
      <c r="AO339" s="1" t="str">
        <f t="shared" si="47"/>
        <v>P0330</v>
      </c>
      <c r="AP339" s="1" t="str">
        <f t="shared" si="48"/>
        <v/>
      </c>
      <c r="AQ339" s="1" t="str">
        <f t="shared" si="49"/>
        <v>P0330</v>
      </c>
    </row>
    <row r="340" spans="1:43" x14ac:dyDescent="0.25">
      <c r="A340" s="43" t="str">
        <f t="shared" si="46"/>
        <v/>
      </c>
      <c r="AM340" s="43" t="s">
        <v>596</v>
      </c>
      <c r="AN340" s="1" t="str">
        <f>CONCATENATE(A340,'PL230087'!$R$5)</f>
        <v>Commande 4</v>
      </c>
      <c r="AO340" s="1" t="str">
        <f t="shared" si="47"/>
        <v>P0331</v>
      </c>
      <c r="AP340" s="1" t="str">
        <f t="shared" si="48"/>
        <v/>
      </c>
      <c r="AQ340" s="1" t="str">
        <f t="shared" si="49"/>
        <v>P0331</v>
      </c>
    </row>
    <row r="341" spans="1:43" x14ac:dyDescent="0.25">
      <c r="A341" s="43" t="str">
        <f t="shared" si="46"/>
        <v/>
      </c>
      <c r="AM341" s="43" t="s">
        <v>597</v>
      </c>
      <c r="AN341" s="1" t="str">
        <f>CONCATENATE(A341,'PL230087'!$R$5)</f>
        <v>Commande 4</v>
      </c>
      <c r="AO341" s="1" t="str">
        <f t="shared" si="47"/>
        <v>P0332</v>
      </c>
      <c r="AP341" s="1" t="str">
        <f t="shared" si="48"/>
        <v/>
      </c>
      <c r="AQ341" s="1" t="str">
        <f t="shared" si="49"/>
        <v>P0332</v>
      </c>
    </row>
    <row r="342" spans="1:43" x14ac:dyDescent="0.25">
      <c r="A342" s="43" t="str">
        <f t="shared" si="46"/>
        <v/>
      </c>
      <c r="AM342" s="43" t="s">
        <v>598</v>
      </c>
      <c r="AN342" s="1" t="str">
        <f>CONCATENATE(A342,'PL230087'!$R$5)</f>
        <v>Commande 4</v>
      </c>
      <c r="AO342" s="1" t="str">
        <f t="shared" si="47"/>
        <v>P0333</v>
      </c>
      <c r="AP342" s="1" t="str">
        <f t="shared" si="48"/>
        <v/>
      </c>
      <c r="AQ342" s="1" t="str">
        <f t="shared" si="49"/>
        <v>P0333</v>
      </c>
    </row>
    <row r="343" spans="1:43" x14ac:dyDescent="0.25">
      <c r="A343" s="43" t="str">
        <f t="shared" si="46"/>
        <v/>
      </c>
      <c r="AM343" s="43" t="s">
        <v>599</v>
      </c>
      <c r="AN343" s="1" t="str">
        <f>CONCATENATE(A343,'PL230087'!$R$5)</f>
        <v>Commande 4</v>
      </c>
      <c r="AO343" s="1" t="str">
        <f t="shared" si="47"/>
        <v>P0334</v>
      </c>
      <c r="AP343" s="1" t="str">
        <f t="shared" si="48"/>
        <v/>
      </c>
      <c r="AQ343" s="1" t="str">
        <f t="shared" si="49"/>
        <v>P0334</v>
      </c>
    </row>
    <row r="344" spans="1:43" x14ac:dyDescent="0.25">
      <c r="A344" s="43" t="str">
        <f t="shared" si="46"/>
        <v/>
      </c>
      <c r="AM344" s="43" t="s">
        <v>600</v>
      </c>
      <c r="AN344" s="1" t="str">
        <f>CONCATENATE(A344,'PL230087'!$R$5)</f>
        <v>Commande 4</v>
      </c>
      <c r="AO344" s="1" t="str">
        <f t="shared" si="47"/>
        <v>P0335</v>
      </c>
      <c r="AP344" s="1" t="str">
        <f t="shared" si="48"/>
        <v/>
      </c>
      <c r="AQ344" s="1" t="str">
        <f t="shared" si="49"/>
        <v>P0335</v>
      </c>
    </row>
    <row r="345" spans="1:43" x14ac:dyDescent="0.25">
      <c r="A345" s="43" t="str">
        <f t="shared" si="46"/>
        <v/>
      </c>
      <c r="AM345" s="43" t="s">
        <v>601</v>
      </c>
      <c r="AN345" s="1" t="str">
        <f>CONCATENATE(A345,'PL230087'!$R$5)</f>
        <v>Commande 4</v>
      </c>
      <c r="AO345" s="1" t="str">
        <f t="shared" si="47"/>
        <v>P0336</v>
      </c>
      <c r="AP345" s="1" t="str">
        <f t="shared" si="48"/>
        <v/>
      </c>
      <c r="AQ345" s="1" t="str">
        <f t="shared" si="49"/>
        <v>P0336</v>
      </c>
    </row>
    <row r="346" spans="1:43" x14ac:dyDescent="0.25">
      <c r="A346" s="43" t="str">
        <f t="shared" si="46"/>
        <v/>
      </c>
      <c r="AM346" s="43" t="s">
        <v>602</v>
      </c>
      <c r="AN346" s="1" t="str">
        <f>CONCATENATE(A346,'PL230087'!$R$5)</f>
        <v>Commande 4</v>
      </c>
      <c r="AO346" s="1" t="str">
        <f t="shared" si="47"/>
        <v>P0337</v>
      </c>
      <c r="AP346" s="1" t="str">
        <f t="shared" si="48"/>
        <v/>
      </c>
      <c r="AQ346" s="1" t="str">
        <f t="shared" si="49"/>
        <v>P0337</v>
      </c>
    </row>
    <row r="347" spans="1:43" x14ac:dyDescent="0.25">
      <c r="A347" s="43" t="str">
        <f t="shared" si="46"/>
        <v/>
      </c>
      <c r="AM347" s="43" t="s">
        <v>603</v>
      </c>
      <c r="AN347" s="1" t="str">
        <f>CONCATENATE(A347,'PL230087'!$R$5)</f>
        <v>Commande 4</v>
      </c>
      <c r="AO347" s="1" t="str">
        <f t="shared" si="47"/>
        <v>P0338</v>
      </c>
      <c r="AP347" s="1" t="str">
        <f t="shared" si="48"/>
        <v/>
      </c>
      <c r="AQ347" s="1" t="str">
        <f t="shared" si="49"/>
        <v>P0338</v>
      </c>
    </row>
    <row r="348" spans="1:43" x14ac:dyDescent="0.25">
      <c r="A348" s="43" t="str">
        <f t="shared" si="46"/>
        <v/>
      </c>
      <c r="AM348" s="43" t="s">
        <v>604</v>
      </c>
      <c r="AN348" s="1" t="str">
        <f>CONCATENATE(A348,'PL230087'!$R$5)</f>
        <v>Commande 4</v>
      </c>
      <c r="AO348" s="1" t="str">
        <f t="shared" si="47"/>
        <v>P0339</v>
      </c>
      <c r="AP348" s="1" t="str">
        <f t="shared" si="48"/>
        <v/>
      </c>
      <c r="AQ348" s="1" t="str">
        <f t="shared" si="49"/>
        <v>P0339</v>
      </c>
    </row>
    <row r="349" spans="1:43" x14ac:dyDescent="0.25">
      <c r="A349" s="43" t="str">
        <f t="shared" si="46"/>
        <v/>
      </c>
      <c r="AM349" s="43" t="s">
        <v>605</v>
      </c>
      <c r="AN349" s="1" t="str">
        <f>CONCATENATE(A349,'PL230087'!$R$5)</f>
        <v>Commande 4</v>
      </c>
      <c r="AO349" s="1" t="str">
        <f t="shared" si="47"/>
        <v>P0340</v>
      </c>
      <c r="AP349" s="1" t="str">
        <f t="shared" si="48"/>
        <v/>
      </c>
      <c r="AQ349" s="1" t="str">
        <f t="shared" si="49"/>
        <v>P0340</v>
      </c>
    </row>
    <row r="350" spans="1:43" x14ac:dyDescent="0.25">
      <c r="A350" s="43" t="str">
        <f t="shared" si="46"/>
        <v/>
      </c>
      <c r="AM350" s="43" t="s">
        <v>606</v>
      </c>
      <c r="AN350" s="1" t="str">
        <f>CONCATENATE(A350,'PL230087'!$R$5)</f>
        <v>Commande 4</v>
      </c>
      <c r="AO350" s="1" t="str">
        <f t="shared" si="47"/>
        <v>P0341</v>
      </c>
      <c r="AP350" s="1" t="str">
        <f t="shared" si="48"/>
        <v/>
      </c>
      <c r="AQ350" s="1" t="str">
        <f t="shared" si="49"/>
        <v>P0341</v>
      </c>
    </row>
    <row r="351" spans="1:43" x14ac:dyDescent="0.25">
      <c r="A351" s="43" t="str">
        <f t="shared" si="46"/>
        <v/>
      </c>
      <c r="AM351" s="43" t="s">
        <v>607</v>
      </c>
      <c r="AN351" s="1" t="str">
        <f>CONCATENATE(A351,'PL230087'!$R$5)</f>
        <v>Commande 4</v>
      </c>
      <c r="AO351" s="1" t="str">
        <f t="shared" si="47"/>
        <v>P0342</v>
      </c>
      <c r="AP351" s="1" t="str">
        <f t="shared" si="48"/>
        <v/>
      </c>
      <c r="AQ351" s="1" t="str">
        <f t="shared" si="49"/>
        <v>P0342</v>
      </c>
    </row>
    <row r="352" spans="1:43" x14ac:dyDescent="0.25">
      <c r="A352" s="43" t="str">
        <f t="shared" si="46"/>
        <v/>
      </c>
      <c r="AM352" s="43" t="s">
        <v>608</v>
      </c>
      <c r="AN352" s="1" t="str">
        <f>CONCATENATE(A352,'PL230087'!$R$5)</f>
        <v>Commande 4</v>
      </c>
      <c r="AO352" s="1" t="str">
        <f t="shared" si="47"/>
        <v>P0343</v>
      </c>
      <c r="AP352" s="1" t="str">
        <f t="shared" si="48"/>
        <v/>
      </c>
      <c r="AQ352" s="1" t="str">
        <f t="shared" si="49"/>
        <v>P0343</v>
      </c>
    </row>
    <row r="353" spans="1:43" x14ac:dyDescent="0.25">
      <c r="A353" s="43" t="str">
        <f t="shared" si="46"/>
        <v/>
      </c>
      <c r="AM353" s="43" t="s">
        <v>609</v>
      </c>
      <c r="AN353" s="1" t="str">
        <f>CONCATENATE(A353,'PL230087'!$R$5)</f>
        <v>Commande 4</v>
      </c>
      <c r="AO353" s="1" t="str">
        <f t="shared" si="47"/>
        <v>P0344</v>
      </c>
      <c r="AP353" s="1" t="str">
        <f t="shared" si="48"/>
        <v/>
      </c>
      <c r="AQ353" s="1" t="str">
        <f t="shared" si="49"/>
        <v>P0344</v>
      </c>
    </row>
    <row r="354" spans="1:43" x14ac:dyDescent="0.25">
      <c r="A354" s="43" t="str">
        <f t="shared" si="46"/>
        <v/>
      </c>
      <c r="AM354" s="43" t="s">
        <v>610</v>
      </c>
      <c r="AN354" s="1" t="str">
        <f>CONCATENATE(A354,'PL230087'!$R$5)</f>
        <v>Commande 4</v>
      </c>
      <c r="AO354" s="1" t="str">
        <f t="shared" si="47"/>
        <v>P0345</v>
      </c>
      <c r="AP354" s="1" t="str">
        <f t="shared" si="48"/>
        <v/>
      </c>
      <c r="AQ354" s="1" t="str">
        <f t="shared" si="49"/>
        <v>P0345</v>
      </c>
    </row>
    <row r="355" spans="1:43" x14ac:dyDescent="0.25">
      <c r="A355" s="43" t="str">
        <f t="shared" si="46"/>
        <v/>
      </c>
      <c r="AM355" s="43" t="s">
        <v>611</v>
      </c>
      <c r="AN355" s="1" t="str">
        <f>CONCATENATE(A355,'PL230087'!$R$5)</f>
        <v>Commande 4</v>
      </c>
      <c r="AO355" s="1" t="str">
        <f t="shared" si="47"/>
        <v>P0346</v>
      </c>
      <c r="AP355" s="1" t="str">
        <f t="shared" si="48"/>
        <v/>
      </c>
      <c r="AQ355" s="1" t="str">
        <f t="shared" si="49"/>
        <v>P0346</v>
      </c>
    </row>
    <row r="356" spans="1:43" x14ac:dyDescent="0.25">
      <c r="A356" s="43" t="str">
        <f t="shared" si="46"/>
        <v/>
      </c>
      <c r="AM356" s="43" t="s">
        <v>612</v>
      </c>
      <c r="AN356" s="1" t="str">
        <f>CONCATENATE(A356,'PL230087'!$R$5)</f>
        <v>Commande 4</v>
      </c>
      <c r="AO356" s="1" t="str">
        <f t="shared" si="47"/>
        <v>P0347</v>
      </c>
      <c r="AP356" s="1" t="str">
        <f t="shared" si="48"/>
        <v/>
      </c>
      <c r="AQ356" s="1" t="str">
        <f t="shared" si="49"/>
        <v>P0347</v>
      </c>
    </row>
    <row r="357" spans="1:43" x14ac:dyDescent="0.25">
      <c r="A357" s="43" t="str">
        <f t="shared" si="46"/>
        <v/>
      </c>
      <c r="AM357" s="43" t="s">
        <v>613</v>
      </c>
      <c r="AN357" s="1" t="str">
        <f>CONCATENATE(A357,'PL230087'!$R$5)</f>
        <v>Commande 4</v>
      </c>
      <c r="AO357" s="1" t="str">
        <f t="shared" si="47"/>
        <v>P0348</v>
      </c>
      <c r="AP357" s="1" t="str">
        <f t="shared" si="48"/>
        <v/>
      </c>
      <c r="AQ357" s="1" t="str">
        <f t="shared" si="49"/>
        <v>P0348</v>
      </c>
    </row>
    <row r="358" spans="1:43" x14ac:dyDescent="0.25">
      <c r="A358" s="43" t="str">
        <f t="shared" si="46"/>
        <v/>
      </c>
      <c r="AM358" s="43" t="s">
        <v>614</v>
      </c>
      <c r="AN358" s="1" t="str">
        <f>CONCATENATE(A358,'PL230087'!$R$5)</f>
        <v>Commande 4</v>
      </c>
      <c r="AO358" s="1" t="str">
        <f t="shared" si="47"/>
        <v>P0349</v>
      </c>
      <c r="AP358" s="1" t="str">
        <f t="shared" si="48"/>
        <v/>
      </c>
      <c r="AQ358" s="1" t="str">
        <f t="shared" si="49"/>
        <v>P0349</v>
      </c>
    </row>
    <row r="359" spans="1:43" x14ac:dyDescent="0.25">
      <c r="A359" s="43" t="str">
        <f t="shared" si="46"/>
        <v/>
      </c>
      <c r="AM359" s="43" t="s">
        <v>615</v>
      </c>
      <c r="AN359" s="1" t="str">
        <f>CONCATENATE(A359,'PL230087'!$R$5)</f>
        <v>Commande 4</v>
      </c>
      <c r="AO359" s="1" t="str">
        <f t="shared" si="47"/>
        <v>P0350</v>
      </c>
      <c r="AP359" s="1" t="str">
        <f t="shared" si="48"/>
        <v/>
      </c>
      <c r="AQ359" s="1" t="str">
        <f t="shared" si="49"/>
        <v>P0350</v>
      </c>
    </row>
    <row r="360" spans="1:43" x14ac:dyDescent="0.25">
      <c r="A360" s="43" t="str">
        <f t="shared" si="46"/>
        <v/>
      </c>
      <c r="AM360" s="43" t="s">
        <v>616</v>
      </c>
      <c r="AN360" s="1" t="str">
        <f>CONCATENATE(A360,'PL230087'!$R$5)</f>
        <v>Commande 4</v>
      </c>
      <c r="AO360" s="1" t="str">
        <f t="shared" si="47"/>
        <v>P0351</v>
      </c>
      <c r="AP360" s="1" t="str">
        <f t="shared" si="48"/>
        <v/>
      </c>
      <c r="AQ360" s="1" t="str">
        <f t="shared" si="49"/>
        <v>P0351</v>
      </c>
    </row>
    <row r="361" spans="1:43" x14ac:dyDescent="0.25">
      <c r="A361" s="43" t="str">
        <f t="shared" si="46"/>
        <v/>
      </c>
      <c r="AM361" s="43" t="s">
        <v>617</v>
      </c>
      <c r="AN361" s="1" t="str">
        <f>CONCATENATE(A361,'PL230087'!$R$5)</f>
        <v>Commande 4</v>
      </c>
      <c r="AO361" s="1" t="str">
        <f t="shared" si="47"/>
        <v>P0352</v>
      </c>
      <c r="AP361" s="1" t="str">
        <f t="shared" si="48"/>
        <v/>
      </c>
      <c r="AQ361" s="1" t="str">
        <f t="shared" si="49"/>
        <v>P0352</v>
      </c>
    </row>
    <row r="362" spans="1:43" x14ac:dyDescent="0.25">
      <c r="A362" s="43" t="str">
        <f t="shared" si="46"/>
        <v/>
      </c>
      <c r="AM362" s="43" t="s">
        <v>618</v>
      </c>
      <c r="AN362" s="1" t="str">
        <f>CONCATENATE(A362,'PL230087'!$R$5)</f>
        <v>Commande 4</v>
      </c>
      <c r="AO362" s="1" t="str">
        <f t="shared" si="47"/>
        <v>P0353</v>
      </c>
      <c r="AP362" s="1" t="str">
        <f t="shared" si="48"/>
        <v/>
      </c>
      <c r="AQ362" s="1" t="str">
        <f t="shared" si="49"/>
        <v>P0353</v>
      </c>
    </row>
    <row r="363" spans="1:43" x14ac:dyDescent="0.25">
      <c r="A363" s="43" t="str">
        <f t="shared" si="46"/>
        <v/>
      </c>
      <c r="AM363" s="43" t="s">
        <v>619</v>
      </c>
      <c r="AN363" s="1" t="str">
        <f>CONCATENATE(A363,'PL230087'!$R$5)</f>
        <v>Commande 4</v>
      </c>
      <c r="AO363" s="1" t="str">
        <f t="shared" si="47"/>
        <v>P0354</v>
      </c>
      <c r="AP363" s="1" t="str">
        <f t="shared" si="48"/>
        <v/>
      </c>
      <c r="AQ363" s="1" t="str">
        <f t="shared" si="49"/>
        <v>P0354</v>
      </c>
    </row>
    <row r="364" spans="1:43" x14ac:dyDescent="0.25">
      <c r="A364" s="43" t="str">
        <f t="shared" si="46"/>
        <v/>
      </c>
      <c r="AM364" s="43" t="s">
        <v>620</v>
      </c>
      <c r="AN364" s="1" t="str">
        <f>CONCATENATE(A364,'PL230087'!$R$5)</f>
        <v>Commande 4</v>
      </c>
      <c r="AO364" s="1" t="str">
        <f t="shared" si="47"/>
        <v>P0355</v>
      </c>
      <c r="AP364" s="1" t="str">
        <f t="shared" si="48"/>
        <v/>
      </c>
      <c r="AQ364" s="1" t="str">
        <f t="shared" si="49"/>
        <v>P0355</v>
      </c>
    </row>
    <row r="365" spans="1:43" x14ac:dyDescent="0.25">
      <c r="A365" s="43" t="str">
        <f t="shared" si="46"/>
        <v/>
      </c>
      <c r="AM365" s="43" t="s">
        <v>621</v>
      </c>
      <c r="AN365" s="1" t="str">
        <f>CONCATENATE(A365,'PL230087'!$R$5)</f>
        <v>Commande 4</v>
      </c>
      <c r="AO365" s="1" t="str">
        <f t="shared" si="47"/>
        <v>P0356</v>
      </c>
      <c r="AP365" s="1" t="str">
        <f t="shared" si="48"/>
        <v/>
      </c>
      <c r="AQ365" s="1" t="str">
        <f t="shared" si="49"/>
        <v>P0356</v>
      </c>
    </row>
    <row r="366" spans="1:43" x14ac:dyDescent="0.25">
      <c r="A366" s="43" t="str">
        <f t="shared" si="46"/>
        <v/>
      </c>
      <c r="AM366" s="43" t="s">
        <v>622</v>
      </c>
      <c r="AN366" s="1" t="str">
        <f>CONCATENATE(A366,'PL230087'!$R$5)</f>
        <v>Commande 4</v>
      </c>
      <c r="AO366" s="1" t="str">
        <f t="shared" si="47"/>
        <v>P0357</v>
      </c>
      <c r="AP366" s="1" t="str">
        <f t="shared" si="48"/>
        <v/>
      </c>
      <c r="AQ366" s="1" t="str">
        <f t="shared" si="49"/>
        <v>P0357</v>
      </c>
    </row>
    <row r="367" spans="1:43" x14ac:dyDescent="0.25">
      <c r="A367" s="43" t="str">
        <f t="shared" si="46"/>
        <v/>
      </c>
      <c r="AM367" s="43" t="s">
        <v>623</v>
      </c>
      <c r="AN367" s="1" t="str">
        <f>CONCATENATE(A367,'PL230087'!$R$5)</f>
        <v>Commande 4</v>
      </c>
      <c r="AO367" s="1" t="str">
        <f t="shared" si="47"/>
        <v>P0358</v>
      </c>
      <c r="AP367" s="1" t="str">
        <f t="shared" si="48"/>
        <v/>
      </c>
      <c r="AQ367" s="1" t="str">
        <f t="shared" si="49"/>
        <v>P0358</v>
      </c>
    </row>
    <row r="368" spans="1:43" x14ac:dyDescent="0.25">
      <c r="A368" s="43" t="str">
        <f t="shared" si="46"/>
        <v/>
      </c>
      <c r="AM368" s="43" t="s">
        <v>624</v>
      </c>
      <c r="AN368" s="1" t="str">
        <f>CONCATENATE(A368,'PL230087'!$R$5)</f>
        <v>Commande 4</v>
      </c>
      <c r="AO368" s="1" t="str">
        <f t="shared" si="47"/>
        <v>P0359</v>
      </c>
      <c r="AP368" s="1" t="str">
        <f t="shared" si="48"/>
        <v/>
      </c>
      <c r="AQ368" s="1" t="str">
        <f t="shared" si="49"/>
        <v>P0359</v>
      </c>
    </row>
    <row r="369" spans="1:43" x14ac:dyDescent="0.25">
      <c r="A369" s="43" t="str">
        <f t="shared" si="46"/>
        <v/>
      </c>
      <c r="AM369" s="43" t="s">
        <v>625</v>
      </c>
      <c r="AN369" s="1" t="str">
        <f>CONCATENATE(A369,'PL230087'!$R$5)</f>
        <v>Commande 4</v>
      </c>
      <c r="AO369" s="1" t="str">
        <f t="shared" si="47"/>
        <v>P0360</v>
      </c>
      <c r="AP369" s="1" t="str">
        <f t="shared" si="48"/>
        <v/>
      </c>
      <c r="AQ369" s="1" t="str">
        <f t="shared" si="49"/>
        <v>P0360</v>
      </c>
    </row>
    <row r="370" spans="1:43" x14ac:dyDescent="0.25">
      <c r="A370" s="43" t="str">
        <f t="shared" si="46"/>
        <v/>
      </c>
      <c r="AM370" s="43" t="s">
        <v>626</v>
      </c>
      <c r="AN370" s="1" t="str">
        <f>CONCATENATE(A370,'PL230087'!$R$5)</f>
        <v>Commande 4</v>
      </c>
      <c r="AO370" s="1" t="str">
        <f t="shared" si="47"/>
        <v>P0361</v>
      </c>
      <c r="AP370" s="1" t="str">
        <f t="shared" si="48"/>
        <v/>
      </c>
      <c r="AQ370" s="1" t="str">
        <f t="shared" si="49"/>
        <v>P0361</v>
      </c>
    </row>
    <row r="371" spans="1:43" x14ac:dyDescent="0.25">
      <c r="A371" s="43" t="str">
        <f t="shared" si="46"/>
        <v/>
      </c>
      <c r="AM371" s="43" t="s">
        <v>627</v>
      </c>
      <c r="AN371" s="1" t="str">
        <f>CONCATENATE(A371,'PL230087'!$R$5)</f>
        <v>Commande 4</v>
      </c>
      <c r="AO371" s="1" t="str">
        <f t="shared" si="47"/>
        <v>P0362</v>
      </c>
      <c r="AP371" s="1" t="str">
        <f t="shared" si="48"/>
        <v/>
      </c>
      <c r="AQ371" s="1" t="str">
        <f t="shared" si="49"/>
        <v>P0362</v>
      </c>
    </row>
    <row r="372" spans="1:43" x14ac:dyDescent="0.25">
      <c r="A372" s="43" t="str">
        <f t="shared" si="46"/>
        <v/>
      </c>
      <c r="AM372" s="43" t="s">
        <v>628</v>
      </c>
      <c r="AN372" s="1" t="str">
        <f>CONCATENATE(A372,'PL230087'!$R$5)</f>
        <v>Commande 4</v>
      </c>
      <c r="AO372" s="1" t="str">
        <f t="shared" si="47"/>
        <v>P0363</v>
      </c>
      <c r="AP372" s="1" t="str">
        <f t="shared" si="48"/>
        <v/>
      </c>
      <c r="AQ372" s="1" t="str">
        <f t="shared" si="49"/>
        <v>P0363</v>
      </c>
    </row>
    <row r="373" spans="1:43" x14ac:dyDescent="0.25">
      <c r="A373" s="43" t="str">
        <f t="shared" si="46"/>
        <v/>
      </c>
      <c r="AM373" s="43" t="s">
        <v>629</v>
      </c>
      <c r="AN373" s="1" t="str">
        <f>CONCATENATE(A373,'PL230087'!$R$5)</f>
        <v>Commande 4</v>
      </c>
      <c r="AO373" s="1" t="str">
        <f t="shared" si="47"/>
        <v>P0364</v>
      </c>
      <c r="AP373" s="1" t="str">
        <f t="shared" si="48"/>
        <v/>
      </c>
      <c r="AQ373" s="1" t="str">
        <f t="shared" si="49"/>
        <v>P0364</v>
      </c>
    </row>
    <row r="374" spans="1:43" x14ac:dyDescent="0.25">
      <c r="A374" s="43" t="str">
        <f t="shared" si="46"/>
        <v/>
      </c>
      <c r="AM374" s="43" t="s">
        <v>630</v>
      </c>
      <c r="AN374" s="1" t="str">
        <f>CONCATENATE(A374,'PL230087'!$R$5)</f>
        <v>Commande 4</v>
      </c>
      <c r="AO374" s="1" t="str">
        <f t="shared" si="47"/>
        <v>P0365</v>
      </c>
      <c r="AP374" s="1" t="str">
        <f t="shared" si="48"/>
        <v/>
      </c>
      <c r="AQ374" s="1" t="str">
        <f t="shared" si="49"/>
        <v>P0365</v>
      </c>
    </row>
    <row r="375" spans="1:43" x14ac:dyDescent="0.25">
      <c r="A375" s="43" t="str">
        <f t="shared" si="46"/>
        <v/>
      </c>
      <c r="AM375" s="43" t="s">
        <v>631</v>
      </c>
      <c r="AN375" s="1" t="str">
        <f>CONCATENATE(A375,'PL230087'!$R$5)</f>
        <v>Commande 4</v>
      </c>
      <c r="AO375" s="1" t="str">
        <f t="shared" si="47"/>
        <v>P0366</v>
      </c>
      <c r="AP375" s="1" t="str">
        <f t="shared" si="48"/>
        <v/>
      </c>
      <c r="AQ375" s="1" t="str">
        <f t="shared" si="49"/>
        <v>P0366</v>
      </c>
    </row>
    <row r="376" spans="1:43" x14ac:dyDescent="0.25">
      <c r="A376" s="43" t="str">
        <f t="shared" si="46"/>
        <v/>
      </c>
      <c r="AM376" s="43" t="s">
        <v>632</v>
      </c>
      <c r="AN376" s="1" t="str">
        <f>CONCATENATE(A376,'PL230087'!$R$5)</f>
        <v>Commande 4</v>
      </c>
      <c r="AO376" s="1" t="str">
        <f t="shared" si="47"/>
        <v>P0367</v>
      </c>
      <c r="AP376" s="1" t="str">
        <f t="shared" si="48"/>
        <v/>
      </c>
      <c r="AQ376" s="1" t="str">
        <f t="shared" si="49"/>
        <v>P0367</v>
      </c>
    </row>
    <row r="377" spans="1:43" x14ac:dyDescent="0.25">
      <c r="A377" s="43" t="str">
        <f t="shared" si="46"/>
        <v/>
      </c>
      <c r="AM377" s="43" t="s">
        <v>633</v>
      </c>
      <c r="AN377" s="1" t="str">
        <f>CONCATENATE(A377,'PL230087'!$R$5)</f>
        <v>Commande 4</v>
      </c>
      <c r="AO377" s="1" t="str">
        <f t="shared" si="47"/>
        <v>P0368</v>
      </c>
      <c r="AP377" s="1" t="str">
        <f t="shared" si="48"/>
        <v/>
      </c>
      <c r="AQ377" s="1" t="str">
        <f t="shared" si="49"/>
        <v>P0368</v>
      </c>
    </row>
    <row r="378" spans="1:43" x14ac:dyDescent="0.25">
      <c r="A378" s="43" t="str">
        <f t="shared" si="46"/>
        <v/>
      </c>
      <c r="AM378" s="43" t="s">
        <v>634</v>
      </c>
      <c r="AN378" s="1" t="str">
        <f>CONCATENATE(A378,'PL230087'!$R$5)</f>
        <v>Commande 4</v>
      </c>
      <c r="AO378" s="1" t="str">
        <f t="shared" si="47"/>
        <v>P0369</v>
      </c>
      <c r="AP378" s="1" t="str">
        <f t="shared" si="48"/>
        <v/>
      </c>
      <c r="AQ378" s="1" t="str">
        <f t="shared" si="49"/>
        <v>P0369</v>
      </c>
    </row>
    <row r="379" spans="1:43" x14ac:dyDescent="0.25">
      <c r="A379" s="43" t="str">
        <f t="shared" si="46"/>
        <v/>
      </c>
      <c r="AM379" s="43" t="s">
        <v>635</v>
      </c>
      <c r="AN379" s="1" t="str">
        <f>CONCATENATE(A379,'PL230087'!$R$5)</f>
        <v>Commande 4</v>
      </c>
      <c r="AO379" s="1" t="str">
        <f t="shared" si="47"/>
        <v>P0370</v>
      </c>
      <c r="AP379" s="1" t="str">
        <f t="shared" si="48"/>
        <v/>
      </c>
      <c r="AQ379" s="1" t="str">
        <f t="shared" si="49"/>
        <v>P0370</v>
      </c>
    </row>
    <row r="380" spans="1:43" x14ac:dyDescent="0.25">
      <c r="A380" s="43" t="str">
        <f t="shared" si="46"/>
        <v/>
      </c>
      <c r="AM380" s="43" t="s">
        <v>636</v>
      </c>
      <c r="AN380" s="1" t="str">
        <f>CONCATENATE(A380,'PL230087'!$R$5)</f>
        <v>Commande 4</v>
      </c>
      <c r="AO380" s="1" t="str">
        <f t="shared" si="47"/>
        <v>P0371</v>
      </c>
      <c r="AP380" s="1" t="str">
        <f t="shared" si="48"/>
        <v/>
      </c>
      <c r="AQ380" s="1" t="str">
        <f t="shared" si="49"/>
        <v>P0371</v>
      </c>
    </row>
    <row r="381" spans="1:43" x14ac:dyDescent="0.25">
      <c r="A381" s="43" t="str">
        <f t="shared" si="46"/>
        <v/>
      </c>
      <c r="AM381" s="43" t="s">
        <v>637</v>
      </c>
      <c r="AN381" s="1" t="str">
        <f>CONCATENATE(A381,'PL230087'!$R$5)</f>
        <v>Commande 4</v>
      </c>
      <c r="AO381" s="1" t="str">
        <f t="shared" si="47"/>
        <v>P0372</v>
      </c>
      <c r="AP381" s="1" t="str">
        <f t="shared" si="48"/>
        <v/>
      </c>
      <c r="AQ381" s="1" t="str">
        <f t="shared" si="49"/>
        <v>P0372</v>
      </c>
    </row>
    <row r="382" spans="1:43" x14ac:dyDescent="0.25">
      <c r="A382" s="43" t="str">
        <f t="shared" si="46"/>
        <v/>
      </c>
      <c r="AM382" s="43" t="s">
        <v>638</v>
      </c>
      <c r="AN382" s="1" t="str">
        <f>CONCATENATE(A382,'PL230087'!$R$5)</f>
        <v>Commande 4</v>
      </c>
      <c r="AO382" s="1" t="str">
        <f t="shared" si="47"/>
        <v>P0373</v>
      </c>
      <c r="AP382" s="1" t="str">
        <f t="shared" si="48"/>
        <v/>
      </c>
      <c r="AQ382" s="1" t="str">
        <f t="shared" si="49"/>
        <v>P0373</v>
      </c>
    </row>
    <row r="383" spans="1:43" x14ac:dyDescent="0.25">
      <c r="A383" s="43" t="str">
        <f t="shared" si="46"/>
        <v/>
      </c>
      <c r="AM383" s="43" t="s">
        <v>639</v>
      </c>
      <c r="AN383" s="1" t="str">
        <f>CONCATENATE(A383,'PL230087'!$R$5)</f>
        <v>Commande 4</v>
      </c>
      <c r="AO383" s="1" t="str">
        <f t="shared" si="47"/>
        <v>P0374</v>
      </c>
      <c r="AP383" s="1" t="str">
        <f t="shared" si="48"/>
        <v/>
      </c>
      <c r="AQ383" s="1" t="str">
        <f t="shared" si="49"/>
        <v>P0374</v>
      </c>
    </row>
    <row r="384" spans="1:43" x14ac:dyDescent="0.25">
      <c r="A384" s="43" t="str">
        <f t="shared" si="46"/>
        <v/>
      </c>
      <c r="AM384" s="43" t="s">
        <v>640</v>
      </c>
      <c r="AN384" s="1" t="str">
        <f>CONCATENATE(A384,'PL230087'!$R$5)</f>
        <v>Commande 4</v>
      </c>
      <c r="AO384" s="1" t="str">
        <f t="shared" si="47"/>
        <v>P0375</v>
      </c>
      <c r="AP384" s="1" t="str">
        <f t="shared" si="48"/>
        <v/>
      </c>
      <c r="AQ384" s="1" t="str">
        <f t="shared" si="49"/>
        <v>P0375</v>
      </c>
    </row>
    <row r="385" spans="1:43" x14ac:dyDescent="0.25">
      <c r="A385" s="43" t="str">
        <f t="shared" si="46"/>
        <v/>
      </c>
      <c r="AM385" s="43" t="s">
        <v>641</v>
      </c>
      <c r="AN385" s="1" t="str">
        <f>CONCATENATE(A385,'PL230087'!$R$5)</f>
        <v>Commande 4</v>
      </c>
      <c r="AO385" s="1" t="str">
        <f t="shared" si="47"/>
        <v>P0376</v>
      </c>
      <c r="AP385" s="1" t="str">
        <f t="shared" si="48"/>
        <v/>
      </c>
      <c r="AQ385" s="1" t="str">
        <f t="shared" si="49"/>
        <v>P0376</v>
      </c>
    </row>
    <row r="386" spans="1:43" x14ac:dyDescent="0.25">
      <c r="A386" s="43" t="str">
        <f t="shared" si="46"/>
        <v/>
      </c>
      <c r="AM386" s="43" t="s">
        <v>642</v>
      </c>
      <c r="AN386" s="1" t="str">
        <f>CONCATENATE(A386,'PL230087'!$R$5)</f>
        <v>Commande 4</v>
      </c>
      <c r="AO386" s="1" t="str">
        <f t="shared" si="47"/>
        <v>P0377</v>
      </c>
      <c r="AP386" s="1" t="str">
        <f t="shared" si="48"/>
        <v/>
      </c>
      <c r="AQ386" s="1" t="str">
        <f t="shared" si="49"/>
        <v>P0377</v>
      </c>
    </row>
    <row r="387" spans="1:43" x14ac:dyDescent="0.25">
      <c r="A387" s="43" t="str">
        <f t="shared" si="46"/>
        <v/>
      </c>
      <c r="AM387" s="43" t="s">
        <v>643</v>
      </c>
      <c r="AN387" s="1" t="str">
        <f>CONCATENATE(A387,'PL230087'!$R$5)</f>
        <v>Commande 4</v>
      </c>
      <c r="AO387" s="1" t="str">
        <f t="shared" si="47"/>
        <v>P0378</v>
      </c>
      <c r="AP387" s="1" t="str">
        <f t="shared" si="48"/>
        <v/>
      </c>
      <c r="AQ387" s="1" t="str">
        <f t="shared" si="49"/>
        <v>P0378</v>
      </c>
    </row>
    <row r="388" spans="1:43" x14ac:dyDescent="0.25">
      <c r="A388" s="43" t="str">
        <f t="shared" si="46"/>
        <v/>
      </c>
      <c r="AM388" s="43" t="s">
        <v>644</v>
      </c>
      <c r="AN388" s="1" t="str">
        <f>CONCATENATE(A388,'PL230087'!$R$5)</f>
        <v>Commande 4</v>
      </c>
      <c r="AO388" s="1" t="str">
        <f t="shared" si="47"/>
        <v>P0379</v>
      </c>
      <c r="AP388" s="1" t="str">
        <f t="shared" si="48"/>
        <v/>
      </c>
      <c r="AQ388" s="1" t="str">
        <f t="shared" si="49"/>
        <v>P0379</v>
      </c>
    </row>
    <row r="389" spans="1:43" x14ac:dyDescent="0.25">
      <c r="A389" s="43" t="str">
        <f t="shared" si="46"/>
        <v/>
      </c>
      <c r="AM389" s="43" t="s">
        <v>645</v>
      </c>
      <c r="AN389" s="1" t="str">
        <f>CONCATENATE(A389,'PL230087'!$R$5)</f>
        <v>Commande 4</v>
      </c>
      <c r="AO389" s="1" t="str">
        <f t="shared" si="47"/>
        <v>P0380</v>
      </c>
      <c r="AP389" s="1" t="str">
        <f t="shared" si="48"/>
        <v/>
      </c>
      <c r="AQ389" s="1" t="str">
        <f t="shared" si="49"/>
        <v>P0380</v>
      </c>
    </row>
    <row r="390" spans="1:43" x14ac:dyDescent="0.25">
      <c r="A390" s="43" t="str">
        <f t="shared" si="46"/>
        <v/>
      </c>
      <c r="AM390" s="43" t="s">
        <v>646</v>
      </c>
      <c r="AN390" s="1" t="str">
        <f>CONCATENATE(A390,'PL230087'!$R$5)</f>
        <v>Commande 4</v>
      </c>
      <c r="AO390" s="1" t="str">
        <f t="shared" si="47"/>
        <v>P0381</v>
      </c>
      <c r="AP390" s="1" t="str">
        <f t="shared" si="48"/>
        <v/>
      </c>
      <c r="AQ390" s="1" t="str">
        <f t="shared" si="49"/>
        <v>P0381</v>
      </c>
    </row>
    <row r="391" spans="1:43" x14ac:dyDescent="0.25">
      <c r="A391" s="43" t="str">
        <f t="shared" si="46"/>
        <v/>
      </c>
      <c r="AM391" s="43" t="s">
        <v>647</v>
      </c>
      <c r="AN391" s="1" t="str">
        <f>CONCATENATE(A391,'PL230087'!$R$5)</f>
        <v>Commande 4</v>
      </c>
      <c r="AO391" s="1" t="str">
        <f t="shared" si="47"/>
        <v>P0382</v>
      </c>
      <c r="AP391" s="1" t="str">
        <f t="shared" si="48"/>
        <v/>
      </c>
      <c r="AQ391" s="1" t="str">
        <f t="shared" si="49"/>
        <v>P0382</v>
      </c>
    </row>
    <row r="392" spans="1:43" x14ac:dyDescent="0.25">
      <c r="A392" s="43" t="str">
        <f t="shared" si="46"/>
        <v/>
      </c>
      <c r="AM392" s="43" t="s">
        <v>648</v>
      </c>
      <c r="AN392" s="1" t="str">
        <f>CONCATENATE(A392,'PL230087'!$R$5)</f>
        <v>Commande 4</v>
      </c>
      <c r="AO392" s="1" t="str">
        <f t="shared" si="47"/>
        <v>P0383</v>
      </c>
      <c r="AP392" s="1" t="str">
        <f t="shared" si="48"/>
        <v/>
      </c>
      <c r="AQ392" s="1" t="str">
        <f t="shared" si="49"/>
        <v>P0383</v>
      </c>
    </row>
    <row r="393" spans="1:43" x14ac:dyDescent="0.25">
      <c r="A393" s="43" t="str">
        <f t="shared" si="46"/>
        <v/>
      </c>
      <c r="AM393" s="43" t="s">
        <v>649</v>
      </c>
      <c r="AN393" s="1" t="str">
        <f>CONCATENATE(A393,'PL230087'!$R$5)</f>
        <v>Commande 4</v>
      </c>
      <c r="AO393" s="1" t="str">
        <f t="shared" si="47"/>
        <v>P0384</v>
      </c>
      <c r="AP393" s="1" t="str">
        <f t="shared" si="48"/>
        <v/>
      </c>
      <c r="AQ393" s="1" t="str">
        <f t="shared" si="49"/>
        <v>P0384</v>
      </c>
    </row>
    <row r="394" spans="1:43" x14ac:dyDescent="0.25">
      <c r="A394" s="43" t="str">
        <f t="shared" si="46"/>
        <v/>
      </c>
      <c r="AM394" s="43" t="s">
        <v>650</v>
      </c>
      <c r="AN394" s="1" t="str">
        <f>CONCATENATE(A394,'PL230087'!$R$5)</f>
        <v>Commande 4</v>
      </c>
      <c r="AO394" s="1" t="str">
        <f t="shared" si="47"/>
        <v>P0385</v>
      </c>
      <c r="AP394" s="1" t="str">
        <f t="shared" si="48"/>
        <v/>
      </c>
      <c r="AQ394" s="1" t="str">
        <f t="shared" si="49"/>
        <v>P0385</v>
      </c>
    </row>
    <row r="395" spans="1:43" x14ac:dyDescent="0.25">
      <c r="A395" s="43" t="str">
        <f t="shared" ref="A395:A458" si="50">CONCATENATE(B395,D395)</f>
        <v/>
      </c>
      <c r="AM395" s="43" t="s">
        <v>651</v>
      </c>
      <c r="AN395" s="1" t="str">
        <f>CONCATENATE(A395,'PL230087'!$R$5)</f>
        <v>Commande 4</v>
      </c>
      <c r="AO395" s="1" t="str">
        <f t="shared" ref="AO395:AO458" si="51">AM395</f>
        <v>P0386</v>
      </c>
      <c r="AP395" s="1" t="str">
        <f t="shared" ref="AP395:AP458" si="52">A395</f>
        <v/>
      </c>
      <c r="AQ395" s="1" t="str">
        <f t="shared" ref="AQ395:AQ458" si="53">AO395</f>
        <v>P0386</v>
      </c>
    </row>
    <row r="396" spans="1:43" x14ac:dyDescent="0.25">
      <c r="A396" s="43" t="str">
        <f t="shared" si="50"/>
        <v/>
      </c>
      <c r="AM396" s="43" t="s">
        <v>652</v>
      </c>
      <c r="AN396" s="1" t="str">
        <f>CONCATENATE(A396,'PL230087'!$R$5)</f>
        <v>Commande 4</v>
      </c>
      <c r="AO396" s="1" t="str">
        <f t="shared" si="51"/>
        <v>P0387</v>
      </c>
      <c r="AP396" s="1" t="str">
        <f t="shared" si="52"/>
        <v/>
      </c>
      <c r="AQ396" s="1" t="str">
        <f t="shared" si="53"/>
        <v>P0387</v>
      </c>
    </row>
    <row r="397" spans="1:43" x14ac:dyDescent="0.25">
      <c r="A397" s="43" t="str">
        <f t="shared" si="50"/>
        <v/>
      </c>
      <c r="AM397" s="43" t="s">
        <v>653</v>
      </c>
      <c r="AN397" s="1" t="str">
        <f>CONCATENATE(A397,'PL230087'!$R$5)</f>
        <v>Commande 4</v>
      </c>
      <c r="AO397" s="1" t="str">
        <f t="shared" si="51"/>
        <v>P0388</v>
      </c>
      <c r="AP397" s="1" t="str">
        <f t="shared" si="52"/>
        <v/>
      </c>
      <c r="AQ397" s="1" t="str">
        <f t="shared" si="53"/>
        <v>P0388</v>
      </c>
    </row>
    <row r="398" spans="1:43" x14ac:dyDescent="0.25">
      <c r="A398" s="43" t="str">
        <f t="shared" si="50"/>
        <v/>
      </c>
      <c r="AM398" s="43" t="s">
        <v>654</v>
      </c>
      <c r="AN398" s="1" t="str">
        <f>CONCATENATE(A398,'PL230087'!$R$5)</f>
        <v>Commande 4</v>
      </c>
      <c r="AO398" s="1" t="str">
        <f t="shared" si="51"/>
        <v>P0389</v>
      </c>
      <c r="AP398" s="1" t="str">
        <f t="shared" si="52"/>
        <v/>
      </c>
      <c r="AQ398" s="1" t="str">
        <f t="shared" si="53"/>
        <v>P0389</v>
      </c>
    </row>
    <row r="399" spans="1:43" x14ac:dyDescent="0.25">
      <c r="A399" s="43" t="str">
        <f t="shared" si="50"/>
        <v/>
      </c>
      <c r="AM399" s="43" t="s">
        <v>655</v>
      </c>
      <c r="AN399" s="1" t="str">
        <f>CONCATENATE(A399,'PL230087'!$R$5)</f>
        <v>Commande 4</v>
      </c>
      <c r="AO399" s="1" t="str">
        <f t="shared" si="51"/>
        <v>P0390</v>
      </c>
      <c r="AP399" s="1" t="str">
        <f t="shared" si="52"/>
        <v/>
      </c>
      <c r="AQ399" s="1" t="str">
        <f t="shared" si="53"/>
        <v>P0390</v>
      </c>
    </row>
    <row r="400" spans="1:43" x14ac:dyDescent="0.25">
      <c r="A400" s="43" t="str">
        <f t="shared" si="50"/>
        <v/>
      </c>
      <c r="AM400" s="43" t="s">
        <v>656</v>
      </c>
      <c r="AN400" s="1" t="str">
        <f>CONCATENATE(A400,'PL230087'!$R$5)</f>
        <v>Commande 4</v>
      </c>
      <c r="AO400" s="1" t="str">
        <f t="shared" si="51"/>
        <v>P0391</v>
      </c>
      <c r="AP400" s="1" t="str">
        <f t="shared" si="52"/>
        <v/>
      </c>
      <c r="AQ400" s="1" t="str">
        <f t="shared" si="53"/>
        <v>P0391</v>
      </c>
    </row>
    <row r="401" spans="1:43" x14ac:dyDescent="0.25">
      <c r="A401" s="43" t="str">
        <f t="shared" si="50"/>
        <v/>
      </c>
      <c r="AM401" s="43" t="s">
        <v>657</v>
      </c>
      <c r="AN401" s="1" t="str">
        <f>CONCATENATE(A401,'PL230087'!$R$5)</f>
        <v>Commande 4</v>
      </c>
      <c r="AO401" s="1" t="str">
        <f t="shared" si="51"/>
        <v>P0392</v>
      </c>
      <c r="AP401" s="1" t="str">
        <f t="shared" si="52"/>
        <v/>
      </c>
      <c r="AQ401" s="1" t="str">
        <f t="shared" si="53"/>
        <v>P0392</v>
      </c>
    </row>
    <row r="402" spans="1:43" x14ac:dyDescent="0.25">
      <c r="A402" s="43" t="str">
        <f t="shared" si="50"/>
        <v/>
      </c>
      <c r="AM402" s="43" t="s">
        <v>658</v>
      </c>
      <c r="AN402" s="1" t="str">
        <f>CONCATENATE(A402,'PL230087'!$R$5)</f>
        <v>Commande 4</v>
      </c>
      <c r="AO402" s="1" t="str">
        <f t="shared" si="51"/>
        <v>P0393</v>
      </c>
      <c r="AP402" s="1" t="str">
        <f t="shared" si="52"/>
        <v/>
      </c>
      <c r="AQ402" s="1" t="str">
        <f t="shared" si="53"/>
        <v>P0393</v>
      </c>
    </row>
    <row r="403" spans="1:43" x14ac:dyDescent="0.25">
      <c r="A403" s="43" t="str">
        <f t="shared" si="50"/>
        <v/>
      </c>
      <c r="AM403" s="43" t="s">
        <v>659</v>
      </c>
      <c r="AN403" s="1" t="str">
        <f>CONCATENATE(A403,'PL230087'!$R$5)</f>
        <v>Commande 4</v>
      </c>
      <c r="AO403" s="1" t="str">
        <f t="shared" si="51"/>
        <v>P0394</v>
      </c>
      <c r="AP403" s="1" t="str">
        <f t="shared" si="52"/>
        <v/>
      </c>
      <c r="AQ403" s="1" t="str">
        <f t="shared" si="53"/>
        <v>P0394</v>
      </c>
    </row>
    <row r="404" spans="1:43" x14ac:dyDescent="0.25">
      <c r="A404" s="43" t="str">
        <f t="shared" si="50"/>
        <v/>
      </c>
      <c r="AM404" s="43" t="s">
        <v>660</v>
      </c>
      <c r="AN404" s="1" t="str">
        <f>CONCATENATE(A404,'PL230087'!$R$5)</f>
        <v>Commande 4</v>
      </c>
      <c r="AO404" s="1" t="str">
        <f t="shared" si="51"/>
        <v>P0395</v>
      </c>
      <c r="AP404" s="1" t="str">
        <f t="shared" si="52"/>
        <v/>
      </c>
      <c r="AQ404" s="1" t="str">
        <f t="shared" si="53"/>
        <v>P0395</v>
      </c>
    </row>
    <row r="405" spans="1:43" x14ac:dyDescent="0.25">
      <c r="A405" s="43" t="str">
        <f t="shared" si="50"/>
        <v/>
      </c>
      <c r="AM405" s="43" t="s">
        <v>661</v>
      </c>
      <c r="AN405" s="1" t="str">
        <f>CONCATENATE(A405,'PL230087'!$R$5)</f>
        <v>Commande 4</v>
      </c>
      <c r="AO405" s="1" t="str">
        <f t="shared" si="51"/>
        <v>P0396</v>
      </c>
      <c r="AP405" s="1" t="str">
        <f t="shared" si="52"/>
        <v/>
      </c>
      <c r="AQ405" s="1" t="str">
        <f t="shared" si="53"/>
        <v>P0396</v>
      </c>
    </row>
    <row r="406" spans="1:43" x14ac:dyDescent="0.25">
      <c r="A406" s="43" t="str">
        <f t="shared" si="50"/>
        <v/>
      </c>
      <c r="AM406" s="43" t="s">
        <v>662</v>
      </c>
      <c r="AN406" s="1" t="str">
        <f>CONCATENATE(A406,'PL230087'!$R$5)</f>
        <v>Commande 4</v>
      </c>
      <c r="AO406" s="1" t="str">
        <f t="shared" si="51"/>
        <v>P0397</v>
      </c>
      <c r="AP406" s="1" t="str">
        <f t="shared" si="52"/>
        <v/>
      </c>
      <c r="AQ406" s="1" t="str">
        <f t="shared" si="53"/>
        <v>P0397</v>
      </c>
    </row>
    <row r="407" spans="1:43" x14ac:dyDescent="0.25">
      <c r="A407" s="43" t="str">
        <f t="shared" si="50"/>
        <v/>
      </c>
      <c r="AM407" s="43" t="s">
        <v>663</v>
      </c>
      <c r="AN407" s="1" t="str">
        <f>CONCATENATE(A407,'PL230087'!$R$5)</f>
        <v>Commande 4</v>
      </c>
      <c r="AO407" s="1" t="str">
        <f t="shared" si="51"/>
        <v>P0398</v>
      </c>
      <c r="AP407" s="1" t="str">
        <f t="shared" si="52"/>
        <v/>
      </c>
      <c r="AQ407" s="1" t="str">
        <f t="shared" si="53"/>
        <v>P0398</v>
      </c>
    </row>
    <row r="408" spans="1:43" x14ac:dyDescent="0.25">
      <c r="A408" s="43" t="str">
        <f t="shared" si="50"/>
        <v/>
      </c>
      <c r="AM408" s="43" t="s">
        <v>664</v>
      </c>
      <c r="AN408" s="1" t="str">
        <f>CONCATENATE(A408,'PL230087'!$R$5)</f>
        <v>Commande 4</v>
      </c>
      <c r="AO408" s="1" t="str">
        <f t="shared" si="51"/>
        <v>P0399</v>
      </c>
      <c r="AP408" s="1" t="str">
        <f t="shared" si="52"/>
        <v/>
      </c>
      <c r="AQ408" s="1" t="str">
        <f t="shared" si="53"/>
        <v>P0399</v>
      </c>
    </row>
    <row r="409" spans="1:43" x14ac:dyDescent="0.25">
      <c r="A409" s="43" t="str">
        <f t="shared" si="50"/>
        <v/>
      </c>
      <c r="AM409" s="43" t="s">
        <v>665</v>
      </c>
      <c r="AN409" s="1" t="str">
        <f>CONCATENATE(A409,'PL230087'!$R$5)</f>
        <v>Commande 4</v>
      </c>
      <c r="AO409" s="1" t="str">
        <f t="shared" si="51"/>
        <v>P0400</v>
      </c>
      <c r="AP409" s="1" t="str">
        <f t="shared" si="52"/>
        <v/>
      </c>
      <c r="AQ409" s="1" t="str">
        <f t="shared" si="53"/>
        <v>P0400</v>
      </c>
    </row>
    <row r="410" spans="1:43" x14ac:dyDescent="0.25">
      <c r="A410" s="43" t="str">
        <f t="shared" si="50"/>
        <v/>
      </c>
      <c r="AM410" s="43" t="s">
        <v>666</v>
      </c>
      <c r="AN410" s="1" t="str">
        <f>CONCATENATE(A410,'PL230087'!$R$5)</f>
        <v>Commande 4</v>
      </c>
      <c r="AO410" s="1" t="str">
        <f t="shared" si="51"/>
        <v>P0401</v>
      </c>
      <c r="AP410" s="1" t="str">
        <f t="shared" si="52"/>
        <v/>
      </c>
      <c r="AQ410" s="1" t="str">
        <f t="shared" si="53"/>
        <v>P0401</v>
      </c>
    </row>
    <row r="411" spans="1:43" x14ac:dyDescent="0.25">
      <c r="A411" s="43" t="str">
        <f t="shared" si="50"/>
        <v/>
      </c>
      <c r="AM411" s="43" t="s">
        <v>667</v>
      </c>
      <c r="AN411" s="1" t="str">
        <f>CONCATENATE(A411,'PL230087'!$R$5)</f>
        <v>Commande 4</v>
      </c>
      <c r="AO411" s="1" t="str">
        <f t="shared" si="51"/>
        <v>P0402</v>
      </c>
      <c r="AP411" s="1" t="str">
        <f t="shared" si="52"/>
        <v/>
      </c>
      <c r="AQ411" s="1" t="str">
        <f t="shared" si="53"/>
        <v>P0402</v>
      </c>
    </row>
    <row r="412" spans="1:43" x14ac:dyDescent="0.25">
      <c r="A412" s="43" t="str">
        <f t="shared" si="50"/>
        <v/>
      </c>
      <c r="AM412" s="43" t="s">
        <v>668</v>
      </c>
      <c r="AN412" s="1" t="str">
        <f>CONCATENATE(A412,'PL230087'!$R$5)</f>
        <v>Commande 4</v>
      </c>
      <c r="AO412" s="1" t="str">
        <f t="shared" si="51"/>
        <v>P0403</v>
      </c>
      <c r="AP412" s="1" t="str">
        <f t="shared" si="52"/>
        <v/>
      </c>
      <c r="AQ412" s="1" t="str">
        <f t="shared" si="53"/>
        <v>P0403</v>
      </c>
    </row>
    <row r="413" spans="1:43" x14ac:dyDescent="0.25">
      <c r="A413" s="43" t="str">
        <f t="shared" si="50"/>
        <v/>
      </c>
      <c r="AM413" s="43" t="s">
        <v>669</v>
      </c>
      <c r="AN413" s="1" t="str">
        <f>CONCATENATE(A413,'PL230087'!$R$5)</f>
        <v>Commande 4</v>
      </c>
      <c r="AO413" s="1" t="str">
        <f t="shared" si="51"/>
        <v>P0404</v>
      </c>
      <c r="AP413" s="1" t="str">
        <f t="shared" si="52"/>
        <v/>
      </c>
      <c r="AQ413" s="1" t="str">
        <f t="shared" si="53"/>
        <v>P0404</v>
      </c>
    </row>
    <row r="414" spans="1:43" x14ac:dyDescent="0.25">
      <c r="A414" s="43" t="str">
        <f t="shared" si="50"/>
        <v/>
      </c>
      <c r="AM414" s="43" t="s">
        <v>670</v>
      </c>
      <c r="AN414" s="1" t="str">
        <f>CONCATENATE(A414,'PL230087'!$R$5)</f>
        <v>Commande 4</v>
      </c>
      <c r="AO414" s="1" t="str">
        <f t="shared" si="51"/>
        <v>P0405</v>
      </c>
      <c r="AP414" s="1" t="str">
        <f t="shared" si="52"/>
        <v/>
      </c>
      <c r="AQ414" s="1" t="str">
        <f t="shared" si="53"/>
        <v>P0405</v>
      </c>
    </row>
    <row r="415" spans="1:43" x14ac:dyDescent="0.25">
      <c r="A415" s="43" t="str">
        <f t="shared" si="50"/>
        <v/>
      </c>
      <c r="AM415" s="43" t="s">
        <v>671</v>
      </c>
      <c r="AN415" s="1" t="str">
        <f>CONCATENATE(A415,'PL230087'!$R$5)</f>
        <v>Commande 4</v>
      </c>
      <c r="AO415" s="1" t="str">
        <f t="shared" si="51"/>
        <v>P0406</v>
      </c>
      <c r="AP415" s="1" t="str">
        <f t="shared" si="52"/>
        <v/>
      </c>
      <c r="AQ415" s="1" t="str">
        <f t="shared" si="53"/>
        <v>P0406</v>
      </c>
    </row>
    <row r="416" spans="1:43" x14ac:dyDescent="0.25">
      <c r="A416" s="43" t="str">
        <f t="shared" si="50"/>
        <v/>
      </c>
      <c r="AM416" s="43" t="s">
        <v>672</v>
      </c>
      <c r="AN416" s="1" t="str">
        <f>CONCATENATE(A416,'PL230087'!$R$5)</f>
        <v>Commande 4</v>
      </c>
      <c r="AO416" s="1" t="str">
        <f t="shared" si="51"/>
        <v>P0407</v>
      </c>
      <c r="AP416" s="1" t="str">
        <f t="shared" si="52"/>
        <v/>
      </c>
      <c r="AQ416" s="1" t="str">
        <f t="shared" si="53"/>
        <v>P0407</v>
      </c>
    </row>
    <row r="417" spans="1:43" x14ac:dyDescent="0.25">
      <c r="A417" s="43" t="str">
        <f t="shared" si="50"/>
        <v/>
      </c>
      <c r="AM417" s="43" t="s">
        <v>673</v>
      </c>
      <c r="AN417" s="1" t="str">
        <f>CONCATENATE(A417,'PL230087'!$R$5)</f>
        <v>Commande 4</v>
      </c>
      <c r="AO417" s="1" t="str">
        <f t="shared" si="51"/>
        <v>P0408</v>
      </c>
      <c r="AP417" s="1" t="str">
        <f t="shared" si="52"/>
        <v/>
      </c>
      <c r="AQ417" s="1" t="str">
        <f t="shared" si="53"/>
        <v>P0408</v>
      </c>
    </row>
    <row r="418" spans="1:43" x14ac:dyDescent="0.25">
      <c r="A418" s="43" t="str">
        <f t="shared" si="50"/>
        <v/>
      </c>
      <c r="AM418" s="43" t="s">
        <v>674</v>
      </c>
      <c r="AN418" s="1" t="str">
        <f>CONCATENATE(A418,'PL230087'!$R$5)</f>
        <v>Commande 4</v>
      </c>
      <c r="AO418" s="1" t="str">
        <f t="shared" si="51"/>
        <v>P0409</v>
      </c>
      <c r="AP418" s="1" t="str">
        <f t="shared" si="52"/>
        <v/>
      </c>
      <c r="AQ418" s="1" t="str">
        <f t="shared" si="53"/>
        <v>P0409</v>
      </c>
    </row>
    <row r="419" spans="1:43" x14ac:dyDescent="0.25">
      <c r="A419" s="43" t="str">
        <f t="shared" si="50"/>
        <v/>
      </c>
      <c r="AM419" s="43" t="s">
        <v>675</v>
      </c>
      <c r="AN419" s="1" t="str">
        <f>CONCATENATE(A419,'PL230087'!$R$5)</f>
        <v>Commande 4</v>
      </c>
      <c r="AO419" s="1" t="str">
        <f t="shared" si="51"/>
        <v>P0410</v>
      </c>
      <c r="AP419" s="1" t="str">
        <f t="shared" si="52"/>
        <v/>
      </c>
      <c r="AQ419" s="1" t="str">
        <f t="shared" si="53"/>
        <v>P0410</v>
      </c>
    </row>
    <row r="420" spans="1:43" x14ac:dyDescent="0.25">
      <c r="A420" s="43" t="str">
        <f t="shared" si="50"/>
        <v/>
      </c>
      <c r="AM420" s="43" t="s">
        <v>676</v>
      </c>
      <c r="AN420" s="1" t="str">
        <f>CONCATENATE(A420,'PL230087'!$R$5)</f>
        <v>Commande 4</v>
      </c>
      <c r="AO420" s="1" t="str">
        <f t="shared" si="51"/>
        <v>P0411</v>
      </c>
      <c r="AP420" s="1" t="str">
        <f t="shared" si="52"/>
        <v/>
      </c>
      <c r="AQ420" s="1" t="str">
        <f t="shared" si="53"/>
        <v>P0411</v>
      </c>
    </row>
    <row r="421" spans="1:43" x14ac:dyDescent="0.25">
      <c r="A421" s="43" t="str">
        <f t="shared" si="50"/>
        <v/>
      </c>
      <c r="AM421" s="43" t="s">
        <v>677</v>
      </c>
      <c r="AN421" s="1" t="str">
        <f>CONCATENATE(A421,'PL230087'!$R$5)</f>
        <v>Commande 4</v>
      </c>
      <c r="AO421" s="1" t="str">
        <f t="shared" si="51"/>
        <v>P0412</v>
      </c>
      <c r="AP421" s="1" t="str">
        <f t="shared" si="52"/>
        <v/>
      </c>
      <c r="AQ421" s="1" t="str">
        <f t="shared" si="53"/>
        <v>P0412</v>
      </c>
    </row>
    <row r="422" spans="1:43" x14ac:dyDescent="0.25">
      <c r="A422" s="43" t="str">
        <f t="shared" si="50"/>
        <v/>
      </c>
      <c r="AM422" s="43" t="s">
        <v>678</v>
      </c>
      <c r="AN422" s="1" t="str">
        <f>CONCATENATE(A422,'PL230087'!$R$5)</f>
        <v>Commande 4</v>
      </c>
      <c r="AO422" s="1" t="str">
        <f t="shared" si="51"/>
        <v>P0413</v>
      </c>
      <c r="AP422" s="1" t="str">
        <f t="shared" si="52"/>
        <v/>
      </c>
      <c r="AQ422" s="1" t="str">
        <f t="shared" si="53"/>
        <v>P0413</v>
      </c>
    </row>
    <row r="423" spans="1:43" x14ac:dyDescent="0.25">
      <c r="A423" s="43" t="str">
        <f t="shared" si="50"/>
        <v/>
      </c>
      <c r="AM423" s="43" t="s">
        <v>679</v>
      </c>
      <c r="AN423" s="1" t="str">
        <f>CONCATENATE(A423,'PL230087'!$R$5)</f>
        <v>Commande 4</v>
      </c>
      <c r="AO423" s="1" t="str">
        <f t="shared" si="51"/>
        <v>P0414</v>
      </c>
      <c r="AP423" s="1" t="str">
        <f t="shared" si="52"/>
        <v/>
      </c>
      <c r="AQ423" s="1" t="str">
        <f t="shared" si="53"/>
        <v>P0414</v>
      </c>
    </row>
    <row r="424" spans="1:43" x14ac:dyDescent="0.25">
      <c r="A424" s="43" t="str">
        <f t="shared" si="50"/>
        <v/>
      </c>
      <c r="AM424" s="43" t="s">
        <v>680</v>
      </c>
      <c r="AN424" s="1" t="str">
        <f>CONCATENATE(A424,'PL230087'!$R$5)</f>
        <v>Commande 4</v>
      </c>
      <c r="AO424" s="1" t="str">
        <f t="shared" si="51"/>
        <v>P0415</v>
      </c>
      <c r="AP424" s="1" t="str">
        <f t="shared" si="52"/>
        <v/>
      </c>
      <c r="AQ424" s="1" t="str">
        <f t="shared" si="53"/>
        <v>P0415</v>
      </c>
    </row>
    <row r="425" spans="1:43" x14ac:dyDescent="0.25">
      <c r="A425" s="43" t="str">
        <f t="shared" si="50"/>
        <v/>
      </c>
      <c r="AM425" s="43" t="s">
        <v>681</v>
      </c>
      <c r="AN425" s="1" t="str">
        <f>CONCATENATE(A425,'PL230087'!$R$5)</f>
        <v>Commande 4</v>
      </c>
      <c r="AO425" s="1" t="str">
        <f t="shared" si="51"/>
        <v>P0416</v>
      </c>
      <c r="AP425" s="1" t="str">
        <f t="shared" si="52"/>
        <v/>
      </c>
      <c r="AQ425" s="1" t="str">
        <f t="shared" si="53"/>
        <v>P0416</v>
      </c>
    </row>
    <row r="426" spans="1:43" x14ac:dyDescent="0.25">
      <c r="A426" s="43" t="str">
        <f t="shared" si="50"/>
        <v/>
      </c>
      <c r="AM426" s="43" t="s">
        <v>682</v>
      </c>
      <c r="AN426" s="1" t="str">
        <f>CONCATENATE(A426,'PL230087'!$R$5)</f>
        <v>Commande 4</v>
      </c>
      <c r="AO426" s="1" t="str">
        <f t="shared" si="51"/>
        <v>P0417</v>
      </c>
      <c r="AP426" s="1" t="str">
        <f t="shared" si="52"/>
        <v/>
      </c>
      <c r="AQ426" s="1" t="str">
        <f t="shared" si="53"/>
        <v>P0417</v>
      </c>
    </row>
    <row r="427" spans="1:43" x14ac:dyDescent="0.25">
      <c r="A427" s="43" t="str">
        <f t="shared" si="50"/>
        <v/>
      </c>
      <c r="AM427" s="43" t="s">
        <v>683</v>
      </c>
      <c r="AN427" s="1" t="str">
        <f>CONCATENATE(A427,'PL230087'!$R$5)</f>
        <v>Commande 4</v>
      </c>
      <c r="AO427" s="1" t="str">
        <f t="shared" si="51"/>
        <v>P0418</v>
      </c>
      <c r="AP427" s="1" t="str">
        <f t="shared" si="52"/>
        <v/>
      </c>
      <c r="AQ427" s="1" t="str">
        <f t="shared" si="53"/>
        <v>P0418</v>
      </c>
    </row>
    <row r="428" spans="1:43" x14ac:dyDescent="0.25">
      <c r="A428" s="43" t="str">
        <f t="shared" si="50"/>
        <v/>
      </c>
      <c r="AM428" s="43" t="s">
        <v>684</v>
      </c>
      <c r="AN428" s="1" t="str">
        <f>CONCATENATE(A428,'PL230087'!$R$5)</f>
        <v>Commande 4</v>
      </c>
      <c r="AO428" s="1" t="str">
        <f t="shared" si="51"/>
        <v>P0419</v>
      </c>
      <c r="AP428" s="1" t="str">
        <f t="shared" si="52"/>
        <v/>
      </c>
      <c r="AQ428" s="1" t="str">
        <f t="shared" si="53"/>
        <v>P0419</v>
      </c>
    </row>
    <row r="429" spans="1:43" x14ac:dyDescent="0.25">
      <c r="A429" s="43" t="str">
        <f t="shared" si="50"/>
        <v/>
      </c>
      <c r="AM429" s="43" t="s">
        <v>685</v>
      </c>
      <c r="AN429" s="1" t="str">
        <f>CONCATENATE(A429,'PL230087'!$R$5)</f>
        <v>Commande 4</v>
      </c>
      <c r="AO429" s="1" t="str">
        <f t="shared" si="51"/>
        <v>P0420</v>
      </c>
      <c r="AP429" s="1" t="str">
        <f t="shared" si="52"/>
        <v/>
      </c>
      <c r="AQ429" s="1" t="str">
        <f t="shared" si="53"/>
        <v>P0420</v>
      </c>
    </row>
    <row r="430" spans="1:43" x14ac:dyDescent="0.25">
      <c r="A430" s="43" t="str">
        <f t="shared" si="50"/>
        <v/>
      </c>
      <c r="AM430" s="43" t="s">
        <v>686</v>
      </c>
      <c r="AN430" s="1" t="str">
        <f>CONCATENATE(A430,'PL230087'!$R$5)</f>
        <v>Commande 4</v>
      </c>
      <c r="AO430" s="1" t="str">
        <f t="shared" si="51"/>
        <v>P0421</v>
      </c>
      <c r="AP430" s="1" t="str">
        <f t="shared" si="52"/>
        <v/>
      </c>
      <c r="AQ430" s="1" t="str">
        <f t="shared" si="53"/>
        <v>P0421</v>
      </c>
    </row>
    <row r="431" spans="1:43" x14ac:dyDescent="0.25">
      <c r="A431" s="43" t="str">
        <f t="shared" si="50"/>
        <v/>
      </c>
      <c r="AM431" s="43" t="s">
        <v>687</v>
      </c>
      <c r="AN431" s="1" t="str">
        <f>CONCATENATE(A431,'PL230087'!$R$5)</f>
        <v>Commande 4</v>
      </c>
      <c r="AO431" s="1" t="str">
        <f t="shared" si="51"/>
        <v>P0422</v>
      </c>
      <c r="AP431" s="1" t="str">
        <f t="shared" si="52"/>
        <v/>
      </c>
      <c r="AQ431" s="1" t="str">
        <f t="shared" si="53"/>
        <v>P0422</v>
      </c>
    </row>
    <row r="432" spans="1:43" x14ac:dyDescent="0.25">
      <c r="A432" s="43" t="str">
        <f t="shared" si="50"/>
        <v/>
      </c>
      <c r="AM432" s="43" t="s">
        <v>688</v>
      </c>
      <c r="AN432" s="1" t="str">
        <f>CONCATENATE(A432,'PL230087'!$R$5)</f>
        <v>Commande 4</v>
      </c>
      <c r="AO432" s="1" t="str">
        <f t="shared" si="51"/>
        <v>P0423</v>
      </c>
      <c r="AP432" s="1" t="str">
        <f t="shared" si="52"/>
        <v/>
      </c>
      <c r="AQ432" s="1" t="str">
        <f t="shared" si="53"/>
        <v>P0423</v>
      </c>
    </row>
    <row r="433" spans="1:43" x14ac:dyDescent="0.25">
      <c r="A433" s="43" t="str">
        <f t="shared" si="50"/>
        <v/>
      </c>
      <c r="AM433" s="43" t="s">
        <v>689</v>
      </c>
      <c r="AN433" s="1" t="str">
        <f>CONCATENATE(A433,'PL230087'!$R$5)</f>
        <v>Commande 4</v>
      </c>
      <c r="AO433" s="1" t="str">
        <f t="shared" si="51"/>
        <v>P0424</v>
      </c>
      <c r="AP433" s="1" t="str">
        <f t="shared" si="52"/>
        <v/>
      </c>
      <c r="AQ433" s="1" t="str">
        <f t="shared" si="53"/>
        <v>P0424</v>
      </c>
    </row>
    <row r="434" spans="1:43" x14ac:dyDescent="0.25">
      <c r="A434" s="43" t="str">
        <f t="shared" si="50"/>
        <v/>
      </c>
      <c r="AM434" s="43" t="s">
        <v>690</v>
      </c>
      <c r="AN434" s="1" t="str">
        <f>CONCATENATE(A434,'PL230087'!$R$5)</f>
        <v>Commande 4</v>
      </c>
      <c r="AO434" s="1" t="str">
        <f t="shared" si="51"/>
        <v>P0425</v>
      </c>
      <c r="AP434" s="1" t="str">
        <f t="shared" si="52"/>
        <v/>
      </c>
      <c r="AQ434" s="1" t="str">
        <f t="shared" si="53"/>
        <v>P0425</v>
      </c>
    </row>
    <row r="435" spans="1:43" x14ac:dyDescent="0.25">
      <c r="A435" s="43" t="str">
        <f t="shared" si="50"/>
        <v/>
      </c>
      <c r="AM435" s="43" t="s">
        <v>691</v>
      </c>
      <c r="AN435" s="1" t="str">
        <f>CONCATENATE(A435,'PL230087'!$R$5)</f>
        <v>Commande 4</v>
      </c>
      <c r="AO435" s="1" t="str">
        <f t="shared" si="51"/>
        <v>P0426</v>
      </c>
      <c r="AP435" s="1" t="str">
        <f t="shared" si="52"/>
        <v/>
      </c>
      <c r="AQ435" s="1" t="str">
        <f t="shared" si="53"/>
        <v>P0426</v>
      </c>
    </row>
    <row r="436" spans="1:43" x14ac:dyDescent="0.25">
      <c r="A436" s="43" t="str">
        <f t="shared" si="50"/>
        <v/>
      </c>
      <c r="AM436" s="43" t="s">
        <v>692</v>
      </c>
      <c r="AN436" s="1" t="str">
        <f>CONCATENATE(A436,'PL230087'!$R$5)</f>
        <v>Commande 4</v>
      </c>
      <c r="AO436" s="1" t="str">
        <f t="shared" si="51"/>
        <v>P0427</v>
      </c>
      <c r="AP436" s="1" t="str">
        <f t="shared" si="52"/>
        <v/>
      </c>
      <c r="AQ436" s="1" t="str">
        <f t="shared" si="53"/>
        <v>P0427</v>
      </c>
    </row>
    <row r="437" spans="1:43" x14ac:dyDescent="0.25">
      <c r="A437" s="43" t="str">
        <f t="shared" si="50"/>
        <v/>
      </c>
      <c r="AM437" s="43" t="s">
        <v>693</v>
      </c>
      <c r="AN437" s="1" t="str">
        <f>CONCATENATE(A437,'PL230087'!$R$5)</f>
        <v>Commande 4</v>
      </c>
      <c r="AO437" s="1" t="str">
        <f t="shared" si="51"/>
        <v>P0428</v>
      </c>
      <c r="AP437" s="1" t="str">
        <f t="shared" si="52"/>
        <v/>
      </c>
      <c r="AQ437" s="1" t="str">
        <f t="shared" si="53"/>
        <v>P0428</v>
      </c>
    </row>
    <row r="438" spans="1:43" x14ac:dyDescent="0.25">
      <c r="A438" s="43" t="str">
        <f t="shared" si="50"/>
        <v/>
      </c>
      <c r="AM438" s="43" t="s">
        <v>694</v>
      </c>
      <c r="AN438" s="1" t="str">
        <f>CONCATENATE(A438,'PL230087'!$R$5)</f>
        <v>Commande 4</v>
      </c>
      <c r="AO438" s="1" t="str">
        <f t="shared" si="51"/>
        <v>P0429</v>
      </c>
      <c r="AP438" s="1" t="str">
        <f t="shared" si="52"/>
        <v/>
      </c>
      <c r="AQ438" s="1" t="str">
        <f t="shared" si="53"/>
        <v>P0429</v>
      </c>
    </row>
    <row r="439" spans="1:43" x14ac:dyDescent="0.25">
      <c r="A439" s="43" t="str">
        <f t="shared" si="50"/>
        <v/>
      </c>
      <c r="AM439" s="43" t="s">
        <v>695</v>
      </c>
      <c r="AN439" s="1" t="str">
        <f>CONCATENATE(A439,'PL230087'!$R$5)</f>
        <v>Commande 4</v>
      </c>
      <c r="AO439" s="1" t="str">
        <f t="shared" si="51"/>
        <v>P0430</v>
      </c>
      <c r="AP439" s="1" t="str">
        <f t="shared" si="52"/>
        <v/>
      </c>
      <c r="AQ439" s="1" t="str">
        <f t="shared" si="53"/>
        <v>P0430</v>
      </c>
    </row>
    <row r="440" spans="1:43" x14ac:dyDescent="0.25">
      <c r="A440" s="43" t="str">
        <f t="shared" si="50"/>
        <v/>
      </c>
      <c r="AM440" s="43" t="s">
        <v>696</v>
      </c>
      <c r="AN440" s="1" t="str">
        <f>CONCATENATE(A440,'PL230087'!$R$5)</f>
        <v>Commande 4</v>
      </c>
      <c r="AO440" s="1" t="str">
        <f t="shared" si="51"/>
        <v>P0431</v>
      </c>
      <c r="AP440" s="1" t="str">
        <f t="shared" si="52"/>
        <v/>
      </c>
      <c r="AQ440" s="1" t="str">
        <f t="shared" si="53"/>
        <v>P0431</v>
      </c>
    </row>
    <row r="441" spans="1:43" x14ac:dyDescent="0.25">
      <c r="A441" s="43" t="str">
        <f t="shared" si="50"/>
        <v/>
      </c>
      <c r="AM441" s="43" t="s">
        <v>697</v>
      </c>
      <c r="AN441" s="1" t="str">
        <f>CONCATENATE(A441,'PL230087'!$R$5)</f>
        <v>Commande 4</v>
      </c>
      <c r="AO441" s="1" t="str">
        <f t="shared" si="51"/>
        <v>P0432</v>
      </c>
      <c r="AP441" s="1" t="str">
        <f t="shared" si="52"/>
        <v/>
      </c>
      <c r="AQ441" s="1" t="str">
        <f t="shared" si="53"/>
        <v>P0432</v>
      </c>
    </row>
    <row r="442" spans="1:43" x14ac:dyDescent="0.25">
      <c r="A442" s="43" t="str">
        <f t="shared" si="50"/>
        <v/>
      </c>
      <c r="AM442" s="43" t="s">
        <v>698</v>
      </c>
      <c r="AN442" s="1" t="str">
        <f>CONCATENATE(A442,'PL230087'!$R$5)</f>
        <v>Commande 4</v>
      </c>
      <c r="AO442" s="1" t="str">
        <f t="shared" si="51"/>
        <v>P0433</v>
      </c>
      <c r="AP442" s="1" t="str">
        <f t="shared" si="52"/>
        <v/>
      </c>
      <c r="AQ442" s="1" t="str">
        <f t="shared" si="53"/>
        <v>P0433</v>
      </c>
    </row>
    <row r="443" spans="1:43" x14ac:dyDescent="0.25">
      <c r="A443" s="43" t="str">
        <f t="shared" si="50"/>
        <v/>
      </c>
      <c r="AM443" s="43" t="s">
        <v>699</v>
      </c>
      <c r="AN443" s="1" t="str">
        <f>CONCATENATE(A443,'PL230087'!$R$5)</f>
        <v>Commande 4</v>
      </c>
      <c r="AO443" s="1" t="str">
        <f t="shared" si="51"/>
        <v>P0434</v>
      </c>
      <c r="AP443" s="1" t="str">
        <f t="shared" si="52"/>
        <v/>
      </c>
      <c r="AQ443" s="1" t="str">
        <f t="shared" si="53"/>
        <v>P0434</v>
      </c>
    </row>
    <row r="444" spans="1:43" x14ac:dyDescent="0.25">
      <c r="A444" s="43" t="str">
        <f t="shared" si="50"/>
        <v/>
      </c>
      <c r="AM444" s="43" t="s">
        <v>700</v>
      </c>
      <c r="AN444" s="1" t="str">
        <f>CONCATENATE(A444,'PL230087'!$R$5)</f>
        <v>Commande 4</v>
      </c>
      <c r="AO444" s="1" t="str">
        <f t="shared" si="51"/>
        <v>P0435</v>
      </c>
      <c r="AP444" s="1" t="str">
        <f t="shared" si="52"/>
        <v/>
      </c>
      <c r="AQ444" s="1" t="str">
        <f t="shared" si="53"/>
        <v>P0435</v>
      </c>
    </row>
    <row r="445" spans="1:43" x14ac:dyDescent="0.25">
      <c r="A445" s="43" t="str">
        <f t="shared" si="50"/>
        <v/>
      </c>
      <c r="AM445" s="43" t="s">
        <v>701</v>
      </c>
      <c r="AN445" s="1" t="str">
        <f>CONCATENATE(A445,'PL230087'!$R$5)</f>
        <v>Commande 4</v>
      </c>
      <c r="AO445" s="1" t="str">
        <f t="shared" si="51"/>
        <v>P0436</v>
      </c>
      <c r="AP445" s="1" t="str">
        <f t="shared" si="52"/>
        <v/>
      </c>
      <c r="AQ445" s="1" t="str">
        <f t="shared" si="53"/>
        <v>P0436</v>
      </c>
    </row>
    <row r="446" spans="1:43" x14ac:dyDescent="0.25">
      <c r="A446" s="43" t="str">
        <f t="shared" si="50"/>
        <v/>
      </c>
      <c r="AM446" s="43" t="s">
        <v>702</v>
      </c>
      <c r="AN446" s="1" t="str">
        <f>CONCATENATE(A446,'PL230087'!$R$5)</f>
        <v>Commande 4</v>
      </c>
      <c r="AO446" s="1" t="str">
        <f t="shared" si="51"/>
        <v>P0437</v>
      </c>
      <c r="AP446" s="1" t="str">
        <f t="shared" si="52"/>
        <v/>
      </c>
      <c r="AQ446" s="1" t="str">
        <f t="shared" si="53"/>
        <v>P0437</v>
      </c>
    </row>
    <row r="447" spans="1:43" x14ac:dyDescent="0.25">
      <c r="A447" s="43" t="str">
        <f t="shared" si="50"/>
        <v/>
      </c>
      <c r="AM447" s="43" t="s">
        <v>703</v>
      </c>
      <c r="AN447" s="1" t="str">
        <f>CONCATENATE(A447,'PL230087'!$R$5)</f>
        <v>Commande 4</v>
      </c>
      <c r="AO447" s="1" t="str">
        <f t="shared" si="51"/>
        <v>P0438</v>
      </c>
      <c r="AP447" s="1" t="str">
        <f t="shared" si="52"/>
        <v/>
      </c>
      <c r="AQ447" s="1" t="str">
        <f t="shared" si="53"/>
        <v>P0438</v>
      </c>
    </row>
    <row r="448" spans="1:43" x14ac:dyDescent="0.25">
      <c r="A448" s="43" t="str">
        <f t="shared" si="50"/>
        <v/>
      </c>
      <c r="AM448" s="43" t="s">
        <v>704</v>
      </c>
      <c r="AN448" s="1" t="str">
        <f>CONCATENATE(A448,'PL230087'!$R$5)</f>
        <v>Commande 4</v>
      </c>
      <c r="AO448" s="1" t="str">
        <f t="shared" si="51"/>
        <v>P0439</v>
      </c>
      <c r="AP448" s="1" t="str">
        <f t="shared" si="52"/>
        <v/>
      </c>
      <c r="AQ448" s="1" t="str">
        <f t="shared" si="53"/>
        <v>P0439</v>
      </c>
    </row>
    <row r="449" spans="1:43" x14ac:dyDescent="0.25">
      <c r="A449" s="43" t="str">
        <f t="shared" si="50"/>
        <v/>
      </c>
      <c r="AM449" s="43" t="s">
        <v>705</v>
      </c>
      <c r="AN449" s="1" t="str">
        <f>CONCATENATE(A449,'PL230087'!$R$5)</f>
        <v>Commande 4</v>
      </c>
      <c r="AO449" s="1" t="str">
        <f t="shared" si="51"/>
        <v>P0440</v>
      </c>
      <c r="AP449" s="1" t="str">
        <f t="shared" si="52"/>
        <v/>
      </c>
      <c r="AQ449" s="1" t="str">
        <f t="shared" si="53"/>
        <v>P0440</v>
      </c>
    </row>
    <row r="450" spans="1:43" x14ac:dyDescent="0.25">
      <c r="A450" s="43" t="str">
        <f t="shared" si="50"/>
        <v/>
      </c>
      <c r="AM450" s="43" t="s">
        <v>706</v>
      </c>
      <c r="AN450" s="1" t="str">
        <f>CONCATENATE(A450,'PL230087'!$R$5)</f>
        <v>Commande 4</v>
      </c>
      <c r="AO450" s="1" t="str">
        <f t="shared" si="51"/>
        <v>P0441</v>
      </c>
      <c r="AP450" s="1" t="str">
        <f t="shared" si="52"/>
        <v/>
      </c>
      <c r="AQ450" s="1" t="str">
        <f t="shared" si="53"/>
        <v>P0441</v>
      </c>
    </row>
    <row r="451" spans="1:43" x14ac:dyDescent="0.25">
      <c r="A451" s="43" t="str">
        <f t="shared" si="50"/>
        <v/>
      </c>
      <c r="AM451" s="43" t="s">
        <v>707</v>
      </c>
      <c r="AN451" s="1" t="str">
        <f>CONCATENATE(A451,'PL230087'!$R$5)</f>
        <v>Commande 4</v>
      </c>
      <c r="AO451" s="1" t="str">
        <f t="shared" si="51"/>
        <v>P0442</v>
      </c>
      <c r="AP451" s="1" t="str">
        <f t="shared" si="52"/>
        <v/>
      </c>
      <c r="AQ451" s="1" t="str">
        <f t="shared" si="53"/>
        <v>P0442</v>
      </c>
    </row>
    <row r="452" spans="1:43" x14ac:dyDescent="0.25">
      <c r="A452" s="43" t="str">
        <f t="shared" si="50"/>
        <v/>
      </c>
      <c r="AM452" s="43" t="s">
        <v>708</v>
      </c>
      <c r="AN452" s="1" t="str">
        <f>CONCATENATE(A452,'PL230087'!$R$5)</f>
        <v>Commande 4</v>
      </c>
      <c r="AO452" s="1" t="str">
        <f t="shared" si="51"/>
        <v>P0443</v>
      </c>
      <c r="AP452" s="1" t="str">
        <f t="shared" si="52"/>
        <v/>
      </c>
      <c r="AQ452" s="1" t="str">
        <f t="shared" si="53"/>
        <v>P0443</v>
      </c>
    </row>
    <row r="453" spans="1:43" x14ac:dyDescent="0.25">
      <c r="A453" s="43" t="str">
        <f t="shared" si="50"/>
        <v/>
      </c>
      <c r="AM453" s="43" t="s">
        <v>709</v>
      </c>
      <c r="AN453" s="1" t="str">
        <f>CONCATENATE(A453,'PL230087'!$R$5)</f>
        <v>Commande 4</v>
      </c>
      <c r="AO453" s="1" t="str">
        <f t="shared" si="51"/>
        <v>P0444</v>
      </c>
      <c r="AP453" s="1" t="str">
        <f t="shared" si="52"/>
        <v/>
      </c>
      <c r="AQ453" s="1" t="str">
        <f t="shared" si="53"/>
        <v>P0444</v>
      </c>
    </row>
    <row r="454" spans="1:43" x14ac:dyDescent="0.25">
      <c r="A454" s="43" t="str">
        <f t="shared" si="50"/>
        <v/>
      </c>
      <c r="AM454" s="43" t="s">
        <v>710</v>
      </c>
      <c r="AN454" s="1" t="str">
        <f>CONCATENATE(A454,'PL230087'!$R$5)</f>
        <v>Commande 4</v>
      </c>
      <c r="AO454" s="1" t="str">
        <f t="shared" si="51"/>
        <v>P0445</v>
      </c>
      <c r="AP454" s="1" t="str">
        <f t="shared" si="52"/>
        <v/>
      </c>
      <c r="AQ454" s="1" t="str">
        <f t="shared" si="53"/>
        <v>P0445</v>
      </c>
    </row>
    <row r="455" spans="1:43" x14ac:dyDescent="0.25">
      <c r="A455" s="43" t="str">
        <f t="shared" si="50"/>
        <v/>
      </c>
      <c r="AM455" s="43" t="s">
        <v>711</v>
      </c>
      <c r="AN455" s="1" t="str">
        <f>CONCATENATE(A455,'PL230087'!$R$5)</f>
        <v>Commande 4</v>
      </c>
      <c r="AO455" s="1" t="str">
        <f t="shared" si="51"/>
        <v>P0446</v>
      </c>
      <c r="AP455" s="1" t="str">
        <f t="shared" si="52"/>
        <v/>
      </c>
      <c r="AQ455" s="1" t="str">
        <f t="shared" si="53"/>
        <v>P0446</v>
      </c>
    </row>
    <row r="456" spans="1:43" x14ac:dyDescent="0.25">
      <c r="A456" s="43" t="str">
        <f t="shared" si="50"/>
        <v/>
      </c>
      <c r="AM456" s="43" t="s">
        <v>712</v>
      </c>
      <c r="AN456" s="1" t="str">
        <f>CONCATENATE(A456,'PL230087'!$R$5)</f>
        <v>Commande 4</v>
      </c>
      <c r="AO456" s="1" t="str">
        <f t="shared" si="51"/>
        <v>P0447</v>
      </c>
      <c r="AP456" s="1" t="str">
        <f t="shared" si="52"/>
        <v/>
      </c>
      <c r="AQ456" s="1" t="str">
        <f t="shared" si="53"/>
        <v>P0447</v>
      </c>
    </row>
    <row r="457" spans="1:43" x14ac:dyDescent="0.25">
      <c r="A457" s="43" t="str">
        <f t="shared" si="50"/>
        <v/>
      </c>
      <c r="AM457" s="43" t="s">
        <v>713</v>
      </c>
      <c r="AN457" s="1" t="str">
        <f>CONCATENATE(A457,'PL230087'!$R$5)</f>
        <v>Commande 4</v>
      </c>
      <c r="AO457" s="1" t="str">
        <f t="shared" si="51"/>
        <v>P0448</v>
      </c>
      <c r="AP457" s="1" t="str">
        <f t="shared" si="52"/>
        <v/>
      </c>
      <c r="AQ457" s="1" t="str">
        <f t="shared" si="53"/>
        <v>P0448</v>
      </c>
    </row>
    <row r="458" spans="1:43" x14ac:dyDescent="0.25">
      <c r="A458" s="43" t="str">
        <f t="shared" si="50"/>
        <v/>
      </c>
      <c r="AM458" s="43" t="s">
        <v>714</v>
      </c>
      <c r="AN458" s="1" t="str">
        <f>CONCATENATE(A458,'PL230087'!$R$5)</f>
        <v>Commande 4</v>
      </c>
      <c r="AO458" s="1" t="str">
        <f t="shared" si="51"/>
        <v>P0449</v>
      </c>
      <c r="AP458" s="1" t="str">
        <f t="shared" si="52"/>
        <v/>
      </c>
      <c r="AQ458" s="1" t="str">
        <f t="shared" si="53"/>
        <v>P0449</v>
      </c>
    </row>
    <row r="459" spans="1:43" x14ac:dyDescent="0.25">
      <c r="A459" s="43" t="str">
        <f t="shared" ref="A459:A522" si="54">CONCATENATE(B459,D459)</f>
        <v/>
      </c>
      <c r="AM459" s="43" t="s">
        <v>715</v>
      </c>
      <c r="AN459" s="1" t="str">
        <f>CONCATENATE(A459,'PL230087'!$R$5)</f>
        <v>Commande 4</v>
      </c>
      <c r="AO459" s="1" t="str">
        <f t="shared" ref="AO459:AO492" si="55">AM459</f>
        <v>P0450</v>
      </c>
      <c r="AP459" s="1" t="str">
        <f t="shared" ref="AP459:AP492" si="56">A459</f>
        <v/>
      </c>
      <c r="AQ459" s="1" t="str">
        <f t="shared" ref="AQ459:AQ492" si="57">AO459</f>
        <v>P0450</v>
      </c>
    </row>
    <row r="460" spans="1:43" x14ac:dyDescent="0.25">
      <c r="A460" s="43" t="str">
        <f t="shared" si="54"/>
        <v/>
      </c>
      <c r="AM460" s="43" t="s">
        <v>716</v>
      </c>
      <c r="AN460" s="1" t="str">
        <f>CONCATENATE(A460,'PL230087'!$R$5)</f>
        <v>Commande 4</v>
      </c>
      <c r="AO460" s="1" t="str">
        <f t="shared" si="55"/>
        <v>P0451</v>
      </c>
      <c r="AP460" s="1" t="str">
        <f t="shared" si="56"/>
        <v/>
      </c>
      <c r="AQ460" s="1" t="str">
        <f t="shared" si="57"/>
        <v>P0451</v>
      </c>
    </row>
    <row r="461" spans="1:43" x14ac:dyDescent="0.25">
      <c r="A461" s="43" t="str">
        <f t="shared" si="54"/>
        <v/>
      </c>
      <c r="AM461" s="43" t="s">
        <v>717</v>
      </c>
      <c r="AN461" s="1" t="str">
        <f>CONCATENATE(A461,'PL230087'!$R$5)</f>
        <v>Commande 4</v>
      </c>
      <c r="AO461" s="1" t="str">
        <f t="shared" si="55"/>
        <v>P0452</v>
      </c>
      <c r="AP461" s="1" t="str">
        <f t="shared" si="56"/>
        <v/>
      </c>
      <c r="AQ461" s="1" t="str">
        <f t="shared" si="57"/>
        <v>P0452</v>
      </c>
    </row>
    <row r="462" spans="1:43" x14ac:dyDescent="0.25">
      <c r="A462" s="43" t="str">
        <f t="shared" si="54"/>
        <v/>
      </c>
      <c r="AM462" s="43" t="s">
        <v>718</v>
      </c>
      <c r="AN462" s="1" t="str">
        <f>CONCATENATE(A462,'PL230087'!$R$5)</f>
        <v>Commande 4</v>
      </c>
      <c r="AO462" s="1" t="str">
        <f t="shared" si="55"/>
        <v>P0453</v>
      </c>
      <c r="AP462" s="1" t="str">
        <f t="shared" si="56"/>
        <v/>
      </c>
      <c r="AQ462" s="1" t="str">
        <f t="shared" si="57"/>
        <v>P0453</v>
      </c>
    </row>
    <row r="463" spans="1:43" x14ac:dyDescent="0.25">
      <c r="A463" s="43" t="str">
        <f t="shared" si="54"/>
        <v/>
      </c>
      <c r="AM463" s="43" t="s">
        <v>719</v>
      </c>
      <c r="AN463" s="1" t="str">
        <f>CONCATENATE(A463,'PL230087'!$R$5)</f>
        <v>Commande 4</v>
      </c>
      <c r="AO463" s="1" t="str">
        <f t="shared" si="55"/>
        <v>P0454</v>
      </c>
      <c r="AP463" s="1" t="str">
        <f t="shared" si="56"/>
        <v/>
      </c>
      <c r="AQ463" s="1" t="str">
        <f t="shared" si="57"/>
        <v>P0454</v>
      </c>
    </row>
    <row r="464" spans="1:43" x14ac:dyDescent="0.25">
      <c r="A464" s="43" t="str">
        <f t="shared" si="54"/>
        <v/>
      </c>
      <c r="AM464" s="43" t="s">
        <v>720</v>
      </c>
      <c r="AN464" s="1" t="str">
        <f>CONCATENATE(A464,'PL230087'!$R$5)</f>
        <v>Commande 4</v>
      </c>
      <c r="AO464" s="1" t="str">
        <f t="shared" si="55"/>
        <v>P0455</v>
      </c>
      <c r="AP464" s="1" t="str">
        <f t="shared" si="56"/>
        <v/>
      </c>
      <c r="AQ464" s="1" t="str">
        <f t="shared" si="57"/>
        <v>P0455</v>
      </c>
    </row>
    <row r="465" spans="1:43" x14ac:dyDescent="0.25">
      <c r="A465" s="43" t="str">
        <f t="shared" si="54"/>
        <v/>
      </c>
      <c r="AM465" s="43" t="s">
        <v>721</v>
      </c>
      <c r="AN465" s="1" t="str">
        <f>CONCATENATE(A465,'PL230087'!$R$5)</f>
        <v>Commande 4</v>
      </c>
      <c r="AO465" s="1" t="str">
        <f t="shared" si="55"/>
        <v>P0456</v>
      </c>
      <c r="AP465" s="1" t="str">
        <f t="shared" si="56"/>
        <v/>
      </c>
      <c r="AQ465" s="1" t="str">
        <f t="shared" si="57"/>
        <v>P0456</v>
      </c>
    </row>
    <row r="466" spans="1:43" x14ac:dyDescent="0.25">
      <c r="A466" s="43" t="str">
        <f t="shared" si="54"/>
        <v/>
      </c>
      <c r="AM466" s="43" t="s">
        <v>722</v>
      </c>
      <c r="AN466" s="1" t="str">
        <f>CONCATENATE(A466,'PL230087'!$R$5)</f>
        <v>Commande 4</v>
      </c>
      <c r="AO466" s="1" t="str">
        <f t="shared" si="55"/>
        <v>P0457</v>
      </c>
      <c r="AP466" s="1" t="str">
        <f t="shared" si="56"/>
        <v/>
      </c>
      <c r="AQ466" s="1" t="str">
        <f t="shared" si="57"/>
        <v>P0457</v>
      </c>
    </row>
    <row r="467" spans="1:43" x14ac:dyDescent="0.25">
      <c r="A467" s="43" t="str">
        <f t="shared" si="54"/>
        <v/>
      </c>
      <c r="AM467" s="43" t="s">
        <v>723</v>
      </c>
      <c r="AN467" s="1" t="str">
        <f>CONCATENATE(A467,'PL230087'!$R$5)</f>
        <v>Commande 4</v>
      </c>
      <c r="AO467" s="1" t="str">
        <f t="shared" si="55"/>
        <v>P0458</v>
      </c>
      <c r="AP467" s="1" t="str">
        <f t="shared" si="56"/>
        <v/>
      </c>
      <c r="AQ467" s="1" t="str">
        <f t="shared" si="57"/>
        <v>P0458</v>
      </c>
    </row>
    <row r="468" spans="1:43" x14ac:dyDescent="0.25">
      <c r="A468" s="43" t="str">
        <f t="shared" si="54"/>
        <v/>
      </c>
      <c r="AM468" s="43" t="s">
        <v>724</v>
      </c>
      <c r="AN468" s="1" t="str">
        <f>CONCATENATE(A468,'PL230087'!$R$5)</f>
        <v>Commande 4</v>
      </c>
      <c r="AO468" s="1" t="str">
        <f t="shared" si="55"/>
        <v>P0459</v>
      </c>
      <c r="AP468" s="1" t="str">
        <f t="shared" si="56"/>
        <v/>
      </c>
      <c r="AQ468" s="1" t="str">
        <f t="shared" si="57"/>
        <v>P0459</v>
      </c>
    </row>
    <row r="469" spans="1:43" x14ac:dyDescent="0.25">
      <c r="A469" s="43" t="str">
        <f t="shared" si="54"/>
        <v/>
      </c>
      <c r="AM469" s="43" t="s">
        <v>725</v>
      </c>
      <c r="AN469" s="1" t="str">
        <f>CONCATENATE(A469,'PL230087'!$R$5)</f>
        <v>Commande 4</v>
      </c>
      <c r="AO469" s="1" t="str">
        <f t="shared" si="55"/>
        <v>P0460</v>
      </c>
      <c r="AP469" s="1" t="str">
        <f t="shared" si="56"/>
        <v/>
      </c>
      <c r="AQ469" s="1" t="str">
        <f t="shared" si="57"/>
        <v>P0460</v>
      </c>
    </row>
    <row r="470" spans="1:43" x14ac:dyDescent="0.25">
      <c r="A470" s="43" t="str">
        <f t="shared" si="54"/>
        <v/>
      </c>
      <c r="AM470" s="43" t="s">
        <v>726</v>
      </c>
      <c r="AN470" s="1" t="str">
        <f>CONCATENATE(A470,'PL230087'!$R$5)</f>
        <v>Commande 4</v>
      </c>
      <c r="AO470" s="1" t="str">
        <f t="shared" si="55"/>
        <v>P0461</v>
      </c>
      <c r="AP470" s="1" t="str">
        <f t="shared" si="56"/>
        <v/>
      </c>
      <c r="AQ470" s="1" t="str">
        <f t="shared" si="57"/>
        <v>P0461</v>
      </c>
    </row>
    <row r="471" spans="1:43" x14ac:dyDescent="0.25">
      <c r="A471" s="43" t="str">
        <f t="shared" si="54"/>
        <v/>
      </c>
      <c r="AM471" s="43" t="s">
        <v>727</v>
      </c>
      <c r="AN471" s="1" t="str">
        <f>CONCATENATE(A471,'PL230087'!$R$5)</f>
        <v>Commande 4</v>
      </c>
      <c r="AO471" s="1" t="str">
        <f t="shared" si="55"/>
        <v>P0462</v>
      </c>
      <c r="AP471" s="1" t="str">
        <f t="shared" si="56"/>
        <v/>
      </c>
      <c r="AQ471" s="1" t="str">
        <f t="shared" si="57"/>
        <v>P0462</v>
      </c>
    </row>
    <row r="472" spans="1:43" x14ac:dyDescent="0.25">
      <c r="A472" s="43" t="str">
        <f t="shared" si="54"/>
        <v/>
      </c>
      <c r="AM472" s="43" t="s">
        <v>728</v>
      </c>
      <c r="AN472" s="1" t="str">
        <f>CONCATENATE(A472,'PL230087'!$R$5)</f>
        <v>Commande 4</v>
      </c>
      <c r="AO472" s="1" t="str">
        <f t="shared" si="55"/>
        <v>P0463</v>
      </c>
      <c r="AP472" s="1" t="str">
        <f t="shared" si="56"/>
        <v/>
      </c>
      <c r="AQ472" s="1" t="str">
        <f t="shared" si="57"/>
        <v>P0463</v>
      </c>
    </row>
    <row r="473" spans="1:43" x14ac:dyDescent="0.25">
      <c r="A473" s="43" t="str">
        <f t="shared" si="54"/>
        <v/>
      </c>
      <c r="AM473" s="43" t="s">
        <v>729</v>
      </c>
      <c r="AN473" s="1" t="str">
        <f>CONCATENATE(A473,'PL230087'!$R$5)</f>
        <v>Commande 4</v>
      </c>
      <c r="AO473" s="1" t="str">
        <f t="shared" si="55"/>
        <v>P0464</v>
      </c>
      <c r="AP473" s="1" t="str">
        <f t="shared" si="56"/>
        <v/>
      </c>
      <c r="AQ473" s="1" t="str">
        <f t="shared" si="57"/>
        <v>P0464</v>
      </c>
    </row>
    <row r="474" spans="1:43" x14ac:dyDescent="0.25">
      <c r="A474" s="43" t="str">
        <f t="shared" si="54"/>
        <v/>
      </c>
      <c r="AM474" s="43" t="s">
        <v>730</v>
      </c>
      <c r="AN474" s="1" t="str">
        <f>CONCATENATE(A474,'PL230087'!$R$5)</f>
        <v>Commande 4</v>
      </c>
      <c r="AO474" s="1" t="str">
        <f t="shared" si="55"/>
        <v>P0465</v>
      </c>
      <c r="AP474" s="1" t="str">
        <f t="shared" si="56"/>
        <v/>
      </c>
      <c r="AQ474" s="1" t="str">
        <f t="shared" si="57"/>
        <v>P0465</v>
      </c>
    </row>
    <row r="475" spans="1:43" x14ac:dyDescent="0.25">
      <c r="A475" s="43" t="str">
        <f t="shared" si="54"/>
        <v/>
      </c>
      <c r="AM475" s="43" t="s">
        <v>731</v>
      </c>
      <c r="AN475" s="1" t="str">
        <f>CONCATENATE(A475,'PL230087'!$R$5)</f>
        <v>Commande 4</v>
      </c>
      <c r="AO475" s="1" t="str">
        <f t="shared" si="55"/>
        <v>P0466</v>
      </c>
      <c r="AP475" s="1" t="str">
        <f t="shared" si="56"/>
        <v/>
      </c>
      <c r="AQ475" s="1" t="str">
        <f t="shared" si="57"/>
        <v>P0466</v>
      </c>
    </row>
    <row r="476" spans="1:43" x14ac:dyDescent="0.25">
      <c r="A476" s="43" t="str">
        <f t="shared" si="54"/>
        <v/>
      </c>
      <c r="AM476" s="43" t="s">
        <v>732</v>
      </c>
      <c r="AN476" s="1" t="str">
        <f>CONCATENATE(A476,'PL230087'!$R$5)</f>
        <v>Commande 4</v>
      </c>
      <c r="AO476" s="1" t="str">
        <f t="shared" si="55"/>
        <v>P0467</v>
      </c>
      <c r="AP476" s="1" t="str">
        <f t="shared" si="56"/>
        <v/>
      </c>
      <c r="AQ476" s="1" t="str">
        <f t="shared" si="57"/>
        <v>P0467</v>
      </c>
    </row>
    <row r="477" spans="1:43" x14ac:dyDescent="0.25">
      <c r="A477" s="43" t="str">
        <f t="shared" si="54"/>
        <v/>
      </c>
      <c r="AM477" s="43" t="s">
        <v>733</v>
      </c>
      <c r="AN477" s="1" t="str">
        <f>CONCATENATE(A477,'PL230087'!$R$5)</f>
        <v>Commande 4</v>
      </c>
      <c r="AO477" s="1" t="str">
        <f t="shared" si="55"/>
        <v>P0468</v>
      </c>
      <c r="AP477" s="1" t="str">
        <f t="shared" si="56"/>
        <v/>
      </c>
      <c r="AQ477" s="1" t="str">
        <f t="shared" si="57"/>
        <v>P0468</v>
      </c>
    </row>
    <row r="478" spans="1:43" x14ac:dyDescent="0.25">
      <c r="A478" s="43" t="str">
        <f t="shared" si="54"/>
        <v/>
      </c>
      <c r="AM478" s="43" t="s">
        <v>734</v>
      </c>
      <c r="AN478" s="1" t="str">
        <f>CONCATENATE(A478,'PL230087'!$R$5)</f>
        <v>Commande 4</v>
      </c>
      <c r="AO478" s="1" t="str">
        <f t="shared" si="55"/>
        <v>P0469</v>
      </c>
      <c r="AP478" s="1" t="str">
        <f t="shared" si="56"/>
        <v/>
      </c>
      <c r="AQ478" s="1" t="str">
        <f t="shared" si="57"/>
        <v>P0469</v>
      </c>
    </row>
    <row r="479" spans="1:43" x14ac:dyDescent="0.25">
      <c r="A479" s="43" t="str">
        <f t="shared" si="54"/>
        <v/>
      </c>
      <c r="AM479" s="43" t="s">
        <v>735</v>
      </c>
      <c r="AN479" s="1" t="str">
        <f>CONCATENATE(A479,'PL230087'!$R$5)</f>
        <v>Commande 4</v>
      </c>
      <c r="AO479" s="1" t="str">
        <f t="shared" si="55"/>
        <v>P0470</v>
      </c>
      <c r="AP479" s="1" t="str">
        <f t="shared" si="56"/>
        <v/>
      </c>
      <c r="AQ479" s="1" t="str">
        <f t="shared" si="57"/>
        <v>P0470</v>
      </c>
    </row>
    <row r="480" spans="1:43" x14ac:dyDescent="0.25">
      <c r="A480" s="43" t="str">
        <f t="shared" si="54"/>
        <v/>
      </c>
      <c r="AM480" s="43" t="s">
        <v>736</v>
      </c>
      <c r="AN480" s="1" t="str">
        <f>CONCATENATE(A480,'PL230087'!$R$5)</f>
        <v>Commande 4</v>
      </c>
      <c r="AO480" s="1" t="str">
        <f t="shared" si="55"/>
        <v>P0471</v>
      </c>
      <c r="AP480" s="1" t="str">
        <f t="shared" si="56"/>
        <v/>
      </c>
      <c r="AQ480" s="1" t="str">
        <f t="shared" si="57"/>
        <v>P0471</v>
      </c>
    </row>
    <row r="481" spans="1:43" x14ac:dyDescent="0.25">
      <c r="A481" s="43" t="str">
        <f t="shared" si="54"/>
        <v/>
      </c>
      <c r="AM481" s="43" t="s">
        <v>737</v>
      </c>
      <c r="AN481" s="1" t="str">
        <f>CONCATENATE(A481,'PL230087'!$R$5)</f>
        <v>Commande 4</v>
      </c>
      <c r="AO481" s="1" t="str">
        <f t="shared" si="55"/>
        <v>P0472</v>
      </c>
      <c r="AP481" s="1" t="str">
        <f t="shared" si="56"/>
        <v/>
      </c>
      <c r="AQ481" s="1" t="str">
        <f t="shared" si="57"/>
        <v>P0472</v>
      </c>
    </row>
    <row r="482" spans="1:43" x14ac:dyDescent="0.25">
      <c r="A482" s="43" t="str">
        <f t="shared" si="54"/>
        <v/>
      </c>
      <c r="AM482" s="43" t="s">
        <v>738</v>
      </c>
      <c r="AN482" s="1" t="str">
        <f>CONCATENATE(A482,'PL230087'!$R$5)</f>
        <v>Commande 4</v>
      </c>
      <c r="AO482" s="1" t="str">
        <f t="shared" si="55"/>
        <v>P0473</v>
      </c>
      <c r="AP482" s="1" t="str">
        <f t="shared" si="56"/>
        <v/>
      </c>
      <c r="AQ482" s="1" t="str">
        <f t="shared" si="57"/>
        <v>P0473</v>
      </c>
    </row>
    <row r="483" spans="1:43" x14ac:dyDescent="0.25">
      <c r="A483" s="43" t="str">
        <f t="shared" si="54"/>
        <v/>
      </c>
      <c r="AM483" s="43" t="s">
        <v>739</v>
      </c>
      <c r="AN483" s="1" t="str">
        <f>CONCATENATE(A483,'PL230087'!$R$5)</f>
        <v>Commande 4</v>
      </c>
      <c r="AO483" s="1" t="str">
        <f t="shared" si="55"/>
        <v>P0474</v>
      </c>
      <c r="AP483" s="1" t="str">
        <f t="shared" si="56"/>
        <v/>
      </c>
      <c r="AQ483" s="1" t="str">
        <f t="shared" si="57"/>
        <v>P0474</v>
      </c>
    </row>
    <row r="484" spans="1:43" x14ac:dyDescent="0.25">
      <c r="A484" s="43" t="str">
        <f t="shared" si="54"/>
        <v/>
      </c>
      <c r="AM484" s="43" t="s">
        <v>740</v>
      </c>
      <c r="AN484" s="1" t="str">
        <f>CONCATENATE(A484,'PL230087'!$R$5)</f>
        <v>Commande 4</v>
      </c>
      <c r="AO484" s="1" t="str">
        <f t="shared" si="55"/>
        <v>P0475</v>
      </c>
      <c r="AP484" s="1" t="str">
        <f t="shared" si="56"/>
        <v/>
      </c>
      <c r="AQ484" s="1" t="str">
        <f t="shared" si="57"/>
        <v>P0475</v>
      </c>
    </row>
    <row r="485" spans="1:43" x14ac:dyDescent="0.25">
      <c r="A485" s="43" t="str">
        <f t="shared" si="54"/>
        <v/>
      </c>
      <c r="AM485" s="43" t="s">
        <v>741</v>
      </c>
      <c r="AN485" s="1" t="str">
        <f>CONCATENATE(A485,'PL230087'!$R$5)</f>
        <v>Commande 4</v>
      </c>
      <c r="AO485" s="1" t="str">
        <f t="shared" si="55"/>
        <v>P0476</v>
      </c>
      <c r="AP485" s="1" t="str">
        <f t="shared" si="56"/>
        <v/>
      </c>
      <c r="AQ485" s="1" t="str">
        <f t="shared" si="57"/>
        <v>P0476</v>
      </c>
    </row>
    <row r="486" spans="1:43" x14ac:dyDescent="0.25">
      <c r="A486" s="43" t="str">
        <f t="shared" si="54"/>
        <v/>
      </c>
      <c r="AM486" s="43" t="s">
        <v>742</v>
      </c>
      <c r="AN486" s="1" t="str">
        <f>CONCATENATE(A486,'PL230087'!$R$5)</f>
        <v>Commande 4</v>
      </c>
      <c r="AO486" s="1" t="str">
        <f t="shared" si="55"/>
        <v>P0477</v>
      </c>
      <c r="AP486" s="1" t="str">
        <f t="shared" si="56"/>
        <v/>
      </c>
      <c r="AQ486" s="1" t="str">
        <f t="shared" si="57"/>
        <v>P0477</v>
      </c>
    </row>
    <row r="487" spans="1:43" x14ac:dyDescent="0.25">
      <c r="A487" s="43" t="str">
        <f t="shared" si="54"/>
        <v/>
      </c>
      <c r="AM487" s="43" t="s">
        <v>743</v>
      </c>
      <c r="AN487" s="1" t="str">
        <f>CONCATENATE(A487,'PL230087'!$R$5)</f>
        <v>Commande 4</v>
      </c>
      <c r="AO487" s="1" t="str">
        <f t="shared" si="55"/>
        <v>P0478</v>
      </c>
      <c r="AP487" s="1" t="str">
        <f t="shared" si="56"/>
        <v/>
      </c>
      <c r="AQ487" s="1" t="str">
        <f t="shared" si="57"/>
        <v>P0478</v>
      </c>
    </row>
    <row r="488" spans="1:43" x14ac:dyDescent="0.25">
      <c r="A488" s="43" t="str">
        <f t="shared" si="54"/>
        <v/>
      </c>
      <c r="AM488" s="43" t="s">
        <v>744</v>
      </c>
      <c r="AN488" s="1" t="str">
        <f>CONCATENATE(A488,'PL230087'!$R$5)</f>
        <v>Commande 4</v>
      </c>
      <c r="AO488" s="1" t="str">
        <f t="shared" si="55"/>
        <v>P0479</v>
      </c>
      <c r="AP488" s="1" t="str">
        <f t="shared" si="56"/>
        <v/>
      </c>
      <c r="AQ488" s="1" t="str">
        <f t="shared" si="57"/>
        <v>P0479</v>
      </c>
    </row>
    <row r="489" spans="1:43" x14ac:dyDescent="0.25">
      <c r="A489" s="43" t="str">
        <f t="shared" si="54"/>
        <v/>
      </c>
      <c r="AM489" s="43" t="s">
        <v>745</v>
      </c>
      <c r="AN489" s="1" t="str">
        <f>CONCATENATE(A489,'PL230087'!$R$5)</f>
        <v>Commande 4</v>
      </c>
      <c r="AO489" s="1" t="str">
        <f t="shared" si="55"/>
        <v>P0480</v>
      </c>
      <c r="AP489" s="1" t="str">
        <f t="shared" si="56"/>
        <v/>
      </c>
      <c r="AQ489" s="1" t="str">
        <f t="shared" si="57"/>
        <v>P0480</v>
      </c>
    </row>
    <row r="490" spans="1:43" x14ac:dyDescent="0.25">
      <c r="A490" s="43" t="str">
        <f t="shared" si="54"/>
        <v/>
      </c>
      <c r="AM490" s="43" t="s">
        <v>746</v>
      </c>
      <c r="AN490" s="1" t="str">
        <f>CONCATENATE(A490,'PL230087'!$R$5)</f>
        <v>Commande 4</v>
      </c>
      <c r="AO490" s="1" t="str">
        <f t="shared" si="55"/>
        <v>P0481</v>
      </c>
      <c r="AP490" s="1" t="str">
        <f t="shared" si="56"/>
        <v/>
      </c>
      <c r="AQ490" s="1" t="str">
        <f t="shared" si="57"/>
        <v>P0481</v>
      </c>
    </row>
    <row r="491" spans="1:43" x14ac:dyDescent="0.25">
      <c r="A491" s="43" t="str">
        <f t="shared" si="54"/>
        <v/>
      </c>
      <c r="AM491" s="43" t="s">
        <v>747</v>
      </c>
      <c r="AN491" s="1" t="str">
        <f>CONCATENATE(A491,'PL230087'!$R$5)</f>
        <v>Commande 4</v>
      </c>
      <c r="AO491" s="1" t="str">
        <f t="shared" si="55"/>
        <v>P0482</v>
      </c>
      <c r="AP491" s="1" t="str">
        <f t="shared" si="56"/>
        <v/>
      </c>
      <c r="AQ491" s="1" t="str">
        <f t="shared" si="57"/>
        <v>P0482</v>
      </c>
    </row>
    <row r="492" spans="1:43" x14ac:dyDescent="0.25">
      <c r="A492" s="43" t="str">
        <f t="shared" si="54"/>
        <v/>
      </c>
      <c r="AM492" s="43" t="s">
        <v>748</v>
      </c>
      <c r="AN492" s="1" t="str">
        <f>CONCATENATE(A492,'PL230087'!$R$5)</f>
        <v>Commande 4</v>
      </c>
      <c r="AO492" s="1" t="str">
        <f t="shared" si="55"/>
        <v>P0483</v>
      </c>
      <c r="AP492" s="1" t="str">
        <f t="shared" si="56"/>
        <v/>
      </c>
      <c r="AQ492" s="1" t="str">
        <f t="shared" si="57"/>
        <v>P0483</v>
      </c>
    </row>
    <row r="493" spans="1:43" x14ac:dyDescent="0.25">
      <c r="A493" s="43" t="str">
        <f t="shared" si="54"/>
        <v/>
      </c>
    </row>
    <row r="494" spans="1:43" x14ac:dyDescent="0.25">
      <c r="A494" s="43" t="str">
        <f t="shared" si="54"/>
        <v/>
      </c>
    </row>
    <row r="495" spans="1:43" x14ac:dyDescent="0.25">
      <c r="A495" s="43" t="str">
        <f t="shared" si="54"/>
        <v/>
      </c>
    </row>
    <row r="496" spans="1:43" x14ac:dyDescent="0.25">
      <c r="A496" s="43" t="str">
        <f t="shared" si="54"/>
        <v/>
      </c>
    </row>
    <row r="497" spans="1:1" x14ac:dyDescent="0.25">
      <c r="A497" s="43" t="str">
        <f t="shared" si="54"/>
        <v/>
      </c>
    </row>
    <row r="498" spans="1:1" x14ac:dyDescent="0.25">
      <c r="A498" s="43" t="str">
        <f t="shared" si="54"/>
        <v/>
      </c>
    </row>
    <row r="499" spans="1:1" x14ac:dyDescent="0.25">
      <c r="A499" s="43" t="str">
        <f t="shared" si="54"/>
        <v/>
      </c>
    </row>
    <row r="500" spans="1:1" x14ac:dyDescent="0.25">
      <c r="A500" s="43" t="str">
        <f t="shared" si="54"/>
        <v/>
      </c>
    </row>
    <row r="501" spans="1:1" x14ac:dyDescent="0.25">
      <c r="A501" s="43" t="str">
        <f t="shared" si="54"/>
        <v/>
      </c>
    </row>
    <row r="502" spans="1:1" x14ac:dyDescent="0.25">
      <c r="A502" s="43" t="str">
        <f t="shared" si="54"/>
        <v/>
      </c>
    </row>
    <row r="503" spans="1:1" x14ac:dyDescent="0.25">
      <c r="A503" s="43" t="str">
        <f t="shared" si="54"/>
        <v/>
      </c>
    </row>
    <row r="504" spans="1:1" x14ac:dyDescent="0.25">
      <c r="A504" s="43" t="str">
        <f t="shared" si="54"/>
        <v/>
      </c>
    </row>
    <row r="505" spans="1:1" x14ac:dyDescent="0.25">
      <c r="A505" s="43" t="str">
        <f t="shared" si="54"/>
        <v/>
      </c>
    </row>
    <row r="506" spans="1:1" x14ac:dyDescent="0.25">
      <c r="A506" s="43" t="str">
        <f t="shared" si="54"/>
        <v/>
      </c>
    </row>
    <row r="507" spans="1:1" x14ac:dyDescent="0.25">
      <c r="A507" s="43" t="str">
        <f t="shared" si="54"/>
        <v/>
      </c>
    </row>
    <row r="508" spans="1:1" x14ac:dyDescent="0.25">
      <c r="A508" s="43" t="str">
        <f t="shared" si="54"/>
        <v/>
      </c>
    </row>
    <row r="509" spans="1:1" x14ac:dyDescent="0.25">
      <c r="A509" s="43" t="str">
        <f t="shared" si="54"/>
        <v/>
      </c>
    </row>
    <row r="510" spans="1:1" x14ac:dyDescent="0.25">
      <c r="A510" s="43" t="str">
        <f t="shared" si="54"/>
        <v/>
      </c>
    </row>
    <row r="511" spans="1:1" x14ac:dyDescent="0.25">
      <c r="A511" s="43" t="str">
        <f t="shared" si="54"/>
        <v/>
      </c>
    </row>
    <row r="512" spans="1:1" x14ac:dyDescent="0.25">
      <c r="A512" s="43" t="str">
        <f t="shared" si="54"/>
        <v/>
      </c>
    </row>
    <row r="513" spans="1:1" x14ac:dyDescent="0.25">
      <c r="A513" s="43" t="str">
        <f t="shared" si="54"/>
        <v/>
      </c>
    </row>
    <row r="514" spans="1:1" x14ac:dyDescent="0.25">
      <c r="A514" s="43" t="str">
        <f t="shared" si="54"/>
        <v/>
      </c>
    </row>
    <row r="515" spans="1:1" x14ac:dyDescent="0.25">
      <c r="A515" s="43" t="str">
        <f t="shared" si="54"/>
        <v/>
      </c>
    </row>
    <row r="516" spans="1:1" x14ac:dyDescent="0.25">
      <c r="A516" s="43" t="str">
        <f t="shared" si="54"/>
        <v/>
      </c>
    </row>
    <row r="517" spans="1:1" x14ac:dyDescent="0.25">
      <c r="A517" s="43" t="str">
        <f t="shared" si="54"/>
        <v/>
      </c>
    </row>
    <row r="518" spans="1:1" x14ac:dyDescent="0.25">
      <c r="A518" s="43" t="str">
        <f t="shared" si="54"/>
        <v/>
      </c>
    </row>
    <row r="519" spans="1:1" x14ac:dyDescent="0.25">
      <c r="A519" s="43" t="str">
        <f t="shared" si="54"/>
        <v/>
      </c>
    </row>
    <row r="520" spans="1:1" x14ac:dyDescent="0.25">
      <c r="A520" s="43" t="str">
        <f t="shared" si="54"/>
        <v/>
      </c>
    </row>
    <row r="521" spans="1:1" x14ac:dyDescent="0.25">
      <c r="A521" s="43" t="str">
        <f t="shared" si="54"/>
        <v/>
      </c>
    </row>
    <row r="522" spans="1:1" x14ac:dyDescent="0.25">
      <c r="A522" s="43" t="str">
        <f t="shared" si="54"/>
        <v/>
      </c>
    </row>
    <row r="523" spans="1:1" x14ac:dyDescent="0.25">
      <c r="A523" s="43" t="str">
        <f t="shared" ref="A523:A586" si="58">CONCATENATE(B523,D523)</f>
        <v/>
      </c>
    </row>
    <row r="524" spans="1:1" x14ac:dyDescent="0.25">
      <c r="A524" s="43" t="str">
        <f t="shared" si="58"/>
        <v/>
      </c>
    </row>
    <row r="525" spans="1:1" x14ac:dyDescent="0.25">
      <c r="A525" s="43" t="str">
        <f t="shared" si="58"/>
        <v/>
      </c>
    </row>
    <row r="526" spans="1:1" x14ac:dyDescent="0.25">
      <c r="A526" s="43" t="str">
        <f t="shared" si="58"/>
        <v/>
      </c>
    </row>
    <row r="527" spans="1:1" x14ac:dyDescent="0.25">
      <c r="A527" s="43" t="str">
        <f t="shared" si="58"/>
        <v/>
      </c>
    </row>
    <row r="528" spans="1:1" x14ac:dyDescent="0.25">
      <c r="A528" s="43" t="str">
        <f t="shared" si="58"/>
        <v/>
      </c>
    </row>
    <row r="529" spans="1:1" x14ac:dyDescent="0.25">
      <c r="A529" s="43" t="str">
        <f t="shared" si="58"/>
        <v/>
      </c>
    </row>
    <row r="530" spans="1:1" x14ac:dyDescent="0.25">
      <c r="A530" s="43" t="str">
        <f t="shared" si="58"/>
        <v/>
      </c>
    </row>
    <row r="531" spans="1:1" x14ac:dyDescent="0.25">
      <c r="A531" s="43" t="str">
        <f t="shared" si="58"/>
        <v/>
      </c>
    </row>
    <row r="532" spans="1:1" x14ac:dyDescent="0.25">
      <c r="A532" s="43" t="str">
        <f t="shared" si="58"/>
        <v/>
      </c>
    </row>
    <row r="533" spans="1:1" x14ac:dyDescent="0.25">
      <c r="A533" s="43" t="str">
        <f t="shared" si="58"/>
        <v/>
      </c>
    </row>
    <row r="534" spans="1:1" x14ac:dyDescent="0.25">
      <c r="A534" s="43" t="str">
        <f t="shared" si="58"/>
        <v/>
      </c>
    </row>
    <row r="535" spans="1:1" x14ac:dyDescent="0.25">
      <c r="A535" s="43" t="str">
        <f t="shared" si="58"/>
        <v/>
      </c>
    </row>
    <row r="536" spans="1:1" x14ac:dyDescent="0.25">
      <c r="A536" s="43" t="str">
        <f t="shared" si="58"/>
        <v/>
      </c>
    </row>
    <row r="537" spans="1:1" x14ac:dyDescent="0.25">
      <c r="A537" s="43" t="str">
        <f t="shared" si="58"/>
        <v/>
      </c>
    </row>
    <row r="538" spans="1:1" x14ac:dyDescent="0.25">
      <c r="A538" s="43" t="str">
        <f t="shared" si="58"/>
        <v/>
      </c>
    </row>
    <row r="539" spans="1:1" x14ac:dyDescent="0.25">
      <c r="A539" s="43" t="str">
        <f t="shared" si="58"/>
        <v/>
      </c>
    </row>
    <row r="540" spans="1:1" x14ac:dyDescent="0.25">
      <c r="A540" s="43" t="str">
        <f t="shared" si="58"/>
        <v/>
      </c>
    </row>
    <row r="541" spans="1:1" x14ac:dyDescent="0.25">
      <c r="A541" s="43" t="str">
        <f t="shared" si="58"/>
        <v/>
      </c>
    </row>
    <row r="542" spans="1:1" x14ac:dyDescent="0.25">
      <c r="A542" s="43" t="str">
        <f t="shared" si="58"/>
        <v/>
      </c>
    </row>
    <row r="543" spans="1:1" x14ac:dyDescent="0.25">
      <c r="A543" s="43" t="str">
        <f t="shared" si="58"/>
        <v/>
      </c>
    </row>
    <row r="544" spans="1:1" x14ac:dyDescent="0.25">
      <c r="A544" s="43" t="str">
        <f t="shared" si="58"/>
        <v/>
      </c>
    </row>
    <row r="545" spans="1:1" x14ac:dyDescent="0.25">
      <c r="A545" s="43" t="str">
        <f t="shared" si="58"/>
        <v/>
      </c>
    </row>
    <row r="546" spans="1:1" x14ac:dyDescent="0.25">
      <c r="A546" s="43" t="str">
        <f t="shared" si="58"/>
        <v/>
      </c>
    </row>
    <row r="547" spans="1:1" x14ac:dyDescent="0.25">
      <c r="A547" s="43" t="str">
        <f t="shared" si="58"/>
        <v/>
      </c>
    </row>
    <row r="548" spans="1:1" x14ac:dyDescent="0.25">
      <c r="A548" s="43" t="str">
        <f t="shared" si="58"/>
        <v/>
      </c>
    </row>
    <row r="549" spans="1:1" x14ac:dyDescent="0.25">
      <c r="A549" s="43" t="str">
        <f t="shared" si="58"/>
        <v/>
      </c>
    </row>
    <row r="550" spans="1:1" x14ac:dyDescent="0.25">
      <c r="A550" s="43" t="str">
        <f t="shared" si="58"/>
        <v/>
      </c>
    </row>
    <row r="551" spans="1:1" x14ac:dyDescent="0.25">
      <c r="A551" s="43" t="str">
        <f t="shared" si="58"/>
        <v/>
      </c>
    </row>
    <row r="552" spans="1:1" x14ac:dyDescent="0.25">
      <c r="A552" s="43" t="str">
        <f t="shared" si="58"/>
        <v/>
      </c>
    </row>
    <row r="553" spans="1:1" x14ac:dyDescent="0.25">
      <c r="A553" s="43" t="str">
        <f t="shared" si="58"/>
        <v/>
      </c>
    </row>
    <row r="554" spans="1:1" x14ac:dyDescent="0.25">
      <c r="A554" s="43" t="str">
        <f t="shared" si="58"/>
        <v/>
      </c>
    </row>
    <row r="555" spans="1:1" x14ac:dyDescent="0.25">
      <c r="A555" s="43" t="str">
        <f t="shared" si="58"/>
        <v/>
      </c>
    </row>
    <row r="556" spans="1:1" x14ac:dyDescent="0.25">
      <c r="A556" s="43" t="str">
        <f t="shared" si="58"/>
        <v/>
      </c>
    </row>
    <row r="557" spans="1:1" x14ac:dyDescent="0.25">
      <c r="A557" s="43" t="str">
        <f t="shared" si="58"/>
        <v/>
      </c>
    </row>
    <row r="558" spans="1:1" x14ac:dyDescent="0.25">
      <c r="A558" s="43" t="str">
        <f t="shared" si="58"/>
        <v/>
      </c>
    </row>
    <row r="559" spans="1:1" x14ac:dyDescent="0.25">
      <c r="A559" s="43" t="str">
        <f t="shared" si="58"/>
        <v/>
      </c>
    </row>
    <row r="560" spans="1:1" x14ac:dyDescent="0.25">
      <c r="A560" s="43" t="str">
        <f t="shared" si="58"/>
        <v/>
      </c>
    </row>
    <row r="561" spans="1:1" x14ac:dyDescent="0.25">
      <c r="A561" s="43" t="str">
        <f t="shared" si="58"/>
        <v/>
      </c>
    </row>
    <row r="562" spans="1:1" x14ac:dyDescent="0.25">
      <c r="A562" s="43" t="str">
        <f t="shared" si="58"/>
        <v/>
      </c>
    </row>
    <row r="563" spans="1:1" x14ac:dyDescent="0.25">
      <c r="A563" s="43" t="str">
        <f t="shared" si="58"/>
        <v/>
      </c>
    </row>
    <row r="564" spans="1:1" x14ac:dyDescent="0.25">
      <c r="A564" s="43" t="str">
        <f t="shared" si="58"/>
        <v/>
      </c>
    </row>
    <row r="565" spans="1:1" x14ac:dyDescent="0.25">
      <c r="A565" s="43" t="str">
        <f t="shared" si="58"/>
        <v/>
      </c>
    </row>
    <row r="566" spans="1:1" x14ac:dyDescent="0.25">
      <c r="A566" s="43" t="str">
        <f t="shared" si="58"/>
        <v/>
      </c>
    </row>
    <row r="567" spans="1:1" x14ac:dyDescent="0.25">
      <c r="A567" s="43" t="str">
        <f t="shared" si="58"/>
        <v/>
      </c>
    </row>
    <row r="568" spans="1:1" x14ac:dyDescent="0.25">
      <c r="A568" s="43" t="str">
        <f t="shared" si="58"/>
        <v/>
      </c>
    </row>
    <row r="569" spans="1:1" x14ac:dyDescent="0.25">
      <c r="A569" s="43" t="str">
        <f t="shared" si="58"/>
        <v/>
      </c>
    </row>
    <row r="570" spans="1:1" x14ac:dyDescent="0.25">
      <c r="A570" s="43" t="str">
        <f t="shared" si="58"/>
        <v/>
      </c>
    </row>
    <row r="571" spans="1:1" x14ac:dyDescent="0.25">
      <c r="A571" s="43" t="str">
        <f t="shared" si="58"/>
        <v/>
      </c>
    </row>
    <row r="572" spans="1:1" x14ac:dyDescent="0.25">
      <c r="A572" s="43" t="str">
        <f t="shared" si="58"/>
        <v/>
      </c>
    </row>
    <row r="573" spans="1:1" x14ac:dyDescent="0.25">
      <c r="A573" s="43" t="str">
        <f t="shared" si="58"/>
        <v/>
      </c>
    </row>
    <row r="574" spans="1:1" x14ac:dyDescent="0.25">
      <c r="A574" s="43" t="str">
        <f t="shared" si="58"/>
        <v/>
      </c>
    </row>
    <row r="575" spans="1:1" x14ac:dyDescent="0.25">
      <c r="A575" s="43" t="str">
        <f t="shared" si="58"/>
        <v/>
      </c>
    </row>
    <row r="576" spans="1:1" x14ac:dyDescent="0.25">
      <c r="A576" s="43" t="str">
        <f t="shared" si="58"/>
        <v/>
      </c>
    </row>
    <row r="577" spans="1:1" x14ac:dyDescent="0.25">
      <c r="A577" s="43" t="str">
        <f t="shared" si="58"/>
        <v/>
      </c>
    </row>
    <row r="578" spans="1:1" x14ac:dyDescent="0.25">
      <c r="A578" s="43" t="str">
        <f t="shared" si="58"/>
        <v/>
      </c>
    </row>
    <row r="579" spans="1:1" x14ac:dyDescent="0.25">
      <c r="A579" s="43" t="str">
        <f t="shared" si="58"/>
        <v/>
      </c>
    </row>
    <row r="580" spans="1:1" x14ac:dyDescent="0.25">
      <c r="A580" s="43" t="str">
        <f t="shared" si="58"/>
        <v/>
      </c>
    </row>
    <row r="581" spans="1:1" x14ac:dyDescent="0.25">
      <c r="A581" s="43" t="str">
        <f t="shared" si="58"/>
        <v/>
      </c>
    </row>
    <row r="582" spans="1:1" x14ac:dyDescent="0.25">
      <c r="A582" s="43" t="str">
        <f t="shared" si="58"/>
        <v/>
      </c>
    </row>
    <row r="583" spans="1:1" x14ac:dyDescent="0.25">
      <c r="A583" s="43" t="str">
        <f t="shared" si="58"/>
        <v/>
      </c>
    </row>
    <row r="584" spans="1:1" x14ac:dyDescent="0.25">
      <c r="A584" s="43" t="str">
        <f t="shared" si="58"/>
        <v/>
      </c>
    </row>
    <row r="585" spans="1:1" x14ac:dyDescent="0.25">
      <c r="A585" s="43" t="str">
        <f t="shared" si="58"/>
        <v/>
      </c>
    </row>
    <row r="586" spans="1:1" x14ac:dyDescent="0.25">
      <c r="A586" s="43" t="str">
        <f t="shared" si="58"/>
        <v/>
      </c>
    </row>
    <row r="587" spans="1:1" x14ac:dyDescent="0.25">
      <c r="A587" s="43" t="str">
        <f t="shared" ref="A587:A650" si="59">CONCATENATE(B587,D587)</f>
        <v/>
      </c>
    </row>
    <row r="588" spans="1:1" x14ac:dyDescent="0.25">
      <c r="A588" s="43" t="str">
        <f t="shared" si="59"/>
        <v/>
      </c>
    </row>
    <row r="589" spans="1:1" x14ac:dyDescent="0.25">
      <c r="A589" s="43" t="str">
        <f t="shared" si="59"/>
        <v/>
      </c>
    </row>
    <row r="590" spans="1:1" x14ac:dyDescent="0.25">
      <c r="A590" s="43" t="str">
        <f t="shared" si="59"/>
        <v/>
      </c>
    </row>
    <row r="591" spans="1:1" x14ac:dyDescent="0.25">
      <c r="A591" s="43" t="str">
        <f t="shared" si="59"/>
        <v/>
      </c>
    </row>
    <row r="592" spans="1:1" x14ac:dyDescent="0.25">
      <c r="A592" s="43" t="str">
        <f t="shared" si="59"/>
        <v/>
      </c>
    </row>
    <row r="593" spans="1:1" x14ac:dyDescent="0.25">
      <c r="A593" s="43" t="str">
        <f t="shared" si="59"/>
        <v/>
      </c>
    </row>
    <row r="594" spans="1:1" x14ac:dyDescent="0.25">
      <c r="A594" s="43" t="str">
        <f t="shared" si="59"/>
        <v/>
      </c>
    </row>
    <row r="595" spans="1:1" x14ac:dyDescent="0.25">
      <c r="A595" s="43" t="str">
        <f t="shared" si="59"/>
        <v/>
      </c>
    </row>
    <row r="596" spans="1:1" x14ac:dyDescent="0.25">
      <c r="A596" s="43" t="str">
        <f t="shared" si="59"/>
        <v/>
      </c>
    </row>
    <row r="597" spans="1:1" x14ac:dyDescent="0.25">
      <c r="A597" s="43" t="str">
        <f t="shared" si="59"/>
        <v/>
      </c>
    </row>
    <row r="598" spans="1:1" x14ac:dyDescent="0.25">
      <c r="A598" s="43" t="str">
        <f t="shared" si="59"/>
        <v/>
      </c>
    </row>
    <row r="599" spans="1:1" x14ac:dyDescent="0.25">
      <c r="A599" s="43" t="str">
        <f t="shared" si="59"/>
        <v/>
      </c>
    </row>
    <row r="600" spans="1:1" x14ac:dyDescent="0.25">
      <c r="A600" s="43" t="str">
        <f t="shared" si="59"/>
        <v/>
      </c>
    </row>
    <row r="601" spans="1:1" x14ac:dyDescent="0.25">
      <c r="A601" s="43" t="str">
        <f t="shared" si="59"/>
        <v/>
      </c>
    </row>
    <row r="602" spans="1:1" x14ac:dyDescent="0.25">
      <c r="A602" s="43" t="str">
        <f t="shared" si="59"/>
        <v/>
      </c>
    </row>
    <row r="603" spans="1:1" x14ac:dyDescent="0.25">
      <c r="A603" s="43" t="str">
        <f t="shared" si="59"/>
        <v/>
      </c>
    </row>
    <row r="604" spans="1:1" x14ac:dyDescent="0.25">
      <c r="A604" s="43" t="str">
        <f t="shared" si="59"/>
        <v/>
      </c>
    </row>
    <row r="605" spans="1:1" x14ac:dyDescent="0.25">
      <c r="A605" s="43" t="str">
        <f t="shared" si="59"/>
        <v/>
      </c>
    </row>
    <row r="606" spans="1:1" x14ac:dyDescent="0.25">
      <c r="A606" s="43" t="str">
        <f t="shared" si="59"/>
        <v/>
      </c>
    </row>
    <row r="607" spans="1:1" x14ac:dyDescent="0.25">
      <c r="A607" s="43" t="str">
        <f t="shared" si="59"/>
        <v/>
      </c>
    </row>
    <row r="608" spans="1:1" x14ac:dyDescent="0.25">
      <c r="A608" s="43" t="str">
        <f t="shared" si="59"/>
        <v/>
      </c>
    </row>
    <row r="609" spans="1:1" x14ac:dyDescent="0.25">
      <c r="A609" s="43" t="str">
        <f t="shared" si="59"/>
        <v/>
      </c>
    </row>
    <row r="610" spans="1:1" x14ac:dyDescent="0.25">
      <c r="A610" s="43" t="str">
        <f t="shared" si="59"/>
        <v/>
      </c>
    </row>
    <row r="611" spans="1:1" x14ac:dyDescent="0.25">
      <c r="A611" s="43" t="str">
        <f t="shared" si="59"/>
        <v/>
      </c>
    </row>
    <row r="612" spans="1:1" x14ac:dyDescent="0.25">
      <c r="A612" s="43" t="str">
        <f t="shared" si="59"/>
        <v/>
      </c>
    </row>
    <row r="613" spans="1:1" x14ac:dyDescent="0.25">
      <c r="A613" s="43" t="str">
        <f t="shared" si="59"/>
        <v/>
      </c>
    </row>
    <row r="614" spans="1:1" x14ac:dyDescent="0.25">
      <c r="A614" s="43" t="str">
        <f t="shared" si="59"/>
        <v/>
      </c>
    </row>
    <row r="615" spans="1:1" x14ac:dyDescent="0.25">
      <c r="A615" s="43" t="str">
        <f t="shared" si="59"/>
        <v/>
      </c>
    </row>
    <row r="616" spans="1:1" x14ac:dyDescent="0.25">
      <c r="A616" s="43" t="str">
        <f t="shared" si="59"/>
        <v/>
      </c>
    </row>
    <row r="617" spans="1:1" x14ac:dyDescent="0.25">
      <c r="A617" s="43" t="str">
        <f t="shared" si="59"/>
        <v/>
      </c>
    </row>
    <row r="618" spans="1:1" x14ac:dyDescent="0.25">
      <c r="A618" s="43" t="str">
        <f t="shared" si="59"/>
        <v/>
      </c>
    </row>
    <row r="619" spans="1:1" x14ac:dyDescent="0.25">
      <c r="A619" s="43" t="str">
        <f t="shared" si="59"/>
        <v/>
      </c>
    </row>
    <row r="620" spans="1:1" x14ac:dyDescent="0.25">
      <c r="A620" s="43" t="str">
        <f t="shared" si="59"/>
        <v/>
      </c>
    </row>
    <row r="621" spans="1:1" x14ac:dyDescent="0.25">
      <c r="A621" s="43" t="str">
        <f t="shared" si="59"/>
        <v/>
      </c>
    </row>
    <row r="622" spans="1:1" x14ac:dyDescent="0.25">
      <c r="A622" s="43" t="str">
        <f t="shared" si="59"/>
        <v/>
      </c>
    </row>
    <row r="623" spans="1:1" x14ac:dyDescent="0.25">
      <c r="A623" s="43" t="str">
        <f t="shared" si="59"/>
        <v/>
      </c>
    </row>
    <row r="624" spans="1:1" x14ac:dyDescent="0.25">
      <c r="A624" s="43" t="str">
        <f t="shared" si="59"/>
        <v/>
      </c>
    </row>
    <row r="625" spans="1:1" x14ac:dyDescent="0.25">
      <c r="A625" s="43" t="str">
        <f t="shared" si="59"/>
        <v/>
      </c>
    </row>
    <row r="626" spans="1:1" x14ac:dyDescent="0.25">
      <c r="A626" s="43" t="str">
        <f t="shared" si="59"/>
        <v/>
      </c>
    </row>
    <row r="627" spans="1:1" x14ac:dyDescent="0.25">
      <c r="A627" s="43" t="str">
        <f t="shared" si="59"/>
        <v/>
      </c>
    </row>
    <row r="628" spans="1:1" x14ac:dyDescent="0.25">
      <c r="A628" s="43" t="str">
        <f t="shared" si="59"/>
        <v/>
      </c>
    </row>
    <row r="629" spans="1:1" x14ac:dyDescent="0.25">
      <c r="A629" s="43" t="str">
        <f t="shared" si="59"/>
        <v/>
      </c>
    </row>
    <row r="630" spans="1:1" x14ac:dyDescent="0.25">
      <c r="A630" s="43" t="str">
        <f t="shared" si="59"/>
        <v/>
      </c>
    </row>
    <row r="631" spans="1:1" x14ac:dyDescent="0.25">
      <c r="A631" s="43" t="str">
        <f t="shared" si="59"/>
        <v/>
      </c>
    </row>
    <row r="632" spans="1:1" x14ac:dyDescent="0.25">
      <c r="A632" s="43" t="str">
        <f t="shared" si="59"/>
        <v/>
      </c>
    </row>
    <row r="633" spans="1:1" x14ac:dyDescent="0.25">
      <c r="A633" s="43" t="str">
        <f t="shared" si="59"/>
        <v/>
      </c>
    </row>
    <row r="634" spans="1:1" x14ac:dyDescent="0.25">
      <c r="A634" s="43" t="str">
        <f t="shared" si="59"/>
        <v/>
      </c>
    </row>
    <row r="635" spans="1:1" x14ac:dyDescent="0.25">
      <c r="A635" s="43" t="str">
        <f t="shared" si="59"/>
        <v/>
      </c>
    </row>
    <row r="636" spans="1:1" x14ac:dyDescent="0.25">
      <c r="A636" s="43" t="str">
        <f t="shared" si="59"/>
        <v/>
      </c>
    </row>
    <row r="637" spans="1:1" x14ac:dyDescent="0.25">
      <c r="A637" s="43" t="str">
        <f t="shared" si="59"/>
        <v/>
      </c>
    </row>
    <row r="638" spans="1:1" x14ac:dyDescent="0.25">
      <c r="A638" s="43" t="str">
        <f t="shared" si="59"/>
        <v/>
      </c>
    </row>
    <row r="639" spans="1:1" x14ac:dyDescent="0.25">
      <c r="A639" s="43" t="str">
        <f t="shared" si="59"/>
        <v/>
      </c>
    </row>
    <row r="640" spans="1:1" x14ac:dyDescent="0.25">
      <c r="A640" s="43" t="str">
        <f t="shared" si="59"/>
        <v/>
      </c>
    </row>
    <row r="641" spans="1:1" x14ac:dyDescent="0.25">
      <c r="A641" s="43" t="str">
        <f t="shared" si="59"/>
        <v/>
      </c>
    </row>
    <row r="642" spans="1:1" x14ac:dyDescent="0.25">
      <c r="A642" s="43" t="str">
        <f t="shared" si="59"/>
        <v/>
      </c>
    </row>
    <row r="643" spans="1:1" x14ac:dyDescent="0.25">
      <c r="A643" s="43" t="str">
        <f t="shared" si="59"/>
        <v/>
      </c>
    </row>
    <row r="644" spans="1:1" x14ac:dyDescent="0.25">
      <c r="A644" s="43" t="str">
        <f t="shared" si="59"/>
        <v/>
      </c>
    </row>
    <row r="645" spans="1:1" x14ac:dyDescent="0.25">
      <c r="A645" s="43" t="str">
        <f t="shared" si="59"/>
        <v/>
      </c>
    </row>
    <row r="646" spans="1:1" x14ac:dyDescent="0.25">
      <c r="A646" s="43" t="str">
        <f t="shared" si="59"/>
        <v/>
      </c>
    </row>
    <row r="647" spans="1:1" x14ac:dyDescent="0.25">
      <c r="A647" s="43" t="str">
        <f t="shared" si="59"/>
        <v/>
      </c>
    </row>
    <row r="648" spans="1:1" x14ac:dyDescent="0.25">
      <c r="A648" s="43" t="str">
        <f t="shared" si="59"/>
        <v/>
      </c>
    </row>
    <row r="649" spans="1:1" x14ac:dyDescent="0.25">
      <c r="A649" s="43" t="str">
        <f t="shared" si="59"/>
        <v/>
      </c>
    </row>
    <row r="650" spans="1:1" x14ac:dyDescent="0.25">
      <c r="A650" s="43" t="str">
        <f t="shared" si="59"/>
        <v/>
      </c>
    </row>
    <row r="651" spans="1:1" x14ac:dyDescent="0.25">
      <c r="A651" s="43" t="str">
        <f t="shared" ref="A651:A669" si="60">CONCATENATE(B651,D651)</f>
        <v/>
      </c>
    </row>
    <row r="652" spans="1:1" x14ac:dyDescent="0.25">
      <c r="A652" s="43" t="str">
        <f t="shared" si="60"/>
        <v/>
      </c>
    </row>
    <row r="653" spans="1:1" x14ac:dyDescent="0.25">
      <c r="A653" s="43" t="str">
        <f t="shared" si="60"/>
        <v/>
      </c>
    </row>
    <row r="654" spans="1:1" x14ac:dyDescent="0.25">
      <c r="A654" s="43" t="str">
        <f t="shared" si="60"/>
        <v/>
      </c>
    </row>
    <row r="655" spans="1:1" x14ac:dyDescent="0.25">
      <c r="A655" s="43" t="str">
        <f t="shared" si="60"/>
        <v/>
      </c>
    </row>
    <row r="656" spans="1:1" x14ac:dyDescent="0.25">
      <c r="A656" s="43" t="str">
        <f t="shared" si="60"/>
        <v/>
      </c>
    </row>
    <row r="657" spans="1:1" x14ac:dyDescent="0.25">
      <c r="A657" s="43" t="str">
        <f t="shared" si="60"/>
        <v/>
      </c>
    </row>
    <row r="658" spans="1:1" x14ac:dyDescent="0.25">
      <c r="A658" s="43" t="str">
        <f t="shared" si="60"/>
        <v/>
      </c>
    </row>
    <row r="659" spans="1:1" x14ac:dyDescent="0.25">
      <c r="A659" s="43" t="str">
        <f t="shared" si="60"/>
        <v/>
      </c>
    </row>
    <row r="660" spans="1:1" x14ac:dyDescent="0.25">
      <c r="A660" s="43" t="str">
        <f t="shared" si="60"/>
        <v/>
      </c>
    </row>
    <row r="661" spans="1:1" x14ac:dyDescent="0.25">
      <c r="A661" s="43" t="str">
        <f t="shared" si="60"/>
        <v/>
      </c>
    </row>
    <row r="662" spans="1:1" x14ac:dyDescent="0.25">
      <c r="A662" s="43" t="str">
        <f t="shared" si="60"/>
        <v/>
      </c>
    </row>
    <row r="663" spans="1:1" x14ac:dyDescent="0.25">
      <c r="A663" s="43" t="str">
        <f t="shared" si="60"/>
        <v/>
      </c>
    </row>
    <row r="664" spans="1:1" x14ac:dyDescent="0.25">
      <c r="A664" s="43" t="str">
        <f t="shared" si="60"/>
        <v/>
      </c>
    </row>
    <row r="665" spans="1:1" x14ac:dyDescent="0.25">
      <c r="A665" s="43" t="str">
        <f t="shared" si="60"/>
        <v/>
      </c>
    </row>
    <row r="666" spans="1:1" x14ac:dyDescent="0.25">
      <c r="A666" s="43" t="str">
        <f t="shared" si="60"/>
        <v/>
      </c>
    </row>
    <row r="667" spans="1:1" x14ac:dyDescent="0.25">
      <c r="A667" s="43" t="str">
        <f t="shared" si="60"/>
        <v/>
      </c>
    </row>
    <row r="668" spans="1:1" x14ac:dyDescent="0.25">
      <c r="A668" s="43" t="str">
        <f t="shared" si="60"/>
        <v/>
      </c>
    </row>
    <row r="669" spans="1:1" x14ac:dyDescent="0.25">
      <c r="A669" s="43" t="str">
        <f t="shared" si="60"/>
        <v/>
      </c>
    </row>
  </sheetData>
  <autoFilter ref="B8:AL669" xr:uid="{9130B65D-1D59-4F58-987C-6D0FC03EE675}"/>
  <mergeCells count="9">
    <mergeCell ref="T3:T4"/>
    <mergeCell ref="L5:N6"/>
    <mergeCell ref="B8:B9"/>
    <mergeCell ref="C8:C9"/>
    <mergeCell ref="D8:D9"/>
    <mergeCell ref="E8:E9"/>
    <mergeCell ref="I8:I9"/>
    <mergeCell ref="J8:J9"/>
    <mergeCell ref="K8:K9"/>
  </mergeCells>
  <phoneticPr fontId="59" type="noConversion"/>
  <conditionalFormatting sqref="AD50:AG50">
    <cfRule type="cellIs" dxfId="5" priority="2" operator="notEqual">
      <formula>0</formula>
    </cfRule>
  </conditionalFormatting>
  <conditionalFormatting sqref="AG50">
    <cfRule type="cellIs" dxfId="4" priority="1" operator="equal">
      <formula>0</formula>
    </cfRule>
  </conditionalFormatting>
  <pageMargins left="0.7" right="0.7" top="0.75" bottom="0.75" header="0.3" footer="0.3"/>
  <pageSetup paperSize="9" orientation="portrait" horizontalDpi="4294967293" verticalDpi="0" r:id="rId1"/>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7FF6916-6234-4BE1-AF25-F2216FF23405}">
  <sheetPr>
    <pageSetUpPr fitToPage="1"/>
  </sheetPr>
  <dimension ref="A1:AI1932"/>
  <sheetViews>
    <sheetView tabSelected="1" view="pageBreakPreview" zoomScale="80" zoomScaleNormal="100" zoomScaleSheetLayoutView="80" workbookViewId="0">
      <pane ySplit="2" topLeftCell="A267" activePane="bottomLeft" state="frozen"/>
      <selection activeCell="G1" sqref="G1"/>
      <selection pane="bottomLeft" activeCell="A279" sqref="A279:E284"/>
    </sheetView>
  </sheetViews>
  <sheetFormatPr baseColWidth="10" defaultColWidth="10.7109375" defaultRowHeight="15" x14ac:dyDescent="0.25"/>
  <cols>
    <col min="1" max="1" width="23.7109375" customWidth="1"/>
    <col min="2" max="2" width="17.85546875" bestFit="1" customWidth="1"/>
    <col min="3" max="3" width="15.140625" customWidth="1"/>
    <col min="4" max="4" width="21.28515625" bestFit="1" customWidth="1"/>
    <col min="5" max="5" width="20.28515625" customWidth="1"/>
    <col min="6" max="6" width="7.42578125" style="295" bestFit="1" customWidth="1"/>
    <col min="7" max="7" width="10.7109375" customWidth="1"/>
    <col min="8" max="8" width="13.42578125" customWidth="1"/>
    <col min="9" max="9" width="14.5703125" customWidth="1"/>
    <col min="10" max="10" width="18.140625" style="560" customWidth="1"/>
    <col min="11" max="11" width="11.140625" customWidth="1"/>
    <col min="12" max="12" width="17.28515625" style="614" customWidth="1"/>
    <col min="13" max="13" width="18.42578125" customWidth="1"/>
    <col min="14" max="14" width="11.140625" customWidth="1"/>
    <col min="15" max="15" width="16.85546875" customWidth="1"/>
    <col min="16" max="16" width="32" customWidth="1"/>
    <col min="17" max="17" width="24.28515625" style="298" customWidth="1"/>
    <col min="18" max="18" width="12.5703125" customWidth="1"/>
    <col min="19" max="19" width="19.28515625" customWidth="1"/>
    <col min="20" max="28" width="10.7109375" customWidth="1"/>
    <col min="29" max="29" width="49.5703125" customWidth="1"/>
    <col min="30" max="30" width="19.28515625" customWidth="1"/>
    <col min="31" max="31" width="35.7109375" customWidth="1"/>
    <col min="32" max="35" width="10.7109375" customWidth="1"/>
  </cols>
  <sheetData>
    <row r="1" spans="1:35" ht="15.75" thickBot="1" x14ac:dyDescent="0.3">
      <c r="H1" s="296">
        <f>SUBTOTAL(9,H3:H1972)</f>
        <v>1337.4166666666667</v>
      </c>
      <c r="I1" s="296"/>
      <c r="J1" s="296">
        <f>SUBTOTAL(9,J3:J1972)</f>
        <v>98705</v>
      </c>
      <c r="K1" s="297">
        <f>SUBTOTAL(9,K3:K1972)</f>
        <v>13254</v>
      </c>
      <c r="L1" s="578">
        <f>SUBTOTAL(9,L3:L1972)</f>
        <v>82446</v>
      </c>
      <c r="M1" s="297">
        <f>SUBTOTAL(9,M3:M1972)</f>
        <v>1783</v>
      </c>
      <c r="N1" s="570">
        <f>+J1-L1</f>
        <v>16259</v>
      </c>
    </row>
    <row r="2" spans="1:35" s="309" customFormat="1" ht="30.75" thickBot="1" x14ac:dyDescent="0.3">
      <c r="A2" s="299" t="s">
        <v>7</v>
      </c>
      <c r="B2" s="300" t="s">
        <v>980</v>
      </c>
      <c r="C2" s="301" t="s">
        <v>981</v>
      </c>
      <c r="D2" s="301" t="s">
        <v>982</v>
      </c>
      <c r="E2" s="301" t="s">
        <v>983</v>
      </c>
      <c r="F2" s="302" t="s">
        <v>984</v>
      </c>
      <c r="G2" s="303" t="s">
        <v>985</v>
      </c>
      <c r="H2" s="303" t="s">
        <v>986</v>
      </c>
      <c r="I2" s="303" t="s">
        <v>955</v>
      </c>
      <c r="J2" s="304" t="s">
        <v>987</v>
      </c>
      <c r="K2" s="305" t="s">
        <v>988</v>
      </c>
      <c r="L2" s="579" t="s">
        <v>989</v>
      </c>
      <c r="M2" s="301" t="s">
        <v>990</v>
      </c>
      <c r="N2" s="301" t="s">
        <v>991</v>
      </c>
      <c r="O2" s="306" t="s">
        <v>992</v>
      </c>
      <c r="P2" s="306" t="s">
        <v>993</v>
      </c>
      <c r="Q2" s="307" t="s">
        <v>994</v>
      </c>
      <c r="R2" s="308" t="s">
        <v>995</v>
      </c>
    </row>
    <row r="3" spans="1:35" s="318" customFormat="1" ht="17.100000000000001" customHeight="1" x14ac:dyDescent="0.25">
      <c r="A3" s="310" t="s">
        <v>996</v>
      </c>
      <c r="B3" s="231" t="s">
        <v>997</v>
      </c>
      <c r="C3" s="231"/>
      <c r="D3" s="231" t="s">
        <v>998</v>
      </c>
      <c r="E3" s="231" t="s">
        <v>999</v>
      </c>
      <c r="F3" s="231" t="s">
        <v>338</v>
      </c>
      <c r="G3" s="311">
        <v>68</v>
      </c>
      <c r="H3" s="311">
        <f>+J3/G3</f>
        <v>5</v>
      </c>
      <c r="I3" s="231"/>
      <c r="J3" s="312">
        <v>340</v>
      </c>
      <c r="K3" s="231"/>
      <c r="L3" s="313">
        <v>340</v>
      </c>
      <c r="M3" s="314">
        <f>IF(0&lt;J3-K3-L3,J3-K3-L3,0)</f>
        <v>0</v>
      </c>
      <c r="N3" s="231" t="s">
        <v>1000</v>
      </c>
      <c r="O3" s="766" t="s">
        <v>1001</v>
      </c>
      <c r="P3" s="315">
        <v>44957</v>
      </c>
      <c r="Q3" s="316">
        <v>44942</v>
      </c>
      <c r="R3" s="317" t="s">
        <v>1002</v>
      </c>
      <c r="S3" s="320" t="str">
        <f t="shared" ref="S3:S66" si="0">E3</f>
        <v>D26 GAUCHE 4/5</v>
      </c>
      <c r="T3" s="320" t="str">
        <f t="shared" ref="T3:T66" si="1">D3</f>
        <v>MF48D26R</v>
      </c>
      <c r="U3" s="320"/>
      <c r="V3" s="320" t="e">
        <f>VLOOKUP(S3,'Price list'!D$15:S$298,15,FALSE)</f>
        <v>#N/A</v>
      </c>
      <c r="W3" s="320">
        <f t="shared" ref="W3:W66" si="2">G3</f>
        <v>68</v>
      </c>
      <c r="X3" s="320">
        <f t="shared" ref="X3:X66" si="3">H3</f>
        <v>5</v>
      </c>
      <c r="Y3" s="318" t="str">
        <f t="shared" ref="Y3:Y66" si="4">VLOOKUP(A3,AA:AB,2,FALSE)</f>
        <v>BIN SHIHON</v>
      </c>
      <c r="Z3" s="318" t="str">
        <f t="shared" ref="Z3:Z66" si="5">B3</f>
        <v>Commande 1</v>
      </c>
      <c r="AA3" s="318" t="str">
        <f>A3</f>
        <v>Bin Shihon</v>
      </c>
      <c r="AB3" s="206" t="s">
        <v>294</v>
      </c>
      <c r="AC3" s="318" t="str">
        <f>CONCATENATE(Y3,S3,Z3)</f>
        <v>BIN SHIHOND26 GAUCHE 4/5Commande 1</v>
      </c>
      <c r="AD3" s="318" t="str">
        <f>S3</f>
        <v>D26 GAUCHE 4/5</v>
      </c>
      <c r="AE3" s="318" t="str">
        <f>CONCATENATE(Y3,AD3)</f>
        <v>BIN SHIHOND26 GAUCHE 4/5</v>
      </c>
      <c r="AF3" s="318" t="e">
        <f>VLOOKUP(AC3,'Price list'!AN:AO,2,FALSE)</f>
        <v>#N/A</v>
      </c>
      <c r="AG3" s="318" t="str">
        <f>S3</f>
        <v>D26 GAUCHE 4/5</v>
      </c>
      <c r="AH3" s="318">
        <f t="shared" ref="AH3:AH66" si="6">W3</f>
        <v>68</v>
      </c>
      <c r="AI3" s="318">
        <f t="shared" ref="AI3:AI66" si="7">X3</f>
        <v>5</v>
      </c>
    </row>
    <row r="4" spans="1:35" s="318" customFormat="1" ht="17.100000000000001" customHeight="1" x14ac:dyDescent="0.25">
      <c r="A4" s="319" t="s">
        <v>996</v>
      </c>
      <c r="B4" s="320" t="s">
        <v>997</v>
      </c>
      <c r="C4" s="320"/>
      <c r="D4" s="320" t="s">
        <v>1003</v>
      </c>
      <c r="E4" s="320" t="s">
        <v>1004</v>
      </c>
      <c r="F4" s="320" t="s">
        <v>338</v>
      </c>
      <c r="G4" s="321">
        <v>68</v>
      </c>
      <c r="H4" s="321">
        <f>+J4/G4</f>
        <v>13</v>
      </c>
      <c r="I4" s="320"/>
      <c r="J4" s="322">
        <v>884</v>
      </c>
      <c r="K4" s="320"/>
      <c r="L4" s="323">
        <v>884</v>
      </c>
      <c r="M4" s="320">
        <f t="shared" ref="M4:M85" si="8">IF(0&lt;J4-K4-L4,J4-K4-L4,0)</f>
        <v>0</v>
      </c>
      <c r="N4" s="320" t="s">
        <v>1000</v>
      </c>
      <c r="O4" s="767"/>
      <c r="P4" s="324">
        <v>44957</v>
      </c>
      <c r="Q4" s="325">
        <v>44942</v>
      </c>
      <c r="R4" s="326" t="s">
        <v>1002</v>
      </c>
      <c r="S4" s="320" t="str">
        <f t="shared" si="0"/>
        <v>D26 DROITE 4/5</v>
      </c>
      <c r="T4" s="320" t="str">
        <f t="shared" si="1"/>
        <v>MF48D26L</v>
      </c>
      <c r="U4" s="320"/>
      <c r="V4" s="320" t="e">
        <f>VLOOKUP(S4,'Price list'!D$15:S$298,15,FALSE)</f>
        <v>#N/A</v>
      </c>
      <c r="W4" s="320">
        <f t="shared" si="2"/>
        <v>68</v>
      </c>
      <c r="X4" s="320">
        <f t="shared" si="3"/>
        <v>13</v>
      </c>
      <c r="Y4" s="318" t="str">
        <f t="shared" si="4"/>
        <v>BIN SHIHON</v>
      </c>
      <c r="Z4" s="318" t="str">
        <f t="shared" si="5"/>
        <v>Commande 1</v>
      </c>
      <c r="AA4" s="318" t="str">
        <f>A53</f>
        <v>Libya</v>
      </c>
      <c r="AB4" s="318" t="s">
        <v>1193</v>
      </c>
      <c r="AC4" s="318" t="str">
        <f t="shared" ref="AC4:AC67" si="9">CONCATENATE(Y4,S4,Z4)</f>
        <v>BIN SHIHOND26 DROITE 4/5Commande 1</v>
      </c>
      <c r="AD4" s="318" t="str">
        <f t="shared" ref="AD4:AD67" si="10">S4</f>
        <v>D26 DROITE 4/5</v>
      </c>
      <c r="AE4" s="318" t="str">
        <f t="shared" ref="AE4:AE67" si="11">CONCATENATE(Y4,AD4)</f>
        <v>BIN SHIHOND26 DROITE 4/5</v>
      </c>
      <c r="AF4" s="318" t="e">
        <f>VLOOKUP(AC4,'Price list'!AN:AO,2,FALSE)</f>
        <v>#N/A</v>
      </c>
      <c r="AG4" s="318" t="str">
        <f t="shared" ref="AG4:AG67" si="12">S4</f>
        <v>D26 DROITE 4/5</v>
      </c>
      <c r="AH4" s="318">
        <f t="shared" si="6"/>
        <v>68</v>
      </c>
      <c r="AI4" s="318">
        <f t="shared" si="7"/>
        <v>13</v>
      </c>
    </row>
    <row r="5" spans="1:35" s="318" customFormat="1" ht="17.100000000000001" customHeight="1" x14ac:dyDescent="0.25">
      <c r="A5" s="319" t="s">
        <v>996</v>
      </c>
      <c r="B5" s="320" t="s">
        <v>997</v>
      </c>
      <c r="C5" s="320"/>
      <c r="D5" s="320" t="s">
        <v>1005</v>
      </c>
      <c r="E5" s="320" t="s">
        <v>1006</v>
      </c>
      <c r="F5" s="320" t="s">
        <v>330</v>
      </c>
      <c r="G5" s="321">
        <v>76</v>
      </c>
      <c r="H5" s="321">
        <f t="shared" ref="H5:H19" si="13">+J5/G5</f>
        <v>2</v>
      </c>
      <c r="I5" s="320"/>
      <c r="J5" s="322">
        <v>152</v>
      </c>
      <c r="K5" s="320"/>
      <c r="L5" s="323">
        <v>152</v>
      </c>
      <c r="M5" s="320">
        <f t="shared" si="8"/>
        <v>0</v>
      </c>
      <c r="N5" s="320" t="s">
        <v>1000</v>
      </c>
      <c r="O5" s="767"/>
      <c r="P5" s="324">
        <v>44957</v>
      </c>
      <c r="Q5" s="325">
        <v>44942</v>
      </c>
      <c r="R5" s="326" t="s">
        <v>1002</v>
      </c>
      <c r="S5" s="320" t="str">
        <f t="shared" si="0"/>
        <v>D23 GAUCHE 5/5</v>
      </c>
      <c r="T5" s="320" t="str">
        <f t="shared" si="1"/>
        <v>MF55D23R</v>
      </c>
      <c r="U5" s="320"/>
      <c r="V5" s="320" t="e">
        <f>VLOOKUP(S5,'Price list'!D$15:S$298,15,FALSE)</f>
        <v>#N/A</v>
      </c>
      <c r="W5" s="320">
        <f t="shared" si="2"/>
        <v>76</v>
      </c>
      <c r="X5" s="320">
        <f t="shared" si="3"/>
        <v>2</v>
      </c>
      <c r="Y5" s="318" t="str">
        <f t="shared" si="4"/>
        <v>BIN SHIHON</v>
      </c>
      <c r="Z5" s="318" t="str">
        <f t="shared" si="5"/>
        <v>Commande 1</v>
      </c>
      <c r="AA5" s="318" t="str">
        <f>A65</f>
        <v>LITTORAL BATTERIES</v>
      </c>
      <c r="AB5" s="206" t="s">
        <v>256</v>
      </c>
      <c r="AC5" s="318" t="str">
        <f t="shared" si="9"/>
        <v>BIN SHIHOND23 GAUCHE 5/5Commande 1</v>
      </c>
      <c r="AD5" s="318" t="str">
        <f t="shared" si="10"/>
        <v>D23 GAUCHE 5/5</v>
      </c>
      <c r="AE5" s="318" t="str">
        <f t="shared" si="11"/>
        <v>BIN SHIHOND23 GAUCHE 5/5</v>
      </c>
      <c r="AF5" s="318" t="e">
        <f>VLOOKUP(AC5,'Price list'!AN:AO,2,FALSE)</f>
        <v>#N/A</v>
      </c>
      <c r="AG5" s="318" t="str">
        <f t="shared" si="12"/>
        <v>D23 GAUCHE 5/5</v>
      </c>
      <c r="AH5" s="318">
        <f t="shared" si="6"/>
        <v>76</v>
      </c>
      <c r="AI5" s="318">
        <f t="shared" si="7"/>
        <v>2</v>
      </c>
    </row>
    <row r="6" spans="1:35" s="318" customFormat="1" ht="17.100000000000001" customHeight="1" x14ac:dyDescent="0.25">
      <c r="A6" s="319" t="s">
        <v>996</v>
      </c>
      <c r="B6" s="320" t="s">
        <v>997</v>
      </c>
      <c r="C6" s="320"/>
      <c r="D6" s="320" t="s">
        <v>1007</v>
      </c>
      <c r="E6" s="320" t="s">
        <v>1008</v>
      </c>
      <c r="F6" s="320" t="s">
        <v>330</v>
      </c>
      <c r="G6" s="321">
        <v>76</v>
      </c>
      <c r="H6" s="321">
        <f t="shared" si="13"/>
        <v>16</v>
      </c>
      <c r="I6" s="320"/>
      <c r="J6" s="322">
        <v>1216</v>
      </c>
      <c r="K6" s="327"/>
      <c r="L6" s="328">
        <v>1216</v>
      </c>
      <c r="M6" s="320">
        <f t="shared" si="8"/>
        <v>0</v>
      </c>
      <c r="N6" s="320" t="s">
        <v>1000</v>
      </c>
      <c r="O6" s="767"/>
      <c r="P6" s="324">
        <v>44957</v>
      </c>
      <c r="Q6" s="325">
        <v>44942</v>
      </c>
      <c r="R6" s="326" t="s">
        <v>1002</v>
      </c>
      <c r="S6" s="320" t="str">
        <f t="shared" si="0"/>
        <v>D23 DROITE 5/5</v>
      </c>
      <c r="T6" s="320" t="str">
        <f t="shared" si="1"/>
        <v>MF55D23L</v>
      </c>
      <c r="U6" s="320"/>
      <c r="V6" s="320" t="e">
        <f>VLOOKUP(S6,'Price list'!D$15:S$298,15,FALSE)</f>
        <v>#N/A</v>
      </c>
      <c r="W6" s="320">
        <f t="shared" si="2"/>
        <v>76</v>
      </c>
      <c r="X6" s="320">
        <f t="shared" si="3"/>
        <v>16</v>
      </c>
      <c r="Y6" s="318" t="str">
        <f t="shared" si="4"/>
        <v>BIN SHIHON</v>
      </c>
      <c r="Z6" s="318" t="str">
        <f t="shared" si="5"/>
        <v>Commande 1</v>
      </c>
      <c r="AA6" s="318" t="str">
        <f>A84</f>
        <v>ACCUSPLUS</v>
      </c>
      <c r="AB6" s="206" t="s">
        <v>45</v>
      </c>
      <c r="AC6" s="318" t="str">
        <f t="shared" si="9"/>
        <v>BIN SHIHOND23 DROITE 5/5Commande 1</v>
      </c>
      <c r="AD6" s="318" t="str">
        <f t="shared" si="10"/>
        <v>D23 DROITE 5/5</v>
      </c>
      <c r="AE6" s="318" t="str">
        <f t="shared" si="11"/>
        <v>BIN SHIHOND23 DROITE 5/5</v>
      </c>
      <c r="AF6" s="318" t="e">
        <f>VLOOKUP(AC6,'Price list'!AN:AO,2,FALSE)</f>
        <v>#N/A</v>
      </c>
      <c r="AG6" s="318" t="str">
        <f t="shared" si="12"/>
        <v>D23 DROITE 5/5</v>
      </c>
      <c r="AH6" s="318">
        <f t="shared" si="6"/>
        <v>76</v>
      </c>
      <c r="AI6" s="318">
        <f t="shared" si="7"/>
        <v>16</v>
      </c>
    </row>
    <row r="7" spans="1:35" s="318" customFormat="1" ht="17.100000000000001" customHeight="1" x14ac:dyDescent="0.25">
      <c r="A7" s="319" t="s">
        <v>996</v>
      </c>
      <c r="B7" s="320" t="s">
        <v>997</v>
      </c>
      <c r="C7" s="320"/>
      <c r="D7" s="320" t="s">
        <v>1009</v>
      </c>
      <c r="E7" s="320" t="s">
        <v>1010</v>
      </c>
      <c r="F7" s="320" t="s">
        <v>1011</v>
      </c>
      <c r="G7" s="321">
        <v>100</v>
      </c>
      <c r="H7" s="321">
        <f t="shared" si="13"/>
        <v>10</v>
      </c>
      <c r="I7" s="320"/>
      <c r="J7" s="322">
        <v>1000</v>
      </c>
      <c r="K7" s="327"/>
      <c r="L7" s="323">
        <v>1000</v>
      </c>
      <c r="M7" s="320">
        <f t="shared" si="8"/>
        <v>0</v>
      </c>
      <c r="N7" s="320" t="s">
        <v>1000</v>
      </c>
      <c r="O7" s="767"/>
      <c r="P7" s="324">
        <v>44957</v>
      </c>
      <c r="Q7" s="325">
        <v>44942</v>
      </c>
      <c r="R7" s="326" t="s">
        <v>1002</v>
      </c>
      <c r="S7" s="320" t="str">
        <f t="shared" si="0"/>
        <v>NS60LSMF DROITE</v>
      </c>
      <c r="T7" s="320" t="str">
        <f t="shared" si="1"/>
        <v>MF50B24LS</v>
      </c>
      <c r="U7" s="320"/>
      <c r="V7" s="320" t="e">
        <f>VLOOKUP(S7,'Price list'!D$15:S$298,15,FALSE)</f>
        <v>#N/A</v>
      </c>
      <c r="W7" s="320">
        <f t="shared" si="2"/>
        <v>100</v>
      </c>
      <c r="X7" s="320">
        <f t="shared" si="3"/>
        <v>10</v>
      </c>
      <c r="Y7" s="318" t="str">
        <f t="shared" si="4"/>
        <v>BIN SHIHON</v>
      </c>
      <c r="Z7" s="318" t="str">
        <f t="shared" si="5"/>
        <v>Commande 1</v>
      </c>
      <c r="AA7" s="318" t="str">
        <f>A92</f>
        <v>Ouest Batteries</v>
      </c>
      <c r="AB7" s="206" t="s">
        <v>190</v>
      </c>
      <c r="AC7" s="318" t="str">
        <f t="shared" si="9"/>
        <v>BIN SHIHONNS60LSMF DROITECommande 1</v>
      </c>
      <c r="AD7" s="318" t="str">
        <f t="shared" si="10"/>
        <v>NS60LSMF DROITE</v>
      </c>
      <c r="AE7" s="318" t="str">
        <f t="shared" si="11"/>
        <v>BIN SHIHONNS60LSMF DROITE</v>
      </c>
      <c r="AF7" s="318" t="e">
        <f>VLOOKUP(AC7,'Price list'!AN:AO,2,FALSE)</f>
        <v>#N/A</v>
      </c>
      <c r="AG7" s="318" t="str">
        <f t="shared" si="12"/>
        <v>NS60LSMF DROITE</v>
      </c>
      <c r="AH7" s="318">
        <f t="shared" si="6"/>
        <v>100</v>
      </c>
      <c r="AI7" s="318">
        <f t="shared" si="7"/>
        <v>10</v>
      </c>
    </row>
    <row r="8" spans="1:35" s="318" customFormat="1" ht="17.100000000000001" customHeight="1" x14ac:dyDescent="0.25">
      <c r="A8" s="319" t="s">
        <v>996</v>
      </c>
      <c r="B8" s="320" t="s">
        <v>997</v>
      </c>
      <c r="C8" s="320"/>
      <c r="D8" s="320" t="s">
        <v>407</v>
      </c>
      <c r="E8" s="320" t="s">
        <v>1012</v>
      </c>
      <c r="F8" s="320" t="s">
        <v>345</v>
      </c>
      <c r="G8" s="321">
        <v>56</v>
      </c>
      <c r="H8" s="321">
        <f t="shared" si="13"/>
        <v>2</v>
      </c>
      <c r="I8" s="320"/>
      <c r="J8" s="322">
        <v>112</v>
      </c>
      <c r="K8" s="327"/>
      <c r="L8" s="323">
        <v>112</v>
      </c>
      <c r="M8" s="320">
        <f t="shared" si="8"/>
        <v>0</v>
      </c>
      <c r="N8" s="320" t="s">
        <v>1000</v>
      </c>
      <c r="O8" s="767"/>
      <c r="P8" s="324">
        <v>44957</v>
      </c>
      <c r="Q8" s="325">
        <v>44942</v>
      </c>
      <c r="R8" s="326" t="s">
        <v>1002</v>
      </c>
      <c r="S8" s="320" t="str">
        <f t="shared" si="0"/>
        <v>D31 GAUCHE 6/6</v>
      </c>
      <c r="T8" s="320" t="str">
        <f t="shared" si="1"/>
        <v>MF65D31R</v>
      </c>
      <c r="U8" s="320"/>
      <c r="V8" s="320" t="e">
        <f>VLOOKUP(S8,'Price list'!D$15:S$298,15,FALSE)</f>
        <v>#N/A</v>
      </c>
      <c r="W8" s="320">
        <f t="shared" si="2"/>
        <v>56</v>
      </c>
      <c r="X8" s="320">
        <f t="shared" si="3"/>
        <v>2</v>
      </c>
      <c r="Y8" s="318" t="str">
        <f t="shared" si="4"/>
        <v>BIN SHIHON</v>
      </c>
      <c r="Z8" s="318" t="str">
        <f t="shared" si="5"/>
        <v>Commande 1</v>
      </c>
      <c r="AA8" s="318" t="str">
        <f>A125</f>
        <v>ALGERIE</v>
      </c>
      <c r="AB8" s="318" t="s">
        <v>1192</v>
      </c>
      <c r="AC8" s="318" t="str">
        <f t="shared" si="9"/>
        <v>BIN SHIHOND31 GAUCHE 6/6Commande 1</v>
      </c>
      <c r="AD8" s="318" t="str">
        <f t="shared" si="10"/>
        <v>D31 GAUCHE 6/6</v>
      </c>
      <c r="AE8" s="318" t="str">
        <f t="shared" si="11"/>
        <v>BIN SHIHOND31 GAUCHE 6/6</v>
      </c>
      <c r="AF8" s="318" t="e">
        <f>VLOOKUP(AC8,'Price list'!AN:AO,2,FALSE)</f>
        <v>#N/A</v>
      </c>
      <c r="AG8" s="318" t="str">
        <f t="shared" si="12"/>
        <v>D31 GAUCHE 6/6</v>
      </c>
      <c r="AH8" s="318">
        <f t="shared" si="6"/>
        <v>56</v>
      </c>
      <c r="AI8" s="318">
        <f t="shared" si="7"/>
        <v>2</v>
      </c>
    </row>
    <row r="9" spans="1:35" s="318" customFormat="1" ht="17.100000000000001" customHeight="1" x14ac:dyDescent="0.25">
      <c r="A9" s="319" t="s">
        <v>996</v>
      </c>
      <c r="B9" s="320" t="s">
        <v>997</v>
      </c>
      <c r="C9" s="320"/>
      <c r="D9" s="320" t="s">
        <v>411</v>
      </c>
      <c r="E9" s="320" t="s">
        <v>1013</v>
      </c>
      <c r="F9" s="320" t="s">
        <v>345</v>
      </c>
      <c r="G9" s="321">
        <v>56</v>
      </c>
      <c r="H9" s="321">
        <f t="shared" si="13"/>
        <v>3</v>
      </c>
      <c r="I9" s="320"/>
      <c r="J9" s="322">
        <v>168</v>
      </c>
      <c r="K9" s="327"/>
      <c r="L9" s="323">
        <v>168</v>
      </c>
      <c r="M9" s="320">
        <f t="shared" si="8"/>
        <v>0</v>
      </c>
      <c r="N9" s="320" t="s">
        <v>1000</v>
      </c>
      <c r="O9" s="767"/>
      <c r="P9" s="324">
        <v>44957</v>
      </c>
      <c r="Q9" s="325">
        <v>44942</v>
      </c>
      <c r="R9" s="326" t="s">
        <v>1002</v>
      </c>
      <c r="S9" s="320" t="str">
        <f t="shared" si="0"/>
        <v>D31 DOITE 6/6</v>
      </c>
      <c r="T9" s="320" t="str">
        <f t="shared" si="1"/>
        <v>MF65D31L</v>
      </c>
      <c r="U9" s="320"/>
      <c r="V9" s="320" t="e">
        <f>VLOOKUP(S9,'Price list'!D$15:S$298,15,FALSE)</f>
        <v>#N/A</v>
      </c>
      <c r="W9" s="320">
        <f t="shared" si="2"/>
        <v>56</v>
      </c>
      <c r="X9" s="320">
        <f t="shared" si="3"/>
        <v>3</v>
      </c>
      <c r="Y9" s="318" t="str">
        <f t="shared" si="4"/>
        <v>BIN SHIHON</v>
      </c>
      <c r="Z9" s="318" t="str">
        <f t="shared" si="5"/>
        <v>Commande 1</v>
      </c>
      <c r="AA9" s="318" t="str">
        <f>A149</f>
        <v>LUBATEX</v>
      </c>
      <c r="AB9" s="206" t="s">
        <v>36</v>
      </c>
      <c r="AC9" s="318" t="str">
        <f t="shared" si="9"/>
        <v>BIN SHIHOND31 DOITE 6/6Commande 1</v>
      </c>
      <c r="AD9" s="318" t="str">
        <f t="shared" si="10"/>
        <v>D31 DOITE 6/6</v>
      </c>
      <c r="AE9" s="318" t="str">
        <f t="shared" si="11"/>
        <v>BIN SHIHOND31 DOITE 6/6</v>
      </c>
      <c r="AF9" s="318" t="e">
        <f>VLOOKUP(AC9,'Price list'!AN:AO,2,FALSE)</f>
        <v>#N/A</v>
      </c>
      <c r="AG9" s="318" t="str">
        <f t="shared" si="12"/>
        <v>D31 DOITE 6/6</v>
      </c>
      <c r="AH9" s="318">
        <f t="shared" si="6"/>
        <v>56</v>
      </c>
      <c r="AI9" s="318">
        <f t="shared" si="7"/>
        <v>3</v>
      </c>
    </row>
    <row r="10" spans="1:35" s="318" customFormat="1" ht="17.100000000000001" customHeight="1" x14ac:dyDescent="0.25">
      <c r="A10" s="319" t="s">
        <v>996</v>
      </c>
      <c r="B10" s="320" t="s">
        <v>997</v>
      </c>
      <c r="C10" s="320"/>
      <c r="D10" s="320" t="s">
        <v>1014</v>
      </c>
      <c r="E10" s="320" t="s">
        <v>1015</v>
      </c>
      <c r="F10" s="320" t="s">
        <v>338</v>
      </c>
      <c r="G10" s="321">
        <v>68</v>
      </c>
      <c r="H10" s="321">
        <f t="shared" si="13"/>
        <v>3</v>
      </c>
      <c r="I10" s="320"/>
      <c r="J10" s="322">
        <v>204</v>
      </c>
      <c r="K10" s="327"/>
      <c r="L10" s="323">
        <v>204</v>
      </c>
      <c r="M10" s="320">
        <f t="shared" si="8"/>
        <v>0</v>
      </c>
      <c r="N10" s="320" t="s">
        <v>1000</v>
      </c>
      <c r="O10" s="767"/>
      <c r="P10" s="324">
        <v>44957</v>
      </c>
      <c r="Q10" s="325">
        <v>44942</v>
      </c>
      <c r="R10" s="326" t="s">
        <v>1002</v>
      </c>
      <c r="S10" s="320" t="str">
        <f t="shared" si="0"/>
        <v>D26 GAUCHE 6/6</v>
      </c>
      <c r="T10" s="320" t="str">
        <f t="shared" si="1"/>
        <v>MF80D26R</v>
      </c>
      <c r="U10" s="320"/>
      <c r="V10" s="320" t="e">
        <f>VLOOKUP(S10,'Price list'!D$15:S$298,15,FALSE)</f>
        <v>#N/A</v>
      </c>
      <c r="W10" s="320">
        <f t="shared" si="2"/>
        <v>68</v>
      </c>
      <c r="X10" s="320">
        <f t="shared" si="3"/>
        <v>3</v>
      </c>
      <c r="Y10" s="318" t="str">
        <f t="shared" si="4"/>
        <v>BIN SHIHON</v>
      </c>
      <c r="Z10" s="318" t="str">
        <f t="shared" si="5"/>
        <v>Commande 1</v>
      </c>
      <c r="AA10" s="318" t="str">
        <f>A160</f>
        <v>PROXITECH</v>
      </c>
      <c r="AB10" s="206" t="s">
        <v>227</v>
      </c>
      <c r="AC10" s="318" t="str">
        <f t="shared" si="9"/>
        <v>BIN SHIHOND26 GAUCHE 6/6Commande 1</v>
      </c>
      <c r="AD10" s="318" t="str">
        <f t="shared" si="10"/>
        <v>D26 GAUCHE 6/6</v>
      </c>
      <c r="AE10" s="318" t="str">
        <f t="shared" si="11"/>
        <v>BIN SHIHOND26 GAUCHE 6/6</v>
      </c>
      <c r="AF10" s="318" t="e">
        <f>VLOOKUP(AC10,'Price list'!AN:AO,2,FALSE)</f>
        <v>#N/A</v>
      </c>
      <c r="AG10" s="318" t="str">
        <f t="shared" si="12"/>
        <v>D26 GAUCHE 6/6</v>
      </c>
      <c r="AH10" s="318">
        <f t="shared" si="6"/>
        <v>68</v>
      </c>
      <c r="AI10" s="318">
        <f t="shared" si="7"/>
        <v>3</v>
      </c>
    </row>
    <row r="11" spans="1:35" s="318" customFormat="1" ht="17.100000000000001" customHeight="1" x14ac:dyDescent="0.25">
      <c r="A11" s="319" t="s">
        <v>996</v>
      </c>
      <c r="B11" s="320" t="s">
        <v>997</v>
      </c>
      <c r="C11" s="320"/>
      <c r="D11" s="320" t="s">
        <v>1016</v>
      </c>
      <c r="E11" s="320" t="s">
        <v>1017</v>
      </c>
      <c r="F11" s="320" t="s">
        <v>338</v>
      </c>
      <c r="G11" s="321">
        <v>68</v>
      </c>
      <c r="H11" s="321">
        <f t="shared" si="13"/>
        <v>16</v>
      </c>
      <c r="I11" s="320"/>
      <c r="J11" s="322">
        <v>1088</v>
      </c>
      <c r="K11" s="327"/>
      <c r="L11" s="323">
        <v>1088</v>
      </c>
      <c r="M11" s="320">
        <f t="shared" si="8"/>
        <v>0</v>
      </c>
      <c r="N11" s="320" t="s">
        <v>1000</v>
      </c>
      <c r="O11" s="767"/>
      <c r="P11" s="324">
        <v>44957</v>
      </c>
      <c r="Q11" s="325">
        <v>44942</v>
      </c>
      <c r="R11" s="326" t="s">
        <v>1002</v>
      </c>
      <c r="S11" s="320" t="str">
        <f t="shared" si="0"/>
        <v>D26 DROITE 6/6</v>
      </c>
      <c r="T11" s="320" t="str">
        <f t="shared" si="1"/>
        <v>MF80D26L</v>
      </c>
      <c r="U11" s="320"/>
      <c r="V11" s="320" t="e">
        <f>VLOOKUP(S11,'Price list'!D$15:S$298,15,FALSE)</f>
        <v>#N/A</v>
      </c>
      <c r="W11" s="320">
        <f t="shared" si="2"/>
        <v>68</v>
      </c>
      <c r="X11" s="320">
        <f t="shared" si="3"/>
        <v>16</v>
      </c>
      <c r="Y11" s="318" t="str">
        <f t="shared" si="4"/>
        <v>BIN SHIHON</v>
      </c>
      <c r="Z11" s="318" t="str">
        <f t="shared" si="5"/>
        <v>Commande 1</v>
      </c>
      <c r="AA11" s="318" t="str">
        <f>A241</f>
        <v xml:space="preserve">DT Batteries d’Armor </v>
      </c>
      <c r="AB11" s="206" t="s">
        <v>45</v>
      </c>
      <c r="AC11" s="318" t="str">
        <f t="shared" si="9"/>
        <v>BIN SHIHOND26 DROITE 6/6Commande 1</v>
      </c>
      <c r="AD11" s="318" t="str">
        <f t="shared" si="10"/>
        <v>D26 DROITE 6/6</v>
      </c>
      <c r="AE11" s="318" t="str">
        <f t="shared" si="11"/>
        <v>BIN SHIHOND26 DROITE 6/6</v>
      </c>
      <c r="AF11" s="318" t="e">
        <f>VLOOKUP(AC11,'Price list'!AN:AO,2,FALSE)</f>
        <v>#N/A</v>
      </c>
      <c r="AG11" s="318" t="str">
        <f t="shared" si="12"/>
        <v>D26 DROITE 6/6</v>
      </c>
      <c r="AH11" s="318">
        <f t="shared" si="6"/>
        <v>68</v>
      </c>
      <c r="AI11" s="318">
        <f t="shared" si="7"/>
        <v>16</v>
      </c>
    </row>
    <row r="12" spans="1:35" s="318" customFormat="1" ht="17.100000000000001" customHeight="1" x14ac:dyDescent="0.25">
      <c r="A12" s="319" t="s">
        <v>996</v>
      </c>
      <c r="B12" s="320" t="s">
        <v>997</v>
      </c>
      <c r="C12" s="320"/>
      <c r="D12" s="320" t="s">
        <v>1018</v>
      </c>
      <c r="E12" s="320" t="s">
        <v>1019</v>
      </c>
      <c r="F12" s="320" t="s">
        <v>345</v>
      </c>
      <c r="G12" s="321">
        <v>56</v>
      </c>
      <c r="H12" s="321">
        <f t="shared" si="13"/>
        <v>4</v>
      </c>
      <c r="I12" s="320"/>
      <c r="J12" s="322">
        <v>224</v>
      </c>
      <c r="K12" s="327"/>
      <c r="L12" s="323">
        <v>224</v>
      </c>
      <c r="M12" s="320">
        <f t="shared" si="8"/>
        <v>0</v>
      </c>
      <c r="N12" s="320" t="s">
        <v>1000</v>
      </c>
      <c r="O12" s="767"/>
      <c r="P12" s="324">
        <v>44957</v>
      </c>
      <c r="Q12" s="325">
        <v>44942</v>
      </c>
      <c r="R12" s="326" t="s">
        <v>1002</v>
      </c>
      <c r="S12" s="320" t="str">
        <f t="shared" si="0"/>
        <v>D31 DOITE 7/8</v>
      </c>
      <c r="T12" s="320" t="str">
        <f t="shared" si="1"/>
        <v>MF105D31L</v>
      </c>
      <c r="U12" s="320"/>
      <c r="V12" s="320" t="e">
        <f>VLOOKUP(S12,'Price list'!D$15:S$298,15,FALSE)</f>
        <v>#N/A</v>
      </c>
      <c r="W12" s="320">
        <f t="shared" si="2"/>
        <v>56</v>
      </c>
      <c r="X12" s="320">
        <f t="shared" si="3"/>
        <v>4</v>
      </c>
      <c r="Y12" s="318" t="str">
        <f t="shared" si="4"/>
        <v>BIN SHIHON</v>
      </c>
      <c r="Z12" s="318" t="str">
        <f t="shared" si="5"/>
        <v>Commande 1</v>
      </c>
      <c r="AA12"/>
      <c r="AB12" s="206"/>
      <c r="AC12" s="318" t="str">
        <f t="shared" si="9"/>
        <v>BIN SHIHOND31 DOITE 7/8Commande 1</v>
      </c>
      <c r="AD12" s="318" t="str">
        <f t="shared" si="10"/>
        <v>D31 DOITE 7/8</v>
      </c>
      <c r="AE12" s="318" t="str">
        <f t="shared" si="11"/>
        <v>BIN SHIHOND31 DOITE 7/8</v>
      </c>
      <c r="AF12" s="318" t="e">
        <f>VLOOKUP(AC12,'Price list'!AN:AO,2,FALSE)</f>
        <v>#N/A</v>
      </c>
      <c r="AG12" s="318" t="str">
        <f t="shared" si="12"/>
        <v>D31 DOITE 7/8</v>
      </c>
      <c r="AH12" s="318">
        <f t="shared" si="6"/>
        <v>56</v>
      </c>
      <c r="AI12" s="318">
        <f t="shared" si="7"/>
        <v>4</v>
      </c>
    </row>
    <row r="13" spans="1:35" s="318" customFormat="1" ht="17.100000000000001" customHeight="1" x14ac:dyDescent="0.25">
      <c r="A13" s="319" t="s">
        <v>996</v>
      </c>
      <c r="B13" s="320" t="s">
        <v>997</v>
      </c>
      <c r="C13" s="320"/>
      <c r="D13" s="320" t="s">
        <v>1020</v>
      </c>
      <c r="E13" s="320" t="s">
        <v>295</v>
      </c>
      <c r="F13" s="320" t="s">
        <v>50</v>
      </c>
      <c r="G13" s="321">
        <v>84</v>
      </c>
      <c r="H13" s="321">
        <f t="shared" si="13"/>
        <v>8</v>
      </c>
      <c r="I13" s="320"/>
      <c r="J13" s="322">
        <v>672</v>
      </c>
      <c r="K13" s="327"/>
      <c r="L13" s="323">
        <v>672</v>
      </c>
      <c r="M13" s="320">
        <f t="shared" si="8"/>
        <v>0</v>
      </c>
      <c r="N13" s="320" t="s">
        <v>1000</v>
      </c>
      <c r="O13" s="767"/>
      <c r="P13" s="324">
        <v>44957</v>
      </c>
      <c r="Q13" s="325">
        <v>44942</v>
      </c>
      <c r="R13" s="326" t="s">
        <v>1002</v>
      </c>
      <c r="S13" s="320" t="str">
        <f t="shared" si="0"/>
        <v>LB145L1P432R1</v>
      </c>
      <c r="T13" s="320" t="str">
        <f t="shared" si="1"/>
        <v>MF54459</v>
      </c>
      <c r="U13" s="320"/>
      <c r="V13" s="320">
        <f>VLOOKUP(S13,'Price list'!D$15:S$298,15,FALSE)</f>
        <v>11.8</v>
      </c>
      <c r="W13" s="320">
        <f t="shared" si="2"/>
        <v>84</v>
      </c>
      <c r="X13" s="320">
        <f t="shared" si="3"/>
        <v>8</v>
      </c>
      <c r="Y13" s="318" t="str">
        <f t="shared" si="4"/>
        <v>BIN SHIHON</v>
      </c>
      <c r="Z13" s="318" t="str">
        <f t="shared" si="5"/>
        <v>Commande 1</v>
      </c>
      <c r="AA13"/>
      <c r="AB13" s="206"/>
      <c r="AC13" s="318" t="str">
        <f t="shared" si="9"/>
        <v>BIN SHIHONLB145L1P432R1Commande 1</v>
      </c>
      <c r="AD13" s="318" t="str">
        <f t="shared" si="10"/>
        <v>LB145L1P432R1</v>
      </c>
      <c r="AE13" s="318" t="str">
        <f t="shared" si="11"/>
        <v>BIN SHIHONLB145L1P432R1</v>
      </c>
      <c r="AF13" s="318" t="e">
        <f>VLOOKUP(AC13,'Price list'!AN:AO,2,FALSE)</f>
        <v>#N/A</v>
      </c>
      <c r="AG13" s="318" t="str">
        <f t="shared" si="12"/>
        <v>LB145L1P432R1</v>
      </c>
      <c r="AH13" s="318">
        <f t="shared" si="6"/>
        <v>84</v>
      </c>
      <c r="AI13" s="318">
        <f t="shared" si="7"/>
        <v>8</v>
      </c>
    </row>
    <row r="14" spans="1:35" s="318" customFormat="1" ht="17.100000000000001" customHeight="1" x14ac:dyDescent="0.25">
      <c r="A14" s="319" t="s">
        <v>996</v>
      </c>
      <c r="B14" s="320" t="s">
        <v>997</v>
      </c>
      <c r="C14" s="320"/>
      <c r="D14" s="320" t="s">
        <v>1021</v>
      </c>
      <c r="E14" s="320" t="s">
        <v>298</v>
      </c>
      <c r="F14" s="320" t="s">
        <v>55</v>
      </c>
      <c r="G14" s="321">
        <v>76</v>
      </c>
      <c r="H14" s="321">
        <f t="shared" si="13"/>
        <v>10</v>
      </c>
      <c r="I14" s="320"/>
      <c r="J14" s="322">
        <v>760</v>
      </c>
      <c r="K14" s="327"/>
      <c r="L14" s="323">
        <v>760</v>
      </c>
      <c r="M14" s="320">
        <f t="shared" si="8"/>
        <v>0</v>
      </c>
      <c r="N14" s="320" t="s">
        <v>1000</v>
      </c>
      <c r="O14" s="767"/>
      <c r="P14" s="324">
        <v>44957</v>
      </c>
      <c r="Q14" s="325">
        <v>44942</v>
      </c>
      <c r="R14" s="326" t="s">
        <v>1002</v>
      </c>
      <c r="S14" s="320" t="str">
        <f t="shared" si="0"/>
        <v>LB156L2P432R1</v>
      </c>
      <c r="T14" s="320" t="str">
        <f t="shared" si="1"/>
        <v>MF55559</v>
      </c>
      <c r="U14" s="320"/>
      <c r="V14" s="320">
        <f>VLOOKUP(S14,'Price list'!D$15:S$298,15,FALSE)</f>
        <v>14.3</v>
      </c>
      <c r="W14" s="320">
        <f t="shared" si="2"/>
        <v>76</v>
      </c>
      <c r="X14" s="320">
        <f t="shared" si="3"/>
        <v>10</v>
      </c>
      <c r="Y14" s="318" t="str">
        <f t="shared" si="4"/>
        <v>BIN SHIHON</v>
      </c>
      <c r="Z14" s="318" t="str">
        <f t="shared" si="5"/>
        <v>Commande 1</v>
      </c>
      <c r="AA14"/>
      <c r="AB14" s="206"/>
      <c r="AC14" s="318" t="str">
        <f t="shared" si="9"/>
        <v>BIN SHIHONLB156L2P432R1Commande 1</v>
      </c>
      <c r="AD14" s="318" t="str">
        <f t="shared" si="10"/>
        <v>LB156L2P432R1</v>
      </c>
      <c r="AE14" s="318" t="str">
        <f t="shared" si="11"/>
        <v>BIN SHIHONLB156L2P432R1</v>
      </c>
      <c r="AF14" s="318" t="e">
        <f>VLOOKUP(AC14,'Price list'!AN:AO,2,FALSE)</f>
        <v>#N/A</v>
      </c>
      <c r="AG14" s="318" t="str">
        <f t="shared" si="12"/>
        <v>LB156L2P432R1</v>
      </c>
      <c r="AH14" s="318">
        <f t="shared" si="6"/>
        <v>76</v>
      </c>
      <c r="AI14" s="318">
        <f t="shared" si="7"/>
        <v>10</v>
      </c>
    </row>
    <row r="15" spans="1:35" s="318" customFormat="1" ht="17.100000000000001" customHeight="1" x14ac:dyDescent="0.25">
      <c r="A15" s="319" t="s">
        <v>996</v>
      </c>
      <c r="B15" s="320" t="s">
        <v>997</v>
      </c>
      <c r="C15" s="320"/>
      <c r="D15" s="320" t="s">
        <v>1022</v>
      </c>
      <c r="E15" s="320" t="s">
        <v>303</v>
      </c>
      <c r="F15" s="320" t="s">
        <v>59</v>
      </c>
      <c r="G15" s="321">
        <v>64</v>
      </c>
      <c r="H15" s="321">
        <f t="shared" si="13"/>
        <v>5</v>
      </c>
      <c r="I15" s="320"/>
      <c r="J15" s="322">
        <v>320</v>
      </c>
      <c r="K15" s="327"/>
      <c r="L15" s="323">
        <v>320</v>
      </c>
      <c r="M15" s="320">
        <f t="shared" si="8"/>
        <v>0</v>
      </c>
      <c r="N15" s="320" t="s">
        <v>1000</v>
      </c>
      <c r="O15" s="767"/>
      <c r="P15" s="324">
        <v>44957</v>
      </c>
      <c r="Q15" s="325">
        <v>44942</v>
      </c>
      <c r="R15" s="326" t="s">
        <v>1002</v>
      </c>
      <c r="S15" s="320" t="str">
        <f t="shared" si="0"/>
        <v>LB167L3P432R1</v>
      </c>
      <c r="T15" s="320" t="str">
        <f t="shared" si="1"/>
        <v>MF56638</v>
      </c>
      <c r="U15" s="320"/>
      <c r="V15" s="320">
        <f>VLOOKUP(S15,'Price list'!D$15:S$298,15,FALSE)</f>
        <v>15.8</v>
      </c>
      <c r="W15" s="320">
        <f t="shared" si="2"/>
        <v>64</v>
      </c>
      <c r="X15" s="320">
        <f t="shared" si="3"/>
        <v>5</v>
      </c>
      <c r="Y15" s="318" t="str">
        <f t="shared" si="4"/>
        <v>BIN SHIHON</v>
      </c>
      <c r="Z15" s="318" t="str">
        <f t="shared" si="5"/>
        <v>Commande 1</v>
      </c>
      <c r="AA15"/>
      <c r="AB15" s="206"/>
      <c r="AC15" s="318" t="str">
        <f t="shared" si="9"/>
        <v>BIN SHIHONLB167L3P432R1Commande 1</v>
      </c>
      <c r="AD15" s="318" t="str">
        <f t="shared" si="10"/>
        <v>LB167L3P432R1</v>
      </c>
      <c r="AE15" s="318" t="str">
        <f t="shared" si="11"/>
        <v>BIN SHIHONLB167L3P432R1</v>
      </c>
      <c r="AF15" s="318" t="e">
        <f>VLOOKUP(AC15,'Price list'!AN:AO,2,FALSE)</f>
        <v>#N/A</v>
      </c>
      <c r="AG15" s="318" t="str">
        <f t="shared" si="12"/>
        <v>LB167L3P432R1</v>
      </c>
      <c r="AH15" s="318">
        <f t="shared" si="6"/>
        <v>64</v>
      </c>
      <c r="AI15" s="318">
        <f t="shared" si="7"/>
        <v>5</v>
      </c>
    </row>
    <row r="16" spans="1:35" s="318" customFormat="1" ht="17.100000000000001" customHeight="1" x14ac:dyDescent="0.25">
      <c r="A16" s="319" t="s">
        <v>996</v>
      </c>
      <c r="B16" s="320" t="s">
        <v>997</v>
      </c>
      <c r="C16" s="320"/>
      <c r="D16" s="320" t="s">
        <v>1023</v>
      </c>
      <c r="E16" s="320" t="s">
        <v>300</v>
      </c>
      <c r="F16" s="320" t="s">
        <v>55</v>
      </c>
      <c r="G16" s="321">
        <v>76</v>
      </c>
      <c r="H16" s="321">
        <f t="shared" si="13"/>
        <v>3</v>
      </c>
      <c r="I16" s="320"/>
      <c r="J16" s="322">
        <v>228</v>
      </c>
      <c r="K16" s="327"/>
      <c r="L16" s="323">
        <v>228</v>
      </c>
      <c r="M16" s="320">
        <f t="shared" si="8"/>
        <v>0</v>
      </c>
      <c r="N16" s="320" t="s">
        <v>1000</v>
      </c>
      <c r="O16" s="767"/>
      <c r="P16" s="324">
        <v>44957</v>
      </c>
      <c r="Q16" s="325">
        <v>44942</v>
      </c>
      <c r="R16" s="326" t="s">
        <v>1002</v>
      </c>
      <c r="S16" s="320" t="str">
        <f t="shared" si="0"/>
        <v>LB166L2P432R1</v>
      </c>
      <c r="T16" s="320" t="str">
        <f t="shared" si="1"/>
        <v>MF56219</v>
      </c>
      <c r="U16" s="320"/>
      <c r="V16" s="320">
        <f>VLOOKUP(S16,'Price list'!D$15:S$298,15,FALSE)</f>
        <v>14.7</v>
      </c>
      <c r="W16" s="320">
        <f t="shared" si="2"/>
        <v>76</v>
      </c>
      <c r="X16" s="320">
        <f t="shared" si="3"/>
        <v>3</v>
      </c>
      <c r="Y16" s="318" t="str">
        <f t="shared" si="4"/>
        <v>BIN SHIHON</v>
      </c>
      <c r="Z16" s="318" t="str">
        <f t="shared" si="5"/>
        <v>Commande 1</v>
      </c>
      <c r="AA16"/>
      <c r="AC16" s="318" t="str">
        <f t="shared" si="9"/>
        <v>BIN SHIHONLB166L2P432R1Commande 1</v>
      </c>
      <c r="AD16" s="318" t="str">
        <f t="shared" si="10"/>
        <v>LB166L2P432R1</v>
      </c>
      <c r="AE16" s="318" t="str">
        <f t="shared" si="11"/>
        <v>BIN SHIHONLB166L2P432R1</v>
      </c>
      <c r="AF16" s="318" t="e">
        <f>VLOOKUP(AC16,'Price list'!AN:AO,2,FALSE)</f>
        <v>#N/A</v>
      </c>
      <c r="AG16" s="318" t="str">
        <f t="shared" si="12"/>
        <v>LB166L2P432R1</v>
      </c>
      <c r="AH16" s="318">
        <f t="shared" si="6"/>
        <v>76</v>
      </c>
      <c r="AI16" s="318">
        <f t="shared" si="7"/>
        <v>3</v>
      </c>
    </row>
    <row r="17" spans="1:35" s="318" customFormat="1" ht="17.100000000000001" customHeight="1" x14ac:dyDescent="0.25">
      <c r="A17" s="319" t="s">
        <v>996</v>
      </c>
      <c r="B17" s="320" t="s">
        <v>997</v>
      </c>
      <c r="C17" s="320"/>
      <c r="D17" s="320" t="s">
        <v>1024</v>
      </c>
      <c r="E17" s="320" t="s">
        <v>305</v>
      </c>
      <c r="F17" s="320" t="s">
        <v>59</v>
      </c>
      <c r="G17" s="321">
        <v>64</v>
      </c>
      <c r="H17" s="321">
        <f t="shared" si="13"/>
        <v>7</v>
      </c>
      <c r="I17" s="320"/>
      <c r="J17" s="322">
        <v>448</v>
      </c>
      <c r="K17" s="327"/>
      <c r="L17" s="323">
        <v>448</v>
      </c>
      <c r="M17" s="320">
        <f t="shared" si="8"/>
        <v>0</v>
      </c>
      <c r="N17" s="320" t="s">
        <v>1000</v>
      </c>
      <c r="O17" s="767"/>
      <c r="P17" s="324">
        <v>44957</v>
      </c>
      <c r="Q17" s="325">
        <v>44942</v>
      </c>
      <c r="R17" s="326" t="s">
        <v>1002</v>
      </c>
      <c r="S17" s="320" t="str">
        <f t="shared" si="0"/>
        <v>LB177L3P432R1</v>
      </c>
      <c r="T17" s="320" t="str">
        <f t="shared" si="1"/>
        <v>MF57220</v>
      </c>
      <c r="U17" s="320"/>
      <c r="V17" s="320">
        <f>VLOOKUP(S17,'Price list'!D$15:S$298,15,FALSE)</f>
        <v>17.2</v>
      </c>
      <c r="W17" s="320">
        <f t="shared" si="2"/>
        <v>64</v>
      </c>
      <c r="X17" s="320">
        <f t="shared" si="3"/>
        <v>7</v>
      </c>
      <c r="Y17" s="318" t="str">
        <f t="shared" si="4"/>
        <v>BIN SHIHON</v>
      </c>
      <c r="Z17" s="318" t="str">
        <f t="shared" si="5"/>
        <v>Commande 1</v>
      </c>
      <c r="AA17"/>
      <c r="AC17" s="318" t="str">
        <f t="shared" si="9"/>
        <v>BIN SHIHONLB177L3P432R1Commande 1</v>
      </c>
      <c r="AD17" s="318" t="str">
        <f t="shared" si="10"/>
        <v>LB177L3P432R1</v>
      </c>
      <c r="AE17" s="318" t="str">
        <f t="shared" si="11"/>
        <v>BIN SHIHONLB177L3P432R1</v>
      </c>
      <c r="AF17" s="318" t="e">
        <f>VLOOKUP(AC17,'Price list'!AN:AO,2,FALSE)</f>
        <v>#N/A</v>
      </c>
      <c r="AG17" s="318" t="str">
        <f t="shared" si="12"/>
        <v>LB177L3P432R1</v>
      </c>
      <c r="AH17" s="318">
        <f t="shared" si="6"/>
        <v>64</v>
      </c>
      <c r="AI17" s="318">
        <f t="shared" si="7"/>
        <v>7</v>
      </c>
    </row>
    <row r="18" spans="1:35" s="318" customFormat="1" ht="17.100000000000001" customHeight="1" x14ac:dyDescent="0.25">
      <c r="A18" s="319" t="s">
        <v>996</v>
      </c>
      <c r="B18" s="320" t="s">
        <v>997</v>
      </c>
      <c r="C18" s="320"/>
      <c r="D18" s="320" t="s">
        <v>1025</v>
      </c>
      <c r="E18" s="320" t="s">
        <v>308</v>
      </c>
      <c r="F18" s="320" t="s">
        <v>63</v>
      </c>
      <c r="G18" s="321">
        <v>48</v>
      </c>
      <c r="H18" s="321">
        <f t="shared" si="13"/>
        <v>2</v>
      </c>
      <c r="I18" s="320"/>
      <c r="J18" s="322">
        <v>96</v>
      </c>
      <c r="K18" s="327"/>
      <c r="L18" s="323">
        <v>96</v>
      </c>
      <c r="M18" s="320">
        <f t="shared" si="8"/>
        <v>0</v>
      </c>
      <c r="N18" s="320" t="s">
        <v>1000</v>
      </c>
      <c r="O18" s="767"/>
      <c r="P18" s="324">
        <v>44957</v>
      </c>
      <c r="Q18" s="325">
        <v>44942</v>
      </c>
      <c r="R18" s="326" t="s">
        <v>1002</v>
      </c>
      <c r="S18" s="320" t="str">
        <f t="shared" si="0"/>
        <v>LB189L5P432R1</v>
      </c>
      <c r="T18" s="320" t="str">
        <f t="shared" si="1"/>
        <v>MF58827</v>
      </c>
      <c r="U18" s="320"/>
      <c r="V18" s="320">
        <f>VLOOKUP(S18,'Price list'!D$15:S$298,15,FALSE)</f>
        <v>21.3</v>
      </c>
      <c r="W18" s="320">
        <f t="shared" si="2"/>
        <v>48</v>
      </c>
      <c r="X18" s="320">
        <f t="shared" si="3"/>
        <v>2</v>
      </c>
      <c r="Y18" s="318" t="str">
        <f t="shared" si="4"/>
        <v>BIN SHIHON</v>
      </c>
      <c r="Z18" s="318" t="str">
        <f t="shared" si="5"/>
        <v>Commande 1</v>
      </c>
      <c r="AA18"/>
      <c r="AC18" s="318" t="str">
        <f t="shared" si="9"/>
        <v>BIN SHIHONLB189L5P432R1Commande 1</v>
      </c>
      <c r="AD18" s="318" t="str">
        <f t="shared" si="10"/>
        <v>LB189L5P432R1</v>
      </c>
      <c r="AE18" s="318" t="str">
        <f t="shared" si="11"/>
        <v>BIN SHIHONLB189L5P432R1</v>
      </c>
      <c r="AF18" s="318" t="e">
        <f>VLOOKUP(AC18,'Price list'!AN:AO,2,FALSE)</f>
        <v>#N/A</v>
      </c>
      <c r="AG18" s="318" t="str">
        <f t="shared" si="12"/>
        <v>LB189L5P432R1</v>
      </c>
      <c r="AH18" s="318">
        <f t="shared" si="6"/>
        <v>48</v>
      </c>
      <c r="AI18" s="318">
        <f t="shared" si="7"/>
        <v>2</v>
      </c>
    </row>
    <row r="19" spans="1:35" s="318" customFormat="1" ht="17.100000000000001" customHeight="1" thickBot="1" x14ac:dyDescent="0.3">
      <c r="A19" s="329" t="s">
        <v>996</v>
      </c>
      <c r="B19" s="320" t="s">
        <v>997</v>
      </c>
      <c r="C19" s="320"/>
      <c r="D19" s="320" t="s">
        <v>1026</v>
      </c>
      <c r="E19" s="320" t="s">
        <v>311</v>
      </c>
      <c r="F19" s="320" t="s">
        <v>63</v>
      </c>
      <c r="G19" s="321">
        <v>48</v>
      </c>
      <c r="H19" s="321">
        <f t="shared" si="13"/>
        <v>1</v>
      </c>
      <c r="I19" s="320"/>
      <c r="J19" s="322">
        <v>48</v>
      </c>
      <c r="K19" s="327"/>
      <c r="L19" s="323">
        <v>48</v>
      </c>
      <c r="M19" s="320">
        <f t="shared" si="8"/>
        <v>0</v>
      </c>
      <c r="N19" s="320" t="s">
        <v>1000</v>
      </c>
      <c r="O19" s="768"/>
      <c r="P19" s="324">
        <v>44957</v>
      </c>
      <c r="Q19" s="325">
        <v>44942</v>
      </c>
      <c r="R19" s="326" t="s">
        <v>1002</v>
      </c>
      <c r="S19" s="320" t="str">
        <f t="shared" si="0"/>
        <v>LB190L5P432R1</v>
      </c>
      <c r="T19" s="320" t="str">
        <f t="shared" si="1"/>
        <v>MF60038</v>
      </c>
      <c r="U19" s="320"/>
      <c r="V19" s="320">
        <f>VLOOKUP(S19,'Price list'!D$15:S$298,15,FALSE)</f>
        <v>22.4</v>
      </c>
      <c r="W19" s="320">
        <f t="shared" si="2"/>
        <v>48</v>
      </c>
      <c r="X19" s="320">
        <f t="shared" si="3"/>
        <v>1</v>
      </c>
      <c r="Y19" s="318" t="str">
        <f t="shared" si="4"/>
        <v>BIN SHIHON</v>
      </c>
      <c r="Z19" s="318" t="str">
        <f t="shared" si="5"/>
        <v>Commande 1</v>
      </c>
      <c r="AA19"/>
      <c r="AC19" s="318" t="str">
        <f t="shared" si="9"/>
        <v>BIN SHIHONLB190L5P432R1Commande 1</v>
      </c>
      <c r="AD19" s="318" t="str">
        <f t="shared" si="10"/>
        <v>LB190L5P432R1</v>
      </c>
      <c r="AE19" s="318" t="str">
        <f t="shared" si="11"/>
        <v>BIN SHIHONLB190L5P432R1</v>
      </c>
      <c r="AF19" s="318" t="e">
        <f>VLOOKUP(AC19,'Price list'!AN:AO,2,FALSE)</f>
        <v>#N/A</v>
      </c>
      <c r="AG19" s="318" t="str">
        <f t="shared" si="12"/>
        <v>LB190L5P432R1</v>
      </c>
      <c r="AH19" s="318">
        <f t="shared" si="6"/>
        <v>48</v>
      </c>
      <c r="AI19" s="318">
        <f t="shared" si="7"/>
        <v>1</v>
      </c>
    </row>
    <row r="20" spans="1:35" s="318" customFormat="1" ht="17.100000000000001" customHeight="1" x14ac:dyDescent="0.25">
      <c r="A20" s="330" t="s">
        <v>996</v>
      </c>
      <c r="B20" s="231" t="s">
        <v>997</v>
      </c>
      <c r="C20" s="231"/>
      <c r="D20" s="231" t="s">
        <v>998</v>
      </c>
      <c r="E20" s="231" t="s">
        <v>999</v>
      </c>
      <c r="F20" s="231" t="s">
        <v>338</v>
      </c>
      <c r="G20" s="311">
        <v>68</v>
      </c>
      <c r="H20" s="311">
        <f>+J20/G20</f>
        <v>1</v>
      </c>
      <c r="I20" s="311"/>
      <c r="J20" s="312">
        <v>68</v>
      </c>
      <c r="K20" s="231"/>
      <c r="L20" s="313">
        <v>68</v>
      </c>
      <c r="M20" s="314">
        <f>IF(0&lt;J20-K20-L20,J20-K20-L20,0)</f>
        <v>0</v>
      </c>
      <c r="N20" s="231" t="s">
        <v>1027</v>
      </c>
      <c r="O20" s="766" t="s">
        <v>1028</v>
      </c>
      <c r="P20" s="331">
        <v>44958</v>
      </c>
      <c r="Q20" s="332">
        <v>44950</v>
      </c>
      <c r="R20" s="333" t="s">
        <v>1029</v>
      </c>
      <c r="S20" s="320" t="str">
        <f t="shared" si="0"/>
        <v>D26 GAUCHE 4/5</v>
      </c>
      <c r="T20" s="320" t="str">
        <f t="shared" si="1"/>
        <v>MF48D26R</v>
      </c>
      <c r="U20" s="320"/>
      <c r="V20" s="320" t="e">
        <f>VLOOKUP(S20,'Price list'!D$15:S$298,15,FALSE)</f>
        <v>#N/A</v>
      </c>
      <c r="W20" s="320">
        <f t="shared" si="2"/>
        <v>68</v>
      </c>
      <c r="X20" s="320">
        <f t="shared" si="3"/>
        <v>1</v>
      </c>
      <c r="Y20" s="318" t="str">
        <f t="shared" si="4"/>
        <v>BIN SHIHON</v>
      </c>
      <c r="Z20" s="318" t="str">
        <f t="shared" si="5"/>
        <v>Commande 1</v>
      </c>
      <c r="AA20"/>
      <c r="AC20" s="318" t="str">
        <f t="shared" si="9"/>
        <v>BIN SHIHOND26 GAUCHE 4/5Commande 1</v>
      </c>
      <c r="AD20" s="318" t="str">
        <f t="shared" si="10"/>
        <v>D26 GAUCHE 4/5</v>
      </c>
      <c r="AE20" s="318" t="str">
        <f t="shared" si="11"/>
        <v>BIN SHIHOND26 GAUCHE 4/5</v>
      </c>
      <c r="AF20" s="318" t="e">
        <f>VLOOKUP(AC20,'Price list'!AN:AO,2,FALSE)</f>
        <v>#N/A</v>
      </c>
      <c r="AG20" s="318" t="str">
        <f t="shared" si="12"/>
        <v>D26 GAUCHE 4/5</v>
      </c>
      <c r="AH20" s="318">
        <f t="shared" si="6"/>
        <v>68</v>
      </c>
      <c r="AI20" s="318">
        <f t="shared" si="7"/>
        <v>1</v>
      </c>
    </row>
    <row r="21" spans="1:35" s="318" customFormat="1" ht="17.100000000000001" customHeight="1" x14ac:dyDescent="0.25">
      <c r="A21" s="334" t="s">
        <v>996</v>
      </c>
      <c r="B21" s="320" t="s">
        <v>997</v>
      </c>
      <c r="C21" s="320"/>
      <c r="D21" s="320" t="s">
        <v>1005</v>
      </c>
      <c r="E21" s="320" t="s">
        <v>1006</v>
      </c>
      <c r="F21" s="320" t="s">
        <v>330</v>
      </c>
      <c r="G21" s="321">
        <v>76</v>
      </c>
      <c r="H21" s="321">
        <f t="shared" ref="H21:H36" si="14">+J21/G21</f>
        <v>1</v>
      </c>
      <c r="I21" s="321"/>
      <c r="J21" s="322">
        <v>76</v>
      </c>
      <c r="K21" s="320"/>
      <c r="L21" s="323">
        <v>76</v>
      </c>
      <c r="M21" s="320">
        <f t="shared" ref="M21:M36" si="15">IF(0&lt;J21-K21-L21,J21-K21-L21,0)</f>
        <v>0</v>
      </c>
      <c r="N21" s="320" t="s">
        <v>1027</v>
      </c>
      <c r="O21" s="767"/>
      <c r="P21" s="335">
        <v>44958</v>
      </c>
      <c r="Q21" s="336">
        <v>44950</v>
      </c>
      <c r="R21" s="337" t="s">
        <v>1029</v>
      </c>
      <c r="S21" s="320" t="str">
        <f t="shared" si="0"/>
        <v>D23 GAUCHE 5/5</v>
      </c>
      <c r="T21" s="320" t="str">
        <f t="shared" si="1"/>
        <v>MF55D23R</v>
      </c>
      <c r="U21" s="320"/>
      <c r="V21" s="320" t="e">
        <f>VLOOKUP(S21,'Price list'!D$15:S$298,15,FALSE)</f>
        <v>#N/A</v>
      </c>
      <c r="W21" s="320">
        <f t="shared" si="2"/>
        <v>76</v>
      </c>
      <c r="X21" s="320">
        <f t="shared" si="3"/>
        <v>1</v>
      </c>
      <c r="Y21" s="318" t="str">
        <f t="shared" si="4"/>
        <v>BIN SHIHON</v>
      </c>
      <c r="Z21" s="318" t="str">
        <f t="shared" si="5"/>
        <v>Commande 1</v>
      </c>
      <c r="AA21"/>
      <c r="AC21" s="318" t="str">
        <f t="shared" si="9"/>
        <v>BIN SHIHOND23 GAUCHE 5/5Commande 1</v>
      </c>
      <c r="AD21" s="318" t="str">
        <f t="shared" si="10"/>
        <v>D23 GAUCHE 5/5</v>
      </c>
      <c r="AE21" s="318" t="str">
        <f t="shared" si="11"/>
        <v>BIN SHIHOND23 GAUCHE 5/5</v>
      </c>
      <c r="AF21" s="318" t="e">
        <f>VLOOKUP(AC21,'Price list'!AN:AO,2,FALSE)</f>
        <v>#N/A</v>
      </c>
      <c r="AG21" s="318" t="str">
        <f t="shared" si="12"/>
        <v>D23 GAUCHE 5/5</v>
      </c>
      <c r="AH21" s="318">
        <f t="shared" si="6"/>
        <v>76</v>
      </c>
      <c r="AI21" s="318">
        <f t="shared" si="7"/>
        <v>1</v>
      </c>
    </row>
    <row r="22" spans="1:35" s="318" customFormat="1" ht="17.100000000000001" customHeight="1" x14ac:dyDescent="0.25">
      <c r="A22" s="334" t="s">
        <v>996</v>
      </c>
      <c r="B22" s="320" t="s">
        <v>997</v>
      </c>
      <c r="C22" s="320"/>
      <c r="D22" s="320" t="s">
        <v>1007</v>
      </c>
      <c r="E22" s="320" t="s">
        <v>1008</v>
      </c>
      <c r="F22" s="320" t="s">
        <v>330</v>
      </c>
      <c r="G22" s="321">
        <v>76</v>
      </c>
      <c r="H22" s="321">
        <f t="shared" si="14"/>
        <v>26</v>
      </c>
      <c r="I22" s="321"/>
      <c r="J22" s="322">
        <v>1976</v>
      </c>
      <c r="K22" s="320"/>
      <c r="L22" s="323">
        <v>1976</v>
      </c>
      <c r="M22" s="320">
        <f t="shared" si="15"/>
        <v>0</v>
      </c>
      <c r="N22" s="320" t="s">
        <v>1027</v>
      </c>
      <c r="O22" s="767"/>
      <c r="P22" s="335">
        <v>44958</v>
      </c>
      <c r="Q22" s="336">
        <v>44950</v>
      </c>
      <c r="R22" s="337" t="s">
        <v>1029</v>
      </c>
      <c r="S22" s="320" t="str">
        <f t="shared" si="0"/>
        <v>D23 DROITE 5/5</v>
      </c>
      <c r="T22" s="320" t="str">
        <f t="shared" si="1"/>
        <v>MF55D23L</v>
      </c>
      <c r="U22" s="320"/>
      <c r="V22" s="320" t="e">
        <f>VLOOKUP(S22,'Price list'!D$15:S$298,15,FALSE)</f>
        <v>#N/A</v>
      </c>
      <c r="W22" s="320">
        <f t="shared" si="2"/>
        <v>76</v>
      </c>
      <c r="X22" s="320">
        <f t="shared" si="3"/>
        <v>26</v>
      </c>
      <c r="Y22" s="318" t="str">
        <f t="shared" si="4"/>
        <v>BIN SHIHON</v>
      </c>
      <c r="Z22" s="318" t="str">
        <f t="shared" si="5"/>
        <v>Commande 1</v>
      </c>
      <c r="AA22"/>
      <c r="AC22" s="318" t="str">
        <f t="shared" si="9"/>
        <v>BIN SHIHOND23 DROITE 5/5Commande 1</v>
      </c>
      <c r="AD22" s="318" t="str">
        <f t="shared" si="10"/>
        <v>D23 DROITE 5/5</v>
      </c>
      <c r="AE22" s="318" t="str">
        <f t="shared" si="11"/>
        <v>BIN SHIHOND23 DROITE 5/5</v>
      </c>
      <c r="AF22" s="318" t="e">
        <f>VLOOKUP(AC22,'Price list'!AN:AO,2,FALSE)</f>
        <v>#N/A</v>
      </c>
      <c r="AG22" s="318" t="str">
        <f t="shared" si="12"/>
        <v>D23 DROITE 5/5</v>
      </c>
      <c r="AH22" s="318">
        <f t="shared" si="6"/>
        <v>76</v>
      </c>
      <c r="AI22" s="318">
        <f t="shared" si="7"/>
        <v>26</v>
      </c>
    </row>
    <row r="23" spans="1:35" s="318" customFormat="1" ht="17.100000000000001" customHeight="1" x14ac:dyDescent="0.25">
      <c r="A23" s="334" t="s">
        <v>996</v>
      </c>
      <c r="B23" s="320" t="s">
        <v>997</v>
      </c>
      <c r="C23" s="320"/>
      <c r="D23" s="320" t="s">
        <v>1030</v>
      </c>
      <c r="E23" s="320" t="s">
        <v>1031</v>
      </c>
      <c r="F23" s="320" t="s">
        <v>1011</v>
      </c>
      <c r="G23" s="321">
        <v>100</v>
      </c>
      <c r="H23" s="321">
        <f t="shared" si="14"/>
        <v>2</v>
      </c>
      <c r="I23" s="321"/>
      <c r="J23" s="322">
        <v>200</v>
      </c>
      <c r="K23" s="327"/>
      <c r="L23" s="328">
        <v>200</v>
      </c>
      <c r="M23" s="320">
        <f t="shared" si="15"/>
        <v>0</v>
      </c>
      <c r="N23" s="320" t="s">
        <v>1027</v>
      </c>
      <c r="O23" s="767"/>
      <c r="P23" s="335">
        <v>44958</v>
      </c>
      <c r="Q23" s="336">
        <v>44950</v>
      </c>
      <c r="R23" s="337" t="s">
        <v>1029</v>
      </c>
      <c r="S23" s="320" t="str">
        <f t="shared" si="0"/>
        <v>NS60MF GAUCHE</v>
      </c>
      <c r="T23" s="320" t="str">
        <f t="shared" si="1"/>
        <v>MF50B24R</v>
      </c>
      <c r="U23" s="320"/>
      <c r="V23" s="320" t="e">
        <f>VLOOKUP(S23,'Price list'!D$15:S$298,15,FALSE)</f>
        <v>#N/A</v>
      </c>
      <c r="W23" s="320">
        <f t="shared" si="2"/>
        <v>100</v>
      </c>
      <c r="X23" s="320">
        <f t="shared" si="3"/>
        <v>2</v>
      </c>
      <c r="Y23" s="318" t="str">
        <f t="shared" si="4"/>
        <v>BIN SHIHON</v>
      </c>
      <c r="Z23" s="318" t="str">
        <f t="shared" si="5"/>
        <v>Commande 1</v>
      </c>
      <c r="AA23"/>
      <c r="AC23" s="318" t="str">
        <f t="shared" si="9"/>
        <v>BIN SHIHONNS60MF GAUCHECommande 1</v>
      </c>
      <c r="AD23" s="318" t="str">
        <f t="shared" si="10"/>
        <v>NS60MF GAUCHE</v>
      </c>
      <c r="AE23" s="318" t="str">
        <f t="shared" si="11"/>
        <v>BIN SHIHONNS60MF GAUCHE</v>
      </c>
      <c r="AF23" s="318" t="e">
        <f>VLOOKUP(AC23,'Price list'!AN:AO,2,FALSE)</f>
        <v>#N/A</v>
      </c>
      <c r="AG23" s="318" t="str">
        <f t="shared" si="12"/>
        <v>NS60MF GAUCHE</v>
      </c>
      <c r="AH23" s="318">
        <f t="shared" si="6"/>
        <v>100</v>
      </c>
      <c r="AI23" s="318">
        <f t="shared" si="7"/>
        <v>2</v>
      </c>
    </row>
    <row r="24" spans="1:35" s="318" customFormat="1" ht="17.100000000000001" customHeight="1" x14ac:dyDescent="0.25">
      <c r="A24" s="334" t="s">
        <v>996</v>
      </c>
      <c r="B24" s="320" t="s">
        <v>997</v>
      </c>
      <c r="C24" s="320"/>
      <c r="D24" s="320" t="s">
        <v>1009</v>
      </c>
      <c r="E24" s="320" t="s">
        <v>1010</v>
      </c>
      <c r="F24" s="320" t="s">
        <v>1011</v>
      </c>
      <c r="G24" s="321">
        <v>100</v>
      </c>
      <c r="H24" s="321">
        <f t="shared" si="14"/>
        <v>21</v>
      </c>
      <c r="I24" s="321"/>
      <c r="J24" s="322">
        <v>2100</v>
      </c>
      <c r="K24" s="327"/>
      <c r="L24" s="323">
        <v>2100</v>
      </c>
      <c r="M24" s="320">
        <f t="shared" si="15"/>
        <v>0</v>
      </c>
      <c r="N24" s="320" t="s">
        <v>1027</v>
      </c>
      <c r="O24" s="767"/>
      <c r="P24" s="335">
        <v>44958</v>
      </c>
      <c r="Q24" s="336">
        <v>44950</v>
      </c>
      <c r="R24" s="337" t="s">
        <v>1029</v>
      </c>
      <c r="S24" s="320" t="str">
        <f t="shared" si="0"/>
        <v>NS60LSMF DROITE</v>
      </c>
      <c r="T24" s="320" t="str">
        <f t="shared" si="1"/>
        <v>MF50B24LS</v>
      </c>
      <c r="U24" s="320"/>
      <c r="V24" s="320" t="e">
        <f>VLOOKUP(S24,'Price list'!D$15:S$298,15,FALSE)</f>
        <v>#N/A</v>
      </c>
      <c r="W24" s="320">
        <f t="shared" si="2"/>
        <v>100</v>
      </c>
      <c r="X24" s="320">
        <f t="shared" si="3"/>
        <v>21</v>
      </c>
      <c r="Y24" s="318" t="str">
        <f t="shared" si="4"/>
        <v>BIN SHIHON</v>
      </c>
      <c r="Z24" s="318" t="str">
        <f t="shared" si="5"/>
        <v>Commande 1</v>
      </c>
      <c r="AA24"/>
      <c r="AC24" s="318" t="str">
        <f t="shared" si="9"/>
        <v>BIN SHIHONNS60LSMF DROITECommande 1</v>
      </c>
      <c r="AD24" s="318" t="str">
        <f t="shared" si="10"/>
        <v>NS60LSMF DROITE</v>
      </c>
      <c r="AE24" s="318" t="str">
        <f t="shared" si="11"/>
        <v>BIN SHIHONNS60LSMF DROITE</v>
      </c>
      <c r="AF24" s="318" t="e">
        <f>VLOOKUP(AC24,'Price list'!AN:AO,2,FALSE)</f>
        <v>#N/A</v>
      </c>
      <c r="AG24" s="318" t="str">
        <f t="shared" si="12"/>
        <v>NS60LSMF DROITE</v>
      </c>
      <c r="AH24" s="318">
        <f t="shared" si="6"/>
        <v>100</v>
      </c>
      <c r="AI24" s="318">
        <f t="shared" si="7"/>
        <v>21</v>
      </c>
    </row>
    <row r="25" spans="1:35" s="318" customFormat="1" ht="17.100000000000001" customHeight="1" x14ac:dyDescent="0.25">
      <c r="A25" s="334" t="s">
        <v>996</v>
      </c>
      <c r="B25" s="320" t="s">
        <v>997</v>
      </c>
      <c r="C25" s="320"/>
      <c r="D25" s="320" t="s">
        <v>407</v>
      </c>
      <c r="E25" s="320" t="s">
        <v>1012</v>
      </c>
      <c r="F25" s="320" t="s">
        <v>345</v>
      </c>
      <c r="G25" s="321">
        <v>56</v>
      </c>
      <c r="H25" s="321">
        <f t="shared" si="14"/>
        <v>3</v>
      </c>
      <c r="I25" s="321"/>
      <c r="J25" s="322">
        <v>168</v>
      </c>
      <c r="K25" s="327"/>
      <c r="L25" s="323">
        <v>168</v>
      </c>
      <c r="M25" s="320">
        <f t="shared" si="15"/>
        <v>0</v>
      </c>
      <c r="N25" s="320" t="s">
        <v>1027</v>
      </c>
      <c r="O25" s="767"/>
      <c r="P25" s="335">
        <v>44958</v>
      </c>
      <c r="Q25" s="336">
        <v>44950</v>
      </c>
      <c r="R25" s="337" t="s">
        <v>1029</v>
      </c>
      <c r="S25" s="320" t="str">
        <f t="shared" si="0"/>
        <v>D31 GAUCHE 6/6</v>
      </c>
      <c r="T25" s="320" t="str">
        <f t="shared" si="1"/>
        <v>MF65D31R</v>
      </c>
      <c r="U25" s="320"/>
      <c r="V25" s="320" t="e">
        <f>VLOOKUP(S25,'Price list'!D$15:S$298,15,FALSE)</f>
        <v>#N/A</v>
      </c>
      <c r="W25" s="320">
        <f t="shared" si="2"/>
        <v>56</v>
      </c>
      <c r="X25" s="320">
        <f t="shared" si="3"/>
        <v>3</v>
      </c>
      <c r="Y25" s="318" t="str">
        <f t="shared" si="4"/>
        <v>BIN SHIHON</v>
      </c>
      <c r="Z25" s="318" t="str">
        <f t="shared" si="5"/>
        <v>Commande 1</v>
      </c>
      <c r="AA25"/>
      <c r="AC25" s="318" t="str">
        <f t="shared" si="9"/>
        <v>BIN SHIHOND31 GAUCHE 6/6Commande 1</v>
      </c>
      <c r="AD25" s="318" t="str">
        <f t="shared" si="10"/>
        <v>D31 GAUCHE 6/6</v>
      </c>
      <c r="AE25" s="318" t="str">
        <f t="shared" si="11"/>
        <v>BIN SHIHOND31 GAUCHE 6/6</v>
      </c>
      <c r="AF25" s="318" t="e">
        <f>VLOOKUP(AC25,'Price list'!AN:AO,2,FALSE)</f>
        <v>#N/A</v>
      </c>
      <c r="AG25" s="318" t="str">
        <f t="shared" si="12"/>
        <v>D31 GAUCHE 6/6</v>
      </c>
      <c r="AH25" s="318">
        <f t="shared" si="6"/>
        <v>56</v>
      </c>
      <c r="AI25" s="318">
        <f t="shared" si="7"/>
        <v>3</v>
      </c>
    </row>
    <row r="26" spans="1:35" s="318" customFormat="1" ht="17.100000000000001" customHeight="1" x14ac:dyDescent="0.25">
      <c r="A26" s="334" t="s">
        <v>996</v>
      </c>
      <c r="B26" s="320" t="s">
        <v>997</v>
      </c>
      <c r="C26" s="320"/>
      <c r="D26" s="320" t="s">
        <v>411</v>
      </c>
      <c r="E26" s="320" t="s">
        <v>1013</v>
      </c>
      <c r="F26" s="320" t="s">
        <v>345</v>
      </c>
      <c r="G26" s="321">
        <v>56</v>
      </c>
      <c r="H26" s="321">
        <f t="shared" si="14"/>
        <v>4</v>
      </c>
      <c r="I26" s="321"/>
      <c r="J26" s="322">
        <v>224</v>
      </c>
      <c r="K26" s="327"/>
      <c r="L26" s="323">
        <v>224</v>
      </c>
      <c r="M26" s="320">
        <f t="shared" si="15"/>
        <v>0</v>
      </c>
      <c r="N26" s="320" t="s">
        <v>1027</v>
      </c>
      <c r="O26" s="767"/>
      <c r="P26" s="335">
        <v>44958</v>
      </c>
      <c r="Q26" s="336">
        <v>44950</v>
      </c>
      <c r="R26" s="337" t="s">
        <v>1029</v>
      </c>
      <c r="S26" s="320" t="str">
        <f t="shared" si="0"/>
        <v>D31 DOITE 6/6</v>
      </c>
      <c r="T26" s="320" t="str">
        <f t="shared" si="1"/>
        <v>MF65D31L</v>
      </c>
      <c r="U26" s="320"/>
      <c r="V26" s="320" t="e">
        <f>VLOOKUP(S26,'Price list'!D$15:S$298,15,FALSE)</f>
        <v>#N/A</v>
      </c>
      <c r="W26" s="320">
        <f t="shared" si="2"/>
        <v>56</v>
      </c>
      <c r="X26" s="320">
        <f t="shared" si="3"/>
        <v>4</v>
      </c>
      <c r="Y26" s="318" t="str">
        <f t="shared" si="4"/>
        <v>BIN SHIHON</v>
      </c>
      <c r="Z26" s="318" t="str">
        <f t="shared" si="5"/>
        <v>Commande 1</v>
      </c>
      <c r="AA26"/>
      <c r="AC26" s="318" t="str">
        <f t="shared" si="9"/>
        <v>BIN SHIHOND31 DOITE 6/6Commande 1</v>
      </c>
      <c r="AD26" s="318" t="str">
        <f t="shared" si="10"/>
        <v>D31 DOITE 6/6</v>
      </c>
      <c r="AE26" s="318" t="str">
        <f t="shared" si="11"/>
        <v>BIN SHIHOND31 DOITE 6/6</v>
      </c>
      <c r="AF26" s="318" t="e">
        <f>VLOOKUP(AC26,'Price list'!AN:AO,2,FALSE)</f>
        <v>#N/A</v>
      </c>
      <c r="AG26" s="318" t="str">
        <f t="shared" si="12"/>
        <v>D31 DOITE 6/6</v>
      </c>
      <c r="AH26" s="318">
        <f t="shared" si="6"/>
        <v>56</v>
      </c>
      <c r="AI26" s="318">
        <f t="shared" si="7"/>
        <v>4</v>
      </c>
    </row>
    <row r="27" spans="1:35" s="318" customFormat="1" ht="17.100000000000001" customHeight="1" x14ac:dyDescent="0.25">
      <c r="A27" s="334" t="s">
        <v>996</v>
      </c>
      <c r="B27" s="320" t="s">
        <v>997</v>
      </c>
      <c r="C27" s="320"/>
      <c r="D27" s="320" t="s">
        <v>1014</v>
      </c>
      <c r="E27" s="320" t="s">
        <v>1015</v>
      </c>
      <c r="F27" s="320" t="s">
        <v>338</v>
      </c>
      <c r="G27" s="321">
        <v>68</v>
      </c>
      <c r="H27" s="321">
        <f t="shared" si="14"/>
        <v>1</v>
      </c>
      <c r="I27" s="321"/>
      <c r="J27" s="322">
        <v>68</v>
      </c>
      <c r="K27" s="327"/>
      <c r="L27" s="323">
        <v>68</v>
      </c>
      <c r="M27" s="320">
        <f t="shared" si="15"/>
        <v>0</v>
      </c>
      <c r="N27" s="320" t="s">
        <v>1027</v>
      </c>
      <c r="O27" s="767"/>
      <c r="P27" s="335">
        <v>44958</v>
      </c>
      <c r="Q27" s="336">
        <v>44950</v>
      </c>
      <c r="R27" s="337" t="s">
        <v>1029</v>
      </c>
      <c r="S27" s="320" t="str">
        <f t="shared" si="0"/>
        <v>D26 GAUCHE 6/6</v>
      </c>
      <c r="T27" s="320" t="str">
        <f t="shared" si="1"/>
        <v>MF80D26R</v>
      </c>
      <c r="U27" s="320"/>
      <c r="V27" s="320" t="e">
        <f>VLOOKUP(S27,'Price list'!D$15:S$298,15,FALSE)</f>
        <v>#N/A</v>
      </c>
      <c r="W27" s="320">
        <f t="shared" si="2"/>
        <v>68</v>
      </c>
      <c r="X27" s="320">
        <f t="shared" si="3"/>
        <v>1</v>
      </c>
      <c r="Y27" s="318" t="str">
        <f t="shared" si="4"/>
        <v>BIN SHIHON</v>
      </c>
      <c r="Z27" s="318" t="str">
        <f t="shared" si="5"/>
        <v>Commande 1</v>
      </c>
      <c r="AA27"/>
      <c r="AC27" s="318" t="str">
        <f t="shared" si="9"/>
        <v>BIN SHIHOND26 GAUCHE 6/6Commande 1</v>
      </c>
      <c r="AD27" s="318" t="str">
        <f t="shared" si="10"/>
        <v>D26 GAUCHE 6/6</v>
      </c>
      <c r="AE27" s="318" t="str">
        <f t="shared" si="11"/>
        <v>BIN SHIHOND26 GAUCHE 6/6</v>
      </c>
      <c r="AF27" s="318" t="e">
        <f>VLOOKUP(AC27,'Price list'!AN:AO,2,FALSE)</f>
        <v>#N/A</v>
      </c>
      <c r="AG27" s="318" t="str">
        <f t="shared" si="12"/>
        <v>D26 GAUCHE 6/6</v>
      </c>
      <c r="AH27" s="318">
        <f t="shared" si="6"/>
        <v>68</v>
      </c>
      <c r="AI27" s="318">
        <f t="shared" si="7"/>
        <v>1</v>
      </c>
    </row>
    <row r="28" spans="1:35" s="318" customFormat="1" ht="17.100000000000001" customHeight="1" x14ac:dyDescent="0.25">
      <c r="A28" s="334" t="s">
        <v>996</v>
      </c>
      <c r="B28" s="320" t="s">
        <v>997</v>
      </c>
      <c r="C28" s="320"/>
      <c r="D28" s="320" t="s">
        <v>1016</v>
      </c>
      <c r="E28" s="320" t="s">
        <v>1017</v>
      </c>
      <c r="F28" s="320" t="s">
        <v>338</v>
      </c>
      <c r="G28" s="321">
        <v>68</v>
      </c>
      <c r="H28" s="321">
        <f t="shared" si="14"/>
        <v>16</v>
      </c>
      <c r="I28" s="321"/>
      <c r="J28" s="322">
        <v>1088</v>
      </c>
      <c r="K28" s="327"/>
      <c r="L28" s="323">
        <v>1088</v>
      </c>
      <c r="M28" s="320">
        <f t="shared" si="15"/>
        <v>0</v>
      </c>
      <c r="N28" s="320" t="s">
        <v>1027</v>
      </c>
      <c r="O28" s="767"/>
      <c r="P28" s="335">
        <v>44958</v>
      </c>
      <c r="Q28" s="336">
        <v>44950</v>
      </c>
      <c r="R28" s="337" t="s">
        <v>1029</v>
      </c>
      <c r="S28" s="320" t="str">
        <f t="shared" si="0"/>
        <v>D26 DROITE 6/6</v>
      </c>
      <c r="T28" s="320" t="str">
        <f t="shared" si="1"/>
        <v>MF80D26L</v>
      </c>
      <c r="U28" s="320"/>
      <c r="V28" s="320" t="e">
        <f>VLOOKUP(S28,'Price list'!D$15:S$298,15,FALSE)</f>
        <v>#N/A</v>
      </c>
      <c r="W28" s="320">
        <f t="shared" si="2"/>
        <v>68</v>
      </c>
      <c r="X28" s="320">
        <f t="shared" si="3"/>
        <v>16</v>
      </c>
      <c r="Y28" s="318" t="str">
        <f t="shared" si="4"/>
        <v>BIN SHIHON</v>
      </c>
      <c r="Z28" s="318" t="str">
        <f t="shared" si="5"/>
        <v>Commande 1</v>
      </c>
      <c r="AA28"/>
      <c r="AC28" s="318" t="str">
        <f t="shared" si="9"/>
        <v>BIN SHIHOND26 DROITE 6/6Commande 1</v>
      </c>
      <c r="AD28" s="318" t="str">
        <f t="shared" si="10"/>
        <v>D26 DROITE 6/6</v>
      </c>
      <c r="AE28" s="318" t="str">
        <f t="shared" si="11"/>
        <v>BIN SHIHOND26 DROITE 6/6</v>
      </c>
      <c r="AF28" s="318" t="e">
        <f>VLOOKUP(AC28,'Price list'!AN:AO,2,FALSE)</f>
        <v>#N/A</v>
      </c>
      <c r="AG28" s="318" t="str">
        <f t="shared" si="12"/>
        <v>D26 DROITE 6/6</v>
      </c>
      <c r="AH28" s="318">
        <f t="shared" si="6"/>
        <v>68</v>
      </c>
      <c r="AI28" s="318">
        <f t="shared" si="7"/>
        <v>16</v>
      </c>
    </row>
    <row r="29" spans="1:35" s="318" customFormat="1" ht="17.100000000000001" customHeight="1" x14ac:dyDescent="0.25">
      <c r="A29" s="334" t="s">
        <v>996</v>
      </c>
      <c r="B29" s="320" t="s">
        <v>997</v>
      </c>
      <c r="C29" s="320"/>
      <c r="D29" s="320" t="s">
        <v>1018</v>
      </c>
      <c r="E29" s="320" t="s">
        <v>1019</v>
      </c>
      <c r="F29" s="320" t="s">
        <v>345</v>
      </c>
      <c r="G29" s="321">
        <v>56</v>
      </c>
      <c r="H29" s="321">
        <f t="shared" si="14"/>
        <v>6</v>
      </c>
      <c r="I29" s="321"/>
      <c r="J29" s="322">
        <v>336</v>
      </c>
      <c r="K29" s="327"/>
      <c r="L29" s="323">
        <v>336</v>
      </c>
      <c r="M29" s="320">
        <f t="shared" si="15"/>
        <v>0</v>
      </c>
      <c r="N29" s="320" t="s">
        <v>1027</v>
      </c>
      <c r="O29" s="767"/>
      <c r="P29" s="335">
        <v>44958</v>
      </c>
      <c r="Q29" s="336">
        <v>44950</v>
      </c>
      <c r="R29" s="337" t="s">
        <v>1029</v>
      </c>
      <c r="S29" s="320" t="str">
        <f t="shared" si="0"/>
        <v>D31 DOITE 7/8</v>
      </c>
      <c r="T29" s="320" t="str">
        <f t="shared" si="1"/>
        <v>MF105D31L</v>
      </c>
      <c r="U29" s="320"/>
      <c r="V29" s="320" t="e">
        <f>VLOOKUP(S29,'Price list'!D$15:S$298,15,FALSE)</f>
        <v>#N/A</v>
      </c>
      <c r="W29" s="320">
        <f t="shared" si="2"/>
        <v>56</v>
      </c>
      <c r="X29" s="320">
        <f t="shared" si="3"/>
        <v>6</v>
      </c>
      <c r="Y29" s="318" t="str">
        <f t="shared" si="4"/>
        <v>BIN SHIHON</v>
      </c>
      <c r="Z29" s="318" t="str">
        <f t="shared" si="5"/>
        <v>Commande 1</v>
      </c>
      <c r="AA29"/>
      <c r="AC29" s="318" t="str">
        <f t="shared" si="9"/>
        <v>BIN SHIHOND31 DOITE 7/8Commande 1</v>
      </c>
      <c r="AD29" s="318" t="str">
        <f t="shared" si="10"/>
        <v>D31 DOITE 7/8</v>
      </c>
      <c r="AE29" s="318" t="str">
        <f t="shared" si="11"/>
        <v>BIN SHIHOND31 DOITE 7/8</v>
      </c>
      <c r="AF29" s="318" t="e">
        <f>VLOOKUP(AC29,'Price list'!AN:AO,2,FALSE)</f>
        <v>#N/A</v>
      </c>
      <c r="AG29" s="318" t="str">
        <f t="shared" si="12"/>
        <v>D31 DOITE 7/8</v>
      </c>
      <c r="AH29" s="318">
        <f t="shared" si="6"/>
        <v>56</v>
      </c>
      <c r="AI29" s="318">
        <f t="shared" si="7"/>
        <v>6</v>
      </c>
    </row>
    <row r="30" spans="1:35" s="318" customFormat="1" ht="17.100000000000001" customHeight="1" x14ac:dyDescent="0.25">
      <c r="A30" s="334" t="s">
        <v>996</v>
      </c>
      <c r="B30" s="320" t="s">
        <v>997</v>
      </c>
      <c r="C30" s="320"/>
      <c r="D30" s="320" t="s">
        <v>1020</v>
      </c>
      <c r="E30" s="320" t="s">
        <v>295</v>
      </c>
      <c r="F30" s="320" t="s">
        <v>50</v>
      </c>
      <c r="G30" s="321">
        <v>84</v>
      </c>
      <c r="H30" s="321">
        <f t="shared" si="14"/>
        <v>10</v>
      </c>
      <c r="I30" s="321"/>
      <c r="J30" s="322">
        <v>840</v>
      </c>
      <c r="K30" s="327"/>
      <c r="L30" s="323">
        <v>840</v>
      </c>
      <c r="M30" s="320">
        <f t="shared" si="15"/>
        <v>0</v>
      </c>
      <c r="N30" s="320" t="s">
        <v>1027</v>
      </c>
      <c r="O30" s="767"/>
      <c r="P30" s="335">
        <v>44958</v>
      </c>
      <c r="Q30" s="336">
        <v>44950</v>
      </c>
      <c r="R30" s="337" t="s">
        <v>1029</v>
      </c>
      <c r="S30" s="320" t="str">
        <f t="shared" si="0"/>
        <v>LB145L1P432R1</v>
      </c>
      <c r="T30" s="320" t="str">
        <f t="shared" si="1"/>
        <v>MF54459</v>
      </c>
      <c r="U30" s="320"/>
      <c r="V30" s="320">
        <f>VLOOKUP(S30,'Price list'!D$15:S$298,15,FALSE)</f>
        <v>11.8</v>
      </c>
      <c r="W30" s="320">
        <f t="shared" si="2"/>
        <v>84</v>
      </c>
      <c r="X30" s="320">
        <f t="shared" si="3"/>
        <v>10</v>
      </c>
      <c r="Y30" s="318" t="str">
        <f t="shared" si="4"/>
        <v>BIN SHIHON</v>
      </c>
      <c r="Z30" s="318" t="str">
        <f t="shared" si="5"/>
        <v>Commande 1</v>
      </c>
      <c r="AA30"/>
      <c r="AC30" s="318" t="str">
        <f t="shared" si="9"/>
        <v>BIN SHIHONLB145L1P432R1Commande 1</v>
      </c>
      <c r="AD30" s="318" t="str">
        <f t="shared" si="10"/>
        <v>LB145L1P432R1</v>
      </c>
      <c r="AE30" s="318" t="str">
        <f t="shared" si="11"/>
        <v>BIN SHIHONLB145L1P432R1</v>
      </c>
      <c r="AF30" s="318" t="e">
        <f>VLOOKUP(AC30,'Price list'!AN:AO,2,FALSE)</f>
        <v>#N/A</v>
      </c>
      <c r="AG30" s="318" t="str">
        <f t="shared" si="12"/>
        <v>LB145L1P432R1</v>
      </c>
      <c r="AH30" s="318">
        <f t="shared" si="6"/>
        <v>84</v>
      </c>
      <c r="AI30" s="318">
        <f t="shared" si="7"/>
        <v>10</v>
      </c>
    </row>
    <row r="31" spans="1:35" s="318" customFormat="1" ht="17.100000000000001" customHeight="1" x14ac:dyDescent="0.25">
      <c r="A31" s="334" t="s">
        <v>996</v>
      </c>
      <c r="B31" s="320" t="s">
        <v>997</v>
      </c>
      <c r="C31" s="320"/>
      <c r="D31" s="320" t="s">
        <v>1021</v>
      </c>
      <c r="E31" s="320" t="s">
        <v>298</v>
      </c>
      <c r="F31" s="320" t="s">
        <v>55</v>
      </c>
      <c r="G31" s="321">
        <v>76</v>
      </c>
      <c r="H31" s="321">
        <f t="shared" si="14"/>
        <v>20</v>
      </c>
      <c r="I31" s="321"/>
      <c r="J31" s="322">
        <v>1520</v>
      </c>
      <c r="K31" s="327"/>
      <c r="L31" s="323">
        <v>1520</v>
      </c>
      <c r="M31" s="320">
        <f t="shared" si="15"/>
        <v>0</v>
      </c>
      <c r="N31" s="320" t="s">
        <v>1027</v>
      </c>
      <c r="O31" s="767"/>
      <c r="P31" s="335">
        <v>44958</v>
      </c>
      <c r="Q31" s="336">
        <v>44950</v>
      </c>
      <c r="R31" s="337" t="s">
        <v>1029</v>
      </c>
      <c r="S31" s="320" t="str">
        <f t="shared" si="0"/>
        <v>LB156L2P432R1</v>
      </c>
      <c r="T31" s="320" t="str">
        <f t="shared" si="1"/>
        <v>MF55559</v>
      </c>
      <c r="U31" s="320"/>
      <c r="V31" s="320">
        <f>VLOOKUP(S31,'Price list'!D$15:S$298,15,FALSE)</f>
        <v>14.3</v>
      </c>
      <c r="W31" s="320">
        <f t="shared" si="2"/>
        <v>76</v>
      </c>
      <c r="X31" s="320">
        <f t="shared" si="3"/>
        <v>20</v>
      </c>
      <c r="Y31" s="318" t="str">
        <f t="shared" si="4"/>
        <v>BIN SHIHON</v>
      </c>
      <c r="Z31" s="318" t="str">
        <f t="shared" si="5"/>
        <v>Commande 1</v>
      </c>
      <c r="AA31"/>
      <c r="AC31" s="318" t="str">
        <f t="shared" si="9"/>
        <v>BIN SHIHONLB156L2P432R1Commande 1</v>
      </c>
      <c r="AD31" s="318" t="str">
        <f t="shared" si="10"/>
        <v>LB156L2P432R1</v>
      </c>
      <c r="AE31" s="318" t="str">
        <f t="shared" si="11"/>
        <v>BIN SHIHONLB156L2P432R1</v>
      </c>
      <c r="AF31" s="318" t="e">
        <f>VLOOKUP(AC31,'Price list'!AN:AO,2,FALSE)</f>
        <v>#N/A</v>
      </c>
      <c r="AG31" s="318" t="str">
        <f t="shared" si="12"/>
        <v>LB156L2P432R1</v>
      </c>
      <c r="AH31" s="318">
        <f t="shared" si="6"/>
        <v>76</v>
      </c>
      <c r="AI31" s="318">
        <f t="shared" si="7"/>
        <v>20</v>
      </c>
    </row>
    <row r="32" spans="1:35" s="318" customFormat="1" ht="17.100000000000001" customHeight="1" x14ac:dyDescent="0.25">
      <c r="A32" s="334" t="s">
        <v>996</v>
      </c>
      <c r="B32" s="320" t="s">
        <v>997</v>
      </c>
      <c r="C32" s="320"/>
      <c r="D32" s="320" t="s">
        <v>1022</v>
      </c>
      <c r="E32" s="320" t="s">
        <v>303</v>
      </c>
      <c r="F32" s="320" t="s">
        <v>59</v>
      </c>
      <c r="G32" s="321">
        <v>64</v>
      </c>
      <c r="H32" s="321">
        <f t="shared" si="14"/>
        <v>10</v>
      </c>
      <c r="I32" s="321"/>
      <c r="J32" s="322">
        <v>640</v>
      </c>
      <c r="K32" s="327"/>
      <c r="L32" s="323">
        <v>640</v>
      </c>
      <c r="M32" s="320">
        <f t="shared" si="15"/>
        <v>0</v>
      </c>
      <c r="N32" s="320" t="s">
        <v>1027</v>
      </c>
      <c r="O32" s="767"/>
      <c r="P32" s="335">
        <v>44958</v>
      </c>
      <c r="Q32" s="336">
        <v>44950</v>
      </c>
      <c r="R32" s="337" t="s">
        <v>1029</v>
      </c>
      <c r="S32" s="320" t="str">
        <f t="shared" si="0"/>
        <v>LB167L3P432R1</v>
      </c>
      <c r="T32" s="320" t="str">
        <f t="shared" si="1"/>
        <v>MF56638</v>
      </c>
      <c r="U32" s="320"/>
      <c r="V32" s="320">
        <f>VLOOKUP(S32,'Price list'!D$15:S$298,15,FALSE)</f>
        <v>15.8</v>
      </c>
      <c r="W32" s="320">
        <f t="shared" si="2"/>
        <v>64</v>
      </c>
      <c r="X32" s="320">
        <f t="shared" si="3"/>
        <v>10</v>
      </c>
      <c r="Y32" s="318" t="str">
        <f t="shared" si="4"/>
        <v>BIN SHIHON</v>
      </c>
      <c r="Z32" s="318" t="str">
        <f t="shared" si="5"/>
        <v>Commande 1</v>
      </c>
      <c r="AA32"/>
      <c r="AC32" s="318" t="str">
        <f t="shared" si="9"/>
        <v>BIN SHIHONLB167L3P432R1Commande 1</v>
      </c>
      <c r="AD32" s="318" t="str">
        <f t="shared" si="10"/>
        <v>LB167L3P432R1</v>
      </c>
      <c r="AE32" s="318" t="str">
        <f t="shared" si="11"/>
        <v>BIN SHIHONLB167L3P432R1</v>
      </c>
      <c r="AF32" s="318" t="e">
        <f>VLOOKUP(AC32,'Price list'!AN:AO,2,FALSE)</f>
        <v>#N/A</v>
      </c>
      <c r="AG32" s="318" t="str">
        <f t="shared" si="12"/>
        <v>LB167L3P432R1</v>
      </c>
      <c r="AH32" s="318">
        <f t="shared" si="6"/>
        <v>64</v>
      </c>
      <c r="AI32" s="318">
        <f t="shared" si="7"/>
        <v>10</v>
      </c>
    </row>
    <row r="33" spans="1:35" s="318" customFormat="1" ht="17.100000000000001" customHeight="1" x14ac:dyDescent="0.25">
      <c r="A33" s="334" t="s">
        <v>996</v>
      </c>
      <c r="B33" s="320" t="s">
        <v>997</v>
      </c>
      <c r="C33" s="320"/>
      <c r="D33" s="320" t="s">
        <v>1023</v>
      </c>
      <c r="E33" s="320" t="s">
        <v>300</v>
      </c>
      <c r="F33" s="320" t="s">
        <v>55</v>
      </c>
      <c r="G33" s="321">
        <v>76</v>
      </c>
      <c r="H33" s="321">
        <f t="shared" si="14"/>
        <v>2</v>
      </c>
      <c r="I33" s="321"/>
      <c r="J33" s="322">
        <v>152</v>
      </c>
      <c r="K33" s="327"/>
      <c r="L33" s="323">
        <v>152</v>
      </c>
      <c r="M33" s="320">
        <f t="shared" si="15"/>
        <v>0</v>
      </c>
      <c r="N33" s="320" t="s">
        <v>1027</v>
      </c>
      <c r="O33" s="767"/>
      <c r="P33" s="335">
        <v>44958</v>
      </c>
      <c r="Q33" s="336">
        <v>44950</v>
      </c>
      <c r="R33" s="337" t="s">
        <v>1029</v>
      </c>
      <c r="S33" s="320" t="str">
        <f t="shared" si="0"/>
        <v>LB166L2P432R1</v>
      </c>
      <c r="T33" s="320" t="str">
        <f t="shared" si="1"/>
        <v>MF56219</v>
      </c>
      <c r="U33" s="320"/>
      <c r="V33" s="320">
        <f>VLOOKUP(S33,'Price list'!D$15:S$298,15,FALSE)</f>
        <v>14.7</v>
      </c>
      <c r="W33" s="320">
        <f t="shared" si="2"/>
        <v>76</v>
      </c>
      <c r="X33" s="320">
        <f t="shared" si="3"/>
        <v>2</v>
      </c>
      <c r="Y33" s="318" t="str">
        <f t="shared" si="4"/>
        <v>BIN SHIHON</v>
      </c>
      <c r="Z33" s="318" t="str">
        <f t="shared" si="5"/>
        <v>Commande 1</v>
      </c>
      <c r="AA33"/>
      <c r="AC33" s="318" t="str">
        <f t="shared" si="9"/>
        <v>BIN SHIHONLB166L2P432R1Commande 1</v>
      </c>
      <c r="AD33" s="318" t="str">
        <f t="shared" si="10"/>
        <v>LB166L2P432R1</v>
      </c>
      <c r="AE33" s="318" t="str">
        <f t="shared" si="11"/>
        <v>BIN SHIHONLB166L2P432R1</v>
      </c>
      <c r="AF33" s="318" t="e">
        <f>VLOOKUP(AC33,'Price list'!AN:AO,2,FALSE)</f>
        <v>#N/A</v>
      </c>
      <c r="AG33" s="318" t="str">
        <f t="shared" si="12"/>
        <v>LB166L2P432R1</v>
      </c>
      <c r="AH33" s="318">
        <f t="shared" si="6"/>
        <v>76</v>
      </c>
      <c r="AI33" s="318">
        <f t="shared" si="7"/>
        <v>2</v>
      </c>
    </row>
    <row r="34" spans="1:35" s="318" customFormat="1" ht="17.100000000000001" customHeight="1" x14ac:dyDescent="0.25">
      <c r="A34" s="334" t="s">
        <v>996</v>
      </c>
      <c r="B34" s="320" t="s">
        <v>997</v>
      </c>
      <c r="C34" s="320"/>
      <c r="D34" s="320" t="s">
        <v>1024</v>
      </c>
      <c r="E34" s="320" t="s">
        <v>305</v>
      </c>
      <c r="F34" s="320" t="s">
        <v>59</v>
      </c>
      <c r="G34" s="321">
        <v>64</v>
      </c>
      <c r="H34" s="321">
        <f t="shared" si="14"/>
        <v>5</v>
      </c>
      <c r="I34" s="321"/>
      <c r="J34" s="322">
        <v>320</v>
      </c>
      <c r="K34" s="327"/>
      <c r="L34" s="323">
        <v>320</v>
      </c>
      <c r="M34" s="320">
        <f t="shared" si="15"/>
        <v>0</v>
      </c>
      <c r="N34" s="320" t="s">
        <v>1027</v>
      </c>
      <c r="O34" s="767"/>
      <c r="P34" s="335">
        <v>44958</v>
      </c>
      <c r="Q34" s="336">
        <v>44950</v>
      </c>
      <c r="R34" s="337" t="s">
        <v>1029</v>
      </c>
      <c r="S34" s="320" t="str">
        <f t="shared" si="0"/>
        <v>LB177L3P432R1</v>
      </c>
      <c r="T34" s="320" t="str">
        <f t="shared" si="1"/>
        <v>MF57220</v>
      </c>
      <c r="U34" s="320"/>
      <c r="V34" s="320">
        <f>VLOOKUP(S34,'Price list'!D$15:S$298,15,FALSE)</f>
        <v>17.2</v>
      </c>
      <c r="W34" s="320">
        <f t="shared" si="2"/>
        <v>64</v>
      </c>
      <c r="X34" s="320">
        <f t="shared" si="3"/>
        <v>5</v>
      </c>
      <c r="Y34" s="318" t="str">
        <f t="shared" si="4"/>
        <v>BIN SHIHON</v>
      </c>
      <c r="Z34" s="318" t="str">
        <f t="shared" si="5"/>
        <v>Commande 1</v>
      </c>
      <c r="AA34"/>
      <c r="AC34" s="318" t="str">
        <f t="shared" si="9"/>
        <v>BIN SHIHONLB177L3P432R1Commande 1</v>
      </c>
      <c r="AD34" s="318" t="str">
        <f t="shared" si="10"/>
        <v>LB177L3P432R1</v>
      </c>
      <c r="AE34" s="318" t="str">
        <f t="shared" si="11"/>
        <v>BIN SHIHONLB177L3P432R1</v>
      </c>
      <c r="AF34" s="318" t="e">
        <f>VLOOKUP(AC34,'Price list'!AN:AO,2,FALSE)</f>
        <v>#N/A</v>
      </c>
      <c r="AG34" s="318" t="str">
        <f t="shared" si="12"/>
        <v>LB177L3P432R1</v>
      </c>
      <c r="AH34" s="318">
        <f t="shared" si="6"/>
        <v>64</v>
      </c>
      <c r="AI34" s="318">
        <f t="shared" si="7"/>
        <v>5</v>
      </c>
    </row>
    <row r="35" spans="1:35" s="318" customFormat="1" ht="17.100000000000001" customHeight="1" x14ac:dyDescent="0.25">
      <c r="A35" s="334" t="s">
        <v>996</v>
      </c>
      <c r="B35" s="320" t="s">
        <v>997</v>
      </c>
      <c r="C35" s="320"/>
      <c r="D35" s="320" t="s">
        <v>1025</v>
      </c>
      <c r="E35" s="320" t="s">
        <v>308</v>
      </c>
      <c r="F35" s="320" t="s">
        <v>59</v>
      </c>
      <c r="G35" s="321">
        <v>48</v>
      </c>
      <c r="H35" s="321">
        <f t="shared" si="14"/>
        <v>3</v>
      </c>
      <c r="I35" s="321"/>
      <c r="J35" s="322">
        <v>144</v>
      </c>
      <c r="K35" s="327"/>
      <c r="L35" s="323">
        <v>144</v>
      </c>
      <c r="M35" s="320">
        <f t="shared" si="15"/>
        <v>0</v>
      </c>
      <c r="N35" s="320" t="s">
        <v>1027</v>
      </c>
      <c r="O35" s="767"/>
      <c r="P35" s="335">
        <v>44958</v>
      </c>
      <c r="Q35" s="336">
        <v>44950</v>
      </c>
      <c r="R35" s="337" t="s">
        <v>1029</v>
      </c>
      <c r="S35" s="320" t="str">
        <f t="shared" si="0"/>
        <v>LB189L5P432R1</v>
      </c>
      <c r="T35" s="320" t="str">
        <f t="shared" si="1"/>
        <v>MF58827</v>
      </c>
      <c r="U35" s="320"/>
      <c r="V35" s="320">
        <f>VLOOKUP(S35,'Price list'!D$15:S$298,15,FALSE)</f>
        <v>21.3</v>
      </c>
      <c r="W35" s="320">
        <f t="shared" si="2"/>
        <v>48</v>
      </c>
      <c r="X35" s="320">
        <f t="shared" si="3"/>
        <v>3</v>
      </c>
      <c r="Y35" s="318" t="str">
        <f t="shared" si="4"/>
        <v>BIN SHIHON</v>
      </c>
      <c r="Z35" s="318" t="str">
        <f t="shared" si="5"/>
        <v>Commande 1</v>
      </c>
      <c r="AA35"/>
      <c r="AC35" s="318" t="str">
        <f t="shared" si="9"/>
        <v>BIN SHIHONLB189L5P432R1Commande 1</v>
      </c>
      <c r="AD35" s="318" t="str">
        <f t="shared" si="10"/>
        <v>LB189L5P432R1</v>
      </c>
      <c r="AE35" s="318" t="str">
        <f t="shared" si="11"/>
        <v>BIN SHIHONLB189L5P432R1</v>
      </c>
      <c r="AF35" s="318" t="e">
        <f>VLOOKUP(AC35,'Price list'!AN:AO,2,FALSE)</f>
        <v>#N/A</v>
      </c>
      <c r="AG35" s="318" t="str">
        <f t="shared" si="12"/>
        <v>LB189L5P432R1</v>
      </c>
      <c r="AH35" s="318">
        <f t="shared" si="6"/>
        <v>48</v>
      </c>
      <c r="AI35" s="318">
        <f t="shared" si="7"/>
        <v>3</v>
      </c>
    </row>
    <row r="36" spans="1:35" s="318" customFormat="1" ht="17.100000000000001" customHeight="1" thickBot="1" x14ac:dyDescent="0.3">
      <c r="A36" s="334" t="s">
        <v>996</v>
      </c>
      <c r="B36" s="338" t="s">
        <v>997</v>
      </c>
      <c r="C36" s="338"/>
      <c r="D36" s="338" t="s">
        <v>1026</v>
      </c>
      <c r="E36" s="338" t="s">
        <v>311</v>
      </c>
      <c r="F36" s="338" t="s">
        <v>63</v>
      </c>
      <c r="G36" s="339">
        <v>48</v>
      </c>
      <c r="H36" s="339">
        <f t="shared" si="14"/>
        <v>1</v>
      </c>
      <c r="I36" s="339"/>
      <c r="J36" s="340">
        <v>48</v>
      </c>
      <c r="K36" s="341"/>
      <c r="L36" s="342">
        <v>48</v>
      </c>
      <c r="M36" s="338">
        <f t="shared" si="15"/>
        <v>0</v>
      </c>
      <c r="N36" s="343" t="s">
        <v>1027</v>
      </c>
      <c r="O36" s="768"/>
      <c r="P36" s="335">
        <v>44958</v>
      </c>
      <c r="Q36" s="336">
        <v>44950</v>
      </c>
      <c r="R36" s="337" t="s">
        <v>1029</v>
      </c>
      <c r="S36" s="320" t="str">
        <f t="shared" si="0"/>
        <v>LB190L5P432R1</v>
      </c>
      <c r="T36" s="320" t="str">
        <f t="shared" si="1"/>
        <v>MF60038</v>
      </c>
      <c r="U36" s="320"/>
      <c r="V36" s="320">
        <f>VLOOKUP(S36,'Price list'!D$15:S$298,15,FALSE)</f>
        <v>22.4</v>
      </c>
      <c r="W36" s="320">
        <f t="shared" si="2"/>
        <v>48</v>
      </c>
      <c r="X36" s="320">
        <f t="shared" si="3"/>
        <v>1</v>
      </c>
      <c r="Y36" s="318" t="str">
        <f t="shared" si="4"/>
        <v>BIN SHIHON</v>
      </c>
      <c r="Z36" s="318" t="str">
        <f t="shared" si="5"/>
        <v>Commande 1</v>
      </c>
      <c r="AA36"/>
      <c r="AC36" s="318" t="str">
        <f t="shared" si="9"/>
        <v>BIN SHIHONLB190L5P432R1Commande 1</v>
      </c>
      <c r="AD36" s="318" t="str">
        <f t="shared" si="10"/>
        <v>LB190L5P432R1</v>
      </c>
      <c r="AE36" s="318" t="str">
        <f t="shared" si="11"/>
        <v>BIN SHIHONLB190L5P432R1</v>
      </c>
      <c r="AF36" s="318" t="e">
        <f>VLOOKUP(AC36,'Price list'!AN:AO,2,FALSE)</f>
        <v>#N/A</v>
      </c>
      <c r="AG36" s="318" t="str">
        <f t="shared" si="12"/>
        <v>LB190L5P432R1</v>
      </c>
      <c r="AH36" s="318">
        <f t="shared" si="6"/>
        <v>48</v>
      </c>
      <c r="AI36" s="318">
        <f t="shared" si="7"/>
        <v>1</v>
      </c>
    </row>
    <row r="37" spans="1:35" s="318" customFormat="1" ht="17.100000000000001" customHeight="1" x14ac:dyDescent="0.25">
      <c r="A37" s="310" t="s">
        <v>996</v>
      </c>
      <c r="B37" s="231" t="s">
        <v>997</v>
      </c>
      <c r="C37" s="231"/>
      <c r="D37" s="231" t="s">
        <v>998</v>
      </c>
      <c r="E37" s="231" t="s">
        <v>999</v>
      </c>
      <c r="F37" s="231" t="s">
        <v>338</v>
      </c>
      <c r="G37" s="311">
        <v>68</v>
      </c>
      <c r="H37" s="311">
        <f>+J37/G37</f>
        <v>1</v>
      </c>
      <c r="I37" s="311"/>
      <c r="J37" s="344">
        <v>68</v>
      </c>
      <c r="K37" s="345"/>
      <c r="L37" s="346">
        <v>68</v>
      </c>
      <c r="M37" s="347">
        <f>IF(0&lt;J37-K37-L37,J37-K37-L37,0)</f>
        <v>0</v>
      </c>
      <c r="N37" s="231" t="s">
        <v>1032</v>
      </c>
      <c r="O37" s="348">
        <v>44978</v>
      </c>
      <c r="P37" s="349">
        <v>44986</v>
      </c>
      <c r="Q37" s="349">
        <v>44972</v>
      </c>
      <c r="R37" s="350" t="s">
        <v>1033</v>
      </c>
      <c r="S37" s="320" t="str">
        <f t="shared" si="0"/>
        <v>D26 GAUCHE 4/5</v>
      </c>
      <c r="T37" s="320" t="str">
        <f t="shared" si="1"/>
        <v>MF48D26R</v>
      </c>
      <c r="U37" s="320"/>
      <c r="V37" s="320" t="e">
        <f>VLOOKUP(S37,'Price list'!D$15:S$298,15,FALSE)</f>
        <v>#N/A</v>
      </c>
      <c r="W37" s="320">
        <f t="shared" si="2"/>
        <v>68</v>
      </c>
      <c r="X37" s="320">
        <f t="shared" si="3"/>
        <v>1</v>
      </c>
      <c r="Y37" s="318" t="str">
        <f t="shared" si="4"/>
        <v>BIN SHIHON</v>
      </c>
      <c r="Z37" s="318" t="str">
        <f t="shared" si="5"/>
        <v>Commande 1</v>
      </c>
      <c r="AA37"/>
      <c r="AC37" s="318" t="str">
        <f t="shared" si="9"/>
        <v>BIN SHIHOND26 GAUCHE 4/5Commande 1</v>
      </c>
      <c r="AD37" s="318" t="str">
        <f t="shared" si="10"/>
        <v>D26 GAUCHE 4/5</v>
      </c>
      <c r="AE37" s="318" t="str">
        <f t="shared" si="11"/>
        <v>BIN SHIHOND26 GAUCHE 4/5</v>
      </c>
      <c r="AF37" s="318" t="e">
        <f>VLOOKUP(AC37,'Price list'!AN:AO,2,FALSE)</f>
        <v>#N/A</v>
      </c>
      <c r="AG37" s="318" t="str">
        <f t="shared" si="12"/>
        <v>D26 GAUCHE 4/5</v>
      </c>
      <c r="AH37" s="318">
        <f t="shared" si="6"/>
        <v>68</v>
      </c>
      <c r="AI37" s="318">
        <f t="shared" si="7"/>
        <v>1</v>
      </c>
    </row>
    <row r="38" spans="1:35" s="318" customFormat="1" ht="17.100000000000001" customHeight="1" x14ac:dyDescent="0.25">
      <c r="A38" s="319" t="s">
        <v>996</v>
      </c>
      <c r="B38" s="320" t="s">
        <v>997</v>
      </c>
      <c r="C38" s="320"/>
      <c r="D38" s="320" t="s">
        <v>1003</v>
      </c>
      <c r="E38" s="320" t="s">
        <v>1004</v>
      </c>
      <c r="F38" s="320" t="s">
        <v>338</v>
      </c>
      <c r="G38" s="321">
        <v>68</v>
      </c>
      <c r="H38" s="321">
        <f t="shared" ref="H38:H46" si="16">+J38/G38</f>
        <v>2</v>
      </c>
      <c r="I38" s="321"/>
      <c r="J38" s="351">
        <v>136</v>
      </c>
      <c r="K38" s="327"/>
      <c r="L38" s="352">
        <v>136</v>
      </c>
      <c r="M38" s="353">
        <f t="shared" ref="M38:M46" si="17">IF(0&lt;J38-K38-L38,J38-K38-L38,0)</f>
        <v>0</v>
      </c>
      <c r="N38" s="320" t="s">
        <v>1032</v>
      </c>
      <c r="O38" s="354">
        <v>44978</v>
      </c>
      <c r="P38" s="355">
        <v>44986</v>
      </c>
      <c r="Q38" s="355">
        <v>44972</v>
      </c>
      <c r="R38" s="356" t="s">
        <v>1033</v>
      </c>
      <c r="S38" s="320" t="str">
        <f t="shared" si="0"/>
        <v>D26 DROITE 4/5</v>
      </c>
      <c r="T38" s="320" t="str">
        <f t="shared" si="1"/>
        <v>MF48D26L</v>
      </c>
      <c r="U38" s="320"/>
      <c r="V38" s="320" t="e">
        <f>VLOOKUP(S38,'Price list'!D$15:S$298,15,FALSE)</f>
        <v>#N/A</v>
      </c>
      <c r="W38" s="320">
        <f t="shared" si="2"/>
        <v>68</v>
      </c>
      <c r="X38" s="320">
        <f t="shared" si="3"/>
        <v>2</v>
      </c>
      <c r="Y38" s="318" t="str">
        <f t="shared" si="4"/>
        <v>BIN SHIHON</v>
      </c>
      <c r="Z38" s="318" t="str">
        <f t="shared" si="5"/>
        <v>Commande 1</v>
      </c>
      <c r="AA38"/>
      <c r="AC38" s="318" t="str">
        <f t="shared" si="9"/>
        <v>BIN SHIHOND26 DROITE 4/5Commande 1</v>
      </c>
      <c r="AD38" s="318" t="str">
        <f t="shared" si="10"/>
        <v>D26 DROITE 4/5</v>
      </c>
      <c r="AE38" s="318" t="str">
        <f t="shared" si="11"/>
        <v>BIN SHIHOND26 DROITE 4/5</v>
      </c>
      <c r="AF38" s="318" t="e">
        <f>VLOOKUP(AC38,'Price list'!AN:AO,2,FALSE)</f>
        <v>#N/A</v>
      </c>
      <c r="AG38" s="318" t="str">
        <f t="shared" si="12"/>
        <v>D26 DROITE 4/5</v>
      </c>
      <c r="AH38" s="318">
        <f t="shared" si="6"/>
        <v>68</v>
      </c>
      <c r="AI38" s="318">
        <f t="shared" si="7"/>
        <v>2</v>
      </c>
    </row>
    <row r="39" spans="1:35" s="318" customFormat="1" ht="17.100000000000001" customHeight="1" x14ac:dyDescent="0.25">
      <c r="A39" s="319" t="s">
        <v>996</v>
      </c>
      <c r="B39" s="320" t="s">
        <v>997</v>
      </c>
      <c r="C39" s="320"/>
      <c r="D39" s="320" t="s">
        <v>1005</v>
      </c>
      <c r="E39" s="320" t="s">
        <v>1006</v>
      </c>
      <c r="F39" s="320" t="s">
        <v>330</v>
      </c>
      <c r="G39" s="321">
        <v>76</v>
      </c>
      <c r="H39" s="321">
        <f t="shared" si="16"/>
        <v>3</v>
      </c>
      <c r="I39" s="321"/>
      <c r="J39" s="351">
        <v>228</v>
      </c>
      <c r="K39" s="327"/>
      <c r="L39" s="352">
        <v>228</v>
      </c>
      <c r="M39" s="357">
        <f t="shared" si="17"/>
        <v>0</v>
      </c>
      <c r="N39" s="320" t="s">
        <v>1032</v>
      </c>
      <c r="O39" s="354">
        <v>44978</v>
      </c>
      <c r="P39" s="355">
        <v>44986</v>
      </c>
      <c r="Q39" s="355">
        <v>44972</v>
      </c>
      <c r="R39" s="356" t="s">
        <v>1033</v>
      </c>
      <c r="S39" s="320" t="str">
        <f t="shared" si="0"/>
        <v>D23 GAUCHE 5/5</v>
      </c>
      <c r="T39" s="320" t="str">
        <f t="shared" si="1"/>
        <v>MF55D23R</v>
      </c>
      <c r="U39" s="320"/>
      <c r="V39" s="320" t="e">
        <f>VLOOKUP(S39,'Price list'!D$15:S$298,15,FALSE)</f>
        <v>#N/A</v>
      </c>
      <c r="W39" s="320">
        <f t="shared" si="2"/>
        <v>76</v>
      </c>
      <c r="X39" s="320">
        <f t="shared" si="3"/>
        <v>3</v>
      </c>
      <c r="Y39" s="318" t="str">
        <f t="shared" si="4"/>
        <v>BIN SHIHON</v>
      </c>
      <c r="Z39" s="318" t="str">
        <f t="shared" si="5"/>
        <v>Commande 1</v>
      </c>
      <c r="AA39"/>
      <c r="AC39" s="318" t="str">
        <f t="shared" si="9"/>
        <v>BIN SHIHOND23 GAUCHE 5/5Commande 1</v>
      </c>
      <c r="AD39" s="318" t="str">
        <f t="shared" si="10"/>
        <v>D23 GAUCHE 5/5</v>
      </c>
      <c r="AE39" s="318" t="str">
        <f t="shared" si="11"/>
        <v>BIN SHIHOND23 GAUCHE 5/5</v>
      </c>
      <c r="AF39" s="318" t="e">
        <f>VLOOKUP(AC39,'Price list'!AN:AO,2,FALSE)</f>
        <v>#N/A</v>
      </c>
      <c r="AG39" s="318" t="str">
        <f t="shared" si="12"/>
        <v>D23 GAUCHE 5/5</v>
      </c>
      <c r="AH39" s="318">
        <f t="shared" si="6"/>
        <v>76</v>
      </c>
      <c r="AI39" s="318">
        <f t="shared" si="7"/>
        <v>3</v>
      </c>
    </row>
    <row r="40" spans="1:35" s="318" customFormat="1" ht="17.100000000000001" customHeight="1" x14ac:dyDescent="0.25">
      <c r="A40" s="319" t="s">
        <v>996</v>
      </c>
      <c r="B40" s="320" t="s">
        <v>997</v>
      </c>
      <c r="C40" s="320"/>
      <c r="D40" s="320" t="s">
        <v>1007</v>
      </c>
      <c r="E40" s="320" t="s">
        <v>1008</v>
      </c>
      <c r="F40" s="320" t="s">
        <v>330</v>
      </c>
      <c r="G40" s="321">
        <v>76</v>
      </c>
      <c r="H40" s="321">
        <f t="shared" si="16"/>
        <v>9</v>
      </c>
      <c r="I40" s="321"/>
      <c r="J40" s="351">
        <v>684</v>
      </c>
      <c r="K40" s="327"/>
      <c r="L40" s="352">
        <v>684</v>
      </c>
      <c r="M40" s="357">
        <f t="shared" si="17"/>
        <v>0</v>
      </c>
      <c r="N40" s="320" t="s">
        <v>1032</v>
      </c>
      <c r="O40" s="354">
        <v>44978</v>
      </c>
      <c r="P40" s="355">
        <v>44986</v>
      </c>
      <c r="Q40" s="355">
        <v>44972</v>
      </c>
      <c r="R40" s="356" t="s">
        <v>1033</v>
      </c>
      <c r="S40" s="320" t="str">
        <f t="shared" si="0"/>
        <v>D23 DROITE 5/5</v>
      </c>
      <c r="T40" s="320" t="str">
        <f t="shared" si="1"/>
        <v>MF55D23L</v>
      </c>
      <c r="U40" s="320"/>
      <c r="V40" s="320" t="e">
        <f>VLOOKUP(S40,'Price list'!D$15:S$298,15,FALSE)</f>
        <v>#N/A</v>
      </c>
      <c r="W40" s="320">
        <f t="shared" si="2"/>
        <v>76</v>
      </c>
      <c r="X40" s="320">
        <f t="shared" si="3"/>
        <v>9</v>
      </c>
      <c r="Y40" s="318" t="str">
        <f t="shared" si="4"/>
        <v>BIN SHIHON</v>
      </c>
      <c r="Z40" s="318" t="str">
        <f t="shared" si="5"/>
        <v>Commande 1</v>
      </c>
      <c r="AA40"/>
      <c r="AC40" s="318" t="str">
        <f t="shared" si="9"/>
        <v>BIN SHIHOND23 DROITE 5/5Commande 1</v>
      </c>
      <c r="AD40" s="318" t="str">
        <f t="shared" si="10"/>
        <v>D23 DROITE 5/5</v>
      </c>
      <c r="AE40" s="318" t="str">
        <f t="shared" si="11"/>
        <v>BIN SHIHOND23 DROITE 5/5</v>
      </c>
      <c r="AF40" s="318" t="e">
        <f>VLOOKUP(AC40,'Price list'!AN:AO,2,FALSE)</f>
        <v>#N/A</v>
      </c>
      <c r="AG40" s="318" t="str">
        <f t="shared" si="12"/>
        <v>D23 DROITE 5/5</v>
      </c>
      <c r="AH40" s="318">
        <f t="shared" si="6"/>
        <v>76</v>
      </c>
      <c r="AI40" s="318">
        <f t="shared" si="7"/>
        <v>9</v>
      </c>
    </row>
    <row r="41" spans="1:35" s="318" customFormat="1" ht="17.100000000000001" customHeight="1" x14ac:dyDescent="0.25">
      <c r="A41" s="319" t="s">
        <v>996</v>
      </c>
      <c r="B41" s="320" t="s">
        <v>997</v>
      </c>
      <c r="C41" s="320"/>
      <c r="D41" s="320" t="s">
        <v>407</v>
      </c>
      <c r="E41" s="320" t="s">
        <v>1012</v>
      </c>
      <c r="F41" s="320" t="s">
        <v>345</v>
      </c>
      <c r="G41" s="321">
        <v>56</v>
      </c>
      <c r="H41" s="321">
        <f t="shared" si="16"/>
        <v>2</v>
      </c>
      <c r="I41" s="321"/>
      <c r="J41" s="351">
        <v>112</v>
      </c>
      <c r="K41" s="327"/>
      <c r="L41" s="352">
        <v>112</v>
      </c>
      <c r="M41" s="357">
        <f t="shared" si="17"/>
        <v>0</v>
      </c>
      <c r="N41" s="320" t="s">
        <v>1032</v>
      </c>
      <c r="O41" s="354">
        <v>44978</v>
      </c>
      <c r="P41" s="355">
        <v>44986</v>
      </c>
      <c r="Q41" s="355">
        <v>44972</v>
      </c>
      <c r="R41" s="356" t="s">
        <v>1033</v>
      </c>
      <c r="S41" s="320" t="str">
        <f t="shared" si="0"/>
        <v>D31 GAUCHE 6/6</v>
      </c>
      <c r="T41" s="320" t="str">
        <f t="shared" si="1"/>
        <v>MF65D31R</v>
      </c>
      <c r="U41" s="320"/>
      <c r="V41" s="320" t="e">
        <f>VLOOKUP(S41,'Price list'!D$15:S$298,15,FALSE)</f>
        <v>#N/A</v>
      </c>
      <c r="W41" s="320">
        <f t="shared" si="2"/>
        <v>56</v>
      </c>
      <c r="X41" s="320">
        <f t="shared" si="3"/>
        <v>2</v>
      </c>
      <c r="Y41" s="318" t="str">
        <f t="shared" si="4"/>
        <v>BIN SHIHON</v>
      </c>
      <c r="Z41" s="318" t="str">
        <f t="shared" si="5"/>
        <v>Commande 1</v>
      </c>
      <c r="AA41"/>
      <c r="AC41" s="318" t="str">
        <f t="shared" si="9"/>
        <v>BIN SHIHOND31 GAUCHE 6/6Commande 1</v>
      </c>
      <c r="AD41" s="318" t="str">
        <f t="shared" si="10"/>
        <v>D31 GAUCHE 6/6</v>
      </c>
      <c r="AE41" s="318" t="str">
        <f t="shared" si="11"/>
        <v>BIN SHIHOND31 GAUCHE 6/6</v>
      </c>
      <c r="AF41" s="318" t="e">
        <f>VLOOKUP(AC41,'Price list'!AN:AO,2,FALSE)</f>
        <v>#N/A</v>
      </c>
      <c r="AG41" s="318" t="str">
        <f t="shared" si="12"/>
        <v>D31 GAUCHE 6/6</v>
      </c>
      <c r="AH41" s="318">
        <f t="shared" si="6"/>
        <v>56</v>
      </c>
      <c r="AI41" s="318">
        <f t="shared" si="7"/>
        <v>2</v>
      </c>
    </row>
    <row r="42" spans="1:35" s="318" customFormat="1" ht="17.100000000000001" customHeight="1" x14ac:dyDescent="0.25">
      <c r="A42" s="319" t="s">
        <v>996</v>
      </c>
      <c r="B42" s="320" t="s">
        <v>997</v>
      </c>
      <c r="C42" s="320"/>
      <c r="D42" s="320" t="s">
        <v>1014</v>
      </c>
      <c r="E42" s="320" t="s">
        <v>1015</v>
      </c>
      <c r="F42" s="320" t="s">
        <v>338</v>
      </c>
      <c r="G42" s="321">
        <v>68</v>
      </c>
      <c r="H42" s="321">
        <f t="shared" si="16"/>
        <v>1</v>
      </c>
      <c r="I42" s="321"/>
      <c r="J42" s="351">
        <v>68</v>
      </c>
      <c r="K42" s="327"/>
      <c r="L42" s="352">
        <v>68</v>
      </c>
      <c r="M42" s="353">
        <f t="shared" si="17"/>
        <v>0</v>
      </c>
      <c r="N42" s="320" t="s">
        <v>1032</v>
      </c>
      <c r="O42" s="354">
        <v>44978</v>
      </c>
      <c r="P42" s="355">
        <v>44986</v>
      </c>
      <c r="Q42" s="355">
        <v>44972</v>
      </c>
      <c r="R42" s="356" t="s">
        <v>1033</v>
      </c>
      <c r="S42" s="320" t="str">
        <f t="shared" si="0"/>
        <v>D26 GAUCHE 6/6</v>
      </c>
      <c r="T42" s="320" t="str">
        <f t="shared" si="1"/>
        <v>MF80D26R</v>
      </c>
      <c r="U42" s="320"/>
      <c r="V42" s="320" t="e">
        <f>VLOOKUP(S42,'Price list'!D$15:S$298,15,FALSE)</f>
        <v>#N/A</v>
      </c>
      <c r="W42" s="320">
        <f t="shared" si="2"/>
        <v>68</v>
      </c>
      <c r="X42" s="320">
        <f t="shared" si="3"/>
        <v>1</v>
      </c>
      <c r="Y42" s="318" t="str">
        <f t="shared" si="4"/>
        <v>BIN SHIHON</v>
      </c>
      <c r="Z42" s="318" t="str">
        <f t="shared" si="5"/>
        <v>Commande 1</v>
      </c>
      <c r="AA42"/>
      <c r="AC42" s="318" t="str">
        <f t="shared" si="9"/>
        <v>BIN SHIHOND26 GAUCHE 6/6Commande 1</v>
      </c>
      <c r="AD42" s="318" t="str">
        <f t="shared" si="10"/>
        <v>D26 GAUCHE 6/6</v>
      </c>
      <c r="AE42" s="318" t="str">
        <f t="shared" si="11"/>
        <v>BIN SHIHOND26 GAUCHE 6/6</v>
      </c>
      <c r="AF42" s="318" t="e">
        <f>VLOOKUP(AC42,'Price list'!AN:AO,2,FALSE)</f>
        <v>#N/A</v>
      </c>
      <c r="AG42" s="318" t="str">
        <f t="shared" si="12"/>
        <v>D26 GAUCHE 6/6</v>
      </c>
      <c r="AH42" s="318">
        <f t="shared" si="6"/>
        <v>68</v>
      </c>
      <c r="AI42" s="318">
        <f t="shared" si="7"/>
        <v>1</v>
      </c>
    </row>
    <row r="43" spans="1:35" s="318" customFormat="1" ht="17.100000000000001" customHeight="1" x14ac:dyDescent="0.25">
      <c r="A43" s="319" t="s">
        <v>996</v>
      </c>
      <c r="B43" s="320" t="s">
        <v>997</v>
      </c>
      <c r="C43" s="320"/>
      <c r="D43" s="320" t="s">
        <v>1016</v>
      </c>
      <c r="E43" s="320" t="s">
        <v>1017</v>
      </c>
      <c r="F43" s="320" t="s">
        <v>338</v>
      </c>
      <c r="G43" s="321">
        <v>68</v>
      </c>
      <c r="H43" s="321">
        <f t="shared" si="16"/>
        <v>10</v>
      </c>
      <c r="I43" s="321"/>
      <c r="J43" s="351">
        <v>680</v>
      </c>
      <c r="K43" s="327"/>
      <c r="L43" s="352">
        <v>680</v>
      </c>
      <c r="M43" s="353">
        <f t="shared" si="17"/>
        <v>0</v>
      </c>
      <c r="N43" s="320" t="s">
        <v>1032</v>
      </c>
      <c r="O43" s="354">
        <v>44978</v>
      </c>
      <c r="P43" s="355">
        <v>44986</v>
      </c>
      <c r="Q43" s="355">
        <v>44972</v>
      </c>
      <c r="R43" s="356" t="s">
        <v>1033</v>
      </c>
      <c r="S43" s="320" t="str">
        <f t="shared" si="0"/>
        <v>D26 DROITE 6/6</v>
      </c>
      <c r="T43" s="320" t="str">
        <f t="shared" si="1"/>
        <v>MF80D26L</v>
      </c>
      <c r="U43" s="320"/>
      <c r="V43" s="320" t="e">
        <f>VLOOKUP(S43,'Price list'!D$15:S$298,15,FALSE)</f>
        <v>#N/A</v>
      </c>
      <c r="W43" s="320">
        <f t="shared" si="2"/>
        <v>68</v>
      </c>
      <c r="X43" s="320">
        <f t="shared" si="3"/>
        <v>10</v>
      </c>
      <c r="Y43" s="318" t="str">
        <f t="shared" si="4"/>
        <v>BIN SHIHON</v>
      </c>
      <c r="Z43" s="318" t="str">
        <f t="shared" si="5"/>
        <v>Commande 1</v>
      </c>
      <c r="AA43"/>
      <c r="AC43" s="318" t="str">
        <f t="shared" si="9"/>
        <v>BIN SHIHOND26 DROITE 6/6Commande 1</v>
      </c>
      <c r="AD43" s="318" t="str">
        <f t="shared" si="10"/>
        <v>D26 DROITE 6/6</v>
      </c>
      <c r="AE43" s="318" t="str">
        <f t="shared" si="11"/>
        <v>BIN SHIHOND26 DROITE 6/6</v>
      </c>
      <c r="AF43" s="318" t="e">
        <f>VLOOKUP(AC43,'Price list'!AN:AO,2,FALSE)</f>
        <v>#N/A</v>
      </c>
      <c r="AG43" s="318" t="str">
        <f t="shared" si="12"/>
        <v>D26 DROITE 6/6</v>
      </c>
      <c r="AH43" s="318">
        <f t="shared" si="6"/>
        <v>68</v>
      </c>
      <c r="AI43" s="318">
        <f t="shared" si="7"/>
        <v>10</v>
      </c>
    </row>
    <row r="44" spans="1:35" s="318" customFormat="1" ht="17.100000000000001" customHeight="1" x14ac:dyDescent="0.25">
      <c r="A44" s="319" t="s">
        <v>996</v>
      </c>
      <c r="B44" s="320" t="s">
        <v>997</v>
      </c>
      <c r="C44" s="320"/>
      <c r="D44" s="320" t="s">
        <v>1020</v>
      </c>
      <c r="E44" s="320" t="s">
        <v>295</v>
      </c>
      <c r="F44" s="320" t="s">
        <v>50</v>
      </c>
      <c r="G44" s="321">
        <v>84</v>
      </c>
      <c r="H44" s="321">
        <f t="shared" si="16"/>
        <v>5</v>
      </c>
      <c r="I44" s="321"/>
      <c r="J44" s="351">
        <v>420</v>
      </c>
      <c r="K44" s="327"/>
      <c r="L44" s="352">
        <v>420</v>
      </c>
      <c r="M44" s="357">
        <f t="shared" si="17"/>
        <v>0</v>
      </c>
      <c r="N44" s="320" t="s">
        <v>1032</v>
      </c>
      <c r="O44" s="354">
        <v>44978</v>
      </c>
      <c r="P44" s="355">
        <v>44986</v>
      </c>
      <c r="Q44" s="355">
        <v>44972</v>
      </c>
      <c r="R44" s="356" t="s">
        <v>1033</v>
      </c>
      <c r="S44" s="320" t="str">
        <f t="shared" si="0"/>
        <v>LB145L1P432R1</v>
      </c>
      <c r="T44" s="320" t="str">
        <f t="shared" si="1"/>
        <v>MF54459</v>
      </c>
      <c r="U44" s="320"/>
      <c r="V44" s="320">
        <f>VLOOKUP(S44,'Price list'!D$15:S$298,15,FALSE)</f>
        <v>11.8</v>
      </c>
      <c r="W44" s="320">
        <f t="shared" si="2"/>
        <v>84</v>
      </c>
      <c r="X44" s="320">
        <f t="shared" si="3"/>
        <v>5</v>
      </c>
      <c r="Y44" s="318" t="str">
        <f t="shared" si="4"/>
        <v>BIN SHIHON</v>
      </c>
      <c r="Z44" s="318" t="str">
        <f t="shared" si="5"/>
        <v>Commande 1</v>
      </c>
      <c r="AA44"/>
      <c r="AC44" s="318" t="str">
        <f t="shared" si="9"/>
        <v>BIN SHIHONLB145L1P432R1Commande 1</v>
      </c>
      <c r="AD44" s="318" t="str">
        <f t="shared" si="10"/>
        <v>LB145L1P432R1</v>
      </c>
      <c r="AE44" s="318" t="str">
        <f t="shared" si="11"/>
        <v>BIN SHIHONLB145L1P432R1</v>
      </c>
      <c r="AF44" s="318" t="e">
        <f>VLOOKUP(AC44,'Price list'!AN:AO,2,FALSE)</f>
        <v>#N/A</v>
      </c>
      <c r="AG44" s="318" t="str">
        <f t="shared" si="12"/>
        <v>LB145L1P432R1</v>
      </c>
      <c r="AH44" s="318">
        <f t="shared" si="6"/>
        <v>84</v>
      </c>
      <c r="AI44" s="318">
        <f t="shared" si="7"/>
        <v>5</v>
      </c>
    </row>
    <row r="45" spans="1:35" s="318" customFormat="1" ht="17.100000000000001" customHeight="1" x14ac:dyDescent="0.25">
      <c r="A45" s="319" t="s">
        <v>996</v>
      </c>
      <c r="B45" s="320" t="s">
        <v>997</v>
      </c>
      <c r="C45" s="320"/>
      <c r="D45" s="320" t="s">
        <v>1023</v>
      </c>
      <c r="E45" s="320" t="s">
        <v>300</v>
      </c>
      <c r="F45" s="320" t="s">
        <v>55</v>
      </c>
      <c r="G45" s="321">
        <v>76</v>
      </c>
      <c r="H45" s="321">
        <f t="shared" si="16"/>
        <v>1</v>
      </c>
      <c r="I45" s="321"/>
      <c r="J45" s="351">
        <v>76</v>
      </c>
      <c r="K45" s="327"/>
      <c r="L45" s="352">
        <v>76</v>
      </c>
      <c r="M45" s="357">
        <f t="shared" si="17"/>
        <v>0</v>
      </c>
      <c r="N45" s="320" t="s">
        <v>1032</v>
      </c>
      <c r="O45" s="354">
        <v>44978</v>
      </c>
      <c r="P45" s="355">
        <v>44986</v>
      </c>
      <c r="Q45" s="355">
        <v>44972</v>
      </c>
      <c r="R45" s="356" t="s">
        <v>1033</v>
      </c>
      <c r="S45" s="320" t="str">
        <f t="shared" si="0"/>
        <v>LB166L2P432R1</v>
      </c>
      <c r="T45" s="320" t="str">
        <f t="shared" si="1"/>
        <v>MF56219</v>
      </c>
      <c r="U45" s="320"/>
      <c r="V45" s="320">
        <f>VLOOKUP(S45,'Price list'!D$15:S$298,15,FALSE)</f>
        <v>14.7</v>
      </c>
      <c r="W45" s="320">
        <f t="shared" si="2"/>
        <v>76</v>
      </c>
      <c r="X45" s="320">
        <f t="shared" si="3"/>
        <v>1</v>
      </c>
      <c r="Y45" s="318" t="str">
        <f t="shared" si="4"/>
        <v>BIN SHIHON</v>
      </c>
      <c r="Z45" s="318" t="str">
        <f t="shared" si="5"/>
        <v>Commande 1</v>
      </c>
      <c r="AA45"/>
      <c r="AC45" s="318" t="str">
        <f t="shared" si="9"/>
        <v>BIN SHIHONLB166L2P432R1Commande 1</v>
      </c>
      <c r="AD45" s="318" t="str">
        <f t="shared" si="10"/>
        <v>LB166L2P432R1</v>
      </c>
      <c r="AE45" s="318" t="str">
        <f t="shared" si="11"/>
        <v>BIN SHIHONLB166L2P432R1</v>
      </c>
      <c r="AF45" s="318" t="e">
        <f>VLOOKUP(AC45,'Price list'!AN:AO,2,FALSE)</f>
        <v>#N/A</v>
      </c>
      <c r="AG45" s="318" t="str">
        <f t="shared" si="12"/>
        <v>LB166L2P432R1</v>
      </c>
      <c r="AH45" s="318">
        <f t="shared" si="6"/>
        <v>76</v>
      </c>
      <c r="AI45" s="318">
        <f t="shared" si="7"/>
        <v>1</v>
      </c>
    </row>
    <row r="46" spans="1:35" s="318" customFormat="1" ht="17.100000000000001" customHeight="1" thickBot="1" x14ac:dyDescent="0.3">
      <c r="A46" s="329" t="s">
        <v>996</v>
      </c>
      <c r="B46" s="343" t="s">
        <v>997</v>
      </c>
      <c r="C46" s="343"/>
      <c r="D46" s="343" t="s">
        <v>1024</v>
      </c>
      <c r="E46" s="343" t="s">
        <v>305</v>
      </c>
      <c r="F46" s="343" t="s">
        <v>59</v>
      </c>
      <c r="G46" s="358">
        <v>64</v>
      </c>
      <c r="H46" s="358">
        <f t="shared" si="16"/>
        <v>10</v>
      </c>
      <c r="I46" s="358"/>
      <c r="J46" s="359">
        <v>640</v>
      </c>
      <c r="K46" s="360"/>
      <c r="L46" s="361">
        <v>640</v>
      </c>
      <c r="M46" s="362">
        <f t="shared" si="17"/>
        <v>0</v>
      </c>
      <c r="N46" s="343" t="s">
        <v>1032</v>
      </c>
      <c r="O46" s="363">
        <v>44978</v>
      </c>
      <c r="P46" s="364">
        <v>44986</v>
      </c>
      <c r="Q46" s="364">
        <v>44972</v>
      </c>
      <c r="R46" s="365" t="s">
        <v>1033</v>
      </c>
      <c r="S46" s="320" t="str">
        <f t="shared" si="0"/>
        <v>LB177L3P432R1</v>
      </c>
      <c r="T46" s="320" t="str">
        <f t="shared" si="1"/>
        <v>MF57220</v>
      </c>
      <c r="U46" s="320"/>
      <c r="V46" s="320">
        <f>VLOOKUP(S46,'Price list'!D$15:S$298,15,FALSE)</f>
        <v>17.2</v>
      </c>
      <c r="W46" s="320">
        <f t="shared" si="2"/>
        <v>64</v>
      </c>
      <c r="X46" s="320">
        <f t="shared" si="3"/>
        <v>10</v>
      </c>
      <c r="Y46" s="318" t="str">
        <f t="shared" si="4"/>
        <v>BIN SHIHON</v>
      </c>
      <c r="Z46" s="318" t="str">
        <f t="shared" si="5"/>
        <v>Commande 1</v>
      </c>
      <c r="AA46"/>
      <c r="AC46" s="318" t="str">
        <f t="shared" si="9"/>
        <v>BIN SHIHONLB177L3P432R1Commande 1</v>
      </c>
      <c r="AD46" s="318" t="str">
        <f t="shared" si="10"/>
        <v>LB177L3P432R1</v>
      </c>
      <c r="AE46" s="318" t="str">
        <f t="shared" si="11"/>
        <v>BIN SHIHONLB177L3P432R1</v>
      </c>
      <c r="AF46" s="318" t="e">
        <f>VLOOKUP(AC46,'Price list'!AN:AO,2,FALSE)</f>
        <v>#N/A</v>
      </c>
      <c r="AG46" s="318" t="str">
        <f t="shared" si="12"/>
        <v>LB177L3P432R1</v>
      </c>
      <c r="AH46" s="318">
        <f t="shared" si="6"/>
        <v>64</v>
      </c>
      <c r="AI46" s="318">
        <f t="shared" si="7"/>
        <v>10</v>
      </c>
    </row>
    <row r="47" spans="1:35" s="318" customFormat="1" ht="17.100000000000001" customHeight="1" x14ac:dyDescent="0.25">
      <c r="A47" s="310" t="s">
        <v>996</v>
      </c>
      <c r="B47" s="231" t="s">
        <v>997</v>
      </c>
      <c r="C47" s="231" t="s">
        <v>1034</v>
      </c>
      <c r="D47" s="231" t="s">
        <v>998</v>
      </c>
      <c r="E47" s="231" t="s">
        <v>999</v>
      </c>
      <c r="F47" s="231" t="s">
        <v>338</v>
      </c>
      <c r="G47" s="311">
        <v>68</v>
      </c>
      <c r="H47" s="311">
        <f>+J47/G47</f>
        <v>13</v>
      </c>
      <c r="I47" s="311"/>
      <c r="J47" s="344">
        <v>884</v>
      </c>
      <c r="K47" s="345"/>
      <c r="L47" s="313">
        <v>884</v>
      </c>
      <c r="M47" s="366">
        <f>IF(0&lt;J47-K47-L47,J47-K47-L47,0)</f>
        <v>0</v>
      </c>
      <c r="N47" s="231" t="s">
        <v>1035</v>
      </c>
      <c r="O47" s="348"/>
      <c r="P47" s="349">
        <v>45028</v>
      </c>
      <c r="Q47" s="349">
        <v>45020</v>
      </c>
      <c r="R47" s="350" t="s">
        <v>1036</v>
      </c>
      <c r="S47" s="320" t="str">
        <f t="shared" si="0"/>
        <v>D26 GAUCHE 4/5</v>
      </c>
      <c r="T47" s="320" t="str">
        <f t="shared" si="1"/>
        <v>MF48D26R</v>
      </c>
      <c r="U47" s="320"/>
      <c r="V47" s="320" t="e">
        <f>VLOOKUP(S47,'Price list'!D$15:S$298,15,FALSE)</f>
        <v>#N/A</v>
      </c>
      <c r="W47" s="320">
        <f t="shared" si="2"/>
        <v>68</v>
      </c>
      <c r="X47" s="320">
        <f t="shared" si="3"/>
        <v>13</v>
      </c>
      <c r="Y47" s="318" t="str">
        <f t="shared" si="4"/>
        <v>BIN SHIHON</v>
      </c>
      <c r="Z47" s="318" t="str">
        <f t="shared" si="5"/>
        <v>Commande 1</v>
      </c>
      <c r="AA47"/>
      <c r="AC47" s="318" t="str">
        <f t="shared" si="9"/>
        <v>BIN SHIHOND26 GAUCHE 4/5Commande 1</v>
      </c>
      <c r="AD47" s="318" t="str">
        <f t="shared" si="10"/>
        <v>D26 GAUCHE 4/5</v>
      </c>
      <c r="AE47" s="318" t="str">
        <f t="shared" si="11"/>
        <v>BIN SHIHOND26 GAUCHE 4/5</v>
      </c>
      <c r="AF47" s="318" t="e">
        <f>VLOOKUP(AC47,'Price list'!AN:AO,2,FALSE)</f>
        <v>#N/A</v>
      </c>
      <c r="AG47" s="318" t="str">
        <f t="shared" si="12"/>
        <v>D26 GAUCHE 4/5</v>
      </c>
      <c r="AH47" s="318">
        <f t="shared" si="6"/>
        <v>68</v>
      </c>
      <c r="AI47" s="318">
        <f t="shared" si="7"/>
        <v>13</v>
      </c>
    </row>
    <row r="48" spans="1:35" s="318" customFormat="1" ht="17.100000000000001" customHeight="1" x14ac:dyDescent="0.25">
      <c r="A48" s="319" t="s">
        <v>996</v>
      </c>
      <c r="B48" s="320" t="s">
        <v>997</v>
      </c>
      <c r="C48" s="320" t="s">
        <v>1037</v>
      </c>
      <c r="D48" s="320" t="s">
        <v>1003</v>
      </c>
      <c r="E48" s="320" t="s">
        <v>1004</v>
      </c>
      <c r="F48" s="320" t="s">
        <v>338</v>
      </c>
      <c r="G48" s="321">
        <v>68</v>
      </c>
      <c r="H48" s="321">
        <f t="shared" ref="H48:H52" si="18">+J48/G48</f>
        <v>24</v>
      </c>
      <c r="I48" s="321"/>
      <c r="J48" s="351">
        <v>1632</v>
      </c>
      <c r="K48" s="327"/>
      <c r="L48" s="323">
        <v>1632</v>
      </c>
      <c r="M48" s="367">
        <f t="shared" ref="M48:M52" si="19">IF(0&lt;J48-K48-L48,J48-K48-L48,0)</f>
        <v>0</v>
      </c>
      <c r="N48" s="320" t="s">
        <v>1035</v>
      </c>
      <c r="O48" s="354"/>
      <c r="P48" s="355">
        <v>45028</v>
      </c>
      <c r="Q48" s="355">
        <v>45020</v>
      </c>
      <c r="R48" s="356" t="s">
        <v>1036</v>
      </c>
      <c r="S48" s="320" t="str">
        <f t="shared" si="0"/>
        <v>D26 DROITE 4/5</v>
      </c>
      <c r="T48" s="320" t="str">
        <f t="shared" si="1"/>
        <v>MF48D26L</v>
      </c>
      <c r="U48" s="320"/>
      <c r="V48" s="320" t="e">
        <f>VLOOKUP(S48,'Price list'!D$15:S$298,15,FALSE)</f>
        <v>#N/A</v>
      </c>
      <c r="W48" s="320">
        <f t="shared" si="2"/>
        <v>68</v>
      </c>
      <c r="X48" s="320">
        <f t="shared" si="3"/>
        <v>24</v>
      </c>
      <c r="Y48" s="318" t="str">
        <f t="shared" si="4"/>
        <v>BIN SHIHON</v>
      </c>
      <c r="Z48" s="318" t="str">
        <f t="shared" si="5"/>
        <v>Commande 1</v>
      </c>
      <c r="AA48"/>
      <c r="AC48" s="318" t="str">
        <f t="shared" si="9"/>
        <v>BIN SHIHOND26 DROITE 4/5Commande 1</v>
      </c>
      <c r="AD48" s="318" t="str">
        <f t="shared" si="10"/>
        <v>D26 DROITE 4/5</v>
      </c>
      <c r="AE48" s="318" t="str">
        <f t="shared" si="11"/>
        <v>BIN SHIHOND26 DROITE 4/5</v>
      </c>
      <c r="AF48" s="318" t="e">
        <f>VLOOKUP(AC48,'Price list'!AN:AO,2,FALSE)</f>
        <v>#N/A</v>
      </c>
      <c r="AG48" s="318" t="str">
        <f t="shared" si="12"/>
        <v>D26 DROITE 4/5</v>
      </c>
      <c r="AH48" s="318">
        <f t="shared" si="6"/>
        <v>68</v>
      </c>
      <c r="AI48" s="318">
        <f t="shared" si="7"/>
        <v>24</v>
      </c>
    </row>
    <row r="49" spans="1:35" s="318" customFormat="1" ht="17.100000000000001" customHeight="1" x14ac:dyDescent="0.25">
      <c r="A49" s="319" t="s">
        <v>996</v>
      </c>
      <c r="B49" s="320" t="s">
        <v>997</v>
      </c>
      <c r="C49" s="320" t="s">
        <v>341</v>
      </c>
      <c r="D49" s="320" t="s">
        <v>1014</v>
      </c>
      <c r="E49" s="320" t="s">
        <v>1015</v>
      </c>
      <c r="F49" s="320" t="s">
        <v>338</v>
      </c>
      <c r="G49" s="321">
        <v>68</v>
      </c>
      <c r="H49" s="321">
        <f t="shared" si="18"/>
        <v>3</v>
      </c>
      <c r="I49" s="321"/>
      <c r="J49" s="351">
        <v>204</v>
      </c>
      <c r="K49" s="327"/>
      <c r="L49" s="323">
        <v>204</v>
      </c>
      <c r="M49" s="367">
        <f t="shared" si="19"/>
        <v>0</v>
      </c>
      <c r="N49" s="320" t="s">
        <v>1035</v>
      </c>
      <c r="O49" s="354"/>
      <c r="P49" s="355">
        <v>45028</v>
      </c>
      <c r="Q49" s="355">
        <v>45020</v>
      </c>
      <c r="R49" s="356" t="s">
        <v>1036</v>
      </c>
      <c r="S49" s="320" t="str">
        <f t="shared" si="0"/>
        <v>D26 GAUCHE 6/6</v>
      </c>
      <c r="T49" s="320" t="str">
        <f t="shared" si="1"/>
        <v>MF80D26R</v>
      </c>
      <c r="U49" s="320"/>
      <c r="V49" s="320" t="e">
        <f>VLOOKUP(S49,'Price list'!D$15:S$298,15,FALSE)</f>
        <v>#N/A</v>
      </c>
      <c r="W49" s="320">
        <f t="shared" si="2"/>
        <v>68</v>
      </c>
      <c r="X49" s="320">
        <f t="shared" si="3"/>
        <v>3</v>
      </c>
      <c r="Y49" s="318" t="str">
        <f t="shared" si="4"/>
        <v>BIN SHIHON</v>
      </c>
      <c r="Z49" s="318" t="str">
        <f t="shared" si="5"/>
        <v>Commande 1</v>
      </c>
      <c r="AA49"/>
      <c r="AC49" s="318" t="str">
        <f t="shared" si="9"/>
        <v>BIN SHIHOND26 GAUCHE 6/6Commande 1</v>
      </c>
      <c r="AD49" s="318" t="str">
        <f t="shared" si="10"/>
        <v>D26 GAUCHE 6/6</v>
      </c>
      <c r="AE49" s="318" t="str">
        <f t="shared" si="11"/>
        <v>BIN SHIHOND26 GAUCHE 6/6</v>
      </c>
      <c r="AF49" s="318" t="e">
        <f>VLOOKUP(AC49,'Price list'!AN:AO,2,FALSE)</f>
        <v>#N/A</v>
      </c>
      <c r="AG49" s="318" t="str">
        <f t="shared" si="12"/>
        <v>D26 GAUCHE 6/6</v>
      </c>
      <c r="AH49" s="318">
        <f t="shared" si="6"/>
        <v>68</v>
      </c>
      <c r="AI49" s="318">
        <f t="shared" si="7"/>
        <v>3</v>
      </c>
    </row>
    <row r="50" spans="1:35" s="318" customFormat="1" ht="17.100000000000001" customHeight="1" x14ac:dyDescent="0.25">
      <c r="A50" s="319" t="s">
        <v>996</v>
      </c>
      <c r="B50" s="320" t="s">
        <v>997</v>
      </c>
      <c r="C50" s="320" t="s">
        <v>300</v>
      </c>
      <c r="D50" s="320" t="s">
        <v>1023</v>
      </c>
      <c r="E50" s="320" t="s">
        <v>300</v>
      </c>
      <c r="F50" s="320" t="s">
        <v>55</v>
      </c>
      <c r="G50" s="321">
        <v>76</v>
      </c>
      <c r="H50" s="321">
        <f t="shared" si="18"/>
        <v>2</v>
      </c>
      <c r="I50" s="321"/>
      <c r="J50" s="351">
        <v>152</v>
      </c>
      <c r="K50" s="327"/>
      <c r="L50" s="323">
        <v>152</v>
      </c>
      <c r="M50" s="367">
        <f t="shared" si="19"/>
        <v>0</v>
      </c>
      <c r="N50" s="320" t="s">
        <v>1035</v>
      </c>
      <c r="O50" s="354"/>
      <c r="P50" s="355">
        <v>45028</v>
      </c>
      <c r="Q50" s="355">
        <v>45020</v>
      </c>
      <c r="R50" s="356" t="s">
        <v>1036</v>
      </c>
      <c r="S50" s="320" t="str">
        <f t="shared" si="0"/>
        <v>LB166L2P432R1</v>
      </c>
      <c r="T50" s="320" t="str">
        <f t="shared" si="1"/>
        <v>MF56219</v>
      </c>
      <c r="U50" s="320"/>
      <c r="V50" s="320">
        <f>VLOOKUP(S50,'Price list'!D$15:S$298,15,FALSE)</f>
        <v>14.7</v>
      </c>
      <c r="W50" s="320">
        <f t="shared" si="2"/>
        <v>76</v>
      </c>
      <c r="X50" s="320">
        <f t="shared" si="3"/>
        <v>2</v>
      </c>
      <c r="Y50" s="318" t="str">
        <f t="shared" si="4"/>
        <v>BIN SHIHON</v>
      </c>
      <c r="Z50" s="318" t="str">
        <f t="shared" si="5"/>
        <v>Commande 1</v>
      </c>
      <c r="AA50"/>
      <c r="AC50" s="318" t="str">
        <f t="shared" si="9"/>
        <v>BIN SHIHONLB166L2P432R1Commande 1</v>
      </c>
      <c r="AD50" s="318" t="str">
        <f t="shared" si="10"/>
        <v>LB166L2P432R1</v>
      </c>
      <c r="AE50" s="318" t="str">
        <f t="shared" si="11"/>
        <v>BIN SHIHONLB166L2P432R1</v>
      </c>
      <c r="AF50" s="318" t="e">
        <f>VLOOKUP(AC50,'Price list'!AN:AO,2,FALSE)</f>
        <v>#N/A</v>
      </c>
      <c r="AG50" s="318" t="str">
        <f t="shared" si="12"/>
        <v>LB166L2P432R1</v>
      </c>
      <c r="AH50" s="318">
        <f t="shared" si="6"/>
        <v>76</v>
      </c>
      <c r="AI50" s="318">
        <f t="shared" si="7"/>
        <v>2</v>
      </c>
    </row>
    <row r="51" spans="1:35" s="318" customFormat="1" ht="17.100000000000001" customHeight="1" x14ac:dyDescent="0.25">
      <c r="A51" s="319" t="s">
        <v>996</v>
      </c>
      <c r="B51" s="320" t="s">
        <v>997</v>
      </c>
      <c r="C51" s="320" t="s">
        <v>308</v>
      </c>
      <c r="D51" s="320" t="s">
        <v>1025</v>
      </c>
      <c r="E51" s="320" t="s">
        <v>308</v>
      </c>
      <c r="F51" s="320" t="s">
        <v>63</v>
      </c>
      <c r="G51" s="321">
        <v>48</v>
      </c>
      <c r="H51" s="321">
        <f t="shared" si="18"/>
        <v>1</v>
      </c>
      <c r="I51" s="321"/>
      <c r="J51" s="351">
        <v>48</v>
      </c>
      <c r="K51" s="327"/>
      <c r="L51" s="323">
        <v>48</v>
      </c>
      <c r="M51" s="357">
        <f t="shared" si="19"/>
        <v>0</v>
      </c>
      <c r="N51" s="320" t="s">
        <v>1035</v>
      </c>
      <c r="O51" s="354"/>
      <c r="P51" s="355">
        <v>45028</v>
      </c>
      <c r="Q51" s="355">
        <v>45020</v>
      </c>
      <c r="R51" s="356" t="s">
        <v>1036</v>
      </c>
      <c r="S51" s="320" t="str">
        <f t="shared" si="0"/>
        <v>LB189L5P432R1</v>
      </c>
      <c r="T51" s="320" t="str">
        <f t="shared" si="1"/>
        <v>MF58827</v>
      </c>
      <c r="U51" s="320"/>
      <c r="V51" s="320">
        <f>VLOOKUP(S51,'Price list'!D$15:S$298,15,FALSE)</f>
        <v>21.3</v>
      </c>
      <c r="W51" s="320">
        <f t="shared" si="2"/>
        <v>48</v>
      </c>
      <c r="X51" s="320">
        <f t="shared" si="3"/>
        <v>1</v>
      </c>
      <c r="Y51" s="318" t="str">
        <f t="shared" si="4"/>
        <v>BIN SHIHON</v>
      </c>
      <c r="Z51" s="318" t="str">
        <f t="shared" si="5"/>
        <v>Commande 1</v>
      </c>
      <c r="AA51"/>
      <c r="AC51" s="318" t="str">
        <f t="shared" si="9"/>
        <v>BIN SHIHONLB189L5P432R1Commande 1</v>
      </c>
      <c r="AD51" s="318" t="str">
        <f t="shared" si="10"/>
        <v>LB189L5P432R1</v>
      </c>
      <c r="AE51" s="318" t="str">
        <f t="shared" si="11"/>
        <v>BIN SHIHONLB189L5P432R1</v>
      </c>
      <c r="AF51" s="318" t="e">
        <f>VLOOKUP(AC51,'Price list'!AN:AO,2,FALSE)</f>
        <v>#N/A</v>
      </c>
      <c r="AG51" s="318" t="str">
        <f t="shared" si="12"/>
        <v>LB189L5P432R1</v>
      </c>
      <c r="AH51" s="318">
        <f t="shared" si="6"/>
        <v>48</v>
      </c>
      <c r="AI51" s="318">
        <f t="shared" si="7"/>
        <v>1</v>
      </c>
    </row>
    <row r="52" spans="1:35" s="318" customFormat="1" ht="17.100000000000001" customHeight="1" thickBot="1" x14ac:dyDescent="0.3">
      <c r="A52" s="329" t="s">
        <v>996</v>
      </c>
      <c r="B52" s="343" t="s">
        <v>997</v>
      </c>
      <c r="C52" s="343" t="s">
        <v>311</v>
      </c>
      <c r="D52" s="343" t="s">
        <v>1026</v>
      </c>
      <c r="E52" s="343" t="s">
        <v>311</v>
      </c>
      <c r="F52" s="343" t="s">
        <v>63</v>
      </c>
      <c r="G52" s="358">
        <v>48</v>
      </c>
      <c r="H52" s="358">
        <f t="shared" si="18"/>
        <v>1</v>
      </c>
      <c r="I52" s="358"/>
      <c r="J52" s="359">
        <v>48</v>
      </c>
      <c r="K52" s="360"/>
      <c r="L52" s="368">
        <v>48</v>
      </c>
      <c r="M52" s="362">
        <f t="shared" si="19"/>
        <v>0</v>
      </c>
      <c r="N52" s="343" t="s">
        <v>1035</v>
      </c>
      <c r="O52" s="363"/>
      <c r="P52" s="364">
        <v>45028</v>
      </c>
      <c r="Q52" s="364">
        <v>45020</v>
      </c>
      <c r="R52" s="365" t="s">
        <v>1036</v>
      </c>
      <c r="S52" s="320" t="str">
        <f t="shared" si="0"/>
        <v>LB190L5P432R1</v>
      </c>
      <c r="T52" s="320" t="str">
        <f t="shared" si="1"/>
        <v>MF60038</v>
      </c>
      <c r="U52" s="320"/>
      <c r="V52" s="320">
        <f>VLOOKUP(S52,'Price list'!D$15:S$298,15,FALSE)</f>
        <v>22.4</v>
      </c>
      <c r="W52" s="320">
        <f t="shared" si="2"/>
        <v>48</v>
      </c>
      <c r="X52" s="320">
        <f t="shared" si="3"/>
        <v>1</v>
      </c>
      <c r="Y52" s="318" t="str">
        <f t="shared" si="4"/>
        <v>BIN SHIHON</v>
      </c>
      <c r="Z52" s="318" t="str">
        <f t="shared" si="5"/>
        <v>Commande 1</v>
      </c>
      <c r="AA52"/>
      <c r="AC52" s="318" t="str">
        <f t="shared" si="9"/>
        <v>BIN SHIHONLB190L5P432R1Commande 1</v>
      </c>
      <c r="AD52" s="318" t="str">
        <f t="shared" si="10"/>
        <v>LB190L5P432R1</v>
      </c>
      <c r="AE52" s="318" t="str">
        <f t="shared" si="11"/>
        <v>BIN SHIHONLB190L5P432R1</v>
      </c>
      <c r="AF52" s="318" t="e">
        <f>VLOOKUP(AC52,'Price list'!AN:AO,2,FALSE)</f>
        <v>#N/A</v>
      </c>
      <c r="AG52" s="318" t="str">
        <f t="shared" si="12"/>
        <v>LB190L5P432R1</v>
      </c>
      <c r="AH52" s="318">
        <f t="shared" si="6"/>
        <v>48</v>
      </c>
      <c r="AI52" s="318">
        <f t="shared" si="7"/>
        <v>1</v>
      </c>
    </row>
    <row r="53" spans="1:35" s="318" customFormat="1" ht="17.100000000000001" customHeight="1" x14ac:dyDescent="0.25">
      <c r="A53" s="334" t="s">
        <v>1038</v>
      </c>
      <c r="B53" s="369" t="s">
        <v>997</v>
      </c>
      <c r="C53" s="370" t="s">
        <v>1039</v>
      </c>
      <c r="D53" s="369"/>
      <c r="E53" s="369" t="s">
        <v>1040</v>
      </c>
      <c r="F53" s="371" t="s">
        <v>50</v>
      </c>
      <c r="G53" s="371"/>
      <c r="H53" s="371"/>
      <c r="I53" s="371"/>
      <c r="J53" s="372">
        <v>240</v>
      </c>
      <c r="K53" s="369"/>
      <c r="L53" s="373">
        <v>240</v>
      </c>
      <c r="M53" s="374">
        <f>IF(0&lt;J53-K53-L53,J53-K53-L53,0)</f>
        <v>0</v>
      </c>
      <c r="N53" s="375" t="s">
        <v>1041</v>
      </c>
      <c r="O53" s="376">
        <v>44938</v>
      </c>
      <c r="P53" s="377">
        <v>44938</v>
      </c>
      <c r="Q53" s="377">
        <v>44935</v>
      </c>
      <c r="R53" s="378" t="s">
        <v>1042</v>
      </c>
      <c r="S53" s="320" t="str">
        <f t="shared" si="0"/>
        <v>LB44L1P072R1S121</v>
      </c>
      <c r="T53" s="320">
        <f t="shared" si="1"/>
        <v>0</v>
      </c>
      <c r="U53" s="320"/>
      <c r="V53" s="320" t="e">
        <f>VLOOKUP(S53,'Price list'!D$15:S$298,15,FALSE)</f>
        <v>#N/A</v>
      </c>
      <c r="W53" s="320">
        <f t="shared" si="2"/>
        <v>0</v>
      </c>
      <c r="X53" s="320">
        <f t="shared" si="3"/>
        <v>0</v>
      </c>
      <c r="Y53" s="318" t="str">
        <f t="shared" si="4"/>
        <v>Arrafik</v>
      </c>
      <c r="Z53" s="318" t="str">
        <f t="shared" si="5"/>
        <v>Commande 1</v>
      </c>
      <c r="AA53"/>
      <c r="AC53" s="318" t="str">
        <f t="shared" si="9"/>
        <v>ArrafikLB44L1P072R1S121Commande 1</v>
      </c>
      <c r="AD53" s="318" t="str">
        <f t="shared" si="10"/>
        <v>LB44L1P072R1S121</v>
      </c>
      <c r="AE53" s="318" t="str">
        <f t="shared" si="11"/>
        <v>ArrafikLB44L1P072R1S121</v>
      </c>
      <c r="AF53" s="318" t="e">
        <f>VLOOKUP(AC53,'Price list'!AN:AO,2,FALSE)</f>
        <v>#N/A</v>
      </c>
      <c r="AG53" s="318" t="str">
        <f t="shared" si="12"/>
        <v>LB44L1P072R1S121</v>
      </c>
      <c r="AH53" s="318">
        <f t="shared" si="6"/>
        <v>0</v>
      </c>
      <c r="AI53" s="318">
        <f t="shared" si="7"/>
        <v>0</v>
      </c>
    </row>
    <row r="54" spans="1:35" s="318" customFormat="1" ht="17.100000000000001" customHeight="1" x14ac:dyDescent="0.25">
      <c r="A54" s="334" t="s">
        <v>1038</v>
      </c>
      <c r="B54" s="320" t="s">
        <v>997</v>
      </c>
      <c r="C54" s="379" t="s">
        <v>1043</v>
      </c>
      <c r="D54" s="320"/>
      <c r="E54" s="320" t="s">
        <v>1044</v>
      </c>
      <c r="F54" s="321" t="s">
        <v>50</v>
      </c>
      <c r="G54" s="321"/>
      <c r="H54" s="321"/>
      <c r="I54" s="321"/>
      <c r="J54" s="322">
        <f>10*120</f>
        <v>1200</v>
      </c>
      <c r="K54" s="320"/>
      <c r="L54" s="323">
        <f>10*120</f>
        <v>1200</v>
      </c>
      <c r="M54" s="320">
        <f t="shared" si="8"/>
        <v>0</v>
      </c>
      <c r="N54" s="320" t="s">
        <v>1041</v>
      </c>
      <c r="O54" s="354">
        <v>44938</v>
      </c>
      <c r="P54" s="354">
        <v>44938</v>
      </c>
      <c r="Q54" s="354">
        <v>44935</v>
      </c>
      <c r="R54" s="380" t="s">
        <v>1042</v>
      </c>
      <c r="S54" s="320" t="str">
        <f t="shared" si="0"/>
        <v>LB34L1K077R1S122</v>
      </c>
      <c r="T54" s="320">
        <f t="shared" si="1"/>
        <v>0</v>
      </c>
      <c r="U54" s="320"/>
      <c r="V54" s="320" t="e">
        <f>VLOOKUP(S54,'Price list'!D$15:S$298,15,FALSE)</f>
        <v>#N/A</v>
      </c>
      <c r="W54" s="320">
        <f t="shared" si="2"/>
        <v>0</v>
      </c>
      <c r="X54" s="320">
        <f t="shared" si="3"/>
        <v>0</v>
      </c>
      <c r="Y54" s="318" t="str">
        <f t="shared" si="4"/>
        <v>Arrafik</v>
      </c>
      <c r="Z54" s="318" t="str">
        <f t="shared" si="5"/>
        <v>Commande 1</v>
      </c>
      <c r="AA54"/>
      <c r="AC54" s="318" t="str">
        <f t="shared" si="9"/>
        <v>ArrafikLB34L1K077R1S122Commande 1</v>
      </c>
      <c r="AD54" s="318" t="str">
        <f t="shared" si="10"/>
        <v>LB34L1K077R1S122</v>
      </c>
      <c r="AE54" s="318" t="str">
        <f t="shared" si="11"/>
        <v>ArrafikLB34L1K077R1S122</v>
      </c>
      <c r="AF54" s="318" t="e">
        <f>VLOOKUP(AC54,'Price list'!AN:AO,2,FALSE)</f>
        <v>#N/A</v>
      </c>
      <c r="AG54" s="318" t="str">
        <f t="shared" si="12"/>
        <v>LB34L1K077R1S122</v>
      </c>
      <c r="AH54" s="318">
        <f t="shared" si="6"/>
        <v>0</v>
      </c>
      <c r="AI54" s="318">
        <f t="shared" si="7"/>
        <v>0</v>
      </c>
    </row>
    <row r="55" spans="1:35" s="318" customFormat="1" ht="17.100000000000001" customHeight="1" x14ac:dyDescent="0.25">
      <c r="A55" s="334" t="s">
        <v>1038</v>
      </c>
      <c r="B55" s="320" t="s">
        <v>997</v>
      </c>
      <c r="C55" s="379" t="s">
        <v>1045</v>
      </c>
      <c r="D55" s="320"/>
      <c r="E55" s="320" t="s">
        <v>1046</v>
      </c>
      <c r="F55" s="321" t="s">
        <v>55</v>
      </c>
      <c r="G55" s="321"/>
      <c r="H55" s="321"/>
      <c r="I55" s="321"/>
      <c r="J55" s="322">
        <f>5*114</f>
        <v>570</v>
      </c>
      <c r="K55" s="320"/>
      <c r="L55" s="323">
        <v>570</v>
      </c>
      <c r="M55" s="320">
        <f t="shared" si="8"/>
        <v>0</v>
      </c>
      <c r="N55" s="381" t="s">
        <v>1041</v>
      </c>
      <c r="O55" s="354">
        <v>44938</v>
      </c>
      <c r="P55" s="354">
        <v>44938</v>
      </c>
      <c r="Q55" s="354">
        <v>44935</v>
      </c>
      <c r="R55" s="380" t="s">
        <v>1042</v>
      </c>
      <c r="S55" s="320" t="str">
        <f t="shared" si="0"/>
        <v>LB45L2K073L1S122</v>
      </c>
      <c r="T55" s="320">
        <f t="shared" si="1"/>
        <v>0</v>
      </c>
      <c r="U55" s="320"/>
      <c r="V55" s="320" t="e">
        <f>VLOOKUP(S55,'Price list'!D$15:S$298,15,FALSE)</f>
        <v>#N/A</v>
      </c>
      <c r="W55" s="320">
        <f t="shared" si="2"/>
        <v>0</v>
      </c>
      <c r="X55" s="320">
        <f t="shared" si="3"/>
        <v>0</v>
      </c>
      <c r="Y55" s="318" t="str">
        <f t="shared" si="4"/>
        <v>Arrafik</v>
      </c>
      <c r="Z55" s="318" t="str">
        <f t="shared" si="5"/>
        <v>Commande 1</v>
      </c>
      <c r="AA55"/>
      <c r="AC55" s="318" t="str">
        <f t="shared" si="9"/>
        <v>ArrafikLB45L2K073L1S122Commande 1</v>
      </c>
      <c r="AD55" s="318" t="str">
        <f t="shared" si="10"/>
        <v>LB45L2K073L1S122</v>
      </c>
      <c r="AE55" s="318" t="str">
        <f t="shared" si="11"/>
        <v>ArrafikLB45L2K073L1S122</v>
      </c>
      <c r="AF55" s="318" t="e">
        <f>VLOOKUP(AC55,'Price list'!AN:AO,2,FALSE)</f>
        <v>#N/A</v>
      </c>
      <c r="AG55" s="318" t="str">
        <f t="shared" si="12"/>
        <v>LB45L2K073L1S122</v>
      </c>
      <c r="AH55" s="318">
        <f t="shared" si="6"/>
        <v>0</v>
      </c>
      <c r="AI55" s="318">
        <f t="shared" si="7"/>
        <v>0</v>
      </c>
    </row>
    <row r="56" spans="1:35" s="318" customFormat="1" ht="17.100000000000001" customHeight="1" x14ac:dyDescent="0.25">
      <c r="A56" s="334" t="s">
        <v>1038</v>
      </c>
      <c r="B56" s="320" t="s">
        <v>997</v>
      </c>
      <c r="C56" s="379" t="s">
        <v>1047</v>
      </c>
      <c r="D56" s="320"/>
      <c r="E56" s="320" t="s">
        <v>1048</v>
      </c>
      <c r="F56" s="321" t="s">
        <v>55</v>
      </c>
      <c r="G56" s="321"/>
      <c r="H56" s="321"/>
      <c r="I56" s="321"/>
      <c r="J56" s="322">
        <f>3*114</f>
        <v>342</v>
      </c>
      <c r="K56" s="320"/>
      <c r="L56" s="323">
        <v>342</v>
      </c>
      <c r="M56" s="320">
        <f t="shared" si="8"/>
        <v>0</v>
      </c>
      <c r="N56" s="320" t="s">
        <v>1041</v>
      </c>
      <c r="O56" s="354">
        <v>44938</v>
      </c>
      <c r="P56" s="354">
        <v>44938</v>
      </c>
      <c r="Q56" s="354">
        <v>44935</v>
      </c>
      <c r="R56" s="380" t="s">
        <v>1042</v>
      </c>
      <c r="S56" s="320" t="str">
        <f t="shared" si="0"/>
        <v>LB45L2K073R1S122</v>
      </c>
      <c r="T56" s="320">
        <f t="shared" si="1"/>
        <v>0</v>
      </c>
      <c r="U56" s="320"/>
      <c r="V56" s="320" t="e">
        <f>VLOOKUP(S56,'Price list'!D$15:S$298,15,FALSE)</f>
        <v>#N/A</v>
      </c>
      <c r="W56" s="320">
        <f t="shared" si="2"/>
        <v>0</v>
      </c>
      <c r="X56" s="320">
        <f t="shared" si="3"/>
        <v>0</v>
      </c>
      <c r="Y56" s="318" t="str">
        <f t="shared" si="4"/>
        <v>Arrafik</v>
      </c>
      <c r="Z56" s="318" t="str">
        <f t="shared" si="5"/>
        <v>Commande 1</v>
      </c>
      <c r="AA56"/>
      <c r="AC56" s="318" t="str">
        <f t="shared" si="9"/>
        <v>ArrafikLB45L2K073R1S122Commande 1</v>
      </c>
      <c r="AD56" s="318" t="str">
        <f t="shared" si="10"/>
        <v>LB45L2K073R1S122</v>
      </c>
      <c r="AE56" s="318" t="str">
        <f t="shared" si="11"/>
        <v>ArrafikLB45L2K073R1S122</v>
      </c>
      <c r="AF56" s="318" t="e">
        <f>VLOOKUP(AC56,'Price list'!AN:AO,2,FALSE)</f>
        <v>#N/A</v>
      </c>
      <c r="AG56" s="318" t="str">
        <f t="shared" si="12"/>
        <v>LB45L2K073R1S122</v>
      </c>
      <c r="AH56" s="318">
        <f t="shared" si="6"/>
        <v>0</v>
      </c>
      <c r="AI56" s="318">
        <f t="shared" si="7"/>
        <v>0</v>
      </c>
    </row>
    <row r="57" spans="1:35" s="318" customFormat="1" ht="17.100000000000001" customHeight="1" x14ac:dyDescent="0.25">
      <c r="A57" s="334" t="s">
        <v>1038</v>
      </c>
      <c r="B57" s="320" t="s">
        <v>997</v>
      </c>
      <c r="C57" s="379" t="s">
        <v>1049</v>
      </c>
      <c r="D57" s="320"/>
      <c r="E57" s="320" t="s">
        <v>1050</v>
      </c>
      <c r="F57" s="321" t="s">
        <v>59</v>
      </c>
      <c r="G57" s="321"/>
      <c r="H57" s="321"/>
      <c r="I57" s="321"/>
      <c r="J57" s="322">
        <f>10*96</f>
        <v>960</v>
      </c>
      <c r="K57" s="320"/>
      <c r="L57" s="323">
        <v>960</v>
      </c>
      <c r="M57" s="320">
        <f t="shared" si="8"/>
        <v>0</v>
      </c>
      <c r="N57" s="320" t="s">
        <v>1041</v>
      </c>
      <c r="O57" s="354">
        <v>44938</v>
      </c>
      <c r="P57" s="354">
        <v>44938</v>
      </c>
      <c r="Q57" s="354">
        <v>44935</v>
      </c>
      <c r="R57" s="380" t="s">
        <v>1042</v>
      </c>
      <c r="S57" s="320" t="str">
        <f t="shared" si="0"/>
        <v>LB56L3K073R1S122</v>
      </c>
      <c r="T57" s="320">
        <f t="shared" si="1"/>
        <v>0</v>
      </c>
      <c r="U57" s="320"/>
      <c r="V57" s="320" t="e">
        <f>VLOOKUP(S57,'Price list'!D$15:S$298,15,FALSE)</f>
        <v>#N/A</v>
      </c>
      <c r="W57" s="320">
        <f t="shared" si="2"/>
        <v>0</v>
      </c>
      <c r="X57" s="320">
        <f t="shared" si="3"/>
        <v>0</v>
      </c>
      <c r="Y57" s="318" t="str">
        <f t="shared" si="4"/>
        <v>Arrafik</v>
      </c>
      <c r="Z57" s="318" t="str">
        <f t="shared" si="5"/>
        <v>Commande 1</v>
      </c>
      <c r="AA57"/>
      <c r="AC57" s="318" t="str">
        <f t="shared" si="9"/>
        <v>ArrafikLB56L3K073R1S122Commande 1</v>
      </c>
      <c r="AD57" s="318" t="str">
        <f t="shared" si="10"/>
        <v>LB56L3K073R1S122</v>
      </c>
      <c r="AE57" s="318" t="str">
        <f t="shared" si="11"/>
        <v>ArrafikLB56L3K073R1S122</v>
      </c>
      <c r="AF57" s="318" t="e">
        <f>VLOOKUP(AC57,'Price list'!AN:AO,2,FALSE)</f>
        <v>#N/A</v>
      </c>
      <c r="AG57" s="318" t="str">
        <f t="shared" si="12"/>
        <v>LB56L3K073R1S122</v>
      </c>
      <c r="AH57" s="318">
        <f t="shared" si="6"/>
        <v>0</v>
      </c>
      <c r="AI57" s="318">
        <f t="shared" si="7"/>
        <v>0</v>
      </c>
    </row>
    <row r="58" spans="1:35" s="318" customFormat="1" ht="17.100000000000001" customHeight="1" thickBot="1" x14ac:dyDescent="0.3">
      <c r="A58" s="382" t="s">
        <v>1038</v>
      </c>
      <c r="B58" s="343" t="s">
        <v>997</v>
      </c>
      <c r="C58" s="383" t="s">
        <v>330</v>
      </c>
      <c r="D58" s="343"/>
      <c r="E58" s="343" t="s">
        <v>1051</v>
      </c>
      <c r="F58" s="358" t="s">
        <v>330</v>
      </c>
      <c r="G58" s="358"/>
      <c r="H58" s="358"/>
      <c r="I58" s="358"/>
      <c r="J58" s="384">
        <f>4*80</f>
        <v>320</v>
      </c>
      <c r="K58" s="343"/>
      <c r="L58" s="368">
        <v>320</v>
      </c>
      <c r="M58" s="343">
        <f t="shared" si="8"/>
        <v>0</v>
      </c>
      <c r="N58" s="385" t="s">
        <v>1041</v>
      </c>
      <c r="O58" s="363">
        <v>44938</v>
      </c>
      <c r="P58" s="363">
        <v>44938</v>
      </c>
      <c r="Q58" s="363">
        <v>44935</v>
      </c>
      <c r="R58" s="386" t="s">
        <v>1042</v>
      </c>
      <c r="S58" s="320" t="str">
        <f t="shared" si="0"/>
        <v>M45J6X072R1S121</v>
      </c>
      <c r="T58" s="320">
        <f t="shared" si="1"/>
        <v>0</v>
      </c>
      <c r="U58" s="320"/>
      <c r="V58" s="320" t="e">
        <f>VLOOKUP(S58,'Price list'!D$15:S$298,15,FALSE)</f>
        <v>#N/A</v>
      </c>
      <c r="W58" s="320">
        <f t="shared" si="2"/>
        <v>0</v>
      </c>
      <c r="X58" s="320">
        <f t="shared" si="3"/>
        <v>0</v>
      </c>
      <c r="Y58" s="318" t="str">
        <f t="shared" si="4"/>
        <v>Arrafik</v>
      </c>
      <c r="Z58" s="318" t="str">
        <f t="shared" si="5"/>
        <v>Commande 1</v>
      </c>
      <c r="AA58"/>
      <c r="AC58" s="318" t="str">
        <f t="shared" si="9"/>
        <v>ArrafikM45J6X072R1S121Commande 1</v>
      </c>
      <c r="AD58" s="318" t="str">
        <f t="shared" si="10"/>
        <v>M45J6X072R1S121</v>
      </c>
      <c r="AE58" s="318" t="str">
        <f t="shared" si="11"/>
        <v>ArrafikM45J6X072R1S121</v>
      </c>
      <c r="AF58" s="318" t="e">
        <f>VLOOKUP(AC58,'Price list'!AN:AO,2,FALSE)</f>
        <v>#N/A</v>
      </c>
      <c r="AG58" s="318" t="str">
        <f t="shared" si="12"/>
        <v>M45J6X072R1S121</v>
      </c>
      <c r="AH58" s="318">
        <f t="shared" si="6"/>
        <v>0</v>
      </c>
      <c r="AI58" s="318">
        <f t="shared" si="7"/>
        <v>0</v>
      </c>
    </row>
    <row r="59" spans="1:35" s="318" customFormat="1" ht="17.100000000000001" customHeight="1" x14ac:dyDescent="0.25">
      <c r="A59" s="334" t="s">
        <v>1038</v>
      </c>
      <c r="B59" s="369" t="s">
        <v>1052</v>
      </c>
      <c r="C59" s="370" t="s">
        <v>1039</v>
      </c>
      <c r="D59" s="369"/>
      <c r="E59" s="369" t="s">
        <v>1040</v>
      </c>
      <c r="F59" s="371" t="s">
        <v>50</v>
      </c>
      <c r="G59" s="371">
        <v>120</v>
      </c>
      <c r="H59" s="371">
        <f t="shared" ref="H59:H62" si="20">+J59/G59</f>
        <v>2</v>
      </c>
      <c r="I59" s="371"/>
      <c r="J59" s="372">
        <v>240</v>
      </c>
      <c r="K59" s="369"/>
      <c r="L59" s="373">
        <v>240</v>
      </c>
      <c r="M59" s="374">
        <f t="shared" si="8"/>
        <v>0</v>
      </c>
      <c r="N59" s="375" t="s">
        <v>1053</v>
      </c>
      <c r="O59" s="376">
        <v>44956</v>
      </c>
      <c r="P59" s="377">
        <v>44956</v>
      </c>
      <c r="Q59" s="377">
        <v>44949</v>
      </c>
      <c r="R59" s="378" t="s">
        <v>1054</v>
      </c>
      <c r="S59" s="320" t="str">
        <f t="shared" si="0"/>
        <v>LB44L1P072R1S121</v>
      </c>
      <c r="T59" s="320">
        <f t="shared" si="1"/>
        <v>0</v>
      </c>
      <c r="U59" s="320"/>
      <c r="V59" s="320" t="e">
        <f>VLOOKUP(S59,'Price list'!D$15:S$298,15,FALSE)</f>
        <v>#N/A</v>
      </c>
      <c r="W59" s="320">
        <f t="shared" si="2"/>
        <v>120</v>
      </c>
      <c r="X59" s="320">
        <f t="shared" si="3"/>
        <v>2</v>
      </c>
      <c r="Y59" s="318" t="str">
        <f t="shared" si="4"/>
        <v>Arrafik</v>
      </c>
      <c r="Z59" s="318" t="str">
        <f t="shared" si="5"/>
        <v>Commande 2</v>
      </c>
      <c r="AA59"/>
      <c r="AC59" s="318" t="str">
        <f t="shared" si="9"/>
        <v>ArrafikLB44L1P072R1S121Commande 2</v>
      </c>
      <c r="AD59" s="318" t="str">
        <f t="shared" si="10"/>
        <v>LB44L1P072R1S121</v>
      </c>
      <c r="AE59" s="318" t="str">
        <f t="shared" si="11"/>
        <v>ArrafikLB44L1P072R1S121</v>
      </c>
      <c r="AF59" s="318" t="e">
        <f>VLOOKUP(AC59,'Price list'!AN:AO,2,FALSE)</f>
        <v>#N/A</v>
      </c>
      <c r="AG59" s="318" t="str">
        <f t="shared" si="12"/>
        <v>LB44L1P072R1S121</v>
      </c>
      <c r="AH59" s="318">
        <f t="shared" si="6"/>
        <v>120</v>
      </c>
      <c r="AI59" s="318">
        <f t="shared" si="7"/>
        <v>2</v>
      </c>
    </row>
    <row r="60" spans="1:35" s="318" customFormat="1" ht="17.100000000000001" customHeight="1" x14ac:dyDescent="0.25">
      <c r="A60" s="334" t="s">
        <v>1038</v>
      </c>
      <c r="B60" s="320" t="s">
        <v>1052</v>
      </c>
      <c r="C60" s="379" t="s">
        <v>1043</v>
      </c>
      <c r="D60" s="320"/>
      <c r="E60" s="320" t="s">
        <v>1044</v>
      </c>
      <c r="F60" s="321" t="s">
        <v>50</v>
      </c>
      <c r="G60" s="321">
        <v>120</v>
      </c>
      <c r="H60" s="321">
        <f t="shared" si="20"/>
        <v>10</v>
      </c>
      <c r="I60" s="321"/>
      <c r="J60" s="322">
        <v>1200</v>
      </c>
      <c r="K60" s="320"/>
      <c r="L60" s="323">
        <v>1200</v>
      </c>
      <c r="M60" s="320">
        <f t="shared" si="8"/>
        <v>0</v>
      </c>
      <c r="N60" s="320" t="s">
        <v>1053</v>
      </c>
      <c r="O60" s="354">
        <v>44956</v>
      </c>
      <c r="P60" s="354">
        <v>44956</v>
      </c>
      <c r="Q60" s="354">
        <v>44949</v>
      </c>
      <c r="R60" s="380" t="s">
        <v>1054</v>
      </c>
      <c r="S60" s="320" t="str">
        <f t="shared" si="0"/>
        <v>LB34L1K077R1S122</v>
      </c>
      <c r="T60" s="320">
        <f t="shared" si="1"/>
        <v>0</v>
      </c>
      <c r="U60" s="320"/>
      <c r="V60" s="320" t="e">
        <f>VLOOKUP(S60,'Price list'!D$15:S$298,15,FALSE)</f>
        <v>#N/A</v>
      </c>
      <c r="W60" s="320">
        <f t="shared" si="2"/>
        <v>120</v>
      </c>
      <c r="X60" s="320">
        <f t="shared" si="3"/>
        <v>10</v>
      </c>
      <c r="Y60" s="318" t="str">
        <f t="shared" si="4"/>
        <v>Arrafik</v>
      </c>
      <c r="Z60" s="318" t="str">
        <f t="shared" si="5"/>
        <v>Commande 2</v>
      </c>
      <c r="AA60"/>
      <c r="AC60" s="318" t="str">
        <f t="shared" si="9"/>
        <v>ArrafikLB34L1K077R1S122Commande 2</v>
      </c>
      <c r="AD60" s="318" t="str">
        <f t="shared" si="10"/>
        <v>LB34L1K077R1S122</v>
      </c>
      <c r="AE60" s="318" t="str">
        <f t="shared" si="11"/>
        <v>ArrafikLB34L1K077R1S122</v>
      </c>
      <c r="AF60" s="318" t="e">
        <f>VLOOKUP(AC60,'Price list'!AN:AO,2,FALSE)</f>
        <v>#N/A</v>
      </c>
      <c r="AG60" s="318" t="str">
        <f t="shared" si="12"/>
        <v>LB34L1K077R1S122</v>
      </c>
      <c r="AH60" s="318">
        <f t="shared" si="6"/>
        <v>120</v>
      </c>
      <c r="AI60" s="318">
        <f t="shared" si="7"/>
        <v>10</v>
      </c>
    </row>
    <row r="61" spans="1:35" s="318" customFormat="1" ht="17.100000000000001" customHeight="1" x14ac:dyDescent="0.25">
      <c r="A61" s="334" t="s">
        <v>1038</v>
      </c>
      <c r="B61" s="320" t="s">
        <v>1052</v>
      </c>
      <c r="C61" s="379" t="s">
        <v>1045</v>
      </c>
      <c r="D61" s="320"/>
      <c r="E61" s="320" t="s">
        <v>1046</v>
      </c>
      <c r="F61" s="321" t="s">
        <v>55</v>
      </c>
      <c r="G61" s="321">
        <v>114</v>
      </c>
      <c r="H61" s="321">
        <f t="shared" si="20"/>
        <v>5</v>
      </c>
      <c r="I61" s="321"/>
      <c r="J61" s="322">
        <v>570</v>
      </c>
      <c r="K61" s="320"/>
      <c r="L61" s="323">
        <v>570</v>
      </c>
      <c r="M61" s="320">
        <f t="shared" si="8"/>
        <v>0</v>
      </c>
      <c r="N61" s="381" t="s">
        <v>1053</v>
      </c>
      <c r="O61" s="354">
        <v>44956</v>
      </c>
      <c r="P61" s="354">
        <v>44956</v>
      </c>
      <c r="Q61" s="354">
        <v>44949</v>
      </c>
      <c r="R61" s="380" t="s">
        <v>1054</v>
      </c>
      <c r="S61" s="320" t="str">
        <f t="shared" si="0"/>
        <v>LB45L2K073L1S122</v>
      </c>
      <c r="T61" s="320">
        <f t="shared" si="1"/>
        <v>0</v>
      </c>
      <c r="U61" s="320"/>
      <c r="V61" s="320" t="e">
        <f>VLOOKUP(S61,'Price list'!D$15:S$298,15,FALSE)</f>
        <v>#N/A</v>
      </c>
      <c r="W61" s="320">
        <f t="shared" si="2"/>
        <v>114</v>
      </c>
      <c r="X61" s="320">
        <f t="shared" si="3"/>
        <v>5</v>
      </c>
      <c r="Y61" s="318" t="str">
        <f t="shared" si="4"/>
        <v>Arrafik</v>
      </c>
      <c r="Z61" s="318" t="str">
        <f t="shared" si="5"/>
        <v>Commande 2</v>
      </c>
      <c r="AA61"/>
      <c r="AC61" s="318" t="str">
        <f t="shared" si="9"/>
        <v>ArrafikLB45L2K073L1S122Commande 2</v>
      </c>
      <c r="AD61" s="318" t="str">
        <f t="shared" si="10"/>
        <v>LB45L2K073L1S122</v>
      </c>
      <c r="AE61" s="318" t="str">
        <f t="shared" si="11"/>
        <v>ArrafikLB45L2K073L1S122</v>
      </c>
      <c r="AF61" s="318" t="e">
        <f>VLOOKUP(AC61,'Price list'!AN:AO,2,FALSE)</f>
        <v>#N/A</v>
      </c>
      <c r="AG61" s="318" t="str">
        <f t="shared" si="12"/>
        <v>LB45L2K073L1S122</v>
      </c>
      <c r="AH61" s="318">
        <f t="shared" si="6"/>
        <v>114</v>
      </c>
      <c r="AI61" s="318">
        <f t="shared" si="7"/>
        <v>5</v>
      </c>
    </row>
    <row r="62" spans="1:35" s="318" customFormat="1" ht="17.100000000000001" customHeight="1" x14ac:dyDescent="0.25">
      <c r="A62" s="334" t="s">
        <v>1038</v>
      </c>
      <c r="B62" s="320" t="s">
        <v>1052</v>
      </c>
      <c r="C62" s="379" t="s">
        <v>1047</v>
      </c>
      <c r="D62" s="320"/>
      <c r="E62" s="320" t="s">
        <v>1048</v>
      </c>
      <c r="F62" s="321" t="s">
        <v>55</v>
      </c>
      <c r="G62" s="321">
        <v>114</v>
      </c>
      <c r="H62" s="321">
        <f t="shared" si="20"/>
        <v>3</v>
      </c>
      <c r="I62" s="321"/>
      <c r="J62" s="322">
        <v>342</v>
      </c>
      <c r="K62" s="320"/>
      <c r="L62" s="323">
        <v>342</v>
      </c>
      <c r="M62" s="320">
        <f t="shared" si="8"/>
        <v>0</v>
      </c>
      <c r="N62" s="320" t="s">
        <v>1053</v>
      </c>
      <c r="O62" s="354">
        <v>44956</v>
      </c>
      <c r="P62" s="354">
        <v>44956</v>
      </c>
      <c r="Q62" s="354">
        <v>44949</v>
      </c>
      <c r="R62" s="380" t="s">
        <v>1054</v>
      </c>
      <c r="S62" s="320" t="str">
        <f t="shared" si="0"/>
        <v>LB45L2K073R1S122</v>
      </c>
      <c r="T62" s="320">
        <f t="shared" si="1"/>
        <v>0</v>
      </c>
      <c r="U62" s="320"/>
      <c r="V62" s="320" t="e">
        <f>VLOOKUP(S62,'Price list'!D$15:S$298,15,FALSE)</f>
        <v>#N/A</v>
      </c>
      <c r="W62" s="320">
        <f t="shared" si="2"/>
        <v>114</v>
      </c>
      <c r="X62" s="320">
        <f t="shared" si="3"/>
        <v>3</v>
      </c>
      <c r="Y62" s="318" t="str">
        <f t="shared" si="4"/>
        <v>Arrafik</v>
      </c>
      <c r="Z62" s="318" t="str">
        <f t="shared" si="5"/>
        <v>Commande 2</v>
      </c>
      <c r="AA62"/>
      <c r="AC62" s="318" t="str">
        <f t="shared" si="9"/>
        <v>ArrafikLB45L2K073R1S122Commande 2</v>
      </c>
      <c r="AD62" s="318" t="str">
        <f t="shared" si="10"/>
        <v>LB45L2K073R1S122</v>
      </c>
      <c r="AE62" s="318" t="str">
        <f t="shared" si="11"/>
        <v>ArrafikLB45L2K073R1S122</v>
      </c>
      <c r="AF62" s="318" t="e">
        <f>VLOOKUP(AC62,'Price list'!AN:AO,2,FALSE)</f>
        <v>#N/A</v>
      </c>
      <c r="AG62" s="318" t="str">
        <f t="shared" si="12"/>
        <v>LB45L2K073R1S122</v>
      </c>
      <c r="AH62" s="318">
        <f t="shared" si="6"/>
        <v>114</v>
      </c>
      <c r="AI62" s="318">
        <f t="shared" si="7"/>
        <v>3</v>
      </c>
    </row>
    <row r="63" spans="1:35" s="318" customFormat="1" ht="17.100000000000001" customHeight="1" x14ac:dyDescent="0.25">
      <c r="A63" s="334" t="s">
        <v>1038</v>
      </c>
      <c r="B63" s="320" t="s">
        <v>1052</v>
      </c>
      <c r="C63" s="379" t="s">
        <v>1049</v>
      </c>
      <c r="D63" s="320"/>
      <c r="E63" s="320" t="s">
        <v>1050</v>
      </c>
      <c r="F63" s="321" t="s">
        <v>59</v>
      </c>
      <c r="G63" s="321">
        <v>96</v>
      </c>
      <c r="H63" s="321">
        <f>+J63/G63</f>
        <v>10</v>
      </c>
      <c r="I63" s="321"/>
      <c r="J63" s="322">
        <v>960</v>
      </c>
      <c r="K63" s="320"/>
      <c r="L63" s="323">
        <v>960</v>
      </c>
      <c r="M63" s="320">
        <f>IF(0&lt;J63-K63-L63,J63-K63-L63,0)</f>
        <v>0</v>
      </c>
      <c r="N63" s="320" t="s">
        <v>1053</v>
      </c>
      <c r="O63" s="354">
        <v>44956</v>
      </c>
      <c r="P63" s="354">
        <v>44956</v>
      </c>
      <c r="Q63" s="354">
        <v>44949</v>
      </c>
      <c r="R63" s="380" t="s">
        <v>1054</v>
      </c>
      <c r="S63" s="320" t="str">
        <f t="shared" si="0"/>
        <v>LB56L3K073R1S122</v>
      </c>
      <c r="T63" s="320">
        <f t="shared" si="1"/>
        <v>0</v>
      </c>
      <c r="U63" s="320"/>
      <c r="V63" s="320" t="e">
        <f>VLOOKUP(S63,'Price list'!D$15:S$298,15,FALSE)</f>
        <v>#N/A</v>
      </c>
      <c r="W63" s="320">
        <f t="shared" si="2"/>
        <v>96</v>
      </c>
      <c r="X63" s="320">
        <f t="shared" si="3"/>
        <v>10</v>
      </c>
      <c r="Y63" s="318" t="str">
        <f t="shared" si="4"/>
        <v>Arrafik</v>
      </c>
      <c r="Z63" s="318" t="str">
        <f t="shared" si="5"/>
        <v>Commande 2</v>
      </c>
      <c r="AA63"/>
      <c r="AC63" s="318" t="str">
        <f t="shared" si="9"/>
        <v>ArrafikLB56L3K073R1S122Commande 2</v>
      </c>
      <c r="AD63" s="318" t="str">
        <f t="shared" si="10"/>
        <v>LB56L3K073R1S122</v>
      </c>
      <c r="AE63" s="318" t="str">
        <f t="shared" si="11"/>
        <v>ArrafikLB56L3K073R1S122</v>
      </c>
      <c r="AF63" s="318" t="e">
        <f>VLOOKUP(AC63,'Price list'!AN:AO,2,FALSE)</f>
        <v>#N/A</v>
      </c>
      <c r="AG63" s="318" t="str">
        <f t="shared" si="12"/>
        <v>LB56L3K073R1S122</v>
      </c>
      <c r="AH63" s="318">
        <f t="shared" si="6"/>
        <v>96</v>
      </c>
      <c r="AI63" s="318">
        <f t="shared" si="7"/>
        <v>10</v>
      </c>
    </row>
    <row r="64" spans="1:35" s="318" customFormat="1" ht="17.100000000000001" customHeight="1" thickBot="1" x14ac:dyDescent="0.3">
      <c r="A64" s="382" t="s">
        <v>1038</v>
      </c>
      <c r="B64" s="343" t="s">
        <v>1052</v>
      </c>
      <c r="C64" s="383" t="s">
        <v>330</v>
      </c>
      <c r="D64" s="343"/>
      <c r="E64" s="343" t="s">
        <v>1051</v>
      </c>
      <c r="F64" s="358" t="s">
        <v>330</v>
      </c>
      <c r="G64" s="358">
        <v>80</v>
      </c>
      <c r="H64" s="358">
        <f>+J64/G64</f>
        <v>4</v>
      </c>
      <c r="I64" s="358"/>
      <c r="J64" s="384">
        <v>320</v>
      </c>
      <c r="K64" s="343"/>
      <c r="L64" s="368">
        <v>320</v>
      </c>
      <c r="M64" s="343">
        <f t="shared" si="8"/>
        <v>0</v>
      </c>
      <c r="N64" s="385" t="s">
        <v>1053</v>
      </c>
      <c r="O64" s="363">
        <v>44956</v>
      </c>
      <c r="P64" s="363">
        <v>44956</v>
      </c>
      <c r="Q64" s="363">
        <v>44949</v>
      </c>
      <c r="R64" s="386" t="s">
        <v>1054</v>
      </c>
      <c r="S64" s="320" t="str">
        <f t="shared" si="0"/>
        <v>M45J6X072R1S121</v>
      </c>
      <c r="T64" s="320">
        <f t="shared" si="1"/>
        <v>0</v>
      </c>
      <c r="U64" s="320"/>
      <c r="V64" s="320" t="e">
        <f>VLOOKUP(S64,'Price list'!D$15:S$298,15,FALSE)</f>
        <v>#N/A</v>
      </c>
      <c r="W64" s="320">
        <f t="shared" si="2"/>
        <v>80</v>
      </c>
      <c r="X64" s="320">
        <f t="shared" si="3"/>
        <v>4</v>
      </c>
      <c r="Y64" s="318" t="str">
        <f t="shared" si="4"/>
        <v>Arrafik</v>
      </c>
      <c r="Z64" s="318" t="str">
        <f t="shared" si="5"/>
        <v>Commande 2</v>
      </c>
      <c r="AA64"/>
      <c r="AC64" s="318" t="str">
        <f t="shared" si="9"/>
        <v>ArrafikM45J6X072R1S121Commande 2</v>
      </c>
      <c r="AD64" s="318" t="str">
        <f t="shared" si="10"/>
        <v>M45J6X072R1S121</v>
      </c>
      <c r="AE64" s="318" t="str">
        <f t="shared" si="11"/>
        <v>ArrafikM45J6X072R1S121</v>
      </c>
      <c r="AF64" s="318" t="e">
        <f>VLOOKUP(AC64,'Price list'!AN:AO,2,FALSE)</f>
        <v>#N/A</v>
      </c>
      <c r="AG64" s="318" t="str">
        <f t="shared" si="12"/>
        <v>M45J6X072R1S121</v>
      </c>
      <c r="AH64" s="318">
        <f t="shared" si="6"/>
        <v>80</v>
      </c>
      <c r="AI64" s="318">
        <f t="shared" si="7"/>
        <v>4</v>
      </c>
    </row>
    <row r="65" spans="1:35" s="318" customFormat="1" ht="17.100000000000001" customHeight="1" x14ac:dyDescent="0.25">
      <c r="A65" s="387" t="s">
        <v>945</v>
      </c>
      <c r="B65" s="231" t="s">
        <v>997</v>
      </c>
      <c r="C65" s="388" t="s">
        <v>1055</v>
      </c>
      <c r="D65" s="231" t="s">
        <v>57</v>
      </c>
      <c r="E65" s="231" t="s">
        <v>58</v>
      </c>
      <c r="F65" s="311" t="s">
        <v>59</v>
      </c>
      <c r="G65" s="311">
        <v>57</v>
      </c>
      <c r="H65" s="311">
        <f>+J65/G65</f>
        <v>9</v>
      </c>
      <c r="I65" s="311"/>
      <c r="J65" s="312">
        <v>513</v>
      </c>
      <c r="K65" s="231"/>
      <c r="L65" s="313">
        <v>513</v>
      </c>
      <c r="M65" s="231">
        <f t="shared" si="8"/>
        <v>0</v>
      </c>
      <c r="N65" s="375" t="s">
        <v>1053</v>
      </c>
      <c r="O65" s="348">
        <v>44964</v>
      </c>
      <c r="P65" s="389">
        <v>44968</v>
      </c>
      <c r="Q65" s="389">
        <v>44963</v>
      </c>
      <c r="R65" s="390" t="s">
        <v>1056</v>
      </c>
      <c r="S65" s="320" t="str">
        <f t="shared" si="0"/>
        <v>LB77L3W172R1Z55</v>
      </c>
      <c r="T65" s="320" t="str">
        <f t="shared" si="1"/>
        <v>SMF 57412</v>
      </c>
      <c r="U65" s="320"/>
      <c r="V65" s="320">
        <f>VLOOKUP(S65,'Price list'!D$15:S$298,15,FALSE)</f>
        <v>17.454000000000001</v>
      </c>
      <c r="W65" s="320">
        <f t="shared" si="2"/>
        <v>57</v>
      </c>
      <c r="X65" s="320">
        <f t="shared" si="3"/>
        <v>9</v>
      </c>
      <c r="Y65" s="318" t="str">
        <f t="shared" si="4"/>
        <v>Littoral Batteries</v>
      </c>
      <c r="Z65" s="318" t="str">
        <f t="shared" si="5"/>
        <v>Commande 1</v>
      </c>
      <c r="AA65"/>
      <c r="AC65" s="318" t="str">
        <f t="shared" si="9"/>
        <v>Littoral BatteriesLB77L3W172R1Z55Commande 1</v>
      </c>
      <c r="AD65" s="318" t="str">
        <f t="shared" si="10"/>
        <v>LB77L3W172R1Z55</v>
      </c>
      <c r="AE65" s="318" t="str">
        <f t="shared" si="11"/>
        <v>Littoral BatteriesLB77L3W172R1Z55</v>
      </c>
      <c r="AF65" s="318" t="e">
        <f>VLOOKUP(AC65,'Price list'!AN:AO,2,FALSE)</f>
        <v>#N/A</v>
      </c>
      <c r="AG65" s="318" t="str">
        <f t="shared" si="12"/>
        <v>LB77L3W172R1Z55</v>
      </c>
      <c r="AH65" s="318">
        <f t="shared" si="6"/>
        <v>57</v>
      </c>
      <c r="AI65" s="318">
        <f t="shared" si="7"/>
        <v>9</v>
      </c>
    </row>
    <row r="66" spans="1:35" s="318" customFormat="1" ht="17.100000000000001" customHeight="1" x14ac:dyDescent="0.25">
      <c r="A66" s="391" t="s">
        <v>945</v>
      </c>
      <c r="B66" s="320" t="s">
        <v>997</v>
      </c>
      <c r="C66" s="392" t="s">
        <v>1055</v>
      </c>
      <c r="D66" s="320" t="s">
        <v>61</v>
      </c>
      <c r="E66" s="320" t="s">
        <v>62</v>
      </c>
      <c r="F66" s="321" t="s">
        <v>63</v>
      </c>
      <c r="G66" s="321">
        <v>36</v>
      </c>
      <c r="H66" s="321">
        <f t="shared" ref="H66:H102" si="21">+J66/G66</f>
        <v>9</v>
      </c>
      <c r="I66" s="321"/>
      <c r="J66" s="322">
        <v>324</v>
      </c>
      <c r="K66" s="320"/>
      <c r="L66" s="323">
        <v>324</v>
      </c>
      <c r="M66" s="320">
        <f t="shared" si="8"/>
        <v>0</v>
      </c>
      <c r="N66" s="381" t="s">
        <v>1053</v>
      </c>
      <c r="O66" s="354">
        <v>44964</v>
      </c>
      <c r="P66" s="393">
        <v>44968</v>
      </c>
      <c r="Q66" s="393">
        <v>44963</v>
      </c>
      <c r="R66" s="394" t="s">
        <v>1056</v>
      </c>
      <c r="S66" s="320" t="str">
        <f t="shared" si="0"/>
        <v>LB90L5W172R1Z55</v>
      </c>
      <c r="T66" s="320" t="str">
        <f t="shared" si="1"/>
        <v>SMF 60044</v>
      </c>
      <c r="U66" s="320"/>
      <c r="V66" s="320">
        <f>VLOOKUP(S66,'Price list'!D$15:S$298,15,FALSE)</f>
        <v>22.8</v>
      </c>
      <c r="W66" s="320">
        <f t="shared" si="2"/>
        <v>36</v>
      </c>
      <c r="X66" s="320">
        <f t="shared" si="3"/>
        <v>9</v>
      </c>
      <c r="Y66" s="318" t="str">
        <f t="shared" si="4"/>
        <v>Littoral Batteries</v>
      </c>
      <c r="Z66" s="318" t="str">
        <f t="shared" si="5"/>
        <v>Commande 1</v>
      </c>
      <c r="AA66"/>
      <c r="AC66" s="318" t="str">
        <f t="shared" si="9"/>
        <v>Littoral BatteriesLB90L5W172R1Z55Commande 1</v>
      </c>
      <c r="AD66" s="318" t="str">
        <f t="shared" si="10"/>
        <v>LB90L5W172R1Z55</v>
      </c>
      <c r="AE66" s="318" t="str">
        <f t="shared" si="11"/>
        <v>Littoral BatteriesLB90L5W172R1Z55</v>
      </c>
      <c r="AF66" s="318" t="e">
        <f>VLOOKUP(AC66,'Price list'!AN:AO,2,FALSE)</f>
        <v>#N/A</v>
      </c>
      <c r="AG66" s="318" t="str">
        <f t="shared" si="12"/>
        <v>LB90L5W172R1Z55</v>
      </c>
      <c r="AH66" s="318">
        <f t="shared" si="6"/>
        <v>36</v>
      </c>
      <c r="AI66" s="318">
        <f t="shared" si="7"/>
        <v>9</v>
      </c>
    </row>
    <row r="67" spans="1:35" s="318" customFormat="1" ht="17.100000000000001" customHeight="1" x14ac:dyDescent="0.25">
      <c r="A67" s="391" t="s">
        <v>945</v>
      </c>
      <c r="B67" s="320" t="s">
        <v>997</v>
      </c>
      <c r="C67" s="392" t="s">
        <v>1055</v>
      </c>
      <c r="D67" s="320" t="s">
        <v>262</v>
      </c>
      <c r="E67" s="320" t="s">
        <v>263</v>
      </c>
      <c r="F67" s="321" t="s">
        <v>74</v>
      </c>
      <c r="G67" s="321">
        <v>63</v>
      </c>
      <c r="H67" s="321">
        <f t="shared" si="21"/>
        <v>3</v>
      </c>
      <c r="I67" s="321"/>
      <c r="J67" s="322">
        <v>189</v>
      </c>
      <c r="K67" s="320"/>
      <c r="L67" s="323">
        <v>189</v>
      </c>
      <c r="M67" s="320">
        <f t="shared" si="8"/>
        <v>0</v>
      </c>
      <c r="N67" s="381" t="s">
        <v>1053</v>
      </c>
      <c r="O67" s="354">
        <v>44964</v>
      </c>
      <c r="P67" s="393">
        <v>44968</v>
      </c>
      <c r="Q67" s="393">
        <v>44963</v>
      </c>
      <c r="R67" s="394" t="s">
        <v>1056</v>
      </c>
      <c r="S67" s="320" t="str">
        <f t="shared" ref="S67:S130" si="22">E67</f>
        <v>LB66B2W172R1Z55</v>
      </c>
      <c r="T67" s="320" t="str">
        <f t="shared" ref="T67:T130" si="23">D67</f>
        <v>SMF 56277</v>
      </c>
      <c r="U67" s="320"/>
      <c r="V67" s="320">
        <f>VLOOKUP(S67,'Price list'!D$15:S$298,15,FALSE)</f>
        <v>14.1</v>
      </c>
      <c r="W67" s="320">
        <f t="shared" ref="W67:W130" si="24">G67</f>
        <v>63</v>
      </c>
      <c r="X67" s="320">
        <f t="shared" ref="X67:X130" si="25">H67</f>
        <v>3</v>
      </c>
      <c r="Y67" s="318" t="str">
        <f t="shared" ref="Y67:Y130" si="26">VLOOKUP(A67,AA:AB,2,FALSE)</f>
        <v>Littoral Batteries</v>
      </c>
      <c r="Z67" s="318" t="str">
        <f t="shared" ref="Z67:Z130" si="27">B67</f>
        <v>Commande 1</v>
      </c>
      <c r="AA67"/>
      <c r="AC67" s="318" t="str">
        <f t="shared" si="9"/>
        <v>Littoral BatteriesLB66B2W172R1Z55Commande 1</v>
      </c>
      <c r="AD67" s="318" t="str">
        <f t="shared" si="10"/>
        <v>LB66B2W172R1Z55</v>
      </c>
      <c r="AE67" s="318" t="str">
        <f t="shared" si="11"/>
        <v>Littoral BatteriesLB66B2W172R1Z55</v>
      </c>
      <c r="AF67" s="318" t="e">
        <f>VLOOKUP(AC67,'Price list'!AN:AO,2,FALSE)</f>
        <v>#N/A</v>
      </c>
      <c r="AG67" s="318" t="str">
        <f t="shared" si="12"/>
        <v>LB66B2W172R1Z55</v>
      </c>
      <c r="AH67" s="318">
        <f>W67</f>
        <v>63</v>
      </c>
      <c r="AI67" s="318">
        <f>X67</f>
        <v>3</v>
      </c>
    </row>
    <row r="68" spans="1:35" s="318" customFormat="1" ht="17.100000000000001" customHeight="1" thickBot="1" x14ac:dyDescent="0.3">
      <c r="A68" s="395" t="s">
        <v>945</v>
      </c>
      <c r="B68" s="338" t="s">
        <v>997</v>
      </c>
      <c r="C68" s="396" t="s">
        <v>1055</v>
      </c>
      <c r="D68" s="338" t="s">
        <v>265</v>
      </c>
      <c r="E68" s="338" t="s">
        <v>266</v>
      </c>
      <c r="F68" s="339" t="s">
        <v>81</v>
      </c>
      <c r="G68" s="339">
        <v>57</v>
      </c>
      <c r="H68" s="339">
        <f t="shared" si="21"/>
        <v>3</v>
      </c>
      <c r="I68" s="339"/>
      <c r="J68" s="340">
        <v>171</v>
      </c>
      <c r="K68" s="338"/>
      <c r="L68" s="342">
        <v>171</v>
      </c>
      <c r="M68" s="338">
        <f t="shared" si="8"/>
        <v>0</v>
      </c>
      <c r="N68" s="397" t="s">
        <v>1053</v>
      </c>
      <c r="O68" s="398">
        <v>44964</v>
      </c>
      <c r="P68" s="399">
        <v>44968</v>
      </c>
      <c r="Q68" s="399">
        <v>44963</v>
      </c>
      <c r="R68" s="400" t="s">
        <v>1056</v>
      </c>
      <c r="S68" s="320" t="str">
        <f t="shared" si="22"/>
        <v>LB77B3W172R1Z55</v>
      </c>
      <c r="T68" s="320" t="str">
        <f t="shared" si="23"/>
        <v>SMF 57414</v>
      </c>
      <c r="U68" s="320"/>
      <c r="V68" s="320">
        <f>VLOOKUP(S68,'Price list'!D$15:S$298,15,FALSE)</f>
        <v>17</v>
      </c>
      <c r="W68" s="320">
        <f t="shared" si="24"/>
        <v>57</v>
      </c>
      <c r="X68" s="320">
        <f t="shared" si="25"/>
        <v>3</v>
      </c>
      <c r="Y68" s="318" t="str">
        <f t="shared" si="26"/>
        <v>Littoral Batteries</v>
      </c>
      <c r="Z68" s="318" t="str">
        <f t="shared" si="27"/>
        <v>Commande 1</v>
      </c>
      <c r="AA68"/>
      <c r="AC68" s="318" t="str">
        <f t="shared" ref="AC68:AC131" si="28">CONCATENATE(Y68,S68,Z68)</f>
        <v>Littoral BatteriesLB77B3W172R1Z55Commande 1</v>
      </c>
      <c r="AD68" s="318" t="str">
        <f t="shared" ref="AD68:AD131" si="29">S68</f>
        <v>LB77B3W172R1Z55</v>
      </c>
      <c r="AE68" s="318" t="str">
        <f t="shared" ref="AE68:AE131" si="30">CONCATENATE(Y68,AD68)</f>
        <v>Littoral BatteriesLB77B3W172R1Z55</v>
      </c>
      <c r="AF68" s="318" t="e">
        <f>VLOOKUP(AC68,'Price list'!AN:AO,2,FALSE)</f>
        <v>#N/A</v>
      </c>
      <c r="AG68" s="318" t="str">
        <f t="shared" ref="AG68:AG131" si="31">S68</f>
        <v>LB77B3W172R1Z55</v>
      </c>
      <c r="AH68" s="318">
        <f t="shared" ref="AH68:AH131" si="32">W68</f>
        <v>57</v>
      </c>
      <c r="AI68" s="318">
        <f t="shared" ref="AI68:AI131" si="33">X68</f>
        <v>3</v>
      </c>
    </row>
    <row r="69" spans="1:35" s="318" customFormat="1" ht="17.100000000000001" customHeight="1" x14ac:dyDescent="0.25">
      <c r="A69" s="387" t="s">
        <v>945</v>
      </c>
      <c r="B69" s="231" t="s">
        <v>1052</v>
      </c>
      <c r="C69" s="388" t="s">
        <v>1055</v>
      </c>
      <c r="D69" s="401" t="s">
        <v>53</v>
      </c>
      <c r="E69" s="401" t="s">
        <v>54</v>
      </c>
      <c r="F69" s="231" t="s">
        <v>55</v>
      </c>
      <c r="G69" s="311">
        <v>63</v>
      </c>
      <c r="H69" s="311">
        <f t="shared" si="21"/>
        <v>6</v>
      </c>
      <c r="I69" s="311"/>
      <c r="J69" s="312">
        <v>378</v>
      </c>
      <c r="K69" s="231"/>
      <c r="L69" s="346">
        <v>378</v>
      </c>
      <c r="M69" s="231">
        <f t="shared" si="8"/>
        <v>0</v>
      </c>
      <c r="N69" s="375" t="s">
        <v>1057</v>
      </c>
      <c r="O69" s="348">
        <v>44975</v>
      </c>
      <c r="P69" s="348">
        <v>44978</v>
      </c>
      <c r="Q69" s="348">
        <v>44972</v>
      </c>
      <c r="R69" s="402" t="s">
        <v>1058</v>
      </c>
      <c r="S69" s="320" t="str">
        <f t="shared" si="22"/>
        <v>LB66L2W172R1Z55</v>
      </c>
      <c r="T69" s="320" t="str">
        <f t="shared" si="23"/>
        <v>SMF 56219</v>
      </c>
      <c r="U69" s="320"/>
      <c r="V69" s="320">
        <f>VLOOKUP(S69,'Price list'!D$15:S$298,15,FALSE)</f>
        <v>14.552</v>
      </c>
      <c r="W69" s="320">
        <f t="shared" si="24"/>
        <v>63</v>
      </c>
      <c r="X69" s="320">
        <f t="shared" si="25"/>
        <v>6</v>
      </c>
      <c r="Y69" s="318" t="str">
        <f t="shared" si="26"/>
        <v>Littoral Batteries</v>
      </c>
      <c r="Z69" s="318" t="str">
        <f t="shared" si="27"/>
        <v>Commande 2</v>
      </c>
      <c r="AA69"/>
      <c r="AC69" s="318" t="str">
        <f t="shared" si="28"/>
        <v>Littoral BatteriesLB66L2W172R1Z55Commande 2</v>
      </c>
      <c r="AD69" s="318" t="str">
        <f t="shared" si="29"/>
        <v>LB66L2W172R1Z55</v>
      </c>
      <c r="AE69" s="318" t="str">
        <f t="shared" si="30"/>
        <v>Littoral BatteriesLB66L2W172R1Z55</v>
      </c>
      <c r="AF69" s="318" t="e">
        <f>VLOOKUP(AC69,'Price list'!AN:AO,2,FALSE)</f>
        <v>#N/A</v>
      </c>
      <c r="AG69" s="318" t="str">
        <f t="shared" si="31"/>
        <v>LB66L2W172R1Z55</v>
      </c>
      <c r="AH69" s="318">
        <f t="shared" si="32"/>
        <v>63</v>
      </c>
      <c r="AI69" s="318">
        <f t="shared" si="33"/>
        <v>6</v>
      </c>
    </row>
    <row r="70" spans="1:35" s="318" customFormat="1" ht="17.100000000000001" customHeight="1" x14ac:dyDescent="0.25">
      <c r="A70" s="391" t="s">
        <v>945</v>
      </c>
      <c r="B70" s="320" t="s">
        <v>1052</v>
      </c>
      <c r="C70" s="403" t="s">
        <v>1059</v>
      </c>
      <c r="D70" s="404" t="s">
        <v>72</v>
      </c>
      <c r="E70" s="404" t="s">
        <v>73</v>
      </c>
      <c r="F70" s="320" t="s">
        <v>74</v>
      </c>
      <c r="G70" s="321">
        <v>63</v>
      </c>
      <c r="H70" s="321">
        <f t="shared" si="21"/>
        <v>13</v>
      </c>
      <c r="I70" s="321"/>
      <c r="J70" s="322">
        <v>819</v>
      </c>
      <c r="K70" s="320"/>
      <c r="L70" s="352">
        <v>819</v>
      </c>
      <c r="M70" s="320">
        <f t="shared" si="8"/>
        <v>0</v>
      </c>
      <c r="N70" s="381" t="s">
        <v>1057</v>
      </c>
      <c r="O70" s="354">
        <v>44975</v>
      </c>
      <c r="P70" s="354">
        <v>44978</v>
      </c>
      <c r="Q70" s="354">
        <v>44972</v>
      </c>
      <c r="R70" s="405" t="s">
        <v>1058</v>
      </c>
      <c r="S70" s="320" t="str">
        <f t="shared" si="22"/>
        <v>LB56B2W172R1Z44</v>
      </c>
      <c r="T70" s="320" t="str">
        <f t="shared" si="23"/>
        <v>SMF 56077</v>
      </c>
      <c r="U70" s="320"/>
      <c r="V70" s="320">
        <f>VLOOKUP(S70,'Price list'!D$15:S$298,15,FALSE)</f>
        <v>13.9</v>
      </c>
      <c r="W70" s="320">
        <f t="shared" si="24"/>
        <v>63</v>
      </c>
      <c r="X70" s="320">
        <f t="shared" si="25"/>
        <v>13</v>
      </c>
      <c r="Y70" s="318" t="str">
        <f t="shared" si="26"/>
        <v>Littoral Batteries</v>
      </c>
      <c r="Z70" s="318" t="str">
        <f t="shared" si="27"/>
        <v>Commande 2</v>
      </c>
      <c r="AA70"/>
      <c r="AC70" s="318" t="str">
        <f t="shared" si="28"/>
        <v>Littoral BatteriesLB56B2W172R1Z44Commande 2</v>
      </c>
      <c r="AD70" s="318" t="str">
        <f t="shared" si="29"/>
        <v>LB56B2W172R1Z44</v>
      </c>
      <c r="AE70" s="318" t="str">
        <f t="shared" si="30"/>
        <v>Littoral BatteriesLB56B2W172R1Z44</v>
      </c>
      <c r="AF70" s="318" t="e">
        <f>VLOOKUP(AC70,'Price list'!AN:AO,2,FALSE)</f>
        <v>#N/A</v>
      </c>
      <c r="AG70" s="318" t="str">
        <f t="shared" si="31"/>
        <v>LB56B2W172R1Z44</v>
      </c>
      <c r="AH70" s="318">
        <f t="shared" si="32"/>
        <v>63</v>
      </c>
      <c r="AI70" s="318">
        <f t="shared" si="33"/>
        <v>13</v>
      </c>
    </row>
    <row r="71" spans="1:35" s="318" customFormat="1" ht="17.100000000000001" customHeight="1" thickBot="1" x14ac:dyDescent="0.3">
      <c r="A71" s="395" t="s">
        <v>945</v>
      </c>
      <c r="B71" s="338" t="s">
        <v>1052</v>
      </c>
      <c r="C71" s="406" t="s">
        <v>1059</v>
      </c>
      <c r="D71" s="407" t="s">
        <v>83</v>
      </c>
      <c r="E71" s="407" t="s">
        <v>84</v>
      </c>
      <c r="F71" s="338" t="s">
        <v>59</v>
      </c>
      <c r="G71" s="339">
        <v>57</v>
      </c>
      <c r="H71" s="339">
        <f t="shared" si="21"/>
        <v>5</v>
      </c>
      <c r="I71" s="339"/>
      <c r="J71" s="340">
        <v>285</v>
      </c>
      <c r="K71" s="338"/>
      <c r="L71" s="408">
        <v>285</v>
      </c>
      <c r="M71" s="338">
        <f t="shared" si="8"/>
        <v>0</v>
      </c>
      <c r="N71" s="397" t="s">
        <v>1057</v>
      </c>
      <c r="O71" s="398">
        <v>44975</v>
      </c>
      <c r="P71" s="398">
        <v>44978</v>
      </c>
      <c r="Q71" s="398">
        <v>44972</v>
      </c>
      <c r="R71" s="409" t="s">
        <v>1058</v>
      </c>
      <c r="S71" s="320" t="str">
        <f t="shared" si="22"/>
        <v>LB67L3W172R1Z44</v>
      </c>
      <c r="T71" s="320" t="str">
        <f t="shared" si="23"/>
        <v>SMF 57220</v>
      </c>
      <c r="U71" s="320"/>
      <c r="V71" s="320">
        <f>VLOOKUP(S71,'Price list'!D$15:S$298,15,FALSE)</f>
        <v>16.8</v>
      </c>
      <c r="W71" s="320">
        <f t="shared" si="24"/>
        <v>57</v>
      </c>
      <c r="X71" s="320">
        <f t="shared" si="25"/>
        <v>5</v>
      </c>
      <c r="Y71" s="318" t="str">
        <f t="shared" si="26"/>
        <v>Littoral Batteries</v>
      </c>
      <c r="Z71" s="318" t="str">
        <f t="shared" si="27"/>
        <v>Commande 2</v>
      </c>
      <c r="AA71"/>
      <c r="AC71" s="318" t="str">
        <f t="shared" si="28"/>
        <v>Littoral BatteriesLB67L3W172R1Z44Commande 2</v>
      </c>
      <c r="AD71" s="318" t="str">
        <f t="shared" si="29"/>
        <v>LB67L3W172R1Z44</v>
      </c>
      <c r="AE71" s="318" t="str">
        <f t="shared" si="30"/>
        <v>Littoral BatteriesLB67L3W172R1Z44</v>
      </c>
      <c r="AF71" s="318" t="e">
        <f>VLOOKUP(AC71,'Price list'!AN:AO,2,FALSE)</f>
        <v>#N/A</v>
      </c>
      <c r="AG71" s="318" t="str">
        <f t="shared" si="31"/>
        <v>LB67L3W172R1Z44</v>
      </c>
      <c r="AH71" s="318">
        <f t="shared" si="32"/>
        <v>57</v>
      </c>
      <c r="AI71" s="318">
        <f t="shared" si="33"/>
        <v>5</v>
      </c>
    </row>
    <row r="72" spans="1:35" s="318" customFormat="1" ht="17.100000000000001" customHeight="1" x14ac:dyDescent="0.25">
      <c r="A72" s="387" t="s">
        <v>945</v>
      </c>
      <c r="B72" s="231" t="s">
        <v>1060</v>
      </c>
      <c r="C72" s="410" t="s">
        <v>1061</v>
      </c>
      <c r="D72" s="401" t="s">
        <v>76</v>
      </c>
      <c r="E72" s="401" t="s">
        <v>77</v>
      </c>
      <c r="F72" s="231" t="s">
        <v>55</v>
      </c>
      <c r="G72" s="311">
        <v>63</v>
      </c>
      <c r="H72" s="311">
        <f t="shared" si="21"/>
        <v>5</v>
      </c>
      <c r="I72" s="311"/>
      <c r="J72" s="312">
        <v>315</v>
      </c>
      <c r="K72" s="231"/>
      <c r="L72" s="346">
        <v>315</v>
      </c>
      <c r="M72" s="231">
        <f t="shared" si="8"/>
        <v>0</v>
      </c>
      <c r="N72" s="375" t="s">
        <v>1053</v>
      </c>
      <c r="O72" s="348">
        <v>44975</v>
      </c>
      <c r="P72" s="348">
        <v>44978</v>
      </c>
      <c r="Q72" s="348">
        <v>44972</v>
      </c>
      <c r="R72" s="402" t="s">
        <v>1062</v>
      </c>
      <c r="S72" s="320" t="str">
        <f t="shared" si="22"/>
        <v>LB56L2W172R1Z44</v>
      </c>
      <c r="T72" s="320" t="str">
        <f t="shared" si="23"/>
        <v>SMF 56078</v>
      </c>
      <c r="U72" s="320"/>
      <c r="V72" s="320">
        <f>VLOOKUP(S72,'Price list'!D$15:S$298,15,FALSE)</f>
        <v>13.9</v>
      </c>
      <c r="W72" s="320">
        <f t="shared" si="24"/>
        <v>63</v>
      </c>
      <c r="X72" s="320">
        <f t="shared" si="25"/>
        <v>5</v>
      </c>
      <c r="Y72" s="318" t="str">
        <f t="shared" si="26"/>
        <v>Littoral Batteries</v>
      </c>
      <c r="Z72" s="318" t="str">
        <f t="shared" si="27"/>
        <v>Commande 3</v>
      </c>
      <c r="AA72"/>
      <c r="AC72" s="318" t="str">
        <f t="shared" si="28"/>
        <v>Littoral BatteriesLB56L2W172R1Z44Commande 3</v>
      </c>
      <c r="AD72" s="318" t="str">
        <f t="shared" si="29"/>
        <v>LB56L2W172R1Z44</v>
      </c>
      <c r="AE72" s="318" t="str">
        <f t="shared" si="30"/>
        <v>Littoral BatteriesLB56L2W172R1Z44</v>
      </c>
      <c r="AF72" s="318" t="e">
        <f>VLOOKUP(AC72,'Price list'!AN:AO,2,FALSE)</f>
        <v>#N/A</v>
      </c>
      <c r="AG72" s="318" t="str">
        <f t="shared" si="31"/>
        <v>LB56L2W172R1Z44</v>
      </c>
      <c r="AH72" s="318">
        <f t="shared" si="32"/>
        <v>63</v>
      </c>
      <c r="AI72" s="318">
        <f t="shared" si="33"/>
        <v>5</v>
      </c>
    </row>
    <row r="73" spans="1:35" s="318" customFormat="1" ht="17.100000000000001" customHeight="1" x14ac:dyDescent="0.25">
      <c r="A73" s="391" t="s">
        <v>945</v>
      </c>
      <c r="B73" s="320" t="s">
        <v>1060</v>
      </c>
      <c r="C73" s="411" t="s">
        <v>1063</v>
      </c>
      <c r="D73" s="404" t="s">
        <v>92</v>
      </c>
      <c r="E73" s="404" t="s">
        <v>93</v>
      </c>
      <c r="F73" s="320" t="s">
        <v>1064</v>
      </c>
      <c r="G73" s="321">
        <v>72</v>
      </c>
      <c r="H73" s="321">
        <f t="shared" si="21"/>
        <v>3</v>
      </c>
      <c r="I73" s="321"/>
      <c r="J73" s="322">
        <v>216</v>
      </c>
      <c r="K73" s="320"/>
      <c r="L73" s="352">
        <v>216</v>
      </c>
      <c r="M73" s="320">
        <f t="shared" si="8"/>
        <v>0</v>
      </c>
      <c r="N73" s="381" t="s">
        <v>1053</v>
      </c>
      <c r="O73" s="354">
        <v>44975</v>
      </c>
      <c r="P73" s="354">
        <v>44978</v>
      </c>
      <c r="Q73" s="354">
        <v>44972</v>
      </c>
      <c r="R73" s="405" t="s">
        <v>1062</v>
      </c>
      <c r="S73" s="320" t="str">
        <f t="shared" si="22"/>
        <v>LB44L1K072R1S12</v>
      </c>
      <c r="T73" s="320" t="str">
        <f t="shared" si="23"/>
        <v>MF 54459</v>
      </c>
      <c r="U73" s="320"/>
      <c r="V73" s="320">
        <f>VLOOKUP(S73,'Price list'!D$15:S$298,15,FALSE)</f>
        <v>10.9</v>
      </c>
      <c r="W73" s="320">
        <f t="shared" si="24"/>
        <v>72</v>
      </c>
      <c r="X73" s="320">
        <f t="shared" si="25"/>
        <v>3</v>
      </c>
      <c r="Y73" s="318" t="str">
        <f t="shared" si="26"/>
        <v>Littoral Batteries</v>
      </c>
      <c r="Z73" s="318" t="str">
        <f t="shared" si="27"/>
        <v>Commande 3</v>
      </c>
      <c r="AA73"/>
      <c r="AC73" s="318" t="str">
        <f t="shared" si="28"/>
        <v>Littoral BatteriesLB44L1K072R1S12Commande 3</v>
      </c>
      <c r="AD73" s="318" t="str">
        <f t="shared" si="29"/>
        <v>LB44L1K072R1S12</v>
      </c>
      <c r="AE73" s="318" t="str">
        <f t="shared" si="30"/>
        <v>Littoral BatteriesLB44L1K072R1S12</v>
      </c>
      <c r="AF73" s="318" t="e">
        <f>VLOOKUP(AC73,'Price list'!AN:AO,2,FALSE)</f>
        <v>#N/A</v>
      </c>
      <c r="AG73" s="318" t="str">
        <f t="shared" si="31"/>
        <v>LB44L1K072R1S12</v>
      </c>
      <c r="AH73" s="318">
        <f t="shared" si="32"/>
        <v>72</v>
      </c>
      <c r="AI73" s="318">
        <f t="shared" si="33"/>
        <v>3</v>
      </c>
    </row>
    <row r="74" spans="1:35" s="318" customFormat="1" ht="17.100000000000001" customHeight="1" x14ac:dyDescent="0.25">
      <c r="A74" s="391" t="s">
        <v>945</v>
      </c>
      <c r="B74" s="320" t="s">
        <v>1060</v>
      </c>
      <c r="C74" s="411" t="s">
        <v>1063</v>
      </c>
      <c r="D74" s="404" t="s">
        <v>89</v>
      </c>
      <c r="E74" s="404" t="s">
        <v>90</v>
      </c>
      <c r="F74" s="320" t="s">
        <v>1065</v>
      </c>
      <c r="G74" s="321">
        <v>72</v>
      </c>
      <c r="H74" s="321">
        <f t="shared" si="21"/>
        <v>2</v>
      </c>
      <c r="I74" s="321"/>
      <c r="J74" s="322">
        <v>144</v>
      </c>
      <c r="K74" s="320"/>
      <c r="L74" s="352">
        <v>144</v>
      </c>
      <c r="M74" s="320">
        <f t="shared" si="8"/>
        <v>0</v>
      </c>
      <c r="N74" s="381" t="s">
        <v>1053</v>
      </c>
      <c r="O74" s="354">
        <v>44975</v>
      </c>
      <c r="P74" s="354">
        <v>44978</v>
      </c>
      <c r="Q74" s="354">
        <v>44972</v>
      </c>
      <c r="R74" s="405" t="s">
        <v>1062</v>
      </c>
      <c r="S74" s="320" t="str">
        <f t="shared" si="22"/>
        <v>LB44B1K072R1S12</v>
      </c>
      <c r="T74" s="320" t="str">
        <f t="shared" si="23"/>
        <v>MF 54512</v>
      </c>
      <c r="U74" s="320"/>
      <c r="V74" s="320">
        <f>VLOOKUP(S74,'Price list'!D$15:S$298,15,FALSE)</f>
        <v>10.7</v>
      </c>
      <c r="W74" s="320">
        <f t="shared" si="24"/>
        <v>72</v>
      </c>
      <c r="X74" s="320">
        <f t="shared" si="25"/>
        <v>2</v>
      </c>
      <c r="Y74" s="318" t="str">
        <f t="shared" si="26"/>
        <v>Littoral Batteries</v>
      </c>
      <c r="Z74" s="318" t="str">
        <f t="shared" si="27"/>
        <v>Commande 3</v>
      </c>
      <c r="AA74"/>
      <c r="AC74" s="318" t="str">
        <f t="shared" si="28"/>
        <v>Littoral BatteriesLB44B1K072R1S12Commande 3</v>
      </c>
      <c r="AD74" s="318" t="str">
        <f t="shared" si="29"/>
        <v>LB44B1K072R1S12</v>
      </c>
      <c r="AE74" s="318" t="str">
        <f t="shared" si="30"/>
        <v>Littoral BatteriesLB44B1K072R1S12</v>
      </c>
      <c r="AF74" s="318" t="e">
        <f>VLOOKUP(AC74,'Price list'!AN:AO,2,FALSE)</f>
        <v>#N/A</v>
      </c>
      <c r="AG74" s="318" t="str">
        <f t="shared" si="31"/>
        <v>LB44B1K072R1S12</v>
      </c>
      <c r="AH74" s="318">
        <f t="shared" si="32"/>
        <v>72</v>
      </c>
      <c r="AI74" s="318">
        <f t="shared" si="33"/>
        <v>2</v>
      </c>
    </row>
    <row r="75" spans="1:35" s="318" customFormat="1" ht="17.100000000000001" customHeight="1" x14ac:dyDescent="0.25">
      <c r="A75" s="412" t="s">
        <v>945</v>
      </c>
      <c r="B75" s="320" t="s">
        <v>1060</v>
      </c>
      <c r="C75" s="403" t="s">
        <v>1061</v>
      </c>
      <c r="D75" s="404" t="s">
        <v>79</v>
      </c>
      <c r="E75" s="404" t="s">
        <v>80</v>
      </c>
      <c r="F75" s="320" t="s">
        <v>81</v>
      </c>
      <c r="G75" s="321">
        <v>57</v>
      </c>
      <c r="H75" s="321">
        <f t="shared" si="21"/>
        <v>7</v>
      </c>
      <c r="I75" s="321"/>
      <c r="J75" s="322">
        <v>399</v>
      </c>
      <c r="K75" s="320"/>
      <c r="L75" s="352">
        <v>399</v>
      </c>
      <c r="M75" s="320">
        <f t="shared" si="8"/>
        <v>0</v>
      </c>
      <c r="N75" s="381" t="s">
        <v>1053</v>
      </c>
      <c r="O75" s="354">
        <v>44975</v>
      </c>
      <c r="P75" s="354">
        <v>44978</v>
      </c>
      <c r="Q75" s="354">
        <v>44972</v>
      </c>
      <c r="R75" s="405" t="s">
        <v>1062</v>
      </c>
      <c r="S75" s="320" t="str">
        <f t="shared" si="22"/>
        <v>LB67B3W172R1Z44</v>
      </c>
      <c r="T75" s="320" t="str">
        <f t="shared" si="23"/>
        <v>SMF 57014</v>
      </c>
      <c r="U75" s="320"/>
      <c r="V75" s="320">
        <f>VLOOKUP(S75,'Price list'!D$15:S$298,15,FALSE)</f>
        <v>16.8</v>
      </c>
      <c r="W75" s="320">
        <f t="shared" si="24"/>
        <v>57</v>
      </c>
      <c r="X75" s="320">
        <f t="shared" si="25"/>
        <v>7</v>
      </c>
      <c r="Y75" s="318" t="str">
        <f t="shared" si="26"/>
        <v>Littoral Batteries</v>
      </c>
      <c r="Z75" s="318" t="str">
        <f t="shared" si="27"/>
        <v>Commande 3</v>
      </c>
      <c r="AA75"/>
      <c r="AC75" s="318" t="str">
        <f t="shared" si="28"/>
        <v>Littoral BatteriesLB67B3W172R1Z44Commande 3</v>
      </c>
      <c r="AD75" s="318" t="str">
        <f t="shared" si="29"/>
        <v>LB67B3W172R1Z44</v>
      </c>
      <c r="AE75" s="318" t="str">
        <f t="shared" si="30"/>
        <v>Littoral BatteriesLB67B3W172R1Z44</v>
      </c>
      <c r="AF75" s="318" t="e">
        <f>VLOOKUP(AC75,'Price list'!AN:AO,2,FALSE)</f>
        <v>#N/A</v>
      </c>
      <c r="AG75" s="318" t="str">
        <f t="shared" si="31"/>
        <v>LB67B3W172R1Z44</v>
      </c>
      <c r="AH75" s="318">
        <f t="shared" si="32"/>
        <v>57</v>
      </c>
      <c r="AI75" s="318">
        <f t="shared" si="33"/>
        <v>7</v>
      </c>
    </row>
    <row r="76" spans="1:35" s="318" customFormat="1" ht="17.100000000000001" customHeight="1" x14ac:dyDescent="0.25">
      <c r="A76" s="412" t="s">
        <v>945</v>
      </c>
      <c r="B76" s="320" t="s">
        <v>1060</v>
      </c>
      <c r="C76" s="403" t="s">
        <v>1061</v>
      </c>
      <c r="D76" s="404" t="s">
        <v>83</v>
      </c>
      <c r="E76" s="404" t="s">
        <v>84</v>
      </c>
      <c r="F76" s="320" t="s">
        <v>59</v>
      </c>
      <c r="G76" s="321">
        <v>57</v>
      </c>
      <c r="H76" s="321">
        <f t="shared" si="21"/>
        <v>6</v>
      </c>
      <c r="I76" s="321"/>
      <c r="J76" s="322">
        <v>342</v>
      </c>
      <c r="K76" s="320"/>
      <c r="L76" s="352">
        <v>342</v>
      </c>
      <c r="M76" s="320">
        <f t="shared" si="8"/>
        <v>0</v>
      </c>
      <c r="N76" s="381" t="s">
        <v>1053</v>
      </c>
      <c r="O76" s="354">
        <v>44975</v>
      </c>
      <c r="P76" s="354">
        <v>44978</v>
      </c>
      <c r="Q76" s="354">
        <v>44972</v>
      </c>
      <c r="R76" s="405" t="s">
        <v>1062</v>
      </c>
      <c r="S76" s="320" t="str">
        <f t="shared" si="22"/>
        <v>LB67L3W172R1Z44</v>
      </c>
      <c r="T76" s="320" t="str">
        <f t="shared" si="23"/>
        <v>SMF 57220</v>
      </c>
      <c r="U76" s="320"/>
      <c r="V76" s="320">
        <f>VLOOKUP(S76,'Price list'!D$15:S$298,15,FALSE)</f>
        <v>16.8</v>
      </c>
      <c r="W76" s="320">
        <f t="shared" si="24"/>
        <v>57</v>
      </c>
      <c r="X76" s="320">
        <f t="shared" si="25"/>
        <v>6</v>
      </c>
      <c r="Y76" s="318" t="str">
        <f t="shared" si="26"/>
        <v>Littoral Batteries</v>
      </c>
      <c r="Z76" s="318" t="str">
        <f t="shared" si="27"/>
        <v>Commande 3</v>
      </c>
      <c r="AA76"/>
      <c r="AC76" s="318" t="str">
        <f t="shared" si="28"/>
        <v>Littoral BatteriesLB67L3W172R1Z44Commande 3</v>
      </c>
      <c r="AD76" s="318" t="str">
        <f t="shared" si="29"/>
        <v>LB67L3W172R1Z44</v>
      </c>
      <c r="AE76" s="318" t="str">
        <f t="shared" si="30"/>
        <v>Littoral BatteriesLB67L3W172R1Z44</v>
      </c>
      <c r="AF76" s="318" t="e">
        <f>VLOOKUP(AC76,'Price list'!AN:AO,2,FALSE)</f>
        <v>#N/A</v>
      </c>
      <c r="AG76" s="318" t="str">
        <f t="shared" si="31"/>
        <v>LB67L3W172R1Z44</v>
      </c>
      <c r="AH76" s="318">
        <f t="shared" si="32"/>
        <v>57</v>
      </c>
      <c r="AI76" s="318">
        <f t="shared" si="33"/>
        <v>6</v>
      </c>
    </row>
    <row r="77" spans="1:35" s="318" customFormat="1" ht="17.100000000000001" customHeight="1" thickBot="1" x14ac:dyDescent="0.3">
      <c r="A77" s="413" t="s">
        <v>945</v>
      </c>
      <c r="B77" s="338" t="s">
        <v>1060</v>
      </c>
      <c r="C77" s="396" t="s">
        <v>1066</v>
      </c>
      <c r="D77" s="407" t="s">
        <v>262</v>
      </c>
      <c r="E77" s="407" t="s">
        <v>263</v>
      </c>
      <c r="F77" s="338" t="s">
        <v>74</v>
      </c>
      <c r="G77" s="339">
        <v>63</v>
      </c>
      <c r="H77" s="339">
        <f t="shared" si="21"/>
        <v>1</v>
      </c>
      <c r="I77" s="339"/>
      <c r="J77" s="340">
        <v>63</v>
      </c>
      <c r="K77" s="338"/>
      <c r="L77" s="408">
        <v>63</v>
      </c>
      <c r="M77" s="338">
        <f t="shared" si="8"/>
        <v>0</v>
      </c>
      <c r="N77" s="397" t="s">
        <v>1053</v>
      </c>
      <c r="O77" s="398">
        <v>44975</v>
      </c>
      <c r="P77" s="398">
        <v>44978</v>
      </c>
      <c r="Q77" s="398">
        <v>44972</v>
      </c>
      <c r="R77" s="409" t="s">
        <v>1062</v>
      </c>
      <c r="S77" s="320" t="str">
        <f t="shared" si="22"/>
        <v>LB66B2W172R1Z55</v>
      </c>
      <c r="T77" s="320" t="str">
        <f t="shared" si="23"/>
        <v>SMF 56277</v>
      </c>
      <c r="U77" s="320"/>
      <c r="V77" s="320">
        <f>VLOOKUP(S77,'Price list'!D$15:S$298,15,FALSE)</f>
        <v>14.1</v>
      </c>
      <c r="W77" s="320">
        <f t="shared" si="24"/>
        <v>63</v>
      </c>
      <c r="X77" s="320">
        <f t="shared" si="25"/>
        <v>1</v>
      </c>
      <c r="Y77" s="318" t="str">
        <f t="shared" si="26"/>
        <v>Littoral Batteries</v>
      </c>
      <c r="Z77" s="318" t="str">
        <f t="shared" si="27"/>
        <v>Commande 3</v>
      </c>
      <c r="AA77"/>
      <c r="AC77" s="318" t="str">
        <f t="shared" si="28"/>
        <v>Littoral BatteriesLB66B2W172R1Z55Commande 3</v>
      </c>
      <c r="AD77" s="318" t="str">
        <f t="shared" si="29"/>
        <v>LB66B2W172R1Z55</v>
      </c>
      <c r="AE77" s="318" t="str">
        <f t="shared" si="30"/>
        <v>Littoral BatteriesLB66B2W172R1Z55</v>
      </c>
      <c r="AF77" s="318" t="e">
        <f>VLOOKUP(AC77,'Price list'!AN:AO,2,FALSE)</f>
        <v>#N/A</v>
      </c>
      <c r="AG77" s="318" t="str">
        <f t="shared" si="31"/>
        <v>LB66B2W172R1Z55</v>
      </c>
      <c r="AH77" s="318">
        <f t="shared" si="32"/>
        <v>63</v>
      </c>
      <c r="AI77" s="318">
        <f t="shared" si="33"/>
        <v>1</v>
      </c>
    </row>
    <row r="78" spans="1:35" s="318" customFormat="1" ht="17.100000000000001" customHeight="1" x14ac:dyDescent="0.25">
      <c r="A78" s="414" t="s">
        <v>945</v>
      </c>
      <c r="B78" s="231" t="s">
        <v>1067</v>
      </c>
      <c r="C78" s="388" t="s">
        <v>1055</v>
      </c>
      <c r="D78" s="401" t="s">
        <v>57</v>
      </c>
      <c r="E78" s="401" t="s">
        <v>58</v>
      </c>
      <c r="F78" s="231" t="s">
        <v>59</v>
      </c>
      <c r="G78" s="311">
        <v>57</v>
      </c>
      <c r="H78" s="311">
        <f t="shared" si="21"/>
        <v>3</v>
      </c>
      <c r="I78" s="311"/>
      <c r="J78" s="312">
        <v>171</v>
      </c>
      <c r="K78" s="231"/>
      <c r="L78" s="346">
        <v>171</v>
      </c>
      <c r="M78" s="231">
        <f t="shared" si="8"/>
        <v>0</v>
      </c>
      <c r="N78" s="375" t="s">
        <v>1053</v>
      </c>
      <c r="O78" s="348">
        <v>44975</v>
      </c>
      <c r="P78" s="348">
        <v>44978</v>
      </c>
      <c r="Q78" s="348">
        <v>44972</v>
      </c>
      <c r="R78" s="402" t="s">
        <v>1068</v>
      </c>
      <c r="S78" s="320" t="str">
        <f t="shared" si="22"/>
        <v>LB77L3W172R1Z55</v>
      </c>
      <c r="T78" s="320" t="str">
        <f t="shared" si="23"/>
        <v>SMF 57412</v>
      </c>
      <c r="U78" s="320"/>
      <c r="V78" s="320">
        <f>VLOOKUP(S78,'Price list'!D$15:S$298,15,FALSE)</f>
        <v>17.454000000000001</v>
      </c>
      <c r="W78" s="320">
        <f t="shared" si="24"/>
        <v>57</v>
      </c>
      <c r="X78" s="320">
        <f t="shared" si="25"/>
        <v>3</v>
      </c>
      <c r="Y78" s="318" t="str">
        <f t="shared" si="26"/>
        <v>Littoral Batteries</v>
      </c>
      <c r="Z78" s="318" t="str">
        <f t="shared" si="27"/>
        <v>Commande 4</v>
      </c>
      <c r="AA78"/>
      <c r="AC78" s="318" t="str">
        <f t="shared" si="28"/>
        <v>Littoral BatteriesLB77L3W172R1Z55Commande 4</v>
      </c>
      <c r="AD78" s="318" t="str">
        <f t="shared" si="29"/>
        <v>LB77L3W172R1Z55</v>
      </c>
      <c r="AE78" s="318" t="str">
        <f t="shared" si="30"/>
        <v>Littoral BatteriesLB77L3W172R1Z55</v>
      </c>
      <c r="AF78" s="318" t="str">
        <f>VLOOKUP(AC78,'Price list'!AN:AO,2,FALSE)</f>
        <v>P0125</v>
      </c>
      <c r="AG78" s="318" t="str">
        <f t="shared" si="31"/>
        <v>LB77L3W172R1Z55</v>
      </c>
      <c r="AH78" s="318">
        <f t="shared" si="32"/>
        <v>57</v>
      </c>
      <c r="AI78" s="318">
        <f t="shared" si="33"/>
        <v>3</v>
      </c>
    </row>
    <row r="79" spans="1:35" s="318" customFormat="1" ht="17.100000000000001" customHeight="1" x14ac:dyDescent="0.25">
      <c r="A79" s="412" t="s">
        <v>945</v>
      </c>
      <c r="B79" s="320" t="s">
        <v>1067</v>
      </c>
      <c r="C79" s="403" t="s">
        <v>1059</v>
      </c>
      <c r="D79" s="404" t="s">
        <v>69</v>
      </c>
      <c r="E79" s="404" t="s">
        <v>70</v>
      </c>
      <c r="F79" s="320" t="s">
        <v>1064</v>
      </c>
      <c r="G79" s="321">
        <v>72</v>
      </c>
      <c r="H79" s="321">
        <f t="shared" si="21"/>
        <v>4</v>
      </c>
      <c r="I79" s="321"/>
      <c r="J79" s="322">
        <v>288</v>
      </c>
      <c r="K79" s="320"/>
      <c r="L79" s="352">
        <v>288</v>
      </c>
      <c r="M79" s="320">
        <f t="shared" si="8"/>
        <v>0</v>
      </c>
      <c r="N79" s="381" t="s">
        <v>1053</v>
      </c>
      <c r="O79" s="354">
        <v>44975</v>
      </c>
      <c r="P79" s="354">
        <v>44978</v>
      </c>
      <c r="Q79" s="354">
        <v>44972</v>
      </c>
      <c r="R79" s="405" t="s">
        <v>1068</v>
      </c>
      <c r="S79" s="320" t="str">
        <f t="shared" si="22"/>
        <v>LB45L1W172R1Z44</v>
      </c>
      <c r="T79" s="320" t="str">
        <f t="shared" si="23"/>
        <v>SMF 54459</v>
      </c>
      <c r="U79" s="320"/>
      <c r="V79" s="320">
        <f>VLOOKUP(S79,'Price list'!D$15:S$298,15,FALSE)</f>
        <v>11.6</v>
      </c>
      <c r="W79" s="320">
        <f t="shared" si="24"/>
        <v>72</v>
      </c>
      <c r="X79" s="320">
        <f t="shared" si="25"/>
        <v>4</v>
      </c>
      <c r="Y79" s="318" t="str">
        <f t="shared" si="26"/>
        <v>Littoral Batteries</v>
      </c>
      <c r="Z79" s="318" t="str">
        <f t="shared" si="27"/>
        <v>Commande 4</v>
      </c>
      <c r="AA79"/>
      <c r="AC79" s="318" t="str">
        <f t="shared" si="28"/>
        <v>Littoral BatteriesLB45L1W172R1Z44Commande 4</v>
      </c>
      <c r="AD79" s="318" t="str">
        <f t="shared" si="29"/>
        <v>LB45L1W172R1Z44</v>
      </c>
      <c r="AE79" s="318" t="str">
        <f t="shared" si="30"/>
        <v>Littoral BatteriesLB45L1W172R1Z44</v>
      </c>
      <c r="AF79" s="318" t="str">
        <f>VLOOKUP(AC79,'Price list'!AN:AO,2,FALSE)</f>
        <v>P0128</v>
      </c>
      <c r="AG79" s="318" t="str">
        <f t="shared" si="31"/>
        <v>LB45L1W172R1Z44</v>
      </c>
      <c r="AH79" s="318">
        <f t="shared" si="32"/>
        <v>72</v>
      </c>
      <c r="AI79" s="318">
        <f t="shared" si="33"/>
        <v>4</v>
      </c>
    </row>
    <row r="80" spans="1:35" s="318" customFormat="1" ht="17.100000000000001" customHeight="1" x14ac:dyDescent="0.25">
      <c r="A80" s="412" t="s">
        <v>945</v>
      </c>
      <c r="B80" s="320" t="s">
        <v>1067</v>
      </c>
      <c r="C80" s="403" t="s">
        <v>1059</v>
      </c>
      <c r="D80" s="404" t="s">
        <v>76</v>
      </c>
      <c r="E80" s="404" t="s">
        <v>77</v>
      </c>
      <c r="F80" s="320" t="s">
        <v>55</v>
      </c>
      <c r="G80" s="321">
        <v>63</v>
      </c>
      <c r="H80" s="321">
        <f t="shared" si="21"/>
        <v>3</v>
      </c>
      <c r="I80" s="321"/>
      <c r="J80" s="322">
        <v>189</v>
      </c>
      <c r="K80" s="320"/>
      <c r="L80" s="352">
        <v>189</v>
      </c>
      <c r="M80" s="320">
        <f t="shared" si="8"/>
        <v>0</v>
      </c>
      <c r="N80" s="381" t="s">
        <v>1053</v>
      </c>
      <c r="O80" s="354">
        <v>44975</v>
      </c>
      <c r="P80" s="354">
        <v>44978</v>
      </c>
      <c r="Q80" s="354">
        <v>44972</v>
      </c>
      <c r="R80" s="405" t="s">
        <v>1068</v>
      </c>
      <c r="S80" s="320" t="str">
        <f t="shared" si="22"/>
        <v>LB56L2W172R1Z44</v>
      </c>
      <c r="T80" s="320" t="str">
        <f t="shared" si="23"/>
        <v>SMF 56078</v>
      </c>
      <c r="U80" s="320"/>
      <c r="V80" s="320">
        <f>VLOOKUP(S80,'Price list'!D$15:S$298,15,FALSE)</f>
        <v>13.9</v>
      </c>
      <c r="W80" s="320">
        <f t="shared" si="24"/>
        <v>63</v>
      </c>
      <c r="X80" s="320">
        <f t="shared" si="25"/>
        <v>3</v>
      </c>
      <c r="Y80" s="318" t="str">
        <f t="shared" si="26"/>
        <v>Littoral Batteries</v>
      </c>
      <c r="Z80" s="318" t="str">
        <f t="shared" si="27"/>
        <v>Commande 4</v>
      </c>
      <c r="AA80"/>
      <c r="AC80" s="318" t="str">
        <f t="shared" si="28"/>
        <v>Littoral BatteriesLB56L2W172R1Z44Commande 4</v>
      </c>
      <c r="AD80" s="318" t="str">
        <f t="shared" si="29"/>
        <v>LB56L2W172R1Z44</v>
      </c>
      <c r="AE80" s="318" t="str">
        <f t="shared" si="30"/>
        <v>Littoral BatteriesLB56L2W172R1Z44</v>
      </c>
      <c r="AF80" s="318" t="str">
        <f>VLOOKUP(AC80,'Price list'!AN:AO,2,FALSE)</f>
        <v>P0130</v>
      </c>
      <c r="AG80" s="318" t="str">
        <f t="shared" si="31"/>
        <v>LB56L2W172R1Z44</v>
      </c>
      <c r="AH80" s="318">
        <f t="shared" si="32"/>
        <v>63</v>
      </c>
      <c r="AI80" s="318">
        <f t="shared" si="33"/>
        <v>3</v>
      </c>
    </row>
    <row r="81" spans="1:35" s="318" customFormat="1" ht="17.100000000000001" customHeight="1" x14ac:dyDescent="0.25">
      <c r="A81" s="412" t="s">
        <v>945</v>
      </c>
      <c r="B81" s="320" t="s">
        <v>1067</v>
      </c>
      <c r="C81" s="403" t="s">
        <v>1059</v>
      </c>
      <c r="D81" s="404" t="s">
        <v>83</v>
      </c>
      <c r="E81" s="404" t="s">
        <v>84</v>
      </c>
      <c r="F81" s="320" t="s">
        <v>59</v>
      </c>
      <c r="G81" s="321">
        <v>57</v>
      </c>
      <c r="H81" s="321">
        <f t="shared" si="21"/>
        <v>5</v>
      </c>
      <c r="I81" s="321"/>
      <c r="J81" s="322">
        <v>285</v>
      </c>
      <c r="K81" s="320"/>
      <c r="L81" s="352">
        <v>285</v>
      </c>
      <c r="M81" s="320">
        <f t="shared" si="8"/>
        <v>0</v>
      </c>
      <c r="N81" s="381" t="s">
        <v>1053</v>
      </c>
      <c r="O81" s="354">
        <v>44975</v>
      </c>
      <c r="P81" s="354">
        <v>44978</v>
      </c>
      <c r="Q81" s="354">
        <v>44972</v>
      </c>
      <c r="R81" s="405" t="s">
        <v>1068</v>
      </c>
      <c r="S81" s="320" t="str">
        <f t="shared" si="22"/>
        <v>LB67L3W172R1Z44</v>
      </c>
      <c r="T81" s="320" t="str">
        <f t="shared" si="23"/>
        <v>SMF 57220</v>
      </c>
      <c r="U81" s="320"/>
      <c r="V81" s="320">
        <f>VLOOKUP(S81,'Price list'!D$15:S$298,15,FALSE)</f>
        <v>16.8</v>
      </c>
      <c r="W81" s="320">
        <f t="shared" si="24"/>
        <v>57</v>
      </c>
      <c r="X81" s="320">
        <f t="shared" si="25"/>
        <v>5</v>
      </c>
      <c r="Y81" s="318" t="str">
        <f t="shared" si="26"/>
        <v>Littoral Batteries</v>
      </c>
      <c r="Z81" s="318" t="str">
        <f t="shared" si="27"/>
        <v>Commande 4</v>
      </c>
      <c r="AA81"/>
      <c r="AC81" s="318" t="str">
        <f t="shared" si="28"/>
        <v>Littoral BatteriesLB67L3W172R1Z44Commande 4</v>
      </c>
      <c r="AD81" s="318" t="str">
        <f t="shared" si="29"/>
        <v>LB67L3W172R1Z44</v>
      </c>
      <c r="AE81" s="318" t="str">
        <f t="shared" si="30"/>
        <v>Littoral BatteriesLB67L3W172R1Z44</v>
      </c>
      <c r="AF81" s="318" t="str">
        <f>VLOOKUP(AC81,'Price list'!AN:AO,2,FALSE)</f>
        <v>P0132</v>
      </c>
      <c r="AG81" s="318" t="str">
        <f t="shared" si="31"/>
        <v>LB67L3W172R1Z44</v>
      </c>
      <c r="AH81" s="318">
        <f t="shared" si="32"/>
        <v>57</v>
      </c>
      <c r="AI81" s="318">
        <f t="shared" si="33"/>
        <v>5</v>
      </c>
    </row>
    <row r="82" spans="1:35" s="318" customFormat="1" ht="17.100000000000001" customHeight="1" x14ac:dyDescent="0.25">
      <c r="A82" s="412" t="s">
        <v>945</v>
      </c>
      <c r="B82" s="320" t="s">
        <v>1067</v>
      </c>
      <c r="C82" s="403" t="s">
        <v>1059</v>
      </c>
      <c r="D82" s="404" t="s">
        <v>79</v>
      </c>
      <c r="E82" s="404" t="s">
        <v>80</v>
      </c>
      <c r="F82" s="320" t="s">
        <v>81</v>
      </c>
      <c r="G82" s="321">
        <v>57</v>
      </c>
      <c r="H82" s="321">
        <f t="shared" si="21"/>
        <v>4</v>
      </c>
      <c r="I82" s="321"/>
      <c r="J82" s="322">
        <v>228</v>
      </c>
      <c r="K82" s="320"/>
      <c r="L82" s="352">
        <v>228</v>
      </c>
      <c r="M82" s="320">
        <f t="shared" si="8"/>
        <v>0</v>
      </c>
      <c r="N82" s="381" t="s">
        <v>1053</v>
      </c>
      <c r="O82" s="354">
        <v>44975</v>
      </c>
      <c r="P82" s="354">
        <v>44978</v>
      </c>
      <c r="Q82" s="354">
        <v>44972</v>
      </c>
      <c r="R82" s="405" t="s">
        <v>1068</v>
      </c>
      <c r="S82" s="320" t="str">
        <f t="shared" si="22"/>
        <v>LB67B3W172R1Z44</v>
      </c>
      <c r="T82" s="320" t="str">
        <f t="shared" si="23"/>
        <v>SMF 57014</v>
      </c>
      <c r="U82" s="320"/>
      <c r="V82" s="320">
        <f>VLOOKUP(S82,'Price list'!D$15:S$298,15,FALSE)</f>
        <v>16.8</v>
      </c>
      <c r="W82" s="320">
        <f t="shared" si="24"/>
        <v>57</v>
      </c>
      <c r="X82" s="320">
        <f t="shared" si="25"/>
        <v>4</v>
      </c>
      <c r="Y82" s="318" t="str">
        <f t="shared" si="26"/>
        <v>Littoral Batteries</v>
      </c>
      <c r="Z82" s="318" t="str">
        <f t="shared" si="27"/>
        <v>Commande 4</v>
      </c>
      <c r="AA82"/>
      <c r="AC82" s="318" t="str">
        <f t="shared" si="28"/>
        <v>Littoral BatteriesLB67B3W172R1Z44Commande 4</v>
      </c>
      <c r="AD82" s="318" t="str">
        <f t="shared" si="29"/>
        <v>LB67B3W172R1Z44</v>
      </c>
      <c r="AE82" s="318" t="str">
        <f t="shared" si="30"/>
        <v>Littoral BatteriesLB67B3W172R1Z44</v>
      </c>
      <c r="AF82" s="318" t="str">
        <f>VLOOKUP(AC82,'Price list'!AN:AO,2,FALSE)</f>
        <v>P0131</v>
      </c>
      <c r="AG82" s="318" t="str">
        <f t="shared" si="31"/>
        <v>LB67B3W172R1Z44</v>
      </c>
      <c r="AH82" s="318">
        <f t="shared" si="32"/>
        <v>57</v>
      </c>
      <c r="AI82" s="318">
        <f t="shared" si="33"/>
        <v>4</v>
      </c>
    </row>
    <row r="83" spans="1:35" s="318" customFormat="1" ht="17.100000000000001" customHeight="1" thickBot="1" x14ac:dyDescent="0.3">
      <c r="A83" s="413" t="s">
        <v>945</v>
      </c>
      <c r="B83" s="338" t="s">
        <v>1067</v>
      </c>
      <c r="C83" s="406" t="s">
        <v>1059</v>
      </c>
      <c r="D83" s="407" t="s">
        <v>86</v>
      </c>
      <c r="E83" s="407" t="s">
        <v>87</v>
      </c>
      <c r="F83" s="338" t="s">
        <v>63</v>
      </c>
      <c r="G83" s="339">
        <v>36</v>
      </c>
      <c r="H83" s="339">
        <f t="shared" si="21"/>
        <v>5</v>
      </c>
      <c r="I83" s="339"/>
      <c r="J83" s="340">
        <v>180</v>
      </c>
      <c r="K83" s="338"/>
      <c r="L83" s="408">
        <v>180</v>
      </c>
      <c r="M83" s="338">
        <f t="shared" si="8"/>
        <v>0</v>
      </c>
      <c r="N83" s="397" t="s">
        <v>1053</v>
      </c>
      <c r="O83" s="398">
        <v>44975</v>
      </c>
      <c r="P83" s="398">
        <v>44978</v>
      </c>
      <c r="Q83" s="398">
        <v>44972</v>
      </c>
      <c r="R83" s="409" t="s">
        <v>1068</v>
      </c>
      <c r="S83" s="320" t="str">
        <f t="shared" si="22"/>
        <v>LB89L5W172R1Z44</v>
      </c>
      <c r="T83" s="320" t="str">
        <f t="shared" si="23"/>
        <v>SMF 59538</v>
      </c>
      <c r="U83" s="320"/>
      <c r="V83" s="320">
        <f>VLOOKUP(S83,'Price list'!D$15:S$298,15,FALSE)</f>
        <v>21.2</v>
      </c>
      <c r="W83" s="320">
        <f t="shared" si="24"/>
        <v>36</v>
      </c>
      <c r="X83" s="320">
        <f t="shared" si="25"/>
        <v>5</v>
      </c>
      <c r="Y83" s="318" t="str">
        <f t="shared" si="26"/>
        <v>Littoral Batteries</v>
      </c>
      <c r="Z83" s="318" t="str">
        <f t="shared" si="27"/>
        <v>Commande 4</v>
      </c>
      <c r="AA83"/>
      <c r="AC83" s="318" t="str">
        <f t="shared" si="28"/>
        <v>Littoral BatteriesLB89L5W172R1Z44Commande 4</v>
      </c>
      <c r="AD83" s="318" t="str">
        <f t="shared" si="29"/>
        <v>LB89L5W172R1Z44</v>
      </c>
      <c r="AE83" s="318" t="str">
        <f t="shared" si="30"/>
        <v>Littoral BatteriesLB89L5W172R1Z44</v>
      </c>
      <c r="AF83" s="318" t="str">
        <f>VLOOKUP(AC83,'Price list'!AN:AO,2,FALSE)</f>
        <v>P0133</v>
      </c>
      <c r="AG83" s="318" t="str">
        <f t="shared" si="31"/>
        <v>LB89L5W172R1Z44</v>
      </c>
      <c r="AH83" s="318">
        <f t="shared" si="32"/>
        <v>36</v>
      </c>
      <c r="AI83" s="318">
        <f t="shared" si="33"/>
        <v>5</v>
      </c>
    </row>
    <row r="84" spans="1:35" s="318" customFormat="1" ht="17.100000000000001" customHeight="1" x14ac:dyDescent="0.25">
      <c r="A84" s="414" t="s">
        <v>1069</v>
      </c>
      <c r="B84" s="231" t="s">
        <v>997</v>
      </c>
      <c r="C84" s="410" t="s">
        <v>1059</v>
      </c>
      <c r="D84" s="401" t="s">
        <v>69</v>
      </c>
      <c r="E84" s="401" t="s">
        <v>70</v>
      </c>
      <c r="F84" s="231" t="s">
        <v>1064</v>
      </c>
      <c r="G84" s="311">
        <v>96</v>
      </c>
      <c r="H84" s="311">
        <f t="shared" si="21"/>
        <v>3</v>
      </c>
      <c r="I84" s="311"/>
      <c r="J84" s="312">
        <v>288</v>
      </c>
      <c r="K84" s="231"/>
      <c r="L84" s="346">
        <v>288</v>
      </c>
      <c r="M84" s="231">
        <f t="shared" si="8"/>
        <v>0</v>
      </c>
      <c r="N84" s="231" t="s">
        <v>1057</v>
      </c>
      <c r="O84" s="348">
        <v>44975</v>
      </c>
      <c r="P84" s="348">
        <v>44978</v>
      </c>
      <c r="Q84" s="348">
        <v>44972</v>
      </c>
      <c r="R84" s="402" t="s">
        <v>1070</v>
      </c>
      <c r="S84" s="320" t="str">
        <f t="shared" si="22"/>
        <v>LB45L1W172R1Z44</v>
      </c>
      <c r="T84" s="320" t="str">
        <f t="shared" si="23"/>
        <v>SMF 54459</v>
      </c>
      <c r="U84" s="320"/>
      <c r="V84" s="320">
        <f>VLOOKUP(S84,'Price list'!D$15:S$298,15,FALSE)</f>
        <v>11.6</v>
      </c>
      <c r="W84" s="320">
        <f t="shared" si="24"/>
        <v>96</v>
      </c>
      <c r="X84" s="320">
        <f t="shared" si="25"/>
        <v>3</v>
      </c>
      <c r="Y84" s="318" t="str">
        <f t="shared" si="26"/>
        <v>RPA</v>
      </c>
      <c r="Z84" s="318" t="str">
        <f t="shared" si="27"/>
        <v>Commande 1</v>
      </c>
      <c r="AA84"/>
      <c r="AC84" s="318" t="str">
        <f t="shared" si="28"/>
        <v>RPALB45L1W172R1Z44Commande 1</v>
      </c>
      <c r="AD84" s="318" t="str">
        <f t="shared" si="29"/>
        <v>LB45L1W172R1Z44</v>
      </c>
      <c r="AE84" s="318" t="str">
        <f t="shared" si="30"/>
        <v>RPALB45L1W172R1Z44</v>
      </c>
      <c r="AF84" s="318" t="e">
        <f>VLOOKUP(AC84,'Price list'!AN:AO,2,FALSE)</f>
        <v>#N/A</v>
      </c>
      <c r="AG84" s="318" t="str">
        <f t="shared" si="31"/>
        <v>LB45L1W172R1Z44</v>
      </c>
      <c r="AH84" s="318">
        <f t="shared" si="32"/>
        <v>96</v>
      </c>
      <c r="AI84" s="318">
        <f t="shared" si="33"/>
        <v>3</v>
      </c>
    </row>
    <row r="85" spans="1:35" s="318" customFormat="1" ht="17.100000000000001" customHeight="1" x14ac:dyDescent="0.25">
      <c r="A85" s="412" t="s">
        <v>1069</v>
      </c>
      <c r="B85" s="320" t="s">
        <v>997</v>
      </c>
      <c r="C85" s="403" t="s">
        <v>1059</v>
      </c>
      <c r="D85" s="404" t="s">
        <v>76</v>
      </c>
      <c r="E85" s="404" t="s">
        <v>77</v>
      </c>
      <c r="F85" s="320" t="s">
        <v>55</v>
      </c>
      <c r="G85" s="321">
        <v>84</v>
      </c>
      <c r="H85" s="321">
        <f t="shared" si="21"/>
        <v>5</v>
      </c>
      <c r="I85" s="321"/>
      <c r="J85" s="322">
        <v>420</v>
      </c>
      <c r="K85" s="320"/>
      <c r="L85" s="352">
        <v>420</v>
      </c>
      <c r="M85" s="320">
        <f t="shared" si="8"/>
        <v>0</v>
      </c>
      <c r="N85" s="381" t="s">
        <v>1057</v>
      </c>
      <c r="O85" s="354">
        <v>44975</v>
      </c>
      <c r="P85" s="354">
        <v>44978</v>
      </c>
      <c r="Q85" s="354">
        <v>44972</v>
      </c>
      <c r="R85" s="405" t="s">
        <v>1070</v>
      </c>
      <c r="S85" s="320" t="str">
        <f t="shared" si="22"/>
        <v>LB56L2W172R1Z44</v>
      </c>
      <c r="T85" s="320" t="str">
        <f t="shared" si="23"/>
        <v>SMF 56078</v>
      </c>
      <c r="U85" s="320"/>
      <c r="V85" s="320">
        <f>VLOOKUP(S85,'Price list'!D$15:S$298,15,FALSE)</f>
        <v>13.9</v>
      </c>
      <c r="W85" s="320">
        <f t="shared" si="24"/>
        <v>84</v>
      </c>
      <c r="X85" s="320">
        <f t="shared" si="25"/>
        <v>5</v>
      </c>
      <c r="Y85" s="318" t="str">
        <f t="shared" si="26"/>
        <v>RPA</v>
      </c>
      <c r="Z85" s="318" t="str">
        <f t="shared" si="27"/>
        <v>Commande 1</v>
      </c>
      <c r="AA85"/>
      <c r="AC85" s="318" t="str">
        <f t="shared" si="28"/>
        <v>RPALB56L2W172R1Z44Commande 1</v>
      </c>
      <c r="AD85" s="318" t="str">
        <f t="shared" si="29"/>
        <v>LB56L2W172R1Z44</v>
      </c>
      <c r="AE85" s="318" t="str">
        <f t="shared" si="30"/>
        <v>RPALB56L2W172R1Z44</v>
      </c>
      <c r="AF85" s="318" t="e">
        <f>VLOOKUP(AC85,'Price list'!AN:AO,2,FALSE)</f>
        <v>#N/A</v>
      </c>
      <c r="AG85" s="318" t="str">
        <f t="shared" si="31"/>
        <v>LB56L2W172R1Z44</v>
      </c>
      <c r="AH85" s="318">
        <f t="shared" si="32"/>
        <v>84</v>
      </c>
      <c r="AI85" s="318">
        <f t="shared" si="33"/>
        <v>5</v>
      </c>
    </row>
    <row r="86" spans="1:35" s="318" customFormat="1" ht="17.100000000000001" customHeight="1" x14ac:dyDescent="0.25">
      <c r="A86" s="412" t="s">
        <v>1069</v>
      </c>
      <c r="B86" s="320" t="s">
        <v>997</v>
      </c>
      <c r="C86" s="392" t="s">
        <v>1055</v>
      </c>
      <c r="D86" s="404" t="s">
        <v>53</v>
      </c>
      <c r="E86" s="404" t="s">
        <v>54</v>
      </c>
      <c r="F86" s="320" t="s">
        <v>55</v>
      </c>
      <c r="G86" s="321">
        <v>84</v>
      </c>
      <c r="H86" s="321">
        <f t="shared" si="21"/>
        <v>1</v>
      </c>
      <c r="I86" s="321"/>
      <c r="J86" s="322">
        <v>84</v>
      </c>
      <c r="K86" s="320"/>
      <c r="L86" s="352">
        <v>84</v>
      </c>
      <c r="M86" s="320">
        <f t="shared" ref="M86:M97" si="34">IF(0&lt;J86-K86-L86,J86-K86-L86,0)</f>
        <v>0</v>
      </c>
      <c r="N86" s="381" t="s">
        <v>1057</v>
      </c>
      <c r="O86" s="354">
        <v>44975</v>
      </c>
      <c r="P86" s="354">
        <v>44978</v>
      </c>
      <c r="Q86" s="354">
        <v>44972</v>
      </c>
      <c r="R86" s="405" t="s">
        <v>1070</v>
      </c>
      <c r="S86" s="320" t="str">
        <f t="shared" si="22"/>
        <v>LB66L2W172R1Z55</v>
      </c>
      <c r="T86" s="320" t="str">
        <f t="shared" si="23"/>
        <v>SMF 56219</v>
      </c>
      <c r="U86" s="320"/>
      <c r="V86" s="320">
        <f>VLOOKUP(S86,'Price list'!D$15:S$298,15,FALSE)</f>
        <v>14.552</v>
      </c>
      <c r="W86" s="320">
        <f t="shared" si="24"/>
        <v>84</v>
      </c>
      <c r="X86" s="320">
        <f t="shared" si="25"/>
        <v>1</v>
      </c>
      <c r="Y86" s="318" t="str">
        <f t="shared" si="26"/>
        <v>RPA</v>
      </c>
      <c r="Z86" s="318" t="str">
        <f t="shared" si="27"/>
        <v>Commande 1</v>
      </c>
      <c r="AA86"/>
      <c r="AC86" s="318" t="str">
        <f t="shared" si="28"/>
        <v>RPALB66L2W172R1Z55Commande 1</v>
      </c>
      <c r="AD86" s="318" t="str">
        <f t="shared" si="29"/>
        <v>LB66L2W172R1Z55</v>
      </c>
      <c r="AE86" s="318" t="str">
        <f t="shared" si="30"/>
        <v>RPALB66L2W172R1Z55</v>
      </c>
      <c r="AF86" s="318" t="e">
        <f>VLOOKUP(AC86,'Price list'!AN:AO,2,FALSE)</f>
        <v>#N/A</v>
      </c>
      <c r="AG86" s="318" t="str">
        <f t="shared" si="31"/>
        <v>LB66L2W172R1Z55</v>
      </c>
      <c r="AH86" s="318">
        <f t="shared" si="32"/>
        <v>84</v>
      </c>
      <c r="AI86" s="318">
        <f t="shared" si="33"/>
        <v>1</v>
      </c>
    </row>
    <row r="87" spans="1:35" s="318" customFormat="1" ht="17.100000000000001" customHeight="1" x14ac:dyDescent="0.25">
      <c r="A87" s="412" t="s">
        <v>1069</v>
      </c>
      <c r="B87" s="320" t="s">
        <v>997</v>
      </c>
      <c r="C87" s="392" t="s">
        <v>1055</v>
      </c>
      <c r="D87" s="404" t="s">
        <v>57</v>
      </c>
      <c r="E87" s="404" t="s">
        <v>58</v>
      </c>
      <c r="F87" s="320" t="s">
        <v>59</v>
      </c>
      <c r="G87" s="321">
        <v>76</v>
      </c>
      <c r="H87" s="321">
        <f t="shared" si="21"/>
        <v>1</v>
      </c>
      <c r="I87" s="321"/>
      <c r="J87" s="322">
        <v>76</v>
      </c>
      <c r="K87" s="320"/>
      <c r="L87" s="352">
        <v>76</v>
      </c>
      <c r="M87" s="320">
        <f t="shared" si="34"/>
        <v>0</v>
      </c>
      <c r="N87" s="381" t="s">
        <v>1057</v>
      </c>
      <c r="O87" s="354">
        <v>44975</v>
      </c>
      <c r="P87" s="354">
        <v>44978</v>
      </c>
      <c r="Q87" s="354">
        <v>44972</v>
      </c>
      <c r="R87" s="405" t="s">
        <v>1070</v>
      </c>
      <c r="S87" s="320" t="str">
        <f t="shared" si="22"/>
        <v>LB77L3W172R1Z55</v>
      </c>
      <c r="T87" s="320" t="str">
        <f t="shared" si="23"/>
        <v>SMF 57412</v>
      </c>
      <c r="U87" s="320"/>
      <c r="V87" s="320">
        <f>VLOOKUP(S87,'Price list'!D$15:S$298,15,FALSE)</f>
        <v>17.454000000000001</v>
      </c>
      <c r="W87" s="320">
        <f t="shared" si="24"/>
        <v>76</v>
      </c>
      <c r="X87" s="320">
        <f t="shared" si="25"/>
        <v>1</v>
      </c>
      <c r="Y87" s="318" t="str">
        <f t="shared" si="26"/>
        <v>RPA</v>
      </c>
      <c r="Z87" s="318" t="str">
        <f t="shared" si="27"/>
        <v>Commande 1</v>
      </c>
      <c r="AA87"/>
      <c r="AC87" s="318" t="str">
        <f t="shared" si="28"/>
        <v>RPALB77L3W172R1Z55Commande 1</v>
      </c>
      <c r="AD87" s="318" t="str">
        <f t="shared" si="29"/>
        <v>LB77L3W172R1Z55</v>
      </c>
      <c r="AE87" s="318" t="str">
        <f t="shared" si="30"/>
        <v>RPALB77L3W172R1Z55</v>
      </c>
      <c r="AF87" s="318" t="e">
        <f>VLOOKUP(AC87,'Price list'!AN:AO,2,FALSE)</f>
        <v>#N/A</v>
      </c>
      <c r="AG87" s="318" t="str">
        <f t="shared" si="31"/>
        <v>LB77L3W172R1Z55</v>
      </c>
      <c r="AH87" s="318">
        <f t="shared" si="32"/>
        <v>76</v>
      </c>
      <c r="AI87" s="318">
        <f t="shared" si="33"/>
        <v>1</v>
      </c>
    </row>
    <row r="88" spans="1:35" s="318" customFormat="1" ht="17.100000000000001" customHeight="1" x14ac:dyDescent="0.25">
      <c r="A88" s="412" t="s">
        <v>1069</v>
      </c>
      <c r="B88" s="320" t="s">
        <v>997</v>
      </c>
      <c r="C88" s="392" t="s">
        <v>1055</v>
      </c>
      <c r="D88" s="404" t="s">
        <v>61</v>
      </c>
      <c r="E88" s="404" t="s">
        <v>62</v>
      </c>
      <c r="F88" s="320" t="s">
        <v>63</v>
      </c>
      <c r="G88" s="321">
        <v>48</v>
      </c>
      <c r="H88" s="321">
        <f t="shared" si="21"/>
        <v>1</v>
      </c>
      <c r="I88" s="321"/>
      <c r="J88" s="322">
        <v>48</v>
      </c>
      <c r="K88" s="320"/>
      <c r="L88" s="352">
        <v>48</v>
      </c>
      <c r="M88" s="320">
        <f t="shared" si="34"/>
        <v>0</v>
      </c>
      <c r="N88" s="381" t="s">
        <v>1057</v>
      </c>
      <c r="O88" s="354">
        <v>44975</v>
      </c>
      <c r="P88" s="354">
        <v>44978</v>
      </c>
      <c r="Q88" s="354">
        <v>44972</v>
      </c>
      <c r="R88" s="405" t="s">
        <v>1070</v>
      </c>
      <c r="S88" s="320" t="str">
        <f t="shared" si="22"/>
        <v>LB90L5W172R1Z55</v>
      </c>
      <c r="T88" s="320" t="str">
        <f t="shared" si="23"/>
        <v>SMF 60044</v>
      </c>
      <c r="U88" s="320"/>
      <c r="V88" s="320">
        <f>VLOOKUP(S88,'Price list'!D$15:S$298,15,FALSE)</f>
        <v>22.8</v>
      </c>
      <c r="W88" s="320">
        <f t="shared" si="24"/>
        <v>48</v>
      </c>
      <c r="X88" s="320">
        <f t="shared" si="25"/>
        <v>1</v>
      </c>
      <c r="Y88" s="318" t="str">
        <f t="shared" si="26"/>
        <v>RPA</v>
      </c>
      <c r="Z88" s="318" t="str">
        <f t="shared" si="27"/>
        <v>Commande 1</v>
      </c>
      <c r="AA88"/>
      <c r="AC88" s="318" t="str">
        <f t="shared" si="28"/>
        <v>RPALB90L5W172R1Z55Commande 1</v>
      </c>
      <c r="AD88" s="318" t="str">
        <f t="shared" si="29"/>
        <v>LB90L5W172R1Z55</v>
      </c>
      <c r="AE88" s="318" t="str">
        <f t="shared" si="30"/>
        <v>RPALB90L5W172R1Z55</v>
      </c>
      <c r="AF88" s="318" t="e">
        <f>VLOOKUP(AC88,'Price list'!AN:AO,2,FALSE)</f>
        <v>#N/A</v>
      </c>
      <c r="AG88" s="318" t="str">
        <f t="shared" si="31"/>
        <v>LB90L5W172R1Z55</v>
      </c>
      <c r="AH88" s="318">
        <f t="shared" si="32"/>
        <v>48</v>
      </c>
      <c r="AI88" s="318">
        <f t="shared" si="33"/>
        <v>1</v>
      </c>
    </row>
    <row r="89" spans="1:35" s="318" customFormat="1" ht="17.100000000000001" customHeight="1" x14ac:dyDescent="0.25">
      <c r="A89" s="412" t="s">
        <v>1069</v>
      </c>
      <c r="B89" s="320" t="s">
        <v>997</v>
      </c>
      <c r="C89" s="403" t="s">
        <v>1059</v>
      </c>
      <c r="D89" s="404" t="s">
        <v>83</v>
      </c>
      <c r="E89" s="404" t="s">
        <v>84</v>
      </c>
      <c r="F89" s="320" t="s">
        <v>59</v>
      </c>
      <c r="G89" s="321">
        <v>76</v>
      </c>
      <c r="H89" s="321">
        <f t="shared" si="21"/>
        <v>6</v>
      </c>
      <c r="I89" s="321"/>
      <c r="J89" s="322">
        <v>456</v>
      </c>
      <c r="K89" s="320"/>
      <c r="L89" s="352">
        <v>456</v>
      </c>
      <c r="M89" s="320">
        <f t="shared" si="34"/>
        <v>0</v>
      </c>
      <c r="N89" s="381" t="s">
        <v>1057</v>
      </c>
      <c r="O89" s="354">
        <v>44975</v>
      </c>
      <c r="P89" s="354">
        <v>44978</v>
      </c>
      <c r="Q89" s="354">
        <v>44972</v>
      </c>
      <c r="R89" s="405" t="s">
        <v>1070</v>
      </c>
      <c r="S89" s="320" t="str">
        <f t="shared" si="22"/>
        <v>LB67L3W172R1Z44</v>
      </c>
      <c r="T89" s="320" t="str">
        <f t="shared" si="23"/>
        <v>SMF 57220</v>
      </c>
      <c r="U89" s="320"/>
      <c r="V89" s="320">
        <f>VLOOKUP(S89,'Price list'!D$15:S$298,15,FALSE)</f>
        <v>16.8</v>
      </c>
      <c r="W89" s="320">
        <f t="shared" si="24"/>
        <v>76</v>
      </c>
      <c r="X89" s="320">
        <f t="shared" si="25"/>
        <v>6</v>
      </c>
      <c r="Y89" s="318" t="str">
        <f t="shared" si="26"/>
        <v>RPA</v>
      </c>
      <c r="Z89" s="318" t="str">
        <f t="shared" si="27"/>
        <v>Commande 1</v>
      </c>
      <c r="AA89"/>
      <c r="AC89" s="318" t="str">
        <f t="shared" si="28"/>
        <v>RPALB67L3W172R1Z44Commande 1</v>
      </c>
      <c r="AD89" s="318" t="str">
        <f t="shared" si="29"/>
        <v>LB67L3W172R1Z44</v>
      </c>
      <c r="AE89" s="318" t="str">
        <f t="shared" si="30"/>
        <v>RPALB67L3W172R1Z44</v>
      </c>
      <c r="AF89" s="318" t="e">
        <f>VLOOKUP(AC89,'Price list'!AN:AO,2,FALSE)</f>
        <v>#N/A</v>
      </c>
      <c r="AG89" s="318" t="str">
        <f t="shared" si="31"/>
        <v>LB67L3W172R1Z44</v>
      </c>
      <c r="AH89" s="318">
        <f t="shared" si="32"/>
        <v>76</v>
      </c>
      <c r="AI89" s="318">
        <f t="shared" si="33"/>
        <v>6</v>
      </c>
    </row>
    <row r="90" spans="1:35" s="318" customFormat="1" ht="17.100000000000001" customHeight="1" x14ac:dyDescent="0.25">
      <c r="A90" s="412" t="s">
        <v>1069</v>
      </c>
      <c r="B90" s="320" t="s">
        <v>997</v>
      </c>
      <c r="C90" s="403" t="s">
        <v>1059</v>
      </c>
      <c r="D90" s="404" t="s">
        <v>86</v>
      </c>
      <c r="E90" s="404" t="s">
        <v>87</v>
      </c>
      <c r="F90" s="320" t="s">
        <v>63</v>
      </c>
      <c r="G90" s="321">
        <v>48</v>
      </c>
      <c r="H90" s="321">
        <f t="shared" si="21"/>
        <v>4</v>
      </c>
      <c r="I90" s="321"/>
      <c r="J90" s="322">
        <v>192</v>
      </c>
      <c r="K90" s="320"/>
      <c r="L90" s="352">
        <v>192</v>
      </c>
      <c r="M90" s="320">
        <f t="shared" si="34"/>
        <v>0</v>
      </c>
      <c r="N90" s="381" t="s">
        <v>1057</v>
      </c>
      <c r="O90" s="354">
        <v>44975</v>
      </c>
      <c r="P90" s="354">
        <v>44978</v>
      </c>
      <c r="Q90" s="354">
        <v>44972</v>
      </c>
      <c r="R90" s="405" t="s">
        <v>1070</v>
      </c>
      <c r="S90" s="320" t="str">
        <f t="shared" si="22"/>
        <v>LB89L5W172R1Z44</v>
      </c>
      <c r="T90" s="320" t="str">
        <f t="shared" si="23"/>
        <v>SMF 59538</v>
      </c>
      <c r="U90" s="320"/>
      <c r="V90" s="320">
        <f>VLOOKUP(S90,'Price list'!D$15:S$298,15,FALSE)</f>
        <v>21.2</v>
      </c>
      <c r="W90" s="320">
        <f t="shared" si="24"/>
        <v>48</v>
      </c>
      <c r="X90" s="320">
        <f t="shared" si="25"/>
        <v>4</v>
      </c>
      <c r="Y90" s="318" t="str">
        <f t="shared" si="26"/>
        <v>RPA</v>
      </c>
      <c r="Z90" s="318" t="str">
        <f t="shared" si="27"/>
        <v>Commande 1</v>
      </c>
      <c r="AA90"/>
      <c r="AC90" s="318" t="str">
        <f t="shared" si="28"/>
        <v>RPALB89L5W172R1Z44Commande 1</v>
      </c>
      <c r="AD90" s="318" t="str">
        <f t="shared" si="29"/>
        <v>LB89L5W172R1Z44</v>
      </c>
      <c r="AE90" s="318" t="str">
        <f t="shared" si="30"/>
        <v>RPALB89L5W172R1Z44</v>
      </c>
      <c r="AF90" s="318" t="e">
        <f>VLOOKUP(AC90,'Price list'!AN:AO,2,FALSE)</f>
        <v>#N/A</v>
      </c>
      <c r="AG90" s="318" t="str">
        <f t="shared" si="31"/>
        <v>LB89L5W172R1Z44</v>
      </c>
      <c r="AH90" s="318">
        <f t="shared" si="32"/>
        <v>48</v>
      </c>
      <c r="AI90" s="318">
        <f t="shared" si="33"/>
        <v>4</v>
      </c>
    </row>
    <row r="91" spans="1:35" s="318" customFormat="1" ht="17.100000000000001" customHeight="1" thickBot="1" x14ac:dyDescent="0.3">
      <c r="A91" s="413" t="s">
        <v>1069</v>
      </c>
      <c r="B91" s="338" t="s">
        <v>997</v>
      </c>
      <c r="C91" s="406" t="s">
        <v>1059</v>
      </c>
      <c r="D91" s="407" t="s">
        <v>72</v>
      </c>
      <c r="E91" s="407" t="s">
        <v>73</v>
      </c>
      <c r="F91" s="338" t="s">
        <v>74</v>
      </c>
      <c r="G91" s="339">
        <v>84</v>
      </c>
      <c r="H91" s="339">
        <f t="shared" si="21"/>
        <v>1</v>
      </c>
      <c r="I91" s="339"/>
      <c r="J91" s="340">
        <v>84</v>
      </c>
      <c r="K91" s="338"/>
      <c r="L91" s="408">
        <v>84</v>
      </c>
      <c r="M91" s="338">
        <f t="shared" si="34"/>
        <v>0</v>
      </c>
      <c r="N91" s="397" t="s">
        <v>1057</v>
      </c>
      <c r="O91" s="398">
        <v>44975</v>
      </c>
      <c r="P91" s="398">
        <v>44978</v>
      </c>
      <c r="Q91" s="398">
        <v>44972</v>
      </c>
      <c r="R91" s="409" t="s">
        <v>1070</v>
      </c>
      <c r="S91" s="320" t="str">
        <f t="shared" si="22"/>
        <v>LB56B2W172R1Z44</v>
      </c>
      <c r="T91" s="320" t="str">
        <f t="shared" si="23"/>
        <v>SMF 56077</v>
      </c>
      <c r="U91" s="320"/>
      <c r="V91" s="320">
        <f>VLOOKUP(S91,'Price list'!D$15:S$298,15,FALSE)</f>
        <v>13.9</v>
      </c>
      <c r="W91" s="320">
        <f t="shared" si="24"/>
        <v>84</v>
      </c>
      <c r="X91" s="320">
        <f t="shared" si="25"/>
        <v>1</v>
      </c>
      <c r="Y91" s="318" t="str">
        <f t="shared" si="26"/>
        <v>RPA</v>
      </c>
      <c r="Z91" s="318" t="str">
        <f t="shared" si="27"/>
        <v>Commande 1</v>
      </c>
      <c r="AA91"/>
      <c r="AC91" s="318" t="str">
        <f t="shared" si="28"/>
        <v>RPALB56B2W172R1Z44Commande 1</v>
      </c>
      <c r="AD91" s="318" t="str">
        <f t="shared" si="29"/>
        <v>LB56B2W172R1Z44</v>
      </c>
      <c r="AE91" s="318" t="str">
        <f t="shared" si="30"/>
        <v>RPALB56B2W172R1Z44</v>
      </c>
      <c r="AF91" s="318" t="e">
        <f>VLOOKUP(AC91,'Price list'!AN:AO,2,FALSE)</f>
        <v>#N/A</v>
      </c>
      <c r="AG91" s="318" t="str">
        <f t="shared" si="31"/>
        <v>LB56B2W172R1Z44</v>
      </c>
      <c r="AH91" s="318">
        <f t="shared" si="32"/>
        <v>84</v>
      </c>
      <c r="AI91" s="318">
        <f t="shared" si="33"/>
        <v>1</v>
      </c>
    </row>
    <row r="92" spans="1:35" s="318" customFormat="1" ht="17.100000000000001" customHeight="1" x14ac:dyDescent="0.25">
      <c r="A92" s="414" t="s">
        <v>190</v>
      </c>
      <c r="B92" s="231" t="s">
        <v>997</v>
      </c>
      <c r="C92" s="410" t="s">
        <v>1059</v>
      </c>
      <c r="D92" s="401" t="s">
        <v>79</v>
      </c>
      <c r="E92" s="401" t="s">
        <v>80</v>
      </c>
      <c r="F92" s="231" t="s">
        <v>81</v>
      </c>
      <c r="G92" s="311">
        <v>76</v>
      </c>
      <c r="H92" s="311">
        <f t="shared" si="21"/>
        <v>2</v>
      </c>
      <c r="I92" s="311"/>
      <c r="J92" s="312">
        <v>152</v>
      </c>
      <c r="K92" s="231"/>
      <c r="L92" s="313">
        <v>152</v>
      </c>
      <c r="M92" s="231">
        <f t="shared" si="34"/>
        <v>0</v>
      </c>
      <c r="N92" s="375" t="s">
        <v>1053</v>
      </c>
      <c r="O92" s="348">
        <v>44984</v>
      </c>
      <c r="P92" s="348">
        <v>44987</v>
      </c>
      <c r="Q92" s="348">
        <v>44979</v>
      </c>
      <c r="R92" s="402" t="s">
        <v>1071</v>
      </c>
      <c r="S92" s="320" t="str">
        <f t="shared" si="22"/>
        <v>LB67B3W172R1Z44</v>
      </c>
      <c r="T92" s="320" t="str">
        <f t="shared" si="23"/>
        <v>SMF 57014</v>
      </c>
      <c r="U92" s="320"/>
      <c r="V92" s="320">
        <f>VLOOKUP(S92,'Price list'!D$15:S$298,15,FALSE)</f>
        <v>16.8</v>
      </c>
      <c r="W92" s="320">
        <f t="shared" si="24"/>
        <v>76</v>
      </c>
      <c r="X92" s="320">
        <f t="shared" si="25"/>
        <v>2</v>
      </c>
      <c r="Y92" s="318" t="str">
        <f t="shared" si="26"/>
        <v>Ouest Batteries</v>
      </c>
      <c r="Z92" s="318" t="str">
        <f t="shared" si="27"/>
        <v>Commande 1</v>
      </c>
      <c r="AA92"/>
      <c r="AC92" s="318" t="str">
        <f t="shared" si="28"/>
        <v>Ouest BatteriesLB67B3W172R1Z44Commande 1</v>
      </c>
      <c r="AD92" s="318" t="str">
        <f t="shared" si="29"/>
        <v>LB67B3W172R1Z44</v>
      </c>
      <c r="AE92" s="318" t="str">
        <f t="shared" si="30"/>
        <v>Ouest BatteriesLB67B3W172R1Z44</v>
      </c>
      <c r="AF92" s="318" t="e">
        <f>VLOOKUP(AC92,'Price list'!AN:AO,2,FALSE)</f>
        <v>#N/A</v>
      </c>
      <c r="AG92" s="318" t="str">
        <f t="shared" si="31"/>
        <v>LB67B3W172R1Z44</v>
      </c>
      <c r="AH92" s="318">
        <f t="shared" si="32"/>
        <v>76</v>
      </c>
      <c r="AI92" s="318">
        <f t="shared" si="33"/>
        <v>2</v>
      </c>
    </row>
    <row r="93" spans="1:35" s="318" customFormat="1" ht="17.100000000000001" customHeight="1" x14ac:dyDescent="0.25">
      <c r="A93" s="412" t="s">
        <v>190</v>
      </c>
      <c r="B93" s="320" t="s">
        <v>997</v>
      </c>
      <c r="C93" s="403" t="s">
        <v>1059</v>
      </c>
      <c r="D93" s="404" t="s">
        <v>79</v>
      </c>
      <c r="E93" s="404" t="s">
        <v>80</v>
      </c>
      <c r="F93" s="320" t="s">
        <v>81</v>
      </c>
      <c r="G93" s="321">
        <v>57</v>
      </c>
      <c r="H93" s="321">
        <f t="shared" si="21"/>
        <v>2</v>
      </c>
      <c r="I93" s="321"/>
      <c r="J93" s="322">
        <v>114</v>
      </c>
      <c r="K93" s="320"/>
      <c r="L93" s="323">
        <v>114</v>
      </c>
      <c r="M93" s="320">
        <f t="shared" si="34"/>
        <v>0</v>
      </c>
      <c r="N93" s="381" t="s">
        <v>1053</v>
      </c>
      <c r="O93" s="354">
        <v>44984</v>
      </c>
      <c r="P93" s="354">
        <v>44987</v>
      </c>
      <c r="Q93" s="354">
        <v>44979</v>
      </c>
      <c r="R93" s="405" t="s">
        <v>1071</v>
      </c>
      <c r="S93" s="320" t="str">
        <f t="shared" si="22"/>
        <v>LB67B3W172R1Z44</v>
      </c>
      <c r="T93" s="320" t="str">
        <f t="shared" si="23"/>
        <v>SMF 57014</v>
      </c>
      <c r="U93" s="320"/>
      <c r="V93" s="320">
        <f>VLOOKUP(S93,'Price list'!D$15:S$298,15,FALSE)</f>
        <v>16.8</v>
      </c>
      <c r="W93" s="320">
        <f t="shared" si="24"/>
        <v>57</v>
      </c>
      <c r="X93" s="320">
        <f t="shared" si="25"/>
        <v>2</v>
      </c>
      <c r="Y93" s="318" t="str">
        <f t="shared" si="26"/>
        <v>Ouest Batteries</v>
      </c>
      <c r="Z93" s="318" t="str">
        <f t="shared" si="27"/>
        <v>Commande 1</v>
      </c>
      <c r="AA93"/>
      <c r="AC93" s="318" t="str">
        <f t="shared" si="28"/>
        <v>Ouest BatteriesLB67B3W172R1Z44Commande 1</v>
      </c>
      <c r="AD93" s="318" t="str">
        <f t="shared" si="29"/>
        <v>LB67B3W172R1Z44</v>
      </c>
      <c r="AE93" s="318" t="str">
        <f t="shared" si="30"/>
        <v>Ouest BatteriesLB67B3W172R1Z44</v>
      </c>
      <c r="AF93" s="318" t="e">
        <f>VLOOKUP(AC93,'Price list'!AN:AO,2,FALSE)</f>
        <v>#N/A</v>
      </c>
      <c r="AG93" s="318" t="str">
        <f t="shared" si="31"/>
        <v>LB67B3W172R1Z44</v>
      </c>
      <c r="AH93" s="318">
        <f t="shared" si="32"/>
        <v>57</v>
      </c>
      <c r="AI93" s="318">
        <f t="shared" si="33"/>
        <v>2</v>
      </c>
    </row>
    <row r="94" spans="1:35" s="318" customFormat="1" ht="17.100000000000001" customHeight="1" x14ac:dyDescent="0.25">
      <c r="A94" s="412" t="s">
        <v>190</v>
      </c>
      <c r="B94" s="320" t="s">
        <v>997</v>
      </c>
      <c r="C94" s="403" t="s">
        <v>1059</v>
      </c>
      <c r="D94" s="404" t="s">
        <v>83</v>
      </c>
      <c r="E94" s="404" t="s">
        <v>84</v>
      </c>
      <c r="F94" s="320" t="s">
        <v>59</v>
      </c>
      <c r="G94" s="321">
        <v>76</v>
      </c>
      <c r="H94" s="321">
        <f t="shared" si="21"/>
        <v>7</v>
      </c>
      <c r="I94" s="321"/>
      <c r="J94" s="322">
        <v>532</v>
      </c>
      <c r="K94" s="320"/>
      <c r="L94" s="323">
        <v>532</v>
      </c>
      <c r="M94" s="320">
        <f t="shared" si="34"/>
        <v>0</v>
      </c>
      <c r="N94" s="381" t="s">
        <v>1053</v>
      </c>
      <c r="O94" s="354">
        <v>44984</v>
      </c>
      <c r="P94" s="354">
        <v>44987</v>
      </c>
      <c r="Q94" s="354">
        <v>44979</v>
      </c>
      <c r="R94" s="405" t="s">
        <v>1071</v>
      </c>
      <c r="S94" s="320" t="str">
        <f t="shared" si="22"/>
        <v>LB67L3W172R1Z44</v>
      </c>
      <c r="T94" s="320" t="str">
        <f t="shared" si="23"/>
        <v>SMF 57220</v>
      </c>
      <c r="U94" s="320"/>
      <c r="V94" s="320">
        <f>VLOOKUP(S94,'Price list'!D$15:S$298,15,FALSE)</f>
        <v>16.8</v>
      </c>
      <c r="W94" s="320">
        <f t="shared" si="24"/>
        <v>76</v>
      </c>
      <c r="X94" s="320">
        <f t="shared" si="25"/>
        <v>7</v>
      </c>
      <c r="Y94" s="318" t="str">
        <f t="shared" si="26"/>
        <v>Ouest Batteries</v>
      </c>
      <c r="Z94" s="318" t="str">
        <f t="shared" si="27"/>
        <v>Commande 1</v>
      </c>
      <c r="AA94"/>
      <c r="AC94" s="318" t="str">
        <f t="shared" si="28"/>
        <v>Ouest BatteriesLB67L3W172R1Z44Commande 1</v>
      </c>
      <c r="AD94" s="318" t="str">
        <f t="shared" si="29"/>
        <v>LB67L3W172R1Z44</v>
      </c>
      <c r="AE94" s="318" t="str">
        <f t="shared" si="30"/>
        <v>Ouest BatteriesLB67L3W172R1Z44</v>
      </c>
      <c r="AF94" s="318" t="e">
        <f>VLOOKUP(AC94,'Price list'!AN:AO,2,FALSE)</f>
        <v>#N/A</v>
      </c>
      <c r="AG94" s="318" t="str">
        <f t="shared" si="31"/>
        <v>LB67L3W172R1Z44</v>
      </c>
      <c r="AH94" s="318">
        <f t="shared" si="32"/>
        <v>76</v>
      </c>
      <c r="AI94" s="318">
        <f t="shared" si="33"/>
        <v>7</v>
      </c>
    </row>
    <row r="95" spans="1:35" s="318" customFormat="1" ht="17.100000000000001" customHeight="1" x14ac:dyDescent="0.25">
      <c r="A95" s="412" t="s">
        <v>190</v>
      </c>
      <c r="B95" s="320" t="s">
        <v>997</v>
      </c>
      <c r="C95" s="403" t="s">
        <v>1059</v>
      </c>
      <c r="D95" s="404" t="s">
        <v>83</v>
      </c>
      <c r="E95" s="404" t="s">
        <v>84</v>
      </c>
      <c r="F95" s="320" t="s">
        <v>59</v>
      </c>
      <c r="G95" s="321">
        <v>57</v>
      </c>
      <c r="H95" s="321">
        <f t="shared" si="21"/>
        <v>2</v>
      </c>
      <c r="I95" s="321"/>
      <c r="J95" s="322">
        <v>114</v>
      </c>
      <c r="K95" s="320"/>
      <c r="L95" s="323">
        <v>114</v>
      </c>
      <c r="M95" s="320">
        <f t="shared" si="34"/>
        <v>0</v>
      </c>
      <c r="N95" s="381" t="s">
        <v>1053</v>
      </c>
      <c r="O95" s="354">
        <v>44984</v>
      </c>
      <c r="P95" s="354">
        <v>44987</v>
      </c>
      <c r="Q95" s="354">
        <v>44979</v>
      </c>
      <c r="R95" s="405" t="s">
        <v>1071</v>
      </c>
      <c r="S95" s="320" t="str">
        <f t="shared" si="22"/>
        <v>LB67L3W172R1Z44</v>
      </c>
      <c r="T95" s="320" t="str">
        <f t="shared" si="23"/>
        <v>SMF 57220</v>
      </c>
      <c r="U95" s="320"/>
      <c r="V95" s="320">
        <f>VLOOKUP(S95,'Price list'!D$15:S$298,15,FALSE)</f>
        <v>16.8</v>
      </c>
      <c r="W95" s="320">
        <f t="shared" si="24"/>
        <v>57</v>
      </c>
      <c r="X95" s="320">
        <f t="shared" si="25"/>
        <v>2</v>
      </c>
      <c r="Y95" s="318" t="str">
        <f t="shared" si="26"/>
        <v>Ouest Batteries</v>
      </c>
      <c r="Z95" s="318" t="str">
        <f t="shared" si="27"/>
        <v>Commande 1</v>
      </c>
      <c r="AA95"/>
      <c r="AC95" s="318" t="str">
        <f t="shared" si="28"/>
        <v>Ouest BatteriesLB67L3W172R1Z44Commande 1</v>
      </c>
      <c r="AD95" s="318" t="str">
        <f t="shared" si="29"/>
        <v>LB67L3W172R1Z44</v>
      </c>
      <c r="AE95" s="318" t="str">
        <f t="shared" si="30"/>
        <v>Ouest BatteriesLB67L3W172R1Z44</v>
      </c>
      <c r="AF95" s="318" t="e">
        <f>VLOOKUP(AC95,'Price list'!AN:AO,2,FALSE)</f>
        <v>#N/A</v>
      </c>
      <c r="AG95" s="318" t="str">
        <f t="shared" si="31"/>
        <v>LB67L3W172R1Z44</v>
      </c>
      <c r="AH95" s="318">
        <f t="shared" si="32"/>
        <v>57</v>
      </c>
      <c r="AI95" s="318">
        <f t="shared" si="33"/>
        <v>2</v>
      </c>
    </row>
    <row r="96" spans="1:35" s="318" customFormat="1" ht="17.100000000000001" customHeight="1" x14ac:dyDescent="0.25">
      <c r="A96" s="412" t="s">
        <v>190</v>
      </c>
      <c r="B96" s="320" t="s">
        <v>997</v>
      </c>
      <c r="C96" s="392" t="s">
        <v>1055</v>
      </c>
      <c r="D96" s="404" t="s">
        <v>57</v>
      </c>
      <c r="E96" s="404" t="s">
        <v>58</v>
      </c>
      <c r="F96" s="320" t="s">
        <v>59</v>
      </c>
      <c r="G96" s="321">
        <v>76</v>
      </c>
      <c r="H96" s="321">
        <f t="shared" si="21"/>
        <v>7</v>
      </c>
      <c r="I96" s="321"/>
      <c r="J96" s="322">
        <v>532</v>
      </c>
      <c r="K96" s="320"/>
      <c r="L96" s="323">
        <v>532</v>
      </c>
      <c r="M96" s="320">
        <f t="shared" si="34"/>
        <v>0</v>
      </c>
      <c r="N96" s="381" t="s">
        <v>1053</v>
      </c>
      <c r="O96" s="354">
        <v>44984</v>
      </c>
      <c r="P96" s="354">
        <v>44987</v>
      </c>
      <c r="Q96" s="354">
        <v>44979</v>
      </c>
      <c r="R96" s="405" t="s">
        <v>1071</v>
      </c>
      <c r="S96" s="320" t="str">
        <f t="shared" si="22"/>
        <v>LB77L3W172R1Z55</v>
      </c>
      <c r="T96" s="320" t="str">
        <f t="shared" si="23"/>
        <v>SMF 57412</v>
      </c>
      <c r="U96" s="320"/>
      <c r="V96" s="320">
        <f>VLOOKUP(S96,'Price list'!D$15:S$298,15,FALSE)</f>
        <v>17.454000000000001</v>
      </c>
      <c r="W96" s="320">
        <f t="shared" si="24"/>
        <v>76</v>
      </c>
      <c r="X96" s="320">
        <f t="shared" si="25"/>
        <v>7</v>
      </c>
      <c r="Y96" s="318" t="str">
        <f t="shared" si="26"/>
        <v>Ouest Batteries</v>
      </c>
      <c r="Z96" s="318" t="str">
        <f t="shared" si="27"/>
        <v>Commande 1</v>
      </c>
      <c r="AA96"/>
      <c r="AC96" s="318" t="str">
        <f t="shared" si="28"/>
        <v>Ouest BatteriesLB77L3W172R1Z55Commande 1</v>
      </c>
      <c r="AD96" s="318" t="str">
        <f t="shared" si="29"/>
        <v>LB77L3W172R1Z55</v>
      </c>
      <c r="AE96" s="318" t="str">
        <f t="shared" si="30"/>
        <v>Ouest BatteriesLB77L3W172R1Z55</v>
      </c>
      <c r="AF96" s="318" t="e">
        <f>VLOOKUP(AC96,'Price list'!AN:AO,2,FALSE)</f>
        <v>#N/A</v>
      </c>
      <c r="AG96" s="318" t="str">
        <f t="shared" si="31"/>
        <v>LB77L3W172R1Z55</v>
      </c>
      <c r="AH96" s="318">
        <f t="shared" si="32"/>
        <v>76</v>
      </c>
      <c r="AI96" s="318">
        <f t="shared" si="33"/>
        <v>7</v>
      </c>
    </row>
    <row r="97" spans="1:35" s="318" customFormat="1" ht="17.100000000000001" customHeight="1" thickBot="1" x14ac:dyDescent="0.3">
      <c r="A97" s="413" t="s">
        <v>190</v>
      </c>
      <c r="B97" s="338" t="s">
        <v>997</v>
      </c>
      <c r="C97" s="396" t="s">
        <v>1055</v>
      </c>
      <c r="D97" s="407" t="s">
        <v>57</v>
      </c>
      <c r="E97" s="407" t="s">
        <v>58</v>
      </c>
      <c r="F97" s="338" t="s">
        <v>59</v>
      </c>
      <c r="G97" s="339">
        <v>57</v>
      </c>
      <c r="H97" s="339">
        <f t="shared" si="21"/>
        <v>2</v>
      </c>
      <c r="I97" s="339"/>
      <c r="J97" s="340">
        <v>114</v>
      </c>
      <c r="K97" s="338"/>
      <c r="L97" s="342">
        <v>114</v>
      </c>
      <c r="M97" s="338">
        <f t="shared" si="34"/>
        <v>0</v>
      </c>
      <c r="N97" s="397" t="s">
        <v>1053</v>
      </c>
      <c r="O97" s="398">
        <v>44984</v>
      </c>
      <c r="P97" s="398">
        <v>44987</v>
      </c>
      <c r="Q97" s="398">
        <v>44979</v>
      </c>
      <c r="R97" s="415" t="s">
        <v>1071</v>
      </c>
      <c r="S97" s="320" t="str">
        <f t="shared" si="22"/>
        <v>LB77L3W172R1Z55</v>
      </c>
      <c r="T97" s="320" t="str">
        <f t="shared" si="23"/>
        <v>SMF 57412</v>
      </c>
      <c r="U97" s="320"/>
      <c r="V97" s="320">
        <f>VLOOKUP(S97,'Price list'!D$15:S$298,15,FALSE)</f>
        <v>17.454000000000001</v>
      </c>
      <c r="W97" s="320">
        <f t="shared" si="24"/>
        <v>57</v>
      </c>
      <c r="X97" s="320">
        <f t="shared" si="25"/>
        <v>2</v>
      </c>
      <c r="Y97" s="318" t="str">
        <f t="shared" si="26"/>
        <v>Ouest Batteries</v>
      </c>
      <c r="Z97" s="318" t="str">
        <f t="shared" si="27"/>
        <v>Commande 1</v>
      </c>
      <c r="AA97"/>
      <c r="AC97" s="318" t="str">
        <f t="shared" si="28"/>
        <v>Ouest BatteriesLB77L3W172R1Z55Commande 1</v>
      </c>
      <c r="AD97" s="318" t="str">
        <f t="shared" si="29"/>
        <v>LB77L3W172R1Z55</v>
      </c>
      <c r="AE97" s="318" t="str">
        <f t="shared" si="30"/>
        <v>Ouest BatteriesLB77L3W172R1Z55</v>
      </c>
      <c r="AF97" s="318" t="e">
        <f>VLOOKUP(AC97,'Price list'!AN:AO,2,FALSE)</f>
        <v>#N/A</v>
      </c>
      <c r="AG97" s="318" t="str">
        <f t="shared" si="31"/>
        <v>LB77L3W172R1Z55</v>
      </c>
      <c r="AH97" s="318">
        <f t="shared" si="32"/>
        <v>57</v>
      </c>
      <c r="AI97" s="318">
        <f t="shared" si="33"/>
        <v>2</v>
      </c>
    </row>
    <row r="98" spans="1:35" s="318" customFormat="1" ht="17.100000000000001" customHeight="1" x14ac:dyDescent="0.25">
      <c r="A98" s="414" t="s">
        <v>945</v>
      </c>
      <c r="B98" s="231" t="s">
        <v>1072</v>
      </c>
      <c r="C98" s="416" t="s">
        <v>1063</v>
      </c>
      <c r="D98" s="231" t="s">
        <v>89</v>
      </c>
      <c r="E98" s="231" t="s">
        <v>90</v>
      </c>
      <c r="F98" s="231" t="s">
        <v>67</v>
      </c>
      <c r="G98" s="311">
        <v>72</v>
      </c>
      <c r="H98" s="311">
        <f t="shared" si="21"/>
        <v>3</v>
      </c>
      <c r="I98" s="311"/>
      <c r="J98" s="312">
        <v>216</v>
      </c>
      <c r="K98" s="231"/>
      <c r="L98" s="313">
        <v>216</v>
      </c>
      <c r="M98" s="375">
        <f>IF(0&lt;J98-K98-L98,J98-K98-L98,0)</f>
        <v>0</v>
      </c>
      <c r="N98" s="375" t="s">
        <v>1073</v>
      </c>
      <c r="O98" s="348">
        <v>44992</v>
      </c>
      <c r="P98" s="348">
        <v>45000</v>
      </c>
      <c r="Q98" s="348">
        <v>44987</v>
      </c>
      <c r="R98" s="378" t="s">
        <v>1074</v>
      </c>
      <c r="S98" s="320" t="str">
        <f t="shared" si="22"/>
        <v>LB44B1K072R1S12</v>
      </c>
      <c r="T98" s="320" t="str">
        <f t="shared" si="23"/>
        <v>MF 54512</v>
      </c>
      <c r="U98" s="320"/>
      <c r="V98" s="320">
        <f>VLOOKUP(S98,'Price list'!D$15:S$298,15,FALSE)</f>
        <v>10.7</v>
      </c>
      <c r="W98" s="320">
        <f t="shared" si="24"/>
        <v>72</v>
      </c>
      <c r="X98" s="320">
        <f t="shared" si="25"/>
        <v>3</v>
      </c>
      <c r="Y98" s="318" t="str">
        <f t="shared" si="26"/>
        <v>Littoral Batteries</v>
      </c>
      <c r="Z98" s="318" t="str">
        <f t="shared" si="27"/>
        <v>Commande 5</v>
      </c>
      <c r="AA98"/>
      <c r="AC98" s="318" t="str">
        <f t="shared" si="28"/>
        <v>Littoral BatteriesLB44B1K072R1S12Commande 5</v>
      </c>
      <c r="AD98" s="318" t="str">
        <f t="shared" si="29"/>
        <v>LB44B1K072R1S12</v>
      </c>
      <c r="AE98" s="318" t="str">
        <f t="shared" si="30"/>
        <v>Littoral BatteriesLB44B1K072R1S12</v>
      </c>
      <c r="AF98" s="318" t="e">
        <f>VLOOKUP(AC98,'Price list'!AN:AO,2,FALSE)</f>
        <v>#N/A</v>
      </c>
      <c r="AG98" s="318" t="str">
        <f t="shared" si="31"/>
        <v>LB44B1K072R1S12</v>
      </c>
      <c r="AH98" s="318">
        <f t="shared" si="32"/>
        <v>72</v>
      </c>
      <c r="AI98" s="318">
        <f t="shared" si="33"/>
        <v>3</v>
      </c>
    </row>
    <row r="99" spans="1:35" s="318" customFormat="1" ht="17.100000000000001" customHeight="1" x14ac:dyDescent="0.25">
      <c r="A99" s="412" t="s">
        <v>945</v>
      </c>
      <c r="B99" s="320" t="s">
        <v>1072</v>
      </c>
      <c r="C99" s="392" t="s">
        <v>1055</v>
      </c>
      <c r="D99" s="320" t="s">
        <v>262</v>
      </c>
      <c r="E99" s="320" t="s">
        <v>263</v>
      </c>
      <c r="F99" s="320" t="s">
        <v>74</v>
      </c>
      <c r="G99" s="321">
        <v>63</v>
      </c>
      <c r="H99" s="321">
        <f t="shared" si="21"/>
        <v>1</v>
      </c>
      <c r="I99" s="321"/>
      <c r="J99" s="322">
        <v>63</v>
      </c>
      <c r="K99" s="320"/>
      <c r="L99" s="323">
        <v>63</v>
      </c>
      <c r="M99" s="381">
        <f t="shared" ref="M99:M102" si="35">IF(0&lt;J99-K99-L99,J99-K99-L99,0)</f>
        <v>0</v>
      </c>
      <c r="N99" s="381" t="s">
        <v>1073</v>
      </c>
      <c r="O99" s="354">
        <v>44992</v>
      </c>
      <c r="P99" s="354">
        <v>45000</v>
      </c>
      <c r="Q99" s="354">
        <v>44987</v>
      </c>
      <c r="R99" s="380" t="s">
        <v>1074</v>
      </c>
      <c r="S99" s="320" t="str">
        <f t="shared" si="22"/>
        <v>LB66B2W172R1Z55</v>
      </c>
      <c r="T99" s="320" t="str">
        <f t="shared" si="23"/>
        <v>SMF 56277</v>
      </c>
      <c r="U99" s="320"/>
      <c r="V99" s="320">
        <f>VLOOKUP(S99,'Price list'!D$15:S$298,15,FALSE)</f>
        <v>14.1</v>
      </c>
      <c r="W99" s="320">
        <f t="shared" si="24"/>
        <v>63</v>
      </c>
      <c r="X99" s="320">
        <f t="shared" si="25"/>
        <v>1</v>
      </c>
      <c r="Y99" s="318" t="str">
        <f t="shared" si="26"/>
        <v>Littoral Batteries</v>
      </c>
      <c r="Z99" s="318" t="str">
        <f t="shared" si="27"/>
        <v>Commande 5</v>
      </c>
      <c r="AA99"/>
      <c r="AC99" s="318" t="str">
        <f t="shared" si="28"/>
        <v>Littoral BatteriesLB66B2W172R1Z55Commande 5</v>
      </c>
      <c r="AD99" s="318" t="str">
        <f t="shared" si="29"/>
        <v>LB66B2W172R1Z55</v>
      </c>
      <c r="AE99" s="318" t="str">
        <f t="shared" si="30"/>
        <v>Littoral BatteriesLB66B2W172R1Z55</v>
      </c>
      <c r="AF99" s="318" t="e">
        <f>VLOOKUP(AC99,'Price list'!AN:AO,2,FALSE)</f>
        <v>#N/A</v>
      </c>
      <c r="AG99" s="318" t="str">
        <f t="shared" si="31"/>
        <v>LB66B2W172R1Z55</v>
      </c>
      <c r="AH99" s="318">
        <f t="shared" si="32"/>
        <v>63</v>
      </c>
      <c r="AI99" s="318">
        <f t="shared" si="33"/>
        <v>1</v>
      </c>
    </row>
    <row r="100" spans="1:35" s="318" customFormat="1" ht="17.100000000000001" customHeight="1" x14ac:dyDescent="0.25">
      <c r="A100" s="412" t="s">
        <v>945</v>
      </c>
      <c r="B100" s="320" t="s">
        <v>1072</v>
      </c>
      <c r="C100" s="403" t="s">
        <v>1059</v>
      </c>
      <c r="D100" s="320" t="s">
        <v>76</v>
      </c>
      <c r="E100" s="320" t="s">
        <v>77</v>
      </c>
      <c r="F100" s="320" t="s">
        <v>55</v>
      </c>
      <c r="G100" s="321">
        <v>63</v>
      </c>
      <c r="H100" s="321">
        <f t="shared" si="21"/>
        <v>9</v>
      </c>
      <c r="I100" s="321"/>
      <c r="J100" s="322">
        <v>567</v>
      </c>
      <c r="K100" s="320"/>
      <c r="L100" s="323">
        <v>567</v>
      </c>
      <c r="M100" s="381">
        <f t="shared" si="35"/>
        <v>0</v>
      </c>
      <c r="N100" s="381" t="s">
        <v>1073</v>
      </c>
      <c r="O100" s="354">
        <v>44992</v>
      </c>
      <c r="P100" s="354">
        <v>45000</v>
      </c>
      <c r="Q100" s="354">
        <v>44987</v>
      </c>
      <c r="R100" s="380" t="s">
        <v>1074</v>
      </c>
      <c r="S100" s="320" t="str">
        <f t="shared" si="22"/>
        <v>LB56L2W172R1Z44</v>
      </c>
      <c r="T100" s="320" t="str">
        <f t="shared" si="23"/>
        <v>SMF 56078</v>
      </c>
      <c r="U100" s="320"/>
      <c r="V100" s="320">
        <f>VLOOKUP(S100,'Price list'!D$15:S$298,15,FALSE)</f>
        <v>13.9</v>
      </c>
      <c r="W100" s="320">
        <f t="shared" si="24"/>
        <v>63</v>
      </c>
      <c r="X100" s="320">
        <f t="shared" si="25"/>
        <v>9</v>
      </c>
      <c r="Y100" s="318" t="str">
        <f t="shared" si="26"/>
        <v>Littoral Batteries</v>
      </c>
      <c r="Z100" s="318" t="str">
        <f t="shared" si="27"/>
        <v>Commande 5</v>
      </c>
      <c r="AA100"/>
      <c r="AC100" s="318" t="str">
        <f t="shared" si="28"/>
        <v>Littoral BatteriesLB56L2W172R1Z44Commande 5</v>
      </c>
      <c r="AD100" s="318" t="str">
        <f t="shared" si="29"/>
        <v>LB56L2W172R1Z44</v>
      </c>
      <c r="AE100" s="318" t="str">
        <f t="shared" si="30"/>
        <v>Littoral BatteriesLB56L2W172R1Z44</v>
      </c>
      <c r="AF100" s="318" t="e">
        <f>VLOOKUP(AC100,'Price list'!AN:AO,2,FALSE)</f>
        <v>#N/A</v>
      </c>
      <c r="AG100" s="318" t="str">
        <f t="shared" si="31"/>
        <v>LB56L2W172R1Z44</v>
      </c>
      <c r="AH100" s="318">
        <f t="shared" si="32"/>
        <v>63</v>
      </c>
      <c r="AI100" s="318">
        <f t="shared" si="33"/>
        <v>9</v>
      </c>
    </row>
    <row r="101" spans="1:35" s="318" customFormat="1" ht="17.100000000000001" customHeight="1" x14ac:dyDescent="0.25">
      <c r="A101" s="412" t="s">
        <v>945</v>
      </c>
      <c r="B101" s="320" t="s">
        <v>1072</v>
      </c>
      <c r="C101" s="392" t="s">
        <v>1055</v>
      </c>
      <c r="D101" s="320" t="s">
        <v>265</v>
      </c>
      <c r="E101" s="320" t="s">
        <v>266</v>
      </c>
      <c r="F101" s="320" t="s">
        <v>81</v>
      </c>
      <c r="G101" s="321">
        <v>57</v>
      </c>
      <c r="H101" s="321">
        <f t="shared" si="21"/>
        <v>4</v>
      </c>
      <c r="I101" s="321"/>
      <c r="J101" s="322">
        <v>228</v>
      </c>
      <c r="K101" s="320"/>
      <c r="L101" s="323">
        <v>228</v>
      </c>
      <c r="M101" s="381">
        <f t="shared" si="35"/>
        <v>0</v>
      </c>
      <c r="N101" s="381" t="s">
        <v>1073</v>
      </c>
      <c r="O101" s="354">
        <v>44992</v>
      </c>
      <c r="P101" s="354">
        <v>45000</v>
      </c>
      <c r="Q101" s="354">
        <v>44987</v>
      </c>
      <c r="R101" s="380" t="s">
        <v>1074</v>
      </c>
      <c r="S101" s="320" t="str">
        <f t="shared" si="22"/>
        <v>LB77B3W172R1Z55</v>
      </c>
      <c r="T101" s="320" t="str">
        <f t="shared" si="23"/>
        <v>SMF 57414</v>
      </c>
      <c r="U101" s="320"/>
      <c r="V101" s="320">
        <f>VLOOKUP(S101,'Price list'!D$15:S$298,15,FALSE)</f>
        <v>17</v>
      </c>
      <c r="W101" s="320">
        <f t="shared" si="24"/>
        <v>57</v>
      </c>
      <c r="X101" s="320">
        <f t="shared" si="25"/>
        <v>4</v>
      </c>
      <c r="Y101" s="318" t="str">
        <f t="shared" si="26"/>
        <v>Littoral Batteries</v>
      </c>
      <c r="Z101" s="318" t="str">
        <f t="shared" si="27"/>
        <v>Commande 5</v>
      </c>
      <c r="AA101"/>
      <c r="AC101" s="318" t="str">
        <f t="shared" si="28"/>
        <v>Littoral BatteriesLB77B3W172R1Z55Commande 5</v>
      </c>
      <c r="AD101" s="318" t="str">
        <f t="shared" si="29"/>
        <v>LB77B3W172R1Z55</v>
      </c>
      <c r="AE101" s="318" t="str">
        <f t="shared" si="30"/>
        <v>Littoral BatteriesLB77B3W172R1Z55</v>
      </c>
      <c r="AF101" s="318" t="e">
        <f>VLOOKUP(AC101,'Price list'!AN:AO,2,FALSE)</f>
        <v>#N/A</v>
      </c>
      <c r="AG101" s="318" t="str">
        <f t="shared" si="31"/>
        <v>LB77B3W172R1Z55</v>
      </c>
      <c r="AH101" s="318">
        <f t="shared" si="32"/>
        <v>57</v>
      </c>
      <c r="AI101" s="318">
        <f t="shared" si="33"/>
        <v>4</v>
      </c>
    </row>
    <row r="102" spans="1:35" s="318" customFormat="1" ht="17.100000000000001" customHeight="1" thickBot="1" x14ac:dyDescent="0.3">
      <c r="A102" s="413" t="s">
        <v>945</v>
      </c>
      <c r="B102" s="338" t="s">
        <v>1072</v>
      </c>
      <c r="C102" s="396" t="s">
        <v>1055</v>
      </c>
      <c r="D102" s="338" t="s">
        <v>61</v>
      </c>
      <c r="E102" s="338" t="s">
        <v>62</v>
      </c>
      <c r="F102" s="338" t="s">
        <v>63</v>
      </c>
      <c r="G102" s="339">
        <v>36</v>
      </c>
      <c r="H102" s="339">
        <f t="shared" si="21"/>
        <v>7</v>
      </c>
      <c r="I102" s="339"/>
      <c r="J102" s="340">
        <v>252</v>
      </c>
      <c r="K102" s="338"/>
      <c r="L102" s="342">
        <v>252</v>
      </c>
      <c r="M102" s="397">
        <f t="shared" si="35"/>
        <v>0</v>
      </c>
      <c r="N102" s="397" t="s">
        <v>1073</v>
      </c>
      <c r="O102" s="398">
        <v>44992</v>
      </c>
      <c r="P102" s="398">
        <v>45000</v>
      </c>
      <c r="Q102" s="363">
        <v>44987</v>
      </c>
      <c r="R102" s="417" t="s">
        <v>1074</v>
      </c>
      <c r="S102" s="320" t="str">
        <f t="shared" si="22"/>
        <v>LB90L5W172R1Z55</v>
      </c>
      <c r="T102" s="320" t="str">
        <f t="shared" si="23"/>
        <v>SMF 60044</v>
      </c>
      <c r="U102" s="320"/>
      <c r="V102" s="320">
        <f>VLOOKUP(S102,'Price list'!D$15:S$298,15,FALSE)</f>
        <v>22.8</v>
      </c>
      <c r="W102" s="320">
        <f t="shared" si="24"/>
        <v>36</v>
      </c>
      <c r="X102" s="320">
        <f t="shared" si="25"/>
        <v>7</v>
      </c>
      <c r="Y102" s="318" t="str">
        <f t="shared" si="26"/>
        <v>Littoral Batteries</v>
      </c>
      <c r="Z102" s="318" t="str">
        <f t="shared" si="27"/>
        <v>Commande 5</v>
      </c>
      <c r="AA102"/>
      <c r="AC102" s="318" t="str">
        <f t="shared" si="28"/>
        <v>Littoral BatteriesLB90L5W172R1Z55Commande 5</v>
      </c>
      <c r="AD102" s="318" t="str">
        <f t="shared" si="29"/>
        <v>LB90L5W172R1Z55</v>
      </c>
      <c r="AE102" s="318" t="str">
        <f t="shared" si="30"/>
        <v>Littoral BatteriesLB90L5W172R1Z55</v>
      </c>
      <c r="AF102" s="318" t="e">
        <f>VLOOKUP(AC102,'Price list'!AN:AO,2,FALSE)</f>
        <v>#N/A</v>
      </c>
      <c r="AG102" s="318" t="str">
        <f t="shared" si="31"/>
        <v>LB90L5W172R1Z55</v>
      </c>
      <c r="AH102" s="318">
        <f t="shared" si="32"/>
        <v>36</v>
      </c>
      <c r="AI102" s="318">
        <f t="shared" si="33"/>
        <v>7</v>
      </c>
    </row>
    <row r="103" spans="1:35" s="318" customFormat="1" ht="17.100000000000001" customHeight="1" x14ac:dyDescent="0.25">
      <c r="A103" s="387" t="s">
        <v>1038</v>
      </c>
      <c r="B103" s="231" t="s">
        <v>1060</v>
      </c>
      <c r="C103" s="418" t="s">
        <v>1039</v>
      </c>
      <c r="D103" s="231"/>
      <c r="E103" s="231" t="s">
        <v>1040</v>
      </c>
      <c r="F103" s="311" t="s">
        <v>50</v>
      </c>
      <c r="G103" s="312">
        <v>120</v>
      </c>
      <c r="H103" s="312">
        <v>2</v>
      </c>
      <c r="I103" s="312"/>
      <c r="J103" s="312">
        <f t="shared" ref="J103:J108" si="36">+H103*G103</f>
        <v>240</v>
      </c>
      <c r="K103" s="419"/>
      <c r="L103" s="420">
        <v>240</v>
      </c>
      <c r="M103" s="421">
        <f>IF(0&lt;J103-K103-L103,J103-K103-L103,0)</f>
        <v>0</v>
      </c>
      <c r="N103" s="375" t="s">
        <v>1057</v>
      </c>
      <c r="O103" s="348">
        <v>44977</v>
      </c>
      <c r="P103" s="348">
        <v>45006</v>
      </c>
      <c r="Q103" s="348">
        <v>45002</v>
      </c>
      <c r="R103" s="422" t="s">
        <v>1075</v>
      </c>
      <c r="S103" s="320" t="str">
        <f t="shared" si="22"/>
        <v>LB44L1P072R1S121</v>
      </c>
      <c r="T103" s="320">
        <f t="shared" si="23"/>
        <v>0</v>
      </c>
      <c r="U103" s="320"/>
      <c r="V103" s="320" t="e">
        <f>VLOOKUP(S103,'Price list'!D$15:S$298,15,FALSE)</f>
        <v>#N/A</v>
      </c>
      <c r="W103" s="320">
        <f t="shared" si="24"/>
        <v>120</v>
      </c>
      <c r="X103" s="320">
        <f t="shared" si="25"/>
        <v>2</v>
      </c>
      <c r="Y103" s="318" t="str">
        <f t="shared" si="26"/>
        <v>Arrafik</v>
      </c>
      <c r="Z103" s="318" t="str">
        <f t="shared" si="27"/>
        <v>Commande 3</v>
      </c>
      <c r="AA103"/>
      <c r="AC103" s="318" t="str">
        <f t="shared" si="28"/>
        <v>ArrafikLB44L1P072R1S121Commande 3</v>
      </c>
      <c r="AD103" s="318" t="str">
        <f t="shared" si="29"/>
        <v>LB44L1P072R1S121</v>
      </c>
      <c r="AE103" s="318" t="str">
        <f t="shared" si="30"/>
        <v>ArrafikLB44L1P072R1S121</v>
      </c>
      <c r="AF103" s="318" t="e">
        <f>VLOOKUP(AC103,'Price list'!AN:AO,2,FALSE)</f>
        <v>#N/A</v>
      </c>
      <c r="AG103" s="318" t="str">
        <f t="shared" si="31"/>
        <v>LB44L1P072R1S121</v>
      </c>
      <c r="AH103" s="318">
        <f t="shared" si="32"/>
        <v>120</v>
      </c>
      <c r="AI103" s="318">
        <f t="shared" si="33"/>
        <v>2</v>
      </c>
    </row>
    <row r="104" spans="1:35" s="318" customFormat="1" ht="17.100000000000001" customHeight="1" x14ac:dyDescent="0.25">
      <c r="A104" s="391" t="s">
        <v>1038</v>
      </c>
      <c r="B104" s="320" t="s">
        <v>1060</v>
      </c>
      <c r="C104" s="379" t="s">
        <v>1047</v>
      </c>
      <c r="D104" s="320"/>
      <c r="E104" s="320" t="s">
        <v>1048</v>
      </c>
      <c r="F104" s="321" t="s">
        <v>55</v>
      </c>
      <c r="G104" s="322">
        <v>114</v>
      </c>
      <c r="H104" s="322">
        <v>23</v>
      </c>
      <c r="I104" s="322"/>
      <c r="J104" s="322">
        <f t="shared" si="36"/>
        <v>2622</v>
      </c>
      <c r="K104" s="381"/>
      <c r="L104" s="328">
        <v>2622</v>
      </c>
      <c r="M104" s="423">
        <f t="shared" ref="M104:M106" si="37">IF(0&lt;J104-K104-L104,J104-K104-L104,0)</f>
        <v>0</v>
      </c>
      <c r="N104" s="320" t="s">
        <v>1057</v>
      </c>
      <c r="O104" s="354">
        <v>44977</v>
      </c>
      <c r="P104" s="354">
        <v>45006</v>
      </c>
      <c r="Q104" s="354">
        <v>45002</v>
      </c>
      <c r="R104" s="380" t="s">
        <v>1075</v>
      </c>
      <c r="S104" s="320" t="str">
        <f t="shared" si="22"/>
        <v>LB45L2K073R1S122</v>
      </c>
      <c r="T104" s="320">
        <f t="shared" si="23"/>
        <v>0</v>
      </c>
      <c r="U104" s="320"/>
      <c r="V104" s="320" t="e">
        <f>VLOOKUP(S104,'Price list'!D$15:S$298,15,FALSE)</f>
        <v>#N/A</v>
      </c>
      <c r="W104" s="320">
        <f t="shared" si="24"/>
        <v>114</v>
      </c>
      <c r="X104" s="320">
        <f t="shared" si="25"/>
        <v>23</v>
      </c>
      <c r="Y104" s="318" t="str">
        <f t="shared" si="26"/>
        <v>Arrafik</v>
      </c>
      <c r="Z104" s="318" t="str">
        <f t="shared" si="27"/>
        <v>Commande 3</v>
      </c>
      <c r="AA104"/>
      <c r="AC104" s="318" t="str">
        <f t="shared" si="28"/>
        <v>ArrafikLB45L2K073R1S122Commande 3</v>
      </c>
      <c r="AD104" s="318" t="str">
        <f t="shared" si="29"/>
        <v>LB45L2K073R1S122</v>
      </c>
      <c r="AE104" s="318" t="str">
        <f t="shared" si="30"/>
        <v>ArrafikLB45L2K073R1S122</v>
      </c>
      <c r="AF104" s="318" t="e">
        <f>VLOOKUP(AC104,'Price list'!AN:AO,2,FALSE)</f>
        <v>#N/A</v>
      </c>
      <c r="AG104" s="318" t="str">
        <f t="shared" si="31"/>
        <v>LB45L2K073R1S122</v>
      </c>
      <c r="AH104" s="318">
        <f t="shared" si="32"/>
        <v>114</v>
      </c>
      <c r="AI104" s="318">
        <f t="shared" si="33"/>
        <v>23</v>
      </c>
    </row>
    <row r="105" spans="1:35" s="318" customFormat="1" ht="17.100000000000001" customHeight="1" x14ac:dyDescent="0.25">
      <c r="A105" s="391" t="s">
        <v>1038</v>
      </c>
      <c r="B105" s="320" t="s">
        <v>1060</v>
      </c>
      <c r="C105" s="379" t="s">
        <v>1076</v>
      </c>
      <c r="D105" s="320"/>
      <c r="E105" s="320" t="s">
        <v>1077</v>
      </c>
      <c r="F105" s="321" t="s">
        <v>59</v>
      </c>
      <c r="G105" s="322">
        <v>96</v>
      </c>
      <c r="H105" s="322">
        <v>1</v>
      </c>
      <c r="I105" s="322"/>
      <c r="J105" s="322">
        <f t="shared" si="36"/>
        <v>96</v>
      </c>
      <c r="K105" s="424"/>
      <c r="L105" s="328">
        <v>96</v>
      </c>
      <c r="M105" s="423">
        <f t="shared" si="37"/>
        <v>0</v>
      </c>
      <c r="N105" s="320" t="s">
        <v>1057</v>
      </c>
      <c r="O105" s="354">
        <v>44977</v>
      </c>
      <c r="P105" s="354">
        <v>45006</v>
      </c>
      <c r="Q105" s="354">
        <v>45002</v>
      </c>
      <c r="R105" s="380" t="s">
        <v>1075</v>
      </c>
      <c r="S105" s="320" t="str">
        <f t="shared" si="22"/>
        <v>LB66L3P072R1S121</v>
      </c>
      <c r="T105" s="320">
        <f t="shared" si="23"/>
        <v>0</v>
      </c>
      <c r="U105" s="320"/>
      <c r="V105" s="320" t="e">
        <f>VLOOKUP(S105,'Price list'!D$15:S$298,15,FALSE)</f>
        <v>#N/A</v>
      </c>
      <c r="W105" s="320">
        <f t="shared" si="24"/>
        <v>96</v>
      </c>
      <c r="X105" s="320">
        <f t="shared" si="25"/>
        <v>1</v>
      </c>
      <c r="Y105" s="318" t="str">
        <f t="shared" si="26"/>
        <v>Arrafik</v>
      </c>
      <c r="Z105" s="318" t="str">
        <f t="shared" si="27"/>
        <v>Commande 3</v>
      </c>
      <c r="AA105"/>
      <c r="AC105" s="318" t="str">
        <f t="shared" si="28"/>
        <v>ArrafikLB66L3P072R1S121Commande 3</v>
      </c>
      <c r="AD105" s="318" t="str">
        <f t="shared" si="29"/>
        <v>LB66L3P072R1S121</v>
      </c>
      <c r="AE105" s="318" t="str">
        <f t="shared" si="30"/>
        <v>ArrafikLB66L3P072R1S121</v>
      </c>
      <c r="AF105" s="318" t="e">
        <f>VLOOKUP(AC105,'Price list'!AN:AO,2,FALSE)</f>
        <v>#N/A</v>
      </c>
      <c r="AG105" s="318" t="str">
        <f t="shared" si="31"/>
        <v>LB66L3P072R1S121</v>
      </c>
      <c r="AH105" s="318">
        <f t="shared" si="32"/>
        <v>96</v>
      </c>
      <c r="AI105" s="318">
        <f t="shared" si="33"/>
        <v>1</v>
      </c>
    </row>
    <row r="106" spans="1:35" s="318" customFormat="1" ht="17.100000000000001" customHeight="1" x14ac:dyDescent="0.25">
      <c r="A106" s="391" t="s">
        <v>1038</v>
      </c>
      <c r="B106" s="320" t="s">
        <v>1060</v>
      </c>
      <c r="C106" s="379" t="s">
        <v>330</v>
      </c>
      <c r="D106" s="320"/>
      <c r="E106" s="320" t="s">
        <v>1051</v>
      </c>
      <c r="F106" s="321" t="s">
        <v>330</v>
      </c>
      <c r="G106" s="322">
        <v>80</v>
      </c>
      <c r="H106" s="322">
        <v>2</v>
      </c>
      <c r="I106" s="322"/>
      <c r="J106" s="322">
        <f t="shared" si="36"/>
        <v>160</v>
      </c>
      <c r="K106" s="381"/>
      <c r="L106" s="328">
        <v>160</v>
      </c>
      <c r="M106" s="423">
        <f t="shared" si="37"/>
        <v>0</v>
      </c>
      <c r="N106" s="381" t="s">
        <v>1057</v>
      </c>
      <c r="O106" s="354">
        <v>44977</v>
      </c>
      <c r="P106" s="354">
        <v>45006</v>
      </c>
      <c r="Q106" s="354">
        <v>45002</v>
      </c>
      <c r="R106" s="380" t="s">
        <v>1075</v>
      </c>
      <c r="S106" s="320" t="str">
        <f t="shared" si="22"/>
        <v>M45J6X072R1S121</v>
      </c>
      <c r="T106" s="320">
        <f t="shared" si="23"/>
        <v>0</v>
      </c>
      <c r="U106" s="320"/>
      <c r="V106" s="320" t="e">
        <f>VLOOKUP(S106,'Price list'!D$15:S$298,15,FALSE)</f>
        <v>#N/A</v>
      </c>
      <c r="W106" s="320">
        <f t="shared" si="24"/>
        <v>80</v>
      </c>
      <c r="X106" s="320">
        <f t="shared" si="25"/>
        <v>2</v>
      </c>
      <c r="Y106" s="318" t="str">
        <f t="shared" si="26"/>
        <v>Arrafik</v>
      </c>
      <c r="Z106" s="318" t="str">
        <f t="shared" si="27"/>
        <v>Commande 3</v>
      </c>
      <c r="AA106"/>
      <c r="AC106" s="318" t="str">
        <f t="shared" si="28"/>
        <v>ArrafikM45J6X072R1S121Commande 3</v>
      </c>
      <c r="AD106" s="318" t="str">
        <f t="shared" si="29"/>
        <v>M45J6X072R1S121</v>
      </c>
      <c r="AE106" s="318" t="str">
        <f t="shared" si="30"/>
        <v>ArrafikM45J6X072R1S121</v>
      </c>
      <c r="AF106" s="318" t="e">
        <f>VLOOKUP(AC106,'Price list'!AN:AO,2,FALSE)</f>
        <v>#N/A</v>
      </c>
      <c r="AG106" s="318" t="str">
        <f t="shared" si="31"/>
        <v>M45J6X072R1S121</v>
      </c>
      <c r="AH106" s="318">
        <f t="shared" si="32"/>
        <v>80</v>
      </c>
      <c r="AI106" s="318">
        <f t="shared" si="33"/>
        <v>2</v>
      </c>
    </row>
    <row r="107" spans="1:35" s="318" customFormat="1" ht="17.100000000000001" customHeight="1" x14ac:dyDescent="0.25">
      <c r="A107" s="391" t="s">
        <v>1038</v>
      </c>
      <c r="B107" s="320" t="s">
        <v>1060</v>
      </c>
      <c r="C107" s="379" t="s">
        <v>1078</v>
      </c>
      <c r="D107" s="320"/>
      <c r="E107" s="320"/>
      <c r="F107" s="321" t="s">
        <v>1079</v>
      </c>
      <c r="G107" s="322">
        <v>72</v>
      </c>
      <c r="H107" s="322">
        <v>3</v>
      </c>
      <c r="I107" s="322"/>
      <c r="J107" s="322">
        <f t="shared" si="36"/>
        <v>216</v>
      </c>
      <c r="K107" s="381"/>
      <c r="L107" s="328">
        <v>216</v>
      </c>
      <c r="M107" s="423">
        <f>IF(0&lt;J107-K107-L107,J107-K107-L107,0)</f>
        <v>0</v>
      </c>
      <c r="N107" s="320" t="s">
        <v>1057</v>
      </c>
      <c r="O107" s="354">
        <v>44977</v>
      </c>
      <c r="P107" s="354">
        <v>45006</v>
      </c>
      <c r="Q107" s="354">
        <v>45002</v>
      </c>
      <c r="R107" s="380" t="s">
        <v>1075</v>
      </c>
      <c r="S107" s="320">
        <f t="shared" si="22"/>
        <v>0</v>
      </c>
      <c r="T107" s="320">
        <f t="shared" si="23"/>
        <v>0</v>
      </c>
      <c r="U107" s="320"/>
      <c r="V107" s="320" t="e">
        <f>VLOOKUP(S107,'Price list'!D$15:S$298,15,FALSE)</f>
        <v>#N/A</v>
      </c>
      <c r="W107" s="320">
        <f t="shared" si="24"/>
        <v>72</v>
      </c>
      <c r="X107" s="320">
        <f t="shared" si="25"/>
        <v>3</v>
      </c>
      <c r="Y107" s="318" t="str">
        <f t="shared" si="26"/>
        <v>Arrafik</v>
      </c>
      <c r="Z107" s="318" t="str">
        <f t="shared" si="27"/>
        <v>Commande 3</v>
      </c>
      <c r="AA107"/>
      <c r="AC107" s="318" t="str">
        <f t="shared" si="28"/>
        <v>Arrafik0Commande 3</v>
      </c>
      <c r="AD107" s="318">
        <f t="shared" si="29"/>
        <v>0</v>
      </c>
      <c r="AE107" s="318" t="str">
        <f t="shared" si="30"/>
        <v>Arrafik0</v>
      </c>
      <c r="AF107" s="318" t="e">
        <f>VLOOKUP(AC107,'Price list'!AN:AO,2,FALSE)</f>
        <v>#N/A</v>
      </c>
      <c r="AG107" s="318">
        <f t="shared" si="31"/>
        <v>0</v>
      </c>
      <c r="AH107" s="318">
        <f t="shared" si="32"/>
        <v>72</v>
      </c>
      <c r="AI107" s="318">
        <f t="shared" si="33"/>
        <v>3</v>
      </c>
    </row>
    <row r="108" spans="1:35" s="318" customFormat="1" ht="17.100000000000001" customHeight="1" thickBot="1" x14ac:dyDescent="0.3">
      <c r="A108" s="425" t="s">
        <v>1038</v>
      </c>
      <c r="B108" s="343" t="s">
        <v>1060</v>
      </c>
      <c r="C108" s="383" t="s">
        <v>1080</v>
      </c>
      <c r="D108" s="343"/>
      <c r="E108" s="343" t="s">
        <v>1081</v>
      </c>
      <c r="F108" s="358" t="s">
        <v>1080</v>
      </c>
      <c r="G108" s="384">
        <v>35</v>
      </c>
      <c r="H108" s="384">
        <v>3</v>
      </c>
      <c r="I108" s="384"/>
      <c r="J108" s="384">
        <f t="shared" si="36"/>
        <v>105</v>
      </c>
      <c r="K108" s="385"/>
      <c r="L108" s="426">
        <v>105</v>
      </c>
      <c r="M108" s="427">
        <f>IF(0&lt;J108-K108-L108,J108-K108-L108,0)</f>
        <v>0</v>
      </c>
      <c r="N108" s="385" t="s">
        <v>1057</v>
      </c>
      <c r="O108" s="363">
        <v>44977</v>
      </c>
      <c r="P108" s="363">
        <v>45006</v>
      </c>
      <c r="Q108" s="363">
        <v>45002</v>
      </c>
      <c r="R108" s="386" t="s">
        <v>1075</v>
      </c>
      <c r="S108" s="320" t="str">
        <f t="shared" si="22"/>
        <v>MSP99BF003L1S122</v>
      </c>
      <c r="T108" s="320">
        <f t="shared" si="23"/>
        <v>0</v>
      </c>
      <c r="U108" s="320"/>
      <c r="V108" s="320" t="e">
        <f>VLOOKUP(S108,'Price list'!D$15:S$298,15,FALSE)</f>
        <v>#N/A</v>
      </c>
      <c r="W108" s="320">
        <f t="shared" si="24"/>
        <v>35</v>
      </c>
      <c r="X108" s="320">
        <f t="shared" si="25"/>
        <v>3</v>
      </c>
      <c r="Y108" s="318" t="str">
        <f t="shared" si="26"/>
        <v>Arrafik</v>
      </c>
      <c r="Z108" s="318" t="str">
        <f t="shared" si="27"/>
        <v>Commande 3</v>
      </c>
      <c r="AA108"/>
      <c r="AC108" s="318" t="str">
        <f t="shared" si="28"/>
        <v>ArrafikMSP99BF003L1S122Commande 3</v>
      </c>
      <c r="AD108" s="318" t="str">
        <f t="shared" si="29"/>
        <v>MSP99BF003L1S122</v>
      </c>
      <c r="AE108" s="318" t="str">
        <f t="shared" si="30"/>
        <v>ArrafikMSP99BF003L1S122</v>
      </c>
      <c r="AF108" s="318" t="e">
        <f>VLOOKUP(AC108,'Price list'!AN:AO,2,FALSE)</f>
        <v>#N/A</v>
      </c>
      <c r="AG108" s="318" t="str">
        <f t="shared" si="31"/>
        <v>MSP99BF003L1S122</v>
      </c>
      <c r="AH108" s="318">
        <f t="shared" si="32"/>
        <v>35</v>
      </c>
      <c r="AI108" s="318">
        <f t="shared" si="33"/>
        <v>3</v>
      </c>
    </row>
    <row r="109" spans="1:35" s="318" customFormat="1" ht="17.100000000000001" customHeight="1" x14ac:dyDescent="0.25">
      <c r="A109" s="387" t="s">
        <v>1038</v>
      </c>
      <c r="B109" s="345" t="s">
        <v>1067</v>
      </c>
      <c r="C109" s="418" t="s">
        <v>1039</v>
      </c>
      <c r="D109" s="231"/>
      <c r="E109" s="231" t="s">
        <v>1040</v>
      </c>
      <c r="F109" s="311" t="s">
        <v>50</v>
      </c>
      <c r="G109" s="428">
        <v>120</v>
      </c>
      <c r="H109" s="312">
        <f>+J109/G109</f>
        <v>2</v>
      </c>
      <c r="I109" s="312"/>
      <c r="J109" s="429">
        <v>240</v>
      </c>
      <c r="K109" s="419"/>
      <c r="L109" s="313">
        <v>240</v>
      </c>
      <c r="M109" s="375">
        <f t="shared" ref="M109:M110" si="38">IF(0&lt;J109-K109-L109,J109-K109-L109,0)</f>
        <v>0</v>
      </c>
      <c r="N109" s="375" t="s">
        <v>1073</v>
      </c>
      <c r="O109" s="348">
        <v>44985</v>
      </c>
      <c r="P109" s="348">
        <v>45018</v>
      </c>
      <c r="Q109" s="348">
        <v>45013</v>
      </c>
      <c r="R109" s="422" t="s">
        <v>1082</v>
      </c>
      <c r="S109" s="320" t="str">
        <f t="shared" si="22"/>
        <v>LB44L1P072R1S121</v>
      </c>
      <c r="T109" s="320">
        <f t="shared" si="23"/>
        <v>0</v>
      </c>
      <c r="U109" s="320"/>
      <c r="V109" s="320" t="e">
        <f>VLOOKUP(S109,'Price list'!D$15:S$298,15,FALSE)</f>
        <v>#N/A</v>
      </c>
      <c r="W109" s="320">
        <f t="shared" si="24"/>
        <v>120</v>
      </c>
      <c r="X109" s="320">
        <f t="shared" si="25"/>
        <v>2</v>
      </c>
      <c r="Y109" s="318" t="str">
        <f t="shared" si="26"/>
        <v>Arrafik</v>
      </c>
      <c r="Z109" s="318" t="str">
        <f t="shared" si="27"/>
        <v>Commande 4</v>
      </c>
      <c r="AA109"/>
      <c r="AC109" s="318" t="str">
        <f t="shared" si="28"/>
        <v>ArrafikLB44L1P072R1S121Commande 4</v>
      </c>
      <c r="AD109" s="318" t="str">
        <f t="shared" si="29"/>
        <v>LB44L1P072R1S121</v>
      </c>
      <c r="AE109" s="318" t="str">
        <f t="shared" si="30"/>
        <v>ArrafikLB44L1P072R1S121</v>
      </c>
      <c r="AF109" s="318" t="e">
        <f>VLOOKUP(AC109,'Price list'!AN:AO,2,FALSE)</f>
        <v>#N/A</v>
      </c>
      <c r="AG109" s="318" t="str">
        <f t="shared" si="31"/>
        <v>LB44L1P072R1S121</v>
      </c>
      <c r="AH109" s="318">
        <f t="shared" si="32"/>
        <v>120</v>
      </c>
      <c r="AI109" s="318">
        <f t="shared" si="33"/>
        <v>2</v>
      </c>
    </row>
    <row r="110" spans="1:35" s="318" customFormat="1" ht="17.100000000000001" customHeight="1" x14ac:dyDescent="0.25">
      <c r="A110" s="391" t="s">
        <v>1038</v>
      </c>
      <c r="B110" s="327" t="s">
        <v>1067</v>
      </c>
      <c r="C110" s="379" t="s">
        <v>1047</v>
      </c>
      <c r="D110" s="320"/>
      <c r="E110" s="320" t="s">
        <v>1048</v>
      </c>
      <c r="F110" s="321" t="s">
        <v>55</v>
      </c>
      <c r="G110" s="322">
        <v>114</v>
      </c>
      <c r="H110" s="322">
        <f>+J110/G110</f>
        <v>14</v>
      </c>
      <c r="I110" s="322"/>
      <c r="J110" s="322">
        <v>1596</v>
      </c>
      <c r="K110" s="424"/>
      <c r="L110" s="323">
        <v>1596</v>
      </c>
      <c r="M110" s="381">
        <f t="shared" si="38"/>
        <v>0</v>
      </c>
      <c r="N110" s="320" t="s">
        <v>1073</v>
      </c>
      <c r="O110" s="354">
        <v>44985</v>
      </c>
      <c r="P110" s="377">
        <v>45018</v>
      </c>
      <c r="Q110" s="377">
        <v>45013</v>
      </c>
      <c r="R110" s="378" t="s">
        <v>1082</v>
      </c>
      <c r="S110" s="320" t="str">
        <f t="shared" si="22"/>
        <v>LB45L2K073R1S122</v>
      </c>
      <c r="T110" s="320">
        <f t="shared" si="23"/>
        <v>0</v>
      </c>
      <c r="U110" s="320"/>
      <c r="V110" s="320" t="e">
        <f>VLOOKUP(S110,'Price list'!D$15:S$298,15,FALSE)</f>
        <v>#N/A</v>
      </c>
      <c r="W110" s="320">
        <f t="shared" si="24"/>
        <v>114</v>
      </c>
      <c r="X110" s="320">
        <f t="shared" si="25"/>
        <v>14</v>
      </c>
      <c r="Y110" s="318" t="str">
        <f t="shared" si="26"/>
        <v>Arrafik</v>
      </c>
      <c r="Z110" s="318" t="str">
        <f t="shared" si="27"/>
        <v>Commande 4</v>
      </c>
      <c r="AA110"/>
      <c r="AC110" s="318" t="str">
        <f t="shared" si="28"/>
        <v>ArrafikLB45L2K073R1S122Commande 4</v>
      </c>
      <c r="AD110" s="318" t="str">
        <f t="shared" si="29"/>
        <v>LB45L2K073R1S122</v>
      </c>
      <c r="AE110" s="318" t="str">
        <f t="shared" si="30"/>
        <v>ArrafikLB45L2K073R1S122</v>
      </c>
      <c r="AF110" s="318" t="e">
        <f>VLOOKUP(AC110,'Price list'!AN:AO,2,FALSE)</f>
        <v>#N/A</v>
      </c>
      <c r="AG110" s="318" t="str">
        <f t="shared" si="31"/>
        <v>LB45L2K073R1S122</v>
      </c>
      <c r="AH110" s="318">
        <f t="shared" si="32"/>
        <v>114</v>
      </c>
      <c r="AI110" s="318">
        <f t="shared" si="33"/>
        <v>14</v>
      </c>
    </row>
    <row r="111" spans="1:35" s="318" customFormat="1" ht="17.100000000000001" customHeight="1" x14ac:dyDescent="0.25">
      <c r="A111" s="391" t="s">
        <v>1038</v>
      </c>
      <c r="B111" s="327" t="s">
        <v>1067</v>
      </c>
      <c r="C111" s="379" t="s">
        <v>1043</v>
      </c>
      <c r="D111" s="320"/>
      <c r="E111" s="320" t="s">
        <v>1044</v>
      </c>
      <c r="F111" s="321" t="s">
        <v>50</v>
      </c>
      <c r="G111" s="322">
        <v>120</v>
      </c>
      <c r="H111" s="322">
        <f>+J111/G111</f>
        <v>13</v>
      </c>
      <c r="I111" s="322"/>
      <c r="J111" s="322">
        <v>1560</v>
      </c>
      <c r="K111" s="424"/>
      <c r="L111" s="323">
        <v>1560</v>
      </c>
      <c r="M111" s="381">
        <f>IF(0&lt;J111-K111-L111,J111-K111-L111,0)</f>
        <v>0</v>
      </c>
      <c r="N111" s="320" t="s">
        <v>1073</v>
      </c>
      <c r="O111" s="354">
        <v>44985</v>
      </c>
      <c r="P111" s="377">
        <v>45018</v>
      </c>
      <c r="Q111" s="377">
        <v>45013</v>
      </c>
      <c r="R111" s="378" t="s">
        <v>1082</v>
      </c>
      <c r="S111" s="320" t="str">
        <f t="shared" si="22"/>
        <v>LB34L1K077R1S122</v>
      </c>
      <c r="T111" s="320">
        <f t="shared" si="23"/>
        <v>0</v>
      </c>
      <c r="U111" s="320"/>
      <c r="V111" s="320" t="e">
        <f>VLOOKUP(S111,'Price list'!D$15:S$298,15,FALSE)</f>
        <v>#N/A</v>
      </c>
      <c r="W111" s="320">
        <f t="shared" si="24"/>
        <v>120</v>
      </c>
      <c r="X111" s="320">
        <f t="shared" si="25"/>
        <v>13</v>
      </c>
      <c r="Y111" s="318" t="str">
        <f t="shared" si="26"/>
        <v>Arrafik</v>
      </c>
      <c r="Z111" s="318" t="str">
        <f t="shared" si="27"/>
        <v>Commande 4</v>
      </c>
      <c r="AA111"/>
      <c r="AC111" s="318" t="str">
        <f t="shared" si="28"/>
        <v>ArrafikLB34L1K077R1S122Commande 4</v>
      </c>
      <c r="AD111" s="318" t="str">
        <f t="shared" si="29"/>
        <v>LB34L1K077R1S122</v>
      </c>
      <c r="AE111" s="318" t="str">
        <f t="shared" si="30"/>
        <v>ArrafikLB34L1K077R1S122</v>
      </c>
      <c r="AF111" s="318" t="e">
        <f>VLOOKUP(AC111,'Price list'!AN:AO,2,FALSE)</f>
        <v>#N/A</v>
      </c>
      <c r="AG111" s="318" t="str">
        <f t="shared" si="31"/>
        <v>LB34L1K077R1S122</v>
      </c>
      <c r="AH111" s="318">
        <f t="shared" si="32"/>
        <v>120</v>
      </c>
      <c r="AI111" s="318">
        <f t="shared" si="33"/>
        <v>13</v>
      </c>
    </row>
    <row r="112" spans="1:35" s="318" customFormat="1" ht="17.100000000000001" customHeight="1" x14ac:dyDescent="0.25">
      <c r="A112" s="391" t="s">
        <v>1038</v>
      </c>
      <c r="B112" s="327" t="s">
        <v>1067</v>
      </c>
      <c r="C112" s="379" t="s">
        <v>1083</v>
      </c>
      <c r="D112" s="320"/>
      <c r="E112" s="320" t="e">
        <f>VLOOKUP(D112,'[5]Price List'!B$8:R$30,3,0)</f>
        <v>#N/A</v>
      </c>
      <c r="F112" s="321" t="s">
        <v>1078</v>
      </c>
      <c r="G112" s="322">
        <v>72</v>
      </c>
      <c r="H112" s="322">
        <f>+J112/G112</f>
        <v>1</v>
      </c>
      <c r="I112" s="322"/>
      <c r="J112" s="322">
        <v>72</v>
      </c>
      <c r="K112" s="424"/>
      <c r="L112" s="323">
        <v>72</v>
      </c>
      <c r="M112" s="381">
        <f t="shared" ref="M112:M115" si="39">IF(0&lt;J112-K112-L112,J112-K112-L112,0)</f>
        <v>0</v>
      </c>
      <c r="N112" s="320" t="s">
        <v>1073</v>
      </c>
      <c r="O112" s="354">
        <v>44985</v>
      </c>
      <c r="P112" s="377">
        <v>45018</v>
      </c>
      <c r="Q112" s="377">
        <v>45013</v>
      </c>
      <c r="R112" s="378" t="s">
        <v>1082</v>
      </c>
      <c r="S112" s="320" t="e">
        <f t="shared" si="22"/>
        <v>#N/A</v>
      </c>
      <c r="T112" s="320">
        <f t="shared" si="23"/>
        <v>0</v>
      </c>
      <c r="U112" s="320"/>
      <c r="V112" s="320" t="e">
        <f>VLOOKUP(S112,'Price list'!D$15:S$298,15,FALSE)</f>
        <v>#N/A</v>
      </c>
      <c r="W112" s="320">
        <f t="shared" si="24"/>
        <v>72</v>
      </c>
      <c r="X112" s="320">
        <f t="shared" si="25"/>
        <v>1</v>
      </c>
      <c r="Y112" s="318" t="str">
        <f t="shared" si="26"/>
        <v>Arrafik</v>
      </c>
      <c r="Z112" s="318" t="str">
        <f t="shared" si="27"/>
        <v>Commande 4</v>
      </c>
      <c r="AA112"/>
      <c r="AC112" s="318" t="e">
        <f t="shared" si="28"/>
        <v>#N/A</v>
      </c>
      <c r="AD112" s="318" t="e">
        <f t="shared" si="29"/>
        <v>#N/A</v>
      </c>
      <c r="AE112" s="318" t="e">
        <f t="shared" si="30"/>
        <v>#N/A</v>
      </c>
      <c r="AF112" s="318" t="e">
        <f>VLOOKUP(AC112,'Price list'!AN:AO,2,FALSE)</f>
        <v>#N/A</v>
      </c>
      <c r="AG112" s="318" t="e">
        <f t="shared" si="31"/>
        <v>#N/A</v>
      </c>
      <c r="AH112" s="318">
        <f t="shared" si="32"/>
        <v>72</v>
      </c>
      <c r="AI112" s="318">
        <f t="shared" si="33"/>
        <v>1</v>
      </c>
    </row>
    <row r="113" spans="1:35" s="318" customFormat="1" ht="17.100000000000001" customHeight="1" x14ac:dyDescent="0.25">
      <c r="A113" s="391" t="s">
        <v>1038</v>
      </c>
      <c r="B113" s="327" t="s">
        <v>1067</v>
      </c>
      <c r="C113" s="379" t="s">
        <v>1084</v>
      </c>
      <c r="D113" s="320"/>
      <c r="E113" s="320" t="s">
        <v>1077</v>
      </c>
      <c r="F113" s="321" t="s">
        <v>59</v>
      </c>
      <c r="G113" s="322">
        <v>96</v>
      </c>
      <c r="H113" s="322">
        <f t="shared" ref="H113:H114" si="40">+J113/G113</f>
        <v>1</v>
      </c>
      <c r="I113" s="322"/>
      <c r="J113" s="322">
        <v>96</v>
      </c>
      <c r="K113" s="424"/>
      <c r="L113" s="323">
        <v>96</v>
      </c>
      <c r="M113" s="381">
        <f t="shared" si="39"/>
        <v>0</v>
      </c>
      <c r="N113" s="320" t="s">
        <v>1073</v>
      </c>
      <c r="O113" s="354">
        <v>44985</v>
      </c>
      <c r="P113" s="377">
        <v>45018</v>
      </c>
      <c r="Q113" s="377">
        <v>45013</v>
      </c>
      <c r="R113" s="378" t="s">
        <v>1082</v>
      </c>
      <c r="S113" s="320" t="str">
        <f t="shared" si="22"/>
        <v>LB66L3P072R1S121</v>
      </c>
      <c r="T113" s="320">
        <f t="shared" si="23"/>
        <v>0</v>
      </c>
      <c r="U113" s="320"/>
      <c r="V113" s="320" t="e">
        <f>VLOOKUP(S113,'Price list'!D$15:S$298,15,FALSE)</f>
        <v>#N/A</v>
      </c>
      <c r="W113" s="320">
        <f t="shared" si="24"/>
        <v>96</v>
      </c>
      <c r="X113" s="320">
        <f t="shared" si="25"/>
        <v>1</v>
      </c>
      <c r="Y113" s="318" t="str">
        <f t="shared" si="26"/>
        <v>Arrafik</v>
      </c>
      <c r="Z113" s="318" t="str">
        <f t="shared" si="27"/>
        <v>Commande 4</v>
      </c>
      <c r="AA113"/>
      <c r="AC113" s="318" t="str">
        <f t="shared" si="28"/>
        <v>ArrafikLB66L3P072R1S121Commande 4</v>
      </c>
      <c r="AD113" s="318" t="str">
        <f t="shared" si="29"/>
        <v>LB66L3P072R1S121</v>
      </c>
      <c r="AE113" s="318" t="str">
        <f t="shared" si="30"/>
        <v>ArrafikLB66L3P072R1S121</v>
      </c>
      <c r="AF113" s="318" t="e">
        <f>VLOOKUP(AC113,'Price list'!AN:AO,2,FALSE)</f>
        <v>#N/A</v>
      </c>
      <c r="AG113" s="318" t="str">
        <f t="shared" si="31"/>
        <v>LB66L3P072R1S121</v>
      </c>
      <c r="AH113" s="318">
        <f t="shared" si="32"/>
        <v>96</v>
      </c>
      <c r="AI113" s="318">
        <f t="shared" si="33"/>
        <v>1</v>
      </c>
    </row>
    <row r="114" spans="1:35" s="318" customFormat="1" ht="17.100000000000001" customHeight="1" x14ac:dyDescent="0.25">
      <c r="A114" s="391" t="s">
        <v>1038</v>
      </c>
      <c r="B114" s="327" t="s">
        <v>1067</v>
      </c>
      <c r="C114" s="379" t="s">
        <v>1085</v>
      </c>
      <c r="D114" s="320"/>
      <c r="E114" s="320" t="s">
        <v>1081</v>
      </c>
      <c r="F114" s="321" t="s">
        <v>1080</v>
      </c>
      <c r="G114" s="322">
        <v>35</v>
      </c>
      <c r="H114" s="322">
        <f t="shared" si="40"/>
        <v>2</v>
      </c>
      <c r="I114" s="322"/>
      <c r="J114" s="322">
        <v>70</v>
      </c>
      <c r="K114" s="424"/>
      <c r="L114" s="323">
        <v>70</v>
      </c>
      <c r="M114" s="381">
        <f t="shared" si="39"/>
        <v>0</v>
      </c>
      <c r="N114" s="320" t="s">
        <v>1073</v>
      </c>
      <c r="O114" s="354">
        <v>44985</v>
      </c>
      <c r="P114" s="377">
        <v>45018</v>
      </c>
      <c r="Q114" s="377">
        <v>45013</v>
      </c>
      <c r="R114" s="378" t="s">
        <v>1082</v>
      </c>
      <c r="S114" s="320" t="str">
        <f t="shared" si="22"/>
        <v>MSP99BF003L1S122</v>
      </c>
      <c r="T114" s="320">
        <f t="shared" si="23"/>
        <v>0</v>
      </c>
      <c r="U114" s="320"/>
      <c r="V114" s="320" t="e">
        <f>VLOOKUP(S114,'Price list'!D$15:S$298,15,FALSE)</f>
        <v>#N/A</v>
      </c>
      <c r="W114" s="320">
        <f t="shared" si="24"/>
        <v>35</v>
      </c>
      <c r="X114" s="320">
        <f t="shared" si="25"/>
        <v>2</v>
      </c>
      <c r="Y114" s="318" t="str">
        <f t="shared" si="26"/>
        <v>Arrafik</v>
      </c>
      <c r="Z114" s="318" t="str">
        <f t="shared" si="27"/>
        <v>Commande 4</v>
      </c>
      <c r="AA114"/>
      <c r="AC114" s="318" t="str">
        <f t="shared" si="28"/>
        <v>ArrafikMSP99BF003L1S122Commande 4</v>
      </c>
      <c r="AD114" s="318" t="str">
        <f t="shared" si="29"/>
        <v>MSP99BF003L1S122</v>
      </c>
      <c r="AE114" s="318" t="str">
        <f t="shared" si="30"/>
        <v>ArrafikMSP99BF003L1S122</v>
      </c>
      <c r="AF114" s="318" t="e">
        <f>VLOOKUP(AC114,'Price list'!AN:AO,2,FALSE)</f>
        <v>#N/A</v>
      </c>
      <c r="AG114" s="318" t="str">
        <f t="shared" si="31"/>
        <v>MSP99BF003L1S122</v>
      </c>
      <c r="AH114" s="318">
        <f t="shared" si="32"/>
        <v>35</v>
      </c>
      <c r="AI114" s="318">
        <f t="shared" si="33"/>
        <v>2</v>
      </c>
    </row>
    <row r="115" spans="1:35" s="318" customFormat="1" ht="17.100000000000001" customHeight="1" thickBot="1" x14ac:dyDescent="0.3">
      <c r="A115" s="425" t="s">
        <v>1038</v>
      </c>
      <c r="B115" s="360" t="s">
        <v>1067</v>
      </c>
      <c r="C115" s="383" t="s">
        <v>330</v>
      </c>
      <c r="D115" s="343"/>
      <c r="E115" s="343" t="s">
        <v>1051</v>
      </c>
      <c r="F115" s="358" t="s">
        <v>330</v>
      </c>
      <c r="G115" s="384">
        <v>80</v>
      </c>
      <c r="H115" s="384">
        <f>+J115/G115</f>
        <v>1</v>
      </c>
      <c r="I115" s="384"/>
      <c r="J115" s="384">
        <v>80</v>
      </c>
      <c r="K115" s="430"/>
      <c r="L115" s="368">
        <v>80</v>
      </c>
      <c r="M115" s="385">
        <f t="shared" si="39"/>
        <v>0</v>
      </c>
      <c r="N115" s="343" t="s">
        <v>1073</v>
      </c>
      <c r="O115" s="363">
        <v>44985</v>
      </c>
      <c r="P115" s="431">
        <v>45018</v>
      </c>
      <c r="Q115" s="431">
        <v>45013</v>
      </c>
      <c r="R115" s="432" t="s">
        <v>1082</v>
      </c>
      <c r="S115" s="320" t="str">
        <f t="shared" si="22"/>
        <v>M45J6X072R1S121</v>
      </c>
      <c r="T115" s="320">
        <f t="shared" si="23"/>
        <v>0</v>
      </c>
      <c r="U115" s="320"/>
      <c r="V115" s="320" t="e">
        <f>VLOOKUP(S115,'Price list'!D$15:S$298,15,FALSE)</f>
        <v>#N/A</v>
      </c>
      <c r="W115" s="320">
        <f t="shared" si="24"/>
        <v>80</v>
      </c>
      <c r="X115" s="320">
        <f t="shared" si="25"/>
        <v>1</v>
      </c>
      <c r="Y115" s="318" t="str">
        <f t="shared" si="26"/>
        <v>Arrafik</v>
      </c>
      <c r="Z115" s="318" t="str">
        <f t="shared" si="27"/>
        <v>Commande 4</v>
      </c>
      <c r="AA115"/>
      <c r="AC115" s="318" t="str">
        <f t="shared" si="28"/>
        <v>ArrafikM45J6X072R1S121Commande 4</v>
      </c>
      <c r="AD115" s="318" t="str">
        <f t="shared" si="29"/>
        <v>M45J6X072R1S121</v>
      </c>
      <c r="AE115" s="318" t="str">
        <f t="shared" si="30"/>
        <v>ArrafikM45J6X072R1S121</v>
      </c>
      <c r="AF115" s="318" t="e">
        <f>VLOOKUP(AC115,'Price list'!AN:AO,2,FALSE)</f>
        <v>#N/A</v>
      </c>
      <c r="AG115" s="318" t="str">
        <f t="shared" si="31"/>
        <v>M45J6X072R1S121</v>
      </c>
      <c r="AH115" s="318">
        <f t="shared" si="32"/>
        <v>80</v>
      </c>
      <c r="AI115" s="318">
        <f t="shared" si="33"/>
        <v>1</v>
      </c>
    </row>
    <row r="116" spans="1:35" s="318" customFormat="1" ht="17.100000000000001" customHeight="1" x14ac:dyDescent="0.25">
      <c r="A116" s="433" t="s">
        <v>945</v>
      </c>
      <c r="B116" s="434" t="s">
        <v>1086</v>
      </c>
      <c r="C116" s="410" t="s">
        <v>1059</v>
      </c>
      <c r="D116" s="434" t="s">
        <v>69</v>
      </c>
      <c r="E116" s="231" t="s">
        <v>70</v>
      </c>
      <c r="F116" s="434" t="s">
        <v>50</v>
      </c>
      <c r="G116" s="434">
        <v>60</v>
      </c>
      <c r="H116" s="434">
        <v>9</v>
      </c>
      <c r="I116" s="434"/>
      <c r="J116" s="435">
        <v>540</v>
      </c>
      <c r="K116" s="231"/>
      <c r="L116" s="420">
        <v>540</v>
      </c>
      <c r="M116" s="375">
        <f>IF(0&lt;J116-K116-L116,J116-K116-L116,0)</f>
        <v>0</v>
      </c>
      <c r="N116" s="231" t="s">
        <v>1087</v>
      </c>
      <c r="O116" s="348">
        <v>44992</v>
      </c>
      <c r="P116" s="348">
        <v>45000</v>
      </c>
      <c r="Q116" s="348">
        <v>44987</v>
      </c>
      <c r="R116" s="422" t="s">
        <v>1088</v>
      </c>
      <c r="S116" s="320" t="str">
        <f t="shared" si="22"/>
        <v>LB45L1W172R1Z44</v>
      </c>
      <c r="T116" s="320" t="str">
        <f t="shared" si="23"/>
        <v>SMF 54459</v>
      </c>
      <c r="U116" s="320"/>
      <c r="V116" s="320">
        <f>VLOOKUP(S116,'Price list'!D$15:S$298,15,FALSE)</f>
        <v>11.6</v>
      </c>
      <c r="W116" s="320">
        <f t="shared" si="24"/>
        <v>60</v>
      </c>
      <c r="X116" s="320">
        <f t="shared" si="25"/>
        <v>9</v>
      </c>
      <c r="Y116" s="318" t="str">
        <f t="shared" si="26"/>
        <v>Littoral Batteries</v>
      </c>
      <c r="Z116" s="318" t="str">
        <f t="shared" si="27"/>
        <v>Commande 6</v>
      </c>
      <c r="AA116"/>
      <c r="AC116" s="318" t="str">
        <f t="shared" si="28"/>
        <v>Littoral BatteriesLB45L1W172R1Z44Commande 6</v>
      </c>
      <c r="AD116" s="318" t="str">
        <f t="shared" si="29"/>
        <v>LB45L1W172R1Z44</v>
      </c>
      <c r="AE116" s="318" t="str">
        <f t="shared" si="30"/>
        <v>Littoral BatteriesLB45L1W172R1Z44</v>
      </c>
      <c r="AF116" s="318" t="e">
        <f>VLOOKUP(AC116,'Price list'!AN:AO,2,FALSE)</f>
        <v>#N/A</v>
      </c>
      <c r="AG116" s="318" t="str">
        <f t="shared" si="31"/>
        <v>LB45L1W172R1Z44</v>
      </c>
      <c r="AH116" s="318">
        <f t="shared" si="32"/>
        <v>60</v>
      </c>
      <c r="AI116" s="318">
        <f t="shared" si="33"/>
        <v>9</v>
      </c>
    </row>
    <row r="117" spans="1:35" s="318" customFormat="1" ht="17.100000000000001" customHeight="1" x14ac:dyDescent="0.25">
      <c r="A117" s="436" t="s">
        <v>945</v>
      </c>
      <c r="B117" s="437" t="s">
        <v>1086</v>
      </c>
      <c r="C117" s="403" t="s">
        <v>1059</v>
      </c>
      <c r="D117" s="437" t="s">
        <v>83</v>
      </c>
      <c r="E117" s="320" t="s">
        <v>84</v>
      </c>
      <c r="F117" s="437" t="s">
        <v>59</v>
      </c>
      <c r="G117" s="437">
        <v>48</v>
      </c>
      <c r="H117" s="437">
        <v>12</v>
      </c>
      <c r="I117" s="437"/>
      <c r="J117" s="438">
        <v>576</v>
      </c>
      <c r="K117" s="320"/>
      <c r="L117" s="328">
        <v>576</v>
      </c>
      <c r="M117" s="381">
        <f t="shared" ref="M117" si="41">IF(0&lt;J117-K117-L117,J117-K117-L117,0)</f>
        <v>0</v>
      </c>
      <c r="N117" s="320" t="s">
        <v>1087</v>
      </c>
      <c r="O117" s="354">
        <v>44992</v>
      </c>
      <c r="P117" s="354">
        <v>45000</v>
      </c>
      <c r="Q117" s="354">
        <v>44987</v>
      </c>
      <c r="R117" s="380" t="s">
        <v>1088</v>
      </c>
      <c r="S117" s="320" t="str">
        <f t="shared" si="22"/>
        <v>LB67L3W172R1Z44</v>
      </c>
      <c r="T117" s="320" t="str">
        <f t="shared" si="23"/>
        <v>SMF 57220</v>
      </c>
      <c r="U117" s="320"/>
      <c r="V117" s="320">
        <f>VLOOKUP(S117,'Price list'!D$15:S$298,15,FALSE)</f>
        <v>16.8</v>
      </c>
      <c r="W117" s="320">
        <f t="shared" si="24"/>
        <v>48</v>
      </c>
      <c r="X117" s="320">
        <f t="shared" si="25"/>
        <v>12</v>
      </c>
      <c r="Y117" s="318" t="str">
        <f t="shared" si="26"/>
        <v>Littoral Batteries</v>
      </c>
      <c r="Z117" s="318" t="str">
        <f t="shared" si="27"/>
        <v>Commande 6</v>
      </c>
      <c r="AA117"/>
      <c r="AC117" s="318" t="str">
        <f t="shared" si="28"/>
        <v>Littoral BatteriesLB67L3W172R1Z44Commande 6</v>
      </c>
      <c r="AD117" s="318" t="str">
        <f t="shared" si="29"/>
        <v>LB67L3W172R1Z44</v>
      </c>
      <c r="AE117" s="318" t="str">
        <f t="shared" si="30"/>
        <v>Littoral BatteriesLB67L3W172R1Z44</v>
      </c>
      <c r="AF117" s="318" t="e">
        <f>VLOOKUP(AC117,'Price list'!AN:AO,2,FALSE)</f>
        <v>#N/A</v>
      </c>
      <c r="AG117" s="318" t="str">
        <f t="shared" si="31"/>
        <v>LB67L3W172R1Z44</v>
      </c>
      <c r="AH117" s="318">
        <f t="shared" si="32"/>
        <v>48</v>
      </c>
      <c r="AI117" s="318">
        <f t="shared" si="33"/>
        <v>12</v>
      </c>
    </row>
    <row r="118" spans="1:35" s="318" customFormat="1" ht="17.100000000000001" customHeight="1" x14ac:dyDescent="0.25">
      <c r="A118" s="436" t="s">
        <v>945</v>
      </c>
      <c r="B118" s="437" t="s">
        <v>1086</v>
      </c>
      <c r="C118" s="403" t="s">
        <v>1059</v>
      </c>
      <c r="D118" s="437" t="s">
        <v>76</v>
      </c>
      <c r="E118" s="320" t="s">
        <v>77</v>
      </c>
      <c r="F118" s="437" t="s">
        <v>55</v>
      </c>
      <c r="G118" s="437">
        <v>54</v>
      </c>
      <c r="H118" s="437">
        <v>7</v>
      </c>
      <c r="I118" s="437"/>
      <c r="J118" s="438">
        <v>378</v>
      </c>
      <c r="K118" s="320"/>
      <c r="L118" s="328">
        <v>378</v>
      </c>
      <c r="M118" s="381">
        <f>IF(0&lt;J118-K118-L118,J118-K118-L118,0)</f>
        <v>0</v>
      </c>
      <c r="N118" s="320" t="s">
        <v>1087</v>
      </c>
      <c r="O118" s="354">
        <v>44992</v>
      </c>
      <c r="P118" s="354">
        <v>45000</v>
      </c>
      <c r="Q118" s="354">
        <v>44987</v>
      </c>
      <c r="R118" s="380" t="s">
        <v>1088</v>
      </c>
      <c r="S118" s="320" t="str">
        <f t="shared" si="22"/>
        <v>LB56L2W172R1Z44</v>
      </c>
      <c r="T118" s="320" t="str">
        <f t="shared" si="23"/>
        <v>SMF 56078</v>
      </c>
      <c r="U118" s="320"/>
      <c r="V118" s="320">
        <f>VLOOKUP(S118,'Price list'!D$15:S$298,15,FALSE)</f>
        <v>13.9</v>
      </c>
      <c r="W118" s="320">
        <f t="shared" si="24"/>
        <v>54</v>
      </c>
      <c r="X118" s="320">
        <f t="shared" si="25"/>
        <v>7</v>
      </c>
      <c r="Y118" s="318" t="str">
        <f t="shared" si="26"/>
        <v>Littoral Batteries</v>
      </c>
      <c r="Z118" s="318" t="str">
        <f t="shared" si="27"/>
        <v>Commande 6</v>
      </c>
      <c r="AA118"/>
      <c r="AC118" s="318" t="str">
        <f t="shared" si="28"/>
        <v>Littoral BatteriesLB56L2W172R1Z44Commande 6</v>
      </c>
      <c r="AD118" s="318" t="str">
        <f t="shared" si="29"/>
        <v>LB56L2W172R1Z44</v>
      </c>
      <c r="AE118" s="318" t="str">
        <f t="shared" si="30"/>
        <v>Littoral BatteriesLB56L2W172R1Z44</v>
      </c>
      <c r="AF118" s="318" t="e">
        <f>VLOOKUP(AC118,'Price list'!AN:AO,2,FALSE)</f>
        <v>#N/A</v>
      </c>
      <c r="AG118" s="318" t="str">
        <f t="shared" si="31"/>
        <v>LB56L2W172R1Z44</v>
      </c>
      <c r="AH118" s="318">
        <f t="shared" si="32"/>
        <v>54</v>
      </c>
      <c r="AI118" s="318">
        <f t="shared" si="33"/>
        <v>7</v>
      </c>
    </row>
    <row r="119" spans="1:35" s="318" customFormat="1" ht="17.100000000000001" customHeight="1" thickBot="1" x14ac:dyDescent="0.3">
      <c r="A119" s="439" t="s">
        <v>945</v>
      </c>
      <c r="B119" s="440" t="s">
        <v>1086</v>
      </c>
      <c r="C119" s="441" t="s">
        <v>1055</v>
      </c>
      <c r="D119" s="440" t="s">
        <v>257</v>
      </c>
      <c r="E119" s="343" t="s">
        <v>258</v>
      </c>
      <c r="F119" s="440" t="s">
        <v>67</v>
      </c>
      <c r="G119" s="440">
        <v>60</v>
      </c>
      <c r="H119" s="440">
        <v>2</v>
      </c>
      <c r="I119" s="440"/>
      <c r="J119" s="442">
        <v>120</v>
      </c>
      <c r="K119" s="343"/>
      <c r="L119" s="426">
        <v>120</v>
      </c>
      <c r="M119" s="385">
        <f t="shared" ref="M119" si="42">IF(0&lt;J119-K119-L119,J119-K119-L119,0)</f>
        <v>0</v>
      </c>
      <c r="N119" s="343" t="s">
        <v>1087</v>
      </c>
      <c r="O119" s="363">
        <v>44992</v>
      </c>
      <c r="P119" s="363">
        <v>45000</v>
      </c>
      <c r="Q119" s="363">
        <v>44987</v>
      </c>
      <c r="R119" s="386" t="s">
        <v>1088</v>
      </c>
      <c r="S119" s="320" t="str">
        <f t="shared" si="22"/>
        <v>LB55B1W172R1Z55</v>
      </c>
      <c r="T119" s="320" t="str">
        <f t="shared" si="23"/>
        <v>SMF 55028</v>
      </c>
      <c r="U119" s="320"/>
      <c r="V119" s="320">
        <f>VLOOKUP(S119,'Price list'!D$15:S$298,15,FALSE)</f>
        <v>12.1</v>
      </c>
      <c r="W119" s="320">
        <f t="shared" si="24"/>
        <v>60</v>
      </c>
      <c r="X119" s="320">
        <f t="shared" si="25"/>
        <v>2</v>
      </c>
      <c r="Y119" s="318" t="str">
        <f t="shared" si="26"/>
        <v>Littoral Batteries</v>
      </c>
      <c r="Z119" s="318" t="str">
        <f t="shared" si="27"/>
        <v>Commande 6</v>
      </c>
      <c r="AA119"/>
      <c r="AC119" s="318" t="str">
        <f t="shared" si="28"/>
        <v>Littoral BatteriesLB55B1W172R1Z55Commande 6</v>
      </c>
      <c r="AD119" s="318" t="str">
        <f t="shared" si="29"/>
        <v>LB55B1W172R1Z55</v>
      </c>
      <c r="AE119" s="318" t="str">
        <f t="shared" si="30"/>
        <v>Littoral BatteriesLB55B1W172R1Z55</v>
      </c>
      <c r="AF119" s="318" t="e">
        <f>VLOOKUP(AC119,'Price list'!AN:AO,2,FALSE)</f>
        <v>#N/A</v>
      </c>
      <c r="AG119" s="318" t="str">
        <f t="shared" si="31"/>
        <v>LB55B1W172R1Z55</v>
      </c>
      <c r="AH119" s="318">
        <f t="shared" si="32"/>
        <v>60</v>
      </c>
      <c r="AI119" s="318">
        <f t="shared" si="33"/>
        <v>2</v>
      </c>
    </row>
    <row r="120" spans="1:35" s="318" customFormat="1" ht="17.100000000000001" customHeight="1" x14ac:dyDescent="0.25">
      <c r="A120" s="433" t="s">
        <v>945</v>
      </c>
      <c r="B120" s="434" t="s">
        <v>1089</v>
      </c>
      <c r="C120" s="410" t="s">
        <v>1059</v>
      </c>
      <c r="D120" s="434" t="s">
        <v>86</v>
      </c>
      <c r="E120" s="231" t="s">
        <v>87</v>
      </c>
      <c r="F120" s="434" t="s">
        <v>63</v>
      </c>
      <c r="G120" s="434">
        <v>36</v>
      </c>
      <c r="H120" s="434">
        <v>4</v>
      </c>
      <c r="I120" s="434"/>
      <c r="J120" s="435">
        <v>144</v>
      </c>
      <c r="K120" s="231"/>
      <c r="L120" s="420">
        <v>144</v>
      </c>
      <c r="M120" s="421">
        <f>IF(0&lt;J120-K120-L120,J120-K120-L120,0)</f>
        <v>0</v>
      </c>
      <c r="N120" s="231" t="s">
        <v>1090</v>
      </c>
      <c r="O120" s="348">
        <v>44992</v>
      </c>
      <c r="P120" s="348">
        <v>45000</v>
      </c>
      <c r="Q120" s="348">
        <v>44987</v>
      </c>
      <c r="R120" s="422" t="s">
        <v>1091</v>
      </c>
      <c r="S120" s="320" t="str">
        <f t="shared" si="22"/>
        <v>LB89L5W172R1Z44</v>
      </c>
      <c r="T120" s="320" t="str">
        <f t="shared" si="23"/>
        <v>SMF 59538</v>
      </c>
      <c r="U120" s="320"/>
      <c r="V120" s="320">
        <f>VLOOKUP(S120,'Price list'!D$15:S$298,15,FALSE)</f>
        <v>21.2</v>
      </c>
      <c r="W120" s="320">
        <f t="shared" si="24"/>
        <v>36</v>
      </c>
      <c r="X120" s="320">
        <f t="shared" si="25"/>
        <v>4</v>
      </c>
      <c r="Y120" s="318" t="str">
        <f t="shared" si="26"/>
        <v>Littoral Batteries</v>
      </c>
      <c r="Z120" s="318" t="str">
        <f t="shared" si="27"/>
        <v>Commande 7</v>
      </c>
      <c r="AA120"/>
      <c r="AC120" s="318" t="str">
        <f t="shared" si="28"/>
        <v>Littoral BatteriesLB89L5W172R1Z44Commande 7</v>
      </c>
      <c r="AD120" s="318" t="str">
        <f t="shared" si="29"/>
        <v>LB89L5W172R1Z44</v>
      </c>
      <c r="AE120" s="318" t="str">
        <f t="shared" si="30"/>
        <v>Littoral BatteriesLB89L5W172R1Z44</v>
      </c>
      <c r="AF120" s="318" t="e">
        <f>VLOOKUP(AC120,'Price list'!AN:AO,2,FALSE)</f>
        <v>#N/A</v>
      </c>
      <c r="AG120" s="318" t="str">
        <f t="shared" si="31"/>
        <v>LB89L5W172R1Z44</v>
      </c>
      <c r="AH120" s="318">
        <f t="shared" si="32"/>
        <v>36</v>
      </c>
      <c r="AI120" s="318">
        <f t="shared" si="33"/>
        <v>4</v>
      </c>
    </row>
    <row r="121" spans="1:35" s="318" customFormat="1" ht="17.100000000000001" customHeight="1" x14ac:dyDescent="0.25">
      <c r="A121" s="436" t="s">
        <v>945</v>
      </c>
      <c r="B121" s="437" t="s">
        <v>1089</v>
      </c>
      <c r="C121" s="403" t="s">
        <v>1059</v>
      </c>
      <c r="D121" s="437" t="s">
        <v>76</v>
      </c>
      <c r="E121" s="320" t="s">
        <v>77</v>
      </c>
      <c r="F121" s="437" t="s">
        <v>55</v>
      </c>
      <c r="G121" s="437">
        <v>54</v>
      </c>
      <c r="H121" s="437">
        <v>10</v>
      </c>
      <c r="I121" s="437"/>
      <c r="J121" s="438">
        <v>540</v>
      </c>
      <c r="K121" s="320"/>
      <c r="L121" s="443">
        <v>540</v>
      </c>
      <c r="M121" s="423">
        <f t="shared" ref="M121:M124" si="43">IF(0&lt;J121-K121-L121,J121-K121-L121,0)</f>
        <v>0</v>
      </c>
      <c r="N121" s="320" t="s">
        <v>1090</v>
      </c>
      <c r="O121" s="354">
        <v>44992</v>
      </c>
      <c r="P121" s="354">
        <v>45000</v>
      </c>
      <c r="Q121" s="354">
        <v>44987</v>
      </c>
      <c r="R121" s="380" t="s">
        <v>1091</v>
      </c>
      <c r="S121" s="320" t="str">
        <f t="shared" si="22"/>
        <v>LB56L2W172R1Z44</v>
      </c>
      <c r="T121" s="320" t="str">
        <f t="shared" si="23"/>
        <v>SMF 56078</v>
      </c>
      <c r="U121" s="320"/>
      <c r="V121" s="320">
        <f>VLOOKUP(S121,'Price list'!D$15:S$298,15,FALSE)</f>
        <v>13.9</v>
      </c>
      <c r="W121" s="320">
        <f t="shared" si="24"/>
        <v>54</v>
      </c>
      <c r="X121" s="320">
        <f t="shared" si="25"/>
        <v>10</v>
      </c>
      <c r="Y121" s="318" t="str">
        <f t="shared" si="26"/>
        <v>Littoral Batteries</v>
      </c>
      <c r="Z121" s="318" t="str">
        <f t="shared" si="27"/>
        <v>Commande 7</v>
      </c>
      <c r="AA121"/>
      <c r="AC121" s="318" t="str">
        <f t="shared" si="28"/>
        <v>Littoral BatteriesLB56L2W172R1Z44Commande 7</v>
      </c>
      <c r="AD121" s="318" t="str">
        <f t="shared" si="29"/>
        <v>LB56L2W172R1Z44</v>
      </c>
      <c r="AE121" s="318" t="str">
        <f t="shared" si="30"/>
        <v>Littoral BatteriesLB56L2W172R1Z44</v>
      </c>
      <c r="AF121" s="318" t="e">
        <f>VLOOKUP(AC121,'Price list'!AN:AO,2,FALSE)</f>
        <v>#N/A</v>
      </c>
      <c r="AG121" s="318" t="str">
        <f t="shared" si="31"/>
        <v>LB56L2W172R1Z44</v>
      </c>
      <c r="AH121" s="318">
        <f t="shared" si="32"/>
        <v>54</v>
      </c>
      <c r="AI121" s="318">
        <f t="shared" si="33"/>
        <v>10</v>
      </c>
    </row>
    <row r="122" spans="1:35" s="318" customFormat="1" ht="17.100000000000001" customHeight="1" x14ac:dyDescent="0.25">
      <c r="A122" s="436" t="s">
        <v>945</v>
      </c>
      <c r="B122" s="437" t="s">
        <v>1089</v>
      </c>
      <c r="C122" s="392" t="s">
        <v>1055</v>
      </c>
      <c r="D122" s="437" t="s">
        <v>57</v>
      </c>
      <c r="E122" s="320" t="s">
        <v>58</v>
      </c>
      <c r="F122" s="437" t="s">
        <v>59</v>
      </c>
      <c r="G122" s="437">
        <v>48</v>
      </c>
      <c r="H122" s="437">
        <v>2</v>
      </c>
      <c r="I122" s="437"/>
      <c r="J122" s="438">
        <v>96</v>
      </c>
      <c r="K122" s="320"/>
      <c r="L122" s="443">
        <v>96</v>
      </c>
      <c r="M122" s="423">
        <f t="shared" si="43"/>
        <v>0</v>
      </c>
      <c r="N122" s="320" t="s">
        <v>1090</v>
      </c>
      <c r="O122" s="354">
        <v>44992</v>
      </c>
      <c r="P122" s="354">
        <v>45000</v>
      </c>
      <c r="Q122" s="354">
        <v>44987</v>
      </c>
      <c r="R122" s="380" t="s">
        <v>1091</v>
      </c>
      <c r="S122" s="320" t="str">
        <f t="shared" si="22"/>
        <v>LB77L3W172R1Z55</v>
      </c>
      <c r="T122" s="320" t="str">
        <f t="shared" si="23"/>
        <v>SMF 57412</v>
      </c>
      <c r="U122" s="320"/>
      <c r="V122" s="320">
        <f>VLOOKUP(S122,'Price list'!D$15:S$298,15,FALSE)</f>
        <v>17.454000000000001</v>
      </c>
      <c r="W122" s="320">
        <f t="shared" si="24"/>
        <v>48</v>
      </c>
      <c r="X122" s="320">
        <f t="shared" si="25"/>
        <v>2</v>
      </c>
      <c r="Y122" s="318" t="str">
        <f t="shared" si="26"/>
        <v>Littoral Batteries</v>
      </c>
      <c r="Z122" s="318" t="str">
        <f t="shared" si="27"/>
        <v>Commande 7</v>
      </c>
      <c r="AA122"/>
      <c r="AC122" s="318" t="str">
        <f t="shared" si="28"/>
        <v>Littoral BatteriesLB77L3W172R1Z55Commande 7</v>
      </c>
      <c r="AD122" s="318" t="str">
        <f t="shared" si="29"/>
        <v>LB77L3W172R1Z55</v>
      </c>
      <c r="AE122" s="318" t="str">
        <f t="shared" si="30"/>
        <v>Littoral BatteriesLB77L3W172R1Z55</v>
      </c>
      <c r="AF122" s="318" t="e">
        <f>VLOOKUP(AC122,'Price list'!AN:AO,2,FALSE)</f>
        <v>#N/A</v>
      </c>
      <c r="AG122" s="318" t="str">
        <f t="shared" si="31"/>
        <v>LB77L3W172R1Z55</v>
      </c>
      <c r="AH122" s="318">
        <f t="shared" si="32"/>
        <v>48</v>
      </c>
      <c r="AI122" s="318">
        <f t="shared" si="33"/>
        <v>2</v>
      </c>
    </row>
    <row r="123" spans="1:35" s="318" customFormat="1" ht="17.100000000000001" customHeight="1" x14ac:dyDescent="0.25">
      <c r="A123" s="436" t="s">
        <v>945</v>
      </c>
      <c r="B123" s="437" t="s">
        <v>1089</v>
      </c>
      <c r="C123" s="392" t="s">
        <v>1055</v>
      </c>
      <c r="D123" s="437" t="s">
        <v>61</v>
      </c>
      <c r="E123" s="320" t="s">
        <v>62</v>
      </c>
      <c r="F123" s="437" t="s">
        <v>63</v>
      </c>
      <c r="G123" s="437">
        <v>36</v>
      </c>
      <c r="H123" s="437">
        <v>2</v>
      </c>
      <c r="I123" s="437"/>
      <c r="J123" s="438">
        <v>72</v>
      </c>
      <c r="K123" s="320"/>
      <c r="L123" s="328">
        <v>72</v>
      </c>
      <c r="M123" s="423">
        <f t="shared" si="43"/>
        <v>0</v>
      </c>
      <c r="N123" s="320" t="s">
        <v>1090</v>
      </c>
      <c r="O123" s="354">
        <v>44992</v>
      </c>
      <c r="P123" s="354">
        <v>45000</v>
      </c>
      <c r="Q123" s="354">
        <v>44987</v>
      </c>
      <c r="R123" s="380" t="s">
        <v>1091</v>
      </c>
      <c r="S123" s="320" t="str">
        <f t="shared" si="22"/>
        <v>LB90L5W172R1Z55</v>
      </c>
      <c r="T123" s="320" t="str">
        <f t="shared" si="23"/>
        <v>SMF 60044</v>
      </c>
      <c r="U123" s="320"/>
      <c r="V123" s="320">
        <f>VLOOKUP(S123,'Price list'!D$15:S$298,15,FALSE)</f>
        <v>22.8</v>
      </c>
      <c r="W123" s="320">
        <f t="shared" si="24"/>
        <v>36</v>
      </c>
      <c r="X123" s="320">
        <f t="shared" si="25"/>
        <v>2</v>
      </c>
      <c r="Y123" s="318" t="str">
        <f t="shared" si="26"/>
        <v>Littoral Batteries</v>
      </c>
      <c r="Z123" s="318" t="str">
        <f t="shared" si="27"/>
        <v>Commande 7</v>
      </c>
      <c r="AA123"/>
      <c r="AC123" s="318" t="str">
        <f t="shared" si="28"/>
        <v>Littoral BatteriesLB90L5W172R1Z55Commande 7</v>
      </c>
      <c r="AD123" s="318" t="str">
        <f t="shared" si="29"/>
        <v>LB90L5W172R1Z55</v>
      </c>
      <c r="AE123" s="318" t="str">
        <f t="shared" si="30"/>
        <v>Littoral BatteriesLB90L5W172R1Z55</v>
      </c>
      <c r="AF123" s="318" t="e">
        <f>VLOOKUP(AC123,'Price list'!AN:AO,2,FALSE)</f>
        <v>#N/A</v>
      </c>
      <c r="AG123" s="318" t="str">
        <f t="shared" si="31"/>
        <v>LB90L5W172R1Z55</v>
      </c>
      <c r="AH123" s="318">
        <f t="shared" si="32"/>
        <v>36</v>
      </c>
      <c r="AI123" s="318">
        <f t="shared" si="33"/>
        <v>2</v>
      </c>
    </row>
    <row r="124" spans="1:35" s="318" customFormat="1" ht="17.100000000000001" customHeight="1" thickBot="1" x14ac:dyDescent="0.3">
      <c r="A124" s="439" t="s">
        <v>945</v>
      </c>
      <c r="B124" s="440" t="s">
        <v>1089</v>
      </c>
      <c r="C124" s="441" t="s">
        <v>1055</v>
      </c>
      <c r="D124" s="440" t="s">
        <v>53</v>
      </c>
      <c r="E124" s="343" t="s">
        <v>54</v>
      </c>
      <c r="F124" s="440" t="s">
        <v>55</v>
      </c>
      <c r="G124" s="440">
        <v>54</v>
      </c>
      <c r="H124" s="440">
        <v>12</v>
      </c>
      <c r="I124" s="440"/>
      <c r="J124" s="442">
        <v>648</v>
      </c>
      <c r="K124" s="343"/>
      <c r="L124" s="444">
        <v>648</v>
      </c>
      <c r="M124" s="427">
        <f t="shared" si="43"/>
        <v>0</v>
      </c>
      <c r="N124" s="343" t="s">
        <v>1090</v>
      </c>
      <c r="O124" s="363">
        <v>44992</v>
      </c>
      <c r="P124" s="363">
        <v>45000</v>
      </c>
      <c r="Q124" s="363">
        <v>44987</v>
      </c>
      <c r="R124" s="386" t="s">
        <v>1091</v>
      </c>
      <c r="S124" s="320" t="str">
        <f t="shared" si="22"/>
        <v>LB66L2W172R1Z55</v>
      </c>
      <c r="T124" s="320" t="str">
        <f t="shared" si="23"/>
        <v>SMF 56219</v>
      </c>
      <c r="U124" s="320"/>
      <c r="V124" s="320">
        <f>VLOOKUP(S124,'Price list'!D$15:S$298,15,FALSE)</f>
        <v>14.552</v>
      </c>
      <c r="W124" s="320">
        <f t="shared" si="24"/>
        <v>54</v>
      </c>
      <c r="X124" s="320">
        <f t="shared" si="25"/>
        <v>12</v>
      </c>
      <c r="Y124" s="318" t="str">
        <f t="shared" si="26"/>
        <v>Littoral Batteries</v>
      </c>
      <c r="Z124" s="318" t="str">
        <f t="shared" si="27"/>
        <v>Commande 7</v>
      </c>
      <c r="AA124"/>
      <c r="AC124" s="318" t="str">
        <f t="shared" si="28"/>
        <v>Littoral BatteriesLB66L2W172R1Z55Commande 7</v>
      </c>
      <c r="AD124" s="318" t="str">
        <f t="shared" si="29"/>
        <v>LB66L2W172R1Z55</v>
      </c>
      <c r="AE124" s="318" t="str">
        <f t="shared" si="30"/>
        <v>Littoral BatteriesLB66L2W172R1Z55</v>
      </c>
      <c r="AF124" s="318" t="e">
        <f>VLOOKUP(AC124,'Price list'!AN:AO,2,FALSE)</f>
        <v>#N/A</v>
      </c>
      <c r="AG124" s="318" t="str">
        <f t="shared" si="31"/>
        <v>LB66L2W172R1Z55</v>
      </c>
      <c r="AH124" s="318">
        <f t="shared" si="32"/>
        <v>54</v>
      </c>
      <c r="AI124" s="318">
        <f t="shared" si="33"/>
        <v>12</v>
      </c>
    </row>
    <row r="125" spans="1:35" s="318" customFormat="1" ht="17.100000000000001" customHeight="1" x14ac:dyDescent="0.25">
      <c r="A125" s="433" t="s">
        <v>1092</v>
      </c>
      <c r="B125" s="434" t="s">
        <v>997</v>
      </c>
      <c r="C125" s="388" t="s">
        <v>1055</v>
      </c>
      <c r="D125" s="231" t="s">
        <v>57</v>
      </c>
      <c r="E125" s="231" t="str">
        <f>VLOOKUP(D125,'[5]Price List'!B$8:R$30,3,0)</f>
        <v>LB77L3W172R1Z55</v>
      </c>
      <c r="F125" s="231" t="s">
        <v>59</v>
      </c>
      <c r="G125" s="445">
        <v>76</v>
      </c>
      <c r="H125" s="231">
        <v>2</v>
      </c>
      <c r="I125" s="231"/>
      <c r="J125" s="312">
        <f>+H125*G125</f>
        <v>152</v>
      </c>
      <c r="K125" s="231"/>
      <c r="L125" s="313">
        <v>152</v>
      </c>
      <c r="M125" s="375">
        <f>IF(0&lt;J125-K125-L125,J125-K125-L125,0)</f>
        <v>0</v>
      </c>
      <c r="N125" s="231" t="s">
        <v>1035</v>
      </c>
      <c r="O125" s="348">
        <v>44994</v>
      </c>
      <c r="P125" s="348">
        <v>45013</v>
      </c>
      <c r="Q125" s="348">
        <v>44993</v>
      </c>
      <c r="R125" s="422" t="s">
        <v>1093</v>
      </c>
      <c r="S125" s="320" t="str">
        <f t="shared" si="22"/>
        <v>LB77L3W172R1Z55</v>
      </c>
      <c r="T125" s="320" t="str">
        <f t="shared" si="23"/>
        <v>SMF 57412</v>
      </c>
      <c r="U125" s="320"/>
      <c r="V125" s="320">
        <f>VLOOKUP(S125,'Price list'!D$15:S$298,15,FALSE)</f>
        <v>17.454000000000001</v>
      </c>
      <c r="W125" s="320">
        <f t="shared" si="24"/>
        <v>76</v>
      </c>
      <c r="X125" s="320">
        <f t="shared" si="25"/>
        <v>2</v>
      </c>
      <c r="Y125" s="318" t="str">
        <f t="shared" si="26"/>
        <v>Next Power</v>
      </c>
      <c r="Z125" s="318" t="str">
        <f t="shared" si="27"/>
        <v>Commande 1</v>
      </c>
      <c r="AA125"/>
      <c r="AC125" s="318" t="str">
        <f t="shared" si="28"/>
        <v>Next PowerLB77L3W172R1Z55Commande 1</v>
      </c>
      <c r="AD125" s="318" t="str">
        <f t="shared" si="29"/>
        <v>LB77L3W172R1Z55</v>
      </c>
      <c r="AE125" s="318" t="str">
        <f t="shared" si="30"/>
        <v>Next PowerLB77L3W172R1Z55</v>
      </c>
      <c r="AF125" s="318" t="e">
        <f>VLOOKUP(AC125,'Price list'!AN:AO,2,FALSE)</f>
        <v>#N/A</v>
      </c>
      <c r="AG125" s="318" t="str">
        <f t="shared" si="31"/>
        <v>LB77L3W172R1Z55</v>
      </c>
      <c r="AH125" s="318">
        <f t="shared" si="32"/>
        <v>76</v>
      </c>
      <c r="AI125" s="318">
        <f t="shared" si="33"/>
        <v>2</v>
      </c>
    </row>
    <row r="126" spans="1:35" s="318" customFormat="1" ht="17.100000000000001" customHeight="1" x14ac:dyDescent="0.25">
      <c r="A126" s="436" t="s">
        <v>1092</v>
      </c>
      <c r="B126" s="437" t="s">
        <v>997</v>
      </c>
      <c r="C126" s="392" t="s">
        <v>1055</v>
      </c>
      <c r="D126" s="320" t="s">
        <v>61</v>
      </c>
      <c r="E126" s="320" t="str">
        <f>VLOOKUP(D126,'[5]Price List'!B$8:R$30,3,0)</f>
        <v>LB90L5W172R1Z55</v>
      </c>
      <c r="F126" s="320" t="s">
        <v>63</v>
      </c>
      <c r="G126" s="446">
        <v>48</v>
      </c>
      <c r="H126" s="320">
        <v>4</v>
      </c>
      <c r="I126" s="320"/>
      <c r="J126" s="322">
        <f t="shared" ref="J126:J132" si="44">+H126*G126</f>
        <v>192</v>
      </c>
      <c r="K126" s="320"/>
      <c r="L126" s="323">
        <v>192</v>
      </c>
      <c r="M126" s="423">
        <f t="shared" ref="M126:M132" si="45">IF(0&lt;J126-K126-L126,J126-K126-L126,0)</f>
        <v>0</v>
      </c>
      <c r="N126" s="320" t="s">
        <v>1035</v>
      </c>
      <c r="O126" s="354">
        <v>44994</v>
      </c>
      <c r="P126" s="354">
        <v>45013</v>
      </c>
      <c r="Q126" s="354">
        <v>44993</v>
      </c>
      <c r="R126" s="380" t="s">
        <v>1093</v>
      </c>
      <c r="S126" s="320" t="str">
        <f t="shared" si="22"/>
        <v>LB90L5W172R1Z55</v>
      </c>
      <c r="T126" s="320" t="str">
        <f t="shared" si="23"/>
        <v>SMF 60044</v>
      </c>
      <c r="U126" s="320"/>
      <c r="V126" s="320">
        <f>VLOOKUP(S126,'Price list'!D$15:S$298,15,FALSE)</f>
        <v>22.8</v>
      </c>
      <c r="W126" s="320">
        <f t="shared" si="24"/>
        <v>48</v>
      </c>
      <c r="X126" s="320">
        <f t="shared" si="25"/>
        <v>4</v>
      </c>
      <c r="Y126" s="318" t="str">
        <f t="shared" si="26"/>
        <v>Next Power</v>
      </c>
      <c r="Z126" s="318" t="str">
        <f t="shared" si="27"/>
        <v>Commande 1</v>
      </c>
      <c r="AA126"/>
      <c r="AC126" s="318" t="str">
        <f t="shared" si="28"/>
        <v>Next PowerLB90L5W172R1Z55Commande 1</v>
      </c>
      <c r="AD126" s="318" t="str">
        <f t="shared" si="29"/>
        <v>LB90L5W172R1Z55</v>
      </c>
      <c r="AE126" s="318" t="str">
        <f t="shared" si="30"/>
        <v>Next PowerLB90L5W172R1Z55</v>
      </c>
      <c r="AF126" s="318" t="e">
        <f>VLOOKUP(AC126,'Price list'!AN:AO,2,FALSE)</f>
        <v>#N/A</v>
      </c>
      <c r="AG126" s="318" t="str">
        <f t="shared" si="31"/>
        <v>LB90L5W172R1Z55</v>
      </c>
      <c r="AH126" s="318">
        <f t="shared" si="32"/>
        <v>48</v>
      </c>
      <c r="AI126" s="318">
        <f t="shared" si="33"/>
        <v>4</v>
      </c>
    </row>
    <row r="127" spans="1:35" s="318" customFormat="1" ht="17.100000000000001" customHeight="1" x14ac:dyDescent="0.25">
      <c r="A127" s="436" t="s">
        <v>1092</v>
      </c>
      <c r="B127" s="437" t="s">
        <v>997</v>
      </c>
      <c r="C127" s="403" t="s">
        <v>1059</v>
      </c>
      <c r="D127" s="320" t="s">
        <v>65</v>
      </c>
      <c r="E127" s="320" t="str">
        <f>VLOOKUP(D127,'[5]Price List'!B$8:R$30,3,0)</f>
        <v>LB45B1W172R1Z44</v>
      </c>
      <c r="F127" s="320" t="s">
        <v>67</v>
      </c>
      <c r="G127" s="446">
        <v>96</v>
      </c>
      <c r="H127" s="320">
        <v>1</v>
      </c>
      <c r="I127" s="320"/>
      <c r="J127" s="322">
        <f t="shared" si="44"/>
        <v>96</v>
      </c>
      <c r="K127" s="320"/>
      <c r="L127" s="323">
        <v>96</v>
      </c>
      <c r="M127" s="381">
        <f t="shared" si="45"/>
        <v>0</v>
      </c>
      <c r="N127" s="320" t="s">
        <v>1035</v>
      </c>
      <c r="O127" s="354">
        <v>44994</v>
      </c>
      <c r="P127" s="354">
        <v>45013</v>
      </c>
      <c r="Q127" s="354">
        <v>44993</v>
      </c>
      <c r="R127" s="380" t="s">
        <v>1093</v>
      </c>
      <c r="S127" s="320" t="str">
        <f t="shared" si="22"/>
        <v>LB45B1W172R1Z44</v>
      </c>
      <c r="T127" s="320" t="str">
        <f t="shared" si="23"/>
        <v>SMF 54512</v>
      </c>
      <c r="U127" s="320"/>
      <c r="V127" s="320">
        <f>VLOOKUP(S127,'Price list'!D$15:S$298,15,FALSE)</f>
        <v>11.6</v>
      </c>
      <c r="W127" s="320">
        <f t="shared" si="24"/>
        <v>96</v>
      </c>
      <c r="X127" s="320">
        <f t="shared" si="25"/>
        <v>1</v>
      </c>
      <c r="Y127" s="318" t="str">
        <f t="shared" si="26"/>
        <v>Next Power</v>
      </c>
      <c r="Z127" s="318" t="str">
        <f t="shared" si="27"/>
        <v>Commande 1</v>
      </c>
      <c r="AA127"/>
      <c r="AC127" s="318" t="str">
        <f t="shared" si="28"/>
        <v>Next PowerLB45B1W172R1Z44Commande 1</v>
      </c>
      <c r="AD127" s="318" t="str">
        <f t="shared" si="29"/>
        <v>LB45B1W172R1Z44</v>
      </c>
      <c r="AE127" s="318" t="str">
        <f t="shared" si="30"/>
        <v>Next PowerLB45B1W172R1Z44</v>
      </c>
      <c r="AF127" s="318" t="e">
        <f>VLOOKUP(AC127,'Price list'!AN:AO,2,FALSE)</f>
        <v>#N/A</v>
      </c>
      <c r="AG127" s="318" t="str">
        <f t="shared" si="31"/>
        <v>LB45B1W172R1Z44</v>
      </c>
      <c r="AH127" s="318">
        <f t="shared" si="32"/>
        <v>96</v>
      </c>
      <c r="AI127" s="318">
        <f t="shared" si="33"/>
        <v>1</v>
      </c>
    </row>
    <row r="128" spans="1:35" s="318" customFormat="1" ht="17.100000000000001" customHeight="1" x14ac:dyDescent="0.25">
      <c r="A128" s="436" t="s">
        <v>1092</v>
      </c>
      <c r="B128" s="437" t="s">
        <v>997</v>
      </c>
      <c r="C128" s="403" t="s">
        <v>1059</v>
      </c>
      <c r="D128" s="320" t="s">
        <v>69</v>
      </c>
      <c r="E128" s="320" t="str">
        <f>VLOOKUP(D128,'[5]Price List'!B$8:R$30,3,0)</f>
        <v>LB45L1W172R1Z44</v>
      </c>
      <c r="F128" s="320" t="s">
        <v>50</v>
      </c>
      <c r="G128" s="446">
        <v>96</v>
      </c>
      <c r="H128" s="320">
        <v>2</v>
      </c>
      <c r="I128" s="320"/>
      <c r="J128" s="322">
        <f t="shared" si="44"/>
        <v>192</v>
      </c>
      <c r="K128" s="320"/>
      <c r="L128" s="323">
        <v>192</v>
      </c>
      <c r="M128" s="381">
        <f t="shared" si="45"/>
        <v>0</v>
      </c>
      <c r="N128" s="320" t="s">
        <v>1035</v>
      </c>
      <c r="O128" s="354">
        <v>44994</v>
      </c>
      <c r="P128" s="354">
        <v>45013</v>
      </c>
      <c r="Q128" s="354">
        <v>44993</v>
      </c>
      <c r="R128" s="380" t="s">
        <v>1093</v>
      </c>
      <c r="S128" s="320" t="str">
        <f t="shared" si="22"/>
        <v>LB45L1W172R1Z44</v>
      </c>
      <c r="T128" s="320" t="str">
        <f t="shared" si="23"/>
        <v>SMF 54459</v>
      </c>
      <c r="U128" s="320"/>
      <c r="V128" s="320">
        <f>VLOOKUP(S128,'Price list'!D$15:S$298,15,FALSE)</f>
        <v>11.6</v>
      </c>
      <c r="W128" s="320">
        <f t="shared" si="24"/>
        <v>96</v>
      </c>
      <c r="X128" s="320">
        <f t="shared" si="25"/>
        <v>2</v>
      </c>
      <c r="Y128" s="318" t="str">
        <f t="shared" si="26"/>
        <v>Next Power</v>
      </c>
      <c r="Z128" s="318" t="str">
        <f t="shared" si="27"/>
        <v>Commande 1</v>
      </c>
      <c r="AA128"/>
      <c r="AC128" s="318" t="str">
        <f t="shared" si="28"/>
        <v>Next PowerLB45L1W172R1Z44Commande 1</v>
      </c>
      <c r="AD128" s="318" t="str">
        <f t="shared" si="29"/>
        <v>LB45L1W172R1Z44</v>
      </c>
      <c r="AE128" s="318" t="str">
        <f t="shared" si="30"/>
        <v>Next PowerLB45L1W172R1Z44</v>
      </c>
      <c r="AF128" s="318" t="e">
        <f>VLOOKUP(AC128,'Price list'!AN:AO,2,FALSE)</f>
        <v>#N/A</v>
      </c>
      <c r="AG128" s="318" t="str">
        <f t="shared" si="31"/>
        <v>LB45L1W172R1Z44</v>
      </c>
      <c r="AH128" s="318">
        <f t="shared" si="32"/>
        <v>96</v>
      </c>
      <c r="AI128" s="318">
        <f t="shared" si="33"/>
        <v>2</v>
      </c>
    </row>
    <row r="129" spans="1:35" s="318" customFormat="1" ht="17.100000000000001" customHeight="1" x14ac:dyDescent="0.25">
      <c r="A129" s="436" t="s">
        <v>1092</v>
      </c>
      <c r="B129" s="437" t="s">
        <v>997</v>
      </c>
      <c r="C129" s="403" t="s">
        <v>1059</v>
      </c>
      <c r="D129" s="320" t="s">
        <v>76</v>
      </c>
      <c r="E129" s="320" t="str">
        <f>VLOOKUP(D129,'[5]Price List'!B$8:R$30,3,0)</f>
        <v>LB56L2W172R1Z44</v>
      </c>
      <c r="F129" s="320" t="s">
        <v>55</v>
      </c>
      <c r="G129" s="446">
        <v>84</v>
      </c>
      <c r="H129" s="320">
        <v>4</v>
      </c>
      <c r="I129" s="320"/>
      <c r="J129" s="322">
        <f t="shared" si="44"/>
        <v>336</v>
      </c>
      <c r="K129" s="320"/>
      <c r="L129" s="323">
        <v>336</v>
      </c>
      <c r="M129" s="423">
        <f t="shared" si="45"/>
        <v>0</v>
      </c>
      <c r="N129" s="320" t="s">
        <v>1035</v>
      </c>
      <c r="O129" s="354">
        <v>44994</v>
      </c>
      <c r="P129" s="354">
        <v>45013</v>
      </c>
      <c r="Q129" s="354">
        <v>44993</v>
      </c>
      <c r="R129" s="380" t="s">
        <v>1093</v>
      </c>
      <c r="S129" s="320" t="str">
        <f t="shared" si="22"/>
        <v>LB56L2W172R1Z44</v>
      </c>
      <c r="T129" s="320" t="str">
        <f t="shared" si="23"/>
        <v>SMF 56078</v>
      </c>
      <c r="U129" s="320"/>
      <c r="V129" s="320">
        <f>VLOOKUP(S129,'Price list'!D$15:S$298,15,FALSE)</f>
        <v>13.9</v>
      </c>
      <c r="W129" s="320">
        <f t="shared" si="24"/>
        <v>84</v>
      </c>
      <c r="X129" s="320">
        <f t="shared" si="25"/>
        <v>4</v>
      </c>
      <c r="Y129" s="318" t="str">
        <f t="shared" si="26"/>
        <v>Next Power</v>
      </c>
      <c r="Z129" s="318" t="str">
        <f t="shared" si="27"/>
        <v>Commande 1</v>
      </c>
      <c r="AA129"/>
      <c r="AC129" s="318" t="str">
        <f t="shared" si="28"/>
        <v>Next PowerLB56L2W172R1Z44Commande 1</v>
      </c>
      <c r="AD129" s="318" t="str">
        <f t="shared" si="29"/>
        <v>LB56L2W172R1Z44</v>
      </c>
      <c r="AE129" s="318" t="str">
        <f t="shared" si="30"/>
        <v>Next PowerLB56L2W172R1Z44</v>
      </c>
      <c r="AF129" s="318" t="e">
        <f>VLOOKUP(AC129,'Price list'!AN:AO,2,FALSE)</f>
        <v>#N/A</v>
      </c>
      <c r="AG129" s="318" t="str">
        <f t="shared" si="31"/>
        <v>LB56L2W172R1Z44</v>
      </c>
      <c r="AH129" s="318">
        <f t="shared" si="32"/>
        <v>84</v>
      </c>
      <c r="AI129" s="318">
        <f t="shared" si="33"/>
        <v>4</v>
      </c>
    </row>
    <row r="130" spans="1:35" s="318" customFormat="1" ht="17.100000000000001" customHeight="1" x14ac:dyDescent="0.25">
      <c r="A130" s="436" t="s">
        <v>1092</v>
      </c>
      <c r="B130" s="437" t="s">
        <v>997</v>
      </c>
      <c r="C130" s="403" t="s">
        <v>1059</v>
      </c>
      <c r="D130" s="320" t="s">
        <v>1094</v>
      </c>
      <c r="E130" s="320" t="s">
        <v>1095</v>
      </c>
      <c r="F130" s="320" t="s">
        <v>1096</v>
      </c>
      <c r="G130" s="446">
        <v>50</v>
      </c>
      <c r="H130" s="320">
        <v>2</v>
      </c>
      <c r="I130" s="320"/>
      <c r="J130" s="322">
        <f t="shared" si="44"/>
        <v>100</v>
      </c>
      <c r="K130" s="320"/>
      <c r="L130" s="323">
        <v>100</v>
      </c>
      <c r="M130" s="381">
        <f t="shared" si="45"/>
        <v>0</v>
      </c>
      <c r="N130" s="320" t="s">
        <v>1035</v>
      </c>
      <c r="O130" s="354">
        <v>44994</v>
      </c>
      <c r="P130" s="354">
        <v>45013</v>
      </c>
      <c r="Q130" s="354">
        <v>44993</v>
      </c>
      <c r="R130" s="380" t="s">
        <v>1093</v>
      </c>
      <c r="S130" s="320" t="str">
        <f t="shared" si="22"/>
        <v>M78J0X182R1Z44</v>
      </c>
      <c r="T130" s="320" t="str">
        <f t="shared" si="23"/>
        <v>SMF 105D31L</v>
      </c>
      <c r="U130" s="320"/>
      <c r="V130" s="320" t="e">
        <f>VLOOKUP(S130,'Price list'!D$15:S$298,15,FALSE)</f>
        <v>#N/A</v>
      </c>
      <c r="W130" s="320">
        <f t="shared" si="24"/>
        <v>50</v>
      </c>
      <c r="X130" s="320">
        <f t="shared" si="25"/>
        <v>2</v>
      </c>
      <c r="Y130" s="318" t="str">
        <f t="shared" si="26"/>
        <v>Next Power</v>
      </c>
      <c r="Z130" s="318" t="str">
        <f t="shared" si="27"/>
        <v>Commande 1</v>
      </c>
      <c r="AA130"/>
      <c r="AC130" s="318" t="str">
        <f t="shared" si="28"/>
        <v>Next PowerM78J0X182R1Z44Commande 1</v>
      </c>
      <c r="AD130" s="318" t="str">
        <f t="shared" si="29"/>
        <v>M78J0X182R1Z44</v>
      </c>
      <c r="AE130" s="318" t="str">
        <f t="shared" si="30"/>
        <v>Next PowerM78J0X182R1Z44</v>
      </c>
      <c r="AF130" s="318" t="e">
        <f>VLOOKUP(AC130,'Price list'!AN:AO,2,FALSE)</f>
        <v>#N/A</v>
      </c>
      <c r="AG130" s="318" t="str">
        <f t="shared" si="31"/>
        <v>M78J0X182R1Z44</v>
      </c>
      <c r="AH130" s="318">
        <f t="shared" si="32"/>
        <v>50</v>
      </c>
      <c r="AI130" s="318">
        <f t="shared" si="33"/>
        <v>2</v>
      </c>
    </row>
    <row r="131" spans="1:35" s="318" customFormat="1" ht="17.100000000000001" customHeight="1" x14ac:dyDescent="0.25">
      <c r="A131" s="436" t="s">
        <v>1092</v>
      </c>
      <c r="B131" s="437" t="s">
        <v>997</v>
      </c>
      <c r="C131" s="411" t="s">
        <v>1063</v>
      </c>
      <c r="D131" s="320" t="s">
        <v>92</v>
      </c>
      <c r="E131" s="320" t="s">
        <v>93</v>
      </c>
      <c r="F131" s="320" t="s">
        <v>50</v>
      </c>
      <c r="G131" s="446">
        <v>96</v>
      </c>
      <c r="H131" s="320">
        <v>2</v>
      </c>
      <c r="I131" s="320"/>
      <c r="J131" s="322">
        <f t="shared" si="44"/>
        <v>192</v>
      </c>
      <c r="K131" s="320"/>
      <c r="L131" s="323">
        <v>192</v>
      </c>
      <c r="M131" s="381">
        <f t="shared" si="45"/>
        <v>0</v>
      </c>
      <c r="N131" s="320" t="s">
        <v>1035</v>
      </c>
      <c r="O131" s="354">
        <v>44994</v>
      </c>
      <c r="P131" s="354">
        <v>45013</v>
      </c>
      <c r="Q131" s="354">
        <v>44993</v>
      </c>
      <c r="R131" s="380" t="s">
        <v>1093</v>
      </c>
      <c r="S131" s="320" t="str">
        <f t="shared" ref="S131:S194" si="46">E131</f>
        <v>LB44L1K072R1S12</v>
      </c>
      <c r="T131" s="320" t="str">
        <f t="shared" ref="T131:T194" si="47">D131</f>
        <v>MF 54459</v>
      </c>
      <c r="U131" s="320"/>
      <c r="V131" s="320">
        <f>VLOOKUP(S131,'Price list'!D$15:S$298,15,FALSE)</f>
        <v>10.9</v>
      </c>
      <c r="W131" s="320">
        <f t="shared" ref="W131:W194" si="48">G131</f>
        <v>96</v>
      </c>
      <c r="X131" s="320">
        <f t="shared" ref="X131:X194" si="49">H131</f>
        <v>2</v>
      </c>
      <c r="Y131" s="318" t="str">
        <f t="shared" ref="Y131:Y194" si="50">VLOOKUP(A131,AA:AB,2,FALSE)</f>
        <v>Next Power</v>
      </c>
      <c r="Z131" s="318" t="str">
        <f t="shared" ref="Z131:Z194" si="51">B131</f>
        <v>Commande 1</v>
      </c>
      <c r="AA131"/>
      <c r="AC131" s="318" t="str">
        <f t="shared" si="28"/>
        <v>Next PowerLB44L1K072R1S12Commande 1</v>
      </c>
      <c r="AD131" s="318" t="str">
        <f t="shared" si="29"/>
        <v>LB44L1K072R1S12</v>
      </c>
      <c r="AE131" s="318" t="str">
        <f t="shared" si="30"/>
        <v>Next PowerLB44L1K072R1S12</v>
      </c>
      <c r="AF131" s="318" t="e">
        <f>VLOOKUP(AC131,'Price list'!AN:AO,2,FALSE)</f>
        <v>#N/A</v>
      </c>
      <c r="AG131" s="318" t="str">
        <f t="shared" si="31"/>
        <v>LB44L1K072R1S12</v>
      </c>
      <c r="AH131" s="318">
        <f t="shared" si="32"/>
        <v>96</v>
      </c>
      <c r="AI131" s="318">
        <f t="shared" si="33"/>
        <v>2</v>
      </c>
    </row>
    <row r="132" spans="1:35" s="318" customFormat="1" ht="17.100000000000001" customHeight="1" thickBot="1" x14ac:dyDescent="0.3">
      <c r="A132" s="439" t="s">
        <v>1092</v>
      </c>
      <c r="B132" s="440" t="s">
        <v>997</v>
      </c>
      <c r="C132" s="447" t="s">
        <v>1097</v>
      </c>
      <c r="D132" s="448">
        <v>62545</v>
      </c>
      <c r="E132" s="343" t="s">
        <v>110</v>
      </c>
      <c r="F132" s="343" t="s">
        <v>1098</v>
      </c>
      <c r="G132" s="449">
        <v>35</v>
      </c>
      <c r="H132" s="447">
        <v>3</v>
      </c>
      <c r="I132" s="447"/>
      <c r="J132" s="384">
        <f t="shared" si="44"/>
        <v>105</v>
      </c>
      <c r="K132" s="343"/>
      <c r="L132" s="368">
        <v>105</v>
      </c>
      <c r="M132" s="385">
        <f t="shared" si="45"/>
        <v>0</v>
      </c>
      <c r="N132" s="343" t="s">
        <v>1035</v>
      </c>
      <c r="O132" s="363">
        <v>44994</v>
      </c>
      <c r="P132" s="363">
        <v>45013</v>
      </c>
      <c r="Q132" s="363">
        <v>44993</v>
      </c>
      <c r="R132" s="386" t="s">
        <v>1093</v>
      </c>
      <c r="S132" s="320" t="str">
        <f t="shared" si="46"/>
        <v>MSP89AF003L1S13</v>
      </c>
      <c r="T132" s="320">
        <f t="shared" si="47"/>
        <v>62545</v>
      </c>
      <c r="U132" s="320"/>
      <c r="V132" s="320">
        <f>VLOOKUP(S132,'Price list'!D$15:S$298,15,FALSE)</f>
        <v>32.700000000000003</v>
      </c>
      <c r="W132" s="320">
        <f t="shared" si="48"/>
        <v>35</v>
      </c>
      <c r="X132" s="320">
        <f t="shared" si="49"/>
        <v>3</v>
      </c>
      <c r="Y132" s="318" t="str">
        <f t="shared" si="50"/>
        <v>Next Power</v>
      </c>
      <c r="Z132" s="318" t="str">
        <f t="shared" si="51"/>
        <v>Commande 1</v>
      </c>
      <c r="AA132"/>
      <c r="AC132" s="318" t="str">
        <f t="shared" ref="AC132:AC195" si="52">CONCATENATE(Y132,S132,Z132)</f>
        <v>Next PowerMSP89AF003L1S13Commande 1</v>
      </c>
      <c r="AD132" s="318" t="str">
        <f t="shared" ref="AD132:AD195" si="53">S132</f>
        <v>MSP89AF003L1S13</v>
      </c>
      <c r="AE132" s="318" t="str">
        <f t="shared" ref="AE132:AE195" si="54">CONCATENATE(Y132,AD132)</f>
        <v>Next PowerMSP89AF003L1S13</v>
      </c>
      <c r="AF132" s="318" t="e">
        <f>VLOOKUP(AC132,'Price list'!AN:AO,2,FALSE)</f>
        <v>#N/A</v>
      </c>
      <c r="AG132" s="318" t="str">
        <f t="shared" ref="AG132:AG195" si="55">S132</f>
        <v>MSP89AF003L1S13</v>
      </c>
      <c r="AH132" s="318">
        <f t="shared" ref="AH132:AH195" si="56">W132</f>
        <v>35</v>
      </c>
      <c r="AI132" s="318">
        <f t="shared" ref="AI132:AI195" si="57">X132</f>
        <v>3</v>
      </c>
    </row>
    <row r="133" spans="1:35" s="318" customFormat="1" ht="17.100000000000001" customHeight="1" x14ac:dyDescent="0.25">
      <c r="A133" s="433" t="s">
        <v>945</v>
      </c>
      <c r="B133" s="434" t="s">
        <v>1099</v>
      </c>
      <c r="C133" s="388" t="s">
        <v>1055</v>
      </c>
      <c r="D133" s="434" t="s">
        <v>57</v>
      </c>
      <c r="E133" s="231" t="str">
        <f>VLOOKUP(D133,'[5]Price List'!B:D,3,0)</f>
        <v>LB77L3W172R1Z55</v>
      </c>
      <c r="F133" s="434" t="s">
        <v>59</v>
      </c>
      <c r="G133" s="434">
        <f>+VLOOKUP(D133,'[5]Price List'!B:R,16,0)</f>
        <v>57</v>
      </c>
      <c r="H133" s="434">
        <v>13</v>
      </c>
      <c r="I133" s="450">
        <f>(VLOOKUP(D133,'[5]Price List'!B:N,13,0)*J133)+H133*25</f>
        <v>13258.414000000001</v>
      </c>
      <c r="J133" s="435">
        <f>+H133*G133</f>
        <v>741</v>
      </c>
      <c r="K133" s="231"/>
      <c r="L133" s="451">
        <v>741</v>
      </c>
      <c r="M133" s="421">
        <f>IF(0&lt;J133-K133-L133,J133-K133-L133,0)</f>
        <v>0</v>
      </c>
      <c r="N133" s="231" t="s">
        <v>1100</v>
      </c>
      <c r="O133" s="348">
        <v>45040</v>
      </c>
      <c r="P133" s="452">
        <v>45064</v>
      </c>
      <c r="Q133" s="452">
        <v>45057</v>
      </c>
      <c r="R133" s="453" t="s">
        <v>1101</v>
      </c>
      <c r="S133" s="320" t="str">
        <f t="shared" si="46"/>
        <v>LB77L3W172R1Z55</v>
      </c>
      <c r="T133" s="320" t="str">
        <f t="shared" si="47"/>
        <v>SMF 57412</v>
      </c>
      <c r="U133" s="320"/>
      <c r="V133" s="320">
        <f>VLOOKUP(S133,'Price list'!D$15:S$298,15,FALSE)</f>
        <v>17.454000000000001</v>
      </c>
      <c r="W133" s="320">
        <f t="shared" si="48"/>
        <v>57</v>
      </c>
      <c r="X133" s="320">
        <f t="shared" si="49"/>
        <v>13</v>
      </c>
      <c r="Y133" s="318" t="str">
        <f t="shared" si="50"/>
        <v>Littoral Batteries</v>
      </c>
      <c r="Z133" s="318" t="str">
        <f t="shared" si="51"/>
        <v>Commande 8</v>
      </c>
      <c r="AA133"/>
      <c r="AC133" s="318" t="str">
        <f t="shared" si="52"/>
        <v>Littoral BatteriesLB77L3W172R1Z55Commande 8</v>
      </c>
      <c r="AD133" s="318" t="str">
        <f t="shared" si="53"/>
        <v>LB77L3W172R1Z55</v>
      </c>
      <c r="AE133" s="318" t="str">
        <f t="shared" si="54"/>
        <v>Littoral BatteriesLB77L3W172R1Z55</v>
      </c>
      <c r="AF133" s="318" t="e">
        <f>VLOOKUP(AC133,'Price list'!AN:AO,2,FALSE)</f>
        <v>#N/A</v>
      </c>
      <c r="AG133" s="318" t="str">
        <f t="shared" si="55"/>
        <v>LB77L3W172R1Z55</v>
      </c>
      <c r="AH133" s="318">
        <f t="shared" si="56"/>
        <v>57</v>
      </c>
      <c r="AI133" s="318">
        <f t="shared" si="57"/>
        <v>13</v>
      </c>
    </row>
    <row r="134" spans="1:35" s="318" customFormat="1" ht="17.100000000000001" customHeight="1" x14ac:dyDescent="0.25">
      <c r="A134" s="436" t="s">
        <v>945</v>
      </c>
      <c r="B134" s="437" t="s">
        <v>1099</v>
      </c>
      <c r="C134" s="392" t="s">
        <v>1055</v>
      </c>
      <c r="D134" s="437" t="s">
        <v>61</v>
      </c>
      <c r="E134" s="320" t="str">
        <f>VLOOKUP(D134,'[5]Price List'!B:D,3,0)</f>
        <v>LB90L5W172R1Z55</v>
      </c>
      <c r="F134" s="437" t="s">
        <v>63</v>
      </c>
      <c r="G134" s="437">
        <f>+VLOOKUP(D134,'[5]Price List'!B:R,16,0)</f>
        <v>36</v>
      </c>
      <c r="H134" s="437">
        <v>8</v>
      </c>
      <c r="I134" s="454">
        <f>(VLOOKUP(D134,'[5]Price List'!B:N,13,0)*J134)+H134*25</f>
        <v>6766.4000000000005</v>
      </c>
      <c r="J134" s="438">
        <f t="shared" ref="J134:J136" si="58">+H134*G134</f>
        <v>288</v>
      </c>
      <c r="K134" s="320"/>
      <c r="L134" s="443">
        <v>288</v>
      </c>
      <c r="M134" s="423">
        <f t="shared" ref="M134:M136" si="59">IF(0&lt;J134-K134-L134,J134-K134-L134,0)</f>
        <v>0</v>
      </c>
      <c r="N134" s="320" t="s">
        <v>1100</v>
      </c>
      <c r="O134" s="354">
        <v>45040</v>
      </c>
      <c r="P134" s="455">
        <v>45064</v>
      </c>
      <c r="Q134" s="455">
        <v>45057</v>
      </c>
      <c r="R134" s="456" t="s">
        <v>1101</v>
      </c>
      <c r="S134" s="320" t="str">
        <f t="shared" si="46"/>
        <v>LB90L5W172R1Z55</v>
      </c>
      <c r="T134" s="320" t="str">
        <f t="shared" si="47"/>
        <v>SMF 60044</v>
      </c>
      <c r="U134" s="320"/>
      <c r="V134" s="320">
        <f>VLOOKUP(S134,'Price list'!D$15:S$298,15,FALSE)</f>
        <v>22.8</v>
      </c>
      <c r="W134" s="320">
        <f t="shared" si="48"/>
        <v>36</v>
      </c>
      <c r="X134" s="320">
        <f t="shared" si="49"/>
        <v>8</v>
      </c>
      <c r="Y134" s="318" t="str">
        <f t="shared" si="50"/>
        <v>Littoral Batteries</v>
      </c>
      <c r="Z134" s="318" t="str">
        <f t="shared" si="51"/>
        <v>Commande 8</v>
      </c>
      <c r="AA134"/>
      <c r="AC134" s="318" t="str">
        <f t="shared" si="52"/>
        <v>Littoral BatteriesLB90L5W172R1Z55Commande 8</v>
      </c>
      <c r="AD134" s="318" t="str">
        <f t="shared" si="53"/>
        <v>LB90L5W172R1Z55</v>
      </c>
      <c r="AE134" s="318" t="str">
        <f t="shared" si="54"/>
        <v>Littoral BatteriesLB90L5W172R1Z55</v>
      </c>
      <c r="AF134" s="318" t="e">
        <f>VLOOKUP(AC134,'Price list'!AN:AO,2,FALSE)</f>
        <v>#N/A</v>
      </c>
      <c r="AG134" s="318" t="str">
        <f t="shared" si="55"/>
        <v>LB90L5W172R1Z55</v>
      </c>
      <c r="AH134" s="318">
        <f t="shared" si="56"/>
        <v>36</v>
      </c>
      <c r="AI134" s="318">
        <f t="shared" si="57"/>
        <v>8</v>
      </c>
    </row>
    <row r="135" spans="1:35" s="318" customFormat="1" ht="17.100000000000001" customHeight="1" x14ac:dyDescent="0.25">
      <c r="A135" s="436" t="s">
        <v>945</v>
      </c>
      <c r="B135" s="437" t="s">
        <v>1099</v>
      </c>
      <c r="C135" s="392" t="s">
        <v>1055</v>
      </c>
      <c r="D135" s="437" t="s">
        <v>46</v>
      </c>
      <c r="E135" s="320" t="str">
        <f>VLOOKUP(D135,'[5]Price List'!B:D,3,0)</f>
        <v>LB55L1W172R1Z55</v>
      </c>
      <c r="F135" s="437" t="s">
        <v>50</v>
      </c>
      <c r="G135" s="437">
        <f>+VLOOKUP(D135,'[5]Price List'!B:R,16,0)</f>
        <v>72</v>
      </c>
      <c r="H135" s="437">
        <v>1</v>
      </c>
      <c r="I135" s="454">
        <f>(VLOOKUP(D135,'[5]Price List'!B:N,13,0)*J135)+H135*25</f>
        <v>928.96</v>
      </c>
      <c r="J135" s="438">
        <f t="shared" si="58"/>
        <v>72</v>
      </c>
      <c r="K135" s="320"/>
      <c r="L135" s="443">
        <v>72</v>
      </c>
      <c r="M135" s="423">
        <f t="shared" si="59"/>
        <v>0</v>
      </c>
      <c r="N135" s="320" t="s">
        <v>1100</v>
      </c>
      <c r="O135" s="354">
        <v>45040</v>
      </c>
      <c r="P135" s="455">
        <v>45064</v>
      </c>
      <c r="Q135" s="455">
        <v>45057</v>
      </c>
      <c r="R135" s="456" t="s">
        <v>1101</v>
      </c>
      <c r="S135" s="320" t="str">
        <f t="shared" si="46"/>
        <v>LB55L1W172R1Z55</v>
      </c>
      <c r="T135" s="320" t="str">
        <f t="shared" si="47"/>
        <v>SMF 55027</v>
      </c>
      <c r="U135" s="320"/>
      <c r="V135" s="320">
        <f>VLOOKUP(S135,'Price list'!D$15:S$298,15,FALSE)</f>
        <v>12.555</v>
      </c>
      <c r="W135" s="320">
        <f t="shared" si="48"/>
        <v>72</v>
      </c>
      <c r="X135" s="320">
        <f t="shared" si="49"/>
        <v>1</v>
      </c>
      <c r="Y135" s="318" t="str">
        <f t="shared" si="50"/>
        <v>Littoral Batteries</v>
      </c>
      <c r="Z135" s="318" t="str">
        <f t="shared" si="51"/>
        <v>Commande 8</v>
      </c>
      <c r="AA135"/>
      <c r="AC135" s="318" t="str">
        <f t="shared" si="52"/>
        <v>Littoral BatteriesLB55L1W172R1Z55Commande 8</v>
      </c>
      <c r="AD135" s="318" t="str">
        <f t="shared" si="53"/>
        <v>LB55L1W172R1Z55</v>
      </c>
      <c r="AE135" s="318" t="str">
        <f t="shared" si="54"/>
        <v>Littoral BatteriesLB55L1W172R1Z55</v>
      </c>
      <c r="AF135" s="318" t="e">
        <f>VLOOKUP(AC135,'Price list'!AN:AO,2,FALSE)</f>
        <v>#N/A</v>
      </c>
      <c r="AG135" s="318" t="str">
        <f t="shared" si="55"/>
        <v>LB55L1W172R1Z55</v>
      </c>
      <c r="AH135" s="318">
        <f t="shared" si="56"/>
        <v>72</v>
      </c>
      <c r="AI135" s="318">
        <f t="shared" si="57"/>
        <v>1</v>
      </c>
    </row>
    <row r="136" spans="1:35" s="318" customFormat="1" ht="17.100000000000001" customHeight="1" thickBot="1" x14ac:dyDescent="0.3">
      <c r="A136" s="439" t="s">
        <v>945</v>
      </c>
      <c r="B136" s="440" t="s">
        <v>1099</v>
      </c>
      <c r="C136" s="441" t="s">
        <v>1055</v>
      </c>
      <c r="D136" s="440" t="s">
        <v>53</v>
      </c>
      <c r="E136" s="343" t="str">
        <f>VLOOKUP(D136,'[5]Price List'!B:D,3,0)</f>
        <v>LB66L2W172R1Z55</v>
      </c>
      <c r="F136" s="440" t="s">
        <v>55</v>
      </c>
      <c r="G136" s="440">
        <f>+VLOOKUP(D136,'[5]Price List'!B:R,16,0)</f>
        <v>63</v>
      </c>
      <c r="H136" s="440">
        <v>2</v>
      </c>
      <c r="I136" s="457">
        <f>(VLOOKUP(D136,'[5]Price List'!B:N,13,0)*J136)+H136*25</f>
        <v>1883.5519999999999</v>
      </c>
      <c r="J136" s="442">
        <f t="shared" si="58"/>
        <v>126</v>
      </c>
      <c r="K136" s="343"/>
      <c r="L136" s="426">
        <v>126</v>
      </c>
      <c r="M136" s="427">
        <f t="shared" si="59"/>
        <v>0</v>
      </c>
      <c r="N136" s="343" t="s">
        <v>1100</v>
      </c>
      <c r="O136" s="363">
        <v>45040</v>
      </c>
      <c r="P136" s="458">
        <v>45064</v>
      </c>
      <c r="Q136" s="458">
        <v>45057</v>
      </c>
      <c r="R136" s="459" t="s">
        <v>1101</v>
      </c>
      <c r="S136" s="320" t="str">
        <f t="shared" si="46"/>
        <v>LB66L2W172R1Z55</v>
      </c>
      <c r="T136" s="320" t="str">
        <f t="shared" si="47"/>
        <v>SMF 56219</v>
      </c>
      <c r="U136" s="320"/>
      <c r="V136" s="320">
        <f>VLOOKUP(S136,'Price list'!D$15:S$298,15,FALSE)</f>
        <v>14.552</v>
      </c>
      <c r="W136" s="320">
        <f t="shared" si="48"/>
        <v>63</v>
      </c>
      <c r="X136" s="320">
        <f t="shared" si="49"/>
        <v>2</v>
      </c>
      <c r="Y136" s="318" t="str">
        <f t="shared" si="50"/>
        <v>Littoral Batteries</v>
      </c>
      <c r="Z136" s="318" t="str">
        <f t="shared" si="51"/>
        <v>Commande 8</v>
      </c>
      <c r="AA136"/>
      <c r="AC136" s="318" t="str">
        <f t="shared" si="52"/>
        <v>Littoral BatteriesLB66L2W172R1Z55Commande 8</v>
      </c>
      <c r="AD136" s="318" t="str">
        <f t="shared" si="53"/>
        <v>LB66L2W172R1Z55</v>
      </c>
      <c r="AE136" s="318" t="str">
        <f t="shared" si="54"/>
        <v>Littoral BatteriesLB66L2W172R1Z55</v>
      </c>
      <c r="AF136" s="318" t="e">
        <f>VLOOKUP(AC136,'Price list'!AN:AO,2,FALSE)</f>
        <v>#N/A</v>
      </c>
      <c r="AG136" s="318" t="str">
        <f t="shared" si="55"/>
        <v>LB66L2W172R1Z55</v>
      </c>
      <c r="AH136" s="318">
        <f t="shared" si="56"/>
        <v>63</v>
      </c>
      <c r="AI136" s="318">
        <f t="shared" si="57"/>
        <v>2</v>
      </c>
    </row>
    <row r="137" spans="1:35" s="318" customFormat="1" ht="17.100000000000001" customHeight="1" thickBot="1" x14ac:dyDescent="0.3">
      <c r="A137" s="460" t="s">
        <v>945</v>
      </c>
      <c r="B137" s="461" t="s">
        <v>1102</v>
      </c>
      <c r="C137" s="462" t="s">
        <v>1059</v>
      </c>
      <c r="D137" s="461" t="s">
        <v>76</v>
      </c>
      <c r="E137" s="463" t="str">
        <f>VLOOKUP(D137,'[5]Price List'!B:D,3,0)</f>
        <v>LB56L2W172R1Z44</v>
      </c>
      <c r="F137" s="461" t="s">
        <v>55</v>
      </c>
      <c r="G137" s="461">
        <f>+VLOOKUP(D137,'[5]Price List'!B:R,16,0)</f>
        <v>63</v>
      </c>
      <c r="H137" s="461">
        <v>24</v>
      </c>
      <c r="I137" s="464">
        <f>(VLOOKUP(D137,'[5]Price List'!B:N,13,0)*J137)+H137*25</f>
        <v>21616.799999999999</v>
      </c>
      <c r="J137" s="465">
        <f>+H137*G137</f>
        <v>1512</v>
      </c>
      <c r="K137" s="463"/>
      <c r="L137" s="466">
        <v>1512</v>
      </c>
      <c r="M137" s="467">
        <f>IF(0&lt;J137-K137-L137,J137-K137-L137,0)</f>
        <v>0</v>
      </c>
      <c r="N137" s="463" t="s">
        <v>1103</v>
      </c>
      <c r="O137" s="468">
        <v>45012</v>
      </c>
      <c r="P137" s="468">
        <v>45013</v>
      </c>
      <c r="Q137" s="468">
        <v>45002</v>
      </c>
      <c r="R137" s="469" t="s">
        <v>1104</v>
      </c>
      <c r="S137" s="320" t="str">
        <f t="shared" si="46"/>
        <v>LB56L2W172R1Z44</v>
      </c>
      <c r="T137" s="320" t="str">
        <f t="shared" si="47"/>
        <v>SMF 56078</v>
      </c>
      <c r="U137" s="320"/>
      <c r="V137" s="320">
        <f>VLOOKUP(S137,'Price list'!D$15:S$298,15,FALSE)</f>
        <v>13.9</v>
      </c>
      <c r="W137" s="320">
        <f t="shared" si="48"/>
        <v>63</v>
      </c>
      <c r="X137" s="320">
        <f t="shared" si="49"/>
        <v>24</v>
      </c>
      <c r="Y137" s="318" t="str">
        <f t="shared" si="50"/>
        <v>Littoral Batteries</v>
      </c>
      <c r="Z137" s="318" t="str">
        <f t="shared" si="51"/>
        <v>Commande 9</v>
      </c>
      <c r="AA137"/>
      <c r="AC137" s="318" t="str">
        <f t="shared" si="52"/>
        <v>Littoral BatteriesLB56L2W172R1Z44Commande 9</v>
      </c>
      <c r="AD137" s="318" t="str">
        <f t="shared" si="53"/>
        <v>LB56L2W172R1Z44</v>
      </c>
      <c r="AE137" s="318" t="str">
        <f t="shared" si="54"/>
        <v>Littoral BatteriesLB56L2W172R1Z44</v>
      </c>
      <c r="AF137" s="318" t="e">
        <f>VLOOKUP(AC137,'Price list'!AN:AO,2,FALSE)</f>
        <v>#N/A</v>
      </c>
      <c r="AG137" s="318" t="str">
        <f t="shared" si="55"/>
        <v>LB56L2W172R1Z44</v>
      </c>
      <c r="AH137" s="318">
        <f t="shared" si="56"/>
        <v>63</v>
      </c>
      <c r="AI137" s="318">
        <f t="shared" si="57"/>
        <v>24</v>
      </c>
    </row>
    <row r="138" spans="1:35" s="318" customFormat="1" ht="17.100000000000001" customHeight="1" x14ac:dyDescent="0.25">
      <c r="A138" s="433" t="s">
        <v>945</v>
      </c>
      <c r="B138" s="434" t="s">
        <v>1105</v>
      </c>
      <c r="C138" s="410" t="s">
        <v>1059</v>
      </c>
      <c r="D138" s="434" t="s">
        <v>69</v>
      </c>
      <c r="E138" s="231" t="str">
        <f>VLOOKUP(D138,'[5]Price List'!B:D,3,0)</f>
        <v>LB45L1W172R1Z44</v>
      </c>
      <c r="F138" s="434" t="s">
        <v>50</v>
      </c>
      <c r="G138" s="434">
        <f>+VLOOKUP(D138,'[5]Price List'!B:R,16,0)</f>
        <v>72</v>
      </c>
      <c r="H138" s="434">
        <v>11</v>
      </c>
      <c r="I138" s="450">
        <f>(VLOOKUP(D138,'[5]Price List'!B:N,13,0)*J138)+H138*25</f>
        <v>9620.6</v>
      </c>
      <c r="J138" s="435">
        <f t="shared" ref="J138:J140" si="60">+H138*G138</f>
        <v>792</v>
      </c>
      <c r="K138" s="231"/>
      <c r="L138" s="451">
        <v>792</v>
      </c>
      <c r="M138" s="421">
        <f t="shared" ref="M138:M140" si="61">IF(0&lt;J138-K138-L138,J138-K138-L138,0)</f>
        <v>0</v>
      </c>
      <c r="N138" s="231" t="s">
        <v>1103</v>
      </c>
      <c r="O138" s="348">
        <v>45040</v>
      </c>
      <c r="P138" s="452">
        <v>45057</v>
      </c>
      <c r="Q138" s="452">
        <v>45054</v>
      </c>
      <c r="R138" s="470" t="s">
        <v>1106</v>
      </c>
      <c r="S138" s="320" t="str">
        <f t="shared" si="46"/>
        <v>LB45L1W172R1Z44</v>
      </c>
      <c r="T138" s="320" t="str">
        <f t="shared" si="47"/>
        <v>SMF 54459</v>
      </c>
      <c r="U138" s="320"/>
      <c r="V138" s="320">
        <f>VLOOKUP(S138,'Price list'!D$15:S$298,15,FALSE)</f>
        <v>11.6</v>
      </c>
      <c r="W138" s="320">
        <f t="shared" si="48"/>
        <v>72</v>
      </c>
      <c r="X138" s="320">
        <f t="shared" si="49"/>
        <v>11</v>
      </c>
      <c r="Y138" s="318" t="str">
        <f t="shared" si="50"/>
        <v>Littoral Batteries</v>
      </c>
      <c r="Z138" s="318" t="str">
        <f t="shared" si="51"/>
        <v>Commande 10</v>
      </c>
      <c r="AA138"/>
      <c r="AC138" s="318" t="str">
        <f t="shared" si="52"/>
        <v>Littoral BatteriesLB45L1W172R1Z44Commande 10</v>
      </c>
      <c r="AD138" s="318" t="str">
        <f t="shared" si="53"/>
        <v>LB45L1W172R1Z44</v>
      </c>
      <c r="AE138" s="318" t="str">
        <f t="shared" si="54"/>
        <v>Littoral BatteriesLB45L1W172R1Z44</v>
      </c>
      <c r="AF138" s="318" t="e">
        <f>VLOOKUP(AC138,'Price list'!AN:AO,2,FALSE)</f>
        <v>#N/A</v>
      </c>
      <c r="AG138" s="318" t="str">
        <f t="shared" si="55"/>
        <v>LB45L1W172R1Z44</v>
      </c>
      <c r="AH138" s="318">
        <f t="shared" si="56"/>
        <v>72</v>
      </c>
      <c r="AI138" s="318">
        <f t="shared" si="57"/>
        <v>11</v>
      </c>
    </row>
    <row r="139" spans="1:35" s="318" customFormat="1" ht="17.100000000000001" customHeight="1" x14ac:dyDescent="0.25">
      <c r="A139" s="436" t="s">
        <v>945</v>
      </c>
      <c r="B139" s="437" t="s">
        <v>1105</v>
      </c>
      <c r="C139" s="403" t="s">
        <v>1059</v>
      </c>
      <c r="D139" s="437" t="s">
        <v>83</v>
      </c>
      <c r="E139" s="320" t="str">
        <f>VLOOKUP(D139,'[5]Price List'!B:D,3,0)</f>
        <v>LB67L3W172R1Z44</v>
      </c>
      <c r="F139" s="437" t="s">
        <v>59</v>
      </c>
      <c r="G139" s="437">
        <f>+VLOOKUP(D139,'[5]Price List'!B:R,16,0)</f>
        <v>57</v>
      </c>
      <c r="H139" s="437">
        <v>7</v>
      </c>
      <c r="I139" s="454">
        <f>(VLOOKUP(D139,'[5]Price List'!B:N,13,0)*J139)+H139*25</f>
        <v>6878.2000000000007</v>
      </c>
      <c r="J139" s="438">
        <f t="shared" si="60"/>
        <v>399</v>
      </c>
      <c r="K139" s="320"/>
      <c r="L139" s="443">
        <v>399</v>
      </c>
      <c r="M139" s="423">
        <f t="shared" si="61"/>
        <v>0</v>
      </c>
      <c r="N139" s="320" t="s">
        <v>1103</v>
      </c>
      <c r="O139" s="354">
        <v>45040</v>
      </c>
      <c r="P139" s="455">
        <v>45057</v>
      </c>
      <c r="Q139" s="455">
        <v>45054</v>
      </c>
      <c r="R139" s="471" t="s">
        <v>1106</v>
      </c>
      <c r="S139" s="320" t="str">
        <f t="shared" si="46"/>
        <v>LB67L3W172R1Z44</v>
      </c>
      <c r="T139" s="320" t="str">
        <f t="shared" si="47"/>
        <v>SMF 57220</v>
      </c>
      <c r="U139" s="320"/>
      <c r="V139" s="320">
        <f>VLOOKUP(S139,'Price list'!D$15:S$298,15,FALSE)</f>
        <v>16.8</v>
      </c>
      <c r="W139" s="320">
        <f t="shared" si="48"/>
        <v>57</v>
      </c>
      <c r="X139" s="320">
        <f t="shared" si="49"/>
        <v>7</v>
      </c>
      <c r="Y139" s="318" t="str">
        <f t="shared" si="50"/>
        <v>Littoral Batteries</v>
      </c>
      <c r="Z139" s="318" t="str">
        <f t="shared" si="51"/>
        <v>Commande 10</v>
      </c>
      <c r="AA139"/>
      <c r="AC139" s="318" t="str">
        <f t="shared" si="52"/>
        <v>Littoral BatteriesLB67L3W172R1Z44Commande 10</v>
      </c>
      <c r="AD139" s="318" t="str">
        <f t="shared" si="53"/>
        <v>LB67L3W172R1Z44</v>
      </c>
      <c r="AE139" s="318" t="str">
        <f t="shared" si="54"/>
        <v>Littoral BatteriesLB67L3W172R1Z44</v>
      </c>
      <c r="AF139" s="318" t="e">
        <f>VLOOKUP(AC139,'Price list'!AN:AO,2,FALSE)</f>
        <v>#N/A</v>
      </c>
      <c r="AG139" s="318" t="str">
        <f t="shared" si="55"/>
        <v>LB67L3W172R1Z44</v>
      </c>
      <c r="AH139" s="318">
        <f t="shared" si="56"/>
        <v>57</v>
      </c>
      <c r="AI139" s="318">
        <f t="shared" si="57"/>
        <v>7</v>
      </c>
    </row>
    <row r="140" spans="1:35" s="318" customFormat="1" ht="17.100000000000001" customHeight="1" thickBot="1" x14ac:dyDescent="0.3">
      <c r="A140" s="439" t="s">
        <v>945</v>
      </c>
      <c r="B140" s="440" t="s">
        <v>1105</v>
      </c>
      <c r="C140" s="472" t="s">
        <v>1059</v>
      </c>
      <c r="D140" s="440" t="s">
        <v>86</v>
      </c>
      <c r="E140" s="343" t="str">
        <f>VLOOKUP(D140,'[5]Price List'!B:D,3,0)</f>
        <v>LB89L5W172R1Z44</v>
      </c>
      <c r="F140" s="440" t="s">
        <v>63</v>
      </c>
      <c r="G140" s="440">
        <f>+VLOOKUP(D140,'[5]Price List'!B:R,16,0)</f>
        <v>36</v>
      </c>
      <c r="H140" s="440">
        <v>6</v>
      </c>
      <c r="I140" s="457">
        <f>(VLOOKUP(D140,'[5]Price List'!B:N,13,0)*J140)+H140*25</f>
        <v>4729.2</v>
      </c>
      <c r="J140" s="442">
        <f t="shared" si="60"/>
        <v>216</v>
      </c>
      <c r="K140" s="343"/>
      <c r="L140" s="444">
        <v>216</v>
      </c>
      <c r="M140" s="427">
        <f t="shared" si="61"/>
        <v>0</v>
      </c>
      <c r="N140" s="343" t="s">
        <v>1103</v>
      </c>
      <c r="O140" s="363">
        <v>45040</v>
      </c>
      <c r="P140" s="458">
        <v>45057</v>
      </c>
      <c r="Q140" s="458">
        <v>45054</v>
      </c>
      <c r="R140" s="473" t="s">
        <v>1106</v>
      </c>
      <c r="S140" s="320" t="str">
        <f t="shared" si="46"/>
        <v>LB89L5W172R1Z44</v>
      </c>
      <c r="T140" s="320" t="str">
        <f t="shared" si="47"/>
        <v>SMF 59538</v>
      </c>
      <c r="U140" s="320"/>
      <c r="V140" s="320">
        <f>VLOOKUP(S140,'Price list'!D$15:S$298,15,FALSE)</f>
        <v>21.2</v>
      </c>
      <c r="W140" s="320">
        <f t="shared" si="48"/>
        <v>36</v>
      </c>
      <c r="X140" s="320">
        <f t="shared" si="49"/>
        <v>6</v>
      </c>
      <c r="Y140" s="318" t="str">
        <f t="shared" si="50"/>
        <v>Littoral Batteries</v>
      </c>
      <c r="Z140" s="318" t="str">
        <f t="shared" si="51"/>
        <v>Commande 10</v>
      </c>
      <c r="AA140"/>
      <c r="AC140" s="318" t="str">
        <f t="shared" si="52"/>
        <v>Littoral BatteriesLB89L5W172R1Z44Commande 10</v>
      </c>
      <c r="AD140" s="318" t="str">
        <f t="shared" si="53"/>
        <v>LB89L5W172R1Z44</v>
      </c>
      <c r="AE140" s="318" t="str">
        <f t="shared" si="54"/>
        <v>Littoral BatteriesLB89L5W172R1Z44</v>
      </c>
      <c r="AF140" s="318" t="e">
        <f>VLOOKUP(AC140,'Price list'!AN:AO,2,FALSE)</f>
        <v>#N/A</v>
      </c>
      <c r="AG140" s="318" t="str">
        <f t="shared" si="55"/>
        <v>LB89L5W172R1Z44</v>
      </c>
      <c r="AH140" s="318">
        <f t="shared" si="56"/>
        <v>36</v>
      </c>
      <c r="AI140" s="318">
        <f t="shared" si="57"/>
        <v>6</v>
      </c>
    </row>
    <row r="141" spans="1:35" s="318" customFormat="1" ht="17.100000000000001" customHeight="1" x14ac:dyDescent="0.25">
      <c r="A141" s="433" t="s">
        <v>945</v>
      </c>
      <c r="B141" s="434" t="s">
        <v>1107</v>
      </c>
      <c r="C141" s="410" t="s">
        <v>1059</v>
      </c>
      <c r="D141" s="434" t="s">
        <v>69</v>
      </c>
      <c r="E141" s="231" t="str">
        <f>VLOOKUP(D141,'[5]Price List'!B:D,3,0)</f>
        <v>LB45L1W172R1Z44</v>
      </c>
      <c r="F141" s="434" t="str">
        <f>VLOOKUP(D141,'[5]Price List'!B:G,6,0)</f>
        <v>L1</v>
      </c>
      <c r="G141" s="434">
        <f>+VLOOKUP(D141,'[5]Price List'!B:R,16,0)</f>
        <v>72</v>
      </c>
      <c r="H141" s="434">
        <v>2</v>
      </c>
      <c r="I141" s="450">
        <f>(VLOOKUP(D141,'[5]Price List'!B:N,13,0)*J141)+H141*25</f>
        <v>1749.2</v>
      </c>
      <c r="J141" s="435">
        <f>+H141*G141</f>
        <v>144</v>
      </c>
      <c r="K141" s="231"/>
      <c r="L141" s="420">
        <v>144</v>
      </c>
      <c r="M141" s="421">
        <f>IF(0&lt;J141-K141-L141,J141-K141-L141,0)</f>
        <v>0</v>
      </c>
      <c r="N141" s="231" t="s">
        <v>1100</v>
      </c>
      <c r="O141" s="452">
        <v>45040</v>
      </c>
      <c r="P141" s="348">
        <v>45043</v>
      </c>
      <c r="Q141" s="348">
        <v>45040</v>
      </c>
      <c r="R141" s="422" t="s">
        <v>1108</v>
      </c>
      <c r="S141" s="320" t="str">
        <f t="shared" si="46"/>
        <v>LB45L1W172R1Z44</v>
      </c>
      <c r="T141" s="320" t="str">
        <f t="shared" si="47"/>
        <v>SMF 54459</v>
      </c>
      <c r="U141" s="320"/>
      <c r="V141" s="320">
        <f>VLOOKUP(S141,'Price list'!D$15:S$298,15,FALSE)</f>
        <v>11.6</v>
      </c>
      <c r="W141" s="320">
        <f t="shared" si="48"/>
        <v>72</v>
      </c>
      <c r="X141" s="320">
        <f t="shared" si="49"/>
        <v>2</v>
      </c>
      <c r="Y141" s="318" t="str">
        <f t="shared" si="50"/>
        <v>Littoral Batteries</v>
      </c>
      <c r="Z141" s="318" t="str">
        <f t="shared" si="51"/>
        <v>Commande 11</v>
      </c>
      <c r="AA141"/>
      <c r="AC141" s="318" t="str">
        <f t="shared" si="52"/>
        <v>Littoral BatteriesLB45L1W172R1Z44Commande 11</v>
      </c>
      <c r="AD141" s="318" t="str">
        <f t="shared" si="53"/>
        <v>LB45L1W172R1Z44</v>
      </c>
      <c r="AE141" s="318" t="str">
        <f t="shared" si="54"/>
        <v>Littoral BatteriesLB45L1W172R1Z44</v>
      </c>
      <c r="AF141" s="318" t="e">
        <f>VLOOKUP(AC141,'Price list'!AN:AO,2,FALSE)</f>
        <v>#N/A</v>
      </c>
      <c r="AG141" s="318" t="str">
        <f t="shared" si="55"/>
        <v>LB45L1W172R1Z44</v>
      </c>
      <c r="AH141" s="318">
        <f t="shared" si="56"/>
        <v>72</v>
      </c>
      <c r="AI141" s="318">
        <f t="shared" si="57"/>
        <v>2</v>
      </c>
    </row>
    <row r="142" spans="1:35" s="318" customFormat="1" ht="17.100000000000001" customHeight="1" x14ac:dyDescent="0.25">
      <c r="A142" s="474" t="s">
        <v>945</v>
      </c>
      <c r="B142" s="475" t="s">
        <v>1107</v>
      </c>
      <c r="C142" s="403" t="s">
        <v>1059</v>
      </c>
      <c r="D142" s="475" t="s">
        <v>83</v>
      </c>
      <c r="E142" s="320" t="str">
        <f>VLOOKUP(D142,'[5]Price List'!B:D,3,0)</f>
        <v>LB67L3W172R1Z44</v>
      </c>
      <c r="F142" s="437" t="str">
        <f>VLOOKUP(D142,'[5]Price List'!B:G,6,0)</f>
        <v>L3</v>
      </c>
      <c r="G142" s="437">
        <f>+VLOOKUP(D142,'[5]Price List'!B:R,16,0)</f>
        <v>57</v>
      </c>
      <c r="H142" s="475">
        <v>3</v>
      </c>
      <c r="I142" s="454">
        <f>(VLOOKUP(D142,'[5]Price List'!B:N,13,0)*J142)+H142*25</f>
        <v>2947.8</v>
      </c>
      <c r="J142" s="438">
        <f t="shared" ref="J142:J148" si="62">+H142*G142</f>
        <v>171</v>
      </c>
      <c r="K142" s="369"/>
      <c r="L142" s="476">
        <v>171</v>
      </c>
      <c r="M142" s="423">
        <f t="shared" ref="M142:M164" si="63">IF(0&lt;J142-K142-L142,J142-K142-L142,0)</f>
        <v>0</v>
      </c>
      <c r="N142" s="369" t="s">
        <v>1100</v>
      </c>
      <c r="O142" s="477">
        <v>45040</v>
      </c>
      <c r="P142" s="377">
        <v>45043</v>
      </c>
      <c r="Q142" s="377">
        <v>45040</v>
      </c>
      <c r="R142" s="378" t="s">
        <v>1108</v>
      </c>
      <c r="S142" s="320" t="str">
        <f t="shared" si="46"/>
        <v>LB67L3W172R1Z44</v>
      </c>
      <c r="T142" s="320" t="str">
        <f t="shared" si="47"/>
        <v>SMF 57220</v>
      </c>
      <c r="U142" s="320"/>
      <c r="V142" s="320">
        <f>VLOOKUP(S142,'Price list'!D$15:S$298,15,FALSE)</f>
        <v>16.8</v>
      </c>
      <c r="W142" s="320">
        <f t="shared" si="48"/>
        <v>57</v>
      </c>
      <c r="X142" s="320">
        <f t="shared" si="49"/>
        <v>3</v>
      </c>
      <c r="Y142" s="318" t="str">
        <f t="shared" si="50"/>
        <v>Littoral Batteries</v>
      </c>
      <c r="Z142" s="318" t="str">
        <f t="shared" si="51"/>
        <v>Commande 11</v>
      </c>
      <c r="AA142"/>
      <c r="AC142" s="318" t="str">
        <f t="shared" si="52"/>
        <v>Littoral BatteriesLB67L3W172R1Z44Commande 11</v>
      </c>
      <c r="AD142" s="318" t="str">
        <f t="shared" si="53"/>
        <v>LB67L3W172R1Z44</v>
      </c>
      <c r="AE142" s="318" t="str">
        <f t="shared" si="54"/>
        <v>Littoral BatteriesLB67L3W172R1Z44</v>
      </c>
      <c r="AF142" s="318" t="e">
        <f>VLOOKUP(AC142,'Price list'!AN:AO,2,FALSE)</f>
        <v>#N/A</v>
      </c>
      <c r="AG142" s="318" t="str">
        <f t="shared" si="55"/>
        <v>LB67L3W172R1Z44</v>
      </c>
      <c r="AH142" s="318">
        <f t="shared" si="56"/>
        <v>57</v>
      </c>
      <c r="AI142" s="318">
        <f t="shared" si="57"/>
        <v>3</v>
      </c>
    </row>
    <row r="143" spans="1:35" s="318" customFormat="1" ht="17.100000000000001" customHeight="1" x14ac:dyDescent="0.25">
      <c r="A143" s="474" t="s">
        <v>945</v>
      </c>
      <c r="B143" s="475" t="s">
        <v>1107</v>
      </c>
      <c r="C143" s="403" t="s">
        <v>1059</v>
      </c>
      <c r="D143" s="475" t="s">
        <v>86</v>
      </c>
      <c r="E143" s="320" t="str">
        <f>VLOOKUP(D143,'[5]Price List'!B:D,3,0)</f>
        <v>LB89L5W172R1Z44</v>
      </c>
      <c r="F143" s="437" t="str">
        <f>VLOOKUP(D143,'[5]Price List'!B:G,6,0)</f>
        <v>L5</v>
      </c>
      <c r="G143" s="437">
        <f>+VLOOKUP(D143,'[5]Price List'!B:R,16,0)</f>
        <v>36</v>
      </c>
      <c r="H143" s="475">
        <v>6</v>
      </c>
      <c r="I143" s="454">
        <f>(VLOOKUP(D143,'[5]Price List'!B:N,13,0)*J143)+H143*25</f>
        <v>4729.2</v>
      </c>
      <c r="J143" s="438">
        <f t="shared" si="62"/>
        <v>216</v>
      </c>
      <c r="K143" s="369"/>
      <c r="L143" s="476">
        <v>216</v>
      </c>
      <c r="M143" s="423">
        <f t="shared" si="63"/>
        <v>0</v>
      </c>
      <c r="N143" s="369" t="s">
        <v>1100</v>
      </c>
      <c r="O143" s="477">
        <v>45040</v>
      </c>
      <c r="P143" s="377">
        <v>45043</v>
      </c>
      <c r="Q143" s="377">
        <v>45040</v>
      </c>
      <c r="R143" s="378" t="s">
        <v>1108</v>
      </c>
      <c r="S143" s="320" t="str">
        <f t="shared" si="46"/>
        <v>LB89L5W172R1Z44</v>
      </c>
      <c r="T143" s="320" t="str">
        <f t="shared" si="47"/>
        <v>SMF 59538</v>
      </c>
      <c r="U143" s="320"/>
      <c r="V143" s="320">
        <f>VLOOKUP(S143,'Price list'!D$15:S$298,15,FALSE)</f>
        <v>21.2</v>
      </c>
      <c r="W143" s="320">
        <f t="shared" si="48"/>
        <v>36</v>
      </c>
      <c r="X143" s="320">
        <f t="shared" si="49"/>
        <v>6</v>
      </c>
      <c r="Y143" s="318" t="str">
        <f t="shared" si="50"/>
        <v>Littoral Batteries</v>
      </c>
      <c r="Z143" s="318" t="str">
        <f t="shared" si="51"/>
        <v>Commande 11</v>
      </c>
      <c r="AA143"/>
      <c r="AC143" s="318" t="str">
        <f t="shared" si="52"/>
        <v>Littoral BatteriesLB89L5W172R1Z44Commande 11</v>
      </c>
      <c r="AD143" s="318" t="str">
        <f t="shared" si="53"/>
        <v>LB89L5W172R1Z44</v>
      </c>
      <c r="AE143" s="318" t="str">
        <f t="shared" si="54"/>
        <v>Littoral BatteriesLB89L5W172R1Z44</v>
      </c>
      <c r="AF143" s="318" t="e">
        <f>VLOOKUP(AC143,'Price list'!AN:AO,2,FALSE)</f>
        <v>#N/A</v>
      </c>
      <c r="AG143" s="318" t="str">
        <f t="shared" si="55"/>
        <v>LB89L5W172R1Z44</v>
      </c>
      <c r="AH143" s="318">
        <f t="shared" si="56"/>
        <v>36</v>
      </c>
      <c r="AI143" s="318">
        <f t="shared" si="57"/>
        <v>6</v>
      </c>
    </row>
    <row r="144" spans="1:35" s="318" customFormat="1" ht="17.100000000000001" customHeight="1" x14ac:dyDescent="0.25">
      <c r="A144" s="474" t="s">
        <v>945</v>
      </c>
      <c r="B144" s="475" t="s">
        <v>1107</v>
      </c>
      <c r="C144" s="403" t="s">
        <v>1059</v>
      </c>
      <c r="D144" s="475" t="s">
        <v>76</v>
      </c>
      <c r="E144" s="320" t="str">
        <f>VLOOKUP(D144,'[5]Price List'!B:D,3,0)</f>
        <v>LB56L2W172R1Z44</v>
      </c>
      <c r="F144" s="437" t="str">
        <f>VLOOKUP(D144,'[5]Price List'!B:G,6,0)</f>
        <v>L2</v>
      </c>
      <c r="G144" s="437">
        <f>+VLOOKUP(D144,'[5]Price List'!B:R,16,0)</f>
        <v>63</v>
      </c>
      <c r="H144" s="475">
        <v>2</v>
      </c>
      <c r="I144" s="454">
        <f>(VLOOKUP(D144,'[5]Price List'!B:N,13,0)*J144)+H144*25</f>
        <v>1801.4</v>
      </c>
      <c r="J144" s="438">
        <f t="shared" si="62"/>
        <v>126</v>
      </c>
      <c r="K144" s="369"/>
      <c r="L144" s="476">
        <v>126</v>
      </c>
      <c r="M144" s="423">
        <f t="shared" si="63"/>
        <v>0</v>
      </c>
      <c r="N144" s="369" t="s">
        <v>1100</v>
      </c>
      <c r="O144" s="477">
        <v>45040</v>
      </c>
      <c r="P144" s="377">
        <v>45043</v>
      </c>
      <c r="Q144" s="377">
        <v>45040</v>
      </c>
      <c r="R144" s="378" t="s">
        <v>1108</v>
      </c>
      <c r="S144" s="320" t="str">
        <f t="shared" si="46"/>
        <v>LB56L2W172R1Z44</v>
      </c>
      <c r="T144" s="320" t="str">
        <f t="shared" si="47"/>
        <v>SMF 56078</v>
      </c>
      <c r="U144" s="320"/>
      <c r="V144" s="320">
        <f>VLOOKUP(S144,'Price list'!D$15:S$298,15,FALSE)</f>
        <v>13.9</v>
      </c>
      <c r="W144" s="320">
        <f t="shared" si="48"/>
        <v>63</v>
      </c>
      <c r="X144" s="320">
        <f t="shared" si="49"/>
        <v>2</v>
      </c>
      <c r="Y144" s="318" t="str">
        <f t="shared" si="50"/>
        <v>Littoral Batteries</v>
      </c>
      <c r="Z144" s="318" t="str">
        <f t="shared" si="51"/>
        <v>Commande 11</v>
      </c>
      <c r="AA144"/>
      <c r="AC144" s="318" t="str">
        <f t="shared" si="52"/>
        <v>Littoral BatteriesLB56L2W172R1Z44Commande 11</v>
      </c>
      <c r="AD144" s="318" t="str">
        <f t="shared" si="53"/>
        <v>LB56L2W172R1Z44</v>
      </c>
      <c r="AE144" s="318" t="str">
        <f t="shared" si="54"/>
        <v>Littoral BatteriesLB56L2W172R1Z44</v>
      </c>
      <c r="AF144" s="318" t="e">
        <f>VLOOKUP(AC144,'Price list'!AN:AO,2,FALSE)</f>
        <v>#N/A</v>
      </c>
      <c r="AG144" s="318" t="str">
        <f t="shared" si="55"/>
        <v>LB56L2W172R1Z44</v>
      </c>
      <c r="AH144" s="318">
        <f t="shared" si="56"/>
        <v>63</v>
      </c>
      <c r="AI144" s="318">
        <f t="shared" si="57"/>
        <v>2</v>
      </c>
    </row>
    <row r="145" spans="1:35" s="318" customFormat="1" ht="17.100000000000001" customHeight="1" x14ac:dyDescent="0.25">
      <c r="A145" s="474" t="s">
        <v>945</v>
      </c>
      <c r="B145" s="475" t="s">
        <v>1107</v>
      </c>
      <c r="C145" s="392" t="s">
        <v>1055</v>
      </c>
      <c r="D145" s="475" t="s">
        <v>57</v>
      </c>
      <c r="E145" s="320" t="str">
        <f>VLOOKUP(D145,'[5]Price List'!B:D,3,0)</f>
        <v>LB77L3W172R1Z55</v>
      </c>
      <c r="F145" s="437" t="str">
        <f>VLOOKUP(D145,'[5]Price List'!B:G,6,0)</f>
        <v>L3</v>
      </c>
      <c r="G145" s="437">
        <f>+VLOOKUP(D145,'[5]Price List'!B:R,16,0)</f>
        <v>57</v>
      </c>
      <c r="H145" s="475">
        <v>3</v>
      </c>
      <c r="I145" s="454">
        <f>(VLOOKUP(D145,'[5]Price List'!B:N,13,0)*J145)+H145*25</f>
        <v>3059.634</v>
      </c>
      <c r="J145" s="438">
        <f t="shared" si="62"/>
        <v>171</v>
      </c>
      <c r="K145" s="369"/>
      <c r="L145" s="476">
        <v>171</v>
      </c>
      <c r="M145" s="423">
        <f t="shared" si="63"/>
        <v>0</v>
      </c>
      <c r="N145" s="369" t="s">
        <v>1100</v>
      </c>
      <c r="O145" s="477">
        <v>45040</v>
      </c>
      <c r="P145" s="377">
        <v>45043</v>
      </c>
      <c r="Q145" s="377">
        <v>45040</v>
      </c>
      <c r="R145" s="378" t="s">
        <v>1108</v>
      </c>
      <c r="S145" s="320" t="str">
        <f t="shared" si="46"/>
        <v>LB77L3W172R1Z55</v>
      </c>
      <c r="T145" s="320" t="str">
        <f t="shared" si="47"/>
        <v>SMF 57412</v>
      </c>
      <c r="U145" s="320"/>
      <c r="V145" s="320">
        <f>VLOOKUP(S145,'Price list'!D$15:S$298,15,FALSE)</f>
        <v>17.454000000000001</v>
      </c>
      <c r="W145" s="320">
        <f t="shared" si="48"/>
        <v>57</v>
      </c>
      <c r="X145" s="320">
        <f t="shared" si="49"/>
        <v>3</v>
      </c>
      <c r="Y145" s="318" t="str">
        <f t="shared" si="50"/>
        <v>Littoral Batteries</v>
      </c>
      <c r="Z145" s="318" t="str">
        <f t="shared" si="51"/>
        <v>Commande 11</v>
      </c>
      <c r="AA145"/>
      <c r="AC145" s="318" t="str">
        <f t="shared" si="52"/>
        <v>Littoral BatteriesLB77L3W172R1Z55Commande 11</v>
      </c>
      <c r="AD145" s="318" t="str">
        <f t="shared" si="53"/>
        <v>LB77L3W172R1Z55</v>
      </c>
      <c r="AE145" s="318" t="str">
        <f t="shared" si="54"/>
        <v>Littoral BatteriesLB77L3W172R1Z55</v>
      </c>
      <c r="AF145" s="318" t="e">
        <f>VLOOKUP(AC145,'Price list'!AN:AO,2,FALSE)</f>
        <v>#N/A</v>
      </c>
      <c r="AG145" s="318" t="str">
        <f t="shared" si="55"/>
        <v>LB77L3W172R1Z55</v>
      </c>
      <c r="AH145" s="318">
        <f t="shared" si="56"/>
        <v>57</v>
      </c>
      <c r="AI145" s="318">
        <f t="shared" si="57"/>
        <v>3</v>
      </c>
    </row>
    <row r="146" spans="1:35" s="318" customFormat="1" ht="17.100000000000001" customHeight="1" x14ac:dyDescent="0.25">
      <c r="A146" s="474" t="s">
        <v>945</v>
      </c>
      <c r="B146" s="475" t="s">
        <v>1107</v>
      </c>
      <c r="C146" s="392" t="s">
        <v>1055</v>
      </c>
      <c r="D146" s="475" t="s">
        <v>262</v>
      </c>
      <c r="E146" s="320" t="str">
        <f>VLOOKUP(D146,'[5]Price List'!B:D,3,0)</f>
        <v>LB66B2W172R1Z55</v>
      </c>
      <c r="F146" s="478" t="str">
        <f>VLOOKUP(D146,'[5]Price List'!B:G,6,0)</f>
        <v>L2B</v>
      </c>
      <c r="G146" s="437">
        <f>+VLOOKUP(D146,'[5]Price List'!B:R,16,0)</f>
        <v>63</v>
      </c>
      <c r="H146" s="475">
        <v>1</v>
      </c>
      <c r="I146" s="454">
        <f>(VLOOKUP(D146,'[5]Price List'!B:N,13,0)*J146)+H146*25</f>
        <v>913.3</v>
      </c>
      <c r="J146" s="438">
        <f t="shared" si="62"/>
        <v>63</v>
      </c>
      <c r="K146" s="369"/>
      <c r="L146" s="476">
        <v>63</v>
      </c>
      <c r="M146" s="423">
        <f t="shared" si="63"/>
        <v>0</v>
      </c>
      <c r="N146" s="369" t="s">
        <v>1100</v>
      </c>
      <c r="O146" s="477">
        <v>45040</v>
      </c>
      <c r="P146" s="377">
        <v>45043</v>
      </c>
      <c r="Q146" s="377">
        <v>45040</v>
      </c>
      <c r="R146" s="378" t="s">
        <v>1108</v>
      </c>
      <c r="S146" s="320" t="str">
        <f t="shared" si="46"/>
        <v>LB66B2W172R1Z55</v>
      </c>
      <c r="T146" s="320" t="str">
        <f t="shared" si="47"/>
        <v>SMF 56277</v>
      </c>
      <c r="U146" s="320"/>
      <c r="V146" s="320">
        <f>VLOOKUP(S146,'Price list'!D$15:S$298,15,FALSE)</f>
        <v>14.1</v>
      </c>
      <c r="W146" s="320">
        <f t="shared" si="48"/>
        <v>63</v>
      </c>
      <c r="X146" s="320">
        <f t="shared" si="49"/>
        <v>1</v>
      </c>
      <c r="Y146" s="318" t="str">
        <f t="shared" si="50"/>
        <v>Littoral Batteries</v>
      </c>
      <c r="Z146" s="318" t="str">
        <f t="shared" si="51"/>
        <v>Commande 11</v>
      </c>
      <c r="AA146"/>
      <c r="AC146" s="318" t="str">
        <f t="shared" si="52"/>
        <v>Littoral BatteriesLB66B2W172R1Z55Commande 11</v>
      </c>
      <c r="AD146" s="318" t="str">
        <f t="shared" si="53"/>
        <v>LB66B2W172R1Z55</v>
      </c>
      <c r="AE146" s="318" t="str">
        <f t="shared" si="54"/>
        <v>Littoral BatteriesLB66B2W172R1Z55</v>
      </c>
      <c r="AF146" s="318" t="e">
        <f>VLOOKUP(AC146,'Price list'!AN:AO,2,FALSE)</f>
        <v>#N/A</v>
      </c>
      <c r="AG146" s="318" t="str">
        <f t="shared" si="55"/>
        <v>LB66B2W172R1Z55</v>
      </c>
      <c r="AH146" s="318">
        <f t="shared" si="56"/>
        <v>63</v>
      </c>
      <c r="AI146" s="318">
        <f t="shared" si="57"/>
        <v>1</v>
      </c>
    </row>
    <row r="147" spans="1:35" s="318" customFormat="1" ht="17.100000000000001" customHeight="1" x14ac:dyDescent="0.25">
      <c r="A147" s="474" t="s">
        <v>945</v>
      </c>
      <c r="B147" s="475" t="s">
        <v>1107</v>
      </c>
      <c r="C147" s="392" t="s">
        <v>1055</v>
      </c>
      <c r="D147" s="475" t="s">
        <v>265</v>
      </c>
      <c r="E147" s="320" t="str">
        <f>VLOOKUP(D147,'[5]Price List'!B:D,3,0)</f>
        <v>LB77B3W172R1Z55</v>
      </c>
      <c r="F147" s="478" t="str">
        <f>VLOOKUP(D147,'[5]Price List'!B:G,6,0)</f>
        <v>L3B</v>
      </c>
      <c r="G147" s="437">
        <f>+VLOOKUP(D147,'[5]Price List'!B:R,16,0)</f>
        <v>57</v>
      </c>
      <c r="H147" s="475">
        <v>2</v>
      </c>
      <c r="I147" s="454">
        <f>(VLOOKUP(D147,'[5]Price List'!B:N,13,0)*J147)+H147*25</f>
        <v>1976.6</v>
      </c>
      <c r="J147" s="438">
        <f t="shared" si="62"/>
        <v>114</v>
      </c>
      <c r="K147" s="369"/>
      <c r="L147" s="476">
        <v>114</v>
      </c>
      <c r="M147" s="423">
        <f t="shared" si="63"/>
        <v>0</v>
      </c>
      <c r="N147" s="369" t="s">
        <v>1100</v>
      </c>
      <c r="O147" s="477">
        <v>45040</v>
      </c>
      <c r="P147" s="377">
        <v>45043</v>
      </c>
      <c r="Q147" s="377">
        <v>45040</v>
      </c>
      <c r="R147" s="378" t="s">
        <v>1108</v>
      </c>
      <c r="S147" s="320" t="str">
        <f t="shared" si="46"/>
        <v>LB77B3W172R1Z55</v>
      </c>
      <c r="T147" s="320" t="str">
        <f t="shared" si="47"/>
        <v>SMF 57414</v>
      </c>
      <c r="U147" s="320"/>
      <c r="V147" s="320">
        <f>VLOOKUP(S147,'Price list'!D$15:S$298,15,FALSE)</f>
        <v>17</v>
      </c>
      <c r="W147" s="320">
        <f t="shared" si="48"/>
        <v>57</v>
      </c>
      <c r="X147" s="320">
        <f t="shared" si="49"/>
        <v>2</v>
      </c>
      <c r="Y147" s="318" t="str">
        <f t="shared" si="50"/>
        <v>Littoral Batteries</v>
      </c>
      <c r="Z147" s="318" t="str">
        <f t="shared" si="51"/>
        <v>Commande 11</v>
      </c>
      <c r="AA147"/>
      <c r="AC147" s="318" t="str">
        <f t="shared" si="52"/>
        <v>Littoral BatteriesLB77B3W172R1Z55Commande 11</v>
      </c>
      <c r="AD147" s="318" t="str">
        <f t="shared" si="53"/>
        <v>LB77B3W172R1Z55</v>
      </c>
      <c r="AE147" s="318" t="str">
        <f t="shared" si="54"/>
        <v>Littoral BatteriesLB77B3W172R1Z55</v>
      </c>
      <c r="AF147" s="318" t="e">
        <f>VLOOKUP(AC147,'Price list'!AN:AO,2,FALSE)</f>
        <v>#N/A</v>
      </c>
      <c r="AG147" s="318" t="str">
        <f t="shared" si="55"/>
        <v>LB77B3W172R1Z55</v>
      </c>
      <c r="AH147" s="318">
        <f t="shared" si="56"/>
        <v>57</v>
      </c>
      <c r="AI147" s="318">
        <f t="shared" si="57"/>
        <v>2</v>
      </c>
    </row>
    <row r="148" spans="1:35" s="318" customFormat="1" ht="17.100000000000001" customHeight="1" thickBot="1" x14ac:dyDescent="0.3">
      <c r="A148" s="479" t="s">
        <v>945</v>
      </c>
      <c r="B148" s="480" t="s">
        <v>1107</v>
      </c>
      <c r="C148" s="441" t="s">
        <v>1055</v>
      </c>
      <c r="D148" s="480" t="s">
        <v>61</v>
      </c>
      <c r="E148" s="343" t="str">
        <f>VLOOKUP(D148,'[5]Price List'!B:D,3,0)</f>
        <v>LB90L5W172R1Z55</v>
      </c>
      <c r="F148" s="440" t="str">
        <f>VLOOKUP(D148,'[5]Price List'!B:G,6,0)</f>
        <v>L5</v>
      </c>
      <c r="G148" s="440">
        <f>+VLOOKUP(D148,'[5]Price List'!B:R,16,0)</f>
        <v>36</v>
      </c>
      <c r="H148" s="480">
        <v>5</v>
      </c>
      <c r="I148" s="457">
        <f>(VLOOKUP(D148,'[5]Price List'!B:N,13,0)*J148)+H148*25</f>
        <v>4229</v>
      </c>
      <c r="J148" s="442">
        <f t="shared" si="62"/>
        <v>180</v>
      </c>
      <c r="K148" s="481"/>
      <c r="L148" s="482">
        <v>180</v>
      </c>
      <c r="M148" s="427">
        <f t="shared" si="63"/>
        <v>0</v>
      </c>
      <c r="N148" s="481" t="s">
        <v>1100</v>
      </c>
      <c r="O148" s="483">
        <v>45040</v>
      </c>
      <c r="P148" s="431">
        <v>45043</v>
      </c>
      <c r="Q148" s="431">
        <v>45040</v>
      </c>
      <c r="R148" s="432" t="s">
        <v>1108</v>
      </c>
      <c r="S148" s="320" t="str">
        <f t="shared" si="46"/>
        <v>LB90L5W172R1Z55</v>
      </c>
      <c r="T148" s="320" t="str">
        <f t="shared" si="47"/>
        <v>SMF 60044</v>
      </c>
      <c r="U148" s="320"/>
      <c r="V148" s="320">
        <f>VLOOKUP(S148,'Price list'!D$15:S$298,15,FALSE)</f>
        <v>22.8</v>
      </c>
      <c r="W148" s="320">
        <f t="shared" si="48"/>
        <v>36</v>
      </c>
      <c r="X148" s="320">
        <f t="shared" si="49"/>
        <v>5</v>
      </c>
      <c r="Y148" s="318" t="str">
        <f t="shared" si="50"/>
        <v>Littoral Batteries</v>
      </c>
      <c r="Z148" s="318" t="str">
        <f t="shared" si="51"/>
        <v>Commande 11</v>
      </c>
      <c r="AA148"/>
      <c r="AC148" s="318" t="str">
        <f t="shared" si="52"/>
        <v>Littoral BatteriesLB90L5W172R1Z55Commande 11</v>
      </c>
      <c r="AD148" s="318" t="str">
        <f t="shared" si="53"/>
        <v>LB90L5W172R1Z55</v>
      </c>
      <c r="AE148" s="318" t="str">
        <f t="shared" si="54"/>
        <v>Littoral BatteriesLB90L5W172R1Z55</v>
      </c>
      <c r="AF148" s="318" t="e">
        <f>VLOOKUP(AC148,'Price list'!AN:AO,2,FALSE)</f>
        <v>#N/A</v>
      </c>
      <c r="AG148" s="318" t="str">
        <f t="shared" si="55"/>
        <v>LB90L5W172R1Z55</v>
      </c>
      <c r="AH148" s="318">
        <f t="shared" si="56"/>
        <v>36</v>
      </c>
      <c r="AI148" s="318">
        <f t="shared" si="57"/>
        <v>5</v>
      </c>
    </row>
    <row r="149" spans="1:35" s="318" customFormat="1" ht="17.100000000000001" customHeight="1" x14ac:dyDescent="0.25">
      <c r="A149" s="433" t="s">
        <v>1109</v>
      </c>
      <c r="B149" s="231" t="s">
        <v>997</v>
      </c>
      <c r="C149" s="388" t="s">
        <v>1110</v>
      </c>
      <c r="D149" s="434" t="s">
        <v>61</v>
      </c>
      <c r="E149" s="231" t="s">
        <v>62</v>
      </c>
      <c r="F149" s="401" t="s">
        <v>63</v>
      </c>
      <c r="G149" s="231">
        <v>48</v>
      </c>
      <c r="H149" s="484">
        <v>1</v>
      </c>
      <c r="I149" s="450">
        <f>(VLOOKUP(D149,'[5]Price List'!B:N,13,0)*J149)+H149*25</f>
        <v>1119.4000000000001</v>
      </c>
      <c r="J149" s="485">
        <v>48</v>
      </c>
      <c r="K149" s="231"/>
      <c r="L149" s="420">
        <v>48</v>
      </c>
      <c r="M149" s="421">
        <f t="shared" si="63"/>
        <v>0</v>
      </c>
      <c r="N149" s="231" t="s">
        <v>1111</v>
      </c>
      <c r="O149" s="348">
        <v>45090</v>
      </c>
      <c r="P149" s="348">
        <v>45103</v>
      </c>
      <c r="Q149" s="348">
        <v>45090</v>
      </c>
      <c r="R149" s="486" t="s">
        <v>1112</v>
      </c>
      <c r="S149" s="320" t="str">
        <f t="shared" si="46"/>
        <v>LB90L5W172R1Z55</v>
      </c>
      <c r="T149" s="320" t="str">
        <f t="shared" si="47"/>
        <v>SMF 60044</v>
      </c>
      <c r="U149" s="320"/>
      <c r="V149" s="320">
        <f>VLOOKUP(S149,'Price list'!D$15:S$298,15,FALSE)</f>
        <v>22.8</v>
      </c>
      <c r="W149" s="320">
        <f t="shared" si="48"/>
        <v>48</v>
      </c>
      <c r="X149" s="320">
        <f t="shared" si="49"/>
        <v>1</v>
      </c>
      <c r="Y149" s="318" t="str">
        <f t="shared" si="50"/>
        <v>Lubatex</v>
      </c>
      <c r="Z149" s="318" t="str">
        <f t="shared" si="51"/>
        <v>Commande 1</v>
      </c>
      <c r="AA149"/>
      <c r="AC149" s="318" t="str">
        <f t="shared" si="52"/>
        <v>LubatexLB90L5W172R1Z55Commande 1</v>
      </c>
      <c r="AD149" s="318" t="str">
        <f t="shared" si="53"/>
        <v>LB90L5W172R1Z55</v>
      </c>
      <c r="AE149" s="318" t="str">
        <f t="shared" si="54"/>
        <v>LubatexLB90L5W172R1Z55</v>
      </c>
      <c r="AF149" s="318" t="e">
        <f>VLOOKUP(AC149,'Price list'!AN:AO,2,FALSE)</f>
        <v>#N/A</v>
      </c>
      <c r="AG149" s="318" t="str">
        <f t="shared" si="55"/>
        <v>LB90L5W172R1Z55</v>
      </c>
      <c r="AH149" s="318">
        <f t="shared" si="56"/>
        <v>48</v>
      </c>
      <c r="AI149" s="318">
        <f t="shared" si="57"/>
        <v>1</v>
      </c>
    </row>
    <row r="150" spans="1:35" s="318" customFormat="1" ht="17.100000000000001" customHeight="1" x14ac:dyDescent="0.25">
      <c r="A150" s="436" t="s">
        <v>1109</v>
      </c>
      <c r="B150" s="320" t="s">
        <v>997</v>
      </c>
      <c r="C150" s="403" t="s">
        <v>1059</v>
      </c>
      <c r="D150" s="320" t="s">
        <v>399</v>
      </c>
      <c r="E150" s="320" t="s">
        <v>392</v>
      </c>
      <c r="F150" s="404" t="s">
        <v>1011</v>
      </c>
      <c r="G150" s="320"/>
      <c r="H150" s="487">
        <v>5</v>
      </c>
      <c r="I150" s="454">
        <f>(VLOOKUP(D150,'[5]Price List'!B:N,13,0)*J150)+H150*25</f>
        <v>5814.5999999999995</v>
      </c>
      <c r="J150" s="488">
        <v>448</v>
      </c>
      <c r="K150" s="327"/>
      <c r="L150" s="328">
        <v>448</v>
      </c>
      <c r="M150" s="423">
        <f t="shared" si="63"/>
        <v>0</v>
      </c>
      <c r="N150" s="320" t="s">
        <v>1111</v>
      </c>
      <c r="O150" s="354">
        <v>45090</v>
      </c>
      <c r="P150" s="354">
        <v>45103</v>
      </c>
      <c r="Q150" s="354">
        <v>45090</v>
      </c>
      <c r="R150" s="489" t="s">
        <v>1112</v>
      </c>
      <c r="S150" s="320" t="str">
        <f t="shared" si="46"/>
        <v>MRT45J4X102R1J44</v>
      </c>
      <c r="T150" s="320" t="str">
        <f t="shared" si="47"/>
        <v>SMF 54523</v>
      </c>
      <c r="U150" s="320"/>
      <c r="V150" s="320">
        <f>VLOOKUP(S150,'Price list'!D$15:S$298,15,FALSE)</f>
        <v>12.7</v>
      </c>
      <c r="W150" s="320">
        <f t="shared" si="48"/>
        <v>0</v>
      </c>
      <c r="X150" s="320">
        <f t="shared" si="49"/>
        <v>5</v>
      </c>
      <c r="Y150" s="318" t="str">
        <f t="shared" si="50"/>
        <v>Lubatex</v>
      </c>
      <c r="Z150" s="318" t="str">
        <f t="shared" si="51"/>
        <v>Commande 1</v>
      </c>
      <c r="AA150"/>
      <c r="AC150" s="318" t="str">
        <f t="shared" si="52"/>
        <v>LubatexMRT45J4X102R1J44Commande 1</v>
      </c>
      <c r="AD150" s="318" t="str">
        <f t="shared" si="53"/>
        <v>MRT45J4X102R1J44</v>
      </c>
      <c r="AE150" s="318" t="str">
        <f t="shared" si="54"/>
        <v>LubatexMRT45J4X102R1J44</v>
      </c>
      <c r="AF150" s="318" t="e">
        <f>VLOOKUP(AC150,'Price list'!AN:AO,2,FALSE)</f>
        <v>#N/A</v>
      </c>
      <c r="AG150" s="318" t="str">
        <f t="shared" si="55"/>
        <v>MRT45J4X102R1J44</v>
      </c>
      <c r="AH150" s="318">
        <f t="shared" si="56"/>
        <v>0</v>
      </c>
      <c r="AI150" s="318">
        <f t="shared" si="57"/>
        <v>5</v>
      </c>
    </row>
    <row r="151" spans="1:35" s="318" customFormat="1" ht="17.100000000000001" customHeight="1" x14ac:dyDescent="0.25">
      <c r="A151" s="436" t="s">
        <v>1109</v>
      </c>
      <c r="B151" s="320" t="s">
        <v>997</v>
      </c>
      <c r="C151" s="403" t="s">
        <v>1059</v>
      </c>
      <c r="D151" s="490" t="s">
        <v>399</v>
      </c>
      <c r="E151" s="320" t="s">
        <v>400</v>
      </c>
      <c r="F151" s="404" t="s">
        <v>1011</v>
      </c>
      <c r="G151" s="320">
        <v>56</v>
      </c>
      <c r="H151" s="487">
        <v>1</v>
      </c>
      <c r="I151" s="454">
        <f>(VLOOKUP(D151,'[5]Price List'!B:N,13,0)*J151)+H151*25</f>
        <v>736.19999999999993</v>
      </c>
      <c r="J151" s="488">
        <v>56</v>
      </c>
      <c r="K151" s="327"/>
      <c r="L151" s="328">
        <v>56</v>
      </c>
      <c r="M151" s="423">
        <f t="shared" si="63"/>
        <v>0</v>
      </c>
      <c r="N151" s="320" t="s">
        <v>1111</v>
      </c>
      <c r="O151" s="354">
        <v>45090</v>
      </c>
      <c r="P151" s="354">
        <v>45103</v>
      </c>
      <c r="Q151" s="354">
        <v>45090</v>
      </c>
      <c r="R151" s="489" t="s">
        <v>1112</v>
      </c>
      <c r="S151" s="320" t="str">
        <f t="shared" si="46"/>
        <v>MRT45J4X102R1Z44</v>
      </c>
      <c r="T151" s="320" t="str">
        <f t="shared" si="47"/>
        <v>SMF 54523</v>
      </c>
      <c r="U151" s="320"/>
      <c r="V151" s="320">
        <f>VLOOKUP(S151,'Price list'!D$15:S$298,15,FALSE)</f>
        <v>12.7</v>
      </c>
      <c r="W151" s="320">
        <f t="shared" si="48"/>
        <v>56</v>
      </c>
      <c r="X151" s="320">
        <f t="shared" si="49"/>
        <v>1</v>
      </c>
      <c r="Y151" s="318" t="str">
        <f t="shared" si="50"/>
        <v>Lubatex</v>
      </c>
      <c r="Z151" s="318" t="str">
        <f t="shared" si="51"/>
        <v>Commande 1</v>
      </c>
      <c r="AA151"/>
      <c r="AC151" s="318" t="str">
        <f t="shared" si="52"/>
        <v>LubatexMRT45J4X102R1Z44Commande 1</v>
      </c>
      <c r="AD151" s="318" t="str">
        <f t="shared" si="53"/>
        <v>MRT45J4X102R1Z44</v>
      </c>
      <c r="AE151" s="318" t="str">
        <f t="shared" si="54"/>
        <v>LubatexMRT45J4X102R1Z44</v>
      </c>
      <c r="AF151" s="318" t="e">
        <f>VLOOKUP(AC151,'Price list'!AN:AO,2,FALSE)</f>
        <v>#N/A</v>
      </c>
      <c r="AG151" s="318" t="str">
        <f t="shared" si="55"/>
        <v>MRT45J4X102R1Z44</v>
      </c>
      <c r="AH151" s="318">
        <f t="shared" si="56"/>
        <v>56</v>
      </c>
      <c r="AI151" s="318">
        <f t="shared" si="57"/>
        <v>1</v>
      </c>
    </row>
    <row r="152" spans="1:35" s="318" customFormat="1" ht="17.100000000000001" customHeight="1" x14ac:dyDescent="0.25">
      <c r="A152" s="436" t="s">
        <v>1109</v>
      </c>
      <c r="B152" s="320" t="s">
        <v>997</v>
      </c>
      <c r="C152" s="403" t="s">
        <v>1059</v>
      </c>
      <c r="D152" s="320" t="s">
        <v>423</v>
      </c>
      <c r="E152" s="320" t="s">
        <v>424</v>
      </c>
      <c r="F152" s="404" t="s">
        <v>1113</v>
      </c>
      <c r="G152" s="320">
        <f>+J152/H152</f>
        <v>84</v>
      </c>
      <c r="H152" s="487">
        <v>3</v>
      </c>
      <c r="I152" s="454">
        <f>(VLOOKUP(D152,'[5]Price List'!B:N,13,0)*J152)+H152*25</f>
        <v>4812.6000000000004</v>
      </c>
      <c r="J152" s="491">
        <v>252</v>
      </c>
      <c r="K152" s="320"/>
      <c r="L152" s="328">
        <v>252</v>
      </c>
      <c r="M152" s="423">
        <f t="shared" si="63"/>
        <v>0</v>
      </c>
      <c r="N152" s="320" t="s">
        <v>1111</v>
      </c>
      <c r="O152" s="354">
        <v>45090</v>
      </c>
      <c r="P152" s="354">
        <v>45103</v>
      </c>
      <c r="Q152" s="354">
        <v>45090</v>
      </c>
      <c r="R152" s="489" t="s">
        <v>1112</v>
      </c>
      <c r="S152" s="320" t="str">
        <f t="shared" si="46"/>
        <v>M56J7X102R1Z44</v>
      </c>
      <c r="T152" s="320" t="str">
        <f t="shared" si="47"/>
        <v>SMF 57029</v>
      </c>
      <c r="U152" s="320"/>
      <c r="V152" s="320">
        <f>VLOOKUP(S152,'Price list'!D$15:S$298,15,FALSE)</f>
        <v>18.8</v>
      </c>
      <c r="W152" s="320">
        <f t="shared" si="48"/>
        <v>84</v>
      </c>
      <c r="X152" s="320">
        <f t="shared" si="49"/>
        <v>3</v>
      </c>
      <c r="Y152" s="318" t="str">
        <f t="shared" si="50"/>
        <v>Lubatex</v>
      </c>
      <c r="Z152" s="318" t="str">
        <f t="shared" si="51"/>
        <v>Commande 1</v>
      </c>
      <c r="AA152"/>
      <c r="AC152" s="318" t="str">
        <f t="shared" si="52"/>
        <v>LubatexM56J7X102R1Z44Commande 1</v>
      </c>
      <c r="AD152" s="318" t="str">
        <f t="shared" si="53"/>
        <v>M56J7X102R1Z44</v>
      </c>
      <c r="AE152" s="318" t="str">
        <f t="shared" si="54"/>
        <v>LubatexM56J7X102R1Z44</v>
      </c>
      <c r="AF152" s="318" t="e">
        <f>VLOOKUP(AC152,'Price list'!AN:AO,2,FALSE)</f>
        <v>#N/A</v>
      </c>
      <c r="AG152" s="318" t="str">
        <f t="shared" si="55"/>
        <v>M56J7X102R1Z44</v>
      </c>
      <c r="AH152" s="318">
        <f t="shared" si="56"/>
        <v>84</v>
      </c>
      <c r="AI152" s="318">
        <f t="shared" si="57"/>
        <v>3</v>
      </c>
    </row>
    <row r="153" spans="1:35" s="318" customFormat="1" ht="17.100000000000001" customHeight="1" x14ac:dyDescent="0.25">
      <c r="A153" s="436" t="s">
        <v>1109</v>
      </c>
      <c r="B153" s="320" t="s">
        <v>997</v>
      </c>
      <c r="C153" s="403" t="s">
        <v>1059</v>
      </c>
      <c r="D153" s="320" t="s">
        <v>427</v>
      </c>
      <c r="E153" s="320" t="s">
        <v>428</v>
      </c>
      <c r="F153" s="404" t="s">
        <v>1114</v>
      </c>
      <c r="G153" s="320"/>
      <c r="H153" s="487">
        <v>2</v>
      </c>
      <c r="I153" s="454">
        <f>(VLOOKUP(D153,'[5]Price List'!B:N,13,0)*J153)+H153*25</f>
        <v>3208.4</v>
      </c>
      <c r="J153" s="491">
        <v>168</v>
      </c>
      <c r="K153" s="320"/>
      <c r="L153" s="328">
        <v>168</v>
      </c>
      <c r="M153" s="423">
        <f t="shared" si="63"/>
        <v>0</v>
      </c>
      <c r="N153" s="320" t="s">
        <v>1111</v>
      </c>
      <c r="O153" s="354">
        <v>45090</v>
      </c>
      <c r="P153" s="354">
        <v>45103</v>
      </c>
      <c r="Q153" s="354">
        <v>45090</v>
      </c>
      <c r="R153" s="489" t="s">
        <v>1112</v>
      </c>
      <c r="S153" s="320" t="str">
        <f t="shared" si="46"/>
        <v>M56J7X102L1Z44</v>
      </c>
      <c r="T153" s="320" t="str">
        <f t="shared" si="47"/>
        <v>SMF 57024</v>
      </c>
      <c r="U153" s="320"/>
      <c r="V153" s="320">
        <f>VLOOKUP(S153,'Price list'!D$15:S$298,15,FALSE)</f>
        <v>18.8</v>
      </c>
      <c r="W153" s="320">
        <f t="shared" si="48"/>
        <v>0</v>
      </c>
      <c r="X153" s="320">
        <f t="shared" si="49"/>
        <v>2</v>
      </c>
      <c r="Y153" s="318" t="str">
        <f t="shared" si="50"/>
        <v>Lubatex</v>
      </c>
      <c r="Z153" s="318" t="str">
        <f t="shared" si="51"/>
        <v>Commande 1</v>
      </c>
      <c r="AA153"/>
      <c r="AC153" s="318" t="str">
        <f t="shared" si="52"/>
        <v>LubatexM56J7X102L1Z44Commande 1</v>
      </c>
      <c r="AD153" s="318" t="str">
        <f t="shared" si="53"/>
        <v>M56J7X102L1Z44</v>
      </c>
      <c r="AE153" s="318" t="str">
        <f t="shared" si="54"/>
        <v>LubatexM56J7X102L1Z44</v>
      </c>
      <c r="AF153" s="318" t="e">
        <f>VLOOKUP(AC153,'Price list'!AN:AO,2,FALSE)</f>
        <v>#N/A</v>
      </c>
      <c r="AG153" s="318" t="str">
        <f t="shared" si="55"/>
        <v>M56J7X102L1Z44</v>
      </c>
      <c r="AH153" s="318">
        <f t="shared" si="56"/>
        <v>0</v>
      </c>
      <c r="AI153" s="318">
        <f t="shared" si="57"/>
        <v>2</v>
      </c>
    </row>
    <row r="154" spans="1:35" s="318" customFormat="1" ht="17.100000000000001" customHeight="1" x14ac:dyDescent="0.25">
      <c r="A154" s="436" t="s">
        <v>1109</v>
      </c>
      <c r="B154" s="320" t="s">
        <v>997</v>
      </c>
      <c r="C154" s="320"/>
      <c r="D154" s="320"/>
      <c r="E154" s="320" t="s">
        <v>408</v>
      </c>
      <c r="F154" s="404" t="s">
        <v>1096</v>
      </c>
      <c r="G154" s="320"/>
      <c r="H154" s="487">
        <v>3</v>
      </c>
      <c r="I154" s="454" t="e">
        <f>(VLOOKUP(D154,'[5]Price List'!B:N,13,0)*J154)+H154*25</f>
        <v>#N/A</v>
      </c>
      <c r="J154" s="491">
        <v>140</v>
      </c>
      <c r="K154" s="320"/>
      <c r="L154" s="328">
        <v>140</v>
      </c>
      <c r="M154" s="423">
        <f t="shared" si="63"/>
        <v>0</v>
      </c>
      <c r="N154" s="320" t="s">
        <v>1111</v>
      </c>
      <c r="O154" s="354">
        <v>45090</v>
      </c>
      <c r="P154" s="354">
        <v>45103</v>
      </c>
      <c r="Q154" s="354">
        <v>45090</v>
      </c>
      <c r="R154" s="489" t="s">
        <v>1112</v>
      </c>
      <c r="S154" s="320" t="str">
        <f t="shared" si="46"/>
        <v>M166J0X172R1</v>
      </c>
      <c r="T154" s="320">
        <f t="shared" si="47"/>
        <v>0</v>
      </c>
      <c r="U154" s="320"/>
      <c r="V154" s="320">
        <f>VLOOKUP(S154,'Price list'!D$15:S$298,15,FALSE)</f>
        <v>18.600000000000001</v>
      </c>
      <c r="W154" s="320">
        <f t="shared" si="48"/>
        <v>0</v>
      </c>
      <c r="X154" s="320">
        <f t="shared" si="49"/>
        <v>3</v>
      </c>
      <c r="Y154" s="318" t="str">
        <f t="shared" si="50"/>
        <v>Lubatex</v>
      </c>
      <c r="Z154" s="318" t="str">
        <f t="shared" si="51"/>
        <v>Commande 1</v>
      </c>
      <c r="AA154"/>
      <c r="AC154" s="318" t="str">
        <f t="shared" si="52"/>
        <v>LubatexM166J0X172R1Commande 1</v>
      </c>
      <c r="AD154" s="318" t="str">
        <f t="shared" si="53"/>
        <v>M166J0X172R1</v>
      </c>
      <c r="AE154" s="318" t="str">
        <f t="shared" si="54"/>
        <v>LubatexM166J0X172R1</v>
      </c>
      <c r="AF154" s="318" t="e">
        <f>VLOOKUP(AC154,'Price list'!AN:AO,2,FALSE)</f>
        <v>#N/A</v>
      </c>
      <c r="AG154" s="318" t="str">
        <f t="shared" si="55"/>
        <v>M166J0X172R1</v>
      </c>
      <c r="AH154" s="318">
        <f t="shared" si="56"/>
        <v>0</v>
      </c>
      <c r="AI154" s="318">
        <f t="shared" si="57"/>
        <v>3</v>
      </c>
    </row>
    <row r="155" spans="1:35" s="318" customFormat="1" ht="17.100000000000001" customHeight="1" x14ac:dyDescent="0.25">
      <c r="A155" s="436" t="s">
        <v>1109</v>
      </c>
      <c r="B155" s="320" t="s">
        <v>997</v>
      </c>
      <c r="C155" s="320"/>
      <c r="D155" s="320"/>
      <c r="E155" s="320" t="s">
        <v>412</v>
      </c>
      <c r="F155" s="404" t="s">
        <v>1115</v>
      </c>
      <c r="G155" s="320"/>
      <c r="H155" s="487">
        <v>3</v>
      </c>
      <c r="I155" s="454" t="e">
        <f>(VLOOKUP(D155,'[5]Price List'!B:N,13,0)*J155)+H155*25</f>
        <v>#N/A</v>
      </c>
      <c r="J155" s="491">
        <v>140</v>
      </c>
      <c r="K155" s="320"/>
      <c r="L155" s="328">
        <v>140</v>
      </c>
      <c r="M155" s="423">
        <f t="shared" si="63"/>
        <v>0</v>
      </c>
      <c r="N155" s="320" t="s">
        <v>1111</v>
      </c>
      <c r="O155" s="354">
        <v>45090</v>
      </c>
      <c r="P155" s="354">
        <v>45103</v>
      </c>
      <c r="Q155" s="354">
        <v>45090</v>
      </c>
      <c r="R155" s="489" t="s">
        <v>1112</v>
      </c>
      <c r="S155" s="320" t="str">
        <f t="shared" si="46"/>
        <v>M166J0X172L1</v>
      </c>
      <c r="T155" s="320">
        <f t="shared" si="47"/>
        <v>0</v>
      </c>
      <c r="U155" s="320"/>
      <c r="V155" s="320">
        <f>VLOOKUP(S155,'Price list'!D$15:S$298,15,FALSE)</f>
        <v>18.600000000000001</v>
      </c>
      <c r="W155" s="320">
        <f t="shared" si="48"/>
        <v>0</v>
      </c>
      <c r="X155" s="320">
        <f t="shared" si="49"/>
        <v>3</v>
      </c>
      <c r="Y155" s="318" t="str">
        <f t="shared" si="50"/>
        <v>Lubatex</v>
      </c>
      <c r="Z155" s="318" t="str">
        <f t="shared" si="51"/>
        <v>Commande 1</v>
      </c>
      <c r="AA155"/>
      <c r="AC155" s="318" t="str">
        <f t="shared" si="52"/>
        <v>LubatexM166J0X172L1Commande 1</v>
      </c>
      <c r="AD155" s="318" t="str">
        <f t="shared" si="53"/>
        <v>M166J0X172L1</v>
      </c>
      <c r="AE155" s="318" t="str">
        <f t="shared" si="54"/>
        <v>LubatexM166J0X172L1</v>
      </c>
      <c r="AF155" s="318" t="e">
        <f>VLOOKUP(AC155,'Price list'!AN:AO,2,FALSE)</f>
        <v>#N/A</v>
      </c>
      <c r="AG155" s="318" t="str">
        <f t="shared" si="55"/>
        <v>M166J0X172L1</v>
      </c>
      <c r="AH155" s="318">
        <f t="shared" si="56"/>
        <v>0</v>
      </c>
      <c r="AI155" s="318">
        <f t="shared" si="57"/>
        <v>3</v>
      </c>
    </row>
    <row r="156" spans="1:35" s="318" customFormat="1" ht="17.100000000000001" customHeight="1" x14ac:dyDescent="0.25">
      <c r="A156" s="436" t="s">
        <v>1109</v>
      </c>
      <c r="B156" s="320" t="s">
        <v>997</v>
      </c>
      <c r="C156" s="403" t="s">
        <v>1059</v>
      </c>
      <c r="D156" s="320" t="s">
        <v>415</v>
      </c>
      <c r="E156" s="320" t="s">
        <v>416</v>
      </c>
      <c r="F156" s="404" t="s">
        <v>1096</v>
      </c>
      <c r="G156" s="320"/>
      <c r="H156" s="487">
        <v>1</v>
      </c>
      <c r="I156" s="454">
        <f>(VLOOKUP(D156,'[5]Price List'!B:N,13,0)*J156)+H156*25</f>
        <v>1335.3999999999999</v>
      </c>
      <c r="J156" s="491">
        <v>56</v>
      </c>
      <c r="K156" s="320"/>
      <c r="L156" s="328">
        <v>56</v>
      </c>
      <c r="M156" s="423">
        <f t="shared" si="63"/>
        <v>0</v>
      </c>
      <c r="N156" s="320" t="s">
        <v>1111</v>
      </c>
      <c r="O156" s="354">
        <v>45090</v>
      </c>
      <c r="P156" s="354">
        <v>45103</v>
      </c>
      <c r="Q156" s="354">
        <v>45090</v>
      </c>
      <c r="R156" s="489" t="s">
        <v>1112</v>
      </c>
      <c r="S156" s="320" t="str">
        <f t="shared" si="46"/>
        <v>M78J0X172R1Z44</v>
      </c>
      <c r="T156" s="320" t="str">
        <f t="shared" si="47"/>
        <v>SMF 60032</v>
      </c>
      <c r="U156" s="320"/>
      <c r="V156" s="320">
        <f>VLOOKUP(S156,'Price list'!D$15:S$298,15,FALSE)</f>
        <v>23.4</v>
      </c>
      <c r="W156" s="320">
        <f t="shared" si="48"/>
        <v>0</v>
      </c>
      <c r="X156" s="320">
        <f t="shared" si="49"/>
        <v>1</v>
      </c>
      <c r="Y156" s="318" t="str">
        <f t="shared" si="50"/>
        <v>Lubatex</v>
      </c>
      <c r="Z156" s="318" t="str">
        <f t="shared" si="51"/>
        <v>Commande 1</v>
      </c>
      <c r="AA156"/>
      <c r="AC156" s="318" t="str">
        <f t="shared" si="52"/>
        <v>LubatexM78J0X172R1Z44Commande 1</v>
      </c>
      <c r="AD156" s="318" t="str">
        <f t="shared" si="53"/>
        <v>M78J0X172R1Z44</v>
      </c>
      <c r="AE156" s="318" t="str">
        <f t="shared" si="54"/>
        <v>LubatexM78J0X172R1Z44</v>
      </c>
      <c r="AF156" s="318" t="e">
        <f>VLOOKUP(AC156,'Price list'!AN:AO,2,FALSE)</f>
        <v>#N/A</v>
      </c>
      <c r="AG156" s="318" t="str">
        <f t="shared" si="55"/>
        <v>M78J0X172R1Z44</v>
      </c>
      <c r="AH156" s="318">
        <f t="shared" si="56"/>
        <v>0</v>
      </c>
      <c r="AI156" s="318">
        <f t="shared" si="57"/>
        <v>1</v>
      </c>
    </row>
    <row r="157" spans="1:35" s="318" customFormat="1" ht="17.100000000000001" customHeight="1" x14ac:dyDescent="0.25">
      <c r="A157" s="436" t="s">
        <v>1109</v>
      </c>
      <c r="B157" s="320" t="s">
        <v>997</v>
      </c>
      <c r="C157" s="403" t="s">
        <v>1059</v>
      </c>
      <c r="D157" s="320" t="s">
        <v>419</v>
      </c>
      <c r="E157" s="320" t="s">
        <v>420</v>
      </c>
      <c r="F157" s="404" t="s">
        <v>1115</v>
      </c>
      <c r="G157" s="320"/>
      <c r="H157" s="487">
        <v>1</v>
      </c>
      <c r="I157" s="454">
        <f>(VLOOKUP(D157,'[5]Price List'!B:N,13,0)*J157)+H157*25</f>
        <v>1335.3999999999999</v>
      </c>
      <c r="J157" s="491">
        <v>56</v>
      </c>
      <c r="K157" s="320"/>
      <c r="L157" s="328">
        <v>56</v>
      </c>
      <c r="M157" s="423">
        <f t="shared" si="63"/>
        <v>0</v>
      </c>
      <c r="N157" s="320" t="s">
        <v>1111</v>
      </c>
      <c r="O157" s="354">
        <v>45090</v>
      </c>
      <c r="P157" s="354">
        <v>45103</v>
      </c>
      <c r="Q157" s="354">
        <v>45090</v>
      </c>
      <c r="R157" s="489" t="s">
        <v>1112</v>
      </c>
      <c r="S157" s="320" t="str">
        <f t="shared" si="46"/>
        <v>M78J0X172L1Z44</v>
      </c>
      <c r="T157" s="320" t="str">
        <f t="shared" si="47"/>
        <v>SMF 60033</v>
      </c>
      <c r="U157" s="320"/>
      <c r="V157" s="320">
        <f>VLOOKUP(S157,'Price list'!D$15:S$298,15,FALSE)</f>
        <v>23.4</v>
      </c>
      <c r="W157" s="320">
        <f t="shared" si="48"/>
        <v>0</v>
      </c>
      <c r="X157" s="320">
        <f t="shared" si="49"/>
        <v>1</v>
      </c>
      <c r="Y157" s="318" t="str">
        <f t="shared" si="50"/>
        <v>Lubatex</v>
      </c>
      <c r="Z157" s="318" t="str">
        <f t="shared" si="51"/>
        <v>Commande 1</v>
      </c>
      <c r="AA157"/>
      <c r="AC157" s="318" t="str">
        <f t="shared" si="52"/>
        <v>LubatexM78J0X172L1Z44Commande 1</v>
      </c>
      <c r="AD157" s="318" t="str">
        <f t="shared" si="53"/>
        <v>M78J0X172L1Z44</v>
      </c>
      <c r="AE157" s="318" t="str">
        <f t="shared" si="54"/>
        <v>LubatexM78J0X172L1Z44</v>
      </c>
      <c r="AF157" s="318" t="e">
        <f>VLOOKUP(AC157,'Price list'!AN:AO,2,FALSE)</f>
        <v>#N/A</v>
      </c>
      <c r="AG157" s="318" t="str">
        <f t="shared" si="55"/>
        <v>M78J0X172L1Z44</v>
      </c>
      <c r="AH157" s="318">
        <f t="shared" si="56"/>
        <v>0</v>
      </c>
      <c r="AI157" s="318">
        <f t="shared" si="57"/>
        <v>1</v>
      </c>
    </row>
    <row r="158" spans="1:35" s="318" customFormat="1" ht="17.100000000000001" customHeight="1" x14ac:dyDescent="0.25">
      <c r="A158" s="436" t="s">
        <v>1109</v>
      </c>
      <c r="B158" s="320" t="s">
        <v>997</v>
      </c>
      <c r="C158" s="411" t="s">
        <v>1116</v>
      </c>
      <c r="D158" s="320" t="s">
        <v>98</v>
      </c>
      <c r="E158" s="320" t="s">
        <v>99</v>
      </c>
      <c r="F158" s="404" t="s">
        <v>55</v>
      </c>
      <c r="G158" s="320"/>
      <c r="H158" s="487">
        <v>1</v>
      </c>
      <c r="I158" s="454">
        <f>(VLOOKUP(D158,'[5]Price List'!B:N,13,0)*J158)+H158*25</f>
        <v>799.90000000000009</v>
      </c>
      <c r="J158" s="491">
        <v>63</v>
      </c>
      <c r="K158" s="320"/>
      <c r="L158" s="328">
        <v>63</v>
      </c>
      <c r="M158" s="423">
        <f t="shared" si="63"/>
        <v>0</v>
      </c>
      <c r="N158" s="320" t="s">
        <v>1111</v>
      </c>
      <c r="O158" s="354">
        <v>45090</v>
      </c>
      <c r="P158" s="354">
        <v>45103</v>
      </c>
      <c r="Q158" s="354">
        <v>45090</v>
      </c>
      <c r="R158" s="489" t="s">
        <v>1112</v>
      </c>
      <c r="S158" s="320" t="str">
        <f t="shared" si="46"/>
        <v>LB55L2K072R1S12</v>
      </c>
      <c r="T158" s="320" t="str">
        <f t="shared" si="47"/>
        <v>MF 55559</v>
      </c>
      <c r="U158" s="320"/>
      <c r="V158" s="320">
        <f>VLOOKUP(S158,'Price list'!D$15:S$298,15,FALSE)</f>
        <v>12.3</v>
      </c>
      <c r="W158" s="320">
        <f t="shared" si="48"/>
        <v>0</v>
      </c>
      <c r="X158" s="320">
        <f t="shared" si="49"/>
        <v>1</v>
      </c>
      <c r="Y158" s="318" t="str">
        <f t="shared" si="50"/>
        <v>Lubatex</v>
      </c>
      <c r="Z158" s="318" t="str">
        <f t="shared" si="51"/>
        <v>Commande 1</v>
      </c>
      <c r="AA158"/>
      <c r="AC158" s="318" t="str">
        <f t="shared" si="52"/>
        <v>LubatexLB55L2K072R1S12Commande 1</v>
      </c>
      <c r="AD158" s="318" t="str">
        <f t="shared" si="53"/>
        <v>LB55L2K072R1S12</v>
      </c>
      <c r="AE158" s="318" t="str">
        <f t="shared" si="54"/>
        <v>LubatexLB55L2K072R1S12</v>
      </c>
      <c r="AF158" s="318" t="e">
        <f>VLOOKUP(AC158,'Price list'!AN:AO,2,FALSE)</f>
        <v>#N/A</v>
      </c>
      <c r="AG158" s="318" t="str">
        <f t="shared" si="55"/>
        <v>LB55L2K072R1S12</v>
      </c>
      <c r="AH158" s="318">
        <f t="shared" si="56"/>
        <v>0</v>
      </c>
      <c r="AI158" s="318">
        <f t="shared" si="57"/>
        <v>1</v>
      </c>
    </row>
    <row r="159" spans="1:35" s="318" customFormat="1" ht="17.100000000000001" customHeight="1" thickBot="1" x14ac:dyDescent="0.3">
      <c r="A159" s="439" t="s">
        <v>1109</v>
      </c>
      <c r="B159" s="343" t="s">
        <v>997</v>
      </c>
      <c r="C159" s="492" t="s">
        <v>1116</v>
      </c>
      <c r="D159" s="343" t="s">
        <v>104</v>
      </c>
      <c r="E159" s="343" t="s">
        <v>105</v>
      </c>
      <c r="F159" s="448" t="s">
        <v>59</v>
      </c>
      <c r="G159" s="343"/>
      <c r="H159" s="493">
        <v>1</v>
      </c>
      <c r="I159" s="457">
        <f>(VLOOKUP(D159,'[5]Price List'!B:N,13,0)*J159)+H159*25</f>
        <v>1225.8</v>
      </c>
      <c r="J159" s="494">
        <v>76</v>
      </c>
      <c r="K159" s="343"/>
      <c r="L159" s="426">
        <v>76</v>
      </c>
      <c r="M159" s="427">
        <f t="shared" si="63"/>
        <v>0</v>
      </c>
      <c r="N159" s="343" t="s">
        <v>1111</v>
      </c>
      <c r="O159" s="363">
        <v>45090</v>
      </c>
      <c r="P159" s="363">
        <v>45103</v>
      </c>
      <c r="Q159" s="363">
        <v>45090</v>
      </c>
      <c r="R159" s="489" t="s">
        <v>1112</v>
      </c>
      <c r="S159" s="320" t="str">
        <f t="shared" si="46"/>
        <v>LB66L3K072R1S12</v>
      </c>
      <c r="T159" s="320" t="str">
        <f t="shared" si="47"/>
        <v>MF 56648</v>
      </c>
      <c r="U159" s="320"/>
      <c r="V159" s="320">
        <f>VLOOKUP(S159,'Price list'!D$15:S$298,15,FALSE)</f>
        <v>15.8</v>
      </c>
      <c r="W159" s="320">
        <f t="shared" si="48"/>
        <v>0</v>
      </c>
      <c r="X159" s="320">
        <f t="shared" si="49"/>
        <v>1</v>
      </c>
      <c r="Y159" s="318" t="str">
        <f t="shared" si="50"/>
        <v>Lubatex</v>
      </c>
      <c r="Z159" s="318" t="str">
        <f t="shared" si="51"/>
        <v>Commande 1</v>
      </c>
      <c r="AA159"/>
      <c r="AC159" s="318" t="str">
        <f t="shared" si="52"/>
        <v>LubatexLB66L3K072R1S12Commande 1</v>
      </c>
      <c r="AD159" s="318" t="str">
        <f t="shared" si="53"/>
        <v>LB66L3K072R1S12</v>
      </c>
      <c r="AE159" s="318" t="str">
        <f t="shared" si="54"/>
        <v>LubatexLB66L3K072R1S12</v>
      </c>
      <c r="AF159" s="318" t="e">
        <f>VLOOKUP(AC159,'Price list'!AN:AO,2,FALSE)</f>
        <v>#N/A</v>
      </c>
      <c r="AG159" s="318" t="str">
        <f t="shared" si="55"/>
        <v>LB66L3K072R1S12</v>
      </c>
      <c r="AH159" s="318">
        <f t="shared" si="56"/>
        <v>0</v>
      </c>
      <c r="AI159" s="318">
        <f t="shared" si="57"/>
        <v>1</v>
      </c>
    </row>
    <row r="160" spans="1:35" s="318" customFormat="1" ht="17.100000000000001" customHeight="1" x14ac:dyDescent="0.25">
      <c r="A160" s="433" t="s">
        <v>1117</v>
      </c>
      <c r="B160" s="231" t="s">
        <v>997</v>
      </c>
      <c r="C160" s="410" t="s">
        <v>1059</v>
      </c>
      <c r="D160" s="434" t="s">
        <v>69</v>
      </c>
      <c r="E160" s="231" t="str">
        <f>VLOOKUP(D160,'[5]Price List'!B:D,3,0)</f>
        <v>LB45L1W172R1Z44</v>
      </c>
      <c r="F160" s="434" t="str">
        <f>VLOOKUP(D160,'[5]Price List'!B:G,6,0)</f>
        <v>L1</v>
      </c>
      <c r="G160" s="434">
        <f>+VLOOKUP(D160,'[5]Price List'!B:R,17,0)</f>
        <v>96</v>
      </c>
      <c r="H160" s="486">
        <f>+J160/G160</f>
        <v>4</v>
      </c>
      <c r="I160" s="495">
        <f>(VLOOKUP(D160,'[5]Price List'!B:N,13,0)*J160)+H160*25</f>
        <v>4631.2000000000007</v>
      </c>
      <c r="J160" s="496">
        <v>384</v>
      </c>
      <c r="K160" s="231"/>
      <c r="L160" s="420">
        <v>384</v>
      </c>
      <c r="M160" s="421">
        <f t="shared" si="63"/>
        <v>0</v>
      </c>
      <c r="N160" s="231" t="s">
        <v>1111</v>
      </c>
      <c r="O160" s="348">
        <v>45075</v>
      </c>
      <c r="P160" s="348">
        <v>45085</v>
      </c>
      <c r="Q160" s="452">
        <v>45075</v>
      </c>
      <c r="R160" s="470" t="s">
        <v>1118</v>
      </c>
      <c r="S160" s="320" t="str">
        <f t="shared" si="46"/>
        <v>LB45L1W172R1Z44</v>
      </c>
      <c r="T160" s="320" t="str">
        <f t="shared" si="47"/>
        <v>SMF 54459</v>
      </c>
      <c r="U160" s="320"/>
      <c r="V160" s="320">
        <f>VLOOKUP(S160,'Price list'!D$15:S$298,15,FALSE)</f>
        <v>11.6</v>
      </c>
      <c r="W160" s="320">
        <f t="shared" si="48"/>
        <v>96</v>
      </c>
      <c r="X160" s="320">
        <f t="shared" si="49"/>
        <v>4</v>
      </c>
      <c r="Y160" s="318" t="str">
        <f t="shared" si="50"/>
        <v>Proxitech</v>
      </c>
      <c r="Z160" s="318" t="str">
        <f t="shared" si="51"/>
        <v>Commande 1</v>
      </c>
      <c r="AA160"/>
      <c r="AC160" s="318" t="str">
        <f t="shared" si="52"/>
        <v>ProxitechLB45L1W172R1Z44Commande 1</v>
      </c>
      <c r="AD160" s="318" t="str">
        <f t="shared" si="53"/>
        <v>LB45L1W172R1Z44</v>
      </c>
      <c r="AE160" s="318" t="str">
        <f t="shared" si="54"/>
        <v>ProxitechLB45L1W172R1Z44</v>
      </c>
      <c r="AF160" s="318" t="e">
        <f>VLOOKUP(AC160,'Price list'!AN:AO,2,FALSE)</f>
        <v>#N/A</v>
      </c>
      <c r="AG160" s="318" t="str">
        <f t="shared" si="55"/>
        <v>LB45L1W172R1Z44</v>
      </c>
      <c r="AH160" s="318">
        <f t="shared" si="56"/>
        <v>96</v>
      </c>
      <c r="AI160" s="318">
        <f t="shared" si="57"/>
        <v>4</v>
      </c>
    </row>
    <row r="161" spans="1:35" s="318" customFormat="1" ht="17.100000000000001" customHeight="1" x14ac:dyDescent="0.25">
      <c r="A161" s="436" t="s">
        <v>1117</v>
      </c>
      <c r="B161" s="320" t="s">
        <v>997</v>
      </c>
      <c r="C161" s="497" t="s">
        <v>1059</v>
      </c>
      <c r="D161" s="320" t="s">
        <v>72</v>
      </c>
      <c r="E161" s="320" t="str">
        <f>VLOOKUP(D161,'[5]Price List'!B:D,3,0)</f>
        <v>LB56B2W172R1Z44</v>
      </c>
      <c r="F161" s="475" t="str">
        <f>VLOOKUP(D161,'[5]Price List'!B:G,6,0)</f>
        <v>L2B</v>
      </c>
      <c r="G161" s="437">
        <f>+VLOOKUP(D161,'[5]Price List'!B:R,17,0)</f>
        <v>84</v>
      </c>
      <c r="H161" s="489">
        <f t="shared" ref="H161:H162" si="64">+J161/G161</f>
        <v>1</v>
      </c>
      <c r="I161" s="498">
        <f>(VLOOKUP(D161,'[5]Price List'!B:N,13,0)*J161)+H161*25</f>
        <v>1192.6000000000001</v>
      </c>
      <c r="J161" s="499">
        <v>84</v>
      </c>
      <c r="K161" s="320"/>
      <c r="L161" s="328">
        <v>84</v>
      </c>
      <c r="M161" s="423">
        <f t="shared" si="63"/>
        <v>0</v>
      </c>
      <c r="N161" s="320" t="s">
        <v>1111</v>
      </c>
      <c r="O161" s="354">
        <v>45075</v>
      </c>
      <c r="P161" s="354">
        <v>45085</v>
      </c>
      <c r="Q161" s="455">
        <v>45075</v>
      </c>
      <c r="R161" s="471" t="s">
        <v>1118</v>
      </c>
      <c r="S161" s="320" t="str">
        <f t="shared" si="46"/>
        <v>LB56B2W172R1Z44</v>
      </c>
      <c r="T161" s="320" t="str">
        <f t="shared" si="47"/>
        <v>SMF 56077</v>
      </c>
      <c r="U161" s="320"/>
      <c r="V161" s="320">
        <f>VLOOKUP(S161,'Price list'!D$15:S$298,15,FALSE)</f>
        <v>13.9</v>
      </c>
      <c r="W161" s="320">
        <f t="shared" si="48"/>
        <v>84</v>
      </c>
      <c r="X161" s="320">
        <f t="shared" si="49"/>
        <v>1</v>
      </c>
      <c r="Y161" s="318" t="str">
        <f t="shared" si="50"/>
        <v>Proxitech</v>
      </c>
      <c r="Z161" s="318" t="str">
        <f t="shared" si="51"/>
        <v>Commande 1</v>
      </c>
      <c r="AA161"/>
      <c r="AC161" s="318" t="str">
        <f t="shared" si="52"/>
        <v>ProxitechLB56B2W172R1Z44Commande 1</v>
      </c>
      <c r="AD161" s="318" t="str">
        <f t="shared" si="53"/>
        <v>LB56B2W172R1Z44</v>
      </c>
      <c r="AE161" s="318" t="str">
        <f t="shared" si="54"/>
        <v>ProxitechLB56B2W172R1Z44</v>
      </c>
      <c r="AF161" s="318" t="e">
        <f>VLOOKUP(AC161,'Price list'!AN:AO,2,FALSE)</f>
        <v>#N/A</v>
      </c>
      <c r="AG161" s="318" t="str">
        <f t="shared" si="55"/>
        <v>LB56B2W172R1Z44</v>
      </c>
      <c r="AH161" s="318">
        <f t="shared" si="56"/>
        <v>84</v>
      </c>
      <c r="AI161" s="318">
        <f t="shared" si="57"/>
        <v>1</v>
      </c>
    </row>
    <row r="162" spans="1:35" s="318" customFormat="1" ht="17.100000000000001" customHeight="1" x14ac:dyDescent="0.25">
      <c r="A162" s="436" t="s">
        <v>1117</v>
      </c>
      <c r="B162" s="320" t="s">
        <v>997</v>
      </c>
      <c r="C162" s="497" t="s">
        <v>1059</v>
      </c>
      <c r="D162" s="500" t="s">
        <v>76</v>
      </c>
      <c r="E162" s="320" t="str">
        <f>VLOOKUP(D162,'[5]Price List'!B:D,3,0)</f>
        <v>LB56L2W172R1Z44</v>
      </c>
      <c r="F162" s="475" t="str">
        <f>VLOOKUP(D162,'[5]Price List'!B:G,6,0)</f>
        <v>L2</v>
      </c>
      <c r="G162" s="437">
        <f>+VLOOKUP(D162,'[5]Price List'!B:R,17,0)</f>
        <v>84</v>
      </c>
      <c r="H162" s="489">
        <f t="shared" si="64"/>
        <v>4</v>
      </c>
      <c r="I162" s="498">
        <f>(VLOOKUP(D162,'[5]Price List'!B:N,13,0)*J162)+H162*25</f>
        <v>4770.4000000000005</v>
      </c>
      <c r="J162" s="499">
        <v>336</v>
      </c>
      <c r="K162" s="320"/>
      <c r="L162" s="328">
        <v>336</v>
      </c>
      <c r="M162" s="423">
        <f t="shared" si="63"/>
        <v>0</v>
      </c>
      <c r="N162" s="320" t="s">
        <v>1111</v>
      </c>
      <c r="O162" s="354">
        <v>45075</v>
      </c>
      <c r="P162" s="354">
        <v>45085</v>
      </c>
      <c r="Q162" s="455">
        <v>45075</v>
      </c>
      <c r="R162" s="471" t="s">
        <v>1118</v>
      </c>
      <c r="S162" s="320" t="str">
        <f t="shared" si="46"/>
        <v>LB56L2W172R1Z44</v>
      </c>
      <c r="T162" s="320" t="str">
        <f t="shared" si="47"/>
        <v>SMF 56078</v>
      </c>
      <c r="U162" s="320"/>
      <c r="V162" s="320">
        <f>VLOOKUP(S162,'Price list'!D$15:S$298,15,FALSE)</f>
        <v>13.9</v>
      </c>
      <c r="W162" s="320">
        <f t="shared" si="48"/>
        <v>84</v>
      </c>
      <c r="X162" s="320">
        <f t="shared" si="49"/>
        <v>4</v>
      </c>
      <c r="Y162" s="318" t="str">
        <f t="shared" si="50"/>
        <v>Proxitech</v>
      </c>
      <c r="Z162" s="318" t="str">
        <f t="shared" si="51"/>
        <v>Commande 1</v>
      </c>
      <c r="AA162"/>
      <c r="AC162" s="318" t="str">
        <f t="shared" si="52"/>
        <v>ProxitechLB56L2W172R1Z44Commande 1</v>
      </c>
      <c r="AD162" s="318" t="str">
        <f t="shared" si="53"/>
        <v>LB56L2W172R1Z44</v>
      </c>
      <c r="AE162" s="318" t="str">
        <f t="shared" si="54"/>
        <v>ProxitechLB56L2W172R1Z44</v>
      </c>
      <c r="AF162" s="318" t="e">
        <f>VLOOKUP(AC162,'Price list'!AN:AO,2,FALSE)</f>
        <v>#N/A</v>
      </c>
      <c r="AG162" s="318" t="str">
        <f t="shared" si="55"/>
        <v>LB56L2W172R1Z44</v>
      </c>
      <c r="AH162" s="318">
        <f t="shared" si="56"/>
        <v>84</v>
      </c>
      <c r="AI162" s="318">
        <f t="shared" si="57"/>
        <v>4</v>
      </c>
    </row>
    <row r="163" spans="1:35" s="318" customFormat="1" ht="17.100000000000001" customHeight="1" x14ac:dyDescent="0.25">
      <c r="A163" s="436" t="s">
        <v>1117</v>
      </c>
      <c r="B163" s="320" t="s">
        <v>997</v>
      </c>
      <c r="C163" s="497" t="s">
        <v>1059</v>
      </c>
      <c r="D163" s="320" t="s">
        <v>79</v>
      </c>
      <c r="E163" s="320" t="str">
        <f>VLOOKUP(D163,'[5]Price List'!B:D,3,0)</f>
        <v>LB67B3W172R1Z44</v>
      </c>
      <c r="F163" s="475" t="str">
        <f>VLOOKUP(D163,'[5]Price List'!B:G,6,0)</f>
        <v>L3B</v>
      </c>
      <c r="G163" s="437">
        <v>76</v>
      </c>
      <c r="H163" s="489">
        <v>7</v>
      </c>
      <c r="I163" s="498">
        <f>(VLOOKUP(D163,'[5]Price List'!B:N,13,0)*J163)+H163*25</f>
        <v>9112.6</v>
      </c>
      <c r="J163" s="499">
        <f>+H163*G163</f>
        <v>532</v>
      </c>
      <c r="K163" s="320"/>
      <c r="L163" s="328">
        <v>532</v>
      </c>
      <c r="M163" s="423">
        <f t="shared" si="63"/>
        <v>0</v>
      </c>
      <c r="N163" s="320" t="s">
        <v>1111</v>
      </c>
      <c r="O163" s="354">
        <v>45075</v>
      </c>
      <c r="P163" s="354">
        <v>45085</v>
      </c>
      <c r="Q163" s="455">
        <v>45075</v>
      </c>
      <c r="R163" s="471" t="s">
        <v>1118</v>
      </c>
      <c r="S163" s="320" t="str">
        <f t="shared" si="46"/>
        <v>LB67B3W172R1Z44</v>
      </c>
      <c r="T163" s="320" t="str">
        <f t="shared" si="47"/>
        <v>SMF 57014</v>
      </c>
      <c r="U163" s="320"/>
      <c r="V163" s="320">
        <f>VLOOKUP(S163,'Price list'!D$15:S$298,15,FALSE)</f>
        <v>16.8</v>
      </c>
      <c r="W163" s="320">
        <f t="shared" si="48"/>
        <v>76</v>
      </c>
      <c r="X163" s="320">
        <f t="shared" si="49"/>
        <v>7</v>
      </c>
      <c r="Y163" s="318" t="str">
        <f t="shared" si="50"/>
        <v>Proxitech</v>
      </c>
      <c r="Z163" s="318" t="str">
        <f t="shared" si="51"/>
        <v>Commande 1</v>
      </c>
      <c r="AA163"/>
      <c r="AC163" s="318" t="str">
        <f t="shared" si="52"/>
        <v>ProxitechLB67B3W172R1Z44Commande 1</v>
      </c>
      <c r="AD163" s="318" t="str">
        <f t="shared" si="53"/>
        <v>LB67B3W172R1Z44</v>
      </c>
      <c r="AE163" s="318" t="str">
        <f t="shared" si="54"/>
        <v>ProxitechLB67B3W172R1Z44</v>
      </c>
      <c r="AF163" s="318" t="e">
        <f>VLOOKUP(AC163,'Price list'!AN:AO,2,FALSE)</f>
        <v>#N/A</v>
      </c>
      <c r="AG163" s="318" t="str">
        <f t="shared" si="55"/>
        <v>LB67B3W172R1Z44</v>
      </c>
      <c r="AH163" s="318">
        <f t="shared" si="56"/>
        <v>76</v>
      </c>
      <c r="AI163" s="318">
        <f t="shared" si="57"/>
        <v>7</v>
      </c>
    </row>
    <row r="164" spans="1:35" s="318" customFormat="1" ht="17.100000000000001" customHeight="1" thickBot="1" x14ac:dyDescent="0.3">
      <c r="A164" s="439" t="s">
        <v>1117</v>
      </c>
      <c r="B164" s="343" t="s">
        <v>997</v>
      </c>
      <c r="C164" s="501" t="s">
        <v>1059</v>
      </c>
      <c r="D164" s="343" t="s">
        <v>83</v>
      </c>
      <c r="E164" s="343" t="str">
        <f>VLOOKUP(D164,'[5]Price List'!B:D,3,0)</f>
        <v>LB67L3W172R1Z44</v>
      </c>
      <c r="F164" s="480" t="str">
        <f>VLOOKUP(D164,'[5]Price List'!B:G,6,0)</f>
        <v>L3</v>
      </c>
      <c r="G164" s="440">
        <v>57</v>
      </c>
      <c r="H164" s="502">
        <v>6</v>
      </c>
      <c r="I164" s="503">
        <f>(VLOOKUP(D164,'[5]Price List'!B:N,13,0)*J164)+H164*25</f>
        <v>5895.6</v>
      </c>
      <c r="J164" s="504">
        <f>+H164*G164</f>
        <v>342</v>
      </c>
      <c r="K164" s="360"/>
      <c r="L164" s="426">
        <v>342</v>
      </c>
      <c r="M164" s="427">
        <f t="shared" si="63"/>
        <v>0</v>
      </c>
      <c r="N164" s="343" t="s">
        <v>1111</v>
      </c>
      <c r="O164" s="363">
        <v>45075</v>
      </c>
      <c r="P164" s="363">
        <v>45085</v>
      </c>
      <c r="Q164" s="458">
        <v>45075</v>
      </c>
      <c r="R164" s="505" t="s">
        <v>1118</v>
      </c>
      <c r="S164" s="320" t="str">
        <f t="shared" si="46"/>
        <v>LB67L3W172R1Z44</v>
      </c>
      <c r="T164" s="320" t="str">
        <f t="shared" si="47"/>
        <v>SMF 57220</v>
      </c>
      <c r="U164" s="320"/>
      <c r="V164" s="320">
        <f>VLOOKUP(S164,'Price list'!D$15:S$298,15,FALSE)</f>
        <v>16.8</v>
      </c>
      <c r="W164" s="320">
        <f t="shared" si="48"/>
        <v>57</v>
      </c>
      <c r="X164" s="320">
        <f t="shared" si="49"/>
        <v>6</v>
      </c>
      <c r="Y164" s="318" t="str">
        <f t="shared" si="50"/>
        <v>Proxitech</v>
      </c>
      <c r="Z164" s="318" t="str">
        <f t="shared" si="51"/>
        <v>Commande 1</v>
      </c>
      <c r="AA164"/>
      <c r="AC164" s="318" t="str">
        <f t="shared" si="52"/>
        <v>ProxitechLB67L3W172R1Z44Commande 1</v>
      </c>
      <c r="AD164" s="318" t="str">
        <f t="shared" si="53"/>
        <v>LB67L3W172R1Z44</v>
      </c>
      <c r="AE164" s="318" t="str">
        <f t="shared" si="54"/>
        <v>ProxitechLB67L3W172R1Z44</v>
      </c>
      <c r="AF164" s="318" t="e">
        <f>VLOOKUP(AC164,'Price list'!AN:AO,2,FALSE)</f>
        <v>#N/A</v>
      </c>
      <c r="AG164" s="318" t="str">
        <f t="shared" si="55"/>
        <v>LB67L3W172R1Z44</v>
      </c>
      <c r="AH164" s="318">
        <f t="shared" si="56"/>
        <v>57</v>
      </c>
      <c r="AI164" s="318">
        <f t="shared" si="57"/>
        <v>6</v>
      </c>
    </row>
    <row r="165" spans="1:35" s="318" customFormat="1" ht="17.100000000000001" customHeight="1" x14ac:dyDescent="0.25">
      <c r="A165" s="433" t="s">
        <v>1092</v>
      </c>
      <c r="B165" s="434" t="s">
        <v>1052</v>
      </c>
      <c r="C165" s="388" t="s">
        <v>1055</v>
      </c>
      <c r="D165" s="231" t="s">
        <v>57</v>
      </c>
      <c r="E165" s="231" t="str">
        <f>VLOOKUP(D165,'[5]Price List'!B$8:R$30,3,0)</f>
        <v>LB77L3W172R1Z55</v>
      </c>
      <c r="F165" s="231" t="s">
        <v>59</v>
      </c>
      <c r="G165" s="445">
        <v>76</v>
      </c>
      <c r="H165" s="231">
        <v>3</v>
      </c>
      <c r="I165" s="231"/>
      <c r="J165" s="312">
        <f>+H165*G165</f>
        <v>228</v>
      </c>
      <c r="K165" s="231"/>
      <c r="L165" s="313">
        <v>228</v>
      </c>
      <c r="M165" s="375">
        <f>IF(0&lt;J165-K165-L165,J165-K165-L165,0)</f>
        <v>0</v>
      </c>
      <c r="N165" s="231"/>
      <c r="O165" s="348">
        <v>45044</v>
      </c>
      <c r="P165" s="452">
        <v>45052</v>
      </c>
      <c r="Q165" s="452">
        <v>45027</v>
      </c>
      <c r="R165" s="470" t="s">
        <v>1119</v>
      </c>
      <c r="S165" s="320" t="str">
        <f t="shared" si="46"/>
        <v>LB77L3W172R1Z55</v>
      </c>
      <c r="T165" s="320" t="str">
        <f t="shared" si="47"/>
        <v>SMF 57412</v>
      </c>
      <c r="U165" s="320"/>
      <c r="V165" s="320">
        <f>VLOOKUP(S165,'Price list'!D$15:S$298,15,FALSE)</f>
        <v>17.454000000000001</v>
      </c>
      <c r="W165" s="320">
        <f t="shared" si="48"/>
        <v>76</v>
      </c>
      <c r="X165" s="320">
        <f t="shared" si="49"/>
        <v>3</v>
      </c>
      <c r="Y165" s="318" t="str">
        <f t="shared" si="50"/>
        <v>Next Power</v>
      </c>
      <c r="Z165" s="318" t="str">
        <f t="shared" si="51"/>
        <v>Commande 2</v>
      </c>
      <c r="AA165"/>
      <c r="AC165" s="318" t="str">
        <f t="shared" si="52"/>
        <v>Next PowerLB77L3W172R1Z55Commande 2</v>
      </c>
      <c r="AD165" s="318" t="str">
        <f t="shared" si="53"/>
        <v>LB77L3W172R1Z55</v>
      </c>
      <c r="AE165" s="318" t="str">
        <f t="shared" si="54"/>
        <v>Next PowerLB77L3W172R1Z55</v>
      </c>
      <c r="AF165" s="318" t="e">
        <f>VLOOKUP(AC165,'Price list'!AN:AO,2,FALSE)</f>
        <v>#N/A</v>
      </c>
      <c r="AG165" s="318" t="str">
        <f t="shared" si="55"/>
        <v>LB77L3W172R1Z55</v>
      </c>
      <c r="AH165" s="318">
        <f t="shared" si="56"/>
        <v>76</v>
      </c>
      <c r="AI165" s="318">
        <f t="shared" si="57"/>
        <v>3</v>
      </c>
    </row>
    <row r="166" spans="1:35" s="318" customFormat="1" ht="17.100000000000001" customHeight="1" x14ac:dyDescent="0.25">
      <c r="A166" s="436" t="s">
        <v>1092</v>
      </c>
      <c r="B166" s="437" t="s">
        <v>1052</v>
      </c>
      <c r="C166" s="392" t="s">
        <v>1055</v>
      </c>
      <c r="D166" s="320" t="s">
        <v>61</v>
      </c>
      <c r="E166" s="320" t="str">
        <f>VLOOKUP(D166,'[5]Price List'!B$8:R$30,3,0)</f>
        <v>LB90L5W172R1Z55</v>
      </c>
      <c r="F166" s="320" t="s">
        <v>63</v>
      </c>
      <c r="G166" s="446">
        <v>48</v>
      </c>
      <c r="H166" s="320">
        <v>4</v>
      </c>
      <c r="I166" s="320"/>
      <c r="J166" s="322">
        <f>+H166*G166-4</f>
        <v>188</v>
      </c>
      <c r="K166" s="320"/>
      <c r="L166" s="323">
        <v>188</v>
      </c>
      <c r="M166" s="506">
        <f>IF(0&lt;J166-K166-L166,J166-K166-L166,0)</f>
        <v>0</v>
      </c>
      <c r="N166" s="320"/>
      <c r="O166" s="354">
        <v>45044</v>
      </c>
      <c r="P166" s="477">
        <v>45052</v>
      </c>
      <c r="Q166" s="477">
        <v>45027</v>
      </c>
      <c r="R166" s="507" t="s">
        <v>1119</v>
      </c>
      <c r="S166" s="320" t="str">
        <f t="shared" si="46"/>
        <v>LB90L5W172R1Z55</v>
      </c>
      <c r="T166" s="320" t="str">
        <f t="shared" si="47"/>
        <v>SMF 60044</v>
      </c>
      <c r="U166" s="320"/>
      <c r="V166" s="320">
        <f>VLOOKUP(S166,'Price list'!D$15:S$298,15,FALSE)</f>
        <v>22.8</v>
      </c>
      <c r="W166" s="320">
        <f t="shared" si="48"/>
        <v>48</v>
      </c>
      <c r="X166" s="320">
        <f t="shared" si="49"/>
        <v>4</v>
      </c>
      <c r="Y166" s="318" t="str">
        <f t="shared" si="50"/>
        <v>Next Power</v>
      </c>
      <c r="Z166" s="318" t="str">
        <f t="shared" si="51"/>
        <v>Commande 2</v>
      </c>
      <c r="AA166"/>
      <c r="AC166" s="318" t="str">
        <f t="shared" si="52"/>
        <v>Next PowerLB90L5W172R1Z55Commande 2</v>
      </c>
      <c r="AD166" s="318" t="str">
        <f t="shared" si="53"/>
        <v>LB90L5W172R1Z55</v>
      </c>
      <c r="AE166" s="318" t="str">
        <f t="shared" si="54"/>
        <v>Next PowerLB90L5W172R1Z55</v>
      </c>
      <c r="AF166" s="318" t="e">
        <f>VLOOKUP(AC166,'Price list'!AN:AO,2,FALSE)</f>
        <v>#N/A</v>
      </c>
      <c r="AG166" s="318" t="str">
        <f t="shared" si="55"/>
        <v>LB90L5W172R1Z55</v>
      </c>
      <c r="AH166" s="318">
        <f t="shared" si="56"/>
        <v>48</v>
      </c>
      <c r="AI166" s="318">
        <f t="shared" si="57"/>
        <v>4</v>
      </c>
    </row>
    <row r="167" spans="1:35" s="318" customFormat="1" ht="17.100000000000001" customHeight="1" x14ac:dyDescent="0.25">
      <c r="A167" s="436" t="s">
        <v>1092</v>
      </c>
      <c r="B167" s="437" t="s">
        <v>1052</v>
      </c>
      <c r="C167" s="403" t="s">
        <v>1059</v>
      </c>
      <c r="D167" s="320" t="s">
        <v>65</v>
      </c>
      <c r="E167" s="320" t="str">
        <f>VLOOKUP(D167,'[5]Price List'!B$8:R$30,3,0)</f>
        <v>LB45B1W172R1Z44</v>
      </c>
      <c r="F167" s="320" t="s">
        <v>67</v>
      </c>
      <c r="G167" s="446">
        <v>96</v>
      </c>
      <c r="H167" s="320">
        <v>1</v>
      </c>
      <c r="I167" s="320"/>
      <c r="J167" s="322">
        <f t="shared" ref="J167:J177" si="65">+H167*G167</f>
        <v>96</v>
      </c>
      <c r="K167" s="320"/>
      <c r="L167" s="323">
        <v>96</v>
      </c>
      <c r="M167" s="381">
        <f t="shared" ref="M167:M174" si="66">IF(0&lt;J167-K167-L167,J167-K167-L167,0)</f>
        <v>0</v>
      </c>
      <c r="N167" s="320"/>
      <c r="O167" s="354">
        <v>45044</v>
      </c>
      <c r="P167" s="477">
        <v>45052</v>
      </c>
      <c r="Q167" s="477">
        <v>45027</v>
      </c>
      <c r="R167" s="507" t="s">
        <v>1119</v>
      </c>
      <c r="S167" s="320" t="str">
        <f t="shared" si="46"/>
        <v>LB45B1W172R1Z44</v>
      </c>
      <c r="T167" s="320" t="str">
        <f t="shared" si="47"/>
        <v>SMF 54512</v>
      </c>
      <c r="U167" s="320"/>
      <c r="V167" s="320">
        <f>VLOOKUP(S167,'Price list'!D$15:S$298,15,FALSE)</f>
        <v>11.6</v>
      </c>
      <c r="W167" s="320">
        <f t="shared" si="48"/>
        <v>96</v>
      </c>
      <c r="X167" s="320">
        <f t="shared" si="49"/>
        <v>1</v>
      </c>
      <c r="Y167" s="318" t="str">
        <f t="shared" si="50"/>
        <v>Next Power</v>
      </c>
      <c r="Z167" s="318" t="str">
        <f t="shared" si="51"/>
        <v>Commande 2</v>
      </c>
      <c r="AA167"/>
      <c r="AC167" s="318" t="str">
        <f t="shared" si="52"/>
        <v>Next PowerLB45B1W172R1Z44Commande 2</v>
      </c>
      <c r="AD167" s="318" t="str">
        <f t="shared" si="53"/>
        <v>LB45B1W172R1Z44</v>
      </c>
      <c r="AE167" s="318" t="str">
        <f t="shared" si="54"/>
        <v>Next PowerLB45B1W172R1Z44</v>
      </c>
      <c r="AF167" s="318" t="e">
        <f>VLOOKUP(AC167,'Price list'!AN:AO,2,FALSE)</f>
        <v>#N/A</v>
      </c>
      <c r="AG167" s="318" t="str">
        <f t="shared" si="55"/>
        <v>LB45B1W172R1Z44</v>
      </c>
      <c r="AH167" s="318">
        <f t="shared" si="56"/>
        <v>96</v>
      </c>
      <c r="AI167" s="318">
        <f t="shared" si="57"/>
        <v>1</v>
      </c>
    </row>
    <row r="168" spans="1:35" s="318" customFormat="1" ht="17.100000000000001" customHeight="1" x14ac:dyDescent="0.25">
      <c r="A168" s="436" t="s">
        <v>1092</v>
      </c>
      <c r="B168" s="437" t="s">
        <v>1052</v>
      </c>
      <c r="C168" s="403" t="s">
        <v>1059</v>
      </c>
      <c r="D168" s="320" t="s">
        <v>69</v>
      </c>
      <c r="E168" s="320" t="str">
        <f>VLOOKUP(D168,'[5]Price List'!B$8:R$30,3,0)</f>
        <v>LB45L1W172R1Z44</v>
      </c>
      <c r="F168" s="320" t="s">
        <v>50</v>
      </c>
      <c r="G168" s="446">
        <v>96</v>
      </c>
      <c r="H168" s="320">
        <v>1</v>
      </c>
      <c r="I168" s="320"/>
      <c r="J168" s="322">
        <f t="shared" si="65"/>
        <v>96</v>
      </c>
      <c r="K168" s="320"/>
      <c r="L168" s="323">
        <v>96</v>
      </c>
      <c r="M168" s="381">
        <f t="shared" si="66"/>
        <v>0</v>
      </c>
      <c r="N168" s="320"/>
      <c r="O168" s="354">
        <v>45044</v>
      </c>
      <c r="P168" s="477">
        <v>45052</v>
      </c>
      <c r="Q168" s="477">
        <v>45027</v>
      </c>
      <c r="R168" s="507" t="s">
        <v>1119</v>
      </c>
      <c r="S168" s="320" t="str">
        <f t="shared" si="46"/>
        <v>LB45L1W172R1Z44</v>
      </c>
      <c r="T168" s="320" t="str">
        <f t="shared" si="47"/>
        <v>SMF 54459</v>
      </c>
      <c r="U168" s="320"/>
      <c r="V168" s="320">
        <f>VLOOKUP(S168,'Price list'!D$15:S$298,15,FALSE)</f>
        <v>11.6</v>
      </c>
      <c r="W168" s="320">
        <f t="shared" si="48"/>
        <v>96</v>
      </c>
      <c r="X168" s="320">
        <f t="shared" si="49"/>
        <v>1</v>
      </c>
      <c r="Y168" s="318" t="str">
        <f t="shared" si="50"/>
        <v>Next Power</v>
      </c>
      <c r="Z168" s="318" t="str">
        <f t="shared" si="51"/>
        <v>Commande 2</v>
      </c>
      <c r="AA168"/>
      <c r="AC168" s="318" t="str">
        <f t="shared" si="52"/>
        <v>Next PowerLB45L1W172R1Z44Commande 2</v>
      </c>
      <c r="AD168" s="318" t="str">
        <f t="shared" si="53"/>
        <v>LB45L1W172R1Z44</v>
      </c>
      <c r="AE168" s="318" t="str">
        <f t="shared" si="54"/>
        <v>Next PowerLB45L1W172R1Z44</v>
      </c>
      <c r="AF168" s="318" t="e">
        <f>VLOOKUP(AC168,'Price list'!AN:AO,2,FALSE)</f>
        <v>#N/A</v>
      </c>
      <c r="AG168" s="318" t="str">
        <f t="shared" si="55"/>
        <v>LB45L1W172R1Z44</v>
      </c>
      <c r="AH168" s="318">
        <f t="shared" si="56"/>
        <v>96</v>
      </c>
      <c r="AI168" s="318">
        <f t="shared" si="57"/>
        <v>1</v>
      </c>
    </row>
    <row r="169" spans="1:35" s="318" customFormat="1" ht="17.100000000000001" customHeight="1" x14ac:dyDescent="0.25">
      <c r="A169" s="436" t="s">
        <v>1092</v>
      </c>
      <c r="B169" s="437" t="s">
        <v>1052</v>
      </c>
      <c r="C169" s="403" t="s">
        <v>1059</v>
      </c>
      <c r="D169" s="320" t="s">
        <v>76</v>
      </c>
      <c r="E169" s="320" t="str">
        <f>VLOOKUP(D169,'[5]Price List'!B$8:R$30,3,0)</f>
        <v>LB56L2W172R1Z44</v>
      </c>
      <c r="F169" s="320" t="s">
        <v>55</v>
      </c>
      <c r="G169" s="446">
        <v>84</v>
      </c>
      <c r="H169" s="320">
        <v>2</v>
      </c>
      <c r="I169" s="320"/>
      <c r="J169" s="322">
        <f t="shared" si="65"/>
        <v>168</v>
      </c>
      <c r="K169" s="320"/>
      <c r="L169" s="323">
        <v>168</v>
      </c>
      <c r="M169" s="423">
        <f t="shared" si="66"/>
        <v>0</v>
      </c>
      <c r="N169" s="320"/>
      <c r="O169" s="354">
        <v>45044</v>
      </c>
      <c r="P169" s="477">
        <v>45052</v>
      </c>
      <c r="Q169" s="477">
        <v>45027</v>
      </c>
      <c r="R169" s="507" t="s">
        <v>1119</v>
      </c>
      <c r="S169" s="320" t="str">
        <f t="shared" si="46"/>
        <v>LB56L2W172R1Z44</v>
      </c>
      <c r="T169" s="320" t="str">
        <f t="shared" si="47"/>
        <v>SMF 56078</v>
      </c>
      <c r="U169" s="320"/>
      <c r="V169" s="320">
        <f>VLOOKUP(S169,'Price list'!D$15:S$298,15,FALSE)</f>
        <v>13.9</v>
      </c>
      <c r="W169" s="320">
        <f t="shared" si="48"/>
        <v>84</v>
      </c>
      <c r="X169" s="320">
        <f t="shared" si="49"/>
        <v>2</v>
      </c>
      <c r="Y169" s="318" t="str">
        <f t="shared" si="50"/>
        <v>Next Power</v>
      </c>
      <c r="Z169" s="318" t="str">
        <f t="shared" si="51"/>
        <v>Commande 2</v>
      </c>
      <c r="AA169"/>
      <c r="AC169" s="318" t="str">
        <f t="shared" si="52"/>
        <v>Next PowerLB56L2W172R1Z44Commande 2</v>
      </c>
      <c r="AD169" s="318" t="str">
        <f t="shared" si="53"/>
        <v>LB56L2W172R1Z44</v>
      </c>
      <c r="AE169" s="318" t="str">
        <f t="shared" si="54"/>
        <v>Next PowerLB56L2W172R1Z44</v>
      </c>
      <c r="AF169" s="318" t="e">
        <f>VLOOKUP(AC169,'Price list'!AN:AO,2,FALSE)</f>
        <v>#N/A</v>
      </c>
      <c r="AG169" s="318" t="str">
        <f t="shared" si="55"/>
        <v>LB56L2W172R1Z44</v>
      </c>
      <c r="AH169" s="318">
        <f t="shared" si="56"/>
        <v>84</v>
      </c>
      <c r="AI169" s="318">
        <f t="shared" si="57"/>
        <v>2</v>
      </c>
    </row>
    <row r="170" spans="1:35" s="318" customFormat="1" ht="17.100000000000001" customHeight="1" x14ac:dyDescent="0.25">
      <c r="A170" s="436" t="s">
        <v>1092</v>
      </c>
      <c r="B170" s="437" t="s">
        <v>1052</v>
      </c>
      <c r="C170" s="403" t="s">
        <v>1059</v>
      </c>
      <c r="D170" s="320" t="s">
        <v>1094</v>
      </c>
      <c r="E170" s="320" t="s">
        <v>1095</v>
      </c>
      <c r="F170" s="320" t="s">
        <v>1096</v>
      </c>
      <c r="G170" s="446">
        <v>56</v>
      </c>
      <c r="H170" s="320">
        <v>1</v>
      </c>
      <c r="I170" s="320"/>
      <c r="J170" s="322">
        <v>56</v>
      </c>
      <c r="K170" s="320"/>
      <c r="L170" s="323">
        <v>56</v>
      </c>
      <c r="M170" s="423">
        <f t="shared" si="66"/>
        <v>0</v>
      </c>
      <c r="N170" s="320"/>
      <c r="O170" s="354">
        <v>45044</v>
      </c>
      <c r="P170" s="477">
        <v>45052</v>
      </c>
      <c r="Q170" s="477">
        <v>45027</v>
      </c>
      <c r="R170" s="507" t="s">
        <v>1119</v>
      </c>
      <c r="S170" s="320" t="str">
        <f t="shared" si="46"/>
        <v>M78J0X182R1Z44</v>
      </c>
      <c r="T170" s="320" t="str">
        <f t="shared" si="47"/>
        <v>SMF 105D31L</v>
      </c>
      <c r="U170" s="320"/>
      <c r="V170" s="320" t="e">
        <f>VLOOKUP(S170,'Price list'!D$15:S$298,15,FALSE)</f>
        <v>#N/A</v>
      </c>
      <c r="W170" s="320">
        <f t="shared" si="48"/>
        <v>56</v>
      </c>
      <c r="X170" s="320">
        <f t="shared" si="49"/>
        <v>1</v>
      </c>
      <c r="Y170" s="318" t="str">
        <f t="shared" si="50"/>
        <v>Next Power</v>
      </c>
      <c r="Z170" s="318" t="str">
        <f t="shared" si="51"/>
        <v>Commande 2</v>
      </c>
      <c r="AA170"/>
      <c r="AC170" s="318" t="str">
        <f t="shared" si="52"/>
        <v>Next PowerM78J0X182R1Z44Commande 2</v>
      </c>
      <c r="AD170" s="318" t="str">
        <f t="shared" si="53"/>
        <v>M78J0X182R1Z44</v>
      </c>
      <c r="AE170" s="318" t="str">
        <f t="shared" si="54"/>
        <v>Next PowerM78J0X182R1Z44</v>
      </c>
      <c r="AF170" s="318" t="e">
        <f>VLOOKUP(AC170,'Price list'!AN:AO,2,FALSE)</f>
        <v>#N/A</v>
      </c>
      <c r="AG170" s="318" t="str">
        <f t="shared" si="55"/>
        <v>M78J0X182R1Z44</v>
      </c>
      <c r="AH170" s="318">
        <f t="shared" si="56"/>
        <v>56</v>
      </c>
      <c r="AI170" s="318">
        <f t="shared" si="57"/>
        <v>1</v>
      </c>
    </row>
    <row r="171" spans="1:35" s="318" customFormat="1" ht="17.100000000000001" customHeight="1" x14ac:dyDescent="0.25">
      <c r="A171" s="436" t="s">
        <v>1092</v>
      </c>
      <c r="B171" s="437" t="s">
        <v>1052</v>
      </c>
      <c r="C171" s="411" t="s">
        <v>1063</v>
      </c>
      <c r="D171" s="320" t="s">
        <v>92</v>
      </c>
      <c r="E171" s="320" t="s">
        <v>93</v>
      </c>
      <c r="F171" s="320" t="s">
        <v>50</v>
      </c>
      <c r="G171" s="446">
        <v>96</v>
      </c>
      <c r="H171" s="320">
        <v>1</v>
      </c>
      <c r="I171" s="320"/>
      <c r="J171" s="322">
        <f t="shared" si="65"/>
        <v>96</v>
      </c>
      <c r="K171" s="320"/>
      <c r="L171" s="323">
        <v>96</v>
      </c>
      <c r="M171" s="423">
        <f t="shared" si="66"/>
        <v>0</v>
      </c>
      <c r="N171" s="320"/>
      <c r="O171" s="354">
        <v>45044</v>
      </c>
      <c r="P171" s="477">
        <v>45052</v>
      </c>
      <c r="Q171" s="477">
        <v>45027</v>
      </c>
      <c r="R171" s="507" t="s">
        <v>1119</v>
      </c>
      <c r="S171" s="320" t="str">
        <f t="shared" si="46"/>
        <v>LB44L1K072R1S12</v>
      </c>
      <c r="T171" s="320" t="str">
        <f t="shared" si="47"/>
        <v>MF 54459</v>
      </c>
      <c r="U171" s="320"/>
      <c r="V171" s="320">
        <f>VLOOKUP(S171,'Price list'!D$15:S$298,15,FALSE)</f>
        <v>10.9</v>
      </c>
      <c r="W171" s="320">
        <f t="shared" si="48"/>
        <v>96</v>
      </c>
      <c r="X171" s="320">
        <f t="shared" si="49"/>
        <v>1</v>
      </c>
      <c r="Y171" s="318" t="str">
        <f t="shared" si="50"/>
        <v>Next Power</v>
      </c>
      <c r="Z171" s="318" t="str">
        <f t="shared" si="51"/>
        <v>Commande 2</v>
      </c>
      <c r="AA171"/>
      <c r="AC171" s="318" t="str">
        <f t="shared" si="52"/>
        <v>Next PowerLB44L1K072R1S12Commande 2</v>
      </c>
      <c r="AD171" s="318" t="str">
        <f t="shared" si="53"/>
        <v>LB44L1K072R1S12</v>
      </c>
      <c r="AE171" s="318" t="str">
        <f t="shared" si="54"/>
        <v>Next PowerLB44L1K072R1S12</v>
      </c>
      <c r="AF171" s="318" t="e">
        <f>VLOOKUP(AC171,'Price list'!AN:AO,2,FALSE)</f>
        <v>#N/A</v>
      </c>
      <c r="AG171" s="318" t="str">
        <f t="shared" si="55"/>
        <v>LB44L1K072R1S12</v>
      </c>
      <c r="AH171" s="318">
        <f t="shared" si="56"/>
        <v>96</v>
      </c>
      <c r="AI171" s="318">
        <f t="shared" si="57"/>
        <v>1</v>
      </c>
    </row>
    <row r="172" spans="1:35" s="318" customFormat="1" ht="17.100000000000001" customHeight="1" x14ac:dyDescent="0.25">
      <c r="A172" s="436" t="s">
        <v>1092</v>
      </c>
      <c r="B172" s="437" t="s">
        <v>1052</v>
      </c>
      <c r="C172" s="508" t="s">
        <v>1097</v>
      </c>
      <c r="D172" s="404">
        <v>62545</v>
      </c>
      <c r="E172" s="320" t="s">
        <v>110</v>
      </c>
      <c r="F172" s="320" t="s">
        <v>1098</v>
      </c>
      <c r="G172" s="446">
        <v>35</v>
      </c>
      <c r="H172" s="320">
        <v>3</v>
      </c>
      <c r="I172" s="320"/>
      <c r="J172" s="322">
        <f t="shared" si="65"/>
        <v>105</v>
      </c>
      <c r="K172" s="320"/>
      <c r="L172" s="323">
        <v>105</v>
      </c>
      <c r="M172" s="381">
        <f t="shared" si="66"/>
        <v>0</v>
      </c>
      <c r="N172" s="320"/>
      <c r="O172" s="354">
        <v>45044</v>
      </c>
      <c r="P172" s="477">
        <v>45052</v>
      </c>
      <c r="Q172" s="477">
        <v>45027</v>
      </c>
      <c r="R172" s="507" t="s">
        <v>1119</v>
      </c>
      <c r="S172" s="320" t="str">
        <f t="shared" si="46"/>
        <v>MSP89AF003L1S13</v>
      </c>
      <c r="T172" s="320">
        <f t="shared" si="47"/>
        <v>62545</v>
      </c>
      <c r="U172" s="320"/>
      <c r="V172" s="320">
        <f>VLOOKUP(S172,'Price list'!D$15:S$298,15,FALSE)</f>
        <v>32.700000000000003</v>
      </c>
      <c r="W172" s="320">
        <f t="shared" si="48"/>
        <v>35</v>
      </c>
      <c r="X172" s="320">
        <f t="shared" si="49"/>
        <v>3</v>
      </c>
      <c r="Y172" s="318" t="str">
        <f t="shared" si="50"/>
        <v>Next Power</v>
      </c>
      <c r="Z172" s="318" t="str">
        <f t="shared" si="51"/>
        <v>Commande 2</v>
      </c>
      <c r="AA172"/>
      <c r="AC172" s="318" t="str">
        <f t="shared" si="52"/>
        <v>Next PowerMSP89AF003L1S13Commande 2</v>
      </c>
      <c r="AD172" s="318" t="str">
        <f t="shared" si="53"/>
        <v>MSP89AF003L1S13</v>
      </c>
      <c r="AE172" s="318" t="str">
        <f t="shared" si="54"/>
        <v>Next PowerMSP89AF003L1S13</v>
      </c>
      <c r="AF172" s="318" t="e">
        <f>VLOOKUP(AC172,'Price list'!AN:AO,2,FALSE)</f>
        <v>#N/A</v>
      </c>
      <c r="AG172" s="318" t="str">
        <f t="shared" si="55"/>
        <v>MSP89AF003L1S13</v>
      </c>
      <c r="AH172" s="318">
        <f t="shared" si="56"/>
        <v>35</v>
      </c>
      <c r="AI172" s="318">
        <f t="shared" si="57"/>
        <v>3</v>
      </c>
    </row>
    <row r="173" spans="1:35" s="318" customFormat="1" ht="17.100000000000001" customHeight="1" x14ac:dyDescent="0.25">
      <c r="A173" s="436" t="s">
        <v>1092</v>
      </c>
      <c r="B173" s="437" t="s">
        <v>1052</v>
      </c>
      <c r="C173" s="508" t="s">
        <v>1097</v>
      </c>
      <c r="D173" s="509">
        <v>67043</v>
      </c>
      <c r="E173" s="320" t="s">
        <v>1120</v>
      </c>
      <c r="F173" s="369" t="s">
        <v>1121</v>
      </c>
      <c r="G173" s="510">
        <f>7*4</f>
        <v>28</v>
      </c>
      <c r="H173" s="369">
        <v>2</v>
      </c>
      <c r="I173" s="369"/>
      <c r="J173" s="322">
        <f t="shared" si="65"/>
        <v>56</v>
      </c>
      <c r="K173" s="320"/>
      <c r="L173" s="323">
        <v>56</v>
      </c>
      <c r="M173" s="381">
        <f t="shared" si="66"/>
        <v>0</v>
      </c>
      <c r="N173" s="369"/>
      <c r="O173" s="377">
        <v>45044</v>
      </c>
      <c r="P173" s="477">
        <v>45052</v>
      </c>
      <c r="Q173" s="477">
        <v>45027</v>
      </c>
      <c r="R173" s="507" t="s">
        <v>1119</v>
      </c>
      <c r="S173" s="320" t="str">
        <f t="shared" si="46"/>
        <v>MSP12BF009L1S13</v>
      </c>
      <c r="T173" s="320">
        <f t="shared" si="47"/>
        <v>67043</v>
      </c>
      <c r="U173" s="320"/>
      <c r="V173" s="320" t="e">
        <f>VLOOKUP(S173,'Price list'!D$15:S$298,15,FALSE)</f>
        <v>#N/A</v>
      </c>
      <c r="W173" s="320">
        <f t="shared" si="48"/>
        <v>28</v>
      </c>
      <c r="X173" s="320">
        <f t="shared" si="49"/>
        <v>2</v>
      </c>
      <c r="Y173" s="318" t="str">
        <f t="shared" si="50"/>
        <v>Next Power</v>
      </c>
      <c r="Z173" s="318" t="str">
        <f t="shared" si="51"/>
        <v>Commande 2</v>
      </c>
      <c r="AA173"/>
      <c r="AC173" s="318" t="str">
        <f t="shared" si="52"/>
        <v>Next PowerMSP12BF009L1S13Commande 2</v>
      </c>
      <c r="AD173" s="318" t="str">
        <f t="shared" si="53"/>
        <v>MSP12BF009L1S13</v>
      </c>
      <c r="AE173" s="318" t="str">
        <f t="shared" si="54"/>
        <v>Next PowerMSP12BF009L1S13</v>
      </c>
      <c r="AF173" s="318" t="e">
        <f>VLOOKUP(AC173,'Price list'!AN:AO,2,FALSE)</f>
        <v>#N/A</v>
      </c>
      <c r="AG173" s="318" t="str">
        <f t="shared" si="55"/>
        <v>MSP12BF009L1S13</v>
      </c>
      <c r="AH173" s="318">
        <f t="shared" si="56"/>
        <v>28</v>
      </c>
      <c r="AI173" s="318">
        <f t="shared" si="57"/>
        <v>2</v>
      </c>
    </row>
    <row r="174" spans="1:35" s="318" customFormat="1" ht="17.100000000000001" customHeight="1" thickBot="1" x14ac:dyDescent="0.3">
      <c r="A174" s="439" t="s">
        <v>1092</v>
      </c>
      <c r="B174" s="440" t="s">
        <v>1052</v>
      </c>
      <c r="C174" s="472" t="s">
        <v>1059</v>
      </c>
      <c r="D174" s="511" t="s">
        <v>399</v>
      </c>
      <c r="E174" s="481" t="s">
        <v>400</v>
      </c>
      <c r="F174" s="480" t="s">
        <v>1011</v>
      </c>
      <c r="G174" s="512">
        <f>168/2</f>
        <v>84</v>
      </c>
      <c r="H174" s="481">
        <v>2</v>
      </c>
      <c r="I174" s="481"/>
      <c r="J174" s="384">
        <f t="shared" si="65"/>
        <v>168</v>
      </c>
      <c r="K174" s="343"/>
      <c r="L174" s="368">
        <v>168</v>
      </c>
      <c r="M174" s="385">
        <f t="shared" si="66"/>
        <v>0</v>
      </c>
      <c r="N174" s="481"/>
      <c r="O174" s="431">
        <v>45044</v>
      </c>
      <c r="P174" s="483">
        <v>45052</v>
      </c>
      <c r="Q174" s="483">
        <v>45027</v>
      </c>
      <c r="R174" s="513" t="s">
        <v>1119</v>
      </c>
      <c r="S174" s="320" t="str">
        <f t="shared" si="46"/>
        <v>MRT45J4X102R1Z44</v>
      </c>
      <c r="T174" s="320" t="str">
        <f t="shared" si="47"/>
        <v>SMF 54523</v>
      </c>
      <c r="U174" s="320"/>
      <c r="V174" s="320">
        <f>VLOOKUP(S174,'Price list'!D$15:S$298,15,FALSE)</f>
        <v>12.7</v>
      </c>
      <c r="W174" s="320">
        <f t="shared" si="48"/>
        <v>84</v>
      </c>
      <c r="X174" s="320">
        <f t="shared" si="49"/>
        <v>2</v>
      </c>
      <c r="Y174" s="318" t="str">
        <f t="shared" si="50"/>
        <v>Next Power</v>
      </c>
      <c r="Z174" s="318" t="str">
        <f t="shared" si="51"/>
        <v>Commande 2</v>
      </c>
      <c r="AA174"/>
      <c r="AC174" s="318" t="str">
        <f t="shared" si="52"/>
        <v>Next PowerMRT45J4X102R1Z44Commande 2</v>
      </c>
      <c r="AD174" s="318" t="str">
        <f t="shared" si="53"/>
        <v>MRT45J4X102R1Z44</v>
      </c>
      <c r="AE174" s="318" t="str">
        <f t="shared" si="54"/>
        <v>Next PowerMRT45J4X102R1Z44</v>
      </c>
      <c r="AF174" s="318" t="e">
        <f>VLOOKUP(AC174,'Price list'!AN:AO,2,FALSE)</f>
        <v>#N/A</v>
      </c>
      <c r="AG174" s="318" t="str">
        <f t="shared" si="55"/>
        <v>MRT45J4X102R1Z44</v>
      </c>
      <c r="AH174" s="318">
        <f t="shared" si="56"/>
        <v>84</v>
      </c>
      <c r="AI174" s="318">
        <f t="shared" si="57"/>
        <v>2</v>
      </c>
    </row>
    <row r="175" spans="1:35" s="318" customFormat="1" ht="17.100000000000001" customHeight="1" x14ac:dyDescent="0.25">
      <c r="A175" s="433" t="s">
        <v>1092</v>
      </c>
      <c r="B175" s="434" t="s">
        <v>1060</v>
      </c>
      <c r="C175" s="388" t="s">
        <v>1055</v>
      </c>
      <c r="D175" s="231" t="s">
        <v>57</v>
      </c>
      <c r="E175" s="231" t="str">
        <f>VLOOKUP(D175,'[5]Price List'!B$8:R$30,3,0)</f>
        <v>LB77L3W172R1Z55</v>
      </c>
      <c r="F175" s="231" t="s">
        <v>59</v>
      </c>
      <c r="G175" s="445">
        <v>76</v>
      </c>
      <c r="H175" s="231">
        <v>7</v>
      </c>
      <c r="I175" s="450">
        <f>(VLOOKUP(D175,'[5]Price List'!B:O,14,0)*J175)+H175*25</f>
        <v>6293</v>
      </c>
      <c r="J175" s="312">
        <f t="shared" si="65"/>
        <v>532</v>
      </c>
      <c r="K175" s="231"/>
      <c r="L175" s="313">
        <v>532</v>
      </c>
      <c r="M175" s="375">
        <f>IF(0&lt;J175-K175-L175,J175-K175-L175,0)</f>
        <v>0</v>
      </c>
      <c r="N175" s="231"/>
      <c r="O175" s="348">
        <v>45066</v>
      </c>
      <c r="P175" s="452">
        <v>45069</v>
      </c>
      <c r="Q175" s="452">
        <v>45054</v>
      </c>
      <c r="R175" s="470" t="s">
        <v>1122</v>
      </c>
      <c r="S175" s="320" t="str">
        <f t="shared" si="46"/>
        <v>LB77L3W172R1Z55</v>
      </c>
      <c r="T175" s="320" t="str">
        <f t="shared" si="47"/>
        <v>SMF 57412</v>
      </c>
      <c r="U175" s="320"/>
      <c r="V175" s="320">
        <f>VLOOKUP(S175,'Price list'!D$15:S$298,15,FALSE)</f>
        <v>17.454000000000001</v>
      </c>
      <c r="W175" s="320">
        <f t="shared" si="48"/>
        <v>76</v>
      </c>
      <c r="X175" s="320">
        <f t="shared" si="49"/>
        <v>7</v>
      </c>
      <c r="Y175" s="318" t="str">
        <f t="shared" si="50"/>
        <v>Next Power</v>
      </c>
      <c r="Z175" s="318" t="str">
        <f t="shared" si="51"/>
        <v>Commande 3</v>
      </c>
      <c r="AA175"/>
      <c r="AC175" s="318" t="str">
        <f t="shared" si="52"/>
        <v>Next PowerLB77L3W172R1Z55Commande 3</v>
      </c>
      <c r="AD175" s="318" t="str">
        <f t="shared" si="53"/>
        <v>LB77L3W172R1Z55</v>
      </c>
      <c r="AE175" s="318" t="str">
        <f t="shared" si="54"/>
        <v>Next PowerLB77L3W172R1Z55</v>
      </c>
      <c r="AF175" s="318" t="e">
        <f>VLOOKUP(AC175,'Price list'!AN:AO,2,FALSE)</f>
        <v>#N/A</v>
      </c>
      <c r="AG175" s="318" t="str">
        <f t="shared" si="55"/>
        <v>LB77L3W172R1Z55</v>
      </c>
      <c r="AH175" s="318">
        <f t="shared" si="56"/>
        <v>76</v>
      </c>
      <c r="AI175" s="318">
        <f t="shared" si="57"/>
        <v>7</v>
      </c>
    </row>
    <row r="176" spans="1:35" s="318" customFormat="1" ht="17.100000000000001" customHeight="1" thickBot="1" x14ac:dyDescent="0.3">
      <c r="A176" s="436" t="s">
        <v>1092</v>
      </c>
      <c r="B176" s="437" t="s">
        <v>1060</v>
      </c>
      <c r="C176" s="392" t="s">
        <v>1055</v>
      </c>
      <c r="D176" s="320" t="s">
        <v>61</v>
      </c>
      <c r="E176" s="320" t="str">
        <f>VLOOKUP(D176,'[5]Price List'!B$8:R$30,3,0)</f>
        <v>LB90L5W172R1Z55</v>
      </c>
      <c r="F176" s="320" t="s">
        <v>63</v>
      </c>
      <c r="G176" s="446">
        <v>48</v>
      </c>
      <c r="H176" s="320">
        <v>2</v>
      </c>
      <c r="I176" s="514">
        <f>(VLOOKUP(D176,'[5]Price List'!B:O,14,0)*J176)+H176*25</f>
        <v>1182.8000000000002</v>
      </c>
      <c r="J176" s="322">
        <f t="shared" si="65"/>
        <v>96</v>
      </c>
      <c r="K176" s="320"/>
      <c r="L176" s="342">
        <v>96</v>
      </c>
      <c r="M176" s="381">
        <f>IF(0&lt;J176-K176-L176,J176-K176-L176,0)</f>
        <v>0</v>
      </c>
      <c r="N176" s="320"/>
      <c r="O176" s="354">
        <v>45066</v>
      </c>
      <c r="P176" s="455">
        <v>45069</v>
      </c>
      <c r="Q176" s="455">
        <v>45054</v>
      </c>
      <c r="R176" s="471" t="s">
        <v>1122</v>
      </c>
      <c r="S176" s="320" t="str">
        <f t="shared" si="46"/>
        <v>LB90L5W172R1Z55</v>
      </c>
      <c r="T176" s="320" t="str">
        <f t="shared" si="47"/>
        <v>SMF 60044</v>
      </c>
      <c r="U176" s="320"/>
      <c r="V176" s="320">
        <f>VLOOKUP(S176,'Price list'!D$15:S$298,15,FALSE)</f>
        <v>22.8</v>
      </c>
      <c r="W176" s="320">
        <f t="shared" si="48"/>
        <v>48</v>
      </c>
      <c r="X176" s="320">
        <f t="shared" si="49"/>
        <v>2</v>
      </c>
      <c r="Y176" s="318" t="str">
        <f t="shared" si="50"/>
        <v>Next Power</v>
      </c>
      <c r="Z176" s="318" t="str">
        <f t="shared" si="51"/>
        <v>Commande 3</v>
      </c>
      <c r="AA176"/>
      <c r="AC176" s="318" t="str">
        <f t="shared" si="52"/>
        <v>Next PowerLB90L5W172R1Z55Commande 3</v>
      </c>
      <c r="AD176" s="318" t="str">
        <f t="shared" si="53"/>
        <v>LB90L5W172R1Z55</v>
      </c>
      <c r="AE176" s="318" t="str">
        <f t="shared" si="54"/>
        <v>Next PowerLB90L5W172R1Z55</v>
      </c>
      <c r="AF176" s="318" t="e">
        <f>VLOOKUP(AC176,'Price list'!AN:AO,2,FALSE)</f>
        <v>#N/A</v>
      </c>
      <c r="AG176" s="318" t="str">
        <f t="shared" si="55"/>
        <v>LB90L5W172R1Z55</v>
      </c>
      <c r="AH176" s="318">
        <f t="shared" si="56"/>
        <v>48</v>
      </c>
      <c r="AI176" s="318">
        <f t="shared" si="57"/>
        <v>2</v>
      </c>
    </row>
    <row r="177" spans="1:35" s="318" customFormat="1" ht="17.100000000000001" customHeight="1" thickBot="1" x14ac:dyDescent="0.3">
      <c r="A177" s="436" t="s">
        <v>1092</v>
      </c>
      <c r="B177" s="437" t="s">
        <v>1060</v>
      </c>
      <c r="C177" s="403" t="s">
        <v>1059</v>
      </c>
      <c r="D177" s="320" t="s">
        <v>76</v>
      </c>
      <c r="E177" s="320" t="str">
        <f>VLOOKUP(D177,'[5]Price List'!B$8:R$30,3,0)</f>
        <v>LB56L2W172R1Z44</v>
      </c>
      <c r="F177" s="320" t="s">
        <v>55</v>
      </c>
      <c r="G177" s="446">
        <v>84</v>
      </c>
      <c r="H177" s="320">
        <v>6</v>
      </c>
      <c r="I177" s="514">
        <f>(VLOOKUP(D177,'[5]Price List'!B:O,14,0)*J177)+H177*25</f>
        <v>4988.3999999999996</v>
      </c>
      <c r="J177" s="322">
        <f t="shared" si="65"/>
        <v>504</v>
      </c>
      <c r="K177" s="515"/>
      <c r="L177" s="516">
        <v>504</v>
      </c>
      <c r="M177" s="517">
        <f t="shared" ref="M177" si="67">IF(0&lt;J177-K177-L177,J177-K177-L177,0)</f>
        <v>0</v>
      </c>
      <c r="N177" s="320"/>
      <c r="O177" s="354">
        <v>45066</v>
      </c>
      <c r="P177" s="455">
        <v>45069</v>
      </c>
      <c r="Q177" s="455">
        <v>45054</v>
      </c>
      <c r="R177" s="518" t="s">
        <v>1122</v>
      </c>
      <c r="S177" s="320" t="str">
        <f t="shared" si="46"/>
        <v>LB56L2W172R1Z44</v>
      </c>
      <c r="T177" s="320" t="str">
        <f t="shared" si="47"/>
        <v>SMF 56078</v>
      </c>
      <c r="U177" s="320"/>
      <c r="V177" s="320">
        <f>VLOOKUP(S177,'Price list'!D$15:S$298,15,FALSE)</f>
        <v>13.9</v>
      </c>
      <c r="W177" s="320">
        <f t="shared" si="48"/>
        <v>84</v>
      </c>
      <c r="X177" s="320">
        <f t="shared" si="49"/>
        <v>6</v>
      </c>
      <c r="Y177" s="318" t="str">
        <f t="shared" si="50"/>
        <v>Next Power</v>
      </c>
      <c r="Z177" s="318" t="str">
        <f t="shared" si="51"/>
        <v>Commande 3</v>
      </c>
      <c r="AA177"/>
      <c r="AC177" s="318" t="str">
        <f t="shared" si="52"/>
        <v>Next PowerLB56L2W172R1Z44Commande 3</v>
      </c>
      <c r="AD177" s="318" t="str">
        <f t="shared" si="53"/>
        <v>LB56L2W172R1Z44</v>
      </c>
      <c r="AE177" s="318" t="str">
        <f t="shared" si="54"/>
        <v>Next PowerLB56L2W172R1Z44</v>
      </c>
      <c r="AF177" s="318" t="e">
        <f>VLOOKUP(AC177,'Price list'!AN:AO,2,FALSE)</f>
        <v>#N/A</v>
      </c>
      <c r="AG177" s="318" t="str">
        <f t="shared" si="55"/>
        <v>LB56L2W172R1Z44</v>
      </c>
      <c r="AH177" s="318">
        <f t="shared" si="56"/>
        <v>84</v>
      </c>
      <c r="AI177" s="318">
        <f t="shared" si="57"/>
        <v>6</v>
      </c>
    </row>
    <row r="178" spans="1:35" s="318" customFormat="1" ht="17.100000000000001" customHeight="1" x14ac:dyDescent="0.25">
      <c r="A178" s="436" t="s">
        <v>1092</v>
      </c>
      <c r="B178" s="437" t="s">
        <v>1060</v>
      </c>
      <c r="C178" s="403" t="s">
        <v>1059</v>
      </c>
      <c r="D178" s="404" t="s">
        <v>399</v>
      </c>
      <c r="E178" s="320" t="s">
        <v>400</v>
      </c>
      <c r="F178" s="437" t="s">
        <v>1011</v>
      </c>
      <c r="G178" s="519">
        <f>3*30</f>
        <v>90</v>
      </c>
      <c r="H178" s="320">
        <v>3</v>
      </c>
      <c r="I178" s="514">
        <f>(VLOOKUP(D178,'[5]Price List'!B:O,14,0)*J178)+H178*25</f>
        <v>2397</v>
      </c>
      <c r="J178" s="322">
        <f>+H178*G178</f>
        <v>270</v>
      </c>
      <c r="K178" s="320"/>
      <c r="L178" s="373">
        <v>270</v>
      </c>
      <c r="M178" s="381">
        <f>IF(0&lt;J178-K178-L178,J178-K178-L178,0)</f>
        <v>0</v>
      </c>
      <c r="N178" s="320"/>
      <c r="O178" s="354">
        <v>45066</v>
      </c>
      <c r="P178" s="455">
        <v>45069</v>
      </c>
      <c r="Q178" s="455">
        <v>45054</v>
      </c>
      <c r="R178" s="471" t="s">
        <v>1122</v>
      </c>
      <c r="S178" s="320" t="str">
        <f t="shared" si="46"/>
        <v>MRT45J4X102R1Z44</v>
      </c>
      <c r="T178" s="320" t="str">
        <f t="shared" si="47"/>
        <v>SMF 54523</v>
      </c>
      <c r="U178" s="320"/>
      <c r="V178" s="320">
        <f>VLOOKUP(S178,'Price list'!D$15:S$298,15,FALSE)</f>
        <v>12.7</v>
      </c>
      <c r="W178" s="320">
        <f t="shared" si="48"/>
        <v>90</v>
      </c>
      <c r="X178" s="320">
        <f t="shared" si="49"/>
        <v>3</v>
      </c>
      <c r="Y178" s="318" t="str">
        <f t="shared" si="50"/>
        <v>Next Power</v>
      </c>
      <c r="Z178" s="318" t="str">
        <f t="shared" si="51"/>
        <v>Commande 3</v>
      </c>
      <c r="AA178"/>
      <c r="AC178" s="318" t="str">
        <f t="shared" si="52"/>
        <v>Next PowerMRT45J4X102R1Z44Commande 3</v>
      </c>
      <c r="AD178" s="318" t="str">
        <f t="shared" si="53"/>
        <v>MRT45J4X102R1Z44</v>
      </c>
      <c r="AE178" s="318" t="str">
        <f t="shared" si="54"/>
        <v>Next PowerMRT45J4X102R1Z44</v>
      </c>
      <c r="AF178" s="318" t="e">
        <f>VLOOKUP(AC178,'Price list'!AN:AO,2,FALSE)</f>
        <v>#N/A</v>
      </c>
      <c r="AG178" s="318" t="str">
        <f t="shared" si="55"/>
        <v>MRT45J4X102R1Z44</v>
      </c>
      <c r="AH178" s="318">
        <f t="shared" si="56"/>
        <v>90</v>
      </c>
      <c r="AI178" s="318">
        <f t="shared" si="57"/>
        <v>3</v>
      </c>
    </row>
    <row r="179" spans="1:35" s="318" customFormat="1" ht="17.100000000000001" customHeight="1" x14ac:dyDescent="0.25">
      <c r="A179" s="436" t="s">
        <v>1092</v>
      </c>
      <c r="B179" s="437" t="s">
        <v>1060</v>
      </c>
      <c r="C179" s="403" t="s">
        <v>1059</v>
      </c>
      <c r="D179" s="404" t="s">
        <v>383</v>
      </c>
      <c r="E179" s="320" t="s">
        <v>1123</v>
      </c>
      <c r="F179" s="437" t="s">
        <v>1124</v>
      </c>
      <c r="G179" s="519">
        <f>4*34</f>
        <v>136</v>
      </c>
      <c r="H179" s="320">
        <v>1</v>
      </c>
      <c r="I179" s="514">
        <f>(VLOOKUP(D179,'[5]Price List'!B:O,14,0)*J179)+H179*25</f>
        <v>1099.4000000000001</v>
      </c>
      <c r="J179" s="322">
        <f t="shared" ref="J179:J180" si="68">+H179*G179</f>
        <v>136</v>
      </c>
      <c r="K179" s="320"/>
      <c r="L179" s="323">
        <v>136</v>
      </c>
      <c r="M179" s="381">
        <f t="shared" ref="M179:M181" si="69">IF(0&lt;J179-K179-L179,J179-K179-L179,0)</f>
        <v>0</v>
      </c>
      <c r="N179" s="320"/>
      <c r="O179" s="354">
        <v>45066</v>
      </c>
      <c r="P179" s="455">
        <v>45069</v>
      </c>
      <c r="Q179" s="455">
        <v>45054</v>
      </c>
      <c r="R179" s="471" t="s">
        <v>1122</v>
      </c>
      <c r="S179" s="320" t="str">
        <f t="shared" si="46"/>
        <v>MRT44J3X102R1Z44</v>
      </c>
      <c r="T179" s="320" t="str">
        <f t="shared" si="47"/>
        <v>SMF 53520</v>
      </c>
      <c r="U179" s="320"/>
      <c r="V179" s="320" t="e">
        <f>VLOOKUP(S179,'Price list'!D$15:S$298,15,FALSE)</f>
        <v>#N/A</v>
      </c>
      <c r="W179" s="320">
        <f t="shared" si="48"/>
        <v>136</v>
      </c>
      <c r="X179" s="320">
        <f t="shared" si="49"/>
        <v>1</v>
      </c>
      <c r="Y179" s="318" t="str">
        <f t="shared" si="50"/>
        <v>Next Power</v>
      </c>
      <c r="Z179" s="318" t="str">
        <f t="shared" si="51"/>
        <v>Commande 3</v>
      </c>
      <c r="AA179"/>
      <c r="AC179" s="318" t="str">
        <f t="shared" si="52"/>
        <v>Next PowerMRT44J3X102R1Z44Commande 3</v>
      </c>
      <c r="AD179" s="318" t="str">
        <f t="shared" si="53"/>
        <v>MRT44J3X102R1Z44</v>
      </c>
      <c r="AE179" s="318" t="str">
        <f t="shared" si="54"/>
        <v>Next PowerMRT44J3X102R1Z44</v>
      </c>
      <c r="AF179" s="318" t="e">
        <f>VLOOKUP(AC179,'Price list'!AN:AO,2,FALSE)</f>
        <v>#N/A</v>
      </c>
      <c r="AG179" s="318" t="str">
        <f t="shared" si="55"/>
        <v>MRT44J3X102R1Z44</v>
      </c>
      <c r="AH179" s="318">
        <f t="shared" si="56"/>
        <v>136</v>
      </c>
      <c r="AI179" s="318">
        <f t="shared" si="57"/>
        <v>1</v>
      </c>
    </row>
    <row r="180" spans="1:35" s="318" customFormat="1" ht="17.100000000000001" customHeight="1" thickBot="1" x14ac:dyDescent="0.3">
      <c r="A180" s="439" t="s">
        <v>1092</v>
      </c>
      <c r="B180" s="440" t="s">
        <v>1060</v>
      </c>
      <c r="C180" s="472" t="s">
        <v>1059</v>
      </c>
      <c r="D180" s="448" t="s">
        <v>387</v>
      </c>
      <c r="E180" s="343" t="s">
        <v>1125</v>
      </c>
      <c r="F180" s="440" t="s">
        <v>1124</v>
      </c>
      <c r="G180" s="520">
        <f>2*34</f>
        <v>68</v>
      </c>
      <c r="H180" s="343">
        <v>1</v>
      </c>
      <c r="I180" s="521">
        <f>(VLOOKUP(D180,'[5]Price List'!B:O,14,0)*J180)+H180*25</f>
        <v>562.20000000000005</v>
      </c>
      <c r="J180" s="384">
        <f t="shared" si="68"/>
        <v>68</v>
      </c>
      <c r="K180" s="343"/>
      <c r="L180" s="368">
        <v>68</v>
      </c>
      <c r="M180" s="385">
        <f t="shared" si="69"/>
        <v>0</v>
      </c>
      <c r="N180" s="343"/>
      <c r="O180" s="363">
        <v>45066</v>
      </c>
      <c r="P180" s="458">
        <v>45069</v>
      </c>
      <c r="Q180" s="458">
        <v>45054</v>
      </c>
      <c r="R180" s="473" t="s">
        <v>1122</v>
      </c>
      <c r="S180" s="320" t="str">
        <f t="shared" si="46"/>
        <v>MRT44J3X102L1Z44</v>
      </c>
      <c r="T180" s="320" t="str">
        <f t="shared" si="47"/>
        <v>SMF 53522</v>
      </c>
      <c r="U180" s="320"/>
      <c r="V180" s="320" t="e">
        <f>VLOOKUP(S180,'Price list'!D$15:S$298,15,FALSE)</f>
        <v>#N/A</v>
      </c>
      <c r="W180" s="320">
        <f t="shared" si="48"/>
        <v>68</v>
      </c>
      <c r="X180" s="320">
        <f t="shared" si="49"/>
        <v>1</v>
      </c>
      <c r="Y180" s="318" t="str">
        <f t="shared" si="50"/>
        <v>Next Power</v>
      </c>
      <c r="Z180" s="318" t="str">
        <f t="shared" si="51"/>
        <v>Commande 3</v>
      </c>
      <c r="AA180"/>
      <c r="AC180" s="318" t="str">
        <f t="shared" si="52"/>
        <v>Next PowerMRT44J3X102L1Z44Commande 3</v>
      </c>
      <c r="AD180" s="318" t="str">
        <f t="shared" si="53"/>
        <v>MRT44J3X102L1Z44</v>
      </c>
      <c r="AE180" s="318" t="str">
        <f t="shared" si="54"/>
        <v>Next PowerMRT44J3X102L1Z44</v>
      </c>
      <c r="AF180" s="318" t="e">
        <f>VLOOKUP(AC180,'Price list'!AN:AO,2,FALSE)</f>
        <v>#N/A</v>
      </c>
      <c r="AG180" s="318" t="str">
        <f t="shared" si="55"/>
        <v>MRT44J3X102L1Z44</v>
      </c>
      <c r="AH180" s="318">
        <f t="shared" si="56"/>
        <v>68</v>
      </c>
      <c r="AI180" s="318">
        <f t="shared" si="57"/>
        <v>1</v>
      </c>
    </row>
    <row r="181" spans="1:35" s="318" customFormat="1" ht="17.100000000000001" customHeight="1" thickBot="1" x14ac:dyDescent="0.3">
      <c r="A181" s="522" t="s">
        <v>190</v>
      </c>
      <c r="B181" s="463" t="s">
        <v>1052</v>
      </c>
      <c r="C181" s="462" t="s">
        <v>1059</v>
      </c>
      <c r="D181" s="461" t="s">
        <v>86</v>
      </c>
      <c r="E181" s="461" t="str">
        <f>VLOOKUP(D181,'[5]Price List'!B:D,3,0)</f>
        <v>LB89L5W172R1Z44</v>
      </c>
      <c r="F181" s="461" t="str">
        <f>VLOOKUP(D181,'[5]Price List'!B:G,6,0)</f>
        <v>L5</v>
      </c>
      <c r="G181" s="523">
        <v>48</v>
      </c>
      <c r="H181" s="523">
        <v>24</v>
      </c>
      <c r="I181" s="464">
        <f>(VLOOKUP(D181,'[5]Price List'!B:N,13,0)*J181)+23*H181</f>
        <v>24974.399999999998</v>
      </c>
      <c r="J181" s="524">
        <f>+H181*G181</f>
        <v>1152</v>
      </c>
      <c r="K181" s="463"/>
      <c r="L181" s="525">
        <v>1152</v>
      </c>
      <c r="M181" s="463">
        <f t="shared" si="69"/>
        <v>0</v>
      </c>
      <c r="N181" s="526"/>
      <c r="O181" s="468">
        <v>45062</v>
      </c>
      <c r="P181" s="527">
        <v>45064</v>
      </c>
      <c r="Q181" s="527">
        <v>45057</v>
      </c>
      <c r="R181" s="528" t="s">
        <v>1126</v>
      </c>
      <c r="S181" s="320" t="str">
        <f t="shared" si="46"/>
        <v>LB89L5W172R1Z44</v>
      </c>
      <c r="T181" s="320" t="str">
        <f t="shared" si="47"/>
        <v>SMF 59538</v>
      </c>
      <c r="U181" s="320"/>
      <c r="V181" s="320">
        <f>VLOOKUP(S181,'Price list'!D$15:S$298,15,FALSE)</f>
        <v>21.2</v>
      </c>
      <c r="W181" s="320">
        <f t="shared" si="48"/>
        <v>48</v>
      </c>
      <c r="X181" s="320">
        <f t="shared" si="49"/>
        <v>24</v>
      </c>
      <c r="Y181" s="318" t="str">
        <f t="shared" si="50"/>
        <v>Ouest Batteries</v>
      </c>
      <c r="Z181" s="318" t="str">
        <f t="shared" si="51"/>
        <v>Commande 2</v>
      </c>
      <c r="AA181"/>
      <c r="AC181" s="318" t="str">
        <f t="shared" si="52"/>
        <v>Ouest BatteriesLB89L5W172R1Z44Commande 2</v>
      </c>
      <c r="AD181" s="318" t="str">
        <f t="shared" si="53"/>
        <v>LB89L5W172R1Z44</v>
      </c>
      <c r="AE181" s="318" t="str">
        <f t="shared" si="54"/>
        <v>Ouest BatteriesLB89L5W172R1Z44</v>
      </c>
      <c r="AF181" s="318" t="e">
        <f>VLOOKUP(AC181,'Price list'!AN:AO,2,FALSE)</f>
        <v>#N/A</v>
      </c>
      <c r="AG181" s="318" t="str">
        <f t="shared" si="55"/>
        <v>LB89L5W172R1Z44</v>
      </c>
      <c r="AH181" s="318">
        <f t="shared" si="56"/>
        <v>48</v>
      </c>
      <c r="AI181" s="318">
        <f t="shared" si="57"/>
        <v>24</v>
      </c>
    </row>
    <row r="182" spans="1:35" s="318" customFormat="1" ht="17.100000000000001" customHeight="1" x14ac:dyDescent="0.25">
      <c r="A182" s="433" t="s">
        <v>1092</v>
      </c>
      <c r="B182" s="434" t="s">
        <v>1067</v>
      </c>
      <c r="C182" s="388" t="s">
        <v>1055</v>
      </c>
      <c r="D182" s="231" t="s">
        <v>57</v>
      </c>
      <c r="E182" s="231" t="str">
        <f>VLOOKUP(D182,'[5]Price List'!B$8:R$30,3,0)</f>
        <v>LB77L3W172R1Z55</v>
      </c>
      <c r="F182" s="231" t="s">
        <v>59</v>
      </c>
      <c r="G182" s="445">
        <v>76</v>
      </c>
      <c r="H182" s="486">
        <v>4</v>
      </c>
      <c r="I182" s="498">
        <f>(VLOOKUP(E182,'[5]Price List'!D:O,12,0)*J182)+H182*25</f>
        <v>3596</v>
      </c>
      <c r="J182" s="496">
        <f t="shared" ref="J182:J186" si="70">+H182*G182</f>
        <v>304</v>
      </c>
      <c r="K182" s="231"/>
      <c r="L182" s="313">
        <v>304</v>
      </c>
      <c r="M182" s="375">
        <f>IF(0&lt;J182-K182-L182,J182-K182-L182,0)</f>
        <v>0</v>
      </c>
      <c r="N182" s="231"/>
      <c r="O182" s="348">
        <v>45077</v>
      </c>
      <c r="P182" s="348">
        <v>45083</v>
      </c>
      <c r="Q182" s="348">
        <v>45057</v>
      </c>
      <c r="R182" s="422" t="s">
        <v>1127</v>
      </c>
      <c r="S182" s="320" t="str">
        <f t="shared" si="46"/>
        <v>LB77L3W172R1Z55</v>
      </c>
      <c r="T182" s="320" t="str">
        <f t="shared" si="47"/>
        <v>SMF 57412</v>
      </c>
      <c r="U182" s="320"/>
      <c r="V182" s="320">
        <f>VLOOKUP(S182,'Price list'!D$15:S$298,15,FALSE)</f>
        <v>17.454000000000001</v>
      </c>
      <c r="W182" s="320">
        <f t="shared" si="48"/>
        <v>76</v>
      </c>
      <c r="X182" s="320">
        <f t="shared" si="49"/>
        <v>4</v>
      </c>
      <c r="Y182" s="318" t="str">
        <f t="shared" si="50"/>
        <v>Next Power</v>
      </c>
      <c r="Z182" s="318" t="str">
        <f t="shared" si="51"/>
        <v>Commande 4</v>
      </c>
      <c r="AA182"/>
      <c r="AC182" s="318" t="str">
        <f t="shared" si="52"/>
        <v>Next PowerLB77L3W172R1Z55Commande 4</v>
      </c>
      <c r="AD182" s="318" t="str">
        <f t="shared" si="53"/>
        <v>LB77L3W172R1Z55</v>
      </c>
      <c r="AE182" s="318" t="str">
        <f t="shared" si="54"/>
        <v>Next PowerLB77L3W172R1Z55</v>
      </c>
      <c r="AF182" s="318" t="e">
        <f>VLOOKUP(AC182,'Price list'!AN:AO,2,FALSE)</f>
        <v>#N/A</v>
      </c>
      <c r="AG182" s="318" t="str">
        <f t="shared" si="55"/>
        <v>LB77L3W172R1Z55</v>
      </c>
      <c r="AH182" s="318">
        <f t="shared" si="56"/>
        <v>76</v>
      </c>
      <c r="AI182" s="318">
        <f t="shared" si="57"/>
        <v>4</v>
      </c>
    </row>
    <row r="183" spans="1:35" s="318" customFormat="1" ht="17.100000000000001" customHeight="1" x14ac:dyDescent="0.25">
      <c r="A183" s="436" t="s">
        <v>1092</v>
      </c>
      <c r="B183" s="437" t="s">
        <v>1067</v>
      </c>
      <c r="C183" s="392" t="s">
        <v>1055</v>
      </c>
      <c r="D183" s="320" t="s">
        <v>61</v>
      </c>
      <c r="E183" s="320" t="str">
        <f>VLOOKUP(D183,'[5]Price List'!B$8:R$30,3,0)</f>
        <v>LB90L5W172R1Z55</v>
      </c>
      <c r="F183" s="320" t="s">
        <v>63</v>
      </c>
      <c r="G183" s="446">
        <v>48</v>
      </c>
      <c r="H183" s="489">
        <v>2</v>
      </c>
      <c r="I183" s="529">
        <f>(VLOOKUP(E183,'[5]Price List'!D:O,12,0)*J183)+H183*25</f>
        <v>1182.8000000000002</v>
      </c>
      <c r="J183" s="499">
        <f t="shared" si="70"/>
        <v>96</v>
      </c>
      <c r="K183" s="320"/>
      <c r="L183" s="323">
        <v>96</v>
      </c>
      <c r="M183" s="381">
        <f>IF(0&lt;J183-K183-L183,J183-K183-L183,0)</f>
        <v>0</v>
      </c>
      <c r="N183" s="320"/>
      <c r="O183" s="354">
        <v>45077</v>
      </c>
      <c r="P183" s="354">
        <v>45083</v>
      </c>
      <c r="Q183" s="354">
        <v>45057</v>
      </c>
      <c r="R183" s="380" t="s">
        <v>1127</v>
      </c>
      <c r="S183" s="320" t="str">
        <f t="shared" si="46"/>
        <v>LB90L5W172R1Z55</v>
      </c>
      <c r="T183" s="320" t="str">
        <f t="shared" si="47"/>
        <v>SMF 60044</v>
      </c>
      <c r="U183" s="320"/>
      <c r="V183" s="320">
        <f>VLOOKUP(S183,'Price list'!D$15:S$298,15,FALSE)</f>
        <v>22.8</v>
      </c>
      <c r="W183" s="320">
        <f t="shared" si="48"/>
        <v>48</v>
      </c>
      <c r="X183" s="320">
        <f t="shared" si="49"/>
        <v>2</v>
      </c>
      <c r="Y183" s="318" t="str">
        <f t="shared" si="50"/>
        <v>Next Power</v>
      </c>
      <c r="Z183" s="318" t="str">
        <f t="shared" si="51"/>
        <v>Commande 4</v>
      </c>
      <c r="AA183"/>
      <c r="AC183" s="318" t="str">
        <f t="shared" si="52"/>
        <v>Next PowerLB90L5W172R1Z55Commande 4</v>
      </c>
      <c r="AD183" s="318" t="str">
        <f t="shared" si="53"/>
        <v>LB90L5W172R1Z55</v>
      </c>
      <c r="AE183" s="318" t="str">
        <f t="shared" si="54"/>
        <v>Next PowerLB90L5W172R1Z55</v>
      </c>
      <c r="AF183" s="318" t="e">
        <f>VLOOKUP(AC183,'Price list'!AN:AO,2,FALSE)</f>
        <v>#N/A</v>
      </c>
      <c r="AG183" s="318" t="str">
        <f t="shared" si="55"/>
        <v>LB90L5W172R1Z55</v>
      </c>
      <c r="AH183" s="318">
        <f t="shared" si="56"/>
        <v>48</v>
      </c>
      <c r="AI183" s="318">
        <f t="shared" si="57"/>
        <v>2</v>
      </c>
    </row>
    <row r="184" spans="1:35" s="318" customFormat="1" ht="17.100000000000001" customHeight="1" x14ac:dyDescent="0.25">
      <c r="A184" s="436" t="s">
        <v>1092</v>
      </c>
      <c r="B184" s="437" t="s">
        <v>1067</v>
      </c>
      <c r="C184" s="403" t="s">
        <v>1059</v>
      </c>
      <c r="D184" s="320" t="s">
        <v>76</v>
      </c>
      <c r="E184" s="320" t="str">
        <f>VLOOKUP(D184,'[5]Price List'!B$8:R$30,3,0)</f>
        <v>LB56L2W172R1Z44</v>
      </c>
      <c r="F184" s="320" t="s">
        <v>55</v>
      </c>
      <c r="G184" s="446">
        <v>84</v>
      </c>
      <c r="H184" s="489">
        <v>5</v>
      </c>
      <c r="I184" s="529">
        <f>(VLOOKUP(E184,'[5]Price List'!D:O,12,0)*J184)+H184*25</f>
        <v>4157</v>
      </c>
      <c r="J184" s="499">
        <f t="shared" si="70"/>
        <v>420</v>
      </c>
      <c r="K184" s="320"/>
      <c r="L184" s="323">
        <v>420</v>
      </c>
      <c r="M184" s="423">
        <f t="shared" ref="M184:M186" si="71">IF(0&lt;J184-K184-L184,J184-K184-L184,0)</f>
        <v>0</v>
      </c>
      <c r="N184" s="320"/>
      <c r="O184" s="354">
        <v>45077</v>
      </c>
      <c r="P184" s="354">
        <v>45083</v>
      </c>
      <c r="Q184" s="354">
        <v>45057</v>
      </c>
      <c r="R184" s="405" t="s">
        <v>1127</v>
      </c>
      <c r="S184" s="320" t="str">
        <f t="shared" si="46"/>
        <v>LB56L2W172R1Z44</v>
      </c>
      <c r="T184" s="320" t="str">
        <f t="shared" si="47"/>
        <v>SMF 56078</v>
      </c>
      <c r="U184" s="320"/>
      <c r="V184" s="320">
        <f>VLOOKUP(S184,'Price list'!D$15:S$298,15,FALSE)</f>
        <v>13.9</v>
      </c>
      <c r="W184" s="320">
        <f t="shared" si="48"/>
        <v>84</v>
      </c>
      <c r="X184" s="320">
        <f t="shared" si="49"/>
        <v>5</v>
      </c>
      <c r="Y184" s="318" t="str">
        <f t="shared" si="50"/>
        <v>Next Power</v>
      </c>
      <c r="Z184" s="318" t="str">
        <f t="shared" si="51"/>
        <v>Commande 4</v>
      </c>
      <c r="AA184"/>
      <c r="AC184" s="318" t="str">
        <f t="shared" si="52"/>
        <v>Next PowerLB56L2W172R1Z44Commande 4</v>
      </c>
      <c r="AD184" s="318" t="str">
        <f t="shared" si="53"/>
        <v>LB56L2W172R1Z44</v>
      </c>
      <c r="AE184" s="318" t="str">
        <f t="shared" si="54"/>
        <v>Next PowerLB56L2W172R1Z44</v>
      </c>
      <c r="AF184" s="318" t="e">
        <f>VLOOKUP(AC184,'Price list'!AN:AO,2,FALSE)</f>
        <v>#N/A</v>
      </c>
      <c r="AG184" s="318" t="str">
        <f t="shared" si="55"/>
        <v>LB56L2W172R1Z44</v>
      </c>
      <c r="AH184" s="318">
        <f t="shared" si="56"/>
        <v>84</v>
      </c>
      <c r="AI184" s="318">
        <f t="shared" si="57"/>
        <v>5</v>
      </c>
    </row>
    <row r="185" spans="1:35" s="318" customFormat="1" ht="17.100000000000001" customHeight="1" x14ac:dyDescent="0.25">
      <c r="A185" s="436" t="s">
        <v>1092</v>
      </c>
      <c r="B185" s="437" t="s">
        <v>1067</v>
      </c>
      <c r="C185" s="403" t="s">
        <v>1059</v>
      </c>
      <c r="D185" s="320" t="s">
        <v>1094</v>
      </c>
      <c r="E185" s="320" t="s">
        <v>416</v>
      </c>
      <c r="F185" s="320" t="s">
        <v>1096</v>
      </c>
      <c r="G185" s="446">
        <v>56</v>
      </c>
      <c r="H185" s="489">
        <v>2</v>
      </c>
      <c r="I185" s="529">
        <f>(VLOOKUP(E185,'[5]Price List'!D:O,12,0)*J185)+H185*25</f>
        <v>1853.2000000000003</v>
      </c>
      <c r="J185" s="499">
        <f t="shared" si="70"/>
        <v>112</v>
      </c>
      <c r="K185" s="320"/>
      <c r="L185" s="323">
        <v>112</v>
      </c>
      <c r="M185" s="423">
        <f t="shared" si="71"/>
        <v>0</v>
      </c>
      <c r="N185" s="320"/>
      <c r="O185" s="354">
        <v>45077</v>
      </c>
      <c r="P185" s="354">
        <v>45083</v>
      </c>
      <c r="Q185" s="354">
        <v>45057</v>
      </c>
      <c r="R185" s="405" t="s">
        <v>1127</v>
      </c>
      <c r="S185" s="320" t="str">
        <f t="shared" si="46"/>
        <v>M78J0X172R1Z44</v>
      </c>
      <c r="T185" s="320" t="str">
        <f t="shared" si="47"/>
        <v>SMF 105D31L</v>
      </c>
      <c r="U185" s="320"/>
      <c r="V185" s="320">
        <f>VLOOKUP(S185,'Price list'!D$15:S$298,15,FALSE)</f>
        <v>23.4</v>
      </c>
      <c r="W185" s="320">
        <f t="shared" si="48"/>
        <v>56</v>
      </c>
      <c r="X185" s="320">
        <f t="shared" si="49"/>
        <v>2</v>
      </c>
      <c r="Y185" s="318" t="str">
        <f t="shared" si="50"/>
        <v>Next Power</v>
      </c>
      <c r="Z185" s="318" t="str">
        <f t="shared" si="51"/>
        <v>Commande 4</v>
      </c>
      <c r="AA185"/>
      <c r="AC185" s="318" t="str">
        <f t="shared" si="52"/>
        <v>Next PowerM78J0X172R1Z44Commande 4</v>
      </c>
      <c r="AD185" s="318" t="str">
        <f t="shared" si="53"/>
        <v>M78J0X172R1Z44</v>
      </c>
      <c r="AE185" s="318" t="str">
        <f t="shared" si="54"/>
        <v>Next PowerM78J0X172R1Z44</v>
      </c>
      <c r="AF185" s="318" t="e">
        <f>VLOOKUP(AC185,'Price list'!AN:AO,2,FALSE)</f>
        <v>#N/A</v>
      </c>
      <c r="AG185" s="318" t="str">
        <f t="shared" si="55"/>
        <v>M78J0X172R1Z44</v>
      </c>
      <c r="AH185" s="318">
        <f t="shared" si="56"/>
        <v>56</v>
      </c>
      <c r="AI185" s="318">
        <f t="shared" si="57"/>
        <v>2</v>
      </c>
    </row>
    <row r="186" spans="1:35" s="318" customFormat="1" ht="17.100000000000001" customHeight="1" x14ac:dyDescent="0.25">
      <c r="A186" s="436" t="s">
        <v>1092</v>
      </c>
      <c r="B186" s="437" t="s">
        <v>1067</v>
      </c>
      <c r="C186" s="403" t="s">
        <v>1059</v>
      </c>
      <c r="D186" s="320" t="s">
        <v>1128</v>
      </c>
      <c r="E186" s="320" t="s">
        <v>420</v>
      </c>
      <c r="F186" s="320" t="s">
        <v>1115</v>
      </c>
      <c r="G186" s="446">
        <v>56</v>
      </c>
      <c r="H186" s="489">
        <v>2</v>
      </c>
      <c r="I186" s="529">
        <f>(VLOOKUP(E186,'[5]Price List'!D:O,12,0)*J186)+H186*25</f>
        <v>1853.2000000000003</v>
      </c>
      <c r="J186" s="499">
        <f t="shared" si="70"/>
        <v>112</v>
      </c>
      <c r="K186" s="320"/>
      <c r="L186" s="323">
        <v>112</v>
      </c>
      <c r="M186" s="423">
        <f t="shared" si="71"/>
        <v>0</v>
      </c>
      <c r="N186" s="320"/>
      <c r="O186" s="354">
        <v>45077</v>
      </c>
      <c r="P186" s="354">
        <v>45083</v>
      </c>
      <c r="Q186" s="354">
        <v>45057</v>
      </c>
      <c r="R186" s="405" t="s">
        <v>1127</v>
      </c>
      <c r="S186" s="320" t="str">
        <f t="shared" si="46"/>
        <v>M78J0X172L1Z44</v>
      </c>
      <c r="T186" s="320" t="str">
        <f t="shared" si="47"/>
        <v>SMF 105D31R</v>
      </c>
      <c r="U186" s="320"/>
      <c r="V186" s="320">
        <f>VLOOKUP(S186,'Price list'!D$15:S$298,15,FALSE)</f>
        <v>23.4</v>
      </c>
      <c r="W186" s="320">
        <f t="shared" si="48"/>
        <v>56</v>
      </c>
      <c r="X186" s="320">
        <f t="shared" si="49"/>
        <v>2</v>
      </c>
      <c r="Y186" s="318" t="str">
        <f t="shared" si="50"/>
        <v>Next Power</v>
      </c>
      <c r="Z186" s="318" t="str">
        <f t="shared" si="51"/>
        <v>Commande 4</v>
      </c>
      <c r="AA186"/>
      <c r="AC186" s="318" t="str">
        <f t="shared" si="52"/>
        <v>Next PowerM78J0X172L1Z44Commande 4</v>
      </c>
      <c r="AD186" s="318" t="str">
        <f t="shared" si="53"/>
        <v>M78J0X172L1Z44</v>
      </c>
      <c r="AE186" s="318" t="str">
        <f t="shared" si="54"/>
        <v>Next PowerM78J0X172L1Z44</v>
      </c>
      <c r="AF186" s="318" t="e">
        <f>VLOOKUP(AC186,'Price list'!AN:AO,2,FALSE)</f>
        <v>#N/A</v>
      </c>
      <c r="AG186" s="318" t="str">
        <f t="shared" si="55"/>
        <v>M78J0X172L1Z44</v>
      </c>
      <c r="AH186" s="318">
        <f t="shared" si="56"/>
        <v>56</v>
      </c>
      <c r="AI186" s="318">
        <f t="shared" si="57"/>
        <v>2</v>
      </c>
    </row>
    <row r="187" spans="1:35" s="318" customFormat="1" ht="17.100000000000001" customHeight="1" x14ac:dyDescent="0.25">
      <c r="A187" s="436" t="s">
        <v>1092</v>
      </c>
      <c r="B187" s="437" t="s">
        <v>1067</v>
      </c>
      <c r="C187" s="403" t="s">
        <v>1059</v>
      </c>
      <c r="D187" s="404" t="s">
        <v>399</v>
      </c>
      <c r="E187" s="320" t="s">
        <v>400</v>
      </c>
      <c r="F187" s="437" t="s">
        <v>1011</v>
      </c>
      <c r="G187" s="519">
        <f>3*30</f>
        <v>90</v>
      </c>
      <c r="H187" s="489">
        <v>2</v>
      </c>
      <c r="I187" s="529">
        <f>(VLOOKUP(E187,'[5]Price List'!D:O,12,0)*J187)+H187*25</f>
        <v>1598</v>
      </c>
      <c r="J187" s="499">
        <f>+H187*G187</f>
        <v>180</v>
      </c>
      <c r="K187" s="320"/>
      <c r="L187" s="323">
        <v>180</v>
      </c>
      <c r="M187" s="423">
        <f>IF(0&lt;J187-K187-L187,J187-K187-L187,0)</f>
        <v>0</v>
      </c>
      <c r="N187" s="320"/>
      <c r="O187" s="354">
        <v>45077</v>
      </c>
      <c r="P187" s="354">
        <v>45083</v>
      </c>
      <c r="Q187" s="354">
        <v>45057</v>
      </c>
      <c r="R187" s="405" t="s">
        <v>1127</v>
      </c>
      <c r="S187" s="320" t="str">
        <f t="shared" si="46"/>
        <v>MRT45J4X102R1Z44</v>
      </c>
      <c r="T187" s="320" t="str">
        <f t="shared" si="47"/>
        <v>SMF 54523</v>
      </c>
      <c r="U187" s="320"/>
      <c r="V187" s="320">
        <f>VLOOKUP(S187,'Price list'!D$15:S$298,15,FALSE)</f>
        <v>12.7</v>
      </c>
      <c r="W187" s="320">
        <f t="shared" si="48"/>
        <v>90</v>
      </c>
      <c r="X187" s="320">
        <f t="shared" si="49"/>
        <v>2</v>
      </c>
      <c r="Y187" s="318" t="str">
        <f t="shared" si="50"/>
        <v>Next Power</v>
      </c>
      <c r="Z187" s="318" t="str">
        <f t="shared" si="51"/>
        <v>Commande 4</v>
      </c>
      <c r="AA187"/>
      <c r="AC187" s="318" t="str">
        <f t="shared" si="52"/>
        <v>Next PowerMRT45J4X102R1Z44Commande 4</v>
      </c>
      <c r="AD187" s="318" t="str">
        <f t="shared" si="53"/>
        <v>MRT45J4X102R1Z44</v>
      </c>
      <c r="AE187" s="318" t="str">
        <f t="shared" si="54"/>
        <v>Next PowerMRT45J4X102R1Z44</v>
      </c>
      <c r="AF187" s="318" t="e">
        <f>VLOOKUP(AC187,'Price list'!AN:AO,2,FALSE)</f>
        <v>#N/A</v>
      </c>
      <c r="AG187" s="318" t="str">
        <f t="shared" si="55"/>
        <v>MRT45J4X102R1Z44</v>
      </c>
      <c r="AH187" s="318">
        <f t="shared" si="56"/>
        <v>90</v>
      </c>
      <c r="AI187" s="318">
        <f t="shared" si="57"/>
        <v>2</v>
      </c>
    </row>
    <row r="188" spans="1:35" s="318" customFormat="1" ht="17.100000000000001" customHeight="1" x14ac:dyDescent="0.25">
      <c r="A188" s="436" t="s">
        <v>1092</v>
      </c>
      <c r="B188" s="437" t="s">
        <v>1067</v>
      </c>
      <c r="C188" s="403" t="s">
        <v>1059</v>
      </c>
      <c r="D188" s="404" t="s">
        <v>383</v>
      </c>
      <c r="E188" s="320" t="s">
        <v>1123</v>
      </c>
      <c r="F188" s="437" t="s">
        <v>1124</v>
      </c>
      <c r="G188" s="519">
        <f>3*34</f>
        <v>102</v>
      </c>
      <c r="H188" s="489">
        <v>1</v>
      </c>
      <c r="I188" s="529">
        <f>(VLOOKUP(E188,'[5]Price List'!D:O,12,0)*J188)+H188*25</f>
        <v>830.80000000000007</v>
      </c>
      <c r="J188" s="499">
        <f t="shared" ref="J188:J190" si="72">+H188*G188</f>
        <v>102</v>
      </c>
      <c r="K188" s="320"/>
      <c r="L188" s="323">
        <v>102</v>
      </c>
      <c r="M188" s="423">
        <f t="shared" ref="M188:M190" si="73">IF(0&lt;J188-K188-L188,J188-K188-L188,0)</f>
        <v>0</v>
      </c>
      <c r="N188" s="320"/>
      <c r="O188" s="354">
        <v>45077</v>
      </c>
      <c r="P188" s="354">
        <v>45083</v>
      </c>
      <c r="Q188" s="354">
        <v>45057</v>
      </c>
      <c r="R188" s="405" t="s">
        <v>1127</v>
      </c>
      <c r="S188" s="320" t="str">
        <f t="shared" si="46"/>
        <v>MRT44J3X102R1Z44</v>
      </c>
      <c r="T188" s="320" t="str">
        <f t="shared" si="47"/>
        <v>SMF 53520</v>
      </c>
      <c r="U188" s="320"/>
      <c r="V188" s="320" t="e">
        <f>VLOOKUP(S188,'Price list'!D$15:S$298,15,FALSE)</f>
        <v>#N/A</v>
      </c>
      <c r="W188" s="320">
        <f t="shared" si="48"/>
        <v>102</v>
      </c>
      <c r="X188" s="320">
        <f t="shared" si="49"/>
        <v>1</v>
      </c>
      <c r="Y188" s="318" t="str">
        <f t="shared" si="50"/>
        <v>Next Power</v>
      </c>
      <c r="Z188" s="318" t="str">
        <f t="shared" si="51"/>
        <v>Commande 4</v>
      </c>
      <c r="AA188"/>
      <c r="AC188" s="318" t="str">
        <f t="shared" si="52"/>
        <v>Next PowerMRT44J3X102R1Z44Commande 4</v>
      </c>
      <c r="AD188" s="318" t="str">
        <f t="shared" si="53"/>
        <v>MRT44J3X102R1Z44</v>
      </c>
      <c r="AE188" s="318" t="str">
        <f t="shared" si="54"/>
        <v>Next PowerMRT44J3X102R1Z44</v>
      </c>
      <c r="AF188" s="318" t="e">
        <f>VLOOKUP(AC188,'Price list'!AN:AO,2,FALSE)</f>
        <v>#N/A</v>
      </c>
      <c r="AG188" s="318" t="str">
        <f t="shared" si="55"/>
        <v>MRT44J3X102R1Z44</v>
      </c>
      <c r="AH188" s="318">
        <f t="shared" si="56"/>
        <v>102</v>
      </c>
      <c r="AI188" s="318">
        <f t="shared" si="57"/>
        <v>1</v>
      </c>
    </row>
    <row r="189" spans="1:35" s="318" customFormat="1" ht="17.100000000000001" customHeight="1" thickBot="1" x14ac:dyDescent="0.3">
      <c r="A189" s="530" t="s">
        <v>1092</v>
      </c>
      <c r="B189" s="531" t="s">
        <v>1067</v>
      </c>
      <c r="C189" s="406" t="s">
        <v>1059</v>
      </c>
      <c r="D189" s="407" t="s">
        <v>387</v>
      </c>
      <c r="E189" s="338" t="s">
        <v>1125</v>
      </c>
      <c r="F189" s="531" t="s">
        <v>1124</v>
      </c>
      <c r="G189" s="532">
        <f>3*34</f>
        <v>102</v>
      </c>
      <c r="H189" s="533">
        <v>1</v>
      </c>
      <c r="I189" s="534">
        <f>(VLOOKUP(E189,'[5]Price List'!D:O,12,0)*J189)+H189*25</f>
        <v>830.80000000000007</v>
      </c>
      <c r="J189" s="535">
        <f t="shared" si="72"/>
        <v>102</v>
      </c>
      <c r="K189" s="338"/>
      <c r="L189" s="342">
        <v>102</v>
      </c>
      <c r="M189" s="536">
        <f t="shared" si="73"/>
        <v>0</v>
      </c>
      <c r="N189" s="338"/>
      <c r="O189" s="398">
        <v>45077</v>
      </c>
      <c r="P189" s="398">
        <v>45083</v>
      </c>
      <c r="Q189" s="398">
        <v>45057</v>
      </c>
      <c r="R189" s="409" t="s">
        <v>1127</v>
      </c>
      <c r="S189" s="320" t="str">
        <f t="shared" si="46"/>
        <v>MRT44J3X102L1Z44</v>
      </c>
      <c r="T189" s="320" t="str">
        <f t="shared" si="47"/>
        <v>SMF 53522</v>
      </c>
      <c r="U189" s="320"/>
      <c r="V189" s="320" t="e">
        <f>VLOOKUP(S189,'Price list'!D$15:S$298,15,FALSE)</f>
        <v>#N/A</v>
      </c>
      <c r="W189" s="320">
        <f t="shared" si="48"/>
        <v>102</v>
      </c>
      <c r="X189" s="320">
        <f t="shared" si="49"/>
        <v>1</v>
      </c>
      <c r="Y189" s="318" t="str">
        <f t="shared" si="50"/>
        <v>Next Power</v>
      </c>
      <c r="Z189" s="318" t="str">
        <f t="shared" si="51"/>
        <v>Commande 4</v>
      </c>
      <c r="AA189"/>
      <c r="AC189" s="318" t="str">
        <f t="shared" si="52"/>
        <v>Next PowerMRT44J3X102L1Z44Commande 4</v>
      </c>
      <c r="AD189" s="318" t="str">
        <f t="shared" si="53"/>
        <v>MRT44J3X102L1Z44</v>
      </c>
      <c r="AE189" s="318" t="str">
        <f t="shared" si="54"/>
        <v>Next PowerMRT44J3X102L1Z44</v>
      </c>
      <c r="AF189" s="318" t="e">
        <f>VLOOKUP(AC189,'Price list'!AN:AO,2,FALSE)</f>
        <v>#N/A</v>
      </c>
      <c r="AG189" s="318" t="str">
        <f t="shared" si="55"/>
        <v>MRT44J3X102L1Z44</v>
      </c>
      <c r="AH189" s="318">
        <f t="shared" si="56"/>
        <v>102</v>
      </c>
      <c r="AI189" s="318">
        <f t="shared" si="57"/>
        <v>1</v>
      </c>
    </row>
    <row r="190" spans="1:35" s="318" customFormat="1" ht="17.100000000000001" customHeight="1" x14ac:dyDescent="0.25">
      <c r="A190" s="537" t="s">
        <v>945</v>
      </c>
      <c r="B190" s="434" t="s">
        <v>1129</v>
      </c>
      <c r="C190" s="410" t="s">
        <v>1059</v>
      </c>
      <c r="D190" s="434" t="s">
        <v>86</v>
      </c>
      <c r="E190" s="434" t="str">
        <f>VLOOKUP(D190,'[5]Price List'!B:D,3,0)</f>
        <v>LB89L5W172R1Z44</v>
      </c>
      <c r="F190" s="538" t="s">
        <v>63</v>
      </c>
      <c r="G190" s="434">
        <f>+VLOOKUP(D190,'[5]Price List'!B:R,16,0)</f>
        <v>36</v>
      </c>
      <c r="H190" s="434">
        <v>6</v>
      </c>
      <c r="I190" s="450">
        <f>(VLOOKUP(D190,'[5]Price List'!B:N,13,0)*J190)+H190*24</f>
        <v>4723.2</v>
      </c>
      <c r="J190" s="485">
        <f t="shared" si="72"/>
        <v>216</v>
      </c>
      <c r="K190" s="445"/>
      <c r="L190" s="313">
        <v>216</v>
      </c>
      <c r="M190" s="421">
        <f t="shared" si="73"/>
        <v>0</v>
      </c>
      <c r="N190" s="231" t="s">
        <v>1130</v>
      </c>
      <c r="O190" s="348">
        <v>45110</v>
      </c>
      <c r="P190" s="348">
        <v>45111</v>
      </c>
      <c r="Q190" s="348">
        <v>45103</v>
      </c>
      <c r="R190" s="422" t="s">
        <v>1131</v>
      </c>
      <c r="S190" s="320" t="str">
        <f t="shared" si="46"/>
        <v>LB89L5W172R1Z44</v>
      </c>
      <c r="T190" s="320" t="str">
        <f t="shared" si="47"/>
        <v>SMF 59538</v>
      </c>
      <c r="U190" s="320"/>
      <c r="V190" s="320">
        <f>VLOOKUP(S190,'Price list'!D$15:S$298,15,FALSE)</f>
        <v>21.2</v>
      </c>
      <c r="W190" s="320">
        <f t="shared" si="48"/>
        <v>36</v>
      </c>
      <c r="X190" s="320">
        <f t="shared" si="49"/>
        <v>6</v>
      </c>
      <c r="Y190" s="318" t="str">
        <f t="shared" si="50"/>
        <v>Littoral Batteries</v>
      </c>
      <c r="Z190" s="318" t="str">
        <f t="shared" si="51"/>
        <v>Commande 12</v>
      </c>
      <c r="AA190"/>
      <c r="AC190" s="318" t="str">
        <f t="shared" si="52"/>
        <v>Littoral BatteriesLB89L5W172R1Z44Commande 12</v>
      </c>
      <c r="AD190" s="318" t="str">
        <f t="shared" si="53"/>
        <v>LB89L5W172R1Z44</v>
      </c>
      <c r="AE190" s="318" t="str">
        <f t="shared" si="54"/>
        <v>Littoral BatteriesLB89L5W172R1Z44</v>
      </c>
      <c r="AF190" s="318" t="e">
        <f>VLOOKUP(AC190,'Price list'!AN:AO,2,FALSE)</f>
        <v>#N/A</v>
      </c>
      <c r="AG190" s="318" t="str">
        <f t="shared" si="55"/>
        <v>LB89L5W172R1Z44</v>
      </c>
      <c r="AH190" s="318">
        <f t="shared" si="56"/>
        <v>36</v>
      </c>
      <c r="AI190" s="318">
        <f t="shared" si="57"/>
        <v>6</v>
      </c>
    </row>
    <row r="191" spans="1:35" s="318" customFormat="1" ht="17.100000000000001" customHeight="1" x14ac:dyDescent="0.25">
      <c r="A191" s="539" t="s">
        <v>945</v>
      </c>
      <c r="B191" s="437" t="s">
        <v>1129</v>
      </c>
      <c r="C191" s="403" t="s">
        <v>1059</v>
      </c>
      <c r="D191" s="437" t="s">
        <v>76</v>
      </c>
      <c r="E191" s="437" t="str">
        <f>VLOOKUP(D191,'[5]Price List'!B:D,3,0)</f>
        <v>LB56L2W172R1Z44</v>
      </c>
      <c r="F191" s="540" t="s">
        <v>55</v>
      </c>
      <c r="G191" s="437">
        <f>+VLOOKUP(D191,'[5]Price List'!B:R,16,0)</f>
        <v>63</v>
      </c>
      <c r="H191" s="541">
        <v>6</v>
      </c>
      <c r="I191" s="514">
        <f>(VLOOKUP(D191,'[5]Price List'!B:N,13,0)*J191)+H191*24</f>
        <v>5398.2</v>
      </c>
      <c r="J191" s="491">
        <f>+H191*G191</f>
        <v>378</v>
      </c>
      <c r="K191" s="446"/>
      <c r="L191" s="323">
        <v>378</v>
      </c>
      <c r="M191" s="423">
        <f>IF(0&lt;J191-K191-L191,J191-K191-L191,0)</f>
        <v>0</v>
      </c>
      <c r="N191" s="320" t="s">
        <v>1130</v>
      </c>
      <c r="O191" s="354">
        <v>45110</v>
      </c>
      <c r="P191" s="354">
        <v>45111</v>
      </c>
      <c r="Q191" s="354">
        <v>45103</v>
      </c>
      <c r="R191" s="380" t="s">
        <v>1131</v>
      </c>
      <c r="S191" s="320" t="str">
        <f t="shared" si="46"/>
        <v>LB56L2W172R1Z44</v>
      </c>
      <c r="T191" s="320" t="str">
        <f t="shared" si="47"/>
        <v>SMF 56078</v>
      </c>
      <c r="U191" s="320"/>
      <c r="V191" s="320">
        <f>VLOOKUP(S191,'Price list'!D$15:S$298,15,FALSE)</f>
        <v>13.9</v>
      </c>
      <c r="W191" s="320">
        <f t="shared" si="48"/>
        <v>63</v>
      </c>
      <c r="X191" s="320">
        <f t="shared" si="49"/>
        <v>6</v>
      </c>
      <c r="Y191" s="318" t="str">
        <f t="shared" si="50"/>
        <v>Littoral Batteries</v>
      </c>
      <c r="Z191" s="318" t="str">
        <f t="shared" si="51"/>
        <v>Commande 12</v>
      </c>
      <c r="AA191"/>
      <c r="AC191" s="318" t="str">
        <f t="shared" si="52"/>
        <v>Littoral BatteriesLB56L2W172R1Z44Commande 12</v>
      </c>
      <c r="AD191" s="318" t="str">
        <f t="shared" si="53"/>
        <v>LB56L2W172R1Z44</v>
      </c>
      <c r="AE191" s="318" t="str">
        <f t="shared" si="54"/>
        <v>Littoral BatteriesLB56L2W172R1Z44</v>
      </c>
      <c r="AF191" s="318" t="e">
        <f>VLOOKUP(AC191,'Price list'!AN:AO,2,FALSE)</f>
        <v>#N/A</v>
      </c>
      <c r="AG191" s="318" t="str">
        <f t="shared" si="55"/>
        <v>LB56L2W172R1Z44</v>
      </c>
      <c r="AH191" s="318">
        <f t="shared" si="56"/>
        <v>63</v>
      </c>
      <c r="AI191" s="318">
        <f t="shared" si="57"/>
        <v>6</v>
      </c>
    </row>
    <row r="192" spans="1:35" s="318" customFormat="1" ht="17.100000000000001" customHeight="1" x14ac:dyDescent="0.25">
      <c r="A192" s="539" t="s">
        <v>945</v>
      </c>
      <c r="B192" s="437" t="s">
        <v>1129</v>
      </c>
      <c r="C192" s="403" t="s">
        <v>1059</v>
      </c>
      <c r="D192" s="437" t="s">
        <v>69</v>
      </c>
      <c r="E192" s="437" t="str">
        <f>VLOOKUP(D192,'[5]Price List'!B:D,3,0)</f>
        <v>LB45L1W172R1Z44</v>
      </c>
      <c r="F192" s="540" t="s">
        <v>50</v>
      </c>
      <c r="G192" s="437">
        <f>+VLOOKUP(D192,'[5]Price List'!B:R,16,0)</f>
        <v>72</v>
      </c>
      <c r="H192" s="437">
        <v>5</v>
      </c>
      <c r="I192" s="514">
        <f>(VLOOKUP(D192,'[5]Price List'!B:N,13,0)*J192)+H192*24</f>
        <v>4368</v>
      </c>
      <c r="J192" s="491">
        <f t="shared" ref="J192:J197" si="74">+H192*G192</f>
        <v>360</v>
      </c>
      <c r="K192" s="446"/>
      <c r="L192" s="323">
        <v>360</v>
      </c>
      <c r="M192" s="423">
        <f t="shared" ref="M192:M195" si="75">IF(0&lt;J192-K192-L192,J192-K192-L192,0)</f>
        <v>0</v>
      </c>
      <c r="N192" s="320" t="s">
        <v>1130</v>
      </c>
      <c r="O192" s="354">
        <v>45110</v>
      </c>
      <c r="P192" s="354">
        <v>45111</v>
      </c>
      <c r="Q192" s="354">
        <v>45103</v>
      </c>
      <c r="R192" s="380" t="s">
        <v>1131</v>
      </c>
      <c r="S192" s="320" t="str">
        <f t="shared" si="46"/>
        <v>LB45L1W172R1Z44</v>
      </c>
      <c r="T192" s="320" t="str">
        <f t="shared" si="47"/>
        <v>SMF 54459</v>
      </c>
      <c r="U192" s="320"/>
      <c r="V192" s="320">
        <f>VLOOKUP(S192,'Price list'!D$15:S$298,15,FALSE)</f>
        <v>11.6</v>
      </c>
      <c r="W192" s="320">
        <f t="shared" si="48"/>
        <v>72</v>
      </c>
      <c r="X192" s="320">
        <f t="shared" si="49"/>
        <v>5</v>
      </c>
      <c r="Y192" s="318" t="str">
        <f t="shared" si="50"/>
        <v>Littoral Batteries</v>
      </c>
      <c r="Z192" s="318" t="str">
        <f t="shared" si="51"/>
        <v>Commande 12</v>
      </c>
      <c r="AA192"/>
      <c r="AC192" s="318" t="str">
        <f t="shared" si="52"/>
        <v>Littoral BatteriesLB45L1W172R1Z44Commande 12</v>
      </c>
      <c r="AD192" s="318" t="str">
        <f t="shared" si="53"/>
        <v>LB45L1W172R1Z44</v>
      </c>
      <c r="AE192" s="318" t="str">
        <f t="shared" si="54"/>
        <v>Littoral BatteriesLB45L1W172R1Z44</v>
      </c>
      <c r="AF192" s="318" t="e">
        <f>VLOOKUP(AC192,'Price list'!AN:AO,2,FALSE)</f>
        <v>#N/A</v>
      </c>
      <c r="AG192" s="318" t="str">
        <f t="shared" si="55"/>
        <v>LB45L1W172R1Z44</v>
      </c>
      <c r="AH192" s="318">
        <f t="shared" si="56"/>
        <v>72</v>
      </c>
      <c r="AI192" s="318">
        <f t="shared" si="57"/>
        <v>5</v>
      </c>
    </row>
    <row r="193" spans="1:35" s="318" customFormat="1" ht="17.100000000000001" customHeight="1" x14ac:dyDescent="0.25">
      <c r="A193" s="539" t="s">
        <v>945</v>
      </c>
      <c r="B193" s="437" t="s">
        <v>1129</v>
      </c>
      <c r="C193" s="542" t="s">
        <v>1055</v>
      </c>
      <c r="D193" s="437" t="s">
        <v>262</v>
      </c>
      <c r="E193" s="437" t="str">
        <f>VLOOKUP(D193,'[5]Price List'!B:D,3,0)</f>
        <v>LB66B2W172R1Z55</v>
      </c>
      <c r="F193" s="543" t="str">
        <f>VLOOKUP(D193,'[5]Price List'!B:G,6,0)</f>
        <v>L2B</v>
      </c>
      <c r="G193" s="437">
        <f>+VLOOKUP(D193,'[5]Price List'!B:R,16,0)</f>
        <v>63</v>
      </c>
      <c r="H193" s="437">
        <v>1</v>
      </c>
      <c r="I193" s="514">
        <f>(VLOOKUP(D193,'[5]Price List'!B:N,13,0)*J193)+H193*24</f>
        <v>912.3</v>
      </c>
      <c r="J193" s="491">
        <f t="shared" si="74"/>
        <v>63</v>
      </c>
      <c r="K193" s="446"/>
      <c r="L193" s="323">
        <v>63</v>
      </c>
      <c r="M193" s="423">
        <f t="shared" si="75"/>
        <v>0</v>
      </c>
      <c r="N193" s="320" t="s">
        <v>1130</v>
      </c>
      <c r="O193" s="354">
        <v>45110</v>
      </c>
      <c r="P193" s="354">
        <v>45111</v>
      </c>
      <c r="Q193" s="354">
        <v>45103</v>
      </c>
      <c r="R193" s="380" t="s">
        <v>1131</v>
      </c>
      <c r="S193" s="320" t="str">
        <f t="shared" si="46"/>
        <v>LB66B2W172R1Z55</v>
      </c>
      <c r="T193" s="320" t="str">
        <f t="shared" si="47"/>
        <v>SMF 56277</v>
      </c>
      <c r="U193" s="320"/>
      <c r="V193" s="320">
        <f>VLOOKUP(S193,'Price list'!D$15:S$298,15,FALSE)</f>
        <v>14.1</v>
      </c>
      <c r="W193" s="320">
        <f t="shared" si="48"/>
        <v>63</v>
      </c>
      <c r="X193" s="320">
        <f t="shared" si="49"/>
        <v>1</v>
      </c>
      <c r="Y193" s="318" t="str">
        <f t="shared" si="50"/>
        <v>Littoral Batteries</v>
      </c>
      <c r="Z193" s="318" t="str">
        <f t="shared" si="51"/>
        <v>Commande 12</v>
      </c>
      <c r="AA193"/>
      <c r="AC193" s="318" t="str">
        <f t="shared" si="52"/>
        <v>Littoral BatteriesLB66B2W172R1Z55Commande 12</v>
      </c>
      <c r="AD193" s="318" t="str">
        <f t="shared" si="53"/>
        <v>LB66B2W172R1Z55</v>
      </c>
      <c r="AE193" s="318" t="str">
        <f t="shared" si="54"/>
        <v>Littoral BatteriesLB66B2W172R1Z55</v>
      </c>
      <c r="AF193" s="318" t="e">
        <f>VLOOKUP(AC193,'Price list'!AN:AO,2,FALSE)</f>
        <v>#N/A</v>
      </c>
      <c r="AG193" s="318" t="str">
        <f t="shared" si="55"/>
        <v>LB66B2W172R1Z55</v>
      </c>
      <c r="AH193" s="318">
        <f t="shared" si="56"/>
        <v>63</v>
      </c>
      <c r="AI193" s="318">
        <f t="shared" si="57"/>
        <v>1</v>
      </c>
    </row>
    <row r="194" spans="1:35" s="318" customFormat="1" ht="17.100000000000001" customHeight="1" x14ac:dyDescent="0.25">
      <c r="A194" s="539" t="s">
        <v>945</v>
      </c>
      <c r="B194" s="437" t="s">
        <v>1129</v>
      </c>
      <c r="C194" s="542" t="s">
        <v>1055</v>
      </c>
      <c r="D194" s="437" t="s">
        <v>53</v>
      </c>
      <c r="E194" s="437" t="str">
        <f>VLOOKUP(D194,'[5]Price List'!B:D,3,0)</f>
        <v>LB66L2W172R1Z55</v>
      </c>
      <c r="F194" s="540" t="s">
        <v>55</v>
      </c>
      <c r="G194" s="437">
        <f>+VLOOKUP(D194,'[5]Price List'!B:R,16,0)</f>
        <v>63</v>
      </c>
      <c r="H194" s="437">
        <v>6</v>
      </c>
      <c r="I194" s="514">
        <f>(VLOOKUP(D194,'[5]Price List'!B:N,13,0)*J194)+H194*24</f>
        <v>5644.6559999999999</v>
      </c>
      <c r="J194" s="491">
        <f t="shared" si="74"/>
        <v>378</v>
      </c>
      <c r="K194" s="446"/>
      <c r="L194" s="323">
        <v>378</v>
      </c>
      <c r="M194" s="423">
        <f t="shared" si="75"/>
        <v>0</v>
      </c>
      <c r="N194" s="320" t="s">
        <v>1130</v>
      </c>
      <c r="O194" s="354">
        <v>45110</v>
      </c>
      <c r="P194" s="354">
        <v>45111</v>
      </c>
      <c r="Q194" s="354">
        <v>45103</v>
      </c>
      <c r="R194" s="380" t="s">
        <v>1131</v>
      </c>
      <c r="S194" s="320" t="str">
        <f t="shared" si="46"/>
        <v>LB66L2W172R1Z55</v>
      </c>
      <c r="T194" s="320" t="str">
        <f t="shared" si="47"/>
        <v>SMF 56219</v>
      </c>
      <c r="U194" s="320"/>
      <c r="V194" s="320">
        <f>VLOOKUP(S194,'Price list'!D$15:S$298,15,FALSE)</f>
        <v>14.552</v>
      </c>
      <c r="W194" s="320">
        <f t="shared" si="48"/>
        <v>63</v>
      </c>
      <c r="X194" s="320">
        <f t="shared" si="49"/>
        <v>6</v>
      </c>
      <c r="Y194" s="318" t="str">
        <f t="shared" si="50"/>
        <v>Littoral Batteries</v>
      </c>
      <c r="Z194" s="318" t="str">
        <f t="shared" si="51"/>
        <v>Commande 12</v>
      </c>
      <c r="AA194"/>
      <c r="AC194" s="318" t="str">
        <f t="shared" si="52"/>
        <v>Littoral BatteriesLB66L2W172R1Z55Commande 12</v>
      </c>
      <c r="AD194" s="318" t="str">
        <f t="shared" si="53"/>
        <v>LB66L2W172R1Z55</v>
      </c>
      <c r="AE194" s="318" t="str">
        <f t="shared" si="54"/>
        <v>Littoral BatteriesLB66L2W172R1Z55</v>
      </c>
      <c r="AF194" s="318" t="e">
        <f>VLOOKUP(AC194,'Price list'!AN:AO,2,FALSE)</f>
        <v>#N/A</v>
      </c>
      <c r="AG194" s="318" t="str">
        <f t="shared" si="55"/>
        <v>LB66L2W172R1Z55</v>
      </c>
      <c r="AH194" s="318">
        <f t="shared" si="56"/>
        <v>63</v>
      </c>
      <c r="AI194" s="318">
        <f t="shared" si="57"/>
        <v>6</v>
      </c>
    </row>
    <row r="195" spans="1:35" s="318" customFormat="1" ht="17.100000000000001" customHeight="1" thickBot="1" x14ac:dyDescent="0.3">
      <c r="A195" s="580" t="s">
        <v>945</v>
      </c>
      <c r="B195" s="531" t="s">
        <v>1129</v>
      </c>
      <c r="C195" s="406" t="s">
        <v>1059</v>
      </c>
      <c r="D195" s="531" t="s">
        <v>83</v>
      </c>
      <c r="E195" s="531" t="str">
        <f>VLOOKUP(D195,'[5]Price List'!B:D,3,0)</f>
        <v>LB67L3W172R1Z44</v>
      </c>
      <c r="F195" s="581" t="s">
        <v>59</v>
      </c>
      <c r="G195" s="531">
        <f>+VLOOKUP(D195,'[5]Price List'!B:R,16,0)</f>
        <v>57</v>
      </c>
      <c r="H195" s="531">
        <v>4</v>
      </c>
      <c r="I195" s="582">
        <f>(VLOOKUP(D195,'[5]Price List'!B:N,13,0)*J195)+H195*24</f>
        <v>3926.4</v>
      </c>
      <c r="J195" s="548">
        <f t="shared" si="74"/>
        <v>228</v>
      </c>
      <c r="K195" s="547"/>
      <c r="L195" s="342">
        <v>228</v>
      </c>
      <c r="M195" s="536">
        <f t="shared" si="75"/>
        <v>0</v>
      </c>
      <c r="N195" s="338" t="s">
        <v>1130</v>
      </c>
      <c r="O195" s="398">
        <v>45110</v>
      </c>
      <c r="P195" s="398">
        <v>45111</v>
      </c>
      <c r="Q195" s="398">
        <v>45103</v>
      </c>
      <c r="R195" s="409" t="s">
        <v>1131</v>
      </c>
      <c r="S195" s="320" t="str">
        <f t="shared" ref="S195:S209" si="76">E195</f>
        <v>LB67L3W172R1Z44</v>
      </c>
      <c r="T195" s="320" t="str">
        <f t="shared" ref="T195:T209" si="77">D195</f>
        <v>SMF 57220</v>
      </c>
      <c r="U195" s="320"/>
      <c r="V195" s="320">
        <f>VLOOKUP(S195,'Price list'!D$15:S$298,15,FALSE)</f>
        <v>16.8</v>
      </c>
      <c r="W195" s="320">
        <f t="shared" ref="W195:W209" si="78">G195</f>
        <v>57</v>
      </c>
      <c r="X195" s="320">
        <f t="shared" ref="X195:X209" si="79">H195</f>
        <v>4</v>
      </c>
      <c r="Y195" s="318" t="str">
        <f t="shared" ref="Y195:Y258" si="80">VLOOKUP(A195,AA:AB,2,FALSE)</f>
        <v>Littoral Batteries</v>
      </c>
      <c r="Z195" s="318" t="str">
        <f t="shared" ref="Z195:Z209" si="81">B195</f>
        <v>Commande 12</v>
      </c>
      <c r="AA195"/>
      <c r="AC195" s="318" t="str">
        <f t="shared" si="52"/>
        <v>Littoral BatteriesLB67L3W172R1Z44Commande 12</v>
      </c>
      <c r="AD195" s="318" t="str">
        <f t="shared" si="53"/>
        <v>LB67L3W172R1Z44</v>
      </c>
      <c r="AE195" s="318" t="str">
        <f t="shared" si="54"/>
        <v>Littoral BatteriesLB67L3W172R1Z44</v>
      </c>
      <c r="AF195" s="318" t="e">
        <f>VLOOKUP(AC195,'Price list'!AN:AO,2,FALSE)</f>
        <v>#N/A</v>
      </c>
      <c r="AG195" s="318" t="str">
        <f t="shared" si="55"/>
        <v>LB67L3W172R1Z44</v>
      </c>
      <c r="AH195" s="318">
        <f t="shared" si="56"/>
        <v>57</v>
      </c>
      <c r="AI195" s="318">
        <f t="shared" si="57"/>
        <v>4</v>
      </c>
    </row>
    <row r="196" spans="1:35" s="318" customFormat="1" ht="17.100000000000001" customHeight="1" x14ac:dyDescent="0.25">
      <c r="A196" s="433" t="s">
        <v>1092</v>
      </c>
      <c r="B196" s="434" t="s">
        <v>1132</v>
      </c>
      <c r="C196" s="388" t="s">
        <v>1055</v>
      </c>
      <c r="D196" s="231" t="s">
        <v>57</v>
      </c>
      <c r="E196" s="231" t="str">
        <f>VLOOKUP(D196,'[5]Price List'!B$8:R$30,3,0)</f>
        <v>LB77L3W172R1Z55</v>
      </c>
      <c r="F196" s="401" t="s">
        <v>59</v>
      </c>
      <c r="G196" s="445">
        <v>76</v>
      </c>
      <c r="H196" s="231">
        <v>10</v>
      </c>
      <c r="I196" s="450">
        <f>(VLOOKUP(E196,'[5]Price List'!D:O,12,0)*J196)+H196*25</f>
        <v>8990</v>
      </c>
      <c r="J196" s="485">
        <f t="shared" si="74"/>
        <v>760</v>
      </c>
      <c r="K196" s="231"/>
      <c r="L196" s="313">
        <v>760</v>
      </c>
      <c r="M196" s="421">
        <f>IF(0&lt;J196-K196-L196,J196-K196-L196,0)</f>
        <v>0</v>
      </c>
      <c r="N196" s="231"/>
      <c r="O196" s="348">
        <v>45082</v>
      </c>
      <c r="P196" s="348" t="s">
        <v>1133</v>
      </c>
      <c r="Q196" s="348">
        <v>45075</v>
      </c>
      <c r="R196" s="422" t="s">
        <v>1134</v>
      </c>
      <c r="S196" s="320" t="str">
        <f t="shared" si="76"/>
        <v>LB77L3W172R1Z55</v>
      </c>
      <c r="T196" s="320" t="str">
        <f t="shared" si="77"/>
        <v>SMF 57412</v>
      </c>
      <c r="U196" s="320"/>
      <c r="V196" s="320">
        <f>VLOOKUP(S196,'Price list'!D$15:S$298,15,FALSE)</f>
        <v>17.454000000000001</v>
      </c>
      <c r="W196" s="320">
        <f t="shared" si="78"/>
        <v>76</v>
      </c>
      <c r="X196" s="320">
        <f t="shared" si="79"/>
        <v>10</v>
      </c>
      <c r="Y196" s="318" t="str">
        <f t="shared" si="80"/>
        <v>Next Power</v>
      </c>
      <c r="Z196" s="318" t="str">
        <f t="shared" si="81"/>
        <v>COMMANDE 5</v>
      </c>
      <c r="AA196"/>
      <c r="AC196" s="318" t="str">
        <f t="shared" ref="AC196:AC259" si="82">CONCATENATE(Y196,S196,Z196)</f>
        <v>Next PowerLB77L3W172R1Z55COMMANDE 5</v>
      </c>
      <c r="AD196" s="318" t="str">
        <f t="shared" ref="AD196:AD259" si="83">S196</f>
        <v>LB77L3W172R1Z55</v>
      </c>
      <c r="AE196" s="318" t="str">
        <f t="shared" ref="AE196:AE259" si="84">CONCATENATE(Y196,AD196)</f>
        <v>Next PowerLB77L3W172R1Z55</v>
      </c>
      <c r="AF196" s="318" t="e">
        <f>VLOOKUP(AC196,'Price list'!AN:AO,2,FALSE)</f>
        <v>#N/A</v>
      </c>
      <c r="AG196" s="318" t="str">
        <f t="shared" ref="AG196:AG259" si="85">S196</f>
        <v>LB77L3W172R1Z55</v>
      </c>
      <c r="AH196" s="318">
        <f t="shared" ref="AH196:AH259" si="86">W196</f>
        <v>76</v>
      </c>
      <c r="AI196" s="318">
        <f t="shared" ref="AI196:AI259" si="87">X196</f>
        <v>10</v>
      </c>
    </row>
    <row r="197" spans="1:35" s="318" customFormat="1" ht="17.100000000000001" customHeight="1" thickBot="1" x14ac:dyDescent="0.3">
      <c r="A197" s="439" t="s">
        <v>1092</v>
      </c>
      <c r="B197" s="480" t="s">
        <v>1132</v>
      </c>
      <c r="C197" s="472" t="s">
        <v>1059</v>
      </c>
      <c r="D197" s="343" t="s">
        <v>76</v>
      </c>
      <c r="E197" s="343" t="str">
        <f>VLOOKUP(D197,'[5]Price List'!B$8:R$30,3,0)</f>
        <v>LB56L2W172R1Z44</v>
      </c>
      <c r="F197" s="448" t="s">
        <v>55</v>
      </c>
      <c r="G197" s="449">
        <v>84</v>
      </c>
      <c r="H197" s="343">
        <v>10</v>
      </c>
      <c r="I197" s="521">
        <f>(VLOOKUP(E197,'[5]Price List'!D:O,12,0)*J197)+H197*25</f>
        <v>8314</v>
      </c>
      <c r="J197" s="494">
        <f t="shared" si="74"/>
        <v>840</v>
      </c>
      <c r="K197" s="343"/>
      <c r="L197" s="368">
        <v>840</v>
      </c>
      <c r="M197" s="427">
        <f t="shared" ref="M197" si="88">IF(0&lt;J197-K197-L197,J197-K197-L197,0)</f>
        <v>0</v>
      </c>
      <c r="N197" s="343"/>
      <c r="O197" s="431">
        <v>45082</v>
      </c>
      <c r="P197" s="363" t="s">
        <v>1133</v>
      </c>
      <c r="Q197" s="431">
        <v>45075</v>
      </c>
      <c r="R197" s="432" t="s">
        <v>1134</v>
      </c>
      <c r="S197" s="320" t="str">
        <f t="shared" si="76"/>
        <v>LB56L2W172R1Z44</v>
      </c>
      <c r="T197" s="320" t="str">
        <f t="shared" si="77"/>
        <v>SMF 56078</v>
      </c>
      <c r="U197" s="320"/>
      <c r="V197" s="320">
        <f>VLOOKUP(S197,'Price list'!D$15:S$298,15,FALSE)</f>
        <v>13.9</v>
      </c>
      <c r="W197" s="320">
        <f t="shared" si="78"/>
        <v>84</v>
      </c>
      <c r="X197" s="320">
        <f t="shared" si="79"/>
        <v>10</v>
      </c>
      <c r="Y197" s="318" t="str">
        <f t="shared" si="80"/>
        <v>Next Power</v>
      </c>
      <c r="Z197" s="318" t="str">
        <f t="shared" si="81"/>
        <v>COMMANDE 5</v>
      </c>
      <c r="AA197"/>
      <c r="AC197" s="318" t="str">
        <f t="shared" si="82"/>
        <v>Next PowerLB56L2W172R1Z44COMMANDE 5</v>
      </c>
      <c r="AD197" s="318" t="str">
        <f t="shared" si="83"/>
        <v>LB56L2W172R1Z44</v>
      </c>
      <c r="AE197" s="318" t="str">
        <f t="shared" si="84"/>
        <v>Next PowerLB56L2W172R1Z44</v>
      </c>
      <c r="AF197" s="318" t="e">
        <f>VLOOKUP(AC197,'Price list'!AN:AO,2,FALSE)</f>
        <v>#N/A</v>
      </c>
      <c r="AG197" s="318" t="str">
        <f t="shared" si="85"/>
        <v>LB56L2W172R1Z44</v>
      </c>
      <c r="AH197" s="318">
        <f t="shared" si="86"/>
        <v>84</v>
      </c>
      <c r="AI197" s="318">
        <f t="shared" si="87"/>
        <v>10</v>
      </c>
    </row>
    <row r="198" spans="1:35" s="318" customFormat="1" ht="17.100000000000001" customHeight="1" x14ac:dyDescent="0.25">
      <c r="A198" s="387" t="s">
        <v>1038</v>
      </c>
      <c r="B198" s="345" t="s">
        <v>1072</v>
      </c>
      <c r="C198" s="418" t="s">
        <v>1043</v>
      </c>
      <c r="D198" s="231" t="s">
        <v>1135</v>
      </c>
      <c r="E198" s="231" t="s">
        <v>1044</v>
      </c>
      <c r="F198" s="311" t="s">
        <v>50</v>
      </c>
      <c r="G198" s="312">
        <v>120</v>
      </c>
      <c r="H198" s="312">
        <v>10</v>
      </c>
      <c r="I198" s="312"/>
      <c r="J198" s="312">
        <f>810+450</f>
        <v>1260</v>
      </c>
      <c r="K198" s="421"/>
      <c r="L198" s="420">
        <f>810+450</f>
        <v>1260</v>
      </c>
      <c r="M198" s="421">
        <f>IF(0&lt;J198-K198-L198,J198-K198-L198,0)</f>
        <v>0</v>
      </c>
      <c r="N198" s="231" t="s">
        <v>1136</v>
      </c>
      <c r="O198" s="348">
        <v>45098</v>
      </c>
      <c r="P198" s="389">
        <v>45101</v>
      </c>
      <c r="Q198" s="389">
        <v>45096</v>
      </c>
      <c r="R198" s="402" t="s">
        <v>1137</v>
      </c>
      <c r="S198" s="320" t="str">
        <f t="shared" si="76"/>
        <v>LB34L1K077R1S122</v>
      </c>
      <c r="T198" s="320" t="str">
        <f t="shared" si="77"/>
        <v>L1D KAMINA N/R</v>
      </c>
      <c r="U198" s="320"/>
      <c r="V198" s="320" t="e">
        <f>VLOOKUP(S198,'Price list'!D$15:S$298,15,FALSE)</f>
        <v>#N/A</v>
      </c>
      <c r="W198" s="320">
        <f t="shared" si="78"/>
        <v>120</v>
      </c>
      <c r="X198" s="320">
        <f t="shared" si="79"/>
        <v>10</v>
      </c>
      <c r="Y198" s="318" t="str">
        <f t="shared" si="80"/>
        <v>Arrafik</v>
      </c>
      <c r="Z198" s="318" t="str">
        <f t="shared" si="81"/>
        <v>Commande 5</v>
      </c>
      <c r="AA198"/>
      <c r="AC198" s="318" t="str">
        <f t="shared" si="82"/>
        <v>ArrafikLB34L1K077R1S122Commande 5</v>
      </c>
      <c r="AD198" s="318" t="str">
        <f t="shared" si="83"/>
        <v>LB34L1K077R1S122</v>
      </c>
      <c r="AE198" s="318" t="str">
        <f t="shared" si="84"/>
        <v>ArrafikLB34L1K077R1S122</v>
      </c>
      <c r="AF198" s="318" t="e">
        <f>VLOOKUP(AC198,'Price list'!AN:AO,2,FALSE)</f>
        <v>#N/A</v>
      </c>
      <c r="AG198" s="318" t="str">
        <f t="shared" si="85"/>
        <v>LB34L1K077R1S122</v>
      </c>
      <c r="AH198" s="318">
        <f t="shared" si="86"/>
        <v>120</v>
      </c>
      <c r="AI198" s="318">
        <f t="shared" si="87"/>
        <v>10</v>
      </c>
    </row>
    <row r="199" spans="1:35" s="318" customFormat="1" ht="17.100000000000001" customHeight="1" x14ac:dyDescent="0.25">
      <c r="A199" s="391" t="s">
        <v>1038</v>
      </c>
      <c r="B199" s="320" t="s">
        <v>1072</v>
      </c>
      <c r="C199" s="549" t="s">
        <v>1043</v>
      </c>
      <c r="D199" s="437" t="s">
        <v>1138</v>
      </c>
      <c r="E199" s="320" t="s">
        <v>1139</v>
      </c>
      <c r="F199" s="321" t="s">
        <v>50</v>
      </c>
      <c r="G199" s="321">
        <v>120</v>
      </c>
      <c r="H199" s="322">
        <v>9</v>
      </c>
      <c r="I199" s="320"/>
      <c r="J199" s="322">
        <f>19*120-1260</f>
        <v>1020</v>
      </c>
      <c r="K199" s="327"/>
      <c r="L199" s="328">
        <v>1020</v>
      </c>
      <c r="M199" s="423">
        <f t="shared" ref="M199:M250" si="89">IF(0&lt;J199-K199-L199,J199-K199-L199,0)</f>
        <v>0</v>
      </c>
      <c r="N199" s="320" t="s">
        <v>1136</v>
      </c>
      <c r="O199" s="354">
        <v>45098</v>
      </c>
      <c r="P199" s="354">
        <v>45101</v>
      </c>
      <c r="Q199" s="354">
        <v>45096</v>
      </c>
      <c r="R199" s="489" t="s">
        <v>1137</v>
      </c>
      <c r="S199" s="320" t="str">
        <f t="shared" si="76"/>
        <v>LB33L1K077R1S122</v>
      </c>
      <c r="T199" s="320" t="str">
        <f t="shared" si="77"/>
        <v>L1D KAMINA N/N</v>
      </c>
      <c r="U199" s="320"/>
      <c r="V199" s="320" t="e">
        <f>VLOOKUP(S199,'Price list'!D$15:S$298,15,FALSE)</f>
        <v>#N/A</v>
      </c>
      <c r="W199" s="320">
        <f t="shared" si="78"/>
        <v>120</v>
      </c>
      <c r="X199" s="320">
        <f t="shared" si="79"/>
        <v>9</v>
      </c>
      <c r="Y199" s="318" t="str">
        <f t="shared" si="80"/>
        <v>Arrafik</v>
      </c>
      <c r="Z199" s="318" t="str">
        <f t="shared" si="81"/>
        <v>Commande 5</v>
      </c>
      <c r="AA199"/>
      <c r="AC199" s="318" t="str">
        <f t="shared" si="82"/>
        <v>ArrafikLB33L1K077R1S122Commande 5</v>
      </c>
      <c r="AD199" s="318" t="str">
        <f t="shared" si="83"/>
        <v>LB33L1K077R1S122</v>
      </c>
      <c r="AE199" s="318" t="str">
        <f t="shared" si="84"/>
        <v>ArrafikLB33L1K077R1S122</v>
      </c>
      <c r="AF199" s="318" t="e">
        <f>VLOOKUP(AC199,'Price list'!AN:AO,2,FALSE)</f>
        <v>#N/A</v>
      </c>
      <c r="AG199" s="318" t="str">
        <f t="shared" si="85"/>
        <v>LB33L1K077R1S122</v>
      </c>
      <c r="AH199" s="318">
        <f t="shared" si="86"/>
        <v>120</v>
      </c>
      <c r="AI199" s="318">
        <f t="shared" si="87"/>
        <v>9</v>
      </c>
    </row>
    <row r="200" spans="1:35" s="318" customFormat="1" ht="17.100000000000001" customHeight="1" x14ac:dyDescent="0.25">
      <c r="A200" s="391" t="s">
        <v>1038</v>
      </c>
      <c r="B200" s="320" t="s">
        <v>1072</v>
      </c>
      <c r="C200" s="549" t="s">
        <v>1047</v>
      </c>
      <c r="D200" s="320" t="s">
        <v>1140</v>
      </c>
      <c r="E200" s="320" t="s">
        <v>1141</v>
      </c>
      <c r="F200" s="321" t="s">
        <v>55</v>
      </c>
      <c r="G200" s="321">
        <v>114</v>
      </c>
      <c r="H200" s="322">
        <v>5</v>
      </c>
      <c r="I200" s="320"/>
      <c r="J200" s="322">
        <f t="shared" ref="J200:J203" si="90">+H200*G200</f>
        <v>570</v>
      </c>
      <c r="K200" s="327"/>
      <c r="L200" s="328">
        <f>33+537</f>
        <v>570</v>
      </c>
      <c r="M200" s="423">
        <f t="shared" si="89"/>
        <v>0</v>
      </c>
      <c r="N200" s="320" t="s">
        <v>1136</v>
      </c>
      <c r="O200" s="354">
        <v>45098</v>
      </c>
      <c r="P200" s="354">
        <v>45101</v>
      </c>
      <c r="Q200" s="354">
        <v>45096</v>
      </c>
      <c r="R200" s="489" t="s">
        <v>1137</v>
      </c>
      <c r="S200" s="320" t="str">
        <f t="shared" si="76"/>
        <v>LB34L2K073R1S122</v>
      </c>
      <c r="T200" s="320" t="str">
        <f t="shared" si="77"/>
        <v>L2D KAMINA N/R</v>
      </c>
      <c r="U200" s="320"/>
      <c r="V200" s="320" t="e">
        <f>VLOOKUP(S200,'Price list'!D$15:S$298,15,FALSE)</f>
        <v>#N/A</v>
      </c>
      <c r="W200" s="320">
        <f t="shared" si="78"/>
        <v>114</v>
      </c>
      <c r="X200" s="320">
        <f t="shared" si="79"/>
        <v>5</v>
      </c>
      <c r="Y200" s="318" t="str">
        <f t="shared" si="80"/>
        <v>Arrafik</v>
      </c>
      <c r="Z200" s="318" t="str">
        <f t="shared" si="81"/>
        <v>Commande 5</v>
      </c>
      <c r="AA200"/>
      <c r="AC200" s="318" t="str">
        <f t="shared" si="82"/>
        <v>ArrafikLB34L2K073R1S122Commande 5</v>
      </c>
      <c r="AD200" s="318" t="str">
        <f t="shared" si="83"/>
        <v>LB34L2K073R1S122</v>
      </c>
      <c r="AE200" s="318" t="str">
        <f t="shared" si="84"/>
        <v>ArrafikLB34L2K073R1S122</v>
      </c>
      <c r="AF200" s="318" t="e">
        <f>VLOOKUP(AC200,'Price list'!AN:AO,2,FALSE)</f>
        <v>#N/A</v>
      </c>
      <c r="AG200" s="318" t="str">
        <f t="shared" si="85"/>
        <v>LB34L2K073R1S122</v>
      </c>
      <c r="AH200" s="318">
        <f t="shared" si="86"/>
        <v>114</v>
      </c>
      <c r="AI200" s="318">
        <f t="shared" si="87"/>
        <v>5</v>
      </c>
    </row>
    <row r="201" spans="1:35" s="318" customFormat="1" ht="17.100000000000001" customHeight="1" x14ac:dyDescent="0.25">
      <c r="A201" s="391" t="s">
        <v>1038</v>
      </c>
      <c r="B201" s="320" t="s">
        <v>1072</v>
      </c>
      <c r="C201" s="549" t="s">
        <v>1047</v>
      </c>
      <c r="D201" s="320" t="s">
        <v>1142</v>
      </c>
      <c r="E201" s="320" t="s">
        <v>1141</v>
      </c>
      <c r="F201" s="321" t="s">
        <v>55</v>
      </c>
      <c r="G201" s="321">
        <v>114</v>
      </c>
      <c r="H201" s="322">
        <v>4</v>
      </c>
      <c r="I201" s="320"/>
      <c r="J201" s="322">
        <f t="shared" si="90"/>
        <v>456</v>
      </c>
      <c r="K201" s="327"/>
      <c r="L201" s="328">
        <f>65+391</f>
        <v>456</v>
      </c>
      <c r="M201" s="423">
        <f t="shared" si="89"/>
        <v>0</v>
      </c>
      <c r="N201" s="320" t="s">
        <v>1136</v>
      </c>
      <c r="O201" s="354">
        <v>45098</v>
      </c>
      <c r="P201" s="354">
        <v>45101</v>
      </c>
      <c r="Q201" s="354">
        <v>45096</v>
      </c>
      <c r="R201" s="489" t="s">
        <v>1137</v>
      </c>
      <c r="S201" s="320" t="str">
        <f t="shared" si="76"/>
        <v>LB34L2K073R1S122</v>
      </c>
      <c r="T201" s="320" t="str">
        <f t="shared" si="77"/>
        <v>L2D KAMINA N/N</v>
      </c>
      <c r="U201" s="320"/>
      <c r="V201" s="320" t="e">
        <f>VLOOKUP(S201,'Price list'!D$15:S$298,15,FALSE)</f>
        <v>#N/A</v>
      </c>
      <c r="W201" s="320">
        <f t="shared" si="78"/>
        <v>114</v>
      </c>
      <c r="X201" s="320">
        <f t="shared" si="79"/>
        <v>4</v>
      </c>
      <c r="Y201" s="318" t="str">
        <f t="shared" si="80"/>
        <v>Arrafik</v>
      </c>
      <c r="Z201" s="318" t="str">
        <f t="shared" si="81"/>
        <v>Commande 5</v>
      </c>
      <c r="AA201"/>
      <c r="AC201" s="318" t="str">
        <f t="shared" si="82"/>
        <v>ArrafikLB34L2K073R1S122Commande 5</v>
      </c>
      <c r="AD201" s="318" t="str">
        <f t="shared" si="83"/>
        <v>LB34L2K073R1S122</v>
      </c>
      <c r="AE201" s="318" t="str">
        <f t="shared" si="84"/>
        <v>ArrafikLB34L2K073R1S122</v>
      </c>
      <c r="AF201" s="318" t="e">
        <f>VLOOKUP(AC201,'Price list'!AN:AO,2,FALSE)</f>
        <v>#N/A</v>
      </c>
      <c r="AG201" s="318" t="str">
        <f t="shared" si="85"/>
        <v>LB34L2K073R1S122</v>
      </c>
      <c r="AH201" s="318">
        <f t="shared" si="86"/>
        <v>114</v>
      </c>
      <c r="AI201" s="318">
        <f t="shared" si="87"/>
        <v>4</v>
      </c>
    </row>
    <row r="202" spans="1:35" s="318" customFormat="1" ht="17.100000000000001" customHeight="1" x14ac:dyDescent="0.25">
      <c r="A202" s="391" t="s">
        <v>1038</v>
      </c>
      <c r="B202" s="320" t="s">
        <v>1072</v>
      </c>
      <c r="C202" s="379" t="s">
        <v>1045</v>
      </c>
      <c r="D202" s="320" t="s">
        <v>1143</v>
      </c>
      <c r="E202" s="320" t="s">
        <v>1144</v>
      </c>
      <c r="F202" s="321" t="s">
        <v>55</v>
      </c>
      <c r="G202" s="321">
        <v>114</v>
      </c>
      <c r="H202" s="322">
        <v>1</v>
      </c>
      <c r="I202" s="320"/>
      <c r="J202" s="322">
        <f t="shared" si="90"/>
        <v>114</v>
      </c>
      <c r="K202" s="327"/>
      <c r="L202" s="328">
        <v>114</v>
      </c>
      <c r="M202" s="423">
        <f t="shared" si="89"/>
        <v>0</v>
      </c>
      <c r="N202" s="320" t="s">
        <v>1136</v>
      </c>
      <c r="O202" s="354">
        <v>45098</v>
      </c>
      <c r="P202" s="354">
        <v>45101</v>
      </c>
      <c r="Q202" s="354">
        <v>45096</v>
      </c>
      <c r="R202" s="489" t="s">
        <v>1137</v>
      </c>
      <c r="S202" s="320" t="str">
        <f t="shared" si="76"/>
        <v>LB34L2K073L1S122</v>
      </c>
      <c r="T202" s="320" t="str">
        <f t="shared" si="77"/>
        <v>L2G KAMINA N/N</v>
      </c>
      <c r="U202" s="320"/>
      <c r="V202" s="320" t="e">
        <f>VLOOKUP(S202,'Price list'!D$15:S$298,15,FALSE)</f>
        <v>#N/A</v>
      </c>
      <c r="W202" s="320">
        <f t="shared" si="78"/>
        <v>114</v>
      </c>
      <c r="X202" s="320">
        <f t="shared" si="79"/>
        <v>1</v>
      </c>
      <c r="Y202" s="318" t="str">
        <f t="shared" si="80"/>
        <v>Arrafik</v>
      </c>
      <c r="Z202" s="318" t="str">
        <f t="shared" si="81"/>
        <v>Commande 5</v>
      </c>
      <c r="AA202"/>
      <c r="AC202" s="318" t="str">
        <f t="shared" si="82"/>
        <v>ArrafikLB34L2K073L1S122Commande 5</v>
      </c>
      <c r="AD202" s="318" t="str">
        <f t="shared" si="83"/>
        <v>LB34L2K073L1S122</v>
      </c>
      <c r="AE202" s="318" t="str">
        <f t="shared" si="84"/>
        <v>ArrafikLB34L2K073L1S122</v>
      </c>
      <c r="AF202" s="318" t="e">
        <f>VLOOKUP(AC202,'Price list'!AN:AO,2,FALSE)</f>
        <v>#N/A</v>
      </c>
      <c r="AG202" s="318" t="str">
        <f t="shared" si="85"/>
        <v>LB34L2K073L1S122</v>
      </c>
      <c r="AH202" s="318">
        <f t="shared" si="86"/>
        <v>114</v>
      </c>
      <c r="AI202" s="318">
        <f t="shared" si="87"/>
        <v>1</v>
      </c>
    </row>
    <row r="203" spans="1:35" s="318" customFormat="1" ht="17.100000000000001" customHeight="1" thickBot="1" x14ac:dyDescent="0.3">
      <c r="A203" s="425" t="s">
        <v>1038</v>
      </c>
      <c r="B203" s="343" t="s">
        <v>1072</v>
      </c>
      <c r="C203" s="383" t="s">
        <v>1049</v>
      </c>
      <c r="D203" s="343" t="s">
        <v>1145</v>
      </c>
      <c r="E203" s="343" t="s">
        <v>1146</v>
      </c>
      <c r="F203" s="358" t="s">
        <v>59</v>
      </c>
      <c r="G203" s="358">
        <v>96</v>
      </c>
      <c r="H203" s="384">
        <v>5</v>
      </c>
      <c r="I203" s="343"/>
      <c r="J203" s="384">
        <f t="shared" si="90"/>
        <v>480</v>
      </c>
      <c r="K203" s="360"/>
      <c r="L203" s="426">
        <f>77+403</f>
        <v>480</v>
      </c>
      <c r="M203" s="427">
        <f t="shared" si="89"/>
        <v>0</v>
      </c>
      <c r="N203" s="343" t="s">
        <v>1136</v>
      </c>
      <c r="O203" s="363">
        <v>45098</v>
      </c>
      <c r="P203" s="363">
        <v>45101</v>
      </c>
      <c r="Q203" s="363">
        <v>45096</v>
      </c>
      <c r="R203" s="502" t="s">
        <v>1137</v>
      </c>
      <c r="S203" s="320" t="str">
        <f t="shared" si="76"/>
        <v>LB45L3K073R1S122</v>
      </c>
      <c r="T203" s="320" t="str">
        <f t="shared" si="77"/>
        <v xml:space="preserve">L3D KAMINA N/N </v>
      </c>
      <c r="U203" s="320"/>
      <c r="V203" s="320" t="e">
        <f>VLOOKUP(S203,'Price list'!D$15:S$298,15,FALSE)</f>
        <v>#N/A</v>
      </c>
      <c r="W203" s="320">
        <f t="shared" si="78"/>
        <v>96</v>
      </c>
      <c r="X203" s="320">
        <f t="shared" si="79"/>
        <v>5</v>
      </c>
      <c r="Y203" s="318" t="str">
        <f t="shared" si="80"/>
        <v>Arrafik</v>
      </c>
      <c r="Z203" s="318" t="str">
        <f t="shared" si="81"/>
        <v>Commande 5</v>
      </c>
      <c r="AA203"/>
      <c r="AC203" s="318" t="str">
        <f t="shared" si="82"/>
        <v>ArrafikLB45L3K073R1S122Commande 5</v>
      </c>
      <c r="AD203" s="318" t="str">
        <f t="shared" si="83"/>
        <v>LB45L3K073R1S122</v>
      </c>
      <c r="AE203" s="318" t="str">
        <f t="shared" si="84"/>
        <v>ArrafikLB45L3K073R1S122</v>
      </c>
      <c r="AF203" s="318" t="e">
        <f>VLOOKUP(AC203,'Price list'!AN:AO,2,FALSE)</f>
        <v>#N/A</v>
      </c>
      <c r="AG203" s="318" t="str">
        <f t="shared" si="85"/>
        <v>LB45L3K073R1S122</v>
      </c>
      <c r="AH203" s="318">
        <f t="shared" si="86"/>
        <v>96</v>
      </c>
      <c r="AI203" s="318">
        <f t="shared" si="87"/>
        <v>5</v>
      </c>
    </row>
    <row r="204" spans="1:35" s="318" customFormat="1" ht="17.100000000000001" customHeight="1" x14ac:dyDescent="0.25">
      <c r="A204" s="474" t="s">
        <v>1117</v>
      </c>
      <c r="B204" s="369" t="s">
        <v>1052</v>
      </c>
      <c r="C204" s="497" t="s">
        <v>1059</v>
      </c>
      <c r="D204" s="475" t="s">
        <v>69</v>
      </c>
      <c r="E204" s="369" t="str">
        <f>VLOOKUP(D204,'[5]Price List'!B:D,3,0)</f>
        <v>LB45L1W172R1Z44</v>
      </c>
      <c r="F204" s="583" t="str">
        <f>VLOOKUP(D204,'[5]Price List'!B:G,6,0)</f>
        <v>L1</v>
      </c>
      <c r="G204" s="475">
        <f>+VLOOKUP(D204,'[5]Price List'!B:R,17,0)</f>
        <v>96</v>
      </c>
      <c r="H204" s="371">
        <f>+J204/G204</f>
        <v>2</v>
      </c>
      <c r="I204" s="454">
        <f>(VLOOKUP(D204,'[5]Price List'!B:N,13,0)*J204)+H204*25</f>
        <v>2315.6000000000004</v>
      </c>
      <c r="J204" s="372">
        <f>96*2</f>
        <v>192</v>
      </c>
      <c r="K204" s="369"/>
      <c r="L204" s="584">
        <v>192</v>
      </c>
      <c r="M204" s="546">
        <f t="shared" si="89"/>
        <v>0</v>
      </c>
      <c r="N204" s="369" t="s">
        <v>1147</v>
      </c>
      <c r="O204" s="377">
        <v>45132</v>
      </c>
      <c r="P204" s="377">
        <v>45131</v>
      </c>
      <c r="Q204" s="477">
        <v>45125</v>
      </c>
      <c r="R204" s="585" t="s">
        <v>1171</v>
      </c>
      <c r="S204" s="320" t="str">
        <f t="shared" si="76"/>
        <v>LB45L1W172R1Z44</v>
      </c>
      <c r="T204" s="320" t="str">
        <f t="shared" si="77"/>
        <v>SMF 54459</v>
      </c>
      <c r="U204" s="320"/>
      <c r="V204" s="320">
        <f>VLOOKUP(S204,'Price list'!D$15:S$298,15,FALSE)</f>
        <v>11.6</v>
      </c>
      <c r="W204" s="320">
        <f t="shared" si="78"/>
        <v>96</v>
      </c>
      <c r="X204" s="320">
        <f t="shared" si="79"/>
        <v>2</v>
      </c>
      <c r="Y204" s="318" t="str">
        <f t="shared" si="80"/>
        <v>Proxitech</v>
      </c>
      <c r="Z204" s="318" t="str">
        <f t="shared" si="81"/>
        <v>Commande 2</v>
      </c>
      <c r="AA204"/>
      <c r="AC204" s="318" t="str">
        <f t="shared" si="82"/>
        <v>ProxitechLB45L1W172R1Z44Commande 2</v>
      </c>
      <c r="AD204" s="318" t="str">
        <f t="shared" si="83"/>
        <v>LB45L1W172R1Z44</v>
      </c>
      <c r="AE204" s="318" t="str">
        <f t="shared" si="84"/>
        <v>ProxitechLB45L1W172R1Z44</v>
      </c>
      <c r="AF204" s="318" t="e">
        <f>VLOOKUP(AC204,'Price list'!AN:AO,2,FALSE)</f>
        <v>#N/A</v>
      </c>
      <c r="AG204" s="318" t="str">
        <f t="shared" si="85"/>
        <v>LB45L1W172R1Z44</v>
      </c>
      <c r="AH204" s="318">
        <f t="shared" si="86"/>
        <v>96</v>
      </c>
      <c r="AI204" s="318">
        <f t="shared" si="87"/>
        <v>2</v>
      </c>
    </row>
    <row r="205" spans="1:35" s="318" customFormat="1" ht="17.100000000000001" customHeight="1" x14ac:dyDescent="0.25">
      <c r="A205" s="436" t="s">
        <v>1117</v>
      </c>
      <c r="B205" s="320" t="s">
        <v>1052</v>
      </c>
      <c r="C205" s="403" t="s">
        <v>1059</v>
      </c>
      <c r="D205" s="320" t="s">
        <v>72</v>
      </c>
      <c r="E205" s="320" t="str">
        <f>VLOOKUP(D205,'[5]Price List'!B:D,3,0)</f>
        <v>LB56B2W172R1Z44</v>
      </c>
      <c r="F205" s="540" t="str">
        <f>VLOOKUP(D205,'[5]Price List'!B:G,6,0)</f>
        <v>L2B</v>
      </c>
      <c r="G205" s="437">
        <f>+VLOOKUP(D205,'[5]Price List'!B:R,17,0)</f>
        <v>84</v>
      </c>
      <c r="H205" s="321">
        <f t="shared" ref="H205:H209" si="91">+J205/G205</f>
        <v>2</v>
      </c>
      <c r="I205" s="514">
        <f>(VLOOKUP(D205,'[5]Price List'!B:N,13,0)*J205)+H205*25</f>
        <v>2385.2000000000003</v>
      </c>
      <c r="J205" s="322">
        <f>84*2</f>
        <v>168</v>
      </c>
      <c r="K205" s="320"/>
      <c r="L205" s="551">
        <v>168</v>
      </c>
      <c r="M205" s="423">
        <f t="shared" si="89"/>
        <v>0</v>
      </c>
      <c r="N205" s="320" t="s">
        <v>1147</v>
      </c>
      <c r="O205" s="354">
        <v>45132</v>
      </c>
      <c r="P205" s="354">
        <v>45131</v>
      </c>
      <c r="Q205" s="455">
        <v>45125</v>
      </c>
      <c r="R205" s="518" t="s">
        <v>1171</v>
      </c>
      <c r="S205" s="320" t="str">
        <f t="shared" si="76"/>
        <v>LB56B2W172R1Z44</v>
      </c>
      <c r="T205" s="320" t="str">
        <f t="shared" si="77"/>
        <v>SMF 56077</v>
      </c>
      <c r="U205" s="320"/>
      <c r="V205" s="320">
        <f>VLOOKUP(S205,'Price list'!D$15:S$298,15,FALSE)</f>
        <v>13.9</v>
      </c>
      <c r="W205" s="320">
        <f t="shared" si="78"/>
        <v>84</v>
      </c>
      <c r="X205" s="320">
        <f t="shared" si="79"/>
        <v>2</v>
      </c>
      <c r="Y205" s="318" t="str">
        <f t="shared" si="80"/>
        <v>Proxitech</v>
      </c>
      <c r="Z205" s="318" t="str">
        <f t="shared" si="81"/>
        <v>Commande 2</v>
      </c>
      <c r="AA205"/>
      <c r="AC205" s="318" t="str">
        <f t="shared" si="82"/>
        <v>ProxitechLB56B2W172R1Z44Commande 2</v>
      </c>
      <c r="AD205" s="318" t="str">
        <f t="shared" si="83"/>
        <v>LB56B2W172R1Z44</v>
      </c>
      <c r="AE205" s="318" t="str">
        <f t="shared" si="84"/>
        <v>ProxitechLB56B2W172R1Z44</v>
      </c>
      <c r="AF205" s="318" t="e">
        <f>VLOOKUP(AC205,'Price list'!AN:AO,2,FALSE)</f>
        <v>#N/A</v>
      </c>
      <c r="AG205" s="318" t="str">
        <f t="shared" si="85"/>
        <v>LB56B2W172R1Z44</v>
      </c>
      <c r="AH205" s="318">
        <f t="shared" si="86"/>
        <v>84</v>
      </c>
      <c r="AI205" s="318">
        <f t="shared" si="87"/>
        <v>2</v>
      </c>
    </row>
    <row r="206" spans="1:35" s="318" customFormat="1" ht="17.100000000000001" customHeight="1" x14ac:dyDescent="0.25">
      <c r="A206" s="436" t="s">
        <v>1117</v>
      </c>
      <c r="B206" s="320" t="s">
        <v>1052</v>
      </c>
      <c r="C206" s="403" t="s">
        <v>1059</v>
      </c>
      <c r="D206" s="320" t="s">
        <v>76</v>
      </c>
      <c r="E206" s="320" t="str">
        <f>VLOOKUP(D206,'[5]Price List'!B:D,3,0)</f>
        <v>LB56L2W172R1Z44</v>
      </c>
      <c r="F206" s="540" t="str">
        <f>VLOOKUP(D206,'[5]Price List'!B:G,6,0)</f>
        <v>L2</v>
      </c>
      <c r="G206" s="437">
        <f>+VLOOKUP(D206,'[5]Price List'!B:R,17,0)</f>
        <v>84</v>
      </c>
      <c r="H206" s="321">
        <f t="shared" si="91"/>
        <v>7</v>
      </c>
      <c r="I206" s="514">
        <f>(VLOOKUP(D206,'[5]Price List'!B:N,13,0)*J206)+H206*25</f>
        <v>8348.2000000000007</v>
      </c>
      <c r="J206" s="322">
        <f>7*84</f>
        <v>588</v>
      </c>
      <c r="K206" s="320"/>
      <c r="L206" s="551">
        <v>588</v>
      </c>
      <c r="M206" s="423">
        <f t="shared" si="89"/>
        <v>0</v>
      </c>
      <c r="N206" s="320" t="s">
        <v>1147</v>
      </c>
      <c r="O206" s="354">
        <v>45132</v>
      </c>
      <c r="P206" s="354">
        <v>45131</v>
      </c>
      <c r="Q206" s="455">
        <v>45125</v>
      </c>
      <c r="R206" s="518" t="s">
        <v>1171</v>
      </c>
      <c r="S206" s="320" t="str">
        <f t="shared" si="76"/>
        <v>LB56L2W172R1Z44</v>
      </c>
      <c r="T206" s="320" t="str">
        <f t="shared" si="77"/>
        <v>SMF 56078</v>
      </c>
      <c r="U206" s="320"/>
      <c r="V206" s="320">
        <f>VLOOKUP(S206,'Price list'!D$15:S$298,15,FALSE)</f>
        <v>13.9</v>
      </c>
      <c r="W206" s="320">
        <f t="shared" si="78"/>
        <v>84</v>
      </c>
      <c r="X206" s="320">
        <f t="shared" si="79"/>
        <v>7</v>
      </c>
      <c r="Y206" s="318" t="str">
        <f t="shared" si="80"/>
        <v>Proxitech</v>
      </c>
      <c r="Z206" s="318" t="str">
        <f t="shared" si="81"/>
        <v>Commande 2</v>
      </c>
      <c r="AA206"/>
      <c r="AC206" s="318" t="str">
        <f t="shared" si="82"/>
        <v>ProxitechLB56L2W172R1Z44Commande 2</v>
      </c>
      <c r="AD206" s="318" t="str">
        <f t="shared" si="83"/>
        <v>LB56L2W172R1Z44</v>
      </c>
      <c r="AE206" s="318" t="str">
        <f t="shared" si="84"/>
        <v>ProxitechLB56L2W172R1Z44</v>
      </c>
      <c r="AF206" s="318" t="e">
        <f>VLOOKUP(AC206,'Price list'!AN:AO,2,FALSE)</f>
        <v>#N/A</v>
      </c>
      <c r="AG206" s="318" t="str">
        <f t="shared" si="85"/>
        <v>LB56L2W172R1Z44</v>
      </c>
      <c r="AH206" s="318">
        <f t="shared" si="86"/>
        <v>84</v>
      </c>
      <c r="AI206" s="318">
        <f t="shared" si="87"/>
        <v>7</v>
      </c>
    </row>
    <row r="207" spans="1:35" s="318" customFormat="1" ht="17.100000000000001" customHeight="1" x14ac:dyDescent="0.25">
      <c r="A207" s="436" t="s">
        <v>1117</v>
      </c>
      <c r="B207" s="320" t="s">
        <v>1052</v>
      </c>
      <c r="C207" s="403" t="s">
        <v>1059</v>
      </c>
      <c r="D207" s="320" t="s">
        <v>79</v>
      </c>
      <c r="E207" s="320" t="str">
        <f>VLOOKUP(D207,'[5]Price List'!B:D,3,0)</f>
        <v>LB67B3W172R1Z44</v>
      </c>
      <c r="F207" s="540" t="str">
        <f>VLOOKUP(D207,'[5]Price List'!B:G,6,0)</f>
        <v>L3B</v>
      </c>
      <c r="G207" s="437">
        <f>+VLOOKUP(D207,'[5]Price List'!B:R,17,0)</f>
        <v>76</v>
      </c>
      <c r="H207" s="321">
        <f t="shared" si="91"/>
        <v>4</v>
      </c>
      <c r="I207" s="514">
        <f>(VLOOKUP(D207,'[5]Price List'!B:N,13,0)*J207)+H207*25</f>
        <v>5207.2</v>
      </c>
      <c r="J207" s="322">
        <f>4*76</f>
        <v>304</v>
      </c>
      <c r="K207" s="320"/>
      <c r="L207" s="551">
        <v>304</v>
      </c>
      <c r="M207" s="423">
        <f t="shared" si="89"/>
        <v>0</v>
      </c>
      <c r="N207" s="320" t="s">
        <v>1147</v>
      </c>
      <c r="O207" s="354">
        <v>45132</v>
      </c>
      <c r="P207" s="354">
        <v>45131</v>
      </c>
      <c r="Q207" s="455">
        <v>45125</v>
      </c>
      <c r="R207" s="518" t="s">
        <v>1171</v>
      </c>
      <c r="S207" s="320" t="str">
        <f t="shared" si="76"/>
        <v>LB67B3W172R1Z44</v>
      </c>
      <c r="T207" s="320" t="str">
        <f t="shared" si="77"/>
        <v>SMF 57014</v>
      </c>
      <c r="U207" s="320"/>
      <c r="V207" s="320">
        <f>VLOOKUP(S207,'Price list'!D$15:S$298,15,FALSE)</f>
        <v>16.8</v>
      </c>
      <c r="W207" s="320">
        <f t="shared" si="78"/>
        <v>76</v>
      </c>
      <c r="X207" s="320">
        <f t="shared" si="79"/>
        <v>4</v>
      </c>
      <c r="Y207" s="318" t="str">
        <f t="shared" si="80"/>
        <v>Proxitech</v>
      </c>
      <c r="Z207" s="318" t="str">
        <f t="shared" si="81"/>
        <v>Commande 2</v>
      </c>
      <c r="AA207"/>
      <c r="AC207" s="318" t="str">
        <f t="shared" si="82"/>
        <v>ProxitechLB67B3W172R1Z44Commande 2</v>
      </c>
      <c r="AD207" s="318" t="str">
        <f t="shared" si="83"/>
        <v>LB67B3W172R1Z44</v>
      </c>
      <c r="AE207" s="318" t="str">
        <f t="shared" si="84"/>
        <v>ProxitechLB67B3W172R1Z44</v>
      </c>
      <c r="AF207" s="318" t="e">
        <f>VLOOKUP(AC207,'Price list'!AN:AO,2,FALSE)</f>
        <v>#N/A</v>
      </c>
      <c r="AG207" s="318" t="str">
        <f t="shared" si="85"/>
        <v>LB67B3W172R1Z44</v>
      </c>
      <c r="AH207" s="318">
        <f t="shared" si="86"/>
        <v>76</v>
      </c>
      <c r="AI207" s="318">
        <f t="shared" si="87"/>
        <v>4</v>
      </c>
    </row>
    <row r="208" spans="1:35" s="318" customFormat="1" ht="17.100000000000001" customHeight="1" x14ac:dyDescent="0.25">
      <c r="A208" s="436" t="s">
        <v>1117</v>
      </c>
      <c r="B208" s="320" t="s">
        <v>1052</v>
      </c>
      <c r="C208" s="403" t="s">
        <v>1059</v>
      </c>
      <c r="D208" s="320" t="s">
        <v>83</v>
      </c>
      <c r="E208" s="320" t="str">
        <f>VLOOKUP(D208,'[5]Price List'!B:D,3,0)</f>
        <v>LB67L3W172R1Z44</v>
      </c>
      <c r="F208" s="540" t="str">
        <f>VLOOKUP(D208,'[5]Price List'!B:G,6,0)</f>
        <v>L3</v>
      </c>
      <c r="G208" s="437">
        <f>+VLOOKUP(D208,'[5]Price List'!B:R,17,0)</f>
        <v>76</v>
      </c>
      <c r="H208" s="321">
        <f t="shared" si="91"/>
        <v>6</v>
      </c>
      <c r="I208" s="514">
        <f>(VLOOKUP(D208,'[5]Price List'!B:N,13,0)*J208)+H208*25</f>
        <v>7810.8</v>
      </c>
      <c r="J208" s="551">
        <f>6*76</f>
        <v>456</v>
      </c>
      <c r="K208" s="327"/>
      <c r="L208" s="551">
        <v>456</v>
      </c>
      <c r="M208" s="423">
        <f t="shared" si="89"/>
        <v>0</v>
      </c>
      <c r="N208" s="320" t="s">
        <v>1147</v>
      </c>
      <c r="O208" s="354">
        <v>45132</v>
      </c>
      <c r="P208" s="354">
        <v>45131</v>
      </c>
      <c r="Q208" s="455">
        <v>45125</v>
      </c>
      <c r="R208" s="518" t="s">
        <v>1171</v>
      </c>
      <c r="S208" s="320" t="str">
        <f t="shared" si="76"/>
        <v>LB67L3W172R1Z44</v>
      </c>
      <c r="T208" s="320" t="str">
        <f t="shared" si="77"/>
        <v>SMF 57220</v>
      </c>
      <c r="U208" s="320"/>
      <c r="V208" s="320">
        <f>VLOOKUP(S208,'Price list'!D$15:S$298,15,FALSE)</f>
        <v>16.8</v>
      </c>
      <c r="W208" s="320">
        <f t="shared" si="78"/>
        <v>76</v>
      </c>
      <c r="X208" s="320">
        <f t="shared" si="79"/>
        <v>6</v>
      </c>
      <c r="Y208" s="318" t="str">
        <f t="shared" si="80"/>
        <v>Proxitech</v>
      </c>
      <c r="Z208" s="318" t="str">
        <f t="shared" si="81"/>
        <v>Commande 2</v>
      </c>
      <c r="AA208"/>
      <c r="AC208" s="318" t="str">
        <f t="shared" si="82"/>
        <v>ProxitechLB67L3W172R1Z44Commande 2</v>
      </c>
      <c r="AD208" s="318" t="str">
        <f t="shared" si="83"/>
        <v>LB67L3W172R1Z44</v>
      </c>
      <c r="AE208" s="318" t="str">
        <f t="shared" si="84"/>
        <v>ProxitechLB67L3W172R1Z44</v>
      </c>
      <c r="AF208" s="318" t="e">
        <f>VLOOKUP(AC208,'Price list'!AN:AO,2,FALSE)</f>
        <v>#N/A</v>
      </c>
      <c r="AG208" s="318" t="str">
        <f t="shared" si="85"/>
        <v>LB67L3W172R1Z44</v>
      </c>
      <c r="AH208" s="318">
        <f t="shared" si="86"/>
        <v>76</v>
      </c>
      <c r="AI208" s="318">
        <f t="shared" si="87"/>
        <v>6</v>
      </c>
    </row>
    <row r="209" spans="1:35" s="318" customFormat="1" ht="17.100000000000001" customHeight="1" thickBot="1" x14ac:dyDescent="0.3">
      <c r="A209" s="439" t="s">
        <v>1117</v>
      </c>
      <c r="B209" s="343" t="s">
        <v>1052</v>
      </c>
      <c r="C209" s="472" t="s">
        <v>1059</v>
      </c>
      <c r="D209" s="343" t="s">
        <v>86</v>
      </c>
      <c r="E209" s="343" t="str">
        <f>VLOOKUP(D209,'[5]Price List'!B:D,3,0)</f>
        <v>LB89L5W172R1Z44</v>
      </c>
      <c r="F209" s="544" t="str">
        <f>VLOOKUP(D209,'[5]Price List'!B:G,6,0)</f>
        <v>L5</v>
      </c>
      <c r="G209" s="440">
        <v>36</v>
      </c>
      <c r="H209" s="358">
        <f t="shared" si="91"/>
        <v>1</v>
      </c>
      <c r="I209" s="521">
        <f>(VLOOKUP(D209,'[5]Price List'!B:N,13,0)*J209)+H209*25</f>
        <v>788.19999999999993</v>
      </c>
      <c r="J209" s="552">
        <f>36</f>
        <v>36</v>
      </c>
      <c r="K209" s="360"/>
      <c r="L209" s="586">
        <v>36</v>
      </c>
      <c r="M209" s="427">
        <f t="shared" si="89"/>
        <v>0</v>
      </c>
      <c r="N209" s="343" t="s">
        <v>1147</v>
      </c>
      <c r="O209" s="363">
        <v>45132</v>
      </c>
      <c r="P209" s="363">
        <v>45131</v>
      </c>
      <c r="Q209" s="458">
        <v>45125</v>
      </c>
      <c r="R209" s="505" t="s">
        <v>1171</v>
      </c>
      <c r="S209" s="320" t="str">
        <f t="shared" si="76"/>
        <v>LB89L5W172R1Z44</v>
      </c>
      <c r="T209" s="320" t="str">
        <f t="shared" si="77"/>
        <v>SMF 59538</v>
      </c>
      <c r="U209" s="320"/>
      <c r="V209" s="320">
        <f>VLOOKUP(S209,'Price list'!D$15:S$298,15,FALSE)</f>
        <v>21.2</v>
      </c>
      <c r="W209" s="320">
        <f t="shared" si="78"/>
        <v>36</v>
      </c>
      <c r="X209" s="320">
        <f t="shared" si="79"/>
        <v>1</v>
      </c>
      <c r="Y209" s="318" t="str">
        <f t="shared" si="80"/>
        <v>Proxitech</v>
      </c>
      <c r="Z209" s="318" t="str">
        <f t="shared" si="81"/>
        <v>Commande 2</v>
      </c>
      <c r="AA209"/>
      <c r="AC209" s="318" t="str">
        <f t="shared" si="82"/>
        <v>ProxitechLB89L5W172R1Z44Commande 2</v>
      </c>
      <c r="AD209" s="318" t="str">
        <f t="shared" si="83"/>
        <v>LB89L5W172R1Z44</v>
      </c>
      <c r="AE209" s="318" t="str">
        <f t="shared" si="84"/>
        <v>ProxitechLB89L5W172R1Z44</v>
      </c>
      <c r="AF209" s="318" t="e">
        <f>VLOOKUP(AC209,'Price list'!AN:AO,2,FALSE)</f>
        <v>#N/A</v>
      </c>
      <c r="AG209" s="318" t="str">
        <f t="shared" si="85"/>
        <v>LB89L5W172R1Z44</v>
      </c>
      <c r="AH209" s="318">
        <f t="shared" si="86"/>
        <v>36</v>
      </c>
      <c r="AI209" s="318">
        <f t="shared" si="87"/>
        <v>1</v>
      </c>
    </row>
    <row r="210" spans="1:35" s="318" customFormat="1" ht="17.100000000000001" customHeight="1" x14ac:dyDescent="0.25">
      <c r="A210" s="433" t="s">
        <v>1117</v>
      </c>
      <c r="B210" s="231" t="s">
        <v>1060</v>
      </c>
      <c r="C210" s="410" t="s">
        <v>1059</v>
      </c>
      <c r="D210" s="434" t="s">
        <v>69</v>
      </c>
      <c r="E210" s="231" t="str">
        <f>VLOOKUP(D210,'[5]Price List'!B:D,3,0)</f>
        <v>LB45L1W172R1Z44</v>
      </c>
      <c r="F210" s="538" t="str">
        <f>VLOOKUP(D210,'[5]Price List'!B:G,6,0)</f>
        <v>L1</v>
      </c>
      <c r="G210" s="434">
        <f>+VLOOKUP(D210,'[5]Price List'!B:R,17,0)</f>
        <v>96</v>
      </c>
      <c r="H210" s="311">
        <f>+J210/G210</f>
        <v>2</v>
      </c>
      <c r="I210" s="450">
        <f>(VLOOKUP(D210,'[5]Price List'!B:N,13,0)*J210)+H210*25</f>
        <v>2315.6000000000004</v>
      </c>
      <c r="J210" s="312">
        <f>96*2</f>
        <v>192</v>
      </c>
      <c r="K210" s="231"/>
      <c r="L210" s="428">
        <v>192</v>
      </c>
      <c r="M210" s="421">
        <f t="shared" si="89"/>
        <v>0</v>
      </c>
      <c r="N210" s="231" t="s">
        <v>1148</v>
      </c>
      <c r="O210" s="348">
        <v>45146</v>
      </c>
      <c r="P210" s="348">
        <v>45153</v>
      </c>
      <c r="Q210" s="348">
        <v>45138</v>
      </c>
      <c r="R210" s="550" t="s">
        <v>1172</v>
      </c>
      <c r="S210" s="320" t="str">
        <f t="shared" ref="S210:S226" si="92">E210</f>
        <v>LB45L1W172R1Z44</v>
      </c>
      <c r="T210" s="320" t="str">
        <f t="shared" ref="T210:T226" si="93">D210</f>
        <v>SMF 54459</v>
      </c>
      <c r="U210" s="320"/>
      <c r="V210" s="320">
        <f>VLOOKUP(S210,'Price list'!D$15:S$298,15,FALSE)</f>
        <v>11.6</v>
      </c>
      <c r="W210" s="320">
        <f t="shared" ref="W210:W226" si="94">G210</f>
        <v>96</v>
      </c>
      <c r="X210" s="320">
        <f t="shared" ref="X210:X226" si="95">H210</f>
        <v>2</v>
      </c>
      <c r="Y210" s="318" t="str">
        <f t="shared" si="80"/>
        <v>Proxitech</v>
      </c>
      <c r="Z210" s="318" t="str">
        <f t="shared" ref="Z210:Z226" si="96">B210</f>
        <v>Commande 3</v>
      </c>
      <c r="AA210"/>
      <c r="AC210" s="318" t="str">
        <f t="shared" si="82"/>
        <v>ProxitechLB45L1W172R1Z44Commande 3</v>
      </c>
      <c r="AD210" s="318" t="str">
        <f t="shared" si="83"/>
        <v>LB45L1W172R1Z44</v>
      </c>
      <c r="AE210" s="318" t="str">
        <f t="shared" si="84"/>
        <v>ProxitechLB45L1W172R1Z44</v>
      </c>
      <c r="AF210" s="318" t="e">
        <f>VLOOKUP(AC210,'Price list'!AN:AO,2,FALSE)</f>
        <v>#N/A</v>
      </c>
      <c r="AG210" s="318" t="str">
        <f t="shared" si="85"/>
        <v>LB45L1W172R1Z44</v>
      </c>
      <c r="AH210" s="318">
        <f t="shared" si="86"/>
        <v>96</v>
      </c>
      <c r="AI210" s="318">
        <f t="shared" si="87"/>
        <v>2</v>
      </c>
    </row>
    <row r="211" spans="1:35" s="318" customFormat="1" ht="17.100000000000001" customHeight="1" x14ac:dyDescent="0.25">
      <c r="A211" s="436" t="s">
        <v>1117</v>
      </c>
      <c r="B211" s="320" t="s">
        <v>1060</v>
      </c>
      <c r="C211" s="403" t="s">
        <v>1059</v>
      </c>
      <c r="D211" s="320" t="s">
        <v>72</v>
      </c>
      <c r="E211" s="320" t="str">
        <f>VLOOKUP(D211,'[5]Price List'!B:D,3,0)</f>
        <v>LB56B2W172R1Z44</v>
      </c>
      <c r="F211" s="540" t="str">
        <f>VLOOKUP(D211,'[5]Price List'!B:G,6,0)</f>
        <v>L2B</v>
      </c>
      <c r="G211" s="437">
        <f>+VLOOKUP(D211,'[5]Price List'!B:R,17,0)</f>
        <v>84</v>
      </c>
      <c r="H211" s="321">
        <f t="shared" ref="H211:H222" si="97">+J211/G211</f>
        <v>2</v>
      </c>
      <c r="I211" s="514">
        <f>(VLOOKUP(D211,'[5]Price List'!B:N,13,0)*J211)+H211*25</f>
        <v>2385.2000000000003</v>
      </c>
      <c r="J211" s="322">
        <f>84*2</f>
        <v>168</v>
      </c>
      <c r="K211" s="320"/>
      <c r="L211" s="551">
        <v>168</v>
      </c>
      <c r="M211" s="423">
        <f t="shared" si="89"/>
        <v>0</v>
      </c>
      <c r="N211" s="320" t="s">
        <v>1148</v>
      </c>
      <c r="O211" s="354">
        <v>45146</v>
      </c>
      <c r="P211" s="354">
        <v>45153</v>
      </c>
      <c r="Q211" s="354">
        <v>45138</v>
      </c>
      <c r="R211" s="518" t="s">
        <v>1172</v>
      </c>
      <c r="S211" s="320" t="str">
        <f t="shared" si="92"/>
        <v>LB56B2W172R1Z44</v>
      </c>
      <c r="T211" s="320" t="str">
        <f t="shared" si="93"/>
        <v>SMF 56077</v>
      </c>
      <c r="U211" s="320"/>
      <c r="V211" s="320">
        <f>VLOOKUP(S211,'Price list'!D$15:S$298,15,FALSE)</f>
        <v>13.9</v>
      </c>
      <c r="W211" s="320">
        <f t="shared" si="94"/>
        <v>84</v>
      </c>
      <c r="X211" s="320">
        <f t="shared" si="95"/>
        <v>2</v>
      </c>
      <c r="Y211" s="318" t="str">
        <f t="shared" si="80"/>
        <v>Proxitech</v>
      </c>
      <c r="Z211" s="318" t="str">
        <f t="shared" si="96"/>
        <v>Commande 3</v>
      </c>
      <c r="AA211"/>
      <c r="AC211" s="318" t="str">
        <f t="shared" si="82"/>
        <v>ProxitechLB56B2W172R1Z44Commande 3</v>
      </c>
      <c r="AD211" s="318" t="str">
        <f t="shared" si="83"/>
        <v>LB56B2W172R1Z44</v>
      </c>
      <c r="AE211" s="318" t="str">
        <f t="shared" si="84"/>
        <v>ProxitechLB56B2W172R1Z44</v>
      </c>
      <c r="AF211" s="318" t="e">
        <f>VLOOKUP(AC211,'Price list'!AN:AO,2,FALSE)</f>
        <v>#N/A</v>
      </c>
      <c r="AG211" s="318" t="str">
        <f t="shared" si="85"/>
        <v>LB56B2W172R1Z44</v>
      </c>
      <c r="AH211" s="318">
        <f t="shared" si="86"/>
        <v>84</v>
      </c>
      <c r="AI211" s="318">
        <f t="shared" si="87"/>
        <v>2</v>
      </c>
    </row>
    <row r="212" spans="1:35" s="318" customFormat="1" ht="17.100000000000001" customHeight="1" x14ac:dyDescent="0.25">
      <c r="A212" s="436" t="s">
        <v>1117</v>
      </c>
      <c r="B212" s="320" t="s">
        <v>1060</v>
      </c>
      <c r="C212" s="403" t="s">
        <v>1059</v>
      </c>
      <c r="D212" s="320" t="s">
        <v>76</v>
      </c>
      <c r="E212" s="320" t="str">
        <f>VLOOKUP(D212,'[5]Price List'!B:D,3,0)</f>
        <v>LB56L2W172R1Z44</v>
      </c>
      <c r="F212" s="540" t="str">
        <f>VLOOKUP(D212,'[5]Price List'!B:G,6,0)</f>
        <v>L2</v>
      </c>
      <c r="G212" s="437">
        <f>+VLOOKUP(D212,'[5]Price List'!B:R,17,0)</f>
        <v>84</v>
      </c>
      <c r="H212" s="321">
        <f t="shared" si="97"/>
        <v>7</v>
      </c>
      <c r="I212" s="514">
        <f>(VLOOKUP(D212,'[5]Price List'!B:N,13,0)*J212)+H212*25</f>
        <v>8348.2000000000007</v>
      </c>
      <c r="J212" s="322">
        <f>7*84</f>
        <v>588</v>
      </c>
      <c r="K212" s="320"/>
      <c r="L212" s="551">
        <v>588</v>
      </c>
      <c r="M212" s="423">
        <f t="shared" si="89"/>
        <v>0</v>
      </c>
      <c r="N212" s="320" t="s">
        <v>1148</v>
      </c>
      <c r="O212" s="354">
        <v>45146</v>
      </c>
      <c r="P212" s="354">
        <v>45153</v>
      </c>
      <c r="Q212" s="354">
        <v>45138</v>
      </c>
      <c r="R212" s="518" t="s">
        <v>1172</v>
      </c>
      <c r="S212" s="320" t="str">
        <f t="shared" si="92"/>
        <v>LB56L2W172R1Z44</v>
      </c>
      <c r="T212" s="320" t="str">
        <f t="shared" si="93"/>
        <v>SMF 56078</v>
      </c>
      <c r="U212" s="320"/>
      <c r="V212" s="320">
        <f>VLOOKUP(S212,'Price list'!D$15:S$298,15,FALSE)</f>
        <v>13.9</v>
      </c>
      <c r="W212" s="320">
        <f t="shared" si="94"/>
        <v>84</v>
      </c>
      <c r="X212" s="320">
        <f t="shared" si="95"/>
        <v>7</v>
      </c>
      <c r="Y212" s="318" t="str">
        <f t="shared" si="80"/>
        <v>Proxitech</v>
      </c>
      <c r="Z212" s="318" t="str">
        <f t="shared" si="96"/>
        <v>Commande 3</v>
      </c>
      <c r="AA212"/>
      <c r="AC212" s="318" t="str">
        <f t="shared" si="82"/>
        <v>ProxitechLB56L2W172R1Z44Commande 3</v>
      </c>
      <c r="AD212" s="318" t="str">
        <f t="shared" si="83"/>
        <v>LB56L2W172R1Z44</v>
      </c>
      <c r="AE212" s="318" t="str">
        <f t="shared" si="84"/>
        <v>ProxitechLB56L2W172R1Z44</v>
      </c>
      <c r="AF212" s="318" t="e">
        <f>VLOOKUP(AC212,'Price list'!AN:AO,2,FALSE)</f>
        <v>#N/A</v>
      </c>
      <c r="AG212" s="318" t="str">
        <f t="shared" si="85"/>
        <v>LB56L2W172R1Z44</v>
      </c>
      <c r="AH212" s="318">
        <f t="shared" si="86"/>
        <v>84</v>
      </c>
      <c r="AI212" s="318">
        <f t="shared" si="87"/>
        <v>7</v>
      </c>
    </row>
    <row r="213" spans="1:35" s="318" customFormat="1" ht="17.100000000000001" customHeight="1" x14ac:dyDescent="0.25">
      <c r="A213" s="436" t="s">
        <v>1117</v>
      </c>
      <c r="B213" s="320" t="s">
        <v>1060</v>
      </c>
      <c r="C213" s="403" t="s">
        <v>1059</v>
      </c>
      <c r="D213" s="320" t="s">
        <v>79</v>
      </c>
      <c r="E213" s="320" t="str">
        <f>VLOOKUP(D213,'[5]Price List'!B:D,3,0)</f>
        <v>LB67B3W172R1Z44</v>
      </c>
      <c r="F213" s="540" t="str">
        <f>VLOOKUP(D213,'[5]Price List'!B:G,6,0)</f>
        <v>L3B</v>
      </c>
      <c r="G213" s="437">
        <f>+VLOOKUP(D213,'[5]Price List'!B:R,17,0)</f>
        <v>76</v>
      </c>
      <c r="H213" s="321">
        <f t="shared" si="97"/>
        <v>4</v>
      </c>
      <c r="I213" s="514">
        <f>(VLOOKUP(D213,'[5]Price List'!B:N,13,0)*J213)+H213*25</f>
        <v>5207.2</v>
      </c>
      <c r="J213" s="322">
        <f>4*76</f>
        <v>304</v>
      </c>
      <c r="K213" s="320"/>
      <c r="L213" s="551">
        <v>304</v>
      </c>
      <c r="M213" s="423">
        <f t="shared" si="89"/>
        <v>0</v>
      </c>
      <c r="N213" s="320" t="s">
        <v>1148</v>
      </c>
      <c r="O213" s="354">
        <v>45146</v>
      </c>
      <c r="P213" s="354">
        <v>45153</v>
      </c>
      <c r="Q213" s="354">
        <v>45138</v>
      </c>
      <c r="R213" s="518" t="s">
        <v>1172</v>
      </c>
      <c r="S213" s="320" t="str">
        <f t="shared" si="92"/>
        <v>LB67B3W172R1Z44</v>
      </c>
      <c r="T213" s="320" t="str">
        <f t="shared" si="93"/>
        <v>SMF 57014</v>
      </c>
      <c r="U213" s="320"/>
      <c r="V213" s="320">
        <f>VLOOKUP(S213,'Price list'!D$15:S$298,15,FALSE)</f>
        <v>16.8</v>
      </c>
      <c r="W213" s="320">
        <f t="shared" si="94"/>
        <v>76</v>
      </c>
      <c r="X213" s="320">
        <f t="shared" si="95"/>
        <v>4</v>
      </c>
      <c r="Y213" s="318" t="str">
        <f t="shared" si="80"/>
        <v>Proxitech</v>
      </c>
      <c r="Z213" s="318" t="str">
        <f t="shared" si="96"/>
        <v>Commande 3</v>
      </c>
      <c r="AA213"/>
      <c r="AC213" s="318" t="str">
        <f t="shared" si="82"/>
        <v>ProxitechLB67B3W172R1Z44Commande 3</v>
      </c>
      <c r="AD213" s="318" t="str">
        <f t="shared" si="83"/>
        <v>LB67B3W172R1Z44</v>
      </c>
      <c r="AE213" s="318" t="str">
        <f t="shared" si="84"/>
        <v>ProxitechLB67B3W172R1Z44</v>
      </c>
      <c r="AF213" s="318" t="e">
        <f>VLOOKUP(AC213,'Price list'!AN:AO,2,FALSE)</f>
        <v>#N/A</v>
      </c>
      <c r="AG213" s="318" t="str">
        <f t="shared" si="85"/>
        <v>LB67B3W172R1Z44</v>
      </c>
      <c r="AH213" s="318">
        <f t="shared" si="86"/>
        <v>76</v>
      </c>
      <c r="AI213" s="318">
        <f t="shared" si="87"/>
        <v>4</v>
      </c>
    </row>
    <row r="214" spans="1:35" s="318" customFormat="1" ht="17.100000000000001" customHeight="1" x14ac:dyDescent="0.25">
      <c r="A214" s="436" t="s">
        <v>1117</v>
      </c>
      <c r="B214" s="320" t="s">
        <v>1060</v>
      </c>
      <c r="C214" s="403" t="s">
        <v>1059</v>
      </c>
      <c r="D214" s="320" t="s">
        <v>83</v>
      </c>
      <c r="E214" s="320" t="str">
        <f>VLOOKUP(D214,'[5]Price List'!B:D,3,0)</f>
        <v>LB67L3W172R1Z44</v>
      </c>
      <c r="F214" s="540" t="str">
        <f>VLOOKUP(D214,'[5]Price List'!B:G,6,0)</f>
        <v>L3</v>
      </c>
      <c r="G214" s="437">
        <f>+VLOOKUP(D214,'[5]Price List'!B:R,17,0)</f>
        <v>76</v>
      </c>
      <c r="H214" s="321">
        <f t="shared" si="97"/>
        <v>6</v>
      </c>
      <c r="I214" s="514">
        <f>(VLOOKUP(D214,'[5]Price List'!B:N,13,0)*J214)+H214*25</f>
        <v>7810.8</v>
      </c>
      <c r="J214" s="551">
        <f>6*76</f>
        <v>456</v>
      </c>
      <c r="K214" s="327"/>
      <c r="L214" s="551">
        <v>456</v>
      </c>
      <c r="M214" s="423">
        <f t="shared" si="89"/>
        <v>0</v>
      </c>
      <c r="N214" s="320" t="s">
        <v>1148</v>
      </c>
      <c r="O214" s="354">
        <v>45146</v>
      </c>
      <c r="P214" s="354">
        <v>45153</v>
      </c>
      <c r="Q214" s="355">
        <v>45138</v>
      </c>
      <c r="R214" s="518" t="s">
        <v>1172</v>
      </c>
      <c r="S214" s="320" t="str">
        <f t="shared" si="92"/>
        <v>LB67L3W172R1Z44</v>
      </c>
      <c r="T214" s="320" t="str">
        <f t="shared" si="93"/>
        <v>SMF 57220</v>
      </c>
      <c r="U214" s="320"/>
      <c r="V214" s="320">
        <f>VLOOKUP(S214,'Price list'!D$15:S$298,15,FALSE)</f>
        <v>16.8</v>
      </c>
      <c r="W214" s="320">
        <f t="shared" si="94"/>
        <v>76</v>
      </c>
      <c r="X214" s="320">
        <f t="shared" si="95"/>
        <v>6</v>
      </c>
      <c r="Y214" s="318" t="str">
        <f t="shared" si="80"/>
        <v>Proxitech</v>
      </c>
      <c r="Z214" s="318" t="str">
        <f t="shared" si="96"/>
        <v>Commande 3</v>
      </c>
      <c r="AA214"/>
      <c r="AC214" s="318" t="str">
        <f t="shared" si="82"/>
        <v>ProxitechLB67L3W172R1Z44Commande 3</v>
      </c>
      <c r="AD214" s="318" t="str">
        <f t="shared" si="83"/>
        <v>LB67L3W172R1Z44</v>
      </c>
      <c r="AE214" s="318" t="str">
        <f t="shared" si="84"/>
        <v>ProxitechLB67L3W172R1Z44</v>
      </c>
      <c r="AF214" s="318" t="e">
        <f>VLOOKUP(AC214,'Price list'!AN:AO,2,FALSE)</f>
        <v>#N/A</v>
      </c>
      <c r="AG214" s="318" t="str">
        <f t="shared" si="85"/>
        <v>LB67L3W172R1Z44</v>
      </c>
      <c r="AH214" s="318">
        <f t="shared" si="86"/>
        <v>76</v>
      </c>
      <c r="AI214" s="318">
        <f t="shared" si="87"/>
        <v>6</v>
      </c>
    </row>
    <row r="215" spans="1:35" s="318" customFormat="1" ht="17.100000000000001" customHeight="1" thickBot="1" x14ac:dyDescent="0.3">
      <c r="A215" s="439" t="s">
        <v>1117</v>
      </c>
      <c r="B215" s="343" t="s">
        <v>1060</v>
      </c>
      <c r="C215" s="472" t="s">
        <v>1059</v>
      </c>
      <c r="D215" s="343" t="s">
        <v>86</v>
      </c>
      <c r="E215" s="343" t="str">
        <f>VLOOKUP(D215,'[5]Price List'!B:D,3,0)</f>
        <v>LB89L5W172R1Z44</v>
      </c>
      <c r="F215" s="544" t="str">
        <f>VLOOKUP(D215,'[5]Price List'!B:G,6,0)</f>
        <v>L5</v>
      </c>
      <c r="G215" s="440">
        <v>36</v>
      </c>
      <c r="H215" s="358">
        <f t="shared" si="97"/>
        <v>1</v>
      </c>
      <c r="I215" s="521">
        <f>(VLOOKUP(D215,'[5]Price List'!B:N,13,0)*J215)+H215*25</f>
        <v>788.19999999999993</v>
      </c>
      <c r="J215" s="552">
        <f>36</f>
        <v>36</v>
      </c>
      <c r="K215" s="360"/>
      <c r="L215" s="552">
        <v>36</v>
      </c>
      <c r="M215" s="427">
        <f t="shared" si="89"/>
        <v>0</v>
      </c>
      <c r="N215" s="343" t="s">
        <v>1148</v>
      </c>
      <c r="O215" s="363">
        <v>45146</v>
      </c>
      <c r="P215" s="363">
        <v>45153</v>
      </c>
      <c r="Q215" s="364">
        <v>45138</v>
      </c>
      <c r="R215" s="505" t="s">
        <v>1172</v>
      </c>
      <c r="S215" s="320" t="str">
        <f t="shared" si="92"/>
        <v>LB89L5W172R1Z44</v>
      </c>
      <c r="T215" s="320" t="str">
        <f t="shared" si="93"/>
        <v>SMF 59538</v>
      </c>
      <c r="U215" s="320"/>
      <c r="V215" s="320">
        <f>VLOOKUP(S215,'Price list'!D$15:S$298,15,FALSE)</f>
        <v>21.2</v>
      </c>
      <c r="W215" s="320">
        <f t="shared" si="94"/>
        <v>36</v>
      </c>
      <c r="X215" s="320">
        <f t="shared" si="95"/>
        <v>1</v>
      </c>
      <c r="Y215" s="318" t="str">
        <f t="shared" si="80"/>
        <v>Proxitech</v>
      </c>
      <c r="Z215" s="318" t="str">
        <f t="shared" si="96"/>
        <v>Commande 3</v>
      </c>
      <c r="AA215"/>
      <c r="AC215" s="318" t="str">
        <f t="shared" si="82"/>
        <v>ProxitechLB89L5W172R1Z44Commande 3</v>
      </c>
      <c r="AD215" s="318" t="str">
        <f t="shared" si="83"/>
        <v>LB89L5W172R1Z44</v>
      </c>
      <c r="AE215" s="318" t="str">
        <f t="shared" si="84"/>
        <v>ProxitechLB89L5W172R1Z44</v>
      </c>
      <c r="AF215" s="318" t="e">
        <f>VLOOKUP(AC215,'Price list'!AN:AO,2,FALSE)</f>
        <v>#N/A</v>
      </c>
      <c r="AG215" s="318" t="str">
        <f t="shared" si="85"/>
        <v>LB89L5W172R1Z44</v>
      </c>
      <c r="AH215" s="318">
        <f t="shared" si="86"/>
        <v>36</v>
      </c>
      <c r="AI215" s="318">
        <f t="shared" si="87"/>
        <v>1</v>
      </c>
    </row>
    <row r="216" spans="1:35" s="318" customFormat="1" ht="17.100000000000001" customHeight="1" x14ac:dyDescent="0.25">
      <c r="A216" s="474" t="s">
        <v>1109</v>
      </c>
      <c r="B216" s="369" t="s">
        <v>1052</v>
      </c>
      <c r="C216" s="497" t="s">
        <v>1059</v>
      </c>
      <c r="D216" s="369" t="s">
        <v>397</v>
      </c>
      <c r="E216" s="369" t="s">
        <v>396</v>
      </c>
      <c r="F216" s="553" t="s">
        <v>1149</v>
      </c>
      <c r="G216" s="369">
        <v>90</v>
      </c>
      <c r="H216" s="554">
        <f t="shared" si="97"/>
        <v>4.666666666666667</v>
      </c>
      <c r="I216" s="454">
        <f>8.6*J216+H216*25</f>
        <v>3728.6666666666665</v>
      </c>
      <c r="J216" s="555">
        <v>420</v>
      </c>
      <c r="K216" s="556"/>
      <c r="L216" s="428"/>
      <c r="M216" s="421">
        <f t="shared" si="89"/>
        <v>420</v>
      </c>
      <c r="N216" s="369" t="s">
        <v>1152</v>
      </c>
      <c r="O216" s="377">
        <v>45173</v>
      </c>
      <c r="P216" s="557"/>
      <c r="Q216" s="377"/>
      <c r="R216" s="558"/>
      <c r="S216" s="320" t="str">
        <f t="shared" si="92"/>
        <v>MRT45J4X102L1J44</v>
      </c>
      <c r="T216" s="320" t="str">
        <f t="shared" si="93"/>
        <v>FMW45-B24JR</v>
      </c>
      <c r="U216" s="320"/>
      <c r="V216" s="320">
        <f>VLOOKUP(S216,'Price list'!D$15:S$298,15,FALSE)</f>
        <v>12.7</v>
      </c>
      <c r="W216" s="320">
        <f t="shared" si="94"/>
        <v>90</v>
      </c>
      <c r="X216" s="320">
        <f t="shared" si="95"/>
        <v>4.666666666666667</v>
      </c>
      <c r="Y216" s="318" t="str">
        <f t="shared" si="80"/>
        <v>Lubatex</v>
      </c>
      <c r="Z216" s="318" t="str">
        <f t="shared" si="96"/>
        <v>Commande 2</v>
      </c>
      <c r="AA216"/>
      <c r="AC216" s="318" t="str">
        <f t="shared" si="82"/>
        <v>LubatexMRT45J4X102L1J44Commande 2</v>
      </c>
      <c r="AD216" s="318" t="str">
        <f t="shared" si="83"/>
        <v>MRT45J4X102L1J44</v>
      </c>
      <c r="AE216" s="318" t="str">
        <f t="shared" si="84"/>
        <v>LubatexMRT45J4X102L1J44</v>
      </c>
      <c r="AF216" s="318" t="e">
        <f>VLOOKUP(AC216,'Price list'!AN:AO,2,FALSE)</f>
        <v>#N/A</v>
      </c>
      <c r="AG216" s="318" t="str">
        <f t="shared" si="85"/>
        <v>MRT45J4X102L1J44</v>
      </c>
      <c r="AH216" s="318">
        <f t="shared" si="86"/>
        <v>90</v>
      </c>
      <c r="AI216" s="318">
        <f t="shared" si="87"/>
        <v>4.666666666666667</v>
      </c>
    </row>
    <row r="217" spans="1:35" s="318" customFormat="1" ht="17.100000000000001" customHeight="1" x14ac:dyDescent="0.25">
      <c r="A217" s="436" t="s">
        <v>1109</v>
      </c>
      <c r="B217" s="320" t="s">
        <v>1052</v>
      </c>
      <c r="C217" s="403" t="s">
        <v>1059</v>
      </c>
      <c r="D217" s="320" t="s">
        <v>423</v>
      </c>
      <c r="E217" s="320" t="s">
        <v>424</v>
      </c>
      <c r="F217" s="404" t="s">
        <v>1113</v>
      </c>
      <c r="G217" s="320">
        <v>84</v>
      </c>
      <c r="H217" s="559">
        <f t="shared" si="97"/>
        <v>2.75</v>
      </c>
      <c r="I217" s="454">
        <f>(VLOOKUP(D217,'[5]Price List'!B:N,13,0)*J217)+H217*25</f>
        <v>4411.55</v>
      </c>
      <c r="J217" s="491">
        <v>231</v>
      </c>
      <c r="K217" s="320">
        <v>231</v>
      </c>
      <c r="L217" s="551"/>
      <c r="M217" s="423">
        <f t="shared" si="89"/>
        <v>0</v>
      </c>
      <c r="N217" s="320" t="s">
        <v>1152</v>
      </c>
      <c r="O217" s="354">
        <v>45173</v>
      </c>
      <c r="P217" s="354"/>
      <c r="Q217" s="354"/>
      <c r="R217" s="489"/>
      <c r="S217" s="320" t="str">
        <f t="shared" si="92"/>
        <v>M56J7X102R1Z44</v>
      </c>
      <c r="T217" s="320" t="str">
        <f t="shared" si="93"/>
        <v>SMF 57029</v>
      </c>
      <c r="U217" s="320"/>
      <c r="V217" s="320">
        <f>VLOOKUP(S217,'Price list'!D$15:S$298,15,FALSE)</f>
        <v>18.8</v>
      </c>
      <c r="W217" s="320">
        <f t="shared" si="94"/>
        <v>84</v>
      </c>
      <c r="X217" s="320">
        <f t="shared" si="95"/>
        <v>2.75</v>
      </c>
      <c r="Y217" s="318" t="str">
        <f t="shared" si="80"/>
        <v>Lubatex</v>
      </c>
      <c r="Z217" s="318" t="str">
        <f t="shared" si="96"/>
        <v>Commande 2</v>
      </c>
      <c r="AA217"/>
      <c r="AC217" s="318" t="str">
        <f t="shared" si="82"/>
        <v>LubatexM56J7X102R1Z44Commande 2</v>
      </c>
      <c r="AD217" s="318" t="str">
        <f t="shared" si="83"/>
        <v>M56J7X102R1Z44</v>
      </c>
      <c r="AE217" s="318" t="str">
        <f t="shared" si="84"/>
        <v>LubatexM56J7X102R1Z44</v>
      </c>
      <c r="AF217" s="318" t="e">
        <f>VLOOKUP(AC217,'Price list'!AN:AO,2,FALSE)</f>
        <v>#N/A</v>
      </c>
      <c r="AG217" s="318" t="str">
        <f t="shared" si="85"/>
        <v>M56J7X102R1Z44</v>
      </c>
      <c r="AH217" s="318">
        <f t="shared" si="86"/>
        <v>84</v>
      </c>
      <c r="AI217" s="318">
        <f t="shared" si="87"/>
        <v>2.75</v>
      </c>
    </row>
    <row r="218" spans="1:35" s="318" customFormat="1" ht="17.100000000000001" customHeight="1" x14ac:dyDescent="0.25">
      <c r="A218" s="436" t="s">
        <v>1109</v>
      </c>
      <c r="B218" s="320" t="s">
        <v>1052</v>
      </c>
      <c r="C218" s="403" t="s">
        <v>1059</v>
      </c>
      <c r="D218" s="320" t="s">
        <v>427</v>
      </c>
      <c r="E218" s="320" t="s">
        <v>428</v>
      </c>
      <c r="F218" s="404" t="s">
        <v>1114</v>
      </c>
      <c r="G218" s="320">
        <v>84</v>
      </c>
      <c r="H218" s="559">
        <f t="shared" si="97"/>
        <v>2</v>
      </c>
      <c r="I218" s="454">
        <f>(VLOOKUP(D218,'[5]Price List'!B:N,13,0)*J218)+H218*25</f>
        <v>3208.4</v>
      </c>
      <c r="J218" s="491">
        <v>168</v>
      </c>
      <c r="K218" s="320">
        <v>168</v>
      </c>
      <c r="L218" s="551"/>
      <c r="M218" s="423">
        <f t="shared" si="89"/>
        <v>0</v>
      </c>
      <c r="N218" s="320" t="s">
        <v>1152</v>
      </c>
      <c r="O218" s="354">
        <v>45173</v>
      </c>
      <c r="P218" s="354"/>
      <c r="Q218" s="354"/>
      <c r="R218" s="489"/>
      <c r="S218" s="320" t="str">
        <f t="shared" si="92"/>
        <v>M56J7X102L1Z44</v>
      </c>
      <c r="T218" s="320" t="str">
        <f t="shared" si="93"/>
        <v>SMF 57024</v>
      </c>
      <c r="U218" s="320"/>
      <c r="V218" s="320">
        <f>VLOOKUP(S218,'Price list'!D$15:S$298,15,FALSE)</f>
        <v>18.8</v>
      </c>
      <c r="W218" s="320">
        <f t="shared" si="94"/>
        <v>84</v>
      </c>
      <c r="X218" s="320">
        <f t="shared" si="95"/>
        <v>2</v>
      </c>
      <c r="Y218" s="318" t="str">
        <f t="shared" si="80"/>
        <v>Lubatex</v>
      </c>
      <c r="Z218" s="318" t="str">
        <f t="shared" si="96"/>
        <v>Commande 2</v>
      </c>
      <c r="AA218"/>
      <c r="AC218" s="318" t="str">
        <f t="shared" si="82"/>
        <v>LubatexM56J7X102L1Z44Commande 2</v>
      </c>
      <c r="AD218" s="318" t="str">
        <f t="shared" si="83"/>
        <v>M56J7X102L1Z44</v>
      </c>
      <c r="AE218" s="318" t="str">
        <f t="shared" si="84"/>
        <v>LubatexM56J7X102L1Z44</v>
      </c>
      <c r="AF218" s="318" t="e">
        <f>VLOOKUP(AC218,'Price list'!AN:AO,2,FALSE)</f>
        <v>#N/A</v>
      </c>
      <c r="AG218" s="318" t="str">
        <f t="shared" si="85"/>
        <v>M56J7X102L1Z44</v>
      </c>
      <c r="AH218" s="318">
        <f t="shared" si="86"/>
        <v>84</v>
      </c>
      <c r="AI218" s="318">
        <f t="shared" si="87"/>
        <v>2</v>
      </c>
    </row>
    <row r="219" spans="1:35" s="318" customFormat="1" ht="17.100000000000001" customHeight="1" x14ac:dyDescent="0.25">
      <c r="A219" s="436" t="s">
        <v>1109</v>
      </c>
      <c r="B219" s="320" t="s">
        <v>1052</v>
      </c>
      <c r="C219" s="320"/>
      <c r="D219" s="320" t="s">
        <v>1150</v>
      </c>
      <c r="E219" s="320" t="s">
        <v>408</v>
      </c>
      <c r="F219" s="404" t="s">
        <v>1096</v>
      </c>
      <c r="G219" s="320">
        <v>56</v>
      </c>
      <c r="H219" s="559">
        <f t="shared" si="97"/>
        <v>3.25</v>
      </c>
      <c r="I219" s="454">
        <f>(VLOOKUP(D219,'[5]Price List'!B:N,13,0)*J219)+H219*25</f>
        <v>3466.4500000000003</v>
      </c>
      <c r="J219" s="491">
        <v>182</v>
      </c>
      <c r="K219" s="320">
        <v>0</v>
      </c>
      <c r="L219" s="551"/>
      <c r="M219" s="423">
        <f t="shared" si="89"/>
        <v>182</v>
      </c>
      <c r="N219" s="320" t="s">
        <v>1152</v>
      </c>
      <c r="O219" s="354">
        <v>45173</v>
      </c>
      <c r="P219" s="393"/>
      <c r="Q219" s="354"/>
      <c r="R219" s="489"/>
      <c r="S219" s="320" t="str">
        <f t="shared" si="92"/>
        <v>M166J0X172R1</v>
      </c>
      <c r="T219" s="320" t="str">
        <f t="shared" si="93"/>
        <v>MF 65D31L</v>
      </c>
      <c r="U219" s="320"/>
      <c r="V219" s="320">
        <f>VLOOKUP(S219,'Price list'!D$15:S$298,15,FALSE)</f>
        <v>18.600000000000001</v>
      </c>
      <c r="W219" s="320">
        <f t="shared" si="94"/>
        <v>56</v>
      </c>
      <c r="X219" s="320">
        <f t="shared" si="95"/>
        <v>3.25</v>
      </c>
      <c r="Y219" s="318" t="str">
        <f t="shared" si="80"/>
        <v>Lubatex</v>
      </c>
      <c r="Z219" s="318" t="str">
        <f t="shared" si="96"/>
        <v>Commande 2</v>
      </c>
      <c r="AA219"/>
      <c r="AC219" s="318" t="str">
        <f t="shared" si="82"/>
        <v>LubatexM166J0X172R1Commande 2</v>
      </c>
      <c r="AD219" s="318" t="str">
        <f t="shared" si="83"/>
        <v>M166J0X172R1</v>
      </c>
      <c r="AE219" s="318" t="str">
        <f t="shared" si="84"/>
        <v>LubatexM166J0X172R1</v>
      </c>
      <c r="AF219" s="318" t="e">
        <f>VLOOKUP(AC219,'Price list'!AN:AO,2,FALSE)</f>
        <v>#N/A</v>
      </c>
      <c r="AG219" s="318" t="str">
        <f t="shared" si="85"/>
        <v>M166J0X172R1</v>
      </c>
      <c r="AH219" s="318">
        <f t="shared" si="86"/>
        <v>56</v>
      </c>
      <c r="AI219" s="318">
        <f t="shared" si="87"/>
        <v>3.25</v>
      </c>
    </row>
    <row r="220" spans="1:35" s="318" customFormat="1" ht="17.100000000000001" customHeight="1" x14ac:dyDescent="0.25">
      <c r="A220" s="436" t="s">
        <v>1109</v>
      </c>
      <c r="B220" s="320" t="s">
        <v>1052</v>
      </c>
      <c r="C220" s="320"/>
      <c r="D220" s="320" t="s">
        <v>1151</v>
      </c>
      <c r="E220" s="320" t="s">
        <v>412</v>
      </c>
      <c r="F220" s="404" t="s">
        <v>1115</v>
      </c>
      <c r="G220" s="320">
        <v>56</v>
      </c>
      <c r="H220" s="559">
        <f t="shared" si="97"/>
        <v>3.75</v>
      </c>
      <c r="I220" s="454">
        <f>(VLOOKUP(D220,'[5]Price List'!B:N,13,0)*J220)+H220*25</f>
        <v>3999.7500000000005</v>
      </c>
      <c r="J220" s="491">
        <v>210</v>
      </c>
      <c r="K220" s="320">
        <v>24</v>
      </c>
      <c r="L220" s="551"/>
      <c r="M220" s="423">
        <f t="shared" si="89"/>
        <v>186</v>
      </c>
      <c r="N220" s="320" t="s">
        <v>1152</v>
      </c>
      <c r="O220" s="354">
        <v>45173</v>
      </c>
      <c r="P220" s="393"/>
      <c r="Q220" s="354"/>
      <c r="R220" s="489"/>
      <c r="S220" s="320" t="str">
        <f t="shared" si="92"/>
        <v>M166J0X172L1</v>
      </c>
      <c r="T220" s="320" t="str">
        <f t="shared" si="93"/>
        <v>MF 65D31R</v>
      </c>
      <c r="U220" s="320"/>
      <c r="V220" s="320">
        <f>VLOOKUP(S220,'Price list'!D$15:S$298,15,FALSE)</f>
        <v>18.600000000000001</v>
      </c>
      <c r="W220" s="320">
        <f t="shared" si="94"/>
        <v>56</v>
      </c>
      <c r="X220" s="320">
        <f t="shared" si="95"/>
        <v>3.75</v>
      </c>
      <c r="Y220" s="318" t="str">
        <f t="shared" si="80"/>
        <v>Lubatex</v>
      </c>
      <c r="Z220" s="318" t="str">
        <f t="shared" si="96"/>
        <v>Commande 2</v>
      </c>
      <c r="AA220"/>
      <c r="AC220" s="318" t="str">
        <f t="shared" si="82"/>
        <v>LubatexM166J0X172L1Commande 2</v>
      </c>
      <c r="AD220" s="318" t="str">
        <f t="shared" si="83"/>
        <v>M166J0X172L1</v>
      </c>
      <c r="AE220" s="318" t="str">
        <f t="shared" si="84"/>
        <v>LubatexM166J0X172L1</v>
      </c>
      <c r="AF220" s="318" t="e">
        <f>VLOOKUP(AC220,'Price list'!AN:AO,2,FALSE)</f>
        <v>#N/A</v>
      </c>
      <c r="AG220" s="318" t="str">
        <f t="shared" si="85"/>
        <v>M166J0X172L1</v>
      </c>
      <c r="AH220" s="318">
        <f t="shared" si="86"/>
        <v>56</v>
      </c>
      <c r="AI220" s="318">
        <f t="shared" si="87"/>
        <v>3.75</v>
      </c>
    </row>
    <row r="221" spans="1:35" s="318" customFormat="1" ht="17.100000000000001" customHeight="1" x14ac:dyDescent="0.25">
      <c r="A221" s="436" t="s">
        <v>1109</v>
      </c>
      <c r="B221" s="320" t="s">
        <v>1052</v>
      </c>
      <c r="C221" s="403" t="s">
        <v>1059</v>
      </c>
      <c r="D221" s="320" t="s">
        <v>415</v>
      </c>
      <c r="E221" s="320" t="s">
        <v>416</v>
      </c>
      <c r="F221" s="404" t="s">
        <v>1096</v>
      </c>
      <c r="G221" s="320">
        <v>56</v>
      </c>
      <c r="H221" s="559">
        <f t="shared" si="97"/>
        <v>2</v>
      </c>
      <c r="I221" s="454">
        <f>(VLOOKUP(D221,'[5]Price List'!B:N,13,0)*J221)+H221*25</f>
        <v>2670.7999999999997</v>
      </c>
      <c r="J221" s="491">
        <v>112</v>
      </c>
      <c r="K221" s="320">
        <v>112</v>
      </c>
      <c r="L221" s="551"/>
      <c r="M221" s="423">
        <f t="shared" si="89"/>
        <v>0</v>
      </c>
      <c r="N221" s="320" t="s">
        <v>1152</v>
      </c>
      <c r="O221" s="354">
        <v>45173</v>
      </c>
      <c r="P221" s="354"/>
      <c r="Q221" s="354"/>
      <c r="R221" s="489"/>
      <c r="S221" s="320" t="str">
        <f t="shared" si="92"/>
        <v>M78J0X172R1Z44</v>
      </c>
      <c r="T221" s="320" t="str">
        <f t="shared" si="93"/>
        <v>SMF 60032</v>
      </c>
      <c r="U221" s="320"/>
      <c r="V221" s="320">
        <f>VLOOKUP(S221,'Price list'!D$15:S$298,15,FALSE)</f>
        <v>23.4</v>
      </c>
      <c r="W221" s="320">
        <f t="shared" si="94"/>
        <v>56</v>
      </c>
      <c r="X221" s="320">
        <f t="shared" si="95"/>
        <v>2</v>
      </c>
      <c r="Y221" s="318" t="str">
        <f t="shared" si="80"/>
        <v>Lubatex</v>
      </c>
      <c r="Z221" s="318" t="str">
        <f t="shared" si="96"/>
        <v>Commande 2</v>
      </c>
      <c r="AA221"/>
      <c r="AC221" s="318" t="str">
        <f t="shared" si="82"/>
        <v>LubatexM78J0X172R1Z44Commande 2</v>
      </c>
      <c r="AD221" s="318" t="str">
        <f t="shared" si="83"/>
        <v>M78J0X172R1Z44</v>
      </c>
      <c r="AE221" s="318" t="str">
        <f t="shared" si="84"/>
        <v>LubatexM78J0X172R1Z44</v>
      </c>
      <c r="AF221" s="318" t="e">
        <f>VLOOKUP(AC221,'Price list'!AN:AO,2,FALSE)</f>
        <v>#N/A</v>
      </c>
      <c r="AG221" s="318" t="str">
        <f t="shared" si="85"/>
        <v>M78J0X172R1Z44</v>
      </c>
      <c r="AH221" s="318">
        <f t="shared" si="86"/>
        <v>56</v>
      </c>
      <c r="AI221" s="318">
        <f t="shared" si="87"/>
        <v>2</v>
      </c>
    </row>
    <row r="222" spans="1:35" s="318" customFormat="1" ht="17.100000000000001" customHeight="1" thickBot="1" x14ac:dyDescent="0.3">
      <c r="A222" s="436" t="s">
        <v>1109</v>
      </c>
      <c r="B222" s="320" t="s">
        <v>1052</v>
      </c>
      <c r="C222" s="403" t="s">
        <v>1059</v>
      </c>
      <c r="D222" s="320" t="s">
        <v>419</v>
      </c>
      <c r="E222" s="320" t="s">
        <v>420</v>
      </c>
      <c r="F222" s="404" t="s">
        <v>1115</v>
      </c>
      <c r="G222" s="320">
        <v>56</v>
      </c>
      <c r="H222" s="559">
        <f t="shared" si="97"/>
        <v>2</v>
      </c>
      <c r="I222" s="454">
        <f>(VLOOKUP(D222,'[5]Price List'!B:N,13,0)*J222)+H222*25</f>
        <v>2670.7999999999997</v>
      </c>
      <c r="J222" s="491">
        <v>112</v>
      </c>
      <c r="K222" s="320">
        <v>112</v>
      </c>
      <c r="L222" s="552"/>
      <c r="M222" s="423">
        <f t="shared" si="89"/>
        <v>0</v>
      </c>
      <c r="N222" s="320" t="s">
        <v>1152</v>
      </c>
      <c r="O222" s="354">
        <v>45173</v>
      </c>
      <c r="P222" s="354"/>
      <c r="Q222" s="354"/>
      <c r="R222" s="489"/>
      <c r="S222" s="320" t="str">
        <f t="shared" si="92"/>
        <v>M78J0X172L1Z44</v>
      </c>
      <c r="T222" s="320" t="str">
        <f t="shared" si="93"/>
        <v>SMF 60033</v>
      </c>
      <c r="U222" s="320"/>
      <c r="V222" s="320">
        <f>VLOOKUP(S222,'Price list'!D$15:S$298,15,FALSE)</f>
        <v>23.4</v>
      </c>
      <c r="W222" s="320">
        <f t="shared" si="94"/>
        <v>56</v>
      </c>
      <c r="X222" s="320">
        <f t="shared" si="95"/>
        <v>2</v>
      </c>
      <c r="Y222" s="318" t="str">
        <f t="shared" si="80"/>
        <v>Lubatex</v>
      </c>
      <c r="Z222" s="318" t="str">
        <f t="shared" si="96"/>
        <v>Commande 2</v>
      </c>
      <c r="AA222"/>
      <c r="AC222" s="318" t="str">
        <f t="shared" si="82"/>
        <v>LubatexM78J0X172L1Z44Commande 2</v>
      </c>
      <c r="AD222" s="318" t="str">
        <f t="shared" si="83"/>
        <v>M78J0X172L1Z44</v>
      </c>
      <c r="AE222" s="318" t="str">
        <f t="shared" si="84"/>
        <v>LubatexM78J0X172L1Z44</v>
      </c>
      <c r="AF222" s="318" t="e">
        <f>VLOOKUP(AC222,'Price list'!AN:AO,2,FALSE)</f>
        <v>#N/A</v>
      </c>
      <c r="AG222" s="318" t="str">
        <f t="shared" si="85"/>
        <v>M78J0X172L1Z44</v>
      </c>
      <c r="AH222" s="318">
        <f t="shared" si="86"/>
        <v>56</v>
      </c>
      <c r="AI222" s="318">
        <f t="shared" si="87"/>
        <v>2</v>
      </c>
    </row>
    <row r="223" spans="1:35" s="318" customFormat="1" ht="17.100000000000001" customHeight="1" thickBot="1" x14ac:dyDescent="0.3">
      <c r="A223" s="433" t="s">
        <v>1117</v>
      </c>
      <c r="B223" s="231" t="s">
        <v>1434</v>
      </c>
      <c r="C223" s="410" t="s">
        <v>1059</v>
      </c>
      <c r="D223" s="434" t="s">
        <v>69</v>
      </c>
      <c r="E223" s="231" t="str">
        <f>VLOOKUP(D223,'[5]Price List'!B:D,3,0)</f>
        <v>LB45L1W172R1Z44</v>
      </c>
      <c r="F223" s="538" t="str">
        <f>VLOOKUP(D223,'[5]Price List'!B:G,6,0)</f>
        <v>L1</v>
      </c>
      <c r="G223" s="434">
        <f>+VLOOKUP(D223,'[5]Price List'!B:R,17,0)</f>
        <v>96</v>
      </c>
      <c r="H223" s="311">
        <v>5</v>
      </c>
      <c r="I223" s="450">
        <f>(VLOOKUP(D223,'[5]Price List'!B:N,13,0)*J223)+H223*25</f>
        <v>5789</v>
      </c>
      <c r="J223" s="435">
        <f>H223*G223</f>
        <v>480</v>
      </c>
      <c r="K223" s="231">
        <v>864</v>
      </c>
      <c r="L223" s="428"/>
      <c r="M223" s="421">
        <f t="shared" si="89"/>
        <v>0</v>
      </c>
      <c r="N223" s="231" t="s">
        <v>1152</v>
      </c>
      <c r="O223" s="348">
        <v>45160</v>
      </c>
      <c r="P223" s="231"/>
      <c r="Q223" s="348"/>
      <c r="R223" s="550"/>
      <c r="S223" s="320" t="str">
        <f t="shared" si="92"/>
        <v>LB45L1W172R1Z44</v>
      </c>
      <c r="T223" s="320" t="str">
        <f t="shared" si="93"/>
        <v>SMF 54459</v>
      </c>
      <c r="U223" s="320"/>
      <c r="V223" s="320">
        <f>VLOOKUP(S223,'Price list'!D$15:S$298,15,FALSE)</f>
        <v>11.6</v>
      </c>
      <c r="W223" s="320">
        <f t="shared" si="94"/>
        <v>96</v>
      </c>
      <c r="X223" s="320">
        <f t="shared" si="95"/>
        <v>5</v>
      </c>
      <c r="Y223" s="318" t="str">
        <f t="shared" si="80"/>
        <v>Proxitech</v>
      </c>
      <c r="Z223" s="318" t="str">
        <f t="shared" si="96"/>
        <v>Commande 4A</v>
      </c>
      <c r="AA223"/>
      <c r="AC223" s="318" t="str">
        <f t="shared" si="82"/>
        <v>ProxitechLB45L1W172R1Z44Commande 4A</v>
      </c>
      <c r="AD223" s="318" t="str">
        <f t="shared" si="83"/>
        <v>LB45L1W172R1Z44</v>
      </c>
      <c r="AE223" s="318" t="str">
        <f t="shared" si="84"/>
        <v>ProxitechLB45L1W172R1Z44</v>
      </c>
      <c r="AF223" s="318" t="e">
        <f>VLOOKUP(AC223,'Price list'!AN:AO,2,FALSE)</f>
        <v>#N/A</v>
      </c>
      <c r="AG223" s="318" t="str">
        <f t="shared" si="85"/>
        <v>LB45L1W172R1Z44</v>
      </c>
      <c r="AH223" s="318">
        <f t="shared" si="86"/>
        <v>96</v>
      </c>
      <c r="AI223" s="318">
        <f t="shared" si="87"/>
        <v>5</v>
      </c>
    </row>
    <row r="224" spans="1:35" s="318" customFormat="1" ht="17.100000000000001" customHeight="1" thickBot="1" x14ac:dyDescent="0.3">
      <c r="A224" s="436" t="s">
        <v>1117</v>
      </c>
      <c r="B224" s="320" t="s">
        <v>1434</v>
      </c>
      <c r="C224" s="403" t="s">
        <v>1059</v>
      </c>
      <c r="D224" s="320" t="s">
        <v>72</v>
      </c>
      <c r="E224" s="320" t="str">
        <f>VLOOKUP(D224,'[5]Price List'!B:D,3,0)</f>
        <v>LB56B2W172R1Z44</v>
      </c>
      <c r="F224" s="540" t="str">
        <f>VLOOKUP(D224,'[5]Price List'!B:G,6,0)</f>
        <v>L2B</v>
      </c>
      <c r="G224" s="437">
        <f>+VLOOKUP(D224,'[5]Price List'!B:R,17,0)</f>
        <v>84</v>
      </c>
      <c r="H224" s="321">
        <v>1</v>
      </c>
      <c r="I224" s="514">
        <f>(VLOOKUP(D224,'[5]Price List'!B:N,13,0)*J224)+H224*25</f>
        <v>1192.6000000000001</v>
      </c>
      <c r="J224" s="435">
        <f t="shared" ref="J224:J228" si="98">H224*G224</f>
        <v>84</v>
      </c>
      <c r="K224" s="320">
        <v>84</v>
      </c>
      <c r="L224" s="551"/>
      <c r="M224" s="423">
        <f t="shared" si="89"/>
        <v>0</v>
      </c>
      <c r="N224" s="320" t="s">
        <v>1152</v>
      </c>
      <c r="O224" s="354">
        <v>45160</v>
      </c>
      <c r="P224" s="320"/>
      <c r="Q224" s="354"/>
      <c r="R224" s="518"/>
      <c r="S224" s="320" t="str">
        <f t="shared" si="92"/>
        <v>LB56B2W172R1Z44</v>
      </c>
      <c r="T224" s="320" t="str">
        <f t="shared" si="93"/>
        <v>SMF 56077</v>
      </c>
      <c r="U224" s="320"/>
      <c r="V224" s="320">
        <f>VLOOKUP(S224,'Price list'!D$15:S$298,15,FALSE)</f>
        <v>13.9</v>
      </c>
      <c r="W224" s="320">
        <f t="shared" si="94"/>
        <v>84</v>
      </c>
      <c r="X224" s="320">
        <f t="shared" si="95"/>
        <v>1</v>
      </c>
      <c r="Y224" s="318" t="str">
        <f t="shared" si="80"/>
        <v>Proxitech</v>
      </c>
      <c r="Z224" s="318" t="str">
        <f t="shared" si="96"/>
        <v>Commande 4A</v>
      </c>
      <c r="AA224"/>
      <c r="AC224" s="318" t="str">
        <f t="shared" si="82"/>
        <v>ProxitechLB56B2W172R1Z44Commande 4A</v>
      </c>
      <c r="AD224" s="318" t="str">
        <f t="shared" si="83"/>
        <v>LB56B2W172R1Z44</v>
      </c>
      <c r="AE224" s="318" t="str">
        <f t="shared" si="84"/>
        <v>ProxitechLB56B2W172R1Z44</v>
      </c>
      <c r="AF224" s="318" t="e">
        <f>VLOOKUP(AC224,'Price list'!AN:AO,2,FALSE)</f>
        <v>#N/A</v>
      </c>
      <c r="AG224" s="318" t="str">
        <f t="shared" si="85"/>
        <v>LB56B2W172R1Z44</v>
      </c>
      <c r="AH224" s="318">
        <f t="shared" si="86"/>
        <v>84</v>
      </c>
      <c r="AI224" s="318">
        <f t="shared" si="87"/>
        <v>1</v>
      </c>
    </row>
    <row r="225" spans="1:35" s="318" customFormat="1" ht="17.100000000000001" customHeight="1" thickBot="1" x14ac:dyDescent="0.3">
      <c r="A225" s="436" t="s">
        <v>1117</v>
      </c>
      <c r="B225" s="320" t="s">
        <v>1434</v>
      </c>
      <c r="C225" s="403" t="s">
        <v>1059</v>
      </c>
      <c r="D225" s="320" t="s">
        <v>76</v>
      </c>
      <c r="E225" s="320" t="str">
        <f>VLOOKUP(D225,'[5]Price List'!B:D,3,0)</f>
        <v>LB56L2W172R1Z44</v>
      </c>
      <c r="F225" s="540" t="str">
        <f>VLOOKUP(D225,'[5]Price List'!B:G,6,0)</f>
        <v>L2</v>
      </c>
      <c r="G225" s="437">
        <f>+VLOOKUP(D225,'[5]Price List'!B:R,17,0)</f>
        <v>84</v>
      </c>
      <c r="H225" s="321">
        <v>7</v>
      </c>
      <c r="I225" s="514">
        <f>(VLOOKUP(D225,'[5]Price List'!B:N,13,0)*J225)+H225*25</f>
        <v>8348.2000000000007</v>
      </c>
      <c r="J225" s="435">
        <f t="shared" si="98"/>
        <v>588</v>
      </c>
      <c r="K225" s="320">
        <v>1008</v>
      </c>
      <c r="L225" s="551">
        <f>84*2</f>
        <v>168</v>
      </c>
      <c r="M225" s="423">
        <f t="shared" si="89"/>
        <v>0</v>
      </c>
      <c r="N225" s="320" t="s">
        <v>1152</v>
      </c>
      <c r="O225" s="354">
        <v>45160</v>
      </c>
      <c r="P225" s="320"/>
      <c r="Q225" s="354"/>
      <c r="R225" s="518"/>
      <c r="S225" s="320" t="str">
        <f t="shared" si="92"/>
        <v>LB56L2W172R1Z44</v>
      </c>
      <c r="T225" s="320" t="str">
        <f t="shared" si="93"/>
        <v>SMF 56078</v>
      </c>
      <c r="U225" s="320"/>
      <c r="V225" s="320">
        <f>VLOOKUP(S225,'Price list'!D$15:S$298,15,FALSE)</f>
        <v>13.9</v>
      </c>
      <c r="W225" s="320">
        <f t="shared" si="94"/>
        <v>84</v>
      </c>
      <c r="X225" s="320">
        <f t="shared" si="95"/>
        <v>7</v>
      </c>
      <c r="Y225" s="318" t="str">
        <f t="shared" si="80"/>
        <v>Proxitech</v>
      </c>
      <c r="Z225" s="318" t="str">
        <f t="shared" si="96"/>
        <v>Commande 4A</v>
      </c>
      <c r="AA225"/>
      <c r="AC225" s="318" t="str">
        <f t="shared" si="82"/>
        <v>ProxitechLB56L2W172R1Z44Commande 4A</v>
      </c>
      <c r="AD225" s="318" t="str">
        <f t="shared" si="83"/>
        <v>LB56L2W172R1Z44</v>
      </c>
      <c r="AE225" s="318" t="str">
        <f t="shared" si="84"/>
        <v>ProxitechLB56L2W172R1Z44</v>
      </c>
      <c r="AF225" s="318" t="e">
        <f>VLOOKUP(AC225,'Price list'!AN:AO,2,FALSE)</f>
        <v>#N/A</v>
      </c>
      <c r="AG225" s="318" t="str">
        <f t="shared" si="85"/>
        <v>LB56L2W172R1Z44</v>
      </c>
      <c r="AH225" s="318">
        <f t="shared" si="86"/>
        <v>84</v>
      </c>
      <c r="AI225" s="318">
        <f t="shared" si="87"/>
        <v>7</v>
      </c>
    </row>
    <row r="226" spans="1:35" s="318" customFormat="1" ht="17.100000000000001" customHeight="1" thickBot="1" x14ac:dyDescent="0.3">
      <c r="A226" s="436" t="s">
        <v>1117</v>
      </c>
      <c r="B226" s="320" t="s">
        <v>1434</v>
      </c>
      <c r="C226" s="403" t="s">
        <v>1059</v>
      </c>
      <c r="D226" s="320" t="s">
        <v>79</v>
      </c>
      <c r="E226" s="320" t="str">
        <f>VLOOKUP(D226,'[5]Price List'!B:D,3,0)</f>
        <v>LB67B3W172R1Z44</v>
      </c>
      <c r="F226" s="540" t="str">
        <f>VLOOKUP(D226,'[5]Price List'!B:G,6,0)</f>
        <v>L3B</v>
      </c>
      <c r="G226" s="437">
        <f>+VLOOKUP(D226,'[5]Price List'!B:R,17,0)</f>
        <v>76</v>
      </c>
      <c r="H226" s="321">
        <v>3</v>
      </c>
      <c r="I226" s="514">
        <f>(VLOOKUP(D226,'[5]Price List'!B:N,13,0)*J226)+H226*25</f>
        <v>3905.4</v>
      </c>
      <c r="J226" s="435">
        <f t="shared" si="98"/>
        <v>228</v>
      </c>
      <c r="K226" s="320">
        <v>456</v>
      </c>
      <c r="L226" s="551"/>
      <c r="M226" s="423">
        <f t="shared" si="89"/>
        <v>0</v>
      </c>
      <c r="N226" s="320" t="s">
        <v>1152</v>
      </c>
      <c r="O226" s="354">
        <v>45160</v>
      </c>
      <c r="P226" s="320"/>
      <c r="Q226" s="354"/>
      <c r="R226" s="518"/>
      <c r="S226" s="320" t="str">
        <f t="shared" si="92"/>
        <v>LB67B3W172R1Z44</v>
      </c>
      <c r="T226" s="320" t="str">
        <f t="shared" si="93"/>
        <v>SMF 57014</v>
      </c>
      <c r="U226" s="320"/>
      <c r="V226" s="320">
        <f>VLOOKUP(S226,'Price list'!D$15:S$298,15,FALSE)</f>
        <v>16.8</v>
      </c>
      <c r="W226" s="320">
        <f t="shared" si="94"/>
        <v>76</v>
      </c>
      <c r="X226" s="320">
        <f t="shared" si="95"/>
        <v>3</v>
      </c>
      <c r="Y226" s="318" t="str">
        <f t="shared" si="80"/>
        <v>Proxitech</v>
      </c>
      <c r="Z226" s="318" t="str">
        <f t="shared" si="96"/>
        <v>Commande 4A</v>
      </c>
      <c r="AA226"/>
      <c r="AC226" s="318" t="str">
        <f t="shared" si="82"/>
        <v>ProxitechLB67B3W172R1Z44Commande 4A</v>
      </c>
      <c r="AD226" s="318" t="str">
        <f t="shared" si="83"/>
        <v>LB67B3W172R1Z44</v>
      </c>
      <c r="AE226" s="318" t="str">
        <f t="shared" si="84"/>
        <v>ProxitechLB67B3W172R1Z44</v>
      </c>
      <c r="AF226" s="318" t="e">
        <f>VLOOKUP(AC226,'Price list'!AN:AO,2,FALSE)</f>
        <v>#N/A</v>
      </c>
      <c r="AG226" s="318" t="str">
        <f t="shared" si="85"/>
        <v>LB67B3W172R1Z44</v>
      </c>
      <c r="AH226" s="318">
        <f t="shared" si="86"/>
        <v>76</v>
      </c>
      <c r="AI226" s="318">
        <f t="shared" si="87"/>
        <v>3</v>
      </c>
    </row>
    <row r="227" spans="1:35" s="318" customFormat="1" ht="15.75" thickBot="1" x14ac:dyDescent="0.3">
      <c r="A227" s="436" t="s">
        <v>1117</v>
      </c>
      <c r="B227" s="320" t="s">
        <v>1434</v>
      </c>
      <c r="C227" s="403" t="s">
        <v>1059</v>
      </c>
      <c r="D227" s="320" t="s">
        <v>83</v>
      </c>
      <c r="E227" s="320" t="str">
        <f>VLOOKUP(D227,'[5]Price List'!B:D,3,0)</f>
        <v>LB67L3W172R1Z44</v>
      </c>
      <c r="F227" s="540" t="str">
        <f>VLOOKUP(D227,'[5]Price List'!B:G,6,0)</f>
        <v>L3</v>
      </c>
      <c r="G227" s="437">
        <f>+VLOOKUP(D227,'[5]Price List'!B:R,17,0)</f>
        <v>76</v>
      </c>
      <c r="H227" s="321">
        <v>5</v>
      </c>
      <c r="I227" s="514">
        <f>(VLOOKUP(D227,'[5]Price List'!B:N,13,0)*J227)+H227*25</f>
        <v>6509</v>
      </c>
      <c r="J227" s="435">
        <f t="shared" si="98"/>
        <v>380</v>
      </c>
      <c r="K227" s="327">
        <v>836</v>
      </c>
      <c r="L227" s="551"/>
      <c r="M227" s="423">
        <f t="shared" si="89"/>
        <v>0</v>
      </c>
      <c r="N227" s="320" t="s">
        <v>1152</v>
      </c>
      <c r="O227" s="354">
        <v>45160</v>
      </c>
      <c r="P227" s="320"/>
      <c r="Q227" s="355"/>
      <c r="R227" s="518"/>
      <c r="S227" s="320" t="str">
        <f t="shared" ref="S227:S232" si="99">E227</f>
        <v>LB67L3W172R1Z44</v>
      </c>
      <c r="T227" s="320" t="str">
        <f t="shared" ref="T227:T232" si="100">D227</f>
        <v>SMF 57220</v>
      </c>
      <c r="U227" s="320"/>
      <c r="V227" s="320">
        <f>VLOOKUP(S227,'Price list'!D$15:S$298,15,FALSE)</f>
        <v>16.8</v>
      </c>
      <c r="W227" s="320">
        <f t="shared" ref="W227:W232" si="101">G227</f>
        <v>76</v>
      </c>
      <c r="X227" s="320">
        <f t="shared" ref="X227:X232" si="102">H227</f>
        <v>5</v>
      </c>
      <c r="Y227" s="318" t="str">
        <f t="shared" si="80"/>
        <v>Proxitech</v>
      </c>
      <c r="Z227" s="318" t="str">
        <f t="shared" ref="Z227:Z232" si="103">B227</f>
        <v>Commande 4A</v>
      </c>
      <c r="AA227"/>
      <c r="AC227" s="318" t="str">
        <f t="shared" si="82"/>
        <v>ProxitechLB67L3W172R1Z44Commande 4A</v>
      </c>
      <c r="AD227" s="318" t="str">
        <f t="shared" si="83"/>
        <v>LB67L3W172R1Z44</v>
      </c>
      <c r="AE227" s="318" t="str">
        <f t="shared" si="84"/>
        <v>ProxitechLB67L3W172R1Z44</v>
      </c>
      <c r="AF227" s="318" t="e">
        <f>VLOOKUP(AC227,'Price list'!AN:AO,2,FALSE)</f>
        <v>#N/A</v>
      </c>
      <c r="AG227" s="318" t="str">
        <f t="shared" si="85"/>
        <v>LB67L3W172R1Z44</v>
      </c>
      <c r="AH227" s="318">
        <f t="shared" si="86"/>
        <v>76</v>
      </c>
      <c r="AI227" s="318">
        <f t="shared" si="87"/>
        <v>5</v>
      </c>
    </row>
    <row r="228" spans="1:35" s="318" customFormat="1" ht="17.100000000000001" customHeight="1" thickBot="1" x14ac:dyDescent="0.3">
      <c r="A228" s="439" t="s">
        <v>1117</v>
      </c>
      <c r="B228" s="343" t="s">
        <v>1434</v>
      </c>
      <c r="C228" s="472" t="s">
        <v>1059</v>
      </c>
      <c r="D228" s="343" t="s">
        <v>86</v>
      </c>
      <c r="E228" s="343" t="str">
        <f>VLOOKUP(D228,'[5]Price List'!B:D,3,0)</f>
        <v>LB89L5W172R1Z44</v>
      </c>
      <c r="F228" s="544" t="str">
        <f>VLOOKUP(D228,'[5]Price List'!B:G,6,0)</f>
        <v>L5</v>
      </c>
      <c r="G228" s="440">
        <v>48</v>
      </c>
      <c r="H228" s="358">
        <v>1</v>
      </c>
      <c r="I228" s="521">
        <f>(VLOOKUP(D228,'[5]Price List'!B:N,13,0)*J228)+H228*25</f>
        <v>1042.5999999999999</v>
      </c>
      <c r="J228" s="435">
        <f t="shared" si="98"/>
        <v>48</v>
      </c>
      <c r="K228" s="360">
        <v>144</v>
      </c>
      <c r="L228" s="551"/>
      <c r="M228" s="423">
        <f t="shared" si="89"/>
        <v>0</v>
      </c>
      <c r="N228" s="343" t="s">
        <v>1152</v>
      </c>
      <c r="O228" s="363">
        <v>45160</v>
      </c>
      <c r="P228" s="343"/>
      <c r="Q228" s="364"/>
      <c r="R228" s="505"/>
      <c r="S228" s="320" t="str">
        <f t="shared" si="99"/>
        <v>LB89L5W172R1Z44</v>
      </c>
      <c r="T228" s="320" t="str">
        <f t="shared" si="100"/>
        <v>SMF 59538</v>
      </c>
      <c r="U228" s="320"/>
      <c r="V228" s="320">
        <f>VLOOKUP(S228,'Price list'!D$15:S$298,15,FALSE)</f>
        <v>21.2</v>
      </c>
      <c r="W228" s="320">
        <f t="shared" si="101"/>
        <v>48</v>
      </c>
      <c r="X228" s="320">
        <f t="shared" si="102"/>
        <v>1</v>
      </c>
      <c r="Y228" s="318" t="str">
        <f t="shared" si="80"/>
        <v>Proxitech</v>
      </c>
      <c r="Z228" s="318" t="str">
        <f t="shared" si="103"/>
        <v>Commande 4A</v>
      </c>
      <c r="AA228"/>
      <c r="AC228" s="318" t="str">
        <f t="shared" si="82"/>
        <v>ProxitechLB89L5W172R1Z44Commande 4A</v>
      </c>
      <c r="AD228" s="318" t="str">
        <f t="shared" si="83"/>
        <v>LB89L5W172R1Z44</v>
      </c>
      <c r="AE228" s="318" t="str">
        <f t="shared" si="84"/>
        <v>ProxitechLB89L5W172R1Z44</v>
      </c>
      <c r="AF228" s="318" t="e">
        <f>VLOOKUP(AC228,'Price list'!AN:AO,2,FALSE)</f>
        <v>#N/A</v>
      </c>
      <c r="AG228" s="318" t="str">
        <f t="shared" si="85"/>
        <v>LB89L5W172R1Z44</v>
      </c>
      <c r="AH228" s="318">
        <f t="shared" si="86"/>
        <v>48</v>
      </c>
      <c r="AI228" s="318">
        <f t="shared" si="87"/>
        <v>1</v>
      </c>
    </row>
    <row r="229" spans="1:35" s="318" customFormat="1" x14ac:dyDescent="0.25">
      <c r="A229" s="537" t="s">
        <v>945</v>
      </c>
      <c r="B229" s="434" t="s">
        <v>1173</v>
      </c>
      <c r="C229" s="410" t="s">
        <v>1059</v>
      </c>
      <c r="D229" s="434" t="s">
        <v>69</v>
      </c>
      <c r="E229" s="231" t="str">
        <f>VLOOKUP(D229,'[5]Price List'!B:D,3,0)</f>
        <v>LB45L1W172R1Z44</v>
      </c>
      <c r="F229" s="538" t="str">
        <f>VLOOKUP(D229,'[5]Price List'!B:G,6,0)</f>
        <v>L1</v>
      </c>
      <c r="G229" s="231">
        <v>72</v>
      </c>
      <c r="H229" s="311">
        <f>+J229/G229</f>
        <v>3</v>
      </c>
      <c r="I229" s="450">
        <f>(VLOOKUP(D229,'[5]Price List'!B:N,13,0)*J229)+H229*25</f>
        <v>2623.8</v>
      </c>
      <c r="J229" s="435">
        <v>216</v>
      </c>
      <c r="K229" s="231"/>
      <c r="L229" s="428">
        <v>216</v>
      </c>
      <c r="M229" s="421">
        <f t="shared" si="89"/>
        <v>0</v>
      </c>
      <c r="N229" s="231" t="s">
        <v>1174</v>
      </c>
      <c r="O229" s="348">
        <v>45146</v>
      </c>
      <c r="P229" s="348">
        <v>45148</v>
      </c>
      <c r="Q229" s="348">
        <v>45145</v>
      </c>
      <c r="R229" s="550" t="s">
        <v>1175</v>
      </c>
      <c r="S229" s="320" t="str">
        <f t="shared" si="99"/>
        <v>LB45L1W172R1Z44</v>
      </c>
      <c r="T229" s="320" t="str">
        <f t="shared" si="100"/>
        <v>SMF 54459</v>
      </c>
      <c r="U229" s="320"/>
      <c r="V229" s="320">
        <f>VLOOKUP(S229,'Price list'!D$15:S$298,15,FALSE)</f>
        <v>11.6</v>
      </c>
      <c r="W229" s="320">
        <f t="shared" si="101"/>
        <v>72</v>
      </c>
      <c r="X229" s="320">
        <f t="shared" si="102"/>
        <v>3</v>
      </c>
      <c r="Y229" s="318" t="str">
        <f t="shared" si="80"/>
        <v>Littoral Batteries</v>
      </c>
      <c r="Z229" s="318" t="str">
        <f t="shared" si="103"/>
        <v>Commande 13</v>
      </c>
      <c r="AA229"/>
      <c r="AC229" s="318" t="str">
        <f t="shared" si="82"/>
        <v>Littoral BatteriesLB45L1W172R1Z44Commande 13</v>
      </c>
      <c r="AD229" s="318" t="str">
        <f t="shared" si="83"/>
        <v>LB45L1W172R1Z44</v>
      </c>
      <c r="AE229" s="318" t="str">
        <f t="shared" si="84"/>
        <v>Littoral BatteriesLB45L1W172R1Z44</v>
      </c>
      <c r="AF229" s="318" t="e">
        <f>VLOOKUP(AC229,'Price list'!AN:AO,2,FALSE)</f>
        <v>#N/A</v>
      </c>
      <c r="AG229" s="318" t="str">
        <f t="shared" si="85"/>
        <v>LB45L1W172R1Z44</v>
      </c>
      <c r="AH229" s="318">
        <f t="shared" si="86"/>
        <v>72</v>
      </c>
      <c r="AI229" s="318">
        <f t="shared" si="87"/>
        <v>3</v>
      </c>
    </row>
    <row r="230" spans="1:35" s="318" customFormat="1" x14ac:dyDescent="0.25">
      <c r="A230" s="539" t="s">
        <v>945</v>
      </c>
      <c r="B230" s="437" t="s">
        <v>1173</v>
      </c>
      <c r="C230" s="403" t="s">
        <v>1059</v>
      </c>
      <c r="D230" s="320" t="s">
        <v>72</v>
      </c>
      <c r="E230" s="320" t="str">
        <f>VLOOKUP(D230,'[5]Price List'!B:D,3,0)</f>
        <v>LB56B2W172R1Z44</v>
      </c>
      <c r="F230" s="540" t="str">
        <f>VLOOKUP(D230,'[5]Price List'!B:G,6,0)</f>
        <v>L2B</v>
      </c>
      <c r="G230" s="320">
        <v>63</v>
      </c>
      <c r="H230" s="321">
        <f t="shared" ref="H230:H233" si="104">+J230/G230</f>
        <v>3</v>
      </c>
      <c r="I230" s="514">
        <f>(VLOOKUP(D230,'[5]Price List'!B:N,13,0)*J230)+H230*25</f>
        <v>2702.1</v>
      </c>
      <c r="J230" s="438">
        <v>189</v>
      </c>
      <c r="K230" s="320"/>
      <c r="L230" s="551">
        <v>189</v>
      </c>
      <c r="M230" s="423">
        <f t="shared" si="89"/>
        <v>0</v>
      </c>
      <c r="N230" s="320" t="s">
        <v>1174</v>
      </c>
      <c r="O230" s="354">
        <v>45146</v>
      </c>
      <c r="P230" s="354">
        <v>45148</v>
      </c>
      <c r="Q230" s="354">
        <v>45145</v>
      </c>
      <c r="R230" s="518" t="s">
        <v>1175</v>
      </c>
      <c r="S230" s="320" t="str">
        <f t="shared" si="99"/>
        <v>LB56B2W172R1Z44</v>
      </c>
      <c r="T230" s="320" t="str">
        <f t="shared" si="100"/>
        <v>SMF 56077</v>
      </c>
      <c r="U230" s="320"/>
      <c r="V230" s="320">
        <f>VLOOKUP(S230,'Price list'!D$15:S$298,15,FALSE)</f>
        <v>13.9</v>
      </c>
      <c r="W230" s="320">
        <f t="shared" si="101"/>
        <v>63</v>
      </c>
      <c r="X230" s="320">
        <f t="shared" si="102"/>
        <v>3</v>
      </c>
      <c r="Y230" s="318" t="str">
        <f t="shared" si="80"/>
        <v>Littoral Batteries</v>
      </c>
      <c r="Z230" s="318" t="str">
        <f t="shared" si="103"/>
        <v>Commande 13</v>
      </c>
      <c r="AA230"/>
      <c r="AC230" s="318" t="str">
        <f t="shared" si="82"/>
        <v>Littoral BatteriesLB56B2W172R1Z44Commande 13</v>
      </c>
      <c r="AD230" s="318" t="str">
        <f t="shared" si="83"/>
        <v>LB56B2W172R1Z44</v>
      </c>
      <c r="AE230" s="318" t="str">
        <f t="shared" si="84"/>
        <v>Littoral BatteriesLB56B2W172R1Z44</v>
      </c>
      <c r="AF230" s="318" t="e">
        <f>VLOOKUP(AC230,'Price list'!AN:AO,2,FALSE)</f>
        <v>#N/A</v>
      </c>
      <c r="AG230" s="318" t="str">
        <f t="shared" si="85"/>
        <v>LB56B2W172R1Z44</v>
      </c>
      <c r="AH230" s="318">
        <f t="shared" si="86"/>
        <v>63</v>
      </c>
      <c r="AI230" s="318">
        <f t="shared" si="87"/>
        <v>3</v>
      </c>
    </row>
    <row r="231" spans="1:35" s="318" customFormat="1" ht="17.100000000000001" customHeight="1" x14ac:dyDescent="0.25">
      <c r="A231" s="539" t="s">
        <v>945</v>
      </c>
      <c r="B231" s="437" t="s">
        <v>1173</v>
      </c>
      <c r="C231" s="403" t="s">
        <v>1059</v>
      </c>
      <c r="D231" s="320" t="s">
        <v>83</v>
      </c>
      <c r="E231" s="320" t="str">
        <f>VLOOKUP(D231,'[5]Price List'!B:D,3,0)</f>
        <v>LB67L3W172R1Z44</v>
      </c>
      <c r="F231" s="540" t="str">
        <f>VLOOKUP(D231,'[5]Price List'!B:G,6,0)</f>
        <v>L3</v>
      </c>
      <c r="G231" s="320">
        <v>57</v>
      </c>
      <c r="H231" s="321">
        <f t="shared" si="104"/>
        <v>8</v>
      </c>
      <c r="I231" s="514">
        <f>(VLOOKUP(D231,'[5]Price List'!B:N,13,0)*J231)+H231*25</f>
        <v>7860.8</v>
      </c>
      <c r="J231" s="438">
        <v>456</v>
      </c>
      <c r="K231" s="320"/>
      <c r="L231" s="551">
        <v>456</v>
      </c>
      <c r="M231" s="423">
        <f t="shared" si="89"/>
        <v>0</v>
      </c>
      <c r="N231" s="320" t="s">
        <v>1174</v>
      </c>
      <c r="O231" s="354">
        <v>45146</v>
      </c>
      <c r="P231" s="354">
        <v>45148</v>
      </c>
      <c r="Q231" s="354">
        <v>45145</v>
      </c>
      <c r="R231" s="518" t="s">
        <v>1175</v>
      </c>
      <c r="S231" s="320" t="str">
        <f t="shared" si="99"/>
        <v>LB67L3W172R1Z44</v>
      </c>
      <c r="T231" s="320" t="str">
        <f t="shared" si="100"/>
        <v>SMF 57220</v>
      </c>
      <c r="U231" s="320"/>
      <c r="V231" s="320">
        <f>VLOOKUP(S231,'Price list'!D$15:S$298,15,FALSE)</f>
        <v>16.8</v>
      </c>
      <c r="W231" s="320">
        <f t="shared" si="101"/>
        <v>57</v>
      </c>
      <c r="X231" s="320">
        <f t="shared" si="102"/>
        <v>8</v>
      </c>
      <c r="Y231" s="318" t="str">
        <f t="shared" si="80"/>
        <v>Littoral Batteries</v>
      </c>
      <c r="Z231" s="318" t="str">
        <f t="shared" si="103"/>
        <v>Commande 13</v>
      </c>
      <c r="AA231"/>
      <c r="AC231" s="318" t="str">
        <f t="shared" si="82"/>
        <v>Littoral BatteriesLB67L3W172R1Z44Commande 13</v>
      </c>
      <c r="AD231" s="318" t="str">
        <f t="shared" si="83"/>
        <v>LB67L3W172R1Z44</v>
      </c>
      <c r="AE231" s="318" t="str">
        <f t="shared" si="84"/>
        <v>Littoral BatteriesLB67L3W172R1Z44</v>
      </c>
      <c r="AF231" s="318" t="e">
        <f>VLOOKUP(AC231,'Price list'!AN:AO,2,FALSE)</f>
        <v>#N/A</v>
      </c>
      <c r="AG231" s="318" t="str">
        <f t="shared" si="85"/>
        <v>LB67L3W172R1Z44</v>
      </c>
      <c r="AH231" s="318">
        <f t="shared" si="86"/>
        <v>57</v>
      </c>
      <c r="AI231" s="318">
        <f t="shared" si="87"/>
        <v>8</v>
      </c>
    </row>
    <row r="232" spans="1:35" s="318" customFormat="1" ht="17.100000000000001" customHeight="1" x14ac:dyDescent="0.25">
      <c r="A232" s="539" t="s">
        <v>945</v>
      </c>
      <c r="B232" s="437" t="s">
        <v>1173</v>
      </c>
      <c r="C232" s="403" t="s">
        <v>1059</v>
      </c>
      <c r="D232" s="320" t="s">
        <v>79</v>
      </c>
      <c r="E232" s="320" t="str">
        <f>VLOOKUP(D232,'[5]Price List'!B:D,3,0)</f>
        <v>LB67B3W172R1Z44</v>
      </c>
      <c r="F232" s="540" t="str">
        <f>VLOOKUP(D232,'[5]Price List'!B:G,6,0)</f>
        <v>L3B</v>
      </c>
      <c r="G232" s="320">
        <v>57</v>
      </c>
      <c r="H232" s="587">
        <f t="shared" si="104"/>
        <v>2</v>
      </c>
      <c r="I232" s="588">
        <f>(VLOOKUP(D232,'[5]Price List'!B:N,13,0)*J232)+H232*25</f>
        <v>1965.2</v>
      </c>
      <c r="J232" s="589">
        <f>+G232*2</f>
        <v>114</v>
      </c>
      <c r="K232" s="320"/>
      <c r="L232" s="551">
        <v>114</v>
      </c>
      <c r="M232" s="423">
        <f t="shared" si="89"/>
        <v>0</v>
      </c>
      <c r="N232" s="320" t="s">
        <v>1174</v>
      </c>
      <c r="O232" s="354">
        <v>45146</v>
      </c>
      <c r="P232" s="354">
        <v>45148</v>
      </c>
      <c r="Q232" s="354">
        <v>45145</v>
      </c>
      <c r="R232" s="518" t="s">
        <v>1175</v>
      </c>
      <c r="S232" s="320" t="str">
        <f t="shared" si="99"/>
        <v>LB67B3W172R1Z44</v>
      </c>
      <c r="T232" s="320" t="str">
        <f t="shared" si="100"/>
        <v>SMF 57014</v>
      </c>
      <c r="U232" s="320"/>
      <c r="V232" s="320">
        <f>VLOOKUP(S232,'Price list'!D$15:S$298,15,FALSE)</f>
        <v>16.8</v>
      </c>
      <c r="W232" s="320">
        <f t="shared" si="101"/>
        <v>57</v>
      </c>
      <c r="X232" s="320">
        <f t="shared" si="102"/>
        <v>2</v>
      </c>
      <c r="Y232" s="318" t="str">
        <f t="shared" si="80"/>
        <v>Littoral Batteries</v>
      </c>
      <c r="Z232" s="318" t="str">
        <f t="shared" si="103"/>
        <v>Commande 13</v>
      </c>
      <c r="AA232"/>
      <c r="AC232" s="318" t="str">
        <f t="shared" si="82"/>
        <v>Littoral BatteriesLB67B3W172R1Z44Commande 13</v>
      </c>
      <c r="AD232" s="318" t="str">
        <f t="shared" si="83"/>
        <v>LB67B3W172R1Z44</v>
      </c>
      <c r="AE232" s="318" t="str">
        <f t="shared" si="84"/>
        <v>Littoral BatteriesLB67B3W172R1Z44</v>
      </c>
      <c r="AF232" s="318" t="e">
        <f>VLOOKUP(AC232,'Price list'!AN:AO,2,FALSE)</f>
        <v>#N/A</v>
      </c>
      <c r="AG232" s="318" t="str">
        <f t="shared" si="85"/>
        <v>LB67B3W172R1Z44</v>
      </c>
      <c r="AH232" s="318">
        <f t="shared" si="86"/>
        <v>57</v>
      </c>
      <c r="AI232" s="318">
        <f t="shared" si="87"/>
        <v>2</v>
      </c>
    </row>
    <row r="233" spans="1:35" s="318" customFormat="1" ht="17.100000000000001" customHeight="1" thickBot="1" x14ac:dyDescent="0.3">
      <c r="A233" s="590" t="s">
        <v>945</v>
      </c>
      <c r="B233" s="480" t="s">
        <v>1173</v>
      </c>
      <c r="C233" s="591" t="s">
        <v>1055</v>
      </c>
      <c r="D233" s="592" t="s">
        <v>53</v>
      </c>
      <c r="E233" s="481" t="str">
        <f>VLOOKUP(D233,'[5]Price List'!B:D,3,0)</f>
        <v>LB66L2W172R1Z55</v>
      </c>
      <c r="F233" s="593" t="str">
        <f>VLOOKUP(D233,'[5]Price List'!B:G,6,0)</f>
        <v>L2</v>
      </c>
      <c r="G233" s="592">
        <v>63</v>
      </c>
      <c r="H233" s="594">
        <f t="shared" si="104"/>
        <v>10</v>
      </c>
      <c r="I233" s="595">
        <f>(VLOOKUP(D233,'[5]Price List'!B:N,13,0)*J233)+H233*25</f>
        <v>9417.76</v>
      </c>
      <c r="J233" s="596">
        <f>10*G233</f>
        <v>630</v>
      </c>
      <c r="K233" s="597"/>
      <c r="L233" s="552">
        <v>630</v>
      </c>
      <c r="M233" s="427">
        <f t="shared" si="89"/>
        <v>0</v>
      </c>
      <c r="N233" s="481" t="s">
        <v>1174</v>
      </c>
      <c r="O233" s="431">
        <v>45146</v>
      </c>
      <c r="P233" s="431">
        <v>45148</v>
      </c>
      <c r="Q233" s="431">
        <v>45145</v>
      </c>
      <c r="R233" s="598" t="s">
        <v>1175</v>
      </c>
      <c r="S233" s="320" t="str">
        <f>E233</f>
        <v>LB66L2W172R1Z55</v>
      </c>
      <c r="T233" s="320" t="str">
        <f>D233</f>
        <v>SMF 56219</v>
      </c>
      <c r="U233" s="320"/>
      <c r="V233" s="320">
        <f>VLOOKUP(S233,'Price list'!D$15:S$298,15,FALSE)</f>
        <v>14.552</v>
      </c>
      <c r="W233" s="320">
        <f>G233</f>
        <v>63</v>
      </c>
      <c r="X233" s="320">
        <f>H233</f>
        <v>10</v>
      </c>
      <c r="Y233" s="318" t="str">
        <f t="shared" si="80"/>
        <v>Littoral Batteries</v>
      </c>
      <c r="Z233" s="318" t="str">
        <f>B233</f>
        <v>Commande 13</v>
      </c>
      <c r="AA233"/>
      <c r="AC233" s="318" t="str">
        <f t="shared" si="82"/>
        <v>Littoral BatteriesLB66L2W172R1Z55Commande 13</v>
      </c>
      <c r="AD233" s="318" t="str">
        <f t="shared" si="83"/>
        <v>LB66L2W172R1Z55</v>
      </c>
      <c r="AE233" s="318" t="str">
        <f t="shared" si="84"/>
        <v>Littoral BatteriesLB66L2W172R1Z55</v>
      </c>
      <c r="AF233" s="318" t="e">
        <f>VLOOKUP(AC233,'Price list'!AN:AO,2,FALSE)</f>
        <v>#N/A</v>
      </c>
      <c r="AG233" s="318" t="str">
        <f t="shared" si="85"/>
        <v>LB66L2W172R1Z55</v>
      </c>
      <c r="AH233" s="318">
        <f t="shared" si="86"/>
        <v>63</v>
      </c>
      <c r="AI233" s="318">
        <f t="shared" si="87"/>
        <v>10</v>
      </c>
    </row>
    <row r="234" spans="1:35" s="318" customFormat="1" ht="17.100000000000001" customHeight="1" x14ac:dyDescent="0.25">
      <c r="A234" s="387" t="s">
        <v>945</v>
      </c>
      <c r="B234" s="231" t="s">
        <v>1176</v>
      </c>
      <c r="C234" s="388" t="s">
        <v>1055</v>
      </c>
      <c r="D234" s="231" t="s">
        <v>262</v>
      </c>
      <c r="E234" s="231" t="str">
        <f>VLOOKUP(D234,'[5]Price List'!B:D,3,0)</f>
        <v>LB66B2W172R1Z55</v>
      </c>
      <c r="F234" s="538" t="str">
        <f>VLOOKUP(D234,'[5]Price List'!B:G,6,0)</f>
        <v>L2B</v>
      </c>
      <c r="G234" s="231">
        <v>63</v>
      </c>
      <c r="H234" s="311">
        <f>+J234/G234</f>
        <v>6</v>
      </c>
      <c r="I234" s="450">
        <f>(VLOOKUP(D234,'[5]Price List'!B:N,13,0)*J234)+H234*25</f>
        <v>5479.8</v>
      </c>
      <c r="J234" s="312">
        <v>378</v>
      </c>
      <c r="K234" s="231"/>
      <c r="L234" s="428">
        <v>378</v>
      </c>
      <c r="M234" s="421">
        <f t="shared" si="89"/>
        <v>0</v>
      </c>
      <c r="N234" s="231" t="s">
        <v>1174</v>
      </c>
      <c r="O234" s="348">
        <v>45153</v>
      </c>
      <c r="P234" s="348">
        <v>45153</v>
      </c>
      <c r="Q234" s="348">
        <v>45145</v>
      </c>
      <c r="R234" s="486" t="s">
        <v>1158</v>
      </c>
      <c r="S234" s="320" t="str">
        <f t="shared" ref="S234:S238" si="105">E234</f>
        <v>LB66B2W172R1Z55</v>
      </c>
      <c r="T234" s="320" t="str">
        <f t="shared" ref="T234:T238" si="106">D234</f>
        <v>SMF 56277</v>
      </c>
      <c r="U234" s="320"/>
      <c r="V234" s="320">
        <f>VLOOKUP(S234,'Price list'!D$15:S$298,15,FALSE)</f>
        <v>14.1</v>
      </c>
      <c r="W234" s="320">
        <f t="shared" ref="W234:W238" si="107">G234</f>
        <v>63</v>
      </c>
      <c r="X234" s="320">
        <f t="shared" ref="X234:X238" si="108">H234</f>
        <v>6</v>
      </c>
      <c r="Y234" s="318" t="str">
        <f t="shared" si="80"/>
        <v>Littoral Batteries</v>
      </c>
      <c r="Z234" s="318" t="str">
        <f t="shared" ref="Z234:Z238" si="109">B234</f>
        <v>Commande 14</v>
      </c>
      <c r="AA234"/>
      <c r="AC234" s="318" t="str">
        <f t="shared" si="82"/>
        <v>Littoral BatteriesLB66B2W172R1Z55Commande 14</v>
      </c>
      <c r="AD234" s="318" t="str">
        <f t="shared" si="83"/>
        <v>LB66B2W172R1Z55</v>
      </c>
      <c r="AE234" s="318" t="str">
        <f t="shared" si="84"/>
        <v>Littoral BatteriesLB66B2W172R1Z55</v>
      </c>
      <c r="AF234" s="318" t="e">
        <f>VLOOKUP(AC234,'Price list'!AN:AO,2,FALSE)</f>
        <v>#N/A</v>
      </c>
      <c r="AG234" s="318" t="str">
        <f t="shared" si="85"/>
        <v>LB66B2W172R1Z55</v>
      </c>
      <c r="AH234" s="318">
        <f t="shared" si="86"/>
        <v>63</v>
      </c>
      <c r="AI234" s="318">
        <f t="shared" si="87"/>
        <v>6</v>
      </c>
    </row>
    <row r="235" spans="1:35" s="318" customFormat="1" ht="17.100000000000001" customHeight="1" x14ac:dyDescent="0.25">
      <c r="A235" s="391" t="s">
        <v>945</v>
      </c>
      <c r="B235" s="320" t="s">
        <v>1176</v>
      </c>
      <c r="C235" s="545" t="s">
        <v>1055</v>
      </c>
      <c r="D235" s="320" t="s">
        <v>57</v>
      </c>
      <c r="E235" s="320" t="str">
        <f>VLOOKUP(D235,'[5]Price List'!B:D,3,0)</f>
        <v>LB77L3W172R1Z55</v>
      </c>
      <c r="F235" s="540" t="str">
        <f>VLOOKUP(D235,'[5]Price List'!B:G,6,0)</f>
        <v>L3</v>
      </c>
      <c r="G235" s="320">
        <v>57</v>
      </c>
      <c r="H235" s="587">
        <f t="shared" ref="H235:H240" si="110">+J235/G235</f>
        <v>5</v>
      </c>
      <c r="I235" s="588">
        <f>(VLOOKUP(D235,'[5]Price List'!B:N,13,0)*J235)+H235*25</f>
        <v>5099.3900000000003</v>
      </c>
      <c r="J235" s="551">
        <f>5*G235</f>
        <v>285</v>
      </c>
      <c r="K235" s="327"/>
      <c r="L235" s="551">
        <v>285</v>
      </c>
      <c r="M235" s="423">
        <f t="shared" si="89"/>
        <v>0</v>
      </c>
      <c r="N235" s="320" t="s">
        <v>1174</v>
      </c>
      <c r="O235" s="354">
        <v>45153</v>
      </c>
      <c r="P235" s="354">
        <v>45153</v>
      </c>
      <c r="Q235" s="354">
        <v>45145</v>
      </c>
      <c r="R235" s="489" t="s">
        <v>1158</v>
      </c>
      <c r="S235" s="320" t="str">
        <f t="shared" si="105"/>
        <v>LB77L3W172R1Z55</v>
      </c>
      <c r="T235" s="320" t="str">
        <f t="shared" si="106"/>
        <v>SMF 57412</v>
      </c>
      <c r="U235" s="320"/>
      <c r="V235" s="320">
        <f>VLOOKUP(S235,'Price list'!D$15:S$298,15,FALSE)</f>
        <v>17.454000000000001</v>
      </c>
      <c r="W235" s="320">
        <f t="shared" si="107"/>
        <v>57</v>
      </c>
      <c r="X235" s="320">
        <f t="shared" si="108"/>
        <v>5</v>
      </c>
      <c r="Y235" s="318" t="str">
        <f t="shared" si="80"/>
        <v>Littoral Batteries</v>
      </c>
      <c r="Z235" s="318" t="str">
        <f t="shared" si="109"/>
        <v>Commande 14</v>
      </c>
      <c r="AA235"/>
      <c r="AC235" s="318" t="str">
        <f t="shared" si="82"/>
        <v>Littoral BatteriesLB77L3W172R1Z55Commande 14</v>
      </c>
      <c r="AD235" s="318" t="str">
        <f t="shared" si="83"/>
        <v>LB77L3W172R1Z55</v>
      </c>
      <c r="AE235" s="318" t="str">
        <f t="shared" si="84"/>
        <v>Littoral BatteriesLB77L3W172R1Z55</v>
      </c>
      <c r="AF235" s="318" t="e">
        <f>VLOOKUP(AC235,'Price list'!AN:AO,2,FALSE)</f>
        <v>#N/A</v>
      </c>
      <c r="AG235" s="318" t="str">
        <f t="shared" si="85"/>
        <v>LB77L3W172R1Z55</v>
      </c>
      <c r="AH235" s="318">
        <f t="shared" si="86"/>
        <v>57</v>
      </c>
      <c r="AI235" s="318">
        <f t="shared" si="87"/>
        <v>5</v>
      </c>
    </row>
    <row r="236" spans="1:35" s="318" customFormat="1" ht="17.100000000000001" customHeight="1" x14ac:dyDescent="0.25">
      <c r="A236" s="391" t="s">
        <v>945</v>
      </c>
      <c r="B236" s="320" t="s">
        <v>1176</v>
      </c>
      <c r="C236" s="545" t="s">
        <v>1055</v>
      </c>
      <c r="D236" s="320" t="s">
        <v>265</v>
      </c>
      <c r="E236" s="320" t="str">
        <f>VLOOKUP(D236,'[5]Price List'!B:D,3,0)</f>
        <v>LB77B3W172R1Z55</v>
      </c>
      <c r="F236" s="540" t="str">
        <f>VLOOKUP(D236,'[5]Price List'!B:G,6,0)</f>
        <v>L3B</v>
      </c>
      <c r="G236" s="320">
        <v>57</v>
      </c>
      <c r="H236" s="321">
        <f t="shared" si="110"/>
        <v>3</v>
      </c>
      <c r="I236" s="514">
        <f>(VLOOKUP(D236,'[5]Price List'!B:N,13,0)*J236)+H236*25</f>
        <v>2964.8999999999996</v>
      </c>
      <c r="J236" s="322">
        <v>171</v>
      </c>
      <c r="K236" s="320"/>
      <c r="L236" s="551">
        <v>171</v>
      </c>
      <c r="M236" s="423">
        <f t="shared" si="89"/>
        <v>0</v>
      </c>
      <c r="N236" s="320" t="s">
        <v>1174</v>
      </c>
      <c r="O236" s="354">
        <v>45153</v>
      </c>
      <c r="P236" s="354">
        <v>45153</v>
      </c>
      <c r="Q236" s="354">
        <v>45145</v>
      </c>
      <c r="R236" s="489" t="s">
        <v>1158</v>
      </c>
      <c r="S236" s="320" t="str">
        <f t="shared" si="105"/>
        <v>LB77B3W172R1Z55</v>
      </c>
      <c r="T236" s="320" t="str">
        <f t="shared" si="106"/>
        <v>SMF 57414</v>
      </c>
      <c r="U236" s="320"/>
      <c r="V236" s="320">
        <f>VLOOKUP(S236,'Price list'!D$15:S$298,15,FALSE)</f>
        <v>17</v>
      </c>
      <c r="W236" s="320">
        <f t="shared" si="107"/>
        <v>57</v>
      </c>
      <c r="X236" s="320">
        <f t="shared" si="108"/>
        <v>3</v>
      </c>
      <c r="Y236" s="318" t="str">
        <f t="shared" si="80"/>
        <v>Littoral Batteries</v>
      </c>
      <c r="Z236" s="318" t="str">
        <f t="shared" si="109"/>
        <v>Commande 14</v>
      </c>
      <c r="AA236"/>
      <c r="AC236" s="318" t="str">
        <f t="shared" si="82"/>
        <v>Littoral BatteriesLB77B3W172R1Z55Commande 14</v>
      </c>
      <c r="AD236" s="318" t="str">
        <f t="shared" si="83"/>
        <v>LB77B3W172R1Z55</v>
      </c>
      <c r="AE236" s="318" t="str">
        <f t="shared" si="84"/>
        <v>Littoral BatteriesLB77B3W172R1Z55</v>
      </c>
      <c r="AF236" s="318" t="e">
        <f>VLOOKUP(AC236,'Price list'!AN:AO,2,FALSE)</f>
        <v>#N/A</v>
      </c>
      <c r="AG236" s="318" t="str">
        <f t="shared" si="85"/>
        <v>LB77B3W172R1Z55</v>
      </c>
      <c r="AH236" s="318">
        <f t="shared" si="86"/>
        <v>57</v>
      </c>
      <c r="AI236" s="318">
        <f t="shared" si="87"/>
        <v>3</v>
      </c>
    </row>
    <row r="237" spans="1:35" s="318" customFormat="1" ht="17.100000000000001" customHeight="1" x14ac:dyDescent="0.25">
      <c r="A237" s="391" t="s">
        <v>945</v>
      </c>
      <c r="B237" s="320" t="s">
        <v>1176</v>
      </c>
      <c r="C237" s="545" t="s">
        <v>1055</v>
      </c>
      <c r="D237" s="320" t="s">
        <v>61</v>
      </c>
      <c r="E237" s="320" t="str">
        <f>VLOOKUP(D237,'[5]Price List'!B:D,3,0)</f>
        <v>LB90L5W172R1Z55</v>
      </c>
      <c r="F237" s="540" t="str">
        <f>VLOOKUP(D237,'[5]Price List'!B:G,6,0)</f>
        <v>L5</v>
      </c>
      <c r="G237" s="320">
        <v>36</v>
      </c>
      <c r="H237" s="321">
        <f t="shared" si="110"/>
        <v>7</v>
      </c>
      <c r="I237" s="514">
        <f>(VLOOKUP(D237,'[5]Price List'!B:N,13,0)*J237)+H237*25</f>
        <v>5920.6</v>
      </c>
      <c r="J237" s="322">
        <v>252</v>
      </c>
      <c r="K237" s="320"/>
      <c r="L237" s="551">
        <v>252</v>
      </c>
      <c r="M237" s="423">
        <f t="shared" si="89"/>
        <v>0</v>
      </c>
      <c r="N237" s="320" t="s">
        <v>1174</v>
      </c>
      <c r="O237" s="354">
        <v>45153</v>
      </c>
      <c r="P237" s="354">
        <v>45153</v>
      </c>
      <c r="Q237" s="354">
        <v>45145</v>
      </c>
      <c r="R237" s="489" t="s">
        <v>1158</v>
      </c>
      <c r="S237" s="320" t="str">
        <f t="shared" si="105"/>
        <v>LB90L5W172R1Z55</v>
      </c>
      <c r="T237" s="320" t="str">
        <f t="shared" si="106"/>
        <v>SMF 60044</v>
      </c>
      <c r="U237" s="320"/>
      <c r="V237" s="320">
        <f>VLOOKUP(S237,'Price list'!D$15:S$298,15,FALSE)</f>
        <v>22.8</v>
      </c>
      <c r="W237" s="320">
        <f t="shared" si="107"/>
        <v>36</v>
      </c>
      <c r="X237" s="320">
        <f t="shared" si="108"/>
        <v>7</v>
      </c>
      <c r="Y237" s="318" t="str">
        <f t="shared" si="80"/>
        <v>Littoral Batteries</v>
      </c>
      <c r="Z237" s="318" t="str">
        <f t="shared" si="109"/>
        <v>Commande 14</v>
      </c>
      <c r="AA237"/>
      <c r="AC237" s="318" t="str">
        <f t="shared" si="82"/>
        <v>Littoral BatteriesLB90L5W172R1Z55Commande 14</v>
      </c>
      <c r="AD237" s="318" t="str">
        <f t="shared" si="83"/>
        <v>LB90L5W172R1Z55</v>
      </c>
      <c r="AE237" s="318" t="str">
        <f t="shared" si="84"/>
        <v>Littoral BatteriesLB90L5W172R1Z55</v>
      </c>
      <c r="AF237" s="318" t="e">
        <f>VLOOKUP(AC237,'Price list'!AN:AO,2,FALSE)</f>
        <v>#N/A</v>
      </c>
      <c r="AG237" s="318" t="str">
        <f t="shared" si="85"/>
        <v>LB90L5W172R1Z55</v>
      </c>
      <c r="AH237" s="318">
        <f t="shared" si="86"/>
        <v>36</v>
      </c>
      <c r="AI237" s="318">
        <f t="shared" si="87"/>
        <v>7</v>
      </c>
    </row>
    <row r="238" spans="1:35" s="318" customFormat="1" ht="17.100000000000001" customHeight="1" x14ac:dyDescent="0.25">
      <c r="A238" s="391" t="s">
        <v>945</v>
      </c>
      <c r="B238" s="320" t="s">
        <v>1176</v>
      </c>
      <c r="C238" s="545" t="s">
        <v>1055</v>
      </c>
      <c r="D238" s="320" t="s">
        <v>46</v>
      </c>
      <c r="E238" s="320" t="str">
        <f>VLOOKUP(D238,'[5]Price List'!B:D,3,0)</f>
        <v>LB55L1W172R1Z55</v>
      </c>
      <c r="F238" s="540" t="str">
        <f>VLOOKUP(D238,'[5]Price List'!B:G,6,0)</f>
        <v>L1</v>
      </c>
      <c r="G238" s="320">
        <v>72</v>
      </c>
      <c r="H238" s="321">
        <f t="shared" si="110"/>
        <v>2</v>
      </c>
      <c r="I238" s="514">
        <f>(VLOOKUP(D238,'[5]Price List'!B:N,13,0)*J238)+H238*25</f>
        <v>1857.92</v>
      </c>
      <c r="J238" s="322">
        <v>144</v>
      </c>
      <c r="K238" s="320"/>
      <c r="L238" s="551">
        <v>144</v>
      </c>
      <c r="M238" s="423">
        <f t="shared" si="89"/>
        <v>0</v>
      </c>
      <c r="N238" s="320" t="s">
        <v>1174</v>
      </c>
      <c r="O238" s="354">
        <v>45153</v>
      </c>
      <c r="P238" s="354">
        <v>45153</v>
      </c>
      <c r="Q238" s="354">
        <v>45145</v>
      </c>
      <c r="R238" s="489" t="s">
        <v>1158</v>
      </c>
      <c r="S238" s="320" t="str">
        <f t="shared" si="105"/>
        <v>LB55L1W172R1Z55</v>
      </c>
      <c r="T238" s="320" t="str">
        <f t="shared" si="106"/>
        <v>SMF 55027</v>
      </c>
      <c r="U238" s="320"/>
      <c r="V238" s="320">
        <f>VLOOKUP(S238,'Price list'!D$15:S$298,15,FALSE)</f>
        <v>12.555</v>
      </c>
      <c r="W238" s="320">
        <f t="shared" si="107"/>
        <v>72</v>
      </c>
      <c r="X238" s="320">
        <f t="shared" si="108"/>
        <v>2</v>
      </c>
      <c r="Y238" s="318" t="str">
        <f t="shared" si="80"/>
        <v>Littoral Batteries</v>
      </c>
      <c r="Z238" s="318" t="str">
        <f t="shared" si="109"/>
        <v>Commande 14</v>
      </c>
      <c r="AA238"/>
      <c r="AC238" s="318" t="str">
        <f t="shared" si="82"/>
        <v>Littoral BatteriesLB55L1W172R1Z55Commande 14</v>
      </c>
      <c r="AD238" s="318" t="str">
        <f t="shared" si="83"/>
        <v>LB55L1W172R1Z55</v>
      </c>
      <c r="AE238" s="318" t="str">
        <f t="shared" si="84"/>
        <v>Littoral BatteriesLB55L1W172R1Z55</v>
      </c>
      <c r="AF238" s="318" t="e">
        <f>VLOOKUP(AC238,'Price list'!AN:AO,2,FALSE)</f>
        <v>#N/A</v>
      </c>
      <c r="AG238" s="318" t="str">
        <f t="shared" si="85"/>
        <v>LB55L1W172R1Z55</v>
      </c>
      <c r="AH238" s="318">
        <f t="shared" si="86"/>
        <v>72</v>
      </c>
      <c r="AI238" s="318">
        <f t="shared" si="87"/>
        <v>2</v>
      </c>
    </row>
    <row r="239" spans="1:35" s="318" customFormat="1" ht="17.100000000000001" customHeight="1" x14ac:dyDescent="0.25">
      <c r="A239" s="391" t="s">
        <v>945</v>
      </c>
      <c r="B239" s="320" t="s">
        <v>1176</v>
      </c>
      <c r="C239" s="403" t="s">
        <v>1059</v>
      </c>
      <c r="D239" s="320" t="s">
        <v>72</v>
      </c>
      <c r="E239" s="320" t="str">
        <f>VLOOKUP(D239,'[5]Price List'!B:D,3,0)</f>
        <v>LB56B2W172R1Z44</v>
      </c>
      <c r="F239" s="540" t="str">
        <f>VLOOKUP(D239,'[5]Price List'!B:G,6,0)</f>
        <v>L2B</v>
      </c>
      <c r="G239" s="320">
        <v>63</v>
      </c>
      <c r="H239" s="321">
        <f t="shared" si="110"/>
        <v>2</v>
      </c>
      <c r="I239" s="514">
        <f>(VLOOKUP(D239,'[5]Price List'!B:N,13,0)*J239)+H239*25</f>
        <v>1801.4</v>
      </c>
      <c r="J239" s="322">
        <v>126</v>
      </c>
      <c r="K239" s="320"/>
      <c r="L239" s="551">
        <v>126</v>
      </c>
      <c r="M239" s="423">
        <f t="shared" si="89"/>
        <v>0</v>
      </c>
      <c r="N239" s="320" t="s">
        <v>1174</v>
      </c>
      <c r="O239" s="354">
        <v>45153</v>
      </c>
      <c r="P239" s="354">
        <v>45153</v>
      </c>
      <c r="Q239" s="354">
        <v>45145</v>
      </c>
      <c r="R239" s="489" t="s">
        <v>1158</v>
      </c>
      <c r="S239" s="320" t="str">
        <f t="shared" ref="S239:S264" si="111">E239</f>
        <v>LB56B2W172R1Z44</v>
      </c>
      <c r="T239" s="320" t="str">
        <f t="shared" ref="T239:T264" si="112">D239</f>
        <v>SMF 56077</v>
      </c>
      <c r="U239" s="320"/>
      <c r="V239" s="320">
        <f>VLOOKUP(S239,'Price list'!D$15:S$298,15,FALSE)</f>
        <v>13.9</v>
      </c>
      <c r="W239" s="320">
        <f t="shared" ref="W239:W264" si="113">G239</f>
        <v>63</v>
      </c>
      <c r="X239" s="320">
        <f t="shared" ref="X239:X264" si="114">H239</f>
        <v>2</v>
      </c>
      <c r="Y239" s="318" t="str">
        <f t="shared" si="80"/>
        <v>Littoral Batteries</v>
      </c>
      <c r="Z239" s="318" t="str">
        <f t="shared" ref="Z239:Z264" si="115">B239</f>
        <v>Commande 14</v>
      </c>
      <c r="AA239"/>
      <c r="AC239" s="318" t="str">
        <f t="shared" si="82"/>
        <v>Littoral BatteriesLB56B2W172R1Z44Commande 14</v>
      </c>
      <c r="AD239" s="318" t="str">
        <f t="shared" si="83"/>
        <v>LB56B2W172R1Z44</v>
      </c>
      <c r="AE239" s="318" t="str">
        <f t="shared" si="84"/>
        <v>Littoral BatteriesLB56B2W172R1Z44</v>
      </c>
      <c r="AF239" s="318" t="e">
        <f>VLOOKUP(AC239,'Price list'!AN:AO,2,FALSE)</f>
        <v>#N/A</v>
      </c>
      <c r="AG239" s="318" t="str">
        <f t="shared" si="85"/>
        <v>LB56B2W172R1Z44</v>
      </c>
      <c r="AH239" s="318">
        <f t="shared" si="86"/>
        <v>63</v>
      </c>
      <c r="AI239" s="318">
        <f t="shared" si="87"/>
        <v>2</v>
      </c>
    </row>
    <row r="240" spans="1:35" s="318" customFormat="1" ht="17.100000000000001" customHeight="1" thickBot="1" x14ac:dyDescent="0.3">
      <c r="A240" s="425" t="s">
        <v>945</v>
      </c>
      <c r="B240" s="343" t="s">
        <v>1176</v>
      </c>
      <c r="C240" s="591" t="s">
        <v>1055</v>
      </c>
      <c r="D240" s="343" t="s">
        <v>257</v>
      </c>
      <c r="E240" s="343" t="s">
        <v>258</v>
      </c>
      <c r="F240" s="544" t="s">
        <v>67</v>
      </c>
      <c r="G240" s="343">
        <v>72</v>
      </c>
      <c r="H240" s="358">
        <f t="shared" si="110"/>
        <v>1</v>
      </c>
      <c r="I240" s="521">
        <f>(VLOOKUP(D240,'[5]Price List'!B:N,13,0)*J240)+H240*25</f>
        <v>896.19999999999993</v>
      </c>
      <c r="J240" s="384">
        <v>72</v>
      </c>
      <c r="K240" s="343"/>
      <c r="L240" s="552">
        <v>72</v>
      </c>
      <c r="M240" s="427">
        <f t="shared" si="89"/>
        <v>0</v>
      </c>
      <c r="N240" s="343" t="s">
        <v>1174</v>
      </c>
      <c r="O240" s="363">
        <v>45153</v>
      </c>
      <c r="P240" s="363">
        <v>45153</v>
      </c>
      <c r="Q240" s="363">
        <v>45145</v>
      </c>
      <c r="R240" s="502" t="s">
        <v>1158</v>
      </c>
      <c r="S240" s="320" t="str">
        <f t="shared" si="111"/>
        <v>LB55B1W172R1Z55</v>
      </c>
      <c r="T240" s="320" t="str">
        <f t="shared" si="112"/>
        <v>SMF 55028</v>
      </c>
      <c r="U240" s="320"/>
      <c r="V240" s="320">
        <f>VLOOKUP(S240,'Price list'!D$15:S$298,15,FALSE)</f>
        <v>12.1</v>
      </c>
      <c r="W240" s="320">
        <f t="shared" si="113"/>
        <v>72</v>
      </c>
      <c r="X240" s="320">
        <f t="shared" si="114"/>
        <v>1</v>
      </c>
      <c r="Y240" s="318" t="str">
        <f t="shared" si="80"/>
        <v>Littoral Batteries</v>
      </c>
      <c r="Z240" s="318" t="str">
        <f t="shared" si="115"/>
        <v>Commande 14</v>
      </c>
      <c r="AA240"/>
      <c r="AC240" s="318" t="str">
        <f t="shared" si="82"/>
        <v>Littoral BatteriesLB55B1W172R1Z55Commande 14</v>
      </c>
      <c r="AD240" s="318" t="str">
        <f t="shared" si="83"/>
        <v>LB55B1W172R1Z55</v>
      </c>
      <c r="AE240" s="318" t="str">
        <f t="shared" si="84"/>
        <v>Littoral BatteriesLB55B1W172R1Z55</v>
      </c>
      <c r="AF240" s="318" t="e">
        <f>VLOOKUP(AC240,'Price list'!AN:AO,2,FALSE)</f>
        <v>#N/A</v>
      </c>
      <c r="AG240" s="318" t="str">
        <f t="shared" si="85"/>
        <v>LB55B1W172R1Z55</v>
      </c>
      <c r="AH240" s="318">
        <f t="shared" si="86"/>
        <v>72</v>
      </c>
      <c r="AI240" s="318">
        <f t="shared" si="87"/>
        <v>1</v>
      </c>
    </row>
    <row r="241" spans="1:35" s="318" customFormat="1" ht="17.100000000000001" customHeight="1" x14ac:dyDescent="0.25">
      <c r="A241" s="474" t="s">
        <v>1177</v>
      </c>
      <c r="B241" s="369" t="s">
        <v>997</v>
      </c>
      <c r="C241" s="545" t="s">
        <v>1055</v>
      </c>
      <c r="D241" s="475" t="s">
        <v>53</v>
      </c>
      <c r="E241" s="369" t="str">
        <f>VLOOKUP(D241,'[5]Price List'!B:D,3,0)</f>
        <v>LB66L2W172R1Z55</v>
      </c>
      <c r="F241" s="583" t="str">
        <f>VLOOKUP(D241,'[5]Price List'!B:G,6,0)</f>
        <v>L2</v>
      </c>
      <c r="G241" s="475">
        <v>63</v>
      </c>
      <c r="H241" s="371">
        <f>+J241/G241</f>
        <v>3</v>
      </c>
      <c r="I241" s="454">
        <f>(VLOOKUP(D241,'[5]Price List'!B:N,13,0)*J241)+H241*24</f>
        <v>2822.328</v>
      </c>
      <c r="J241" s="599">
        <v>189</v>
      </c>
      <c r="K241" s="369"/>
      <c r="L241" s="584">
        <v>189</v>
      </c>
      <c r="M241" s="546">
        <f t="shared" si="89"/>
        <v>0</v>
      </c>
      <c r="N241" s="369" t="s">
        <v>1174</v>
      </c>
      <c r="O241" s="377">
        <v>45148</v>
      </c>
      <c r="P241" s="377">
        <v>45148</v>
      </c>
      <c r="Q241" s="377">
        <v>45145</v>
      </c>
      <c r="R241" s="585" t="s">
        <v>1178</v>
      </c>
      <c r="S241" s="320" t="str">
        <f t="shared" si="111"/>
        <v>LB66L2W172R1Z55</v>
      </c>
      <c r="T241" s="320" t="str">
        <f t="shared" si="112"/>
        <v>SMF 56219</v>
      </c>
      <c r="U241" s="320"/>
      <c r="V241" s="320">
        <f>VLOOKUP(S241,'Price list'!D$15:S$298,15,FALSE)</f>
        <v>14.552</v>
      </c>
      <c r="W241" s="320">
        <f t="shared" si="113"/>
        <v>63</v>
      </c>
      <c r="X241" s="320">
        <f t="shared" si="114"/>
        <v>3</v>
      </c>
      <c r="Y241" s="318" t="str">
        <f t="shared" si="80"/>
        <v>RPA</v>
      </c>
      <c r="Z241" s="318" t="str">
        <f t="shared" si="115"/>
        <v>Commande 1</v>
      </c>
      <c r="AA241"/>
      <c r="AC241" s="318" t="str">
        <f t="shared" si="82"/>
        <v>RPALB66L2W172R1Z55Commande 1</v>
      </c>
      <c r="AD241" s="318" t="str">
        <f t="shared" si="83"/>
        <v>LB66L2W172R1Z55</v>
      </c>
      <c r="AE241" s="318" t="str">
        <f t="shared" si="84"/>
        <v>RPALB66L2W172R1Z55</v>
      </c>
      <c r="AF241" s="318" t="e">
        <f>VLOOKUP(AC241,'Price list'!AN:AO,2,FALSE)</f>
        <v>#N/A</v>
      </c>
      <c r="AG241" s="318" t="str">
        <f t="shared" si="85"/>
        <v>LB66L2W172R1Z55</v>
      </c>
      <c r="AH241" s="318">
        <f t="shared" si="86"/>
        <v>63</v>
      </c>
      <c r="AI241" s="318">
        <f t="shared" si="87"/>
        <v>3</v>
      </c>
    </row>
    <row r="242" spans="1:35" s="318" customFormat="1" ht="17.100000000000001" customHeight="1" x14ac:dyDescent="0.25">
      <c r="A242" s="436" t="s">
        <v>1177</v>
      </c>
      <c r="B242" s="320" t="s">
        <v>997</v>
      </c>
      <c r="C242" s="545" t="s">
        <v>1055</v>
      </c>
      <c r="D242" s="320" t="s">
        <v>57</v>
      </c>
      <c r="E242" s="320" t="str">
        <f>VLOOKUP(D242,'[5]Price List'!B:D,3,0)</f>
        <v>LB77L3W172R1Z55</v>
      </c>
      <c r="F242" s="540" t="str">
        <f>VLOOKUP(D242,'[5]Price List'!B:G,6,0)</f>
        <v>L3</v>
      </c>
      <c r="G242" s="437">
        <v>57</v>
      </c>
      <c r="H242" s="587">
        <f t="shared" ref="H242:H245" si="116">+J242/G242</f>
        <v>6</v>
      </c>
      <c r="I242" s="588">
        <f>(VLOOKUP(D242,'[5]Price List'!B:N,13,0)*J242)+H242*24</f>
        <v>6113.268</v>
      </c>
      <c r="J242" s="438">
        <v>342</v>
      </c>
      <c r="K242" s="320"/>
      <c r="L242" s="551">
        <v>342</v>
      </c>
      <c r="M242" s="423">
        <f t="shared" si="89"/>
        <v>0</v>
      </c>
      <c r="N242" s="320" t="s">
        <v>1174</v>
      </c>
      <c r="O242" s="354">
        <v>45148</v>
      </c>
      <c r="P242" s="354">
        <v>45148</v>
      </c>
      <c r="Q242" s="354">
        <v>45145</v>
      </c>
      <c r="R242" s="518" t="s">
        <v>1178</v>
      </c>
      <c r="S242" s="320" t="str">
        <f t="shared" si="111"/>
        <v>LB77L3W172R1Z55</v>
      </c>
      <c r="T242" s="320" t="str">
        <f t="shared" si="112"/>
        <v>SMF 57412</v>
      </c>
      <c r="U242" s="320"/>
      <c r="V242" s="320">
        <f>VLOOKUP(S242,'Price list'!D$15:S$298,15,FALSE)</f>
        <v>17.454000000000001</v>
      </c>
      <c r="W242" s="320">
        <f t="shared" si="113"/>
        <v>57</v>
      </c>
      <c r="X242" s="320">
        <f t="shared" si="114"/>
        <v>6</v>
      </c>
      <c r="Y242" s="318" t="str">
        <f t="shared" si="80"/>
        <v>RPA</v>
      </c>
      <c r="Z242" s="318" t="str">
        <f t="shared" si="115"/>
        <v>Commande 1</v>
      </c>
      <c r="AA242"/>
      <c r="AC242" s="318" t="str">
        <f t="shared" si="82"/>
        <v>RPALB77L3W172R1Z55Commande 1</v>
      </c>
      <c r="AD242" s="318" t="str">
        <f t="shared" si="83"/>
        <v>LB77L3W172R1Z55</v>
      </c>
      <c r="AE242" s="318" t="str">
        <f t="shared" si="84"/>
        <v>RPALB77L3W172R1Z55</v>
      </c>
      <c r="AF242" s="318" t="e">
        <f>VLOOKUP(AC242,'Price list'!AN:AO,2,FALSE)</f>
        <v>#N/A</v>
      </c>
      <c r="AG242" s="318" t="str">
        <f t="shared" si="85"/>
        <v>LB77L3W172R1Z55</v>
      </c>
      <c r="AH242" s="318">
        <f t="shared" si="86"/>
        <v>57</v>
      </c>
      <c r="AI242" s="318">
        <f t="shared" si="87"/>
        <v>6</v>
      </c>
    </row>
    <row r="243" spans="1:35" s="318" customFormat="1" ht="17.100000000000001" customHeight="1" x14ac:dyDescent="0.25">
      <c r="A243" s="436" t="s">
        <v>1177</v>
      </c>
      <c r="B243" s="320" t="s">
        <v>997</v>
      </c>
      <c r="C243" s="403" t="s">
        <v>1059</v>
      </c>
      <c r="D243" s="320" t="s">
        <v>76</v>
      </c>
      <c r="E243" s="320" t="str">
        <f>VLOOKUP(D243,'[5]Price List'!B:D,3,0)</f>
        <v>LB56L2W172R1Z44</v>
      </c>
      <c r="F243" s="540" t="str">
        <f>VLOOKUP(D243,'[5]Price List'!B:G,6,0)</f>
        <v>L2</v>
      </c>
      <c r="G243" s="437">
        <v>63</v>
      </c>
      <c r="H243" s="587">
        <f t="shared" si="116"/>
        <v>8</v>
      </c>
      <c r="I243" s="588">
        <f>(VLOOKUP(D243,'[5]Price List'!B:N,13,0)*J243)+H243*24</f>
        <v>7197.6</v>
      </c>
      <c r="J243" s="438">
        <v>504</v>
      </c>
      <c r="K243" s="320"/>
      <c r="L243" s="551">
        <v>504</v>
      </c>
      <c r="M243" s="423">
        <f t="shared" si="89"/>
        <v>0</v>
      </c>
      <c r="N243" s="320" t="s">
        <v>1174</v>
      </c>
      <c r="O243" s="354">
        <v>45148</v>
      </c>
      <c r="P243" s="354">
        <v>45148</v>
      </c>
      <c r="Q243" s="354">
        <v>45145</v>
      </c>
      <c r="R243" s="518" t="s">
        <v>1178</v>
      </c>
      <c r="S243" s="320" t="str">
        <f t="shared" si="111"/>
        <v>LB56L2W172R1Z44</v>
      </c>
      <c r="T243" s="320" t="str">
        <f t="shared" si="112"/>
        <v>SMF 56078</v>
      </c>
      <c r="U243" s="320"/>
      <c r="V243" s="320">
        <f>VLOOKUP(S243,'Price list'!D$15:S$298,15,FALSE)</f>
        <v>13.9</v>
      </c>
      <c r="W243" s="320">
        <f t="shared" si="113"/>
        <v>63</v>
      </c>
      <c r="X243" s="320">
        <f t="shared" si="114"/>
        <v>8</v>
      </c>
      <c r="Y243" s="318" t="str">
        <f t="shared" si="80"/>
        <v>RPA</v>
      </c>
      <c r="Z243" s="318" t="str">
        <f t="shared" si="115"/>
        <v>Commande 1</v>
      </c>
      <c r="AA243"/>
      <c r="AC243" s="318" t="str">
        <f t="shared" si="82"/>
        <v>RPALB56L2W172R1Z44Commande 1</v>
      </c>
      <c r="AD243" s="318" t="str">
        <f t="shared" si="83"/>
        <v>LB56L2W172R1Z44</v>
      </c>
      <c r="AE243" s="318" t="str">
        <f t="shared" si="84"/>
        <v>RPALB56L2W172R1Z44</v>
      </c>
      <c r="AF243" s="318" t="e">
        <f>VLOOKUP(AC243,'Price list'!AN:AO,2,FALSE)</f>
        <v>#N/A</v>
      </c>
      <c r="AG243" s="318" t="str">
        <f t="shared" si="85"/>
        <v>LB56L2W172R1Z44</v>
      </c>
      <c r="AH243" s="318">
        <f t="shared" si="86"/>
        <v>63</v>
      </c>
      <c r="AI243" s="318">
        <f t="shared" si="87"/>
        <v>8</v>
      </c>
    </row>
    <row r="244" spans="1:35" s="318" customFormat="1" ht="17.100000000000001" customHeight="1" x14ac:dyDescent="0.25">
      <c r="A244" s="436" t="s">
        <v>1177</v>
      </c>
      <c r="B244" s="320" t="s">
        <v>997</v>
      </c>
      <c r="C244" s="403" t="s">
        <v>1059</v>
      </c>
      <c r="D244" s="320" t="s">
        <v>83</v>
      </c>
      <c r="E244" s="320" t="str">
        <f>VLOOKUP(D244,'[5]Price List'!B:D,3,0)</f>
        <v>LB67L3W172R1Z44</v>
      </c>
      <c r="F244" s="540" t="str">
        <f>VLOOKUP(D244,'[5]Price List'!B:G,6,0)</f>
        <v>L3</v>
      </c>
      <c r="G244" s="437">
        <v>57</v>
      </c>
      <c r="H244" s="587">
        <f t="shared" si="116"/>
        <v>8</v>
      </c>
      <c r="I244" s="588">
        <f>(VLOOKUP(D244,'[5]Price List'!B:N,13,0)*J244)+H244*24</f>
        <v>7852.8</v>
      </c>
      <c r="J244" s="589">
        <v>456</v>
      </c>
      <c r="K244" s="320"/>
      <c r="L244" s="551">
        <v>456</v>
      </c>
      <c r="M244" s="423">
        <f t="shared" si="89"/>
        <v>0</v>
      </c>
      <c r="N244" s="320" t="s">
        <v>1174</v>
      </c>
      <c r="O244" s="354">
        <v>45148</v>
      </c>
      <c r="P244" s="354">
        <v>45148</v>
      </c>
      <c r="Q244" s="354">
        <v>45145</v>
      </c>
      <c r="R244" s="518" t="s">
        <v>1178</v>
      </c>
      <c r="S244" s="320" t="str">
        <f t="shared" si="111"/>
        <v>LB67L3W172R1Z44</v>
      </c>
      <c r="T244" s="320" t="str">
        <f t="shared" si="112"/>
        <v>SMF 57220</v>
      </c>
      <c r="U244" s="320"/>
      <c r="V244" s="320">
        <f>VLOOKUP(S244,'Price list'!D$15:S$298,15,FALSE)</f>
        <v>16.8</v>
      </c>
      <c r="W244" s="320">
        <f t="shared" si="113"/>
        <v>57</v>
      </c>
      <c r="X244" s="320">
        <f t="shared" si="114"/>
        <v>8</v>
      </c>
      <c r="Y244" s="318" t="str">
        <f t="shared" si="80"/>
        <v>RPA</v>
      </c>
      <c r="Z244" s="318" t="str">
        <f t="shared" si="115"/>
        <v>Commande 1</v>
      </c>
      <c r="AA244"/>
      <c r="AC244" s="318" t="str">
        <f t="shared" si="82"/>
        <v>RPALB67L3W172R1Z44Commande 1</v>
      </c>
      <c r="AD244" s="318" t="str">
        <f t="shared" si="83"/>
        <v>LB67L3W172R1Z44</v>
      </c>
      <c r="AE244" s="318" t="str">
        <f t="shared" si="84"/>
        <v>RPALB67L3W172R1Z44</v>
      </c>
      <c r="AF244" s="318" t="e">
        <f>VLOOKUP(AC244,'Price list'!AN:AO,2,FALSE)</f>
        <v>#N/A</v>
      </c>
      <c r="AG244" s="318" t="str">
        <f t="shared" si="85"/>
        <v>LB67L3W172R1Z44</v>
      </c>
      <c r="AH244" s="318">
        <f t="shared" si="86"/>
        <v>57</v>
      </c>
      <c r="AI244" s="318">
        <f t="shared" si="87"/>
        <v>8</v>
      </c>
    </row>
    <row r="245" spans="1:35" s="318" customFormat="1" ht="17.100000000000001" customHeight="1" thickBot="1" x14ac:dyDescent="0.3">
      <c r="A245" s="436" t="s">
        <v>1177</v>
      </c>
      <c r="B245" s="320" t="s">
        <v>997</v>
      </c>
      <c r="C245" s="472" t="s">
        <v>1059</v>
      </c>
      <c r="D245" s="320" t="s">
        <v>69</v>
      </c>
      <c r="E245" s="320" t="str">
        <f>VLOOKUP(D245,'[5]Price List'!B:D,3,0)</f>
        <v>LB45L1W172R1Z44</v>
      </c>
      <c r="F245" s="540" t="str">
        <f>VLOOKUP(D245,'[5]Price List'!B:G,6,0)</f>
        <v>L1</v>
      </c>
      <c r="G245" s="437">
        <v>72</v>
      </c>
      <c r="H245" s="587">
        <f t="shared" si="116"/>
        <v>1</v>
      </c>
      <c r="I245" s="588">
        <f>(VLOOKUP(D245,'[5]Price List'!B:N,13,0)*J245)+H245*24</f>
        <v>873.6</v>
      </c>
      <c r="J245" s="600">
        <v>72</v>
      </c>
      <c r="K245" s="327"/>
      <c r="L245" s="551">
        <v>72</v>
      </c>
      <c r="M245" s="423">
        <f t="shared" si="89"/>
        <v>0</v>
      </c>
      <c r="N245" s="320" t="s">
        <v>1174</v>
      </c>
      <c r="O245" s="354">
        <v>45148</v>
      </c>
      <c r="P245" s="354">
        <v>45148</v>
      </c>
      <c r="Q245" s="355">
        <v>45145</v>
      </c>
      <c r="R245" s="518" t="s">
        <v>1178</v>
      </c>
      <c r="S245" s="320" t="str">
        <f t="shared" si="111"/>
        <v>LB45L1W172R1Z44</v>
      </c>
      <c r="T245" s="320" t="str">
        <f t="shared" si="112"/>
        <v>SMF 54459</v>
      </c>
      <c r="U245" s="320"/>
      <c r="V245" s="320">
        <f>VLOOKUP(S245,'Price list'!D$15:S$298,15,FALSE)</f>
        <v>11.6</v>
      </c>
      <c r="W245" s="320">
        <f t="shared" si="113"/>
        <v>72</v>
      </c>
      <c r="X245" s="320">
        <f t="shared" si="114"/>
        <v>1</v>
      </c>
      <c r="Y245" s="318" t="str">
        <f t="shared" si="80"/>
        <v>RPA</v>
      </c>
      <c r="Z245" s="318" t="str">
        <f t="shared" si="115"/>
        <v>Commande 1</v>
      </c>
      <c r="AA245"/>
      <c r="AC245" s="318" t="str">
        <f t="shared" si="82"/>
        <v>RPALB45L1W172R1Z44Commande 1</v>
      </c>
      <c r="AD245" s="318" t="str">
        <f t="shared" si="83"/>
        <v>LB45L1W172R1Z44</v>
      </c>
      <c r="AE245" s="318" t="str">
        <f t="shared" si="84"/>
        <v>RPALB45L1W172R1Z44</v>
      </c>
      <c r="AF245" s="318" t="e">
        <f>VLOOKUP(AC245,'Price list'!AN:AO,2,FALSE)</f>
        <v>#N/A</v>
      </c>
      <c r="AG245" s="318" t="str">
        <f t="shared" si="85"/>
        <v>LB45L1W172R1Z44</v>
      </c>
      <c r="AH245" s="318">
        <f t="shared" si="86"/>
        <v>72</v>
      </c>
      <c r="AI245" s="318">
        <f t="shared" si="87"/>
        <v>1</v>
      </c>
    </row>
    <row r="246" spans="1:35" s="318" customFormat="1" ht="17.100000000000001" customHeight="1" x14ac:dyDescent="0.25">
      <c r="A246" s="433" t="s">
        <v>190</v>
      </c>
      <c r="B246" s="231" t="s">
        <v>1060</v>
      </c>
      <c r="C246" s="410" t="s">
        <v>1059</v>
      </c>
      <c r="D246" s="231" t="s">
        <v>76</v>
      </c>
      <c r="E246" s="231" t="str">
        <f>VLOOKUP(D246,'[5]Price List'!B:D,3,0)</f>
        <v>LB56L2W172R1Z44</v>
      </c>
      <c r="F246" s="538" t="str">
        <f>VLOOKUP(D246,'[5]Price List'!B:G,6,0)</f>
        <v>L2</v>
      </c>
      <c r="G246" s="311">
        <v>63</v>
      </c>
      <c r="H246" s="311">
        <f>+J246/G246</f>
        <v>10</v>
      </c>
      <c r="I246" s="450">
        <f>(VLOOKUP(D246,'[5]Price List'!B:N,13,0)*J246)+H246*24</f>
        <v>8997</v>
      </c>
      <c r="J246" s="601">
        <v>630</v>
      </c>
      <c r="K246" s="231">
        <v>630</v>
      </c>
      <c r="L246" s="428"/>
      <c r="M246" s="421">
        <f t="shared" si="89"/>
        <v>0</v>
      </c>
      <c r="N246" s="231" t="s">
        <v>1179</v>
      </c>
      <c r="O246" s="348">
        <v>45169</v>
      </c>
      <c r="P246" s="602" t="s">
        <v>1180</v>
      </c>
      <c r="Q246" s="452"/>
      <c r="R246" s="550"/>
      <c r="S246" s="320" t="str">
        <f t="shared" si="111"/>
        <v>LB56L2W172R1Z44</v>
      </c>
      <c r="T246" s="320" t="str">
        <f t="shared" si="112"/>
        <v>SMF 56078</v>
      </c>
      <c r="U246" s="320"/>
      <c r="V246" s="320">
        <f>VLOOKUP(S246,'Price list'!D$15:S$298,15,FALSE)</f>
        <v>13.9</v>
      </c>
      <c r="W246" s="320">
        <f t="shared" si="113"/>
        <v>63</v>
      </c>
      <c r="X246" s="320">
        <f t="shared" si="114"/>
        <v>10</v>
      </c>
      <c r="Y246" s="318" t="str">
        <f t="shared" si="80"/>
        <v>Ouest Batteries</v>
      </c>
      <c r="Z246" s="318" t="str">
        <f t="shared" si="115"/>
        <v>Commande 3</v>
      </c>
      <c r="AA246"/>
      <c r="AC246" s="318" t="str">
        <f t="shared" si="82"/>
        <v>Ouest BatteriesLB56L2W172R1Z44Commande 3</v>
      </c>
      <c r="AD246" s="318" t="str">
        <f t="shared" si="83"/>
        <v>LB56L2W172R1Z44</v>
      </c>
      <c r="AE246" s="318" t="str">
        <f t="shared" si="84"/>
        <v>Ouest BatteriesLB56L2W172R1Z44</v>
      </c>
      <c r="AF246" s="318" t="e">
        <f>VLOOKUP(AC246,'Price list'!AN:AO,2,FALSE)</f>
        <v>#N/A</v>
      </c>
      <c r="AG246" s="318" t="str">
        <f t="shared" si="85"/>
        <v>LB56L2W172R1Z44</v>
      </c>
      <c r="AH246" s="318">
        <f t="shared" si="86"/>
        <v>63</v>
      </c>
      <c r="AI246" s="318">
        <f t="shared" si="87"/>
        <v>10</v>
      </c>
    </row>
    <row r="247" spans="1:35" s="318" customFormat="1" ht="17.100000000000001" customHeight="1" x14ac:dyDescent="0.25">
      <c r="A247" s="436" t="s">
        <v>190</v>
      </c>
      <c r="B247" s="320" t="s">
        <v>1060</v>
      </c>
      <c r="C247" s="392" t="s">
        <v>1055</v>
      </c>
      <c r="D247" s="320" t="s">
        <v>46</v>
      </c>
      <c r="E247" s="320" t="str">
        <f>VLOOKUP(D247,'[5]Price List'!B:D,3,0)</f>
        <v>LB55L1W172R1Z55</v>
      </c>
      <c r="F247" s="540" t="str">
        <f>VLOOKUP(D247,'[5]Price List'!B:G,6,0)</f>
        <v>L1</v>
      </c>
      <c r="G247" s="321">
        <v>72</v>
      </c>
      <c r="H247" s="587">
        <f t="shared" ref="H247:H250" si="117">+J247/G247</f>
        <v>5</v>
      </c>
      <c r="I247" s="588">
        <f>(VLOOKUP(D247,'[5]Price List'!B:N,13,0)*J247)+H247*24</f>
        <v>4639.8</v>
      </c>
      <c r="J247" s="438">
        <v>360</v>
      </c>
      <c r="K247" s="320">
        <v>360</v>
      </c>
      <c r="L247" s="551"/>
      <c r="M247" s="423">
        <f t="shared" si="89"/>
        <v>0</v>
      </c>
      <c r="N247" s="320" t="s">
        <v>1179</v>
      </c>
      <c r="O247" s="354">
        <v>45169</v>
      </c>
      <c r="P247" s="603" t="s">
        <v>1180</v>
      </c>
      <c r="Q247" s="455"/>
      <c r="R247" s="518"/>
      <c r="S247" s="320" t="str">
        <f t="shared" si="111"/>
        <v>LB55L1W172R1Z55</v>
      </c>
      <c r="T247" s="320" t="str">
        <f t="shared" si="112"/>
        <v>SMF 55027</v>
      </c>
      <c r="U247" s="320"/>
      <c r="V247" s="320">
        <f>VLOOKUP(S247,'Price list'!D$15:S$298,15,FALSE)</f>
        <v>12.555</v>
      </c>
      <c r="W247" s="320">
        <f t="shared" si="113"/>
        <v>72</v>
      </c>
      <c r="X247" s="320">
        <f t="shared" si="114"/>
        <v>5</v>
      </c>
      <c r="Y247" s="318" t="str">
        <f t="shared" si="80"/>
        <v>Ouest Batteries</v>
      </c>
      <c r="Z247" s="318" t="str">
        <f t="shared" si="115"/>
        <v>Commande 3</v>
      </c>
      <c r="AA247"/>
      <c r="AC247" s="318" t="str">
        <f t="shared" si="82"/>
        <v>Ouest BatteriesLB55L1W172R1Z55Commande 3</v>
      </c>
      <c r="AD247" s="318" t="str">
        <f t="shared" si="83"/>
        <v>LB55L1W172R1Z55</v>
      </c>
      <c r="AE247" s="318" t="str">
        <f t="shared" si="84"/>
        <v>Ouest BatteriesLB55L1W172R1Z55</v>
      </c>
      <c r="AF247" s="318" t="e">
        <f>VLOOKUP(AC247,'Price list'!AN:AO,2,FALSE)</f>
        <v>#N/A</v>
      </c>
      <c r="AG247" s="318" t="str">
        <f t="shared" si="85"/>
        <v>LB55L1W172R1Z55</v>
      </c>
      <c r="AH247" s="318">
        <f t="shared" si="86"/>
        <v>72</v>
      </c>
      <c r="AI247" s="318">
        <f t="shared" si="87"/>
        <v>5</v>
      </c>
    </row>
    <row r="248" spans="1:35" s="318" customFormat="1" ht="17.100000000000001" customHeight="1" x14ac:dyDescent="0.25">
      <c r="A248" s="436" t="s">
        <v>190</v>
      </c>
      <c r="B248" s="320" t="s">
        <v>1060</v>
      </c>
      <c r="C248" s="392" t="s">
        <v>1055</v>
      </c>
      <c r="D248" s="320" t="s">
        <v>53</v>
      </c>
      <c r="E248" s="320" t="str">
        <f>VLOOKUP(D248,'[5]Price List'!B:D,3,0)</f>
        <v>LB66L2W172R1Z55</v>
      </c>
      <c r="F248" s="540" t="str">
        <f>VLOOKUP(D248,'[5]Price List'!B:G,6,0)</f>
        <v>L2</v>
      </c>
      <c r="G248" s="321">
        <v>63</v>
      </c>
      <c r="H248" s="587">
        <f t="shared" si="117"/>
        <v>11</v>
      </c>
      <c r="I248" s="588">
        <f>(VLOOKUP(D248,'[5]Price List'!B:N,13,0)*J248)+H248*24</f>
        <v>10348.536</v>
      </c>
      <c r="J248" s="438">
        <v>693</v>
      </c>
      <c r="K248" s="320">
        <v>693</v>
      </c>
      <c r="L248" s="551"/>
      <c r="M248" s="423">
        <f t="shared" si="89"/>
        <v>0</v>
      </c>
      <c r="N248" s="320" t="s">
        <v>1179</v>
      </c>
      <c r="O248" s="354">
        <v>45169</v>
      </c>
      <c r="P248" s="603" t="s">
        <v>1180</v>
      </c>
      <c r="Q248" s="455"/>
      <c r="R248" s="518"/>
      <c r="S248" s="320" t="str">
        <f t="shared" si="111"/>
        <v>LB66L2W172R1Z55</v>
      </c>
      <c r="T248" s="320" t="str">
        <f t="shared" si="112"/>
        <v>SMF 56219</v>
      </c>
      <c r="U248" s="320"/>
      <c r="V248" s="320">
        <f>VLOOKUP(S248,'Price list'!D$15:S$298,15,FALSE)</f>
        <v>14.552</v>
      </c>
      <c r="W248" s="320">
        <f t="shared" si="113"/>
        <v>63</v>
      </c>
      <c r="X248" s="320">
        <f t="shared" si="114"/>
        <v>11</v>
      </c>
      <c r="Y248" s="318" t="str">
        <f t="shared" si="80"/>
        <v>Ouest Batteries</v>
      </c>
      <c r="Z248" s="318" t="str">
        <f t="shared" si="115"/>
        <v>Commande 3</v>
      </c>
      <c r="AA248"/>
      <c r="AC248" s="318" t="str">
        <f t="shared" si="82"/>
        <v>Ouest BatteriesLB66L2W172R1Z55Commande 3</v>
      </c>
      <c r="AD248" s="318" t="str">
        <f t="shared" si="83"/>
        <v>LB66L2W172R1Z55</v>
      </c>
      <c r="AE248" s="318" t="str">
        <f t="shared" si="84"/>
        <v>Ouest BatteriesLB66L2W172R1Z55</v>
      </c>
      <c r="AF248" s="318" t="e">
        <f>VLOOKUP(AC248,'Price list'!AN:AO,2,FALSE)</f>
        <v>#N/A</v>
      </c>
      <c r="AG248" s="318" t="str">
        <f t="shared" si="85"/>
        <v>LB66L2W172R1Z55</v>
      </c>
      <c r="AH248" s="318">
        <f t="shared" si="86"/>
        <v>63</v>
      </c>
      <c r="AI248" s="318">
        <f t="shared" si="87"/>
        <v>11</v>
      </c>
    </row>
    <row r="249" spans="1:35" s="318" customFormat="1" ht="17.100000000000001" customHeight="1" x14ac:dyDescent="0.25">
      <c r="A249" s="436" t="s">
        <v>190</v>
      </c>
      <c r="B249" s="320" t="s">
        <v>1060</v>
      </c>
      <c r="C249" s="403" t="s">
        <v>1059</v>
      </c>
      <c r="D249" s="320" t="s">
        <v>65</v>
      </c>
      <c r="E249" s="320" t="str">
        <f>VLOOKUP(D249,'[5]Price List'!B:D,3,0)</f>
        <v>LB45B1W172R1Z44</v>
      </c>
      <c r="F249" s="540" t="str">
        <f>VLOOKUP(D249,'[5]Price List'!B:G,6,0)</f>
        <v>L1B</v>
      </c>
      <c r="G249" s="321">
        <v>72</v>
      </c>
      <c r="H249" s="587">
        <f t="shared" si="117"/>
        <v>1</v>
      </c>
      <c r="I249" s="588">
        <f>(VLOOKUP(D249,'[5]Price List'!B:N,13,0)*J249)+H249*24</f>
        <v>859.19999999999993</v>
      </c>
      <c r="J249" s="589">
        <v>72</v>
      </c>
      <c r="K249" s="320">
        <v>72</v>
      </c>
      <c r="L249" s="551"/>
      <c r="M249" s="423">
        <f t="shared" si="89"/>
        <v>0</v>
      </c>
      <c r="N249" s="320" t="s">
        <v>1179</v>
      </c>
      <c r="O249" s="354">
        <v>45169</v>
      </c>
      <c r="P249" s="603" t="s">
        <v>1180</v>
      </c>
      <c r="Q249" s="455"/>
      <c r="R249" s="518"/>
      <c r="S249" s="320" t="str">
        <f t="shared" si="111"/>
        <v>LB45B1W172R1Z44</v>
      </c>
      <c r="T249" s="320" t="str">
        <f t="shared" si="112"/>
        <v>SMF 54512</v>
      </c>
      <c r="U249" s="320"/>
      <c r="V249" s="320">
        <f>VLOOKUP(S249,'Price list'!D$15:S$298,15,FALSE)</f>
        <v>11.6</v>
      </c>
      <c r="W249" s="320">
        <f t="shared" si="113"/>
        <v>72</v>
      </c>
      <c r="X249" s="320">
        <f t="shared" si="114"/>
        <v>1</v>
      </c>
      <c r="Y249" s="318" t="str">
        <f t="shared" si="80"/>
        <v>Ouest Batteries</v>
      </c>
      <c r="Z249" s="318" t="str">
        <f t="shared" si="115"/>
        <v>Commande 3</v>
      </c>
      <c r="AA249"/>
      <c r="AC249" s="318" t="str">
        <f t="shared" si="82"/>
        <v>Ouest BatteriesLB45B1W172R1Z44Commande 3</v>
      </c>
      <c r="AD249" s="318" t="str">
        <f t="shared" si="83"/>
        <v>LB45B1W172R1Z44</v>
      </c>
      <c r="AE249" s="318" t="str">
        <f t="shared" si="84"/>
        <v>Ouest BatteriesLB45B1W172R1Z44</v>
      </c>
      <c r="AF249" s="318" t="e">
        <f>VLOOKUP(AC249,'Price list'!AN:AO,2,FALSE)</f>
        <v>#N/A</v>
      </c>
      <c r="AG249" s="318" t="str">
        <f t="shared" si="85"/>
        <v>LB45B1W172R1Z44</v>
      </c>
      <c r="AH249" s="318">
        <f t="shared" si="86"/>
        <v>72</v>
      </c>
      <c r="AI249" s="318">
        <f t="shared" si="87"/>
        <v>1</v>
      </c>
    </row>
    <row r="250" spans="1:35" s="318" customFormat="1" ht="17.100000000000001" customHeight="1" thickBot="1" x14ac:dyDescent="0.3">
      <c r="A250" s="439" t="s">
        <v>190</v>
      </c>
      <c r="B250" s="343" t="s">
        <v>1060</v>
      </c>
      <c r="C250" s="472" t="s">
        <v>1059</v>
      </c>
      <c r="D250" s="343" t="s">
        <v>69</v>
      </c>
      <c r="E250" s="343" t="str">
        <f>VLOOKUP(D250,'[5]Price List'!B:D,3,0)</f>
        <v>LB45L1W172R1Z44</v>
      </c>
      <c r="F250" s="544" t="str">
        <f>VLOOKUP(D250,'[5]Price List'!B:G,6,0)</f>
        <v>L1</v>
      </c>
      <c r="G250" s="358">
        <v>72</v>
      </c>
      <c r="H250" s="604">
        <f t="shared" si="117"/>
        <v>1</v>
      </c>
      <c r="I250" s="605">
        <f>(VLOOKUP(D250,'[5]Price List'!B:N,13,0)*J250)+H250*24</f>
        <v>873.6</v>
      </c>
      <c r="J250" s="606">
        <v>72</v>
      </c>
      <c r="K250" s="343">
        <v>72</v>
      </c>
      <c r="L250" s="552"/>
      <c r="M250" s="427">
        <f t="shared" si="89"/>
        <v>0</v>
      </c>
      <c r="N250" s="343" t="s">
        <v>1179</v>
      </c>
      <c r="O250" s="363">
        <v>45169</v>
      </c>
      <c r="P250" s="607" t="s">
        <v>1180</v>
      </c>
      <c r="Q250" s="458"/>
      <c r="R250" s="505"/>
      <c r="S250" s="320" t="str">
        <f t="shared" si="111"/>
        <v>LB45L1W172R1Z44</v>
      </c>
      <c r="T250" s="320" t="str">
        <f t="shared" si="112"/>
        <v>SMF 54459</v>
      </c>
      <c r="U250" s="320"/>
      <c r="V250" s="320">
        <f>VLOOKUP(S250,'Price list'!D$15:S$298,15,FALSE)</f>
        <v>11.6</v>
      </c>
      <c r="W250" s="320">
        <f t="shared" si="113"/>
        <v>72</v>
      </c>
      <c r="X250" s="320">
        <f t="shared" si="114"/>
        <v>1</v>
      </c>
      <c r="Y250" s="318" t="str">
        <f t="shared" si="80"/>
        <v>Ouest Batteries</v>
      </c>
      <c r="Z250" s="318" t="str">
        <f t="shared" si="115"/>
        <v>Commande 3</v>
      </c>
      <c r="AA250"/>
      <c r="AC250" s="318" t="str">
        <f t="shared" si="82"/>
        <v>Ouest BatteriesLB45L1W172R1Z44Commande 3</v>
      </c>
      <c r="AD250" s="318" t="str">
        <f t="shared" si="83"/>
        <v>LB45L1W172R1Z44</v>
      </c>
      <c r="AE250" s="318" t="str">
        <f t="shared" si="84"/>
        <v>Ouest BatteriesLB45L1W172R1Z44</v>
      </c>
      <c r="AF250" s="318" t="e">
        <f>VLOOKUP(AC250,'Price list'!AN:AO,2,FALSE)</f>
        <v>#N/A</v>
      </c>
      <c r="AG250" s="318" t="str">
        <f t="shared" si="85"/>
        <v>LB45L1W172R1Z44</v>
      </c>
      <c r="AH250" s="318">
        <f t="shared" si="86"/>
        <v>72</v>
      </c>
      <c r="AI250" s="318">
        <f t="shared" si="87"/>
        <v>1</v>
      </c>
    </row>
    <row r="251" spans="1:35" s="318" customFormat="1" ht="17.100000000000001" customHeight="1" x14ac:dyDescent="0.25">
      <c r="A251" s="433" t="s">
        <v>190</v>
      </c>
      <c r="B251" s="231" t="s">
        <v>1067</v>
      </c>
      <c r="C251" s="410" t="s">
        <v>1059</v>
      </c>
      <c r="D251" s="231" t="s">
        <v>76</v>
      </c>
      <c r="E251" s="231" t="str">
        <f>VLOOKUP(D251,'[5]Price List'!B:D,3,0)</f>
        <v>LB56L2W172R1Z44</v>
      </c>
      <c r="F251" s="538" t="str">
        <f>VLOOKUP(D251,'[5]Price List'!B:G,6,0)</f>
        <v>L2</v>
      </c>
      <c r="G251" s="311">
        <v>63</v>
      </c>
      <c r="H251" s="311">
        <f>+J251/G251</f>
        <v>4</v>
      </c>
      <c r="I251" s="450">
        <f>(VLOOKUP(D251,'[5]Price List'!B:N,13,0)*J251)+H251*24</f>
        <v>3598.8</v>
      </c>
      <c r="J251" s="435">
        <f>4*63</f>
        <v>252</v>
      </c>
      <c r="K251" s="231">
        <v>252</v>
      </c>
      <c r="L251" s="428"/>
      <c r="M251" s="421">
        <f t="shared" ref="M251:M257" si="118">IF(0&lt;J251-K251-L251,J251-K251-L251,0)</f>
        <v>0</v>
      </c>
      <c r="N251" s="231" t="s">
        <v>1179</v>
      </c>
      <c r="O251" s="348">
        <v>45167</v>
      </c>
      <c r="P251" s="602" t="s">
        <v>1181</v>
      </c>
      <c r="Q251" s="452"/>
      <c r="R251" s="550"/>
      <c r="S251" s="320" t="str">
        <f t="shared" si="111"/>
        <v>LB56L2W172R1Z44</v>
      </c>
      <c r="T251" s="320" t="str">
        <f t="shared" si="112"/>
        <v>SMF 56078</v>
      </c>
      <c r="U251" s="320"/>
      <c r="V251" s="320">
        <f>VLOOKUP(S251,'Price list'!D$15:S$298,15,FALSE)</f>
        <v>13.9</v>
      </c>
      <c r="W251" s="320">
        <f t="shared" si="113"/>
        <v>63</v>
      </c>
      <c r="X251" s="320">
        <f t="shared" si="114"/>
        <v>4</v>
      </c>
      <c r="Y251" s="318" t="str">
        <f t="shared" si="80"/>
        <v>Ouest Batteries</v>
      </c>
      <c r="Z251" s="318" t="str">
        <f t="shared" si="115"/>
        <v>Commande 4</v>
      </c>
      <c r="AA251"/>
      <c r="AC251" s="318" t="str">
        <f t="shared" si="82"/>
        <v>Ouest BatteriesLB56L2W172R1Z44Commande 4</v>
      </c>
      <c r="AD251" s="318" t="str">
        <f t="shared" si="83"/>
        <v>LB56L2W172R1Z44</v>
      </c>
      <c r="AE251" s="318" t="str">
        <f t="shared" si="84"/>
        <v>Ouest BatteriesLB56L2W172R1Z44</v>
      </c>
      <c r="AF251" s="318" t="str">
        <f>VLOOKUP(AC251,'Price list'!AN:AO,2,FALSE)</f>
        <v>P0071</v>
      </c>
      <c r="AG251" s="318" t="str">
        <f t="shared" si="85"/>
        <v>LB56L2W172R1Z44</v>
      </c>
      <c r="AH251" s="318">
        <f t="shared" si="86"/>
        <v>63</v>
      </c>
      <c r="AI251" s="318">
        <f t="shared" si="87"/>
        <v>4</v>
      </c>
    </row>
    <row r="252" spans="1:35" s="318" customFormat="1" ht="17.100000000000001" customHeight="1" x14ac:dyDescent="0.25">
      <c r="A252" s="436" t="s">
        <v>190</v>
      </c>
      <c r="B252" s="320" t="s">
        <v>1067</v>
      </c>
      <c r="C252" s="403" t="s">
        <v>1059</v>
      </c>
      <c r="D252" s="320" t="s">
        <v>83</v>
      </c>
      <c r="E252" s="320" t="str">
        <f>VLOOKUP(D252,'[5]Price List'!B:D,3,0)</f>
        <v>LB67L3W172R1Z44</v>
      </c>
      <c r="F252" s="540" t="str">
        <f>VLOOKUP(D252,'[5]Price List'!B:G,6,0)</f>
        <v>L3</v>
      </c>
      <c r="G252" s="321">
        <v>57</v>
      </c>
      <c r="H252" s="587">
        <f t="shared" ref="H252:H257" si="119">+J252/G252</f>
        <v>10</v>
      </c>
      <c r="I252" s="588">
        <f>(VLOOKUP(D252,'[5]Price List'!B:N,13,0)*J252)+H252*24</f>
        <v>9816</v>
      </c>
      <c r="J252" s="438">
        <v>570</v>
      </c>
      <c r="K252" s="320">
        <v>570</v>
      </c>
      <c r="L252" s="551"/>
      <c r="M252" s="423">
        <f t="shared" si="118"/>
        <v>0</v>
      </c>
      <c r="N252" s="320" t="s">
        <v>1179</v>
      </c>
      <c r="O252" s="354">
        <v>45167</v>
      </c>
      <c r="P252" s="603" t="s">
        <v>1181</v>
      </c>
      <c r="Q252" s="455"/>
      <c r="R252" s="518"/>
      <c r="S252" s="320" t="str">
        <f t="shared" si="111"/>
        <v>LB67L3W172R1Z44</v>
      </c>
      <c r="T252" s="320" t="str">
        <f t="shared" si="112"/>
        <v>SMF 57220</v>
      </c>
      <c r="U252" s="320"/>
      <c r="V252" s="320">
        <f>VLOOKUP(S252,'Price list'!D$15:S$298,15,FALSE)</f>
        <v>16.8</v>
      </c>
      <c r="W252" s="320">
        <f t="shared" si="113"/>
        <v>57</v>
      </c>
      <c r="X252" s="320">
        <f t="shared" si="114"/>
        <v>10</v>
      </c>
      <c r="Y252" s="318" t="str">
        <f t="shared" si="80"/>
        <v>Ouest Batteries</v>
      </c>
      <c r="Z252" s="318" t="str">
        <f t="shared" si="115"/>
        <v>Commande 4</v>
      </c>
      <c r="AA252"/>
      <c r="AC252" s="318" t="str">
        <f t="shared" si="82"/>
        <v>Ouest BatteriesLB67L3W172R1Z44Commande 4</v>
      </c>
      <c r="AD252" s="318" t="str">
        <f t="shared" si="83"/>
        <v>LB67L3W172R1Z44</v>
      </c>
      <c r="AE252" s="318" t="str">
        <f t="shared" si="84"/>
        <v>Ouest BatteriesLB67L3W172R1Z44</v>
      </c>
      <c r="AF252" s="318" t="str">
        <f>VLOOKUP(AC252,'Price list'!AN:AO,2,FALSE)</f>
        <v>P0073</v>
      </c>
      <c r="AG252" s="318" t="str">
        <f t="shared" si="85"/>
        <v>LB67L3W172R1Z44</v>
      </c>
      <c r="AH252" s="318">
        <f t="shared" si="86"/>
        <v>57</v>
      </c>
      <c r="AI252" s="318">
        <f t="shared" si="87"/>
        <v>10</v>
      </c>
    </row>
    <row r="253" spans="1:35" s="318" customFormat="1" ht="17.100000000000001" customHeight="1" x14ac:dyDescent="0.25">
      <c r="A253" s="436" t="s">
        <v>190</v>
      </c>
      <c r="B253" s="320" t="s">
        <v>1067</v>
      </c>
      <c r="C253" s="392" t="s">
        <v>1055</v>
      </c>
      <c r="D253" s="320" t="s">
        <v>53</v>
      </c>
      <c r="E253" s="320" t="str">
        <f>VLOOKUP(D253,'[5]Price List'!B:D,3,0)</f>
        <v>LB66L2W172R1Z55</v>
      </c>
      <c r="F253" s="540" t="str">
        <f>VLOOKUP(D253,'[5]Price List'!B:G,6,0)</f>
        <v>L2</v>
      </c>
      <c r="G253" s="321">
        <v>63</v>
      </c>
      <c r="H253" s="587">
        <f t="shared" si="119"/>
        <v>4</v>
      </c>
      <c r="I253" s="588">
        <f>(VLOOKUP(D253,'[5]Price List'!B:N,13,0)*J253)+H253*24</f>
        <v>3763.1039999999998</v>
      </c>
      <c r="J253" s="438">
        <f>4*63</f>
        <v>252</v>
      </c>
      <c r="K253" s="320">
        <v>252</v>
      </c>
      <c r="L253" s="551"/>
      <c r="M253" s="423">
        <f t="shared" si="118"/>
        <v>0</v>
      </c>
      <c r="N253" s="320" t="s">
        <v>1179</v>
      </c>
      <c r="O253" s="354">
        <v>45167</v>
      </c>
      <c r="P253" s="603" t="s">
        <v>1181</v>
      </c>
      <c r="Q253" s="455"/>
      <c r="R253" s="518"/>
      <c r="S253" s="320" t="str">
        <f t="shared" si="111"/>
        <v>LB66L2W172R1Z55</v>
      </c>
      <c r="T253" s="320" t="str">
        <f t="shared" si="112"/>
        <v>SMF 56219</v>
      </c>
      <c r="U253" s="320"/>
      <c r="V253" s="320">
        <f>VLOOKUP(S253,'Price list'!D$15:S$298,15,FALSE)</f>
        <v>14.552</v>
      </c>
      <c r="W253" s="320">
        <f t="shared" si="113"/>
        <v>63</v>
      </c>
      <c r="X253" s="320">
        <f t="shared" si="114"/>
        <v>4</v>
      </c>
      <c r="Y253" s="318" t="str">
        <f t="shared" si="80"/>
        <v>Ouest Batteries</v>
      </c>
      <c r="Z253" s="318" t="str">
        <f t="shared" si="115"/>
        <v>Commande 4</v>
      </c>
      <c r="AA253"/>
      <c r="AC253" s="318" t="str">
        <f t="shared" si="82"/>
        <v>Ouest BatteriesLB66L2W172R1Z55Commande 4</v>
      </c>
      <c r="AD253" s="318" t="str">
        <f t="shared" si="83"/>
        <v>LB66L2W172R1Z55</v>
      </c>
      <c r="AE253" s="318" t="str">
        <f t="shared" si="84"/>
        <v>Ouest BatteriesLB66L2W172R1Z55</v>
      </c>
      <c r="AF253" s="318" t="str">
        <f>VLOOKUP(AC253,'Price list'!AN:AO,2,FALSE)</f>
        <v>P0065</v>
      </c>
      <c r="AG253" s="318" t="str">
        <f t="shared" si="85"/>
        <v>LB66L2W172R1Z55</v>
      </c>
      <c r="AH253" s="318">
        <f t="shared" si="86"/>
        <v>63</v>
      </c>
      <c r="AI253" s="318">
        <f t="shared" si="87"/>
        <v>4</v>
      </c>
    </row>
    <row r="254" spans="1:35" s="318" customFormat="1" ht="17.100000000000001" customHeight="1" x14ac:dyDescent="0.25">
      <c r="A254" s="436" t="s">
        <v>190</v>
      </c>
      <c r="B254" s="320" t="s">
        <v>1067</v>
      </c>
      <c r="C254" s="411" t="s">
        <v>1063</v>
      </c>
      <c r="D254" s="320" t="s">
        <v>92</v>
      </c>
      <c r="E254" s="320" t="str">
        <f>VLOOKUP(D254,'[5]Price List'!B:D,3,0)</f>
        <v>LB44L1K072R1S12</v>
      </c>
      <c r="F254" s="540" t="str">
        <f>VLOOKUP(D254,'[5]Price List'!B:G,6,0)</f>
        <v>L1</v>
      </c>
      <c r="G254" s="321">
        <v>72</v>
      </c>
      <c r="H254" s="587">
        <f t="shared" si="119"/>
        <v>1</v>
      </c>
      <c r="I254" s="588">
        <f>(VLOOKUP(D254,'[5]Price List'!B:N,13,0)*J254)+H254*24</f>
        <v>808.80000000000007</v>
      </c>
      <c r="J254" s="589">
        <v>72</v>
      </c>
      <c r="K254" s="320">
        <v>72</v>
      </c>
      <c r="L254" s="551"/>
      <c r="M254" s="423">
        <f t="shared" si="118"/>
        <v>0</v>
      </c>
      <c r="N254" s="320" t="s">
        <v>1179</v>
      </c>
      <c r="O254" s="354">
        <v>45167</v>
      </c>
      <c r="P254" s="603" t="s">
        <v>1181</v>
      </c>
      <c r="Q254" s="455"/>
      <c r="R254" s="518"/>
      <c r="S254" s="320" t="str">
        <f t="shared" si="111"/>
        <v>LB44L1K072R1S12</v>
      </c>
      <c r="T254" s="320" t="str">
        <f t="shared" si="112"/>
        <v>MF 54459</v>
      </c>
      <c r="U254" s="320"/>
      <c r="V254" s="320">
        <f>VLOOKUP(S254,'Price list'!D$15:S$298,15,FALSE)</f>
        <v>10.9</v>
      </c>
      <c r="W254" s="320">
        <f t="shared" si="113"/>
        <v>72</v>
      </c>
      <c r="X254" s="320">
        <f t="shared" si="114"/>
        <v>1</v>
      </c>
      <c r="Y254" s="318" t="str">
        <f t="shared" si="80"/>
        <v>Ouest Batteries</v>
      </c>
      <c r="Z254" s="318" t="str">
        <f t="shared" si="115"/>
        <v>Commande 4</v>
      </c>
      <c r="AA254"/>
      <c r="AC254" s="318" t="str">
        <f t="shared" si="82"/>
        <v>Ouest BatteriesLB44L1K072R1S12Commande 4</v>
      </c>
      <c r="AD254" s="318" t="str">
        <f t="shared" si="83"/>
        <v>LB44L1K072R1S12</v>
      </c>
      <c r="AE254" s="318" t="str">
        <f t="shared" si="84"/>
        <v>Ouest BatteriesLB44L1K072R1S12</v>
      </c>
      <c r="AF254" s="318" t="str">
        <f>VLOOKUP(AC254,'Price list'!AN:AO,2,FALSE)</f>
        <v>P0076</v>
      </c>
      <c r="AG254" s="318" t="str">
        <f t="shared" si="85"/>
        <v>LB44L1K072R1S12</v>
      </c>
      <c r="AH254" s="318">
        <f t="shared" si="86"/>
        <v>72</v>
      </c>
      <c r="AI254" s="318">
        <f t="shared" si="87"/>
        <v>1</v>
      </c>
    </row>
    <row r="255" spans="1:35" s="318" customFormat="1" ht="17.100000000000001" customHeight="1" x14ac:dyDescent="0.25">
      <c r="A255" s="436" t="s">
        <v>190</v>
      </c>
      <c r="B255" s="320" t="s">
        <v>1067</v>
      </c>
      <c r="C255" s="392" t="s">
        <v>1055</v>
      </c>
      <c r="D255" s="320" t="s">
        <v>46</v>
      </c>
      <c r="E255" s="320" t="str">
        <f>VLOOKUP(D255,'[5]Price List'!B:D,3,0)</f>
        <v>LB55L1W172R1Z55</v>
      </c>
      <c r="F255" s="540" t="str">
        <f>VLOOKUP(D255,'[5]Price List'!B:G,6,0)</f>
        <v>L1</v>
      </c>
      <c r="G255" s="321">
        <v>72</v>
      </c>
      <c r="H255" s="587">
        <f t="shared" si="119"/>
        <v>4</v>
      </c>
      <c r="I255" s="588">
        <f>(VLOOKUP(D255,'[5]Price List'!B:N,13,0)*J255)+H255*24</f>
        <v>3711.84</v>
      </c>
      <c r="J255" s="589">
        <f>4*72</f>
        <v>288</v>
      </c>
      <c r="K255" s="320">
        <v>288</v>
      </c>
      <c r="L255" s="551"/>
      <c r="M255" s="423">
        <f t="shared" si="118"/>
        <v>0</v>
      </c>
      <c r="N255" s="320" t="s">
        <v>1179</v>
      </c>
      <c r="O255" s="354">
        <v>45167</v>
      </c>
      <c r="P255" s="603" t="s">
        <v>1181</v>
      </c>
      <c r="Q255" s="455"/>
      <c r="R255" s="518"/>
      <c r="S255" s="320" t="str">
        <f t="shared" si="111"/>
        <v>LB55L1W172R1Z55</v>
      </c>
      <c r="T255" s="320" t="str">
        <f t="shared" si="112"/>
        <v>SMF 55027</v>
      </c>
      <c r="U255" s="320"/>
      <c r="V255" s="320">
        <f>VLOOKUP(S255,'Price list'!D$15:S$298,15,FALSE)</f>
        <v>12.555</v>
      </c>
      <c r="W255" s="320">
        <f t="shared" si="113"/>
        <v>72</v>
      </c>
      <c r="X255" s="320">
        <f t="shared" si="114"/>
        <v>4</v>
      </c>
      <c r="Y255" s="318" t="str">
        <f t="shared" si="80"/>
        <v>Ouest Batteries</v>
      </c>
      <c r="Z255" s="318" t="str">
        <f t="shared" si="115"/>
        <v>Commande 4</v>
      </c>
      <c r="AA255"/>
      <c r="AC255" s="318" t="str">
        <f t="shared" si="82"/>
        <v>Ouest BatteriesLB55L1W172R1Z55Commande 4</v>
      </c>
      <c r="AD255" s="318" t="str">
        <f t="shared" si="83"/>
        <v>LB55L1W172R1Z55</v>
      </c>
      <c r="AE255" s="318" t="str">
        <f t="shared" si="84"/>
        <v>Ouest BatteriesLB55L1W172R1Z55</v>
      </c>
      <c r="AF255" s="318" t="str">
        <f>VLOOKUP(AC255,'Price list'!AN:AO,2,FALSE)</f>
        <v>P0064</v>
      </c>
      <c r="AG255" s="318" t="str">
        <f t="shared" si="85"/>
        <v>LB55L1W172R1Z55</v>
      </c>
      <c r="AH255" s="318">
        <f t="shared" si="86"/>
        <v>72</v>
      </c>
      <c r="AI255" s="318">
        <f t="shared" si="87"/>
        <v>4</v>
      </c>
    </row>
    <row r="256" spans="1:35" s="318" customFormat="1" ht="17.100000000000001" customHeight="1" x14ac:dyDescent="0.25">
      <c r="A256" s="436" t="s">
        <v>190</v>
      </c>
      <c r="B256" s="320" t="s">
        <v>1067</v>
      </c>
      <c r="C256" s="403" t="s">
        <v>1059</v>
      </c>
      <c r="D256" s="320" t="s">
        <v>79</v>
      </c>
      <c r="E256" s="320" t="str">
        <f>VLOOKUP(D256,'[5]Price List'!B:D,3,0)</f>
        <v>LB67B3W172R1Z44</v>
      </c>
      <c r="F256" s="540" t="str">
        <f>VLOOKUP(D256,'[5]Price List'!B:G,6,0)</f>
        <v>L3B</v>
      </c>
      <c r="G256" s="321">
        <v>57</v>
      </c>
      <c r="H256" s="587">
        <f t="shared" si="119"/>
        <v>2</v>
      </c>
      <c r="I256" s="588">
        <f>(VLOOKUP(D256,'[5]Price List'!B:N,13,0)*J256)+H256*24</f>
        <v>1963.2</v>
      </c>
      <c r="J256" s="589">
        <v>114</v>
      </c>
      <c r="K256" s="320">
        <v>114</v>
      </c>
      <c r="L256" s="551"/>
      <c r="M256" s="423">
        <f t="shared" si="118"/>
        <v>0</v>
      </c>
      <c r="N256" s="320" t="s">
        <v>1179</v>
      </c>
      <c r="O256" s="354">
        <v>45167</v>
      </c>
      <c r="P256" s="603" t="s">
        <v>1181</v>
      </c>
      <c r="Q256" s="455"/>
      <c r="R256" s="518"/>
      <c r="S256" s="320" t="str">
        <f t="shared" si="111"/>
        <v>LB67B3W172R1Z44</v>
      </c>
      <c r="T256" s="320" t="str">
        <f t="shared" si="112"/>
        <v>SMF 57014</v>
      </c>
      <c r="U256" s="320"/>
      <c r="V256" s="320">
        <f>VLOOKUP(S256,'Price list'!D$15:S$298,15,FALSE)</f>
        <v>16.8</v>
      </c>
      <c r="W256" s="320">
        <f t="shared" si="113"/>
        <v>57</v>
      </c>
      <c r="X256" s="320">
        <f t="shared" si="114"/>
        <v>2</v>
      </c>
      <c r="Y256" s="318" t="str">
        <f t="shared" si="80"/>
        <v>Ouest Batteries</v>
      </c>
      <c r="Z256" s="318" t="str">
        <f t="shared" si="115"/>
        <v>Commande 4</v>
      </c>
      <c r="AA256"/>
      <c r="AC256" s="318" t="str">
        <f t="shared" si="82"/>
        <v>Ouest BatteriesLB67B3W172R1Z44Commande 4</v>
      </c>
      <c r="AD256" s="318" t="str">
        <f t="shared" si="83"/>
        <v>LB67B3W172R1Z44</v>
      </c>
      <c r="AE256" s="318" t="str">
        <f t="shared" si="84"/>
        <v>Ouest BatteriesLB67B3W172R1Z44</v>
      </c>
      <c r="AF256" s="318" t="str">
        <f>VLOOKUP(AC256,'Price list'!AN:AO,2,FALSE)</f>
        <v>P0072</v>
      </c>
      <c r="AG256" s="318" t="str">
        <f t="shared" si="85"/>
        <v>LB67B3W172R1Z44</v>
      </c>
      <c r="AH256" s="318">
        <f t="shared" si="86"/>
        <v>57</v>
      </c>
      <c r="AI256" s="318">
        <f t="shared" si="87"/>
        <v>2</v>
      </c>
    </row>
    <row r="257" spans="1:35" s="318" customFormat="1" ht="17.100000000000001" customHeight="1" thickBot="1" x14ac:dyDescent="0.3">
      <c r="A257" s="530" t="s">
        <v>190</v>
      </c>
      <c r="B257" s="338" t="s">
        <v>1067</v>
      </c>
      <c r="C257" s="406" t="s">
        <v>1059</v>
      </c>
      <c r="D257" s="338" t="s">
        <v>72</v>
      </c>
      <c r="E257" s="338" t="str">
        <f>VLOOKUP(D257,'[5]Price List'!B:D,3,0)</f>
        <v>LB56B2W172R1Z44</v>
      </c>
      <c r="F257" s="581" t="str">
        <f>VLOOKUP(D257,'[5]Price List'!B:G,6,0)</f>
        <v>L2B</v>
      </c>
      <c r="G257" s="339">
        <v>63</v>
      </c>
      <c r="H257" s="608">
        <f t="shared" si="119"/>
        <v>2</v>
      </c>
      <c r="I257" s="609">
        <f>(VLOOKUP(D257,'[5]Price List'!B:N,13,0)*J257)+H257*24</f>
        <v>1799.4</v>
      </c>
      <c r="J257" s="610">
        <v>126</v>
      </c>
      <c r="K257" s="338">
        <v>126</v>
      </c>
      <c r="L257" s="586"/>
      <c r="M257" s="536">
        <f t="shared" si="118"/>
        <v>0</v>
      </c>
      <c r="N257" s="338" t="s">
        <v>1179</v>
      </c>
      <c r="O257" s="398">
        <v>45167</v>
      </c>
      <c r="P257" s="611" t="s">
        <v>1181</v>
      </c>
      <c r="Q257" s="612"/>
      <c r="R257" s="613"/>
      <c r="S257" s="320" t="str">
        <f t="shared" si="111"/>
        <v>LB56B2W172R1Z44</v>
      </c>
      <c r="T257" s="320" t="str">
        <f t="shared" si="112"/>
        <v>SMF 56077</v>
      </c>
      <c r="U257" s="320"/>
      <c r="V257" s="320">
        <f>VLOOKUP(S257,'Price list'!D$15:S$298,15,FALSE)</f>
        <v>13.9</v>
      </c>
      <c r="W257" s="320">
        <f t="shared" si="113"/>
        <v>63</v>
      </c>
      <c r="X257" s="320">
        <f t="shared" si="114"/>
        <v>2</v>
      </c>
      <c r="Y257" s="318" t="str">
        <f t="shared" si="80"/>
        <v>Ouest Batteries</v>
      </c>
      <c r="Z257" s="318" t="str">
        <f t="shared" si="115"/>
        <v>Commande 4</v>
      </c>
      <c r="AA257"/>
      <c r="AC257" s="318" t="str">
        <f t="shared" si="82"/>
        <v>Ouest BatteriesLB56B2W172R1Z44Commande 4</v>
      </c>
      <c r="AD257" s="318" t="str">
        <f t="shared" si="83"/>
        <v>LB56B2W172R1Z44</v>
      </c>
      <c r="AE257" s="318" t="str">
        <f t="shared" si="84"/>
        <v>Ouest BatteriesLB56B2W172R1Z44</v>
      </c>
      <c r="AF257" s="318" t="str">
        <f>VLOOKUP(AC257,'Price list'!AN:AO,2,FALSE)</f>
        <v>P0070</v>
      </c>
      <c r="AG257" s="318" t="str">
        <f t="shared" si="85"/>
        <v>LB56B2W172R1Z44</v>
      </c>
      <c r="AH257" s="318">
        <f t="shared" si="86"/>
        <v>63</v>
      </c>
      <c r="AI257" s="318">
        <f t="shared" si="87"/>
        <v>2</v>
      </c>
    </row>
    <row r="258" spans="1:35" s="318" customFormat="1" ht="17.100000000000001" customHeight="1" x14ac:dyDescent="0.25">
      <c r="A258" s="433" t="s">
        <v>1038</v>
      </c>
      <c r="B258" s="231" t="s">
        <v>1086</v>
      </c>
      <c r="C258" s="231" t="s">
        <v>1084</v>
      </c>
      <c r="D258" s="231"/>
      <c r="E258" s="231" t="s">
        <v>1182</v>
      </c>
      <c r="F258" s="538" t="s">
        <v>59</v>
      </c>
      <c r="G258" s="311">
        <v>96</v>
      </c>
      <c r="H258" s="311">
        <v>2</v>
      </c>
      <c r="I258" s="450"/>
      <c r="J258" s="435">
        <f>+H258*G258</f>
        <v>192</v>
      </c>
      <c r="K258" s="231">
        <v>192</v>
      </c>
      <c r="L258" s="428"/>
      <c r="M258" s="421">
        <f t="shared" ref="M258:M269" si="120">IF(0&lt;J258-K258-L258,J258-K258-L258,0)</f>
        <v>0</v>
      </c>
      <c r="N258" s="231"/>
      <c r="O258" s="348"/>
      <c r="P258" s="602" t="s">
        <v>1133</v>
      </c>
      <c r="Q258" s="452"/>
      <c r="R258" s="550"/>
      <c r="S258" s="320" t="str">
        <f t="shared" si="111"/>
        <v>LB56L3P072R1S121</v>
      </c>
      <c r="T258" s="320">
        <f t="shared" si="112"/>
        <v>0</v>
      </c>
      <c r="U258" s="320"/>
      <c r="V258" s="320" t="e">
        <f>VLOOKUP(S258,'Price list'!D$15:S$298,15,FALSE)</f>
        <v>#N/A</v>
      </c>
      <c r="W258" s="320">
        <f t="shared" si="113"/>
        <v>96</v>
      </c>
      <c r="X258" s="320">
        <f t="shared" si="114"/>
        <v>2</v>
      </c>
      <c r="Y258" s="318" t="str">
        <f t="shared" si="80"/>
        <v>Arrafik</v>
      </c>
      <c r="Z258" s="318" t="str">
        <f t="shared" si="115"/>
        <v>Commande 6</v>
      </c>
      <c r="AA258"/>
      <c r="AC258" s="318" t="str">
        <f t="shared" si="82"/>
        <v>ArrafikLB56L3P072R1S121Commande 6</v>
      </c>
      <c r="AD258" s="318" t="str">
        <f t="shared" si="83"/>
        <v>LB56L3P072R1S121</v>
      </c>
      <c r="AE258" s="318" t="str">
        <f t="shared" si="84"/>
        <v>ArrafikLB56L3P072R1S121</v>
      </c>
      <c r="AF258" s="318" t="e">
        <f>VLOOKUP(AC258,'Price list'!AN:AO,2,FALSE)</f>
        <v>#N/A</v>
      </c>
      <c r="AG258" s="318" t="str">
        <f t="shared" si="85"/>
        <v>LB56L3P072R1S121</v>
      </c>
      <c r="AH258" s="318">
        <f t="shared" si="86"/>
        <v>96</v>
      </c>
      <c r="AI258" s="318">
        <f t="shared" si="87"/>
        <v>2</v>
      </c>
    </row>
    <row r="259" spans="1:35" s="318" customFormat="1" ht="17.100000000000001" customHeight="1" x14ac:dyDescent="0.25">
      <c r="A259" s="436" t="s">
        <v>1038</v>
      </c>
      <c r="B259" s="320" t="s">
        <v>1086</v>
      </c>
      <c r="C259" s="320" t="s">
        <v>330</v>
      </c>
      <c r="D259" s="320"/>
      <c r="E259" s="320" t="s">
        <v>1051</v>
      </c>
      <c r="F259" s="540" t="s">
        <v>330</v>
      </c>
      <c r="G259" s="321">
        <v>80</v>
      </c>
      <c r="H259" s="587">
        <v>2</v>
      </c>
      <c r="I259" s="588"/>
      <c r="J259" s="438">
        <f>+H259*G259</f>
        <v>160</v>
      </c>
      <c r="K259" s="320">
        <v>160</v>
      </c>
      <c r="L259" s="551"/>
      <c r="M259" s="423">
        <f t="shared" si="120"/>
        <v>0</v>
      </c>
      <c r="N259" s="320"/>
      <c r="O259" s="354"/>
      <c r="P259" s="603" t="s">
        <v>1133</v>
      </c>
      <c r="Q259" s="455"/>
      <c r="R259" s="518"/>
      <c r="S259" s="320" t="str">
        <f t="shared" si="111"/>
        <v>M45J6X072R1S121</v>
      </c>
      <c r="T259" s="320">
        <f t="shared" si="112"/>
        <v>0</v>
      </c>
      <c r="U259" s="320"/>
      <c r="V259" s="320" t="e">
        <f>VLOOKUP(S259,'Price list'!D$15:S$298,15,FALSE)</f>
        <v>#N/A</v>
      </c>
      <c r="W259" s="320">
        <f t="shared" si="113"/>
        <v>80</v>
      </c>
      <c r="X259" s="320">
        <f t="shared" si="114"/>
        <v>2</v>
      </c>
      <c r="Y259" s="318" t="str">
        <f t="shared" ref="Y259:Y322" si="121">VLOOKUP(A259,AA:AB,2,FALSE)</f>
        <v>Arrafik</v>
      </c>
      <c r="Z259" s="318" t="str">
        <f t="shared" si="115"/>
        <v>Commande 6</v>
      </c>
      <c r="AA259"/>
      <c r="AC259" s="318" t="str">
        <f t="shared" si="82"/>
        <v>ArrafikM45J6X072R1S121Commande 6</v>
      </c>
      <c r="AD259" s="318" t="str">
        <f t="shared" si="83"/>
        <v>M45J6X072R1S121</v>
      </c>
      <c r="AE259" s="318" t="str">
        <f t="shared" si="84"/>
        <v>ArrafikM45J6X072R1S121</v>
      </c>
      <c r="AF259" s="318" t="e">
        <f>VLOOKUP(AC259,'Price list'!AN:AO,2,FALSE)</f>
        <v>#N/A</v>
      </c>
      <c r="AG259" s="318" t="str">
        <f t="shared" si="85"/>
        <v>M45J6X072R1S121</v>
      </c>
      <c r="AH259" s="318">
        <f t="shared" si="86"/>
        <v>80</v>
      </c>
      <c r="AI259" s="318">
        <f t="shared" si="87"/>
        <v>2</v>
      </c>
    </row>
    <row r="260" spans="1:35" s="318" customFormat="1" ht="17.100000000000001" customHeight="1" x14ac:dyDescent="0.25">
      <c r="A260" s="436" t="s">
        <v>1038</v>
      </c>
      <c r="B260" s="320" t="s">
        <v>1086</v>
      </c>
      <c r="C260" s="320" t="s">
        <v>1083</v>
      </c>
      <c r="D260" s="320"/>
      <c r="E260" s="320" t="e">
        <f>VLOOKUP(D260,'[5]Price List'!B$8:R$30,3,0)</f>
        <v>#N/A</v>
      </c>
      <c r="F260" s="540" t="s">
        <v>1078</v>
      </c>
      <c r="G260" s="321">
        <v>72</v>
      </c>
      <c r="H260" s="587">
        <v>1</v>
      </c>
      <c r="I260" s="588"/>
      <c r="J260" s="438">
        <f t="shared" ref="J260:J264" si="122">+H260*G260</f>
        <v>72</v>
      </c>
      <c r="K260" s="320">
        <v>72</v>
      </c>
      <c r="L260" s="551"/>
      <c r="M260" s="423">
        <f t="shared" si="120"/>
        <v>0</v>
      </c>
      <c r="N260" s="320"/>
      <c r="O260" s="354"/>
      <c r="P260" s="603" t="s">
        <v>1133</v>
      </c>
      <c r="Q260" s="455"/>
      <c r="R260" s="518"/>
      <c r="S260" s="320" t="e">
        <f t="shared" si="111"/>
        <v>#N/A</v>
      </c>
      <c r="T260" s="320">
        <f t="shared" si="112"/>
        <v>0</v>
      </c>
      <c r="U260" s="320"/>
      <c r="V260" s="320" t="e">
        <f>VLOOKUP(S260,'Price list'!D$15:S$298,15,FALSE)</f>
        <v>#N/A</v>
      </c>
      <c r="W260" s="320">
        <f t="shared" si="113"/>
        <v>72</v>
      </c>
      <c r="X260" s="320">
        <f t="shared" si="114"/>
        <v>1</v>
      </c>
      <c r="Y260" s="318" t="str">
        <f t="shared" si="121"/>
        <v>Arrafik</v>
      </c>
      <c r="Z260" s="318" t="str">
        <f t="shared" si="115"/>
        <v>Commande 6</v>
      </c>
      <c r="AA260"/>
      <c r="AC260" s="318" t="e">
        <f t="shared" ref="AC260:AC264" si="123">CONCATENATE(Y260,S260,Z260)</f>
        <v>#N/A</v>
      </c>
      <c r="AD260" s="318" t="e">
        <f t="shared" ref="AD260:AD264" si="124">S260</f>
        <v>#N/A</v>
      </c>
      <c r="AE260" s="318" t="e">
        <f t="shared" ref="AE260:AE264" si="125">CONCATENATE(Y260,AD260)</f>
        <v>#N/A</v>
      </c>
      <c r="AF260" s="318" t="e">
        <f>VLOOKUP(AC260,'Price list'!AN:AO,2,FALSE)</f>
        <v>#N/A</v>
      </c>
      <c r="AG260" s="318" t="e">
        <f t="shared" ref="AG260:AG264" si="126">S260</f>
        <v>#N/A</v>
      </c>
      <c r="AH260" s="318">
        <f t="shared" ref="AH260:AH264" si="127">W260</f>
        <v>72</v>
      </c>
      <c r="AI260" s="318">
        <f t="shared" ref="AI260:AI264" si="128">X260</f>
        <v>1</v>
      </c>
    </row>
    <row r="261" spans="1:35" s="318" customFormat="1" ht="17.100000000000001" customHeight="1" x14ac:dyDescent="0.25">
      <c r="A261" s="436" t="s">
        <v>1038</v>
      </c>
      <c r="B261" s="320" t="s">
        <v>1086</v>
      </c>
      <c r="C261" s="320" t="s">
        <v>1183</v>
      </c>
      <c r="D261" s="320"/>
      <c r="E261" s="320" t="e">
        <f>VLOOKUP(D261,'[5]Price List'!B$8:R$30,3,0)</f>
        <v>#N/A</v>
      </c>
      <c r="F261" s="540" t="s">
        <v>1184</v>
      </c>
      <c r="G261" s="321">
        <v>72</v>
      </c>
      <c r="H261" s="587">
        <v>1</v>
      </c>
      <c r="I261" s="588"/>
      <c r="J261" s="438">
        <f t="shared" si="122"/>
        <v>72</v>
      </c>
      <c r="K261" s="320">
        <v>72</v>
      </c>
      <c r="L261" s="551"/>
      <c r="M261" s="423">
        <f t="shared" si="120"/>
        <v>0</v>
      </c>
      <c r="N261" s="320"/>
      <c r="O261" s="354"/>
      <c r="P261" s="603" t="s">
        <v>1133</v>
      </c>
      <c r="Q261" s="455"/>
      <c r="R261" s="518"/>
      <c r="S261" s="320" t="e">
        <f t="shared" si="111"/>
        <v>#N/A</v>
      </c>
      <c r="T261" s="320">
        <f t="shared" si="112"/>
        <v>0</v>
      </c>
      <c r="U261" s="320"/>
      <c r="V261" s="320" t="e">
        <f>VLOOKUP(S261,'Price list'!D$15:S$298,15,FALSE)</f>
        <v>#N/A</v>
      </c>
      <c r="W261" s="320">
        <f t="shared" si="113"/>
        <v>72</v>
      </c>
      <c r="X261" s="320">
        <f t="shared" si="114"/>
        <v>1</v>
      </c>
      <c r="Y261" s="318" t="str">
        <f t="shared" si="121"/>
        <v>Arrafik</v>
      </c>
      <c r="Z261" s="318" t="str">
        <f t="shared" si="115"/>
        <v>Commande 6</v>
      </c>
      <c r="AA261"/>
      <c r="AB261"/>
      <c r="AC261" s="318" t="e">
        <f t="shared" si="123"/>
        <v>#N/A</v>
      </c>
      <c r="AD261" s="318" t="e">
        <f t="shared" si="124"/>
        <v>#N/A</v>
      </c>
      <c r="AE261" s="318" t="e">
        <f t="shared" si="125"/>
        <v>#N/A</v>
      </c>
      <c r="AF261" s="318" t="e">
        <f>VLOOKUP(AC261,'Price list'!AN:AO,2,FALSE)</f>
        <v>#N/A</v>
      </c>
      <c r="AG261" s="318" t="e">
        <f t="shared" si="126"/>
        <v>#N/A</v>
      </c>
      <c r="AH261" s="318">
        <f t="shared" si="127"/>
        <v>72</v>
      </c>
      <c r="AI261" s="318">
        <f t="shared" si="128"/>
        <v>1</v>
      </c>
    </row>
    <row r="262" spans="1:35" x14ac:dyDescent="0.25">
      <c r="A262" s="436" t="s">
        <v>1038</v>
      </c>
      <c r="B262" s="320" t="s">
        <v>1086</v>
      </c>
      <c r="C262" s="320" t="s">
        <v>1185</v>
      </c>
      <c r="D262" s="320"/>
      <c r="E262" s="320" t="s">
        <v>1186</v>
      </c>
      <c r="F262" s="540" t="s">
        <v>1098</v>
      </c>
      <c r="G262" s="321">
        <v>40</v>
      </c>
      <c r="H262" s="587">
        <v>2</v>
      </c>
      <c r="I262" s="588"/>
      <c r="J262" s="438">
        <f t="shared" si="122"/>
        <v>80</v>
      </c>
      <c r="K262" s="320">
        <v>80</v>
      </c>
      <c r="L262" s="551"/>
      <c r="M262" s="423">
        <f t="shared" si="120"/>
        <v>0</v>
      </c>
      <c r="N262" s="320"/>
      <c r="O262" s="354"/>
      <c r="P262" s="603" t="s">
        <v>1133</v>
      </c>
      <c r="Q262" s="455"/>
      <c r="R262" s="518"/>
      <c r="S262" s="320" t="str">
        <f t="shared" si="111"/>
        <v>MSP77AF003L1S121</v>
      </c>
      <c r="T262" s="320">
        <f t="shared" si="112"/>
        <v>0</v>
      </c>
      <c r="U262" s="320"/>
      <c r="V262" s="320" t="e">
        <f>VLOOKUP(S262,'Price list'!D$15:S$298,15,FALSE)</f>
        <v>#N/A</v>
      </c>
      <c r="W262" s="320">
        <f t="shared" si="113"/>
        <v>40</v>
      </c>
      <c r="X262" s="320">
        <f t="shared" si="114"/>
        <v>2</v>
      </c>
      <c r="Y262" s="318" t="str">
        <f t="shared" si="121"/>
        <v>Arrafik</v>
      </c>
      <c r="Z262" s="318" t="str">
        <f t="shared" si="115"/>
        <v>Commande 6</v>
      </c>
      <c r="AC262" s="318" t="str">
        <f t="shared" si="123"/>
        <v>ArrafikMSP77AF003L1S121Commande 6</v>
      </c>
      <c r="AD262" s="318" t="str">
        <f t="shared" si="124"/>
        <v>MSP77AF003L1S121</v>
      </c>
      <c r="AE262" s="318" t="str">
        <f t="shared" si="125"/>
        <v>ArrafikMSP77AF003L1S121</v>
      </c>
      <c r="AF262" s="318" t="e">
        <f>VLOOKUP(AC262,'Price list'!AN:AO,2,FALSE)</f>
        <v>#N/A</v>
      </c>
      <c r="AG262" s="318" t="str">
        <f t="shared" si="126"/>
        <v>MSP77AF003L1S121</v>
      </c>
      <c r="AH262" s="318">
        <f t="shared" si="127"/>
        <v>40</v>
      </c>
      <c r="AI262" s="318">
        <f t="shared" si="128"/>
        <v>2</v>
      </c>
    </row>
    <row r="263" spans="1:35" x14ac:dyDescent="0.25">
      <c r="A263" s="436" t="s">
        <v>1038</v>
      </c>
      <c r="B263" s="320" t="s">
        <v>1086</v>
      </c>
      <c r="C263" s="320" t="s">
        <v>1049</v>
      </c>
      <c r="D263" s="320" t="s">
        <v>1187</v>
      </c>
      <c r="E263" s="320" t="s">
        <v>1146</v>
      </c>
      <c r="F263" s="540" t="s">
        <v>59</v>
      </c>
      <c r="G263" s="321">
        <v>96</v>
      </c>
      <c r="H263" s="587">
        <v>7</v>
      </c>
      <c r="I263" s="588"/>
      <c r="J263" s="438">
        <f t="shared" si="122"/>
        <v>672</v>
      </c>
      <c r="K263" s="320">
        <v>672</v>
      </c>
      <c r="L263" s="551"/>
      <c r="M263" s="423">
        <f t="shared" si="120"/>
        <v>0</v>
      </c>
      <c r="N263" s="320"/>
      <c r="O263" s="354"/>
      <c r="P263" s="603" t="s">
        <v>1133</v>
      </c>
      <c r="Q263" s="455"/>
      <c r="R263" s="518"/>
      <c r="S263" s="320" t="str">
        <f t="shared" si="111"/>
        <v>LB45L3K073R1S122</v>
      </c>
      <c r="T263" s="320" t="str">
        <f t="shared" si="112"/>
        <v xml:space="preserve">L3D KAMINA 4/5 N/N </v>
      </c>
      <c r="U263" s="320"/>
      <c r="V263" s="320" t="e">
        <f>VLOOKUP(S263,'Price list'!D$15:S$298,15,FALSE)</f>
        <v>#N/A</v>
      </c>
      <c r="W263" s="320">
        <f t="shared" si="113"/>
        <v>96</v>
      </c>
      <c r="X263" s="320">
        <f t="shared" si="114"/>
        <v>7</v>
      </c>
      <c r="Y263" s="318" t="str">
        <f t="shared" si="121"/>
        <v>Arrafik</v>
      </c>
      <c r="Z263" s="318" t="str">
        <f t="shared" si="115"/>
        <v>Commande 6</v>
      </c>
      <c r="AC263" s="318" t="str">
        <f t="shared" si="123"/>
        <v>ArrafikLB45L3K073R1S122Commande 6</v>
      </c>
      <c r="AD263" s="318" t="str">
        <f t="shared" si="124"/>
        <v>LB45L3K073R1S122</v>
      </c>
      <c r="AE263" s="318" t="str">
        <f t="shared" si="125"/>
        <v>ArrafikLB45L3K073R1S122</v>
      </c>
      <c r="AF263" s="318" t="e">
        <f>VLOOKUP(AC263,'Price list'!AN:AO,2,FALSE)</f>
        <v>#N/A</v>
      </c>
      <c r="AG263" s="318" t="str">
        <f t="shared" si="126"/>
        <v>LB45L3K073R1S122</v>
      </c>
      <c r="AH263" s="318">
        <f t="shared" si="127"/>
        <v>96</v>
      </c>
      <c r="AI263" s="318">
        <f t="shared" si="128"/>
        <v>7</v>
      </c>
    </row>
    <row r="264" spans="1:35" ht="15.75" thickBot="1" x14ac:dyDescent="0.3">
      <c r="A264" s="530" t="s">
        <v>1038</v>
      </c>
      <c r="B264" s="338" t="s">
        <v>1086</v>
      </c>
      <c r="C264" s="338" t="s">
        <v>1047</v>
      </c>
      <c r="D264" s="338" t="s">
        <v>1188</v>
      </c>
      <c r="E264" s="338" t="s">
        <v>1141</v>
      </c>
      <c r="F264" s="581" t="s">
        <v>55</v>
      </c>
      <c r="G264" s="339">
        <v>114</v>
      </c>
      <c r="H264" s="608">
        <v>19</v>
      </c>
      <c r="I264" s="609"/>
      <c r="J264" s="438">
        <f t="shared" si="122"/>
        <v>2166</v>
      </c>
      <c r="K264" s="338">
        <v>1158</v>
      </c>
      <c r="L264" s="586">
        <v>13</v>
      </c>
      <c r="M264" s="423">
        <f t="shared" si="120"/>
        <v>995</v>
      </c>
      <c r="N264" s="338"/>
      <c r="O264" s="398"/>
      <c r="P264" s="611" t="s">
        <v>1133</v>
      </c>
      <c r="Q264" s="612"/>
      <c r="R264" s="613"/>
      <c r="S264" s="320" t="str">
        <f t="shared" si="111"/>
        <v>LB34L2K073R1S122</v>
      </c>
      <c r="T264" s="320" t="str">
        <f t="shared" si="112"/>
        <v>L2D KAMINA 3/4 N/N</v>
      </c>
      <c r="U264" s="320"/>
      <c r="V264" s="320" t="e">
        <f>VLOOKUP(S264,'Price list'!D$15:S$298,15,FALSE)</f>
        <v>#N/A</v>
      </c>
      <c r="W264" s="320">
        <f t="shared" si="113"/>
        <v>114</v>
      </c>
      <c r="X264" s="320">
        <f t="shared" si="114"/>
        <v>19</v>
      </c>
      <c r="Y264" s="318" t="str">
        <f t="shared" si="121"/>
        <v>Arrafik</v>
      </c>
      <c r="Z264" s="318" t="str">
        <f t="shared" si="115"/>
        <v>Commande 6</v>
      </c>
      <c r="AC264" s="318" t="str">
        <f t="shared" si="123"/>
        <v>ArrafikLB34L2K073R1S122Commande 6</v>
      </c>
      <c r="AD264" s="318" t="str">
        <f t="shared" si="124"/>
        <v>LB34L2K073R1S122</v>
      </c>
      <c r="AE264" s="318" t="str">
        <f t="shared" si="125"/>
        <v>ArrafikLB34L2K073R1S122</v>
      </c>
      <c r="AF264" s="318" t="e">
        <f>VLOOKUP(AC264,'Price list'!AN:AO,2,FALSE)</f>
        <v>#N/A</v>
      </c>
      <c r="AG264" s="318" t="str">
        <f t="shared" si="126"/>
        <v>LB34L2K073R1S122</v>
      </c>
      <c r="AH264" s="318">
        <f t="shared" si="127"/>
        <v>114</v>
      </c>
      <c r="AI264" s="318">
        <f t="shared" si="128"/>
        <v>19</v>
      </c>
    </row>
    <row r="265" spans="1:35" ht="15.75" thickBot="1" x14ac:dyDescent="0.3">
      <c r="A265" s="433" t="s">
        <v>1117</v>
      </c>
      <c r="B265" s="231" t="s">
        <v>1433</v>
      </c>
      <c r="C265" s="410" t="s">
        <v>1059</v>
      </c>
      <c r="D265" s="434" t="s">
        <v>69</v>
      </c>
      <c r="E265" s="231" t="s">
        <v>70</v>
      </c>
      <c r="F265" s="538" t="s">
        <v>50</v>
      </c>
      <c r="G265" s="434">
        <v>96</v>
      </c>
      <c r="H265" s="311">
        <v>4</v>
      </c>
      <c r="I265" s="450">
        <f>(VLOOKUP(D265,'[5]Price List'!B:N,13,0)*J265)+H265*25</f>
        <v>4631.2000000000007</v>
      </c>
      <c r="J265" s="435">
        <f>H265*G265</f>
        <v>384</v>
      </c>
      <c r="K265" s="231">
        <v>864</v>
      </c>
      <c r="L265" s="428"/>
      <c r="M265" s="421">
        <f t="shared" si="120"/>
        <v>0</v>
      </c>
      <c r="N265" s="231" t="s">
        <v>1152</v>
      </c>
      <c r="O265" s="348">
        <v>45160</v>
      </c>
      <c r="P265" s="231"/>
      <c r="Q265" s="348"/>
      <c r="R265" s="550"/>
      <c r="S265" s="320" t="str">
        <f t="shared" ref="S265:S328" si="129">E265</f>
        <v>LB45L1W172R1Z44</v>
      </c>
      <c r="T265" s="320" t="str">
        <f t="shared" ref="T265:T328" si="130">D265</f>
        <v>SMF 54459</v>
      </c>
      <c r="U265" s="320"/>
      <c r="V265" s="320">
        <f>VLOOKUP(S265,'Price list'!D$15:S$298,15,FALSE)</f>
        <v>11.6</v>
      </c>
      <c r="W265" s="320">
        <f t="shared" ref="W265:W328" si="131">G265</f>
        <v>96</v>
      </c>
      <c r="X265" s="320">
        <f t="shared" ref="X265:X328" si="132">H265</f>
        <v>4</v>
      </c>
      <c r="Y265" s="318" t="str">
        <f t="shared" si="121"/>
        <v>Proxitech</v>
      </c>
      <c r="Z265" s="318" t="str">
        <f t="shared" ref="Z265:Z328" si="133">B265</f>
        <v>Commande 4B</v>
      </c>
      <c r="AC265" s="318" t="str">
        <f t="shared" ref="AC265:AC328" si="134">CONCATENATE(Y265,S265,Z265)</f>
        <v>ProxitechLB45L1W172R1Z44Commande 4B</v>
      </c>
      <c r="AD265" s="318" t="str">
        <f t="shared" ref="AD265:AD328" si="135">S265</f>
        <v>LB45L1W172R1Z44</v>
      </c>
      <c r="AE265" s="318" t="str">
        <f t="shared" ref="AE265:AE328" si="136">CONCATENATE(Y265,AD265)</f>
        <v>ProxitechLB45L1W172R1Z44</v>
      </c>
      <c r="AF265" s="318" t="e">
        <f>VLOOKUP(AC265,'Price list'!AN:AO,2,FALSE)</f>
        <v>#N/A</v>
      </c>
      <c r="AG265" s="318" t="str">
        <f t="shared" ref="AG265:AG328" si="137">S265</f>
        <v>LB45L1W172R1Z44</v>
      </c>
      <c r="AH265" s="318">
        <f t="shared" ref="AH265:AH328" si="138">W265</f>
        <v>96</v>
      </c>
      <c r="AI265" s="318">
        <f t="shared" ref="AI265:AI328" si="139">X265</f>
        <v>4</v>
      </c>
    </row>
    <row r="266" spans="1:35" ht="15.75" thickBot="1" x14ac:dyDescent="0.3">
      <c r="A266" s="436" t="s">
        <v>1117</v>
      </c>
      <c r="B266" s="320" t="s">
        <v>1433</v>
      </c>
      <c r="C266" s="403" t="s">
        <v>1059</v>
      </c>
      <c r="D266" s="320" t="s">
        <v>76</v>
      </c>
      <c r="E266" s="320" t="s">
        <v>77</v>
      </c>
      <c r="F266" s="540" t="s">
        <v>55</v>
      </c>
      <c r="G266" s="437">
        <v>84</v>
      </c>
      <c r="H266" s="321">
        <v>7</v>
      </c>
      <c r="I266" s="514">
        <f>(VLOOKUP(D266,'[5]Price List'!B:N,13,0)*J266)+H266*25</f>
        <v>8348.2000000000007</v>
      </c>
      <c r="J266" s="435">
        <f t="shared" ref="J266:J269" si="140">H266*G266</f>
        <v>588</v>
      </c>
      <c r="K266" s="320">
        <v>1008</v>
      </c>
      <c r="L266" s="551">
        <f>84*2</f>
        <v>168</v>
      </c>
      <c r="M266" s="423">
        <f t="shared" si="120"/>
        <v>0</v>
      </c>
      <c r="N266" s="320" t="s">
        <v>1152</v>
      </c>
      <c r="O266" s="354">
        <v>45160</v>
      </c>
      <c r="P266" s="320"/>
      <c r="Q266" s="354"/>
      <c r="R266" s="518"/>
      <c r="S266" s="320" t="str">
        <f t="shared" si="129"/>
        <v>LB56L2W172R1Z44</v>
      </c>
      <c r="T266" s="320" t="str">
        <f t="shared" si="130"/>
        <v>SMF 56078</v>
      </c>
      <c r="U266" s="320"/>
      <c r="V266" s="320">
        <f>VLOOKUP(S266,'Price list'!D$15:S$298,15,FALSE)</f>
        <v>13.9</v>
      </c>
      <c r="W266" s="320">
        <f t="shared" si="131"/>
        <v>84</v>
      </c>
      <c r="X266" s="320">
        <f t="shared" si="132"/>
        <v>7</v>
      </c>
      <c r="Y266" s="318" t="str">
        <f t="shared" si="121"/>
        <v>Proxitech</v>
      </c>
      <c r="Z266" s="318" t="str">
        <f t="shared" si="133"/>
        <v>Commande 4B</v>
      </c>
      <c r="AC266" s="318" t="str">
        <f t="shared" si="134"/>
        <v>ProxitechLB56L2W172R1Z44Commande 4B</v>
      </c>
      <c r="AD266" s="318" t="str">
        <f t="shared" si="135"/>
        <v>LB56L2W172R1Z44</v>
      </c>
      <c r="AE266" s="318" t="str">
        <f t="shared" si="136"/>
        <v>ProxitechLB56L2W172R1Z44</v>
      </c>
      <c r="AF266" s="318" t="e">
        <f>VLOOKUP(AC266,'Price list'!AN:AO,2,FALSE)</f>
        <v>#N/A</v>
      </c>
      <c r="AG266" s="318" t="str">
        <f t="shared" si="137"/>
        <v>LB56L2W172R1Z44</v>
      </c>
      <c r="AH266" s="318">
        <f t="shared" si="138"/>
        <v>84</v>
      </c>
      <c r="AI266" s="318">
        <f t="shared" si="139"/>
        <v>7</v>
      </c>
    </row>
    <row r="267" spans="1:35" ht="15.75" thickBot="1" x14ac:dyDescent="0.3">
      <c r="A267" s="436" t="s">
        <v>1117</v>
      </c>
      <c r="B267" s="320" t="s">
        <v>1433</v>
      </c>
      <c r="C267" s="403" t="s">
        <v>1059</v>
      </c>
      <c r="D267" s="320" t="s">
        <v>79</v>
      </c>
      <c r="E267" s="320" t="s">
        <v>80</v>
      </c>
      <c r="F267" s="540" t="s">
        <v>81</v>
      </c>
      <c r="G267" s="437">
        <v>76</v>
      </c>
      <c r="H267" s="321">
        <v>3</v>
      </c>
      <c r="I267" s="514">
        <f>(VLOOKUP(D267,'[5]Price List'!B:N,13,0)*J267)+H267*25</f>
        <v>3905.4</v>
      </c>
      <c r="J267" s="435">
        <f t="shared" si="140"/>
        <v>228</v>
      </c>
      <c r="K267" s="320">
        <v>456</v>
      </c>
      <c r="L267" s="551"/>
      <c r="M267" s="423">
        <f t="shared" si="120"/>
        <v>0</v>
      </c>
      <c r="N267" s="320" t="s">
        <v>1152</v>
      </c>
      <c r="O267" s="354">
        <v>45160</v>
      </c>
      <c r="P267" s="320"/>
      <c r="Q267" s="354"/>
      <c r="R267" s="518"/>
      <c r="S267" s="320" t="str">
        <f t="shared" si="129"/>
        <v>LB67B3W172R1Z44</v>
      </c>
      <c r="T267" s="320" t="str">
        <f t="shared" si="130"/>
        <v>SMF 57014</v>
      </c>
      <c r="U267" s="320"/>
      <c r="V267" s="320">
        <f>VLOOKUP(S267,'Price list'!D$15:S$298,15,FALSE)</f>
        <v>16.8</v>
      </c>
      <c r="W267" s="320">
        <f t="shared" si="131"/>
        <v>76</v>
      </c>
      <c r="X267" s="320">
        <f t="shared" si="132"/>
        <v>3</v>
      </c>
      <c r="Y267" s="318" t="str">
        <f t="shared" si="121"/>
        <v>Proxitech</v>
      </c>
      <c r="Z267" s="318" t="str">
        <f t="shared" si="133"/>
        <v>Commande 4B</v>
      </c>
      <c r="AC267" s="318" t="str">
        <f t="shared" si="134"/>
        <v>ProxitechLB67B3W172R1Z44Commande 4B</v>
      </c>
      <c r="AD267" s="318" t="str">
        <f t="shared" si="135"/>
        <v>LB67B3W172R1Z44</v>
      </c>
      <c r="AE267" s="318" t="str">
        <f t="shared" si="136"/>
        <v>ProxitechLB67B3W172R1Z44</v>
      </c>
      <c r="AF267" s="318" t="e">
        <f>VLOOKUP(AC267,'Price list'!AN:AO,2,FALSE)</f>
        <v>#N/A</v>
      </c>
      <c r="AG267" s="318" t="str">
        <f t="shared" si="137"/>
        <v>LB67B3W172R1Z44</v>
      </c>
      <c r="AH267" s="318">
        <f t="shared" si="138"/>
        <v>76</v>
      </c>
      <c r="AI267" s="318">
        <f t="shared" si="139"/>
        <v>3</v>
      </c>
    </row>
    <row r="268" spans="1:35" ht="15.75" thickBot="1" x14ac:dyDescent="0.3">
      <c r="A268" s="436" t="s">
        <v>1117</v>
      </c>
      <c r="B268" s="320" t="s">
        <v>1433</v>
      </c>
      <c r="C268" s="403" t="s">
        <v>1059</v>
      </c>
      <c r="D268" s="320" t="s">
        <v>83</v>
      </c>
      <c r="E268" s="320" t="s">
        <v>84</v>
      </c>
      <c r="F268" s="540" t="s">
        <v>59</v>
      </c>
      <c r="G268" s="437">
        <v>76</v>
      </c>
      <c r="H268" s="321">
        <v>6</v>
      </c>
      <c r="I268" s="514">
        <f>(VLOOKUP(D268,'[5]Price List'!B:N,13,0)*J268)+H268*25</f>
        <v>7810.8</v>
      </c>
      <c r="J268" s="435">
        <f t="shared" si="140"/>
        <v>456</v>
      </c>
      <c r="K268" s="327">
        <v>836</v>
      </c>
      <c r="L268" s="551"/>
      <c r="M268" s="423">
        <f t="shared" si="120"/>
        <v>0</v>
      </c>
      <c r="N268" s="320" t="s">
        <v>1152</v>
      </c>
      <c r="O268" s="354">
        <v>45160</v>
      </c>
      <c r="P268" s="320"/>
      <c r="Q268" s="355"/>
      <c r="R268" s="518"/>
      <c r="S268" s="320" t="str">
        <f t="shared" si="129"/>
        <v>LB67L3W172R1Z44</v>
      </c>
      <c r="T268" s="320" t="str">
        <f t="shared" si="130"/>
        <v>SMF 57220</v>
      </c>
      <c r="U268" s="320"/>
      <c r="V268" s="320">
        <f>VLOOKUP(S268,'Price list'!D$15:S$298,15,FALSE)</f>
        <v>16.8</v>
      </c>
      <c r="W268" s="320">
        <f t="shared" si="131"/>
        <v>76</v>
      </c>
      <c r="X268" s="320">
        <f t="shared" si="132"/>
        <v>6</v>
      </c>
      <c r="Y268" s="318" t="str">
        <f t="shared" si="121"/>
        <v>Proxitech</v>
      </c>
      <c r="Z268" s="318" t="str">
        <f t="shared" si="133"/>
        <v>Commande 4B</v>
      </c>
      <c r="AC268" s="318" t="str">
        <f t="shared" si="134"/>
        <v>ProxitechLB67L3W172R1Z44Commande 4B</v>
      </c>
      <c r="AD268" s="318" t="str">
        <f t="shared" si="135"/>
        <v>LB67L3W172R1Z44</v>
      </c>
      <c r="AE268" s="318" t="str">
        <f t="shared" si="136"/>
        <v>ProxitechLB67L3W172R1Z44</v>
      </c>
      <c r="AF268" s="318" t="e">
        <f>VLOOKUP(AC268,'Price list'!AN:AO,2,FALSE)</f>
        <v>#N/A</v>
      </c>
      <c r="AG268" s="318" t="str">
        <f t="shared" si="137"/>
        <v>LB67L3W172R1Z44</v>
      </c>
      <c r="AH268" s="318">
        <f t="shared" si="138"/>
        <v>76</v>
      </c>
      <c r="AI268" s="318">
        <f t="shared" si="139"/>
        <v>6</v>
      </c>
    </row>
    <row r="269" spans="1:35" ht="15.75" thickBot="1" x14ac:dyDescent="0.3">
      <c r="A269" s="530" t="s">
        <v>1117</v>
      </c>
      <c r="B269" s="338" t="s">
        <v>1433</v>
      </c>
      <c r="C269" s="406" t="s">
        <v>1059</v>
      </c>
      <c r="D269" s="338" t="s">
        <v>86</v>
      </c>
      <c r="E269" s="338" t="s">
        <v>87</v>
      </c>
      <c r="F269" s="581" t="s">
        <v>63</v>
      </c>
      <c r="G269" s="531">
        <v>48</v>
      </c>
      <c r="H269" s="339">
        <v>2</v>
      </c>
      <c r="I269" s="582">
        <f>(VLOOKUP(D269,'[5]Price List'!B:N,13,0)*J269)+H269*25</f>
        <v>2085.1999999999998</v>
      </c>
      <c r="J269" s="740">
        <f t="shared" si="140"/>
        <v>96</v>
      </c>
      <c r="K269" s="341">
        <v>144</v>
      </c>
      <c r="L269" s="586"/>
      <c r="M269" s="536">
        <f t="shared" si="120"/>
        <v>0</v>
      </c>
      <c r="N269" s="338" t="s">
        <v>1152</v>
      </c>
      <c r="O269" s="398">
        <v>45160</v>
      </c>
      <c r="P269" s="338"/>
      <c r="Q269" s="741"/>
      <c r="R269" s="613"/>
      <c r="S269" s="320" t="str">
        <f t="shared" si="129"/>
        <v>LB89L5W172R1Z44</v>
      </c>
      <c r="T269" s="320" t="str">
        <f t="shared" si="130"/>
        <v>SMF 59538</v>
      </c>
      <c r="U269" s="320"/>
      <c r="V269" s="320">
        <f>VLOOKUP(S269,'Price list'!D$15:S$298,15,FALSE)</f>
        <v>21.2</v>
      </c>
      <c r="W269" s="320">
        <f t="shared" si="131"/>
        <v>48</v>
      </c>
      <c r="X269" s="320">
        <f t="shared" si="132"/>
        <v>2</v>
      </c>
      <c r="Y269" s="318" t="str">
        <f t="shared" si="121"/>
        <v>Proxitech</v>
      </c>
      <c r="Z269" s="318" t="str">
        <f t="shared" si="133"/>
        <v>Commande 4B</v>
      </c>
      <c r="AC269" s="318" t="str">
        <f t="shared" si="134"/>
        <v>ProxitechLB89L5W172R1Z44Commande 4B</v>
      </c>
      <c r="AD269" s="318" t="str">
        <f t="shared" si="135"/>
        <v>LB89L5W172R1Z44</v>
      </c>
      <c r="AE269" s="318" t="str">
        <f t="shared" si="136"/>
        <v>ProxitechLB89L5W172R1Z44</v>
      </c>
      <c r="AF269" s="318" t="e">
        <f>VLOOKUP(AC269,'Price list'!AN:AO,2,FALSE)</f>
        <v>#N/A</v>
      </c>
      <c r="AG269" s="318" t="str">
        <f t="shared" si="137"/>
        <v>LB89L5W172R1Z44</v>
      </c>
      <c r="AH269" s="318">
        <f t="shared" si="138"/>
        <v>48</v>
      </c>
      <c r="AI269" s="318">
        <f t="shared" si="139"/>
        <v>2</v>
      </c>
    </row>
    <row r="270" spans="1:35" x14ac:dyDescent="0.25">
      <c r="A270" s="537" t="s">
        <v>945</v>
      </c>
      <c r="B270" s="231" t="s">
        <v>1551</v>
      </c>
      <c r="C270" s="745"/>
      <c r="D270" s="746" t="s">
        <v>86</v>
      </c>
      <c r="E270" s="218" t="str">
        <f>VLOOKUP(D270,'Price list'!C$129:D$159,2,0)</f>
        <v>LB89L5W172R1Z44</v>
      </c>
      <c r="F270" s="404"/>
      <c r="G270" s="723">
        <f>VLOOKUP(E270,'Price list'!D$129:S$159,16,0)</f>
        <v>36</v>
      </c>
      <c r="H270" s="1031">
        <v>12</v>
      </c>
      <c r="I270" s="582">
        <f>(VLOOKUP(D270,'[5]Price List'!B:N,13,0)*J270)+H270*25</f>
        <v>9458.4</v>
      </c>
      <c r="J270" s="723">
        <f>H270*G270</f>
        <v>432</v>
      </c>
      <c r="K270" s="745"/>
      <c r="L270" s="428"/>
      <c r="M270" s="745"/>
      <c r="N270" s="231" t="s">
        <v>1552</v>
      </c>
      <c r="O270" s="745"/>
      <c r="P270" s="745"/>
      <c r="Q270" s="747"/>
      <c r="R270" s="748"/>
      <c r="S270" s="744" t="str">
        <f t="shared" si="129"/>
        <v>LB89L5W172R1Z44</v>
      </c>
      <c r="T270" s="320" t="str">
        <f t="shared" si="130"/>
        <v>SMF 59538</v>
      </c>
      <c r="U270" s="320"/>
      <c r="V270" s="320">
        <f>VLOOKUP(S270,'Price list'!D$15:S$298,15,FALSE)</f>
        <v>21.2</v>
      </c>
      <c r="W270" s="320">
        <f t="shared" si="131"/>
        <v>36</v>
      </c>
      <c r="X270" s="320">
        <f t="shared" si="132"/>
        <v>12</v>
      </c>
      <c r="Y270" s="318" t="str">
        <f t="shared" si="121"/>
        <v>Littoral Batteries</v>
      </c>
      <c r="Z270" s="318" t="str">
        <f t="shared" si="133"/>
        <v>Commande 15</v>
      </c>
      <c r="AC270" s="318" t="str">
        <f t="shared" si="134"/>
        <v>Littoral BatteriesLB89L5W172R1Z44Commande 15</v>
      </c>
      <c r="AD270" s="318" t="str">
        <f t="shared" si="135"/>
        <v>LB89L5W172R1Z44</v>
      </c>
      <c r="AE270" s="318" t="str">
        <f t="shared" si="136"/>
        <v>Littoral BatteriesLB89L5W172R1Z44</v>
      </c>
      <c r="AF270" s="318" t="e">
        <f>VLOOKUP(AC270,'Price list'!AN:AO,2,FALSE)</f>
        <v>#N/A</v>
      </c>
      <c r="AG270" s="318" t="str">
        <f t="shared" si="137"/>
        <v>LB89L5W172R1Z44</v>
      </c>
      <c r="AH270" s="318">
        <f t="shared" si="138"/>
        <v>36</v>
      </c>
      <c r="AI270" s="318">
        <f t="shared" si="139"/>
        <v>12</v>
      </c>
    </row>
    <row r="271" spans="1:35" x14ac:dyDescent="0.25">
      <c r="A271" s="539" t="s">
        <v>945</v>
      </c>
      <c r="B271" s="320" t="s">
        <v>1551</v>
      </c>
      <c r="C271" s="218"/>
      <c r="D271" s="742" t="s">
        <v>83</v>
      </c>
      <c r="E271" s="218" t="str">
        <f>VLOOKUP(D271,'Price list'!C$129:D$159,2,0)</f>
        <v>LB67L3W172R1Z44</v>
      </c>
      <c r="F271" s="404"/>
      <c r="G271" s="723">
        <f>VLOOKUP(E271,'Price list'!D$129:S$159,16,0)</f>
        <v>57</v>
      </c>
      <c r="H271" s="1031">
        <v>12</v>
      </c>
      <c r="I271" s="582">
        <f>(VLOOKUP(D271,'[5]Price List'!B:N,13,0)*J271)+H271*25</f>
        <v>11791.2</v>
      </c>
      <c r="J271" s="723">
        <f t="shared" ref="J271:J278" si="141">H271*G271</f>
        <v>684</v>
      </c>
      <c r="K271" s="218"/>
      <c r="L271" s="551"/>
      <c r="M271" s="218"/>
      <c r="N271" s="320" t="s">
        <v>1552</v>
      </c>
      <c r="O271" s="218"/>
      <c r="P271" s="218"/>
      <c r="Q271" s="743"/>
      <c r="R271" s="749"/>
      <c r="S271" s="744" t="str">
        <f t="shared" si="129"/>
        <v>LB67L3W172R1Z44</v>
      </c>
      <c r="T271" s="320" t="str">
        <f t="shared" si="130"/>
        <v>SMF 57220</v>
      </c>
      <c r="U271" s="320"/>
      <c r="V271" s="320">
        <f>VLOOKUP(S271,'Price list'!D$15:S$298,15,FALSE)</f>
        <v>16.8</v>
      </c>
      <c r="W271" s="320">
        <f t="shared" si="131"/>
        <v>57</v>
      </c>
      <c r="X271" s="320">
        <f t="shared" si="132"/>
        <v>12</v>
      </c>
      <c r="Y271" s="318" t="str">
        <f t="shared" si="121"/>
        <v>Littoral Batteries</v>
      </c>
      <c r="Z271" s="318" t="str">
        <f t="shared" si="133"/>
        <v>Commande 15</v>
      </c>
      <c r="AC271" s="318" t="str">
        <f t="shared" si="134"/>
        <v>Littoral BatteriesLB67L3W172R1Z44Commande 15</v>
      </c>
      <c r="AD271" s="318" t="str">
        <f t="shared" si="135"/>
        <v>LB67L3W172R1Z44</v>
      </c>
      <c r="AE271" s="318" t="str">
        <f t="shared" si="136"/>
        <v>Littoral BatteriesLB67L3W172R1Z44</v>
      </c>
      <c r="AF271" s="318" t="e">
        <f>VLOOKUP(AC271,'Price list'!AN:AO,2,FALSE)</f>
        <v>#N/A</v>
      </c>
      <c r="AG271" s="318" t="str">
        <f t="shared" si="137"/>
        <v>LB67L3W172R1Z44</v>
      </c>
      <c r="AH271" s="318">
        <f t="shared" si="138"/>
        <v>57</v>
      </c>
      <c r="AI271" s="318">
        <f t="shared" si="139"/>
        <v>12</v>
      </c>
    </row>
    <row r="272" spans="1:35" x14ac:dyDescent="0.25">
      <c r="A272" s="539" t="s">
        <v>945</v>
      </c>
      <c r="B272" s="320" t="s">
        <v>1551</v>
      </c>
      <c r="C272" s="218"/>
      <c r="D272" s="742" t="s">
        <v>76</v>
      </c>
      <c r="E272" s="218" t="str">
        <f>VLOOKUP(D272,'Price list'!C$129:D$159,2,0)</f>
        <v>LB56L2W172R1Z44</v>
      </c>
      <c r="F272" s="404"/>
      <c r="G272" s="723">
        <f>VLOOKUP(E272,'Price list'!D$129:S$159,16,0)</f>
        <v>63</v>
      </c>
      <c r="H272" s="1031">
        <v>2</v>
      </c>
      <c r="I272" s="582">
        <f>(VLOOKUP(D272,'[5]Price List'!B:N,13,0)*J272)+H272*25</f>
        <v>1801.4</v>
      </c>
      <c r="J272" s="723">
        <f t="shared" si="141"/>
        <v>126</v>
      </c>
      <c r="K272" s="218"/>
      <c r="L272" s="551"/>
      <c r="M272" s="218"/>
      <c r="N272" s="320" t="s">
        <v>1552</v>
      </c>
      <c r="O272" s="218"/>
      <c r="P272" s="218"/>
      <c r="Q272" s="743"/>
      <c r="R272" s="749"/>
      <c r="S272" s="744" t="str">
        <f t="shared" si="129"/>
        <v>LB56L2W172R1Z44</v>
      </c>
      <c r="T272" s="320" t="str">
        <f t="shared" si="130"/>
        <v>SMF 56078</v>
      </c>
      <c r="U272" s="320"/>
      <c r="V272" s="320">
        <f>VLOOKUP(S272,'Price list'!D$15:S$298,15,FALSE)</f>
        <v>13.9</v>
      </c>
      <c r="W272" s="320">
        <f t="shared" si="131"/>
        <v>63</v>
      </c>
      <c r="X272" s="320">
        <f t="shared" si="132"/>
        <v>2</v>
      </c>
      <c r="Y272" s="318" t="str">
        <f t="shared" si="121"/>
        <v>Littoral Batteries</v>
      </c>
      <c r="Z272" s="318" t="str">
        <f t="shared" si="133"/>
        <v>Commande 15</v>
      </c>
      <c r="AC272" s="318" t="str">
        <f t="shared" si="134"/>
        <v>Littoral BatteriesLB56L2W172R1Z44Commande 15</v>
      </c>
      <c r="AD272" s="318" t="str">
        <f t="shared" si="135"/>
        <v>LB56L2W172R1Z44</v>
      </c>
      <c r="AE272" s="318" t="str">
        <f t="shared" si="136"/>
        <v>Littoral BatteriesLB56L2W172R1Z44</v>
      </c>
      <c r="AF272" s="318" t="e">
        <f>VLOOKUP(AC272,'Price list'!AN:AO,2,FALSE)</f>
        <v>#N/A</v>
      </c>
      <c r="AG272" s="318" t="str">
        <f t="shared" si="137"/>
        <v>LB56L2W172R1Z44</v>
      </c>
      <c r="AH272" s="318">
        <f t="shared" si="138"/>
        <v>63</v>
      </c>
      <c r="AI272" s="318">
        <f t="shared" si="139"/>
        <v>2</v>
      </c>
    </row>
    <row r="273" spans="1:35" ht="15.75" thickBot="1" x14ac:dyDescent="0.3">
      <c r="A273" s="580" t="s">
        <v>945</v>
      </c>
      <c r="B273" s="338" t="s">
        <v>1551</v>
      </c>
      <c r="C273" s="567"/>
      <c r="D273" s="754" t="s">
        <v>69</v>
      </c>
      <c r="E273" s="218" t="str">
        <f>VLOOKUP(D273,'Price list'!C$129:D$159,2,0)</f>
        <v>LB45L1W172R1Z44</v>
      </c>
      <c r="F273" s="404"/>
      <c r="G273" s="723">
        <f>VLOOKUP(E273,'Price list'!D$129:S$159,16,0)</f>
        <v>72</v>
      </c>
      <c r="H273" s="1031">
        <v>2</v>
      </c>
      <c r="I273" s="582">
        <f>(VLOOKUP(D273,'[5]Price List'!B:N,13,0)*J273)+H273*25</f>
        <v>1749.2</v>
      </c>
      <c r="J273" s="723">
        <f t="shared" si="141"/>
        <v>144</v>
      </c>
      <c r="K273" s="567"/>
      <c r="L273" s="586"/>
      <c r="M273" s="567"/>
      <c r="N273" s="338" t="s">
        <v>1552</v>
      </c>
      <c r="O273" s="567"/>
      <c r="P273" s="567"/>
      <c r="Q273" s="755"/>
      <c r="R273" s="756"/>
      <c r="S273" s="744" t="str">
        <f t="shared" si="129"/>
        <v>LB45L1W172R1Z44</v>
      </c>
      <c r="T273" s="320" t="str">
        <f t="shared" si="130"/>
        <v>SMF 54459</v>
      </c>
      <c r="U273" s="320"/>
      <c r="V273" s="320">
        <f>VLOOKUP(S273,'Price list'!D$15:S$298,15,FALSE)</f>
        <v>11.6</v>
      </c>
      <c r="W273" s="320">
        <f t="shared" si="131"/>
        <v>72</v>
      </c>
      <c r="X273" s="320">
        <f t="shared" si="132"/>
        <v>2</v>
      </c>
      <c r="Y273" s="318" t="str">
        <f t="shared" si="121"/>
        <v>Littoral Batteries</v>
      </c>
      <c r="Z273" s="318" t="str">
        <f t="shared" si="133"/>
        <v>Commande 15</v>
      </c>
      <c r="AC273" s="318" t="str">
        <f t="shared" si="134"/>
        <v>Littoral BatteriesLB45L1W172R1Z44Commande 15</v>
      </c>
      <c r="AD273" s="318" t="str">
        <f t="shared" si="135"/>
        <v>LB45L1W172R1Z44</v>
      </c>
      <c r="AE273" s="318" t="str">
        <f t="shared" si="136"/>
        <v>Littoral BatteriesLB45L1W172R1Z44</v>
      </c>
      <c r="AF273" s="318" t="e">
        <f>VLOOKUP(AC273,'Price list'!AN:AO,2,FALSE)</f>
        <v>#N/A</v>
      </c>
      <c r="AG273" s="318" t="str">
        <f t="shared" si="137"/>
        <v>LB45L1W172R1Z44</v>
      </c>
      <c r="AH273" s="318">
        <f t="shared" si="138"/>
        <v>72</v>
      </c>
      <c r="AI273" s="318">
        <f t="shared" si="139"/>
        <v>2</v>
      </c>
    </row>
    <row r="274" spans="1:35" x14ac:dyDescent="0.25">
      <c r="A274" s="537" t="s">
        <v>945</v>
      </c>
      <c r="B274" s="231" t="s">
        <v>1553</v>
      </c>
      <c r="C274" s="745"/>
      <c r="D274" s="746" t="s">
        <v>76</v>
      </c>
      <c r="E274" s="218" t="str">
        <f>VLOOKUP(D274,'Price list'!C$129:D$159,2,0)</f>
        <v>LB56L2W172R1Z44</v>
      </c>
      <c r="F274" s="404"/>
      <c r="G274" s="723">
        <f>VLOOKUP(E274,'Price list'!D$129:S$159,16,0)</f>
        <v>63</v>
      </c>
      <c r="H274" s="723">
        <v>17</v>
      </c>
      <c r="I274" s="582">
        <f>(VLOOKUP(D274,'[5]Price List'!B:N,13,0)*J274)+H274*25</f>
        <v>15311.9</v>
      </c>
      <c r="J274" s="723">
        <f t="shared" si="141"/>
        <v>1071</v>
      </c>
      <c r="K274" s="745"/>
      <c r="L274" s="428"/>
      <c r="M274" s="745"/>
      <c r="N274" s="231" t="s">
        <v>1552</v>
      </c>
      <c r="O274" s="745"/>
      <c r="P274" s="745"/>
      <c r="Q274" s="747"/>
      <c r="R274" s="748"/>
      <c r="S274" s="744" t="str">
        <f t="shared" si="129"/>
        <v>LB56L2W172R1Z44</v>
      </c>
      <c r="T274" s="320" t="str">
        <f t="shared" si="130"/>
        <v>SMF 56078</v>
      </c>
      <c r="U274" s="320"/>
      <c r="V274" s="320">
        <f>VLOOKUP(S274,'Price list'!D$15:S$298,15,FALSE)</f>
        <v>13.9</v>
      </c>
      <c r="W274" s="320">
        <f t="shared" si="131"/>
        <v>63</v>
      </c>
      <c r="X274" s="320">
        <f t="shared" si="132"/>
        <v>17</v>
      </c>
      <c r="Y274" s="318" t="str">
        <f t="shared" si="121"/>
        <v>Littoral Batteries</v>
      </c>
      <c r="Z274" s="318" t="str">
        <f t="shared" si="133"/>
        <v>Commande 16</v>
      </c>
      <c r="AC274" s="318" t="str">
        <f t="shared" si="134"/>
        <v>Littoral BatteriesLB56L2W172R1Z44Commande 16</v>
      </c>
      <c r="AD274" s="318" t="str">
        <f t="shared" si="135"/>
        <v>LB56L2W172R1Z44</v>
      </c>
      <c r="AE274" s="318" t="str">
        <f t="shared" si="136"/>
        <v>Littoral BatteriesLB56L2W172R1Z44</v>
      </c>
      <c r="AF274" s="318" t="e">
        <f>VLOOKUP(AC274,'Price list'!AN:AO,2,FALSE)</f>
        <v>#N/A</v>
      </c>
      <c r="AG274" s="318" t="str">
        <f t="shared" si="137"/>
        <v>LB56L2W172R1Z44</v>
      </c>
      <c r="AH274" s="318">
        <f t="shared" si="138"/>
        <v>63</v>
      </c>
      <c r="AI274" s="318">
        <f t="shared" si="139"/>
        <v>17</v>
      </c>
    </row>
    <row r="275" spans="1:35" ht="15.75" thickBot="1" x14ac:dyDescent="0.3">
      <c r="A275" s="580" t="s">
        <v>945</v>
      </c>
      <c r="B275" s="338" t="s">
        <v>1553</v>
      </c>
      <c r="C275" s="567"/>
      <c r="D275" s="754" t="s">
        <v>69</v>
      </c>
      <c r="E275" s="218" t="str">
        <f>VLOOKUP(D275,'Price list'!C$129:D$159,2,0)</f>
        <v>LB45L1W172R1Z44</v>
      </c>
      <c r="F275" s="404"/>
      <c r="G275" s="723">
        <f>VLOOKUP(E275,'Price list'!D$129:S$159,16,0)</f>
        <v>72</v>
      </c>
      <c r="H275" s="723">
        <v>11</v>
      </c>
      <c r="I275" s="582">
        <f>(VLOOKUP(D275,'[5]Price List'!B:N,13,0)*J275)+H275*25</f>
        <v>9620.6</v>
      </c>
      <c r="J275" s="723">
        <f t="shared" si="141"/>
        <v>792</v>
      </c>
      <c r="K275" s="567"/>
      <c r="L275" s="586"/>
      <c r="M275" s="567"/>
      <c r="N275" s="338" t="s">
        <v>1552</v>
      </c>
      <c r="O275" s="567"/>
      <c r="P275" s="567"/>
      <c r="Q275" s="755"/>
      <c r="R275" s="756"/>
      <c r="S275" s="744" t="str">
        <f t="shared" si="129"/>
        <v>LB45L1W172R1Z44</v>
      </c>
      <c r="T275" s="320" t="str">
        <f t="shared" si="130"/>
        <v>SMF 54459</v>
      </c>
      <c r="U275" s="320"/>
      <c r="V275" s="320">
        <f>VLOOKUP(S275,'Price list'!D$15:S$298,15,FALSE)</f>
        <v>11.6</v>
      </c>
      <c r="W275" s="320">
        <f t="shared" si="131"/>
        <v>72</v>
      </c>
      <c r="X275" s="320">
        <f t="shared" si="132"/>
        <v>11</v>
      </c>
      <c r="Y275" s="318" t="str">
        <f t="shared" si="121"/>
        <v>Littoral Batteries</v>
      </c>
      <c r="Z275" s="318" t="str">
        <f t="shared" si="133"/>
        <v>Commande 16</v>
      </c>
      <c r="AC275" s="318" t="str">
        <f t="shared" si="134"/>
        <v>Littoral BatteriesLB45L1W172R1Z44Commande 16</v>
      </c>
      <c r="AD275" s="318" t="str">
        <f t="shared" si="135"/>
        <v>LB45L1W172R1Z44</v>
      </c>
      <c r="AE275" s="318" t="str">
        <f t="shared" si="136"/>
        <v>Littoral BatteriesLB45L1W172R1Z44</v>
      </c>
      <c r="AF275" s="318" t="e">
        <f>VLOOKUP(AC275,'Price list'!AN:AO,2,FALSE)</f>
        <v>#N/A</v>
      </c>
      <c r="AG275" s="318" t="str">
        <f t="shared" si="137"/>
        <v>LB45L1W172R1Z44</v>
      </c>
      <c r="AH275" s="318">
        <f t="shared" si="138"/>
        <v>72</v>
      </c>
      <c r="AI275" s="318">
        <f t="shared" si="139"/>
        <v>11</v>
      </c>
    </row>
    <row r="276" spans="1:35" ht="15.75" thickBot="1" x14ac:dyDescent="0.3">
      <c r="A276" s="537" t="s">
        <v>945</v>
      </c>
      <c r="B276" s="231" t="s">
        <v>1550</v>
      </c>
      <c r="C276" s="745"/>
      <c r="D276" s="746" t="s">
        <v>83</v>
      </c>
      <c r="E276" s="218" t="str">
        <f>VLOOKUP(D276,'Price list'!C$129:D$159,2,0)</f>
        <v>LB67L3W172R1Z44</v>
      </c>
      <c r="F276" s="404"/>
      <c r="G276" s="723">
        <f>VLOOKUP(E276,'Price list'!D$129:S$159,16,0)</f>
        <v>57</v>
      </c>
      <c r="H276" s="723">
        <v>13</v>
      </c>
      <c r="I276" s="582">
        <f>(VLOOKUP(D276,'[5]Price List'!B:N,13,0)*J276)+H276*25</f>
        <v>12773.800000000001</v>
      </c>
      <c r="J276" s="723">
        <f t="shared" si="141"/>
        <v>741</v>
      </c>
      <c r="K276" s="745"/>
      <c r="L276" s="428"/>
      <c r="M276" s="745"/>
      <c r="N276" s="745" t="s">
        <v>1554</v>
      </c>
      <c r="O276" s="745"/>
      <c r="P276" s="745"/>
      <c r="Q276" s="747"/>
      <c r="R276" s="748"/>
      <c r="S276" s="744" t="str">
        <f t="shared" si="129"/>
        <v>LB67L3W172R1Z44</v>
      </c>
      <c r="T276" s="320" t="str">
        <f t="shared" si="130"/>
        <v>SMF 57220</v>
      </c>
      <c r="U276" s="320"/>
      <c r="V276" s="320">
        <f>VLOOKUP(S276,'Price list'!D$15:S$298,15,FALSE)</f>
        <v>16.8</v>
      </c>
      <c r="W276" s="320">
        <f t="shared" si="131"/>
        <v>57</v>
      </c>
      <c r="X276" s="320">
        <f t="shared" si="132"/>
        <v>13</v>
      </c>
      <c r="Y276" s="318" t="str">
        <f t="shared" si="121"/>
        <v>Littoral Batteries</v>
      </c>
      <c r="Z276" s="318" t="str">
        <f t="shared" si="133"/>
        <v>Commande 17</v>
      </c>
      <c r="AC276" s="318" t="str">
        <f t="shared" si="134"/>
        <v>Littoral BatteriesLB67L3W172R1Z44Commande 17</v>
      </c>
      <c r="AD276" s="318" t="str">
        <f t="shared" si="135"/>
        <v>LB67L3W172R1Z44</v>
      </c>
      <c r="AE276" s="318" t="str">
        <f t="shared" si="136"/>
        <v>Littoral BatteriesLB67L3W172R1Z44</v>
      </c>
      <c r="AF276" s="318" t="e">
        <f>VLOOKUP(AC276,'Price list'!AN:AO,2,FALSE)</f>
        <v>#N/A</v>
      </c>
      <c r="AG276" s="318" t="str">
        <f t="shared" si="137"/>
        <v>LB67L3W172R1Z44</v>
      </c>
      <c r="AH276" s="318">
        <f t="shared" si="138"/>
        <v>57</v>
      </c>
      <c r="AI276" s="318">
        <f t="shared" si="139"/>
        <v>13</v>
      </c>
    </row>
    <row r="277" spans="1:35" ht="15.75" thickBot="1" x14ac:dyDescent="0.3">
      <c r="A277" s="539" t="s">
        <v>945</v>
      </c>
      <c r="B277" s="320" t="s">
        <v>1550</v>
      </c>
      <c r="C277" s="218"/>
      <c r="D277" s="757" t="s">
        <v>53</v>
      </c>
      <c r="E277" s="218" t="str">
        <f>VLOOKUP(D277,'Price list'!C$129:D$159,2,0)</f>
        <v>LB66L2W172R1Z55</v>
      </c>
      <c r="F277" s="404"/>
      <c r="G277" s="723">
        <f>VLOOKUP(E277,'Price list'!D$129:S$159,16,0)</f>
        <v>63</v>
      </c>
      <c r="H277" s="723">
        <v>4</v>
      </c>
      <c r="I277" s="582">
        <f>(VLOOKUP(D277,'[5]Price List'!B:N,13,0)*J277)+H277*25</f>
        <v>3767.1039999999998</v>
      </c>
      <c r="J277" s="723">
        <f t="shared" si="141"/>
        <v>252</v>
      </c>
      <c r="K277" s="218"/>
      <c r="L277" s="551"/>
      <c r="M277" s="218"/>
      <c r="N277" s="745" t="s">
        <v>1554</v>
      </c>
      <c r="O277" s="218"/>
      <c r="P277" s="218"/>
      <c r="Q277" s="743"/>
      <c r="R277" s="749"/>
      <c r="S277" s="744" t="str">
        <f t="shared" si="129"/>
        <v>LB66L2W172R1Z55</v>
      </c>
      <c r="T277" s="320" t="str">
        <f t="shared" si="130"/>
        <v>SMF 56219</v>
      </c>
      <c r="U277" s="320"/>
      <c r="V277" s="320">
        <f>VLOOKUP(S277,'Price list'!D$15:S$298,15,FALSE)</f>
        <v>14.552</v>
      </c>
      <c r="W277" s="320">
        <f t="shared" si="131"/>
        <v>63</v>
      </c>
      <c r="X277" s="320">
        <f t="shared" si="132"/>
        <v>4</v>
      </c>
      <c r="Y277" s="318" t="str">
        <f t="shared" si="121"/>
        <v>Littoral Batteries</v>
      </c>
      <c r="Z277" s="318" t="str">
        <f t="shared" si="133"/>
        <v>Commande 17</v>
      </c>
      <c r="AC277" s="318" t="str">
        <f t="shared" si="134"/>
        <v>Littoral BatteriesLB66L2W172R1Z55Commande 17</v>
      </c>
      <c r="AD277" s="318" t="str">
        <f t="shared" si="135"/>
        <v>LB66L2W172R1Z55</v>
      </c>
      <c r="AE277" s="318" t="str">
        <f t="shared" si="136"/>
        <v>Littoral BatteriesLB66L2W172R1Z55</v>
      </c>
      <c r="AF277" s="318" t="e">
        <f>VLOOKUP(AC277,'Price list'!AN:AO,2,FALSE)</f>
        <v>#N/A</v>
      </c>
      <c r="AG277" s="318" t="str">
        <f t="shared" si="137"/>
        <v>LB66L2W172R1Z55</v>
      </c>
      <c r="AH277" s="318">
        <f t="shared" si="138"/>
        <v>63</v>
      </c>
      <c r="AI277" s="318">
        <f t="shared" si="139"/>
        <v>4</v>
      </c>
    </row>
    <row r="278" spans="1:35" ht="15.75" thickBot="1" x14ac:dyDescent="0.3">
      <c r="A278" s="750" t="s">
        <v>945</v>
      </c>
      <c r="B278" s="343" t="s">
        <v>1550</v>
      </c>
      <c r="C278" s="751"/>
      <c r="D278" s="758" t="s">
        <v>57</v>
      </c>
      <c r="E278" s="218" t="str">
        <f>VLOOKUP(D278,'Price list'!C$129:D$159,2,0)</f>
        <v>LB77L3W172R1Z55</v>
      </c>
      <c r="F278" s="404"/>
      <c r="G278" s="723">
        <f>VLOOKUP(E278,'Price list'!D$129:S$159,16,0)</f>
        <v>57</v>
      </c>
      <c r="H278" s="723">
        <v>8</v>
      </c>
      <c r="I278" s="582">
        <f>(VLOOKUP(D278,'[5]Price List'!B:N,13,0)*J278)+H278*25</f>
        <v>8159.0240000000003</v>
      </c>
      <c r="J278" s="723">
        <f t="shared" si="141"/>
        <v>456</v>
      </c>
      <c r="K278" s="751"/>
      <c r="L278" s="552"/>
      <c r="M278" s="751"/>
      <c r="N278" s="745" t="s">
        <v>1554</v>
      </c>
      <c r="O278" s="751"/>
      <c r="P278" s="751"/>
      <c r="Q278" s="752"/>
      <c r="R278" s="753"/>
      <c r="S278" s="744" t="str">
        <f t="shared" si="129"/>
        <v>LB77L3W172R1Z55</v>
      </c>
      <c r="T278" s="320" t="str">
        <f t="shared" si="130"/>
        <v>SMF 57412</v>
      </c>
      <c r="U278" s="320"/>
      <c r="V278" s="320">
        <f>VLOOKUP(S278,'Price list'!D$15:S$298,15,FALSE)</f>
        <v>17.454000000000001</v>
      </c>
      <c r="W278" s="320">
        <f t="shared" si="131"/>
        <v>57</v>
      </c>
      <c r="X278" s="320">
        <f t="shared" si="132"/>
        <v>8</v>
      </c>
      <c r="Y278" s="318" t="str">
        <f t="shared" si="121"/>
        <v>Littoral Batteries</v>
      </c>
      <c r="Z278" s="318" t="str">
        <f t="shared" si="133"/>
        <v>Commande 17</v>
      </c>
      <c r="AC278" s="318" t="str">
        <f t="shared" si="134"/>
        <v>Littoral BatteriesLB77L3W172R1Z55Commande 17</v>
      </c>
      <c r="AD278" s="318" t="str">
        <f t="shared" si="135"/>
        <v>LB77L3W172R1Z55</v>
      </c>
      <c r="AE278" s="318" t="str">
        <f t="shared" si="136"/>
        <v>Littoral BatteriesLB77L3W172R1Z55</v>
      </c>
      <c r="AF278" s="318" t="e">
        <f>VLOOKUP(AC278,'Price list'!AN:AO,2,FALSE)</f>
        <v>#N/A</v>
      </c>
      <c r="AG278" s="318" t="str">
        <f t="shared" si="137"/>
        <v>LB77L3W172R1Z55</v>
      </c>
      <c r="AH278" s="318">
        <f t="shared" si="138"/>
        <v>57</v>
      </c>
      <c r="AI278" s="318">
        <f t="shared" si="139"/>
        <v>8</v>
      </c>
    </row>
    <row r="279" spans="1:35" x14ac:dyDescent="0.25">
      <c r="A279" s="433" t="s">
        <v>1117</v>
      </c>
      <c r="B279" s="338" t="s">
        <v>1072</v>
      </c>
      <c r="E279" s="1032" t="s">
        <v>70</v>
      </c>
      <c r="S279" s="320" t="e">
        <f>#REF!</f>
        <v>#REF!</v>
      </c>
      <c r="T279" s="320" t="e">
        <f>#REF!</f>
        <v>#REF!</v>
      </c>
      <c r="U279" s="320"/>
      <c r="V279" s="320" t="e">
        <f>VLOOKUP(S279,'Price list'!D$15:S$298,15,FALSE)</f>
        <v>#REF!</v>
      </c>
      <c r="W279" s="320">
        <f t="shared" si="131"/>
        <v>0</v>
      </c>
      <c r="X279" s="320">
        <f t="shared" si="132"/>
        <v>0</v>
      </c>
      <c r="Y279" s="318" t="e">
        <f>VLOOKUP(#REF!,AA:AB,2,FALSE)</f>
        <v>#REF!</v>
      </c>
      <c r="Z279" s="318" t="e">
        <f>#REF!</f>
        <v>#REF!</v>
      </c>
      <c r="AC279" s="318" t="e">
        <f t="shared" si="134"/>
        <v>#REF!</v>
      </c>
      <c r="AD279" s="318" t="e">
        <f t="shared" si="135"/>
        <v>#REF!</v>
      </c>
      <c r="AE279" s="318" t="e">
        <f t="shared" si="136"/>
        <v>#REF!</v>
      </c>
      <c r="AF279" s="318" t="e">
        <f>VLOOKUP(AC279,'Price list'!AN:AO,2,FALSE)</f>
        <v>#REF!</v>
      </c>
      <c r="AG279" s="318" t="e">
        <f t="shared" si="137"/>
        <v>#REF!</v>
      </c>
      <c r="AH279" s="318">
        <f t="shared" si="138"/>
        <v>0</v>
      </c>
      <c r="AI279" s="318">
        <f t="shared" si="139"/>
        <v>0</v>
      </c>
    </row>
    <row r="280" spans="1:35" x14ac:dyDescent="0.25">
      <c r="A280" s="436" t="s">
        <v>1117</v>
      </c>
      <c r="B280" s="338" t="s">
        <v>1072</v>
      </c>
      <c r="E280" s="1032" t="s">
        <v>73</v>
      </c>
      <c r="S280" s="320" t="e">
        <f>#REF!</f>
        <v>#REF!</v>
      </c>
      <c r="T280" s="320" t="e">
        <f>#REF!</f>
        <v>#REF!</v>
      </c>
      <c r="U280" s="320"/>
      <c r="V280" s="320" t="e">
        <f>VLOOKUP(S280,'Price list'!D$15:S$298,15,FALSE)</f>
        <v>#REF!</v>
      </c>
      <c r="W280" s="320">
        <f t="shared" si="131"/>
        <v>0</v>
      </c>
      <c r="X280" s="320">
        <f t="shared" si="132"/>
        <v>0</v>
      </c>
      <c r="Y280" s="318" t="e">
        <f>VLOOKUP(#REF!,AA:AB,2,FALSE)</f>
        <v>#REF!</v>
      </c>
      <c r="Z280" s="318" t="e">
        <f>#REF!</f>
        <v>#REF!</v>
      </c>
      <c r="AC280" s="318" t="e">
        <f t="shared" si="134"/>
        <v>#REF!</v>
      </c>
      <c r="AD280" s="318" t="e">
        <f t="shared" si="135"/>
        <v>#REF!</v>
      </c>
      <c r="AE280" s="318" t="e">
        <f t="shared" si="136"/>
        <v>#REF!</v>
      </c>
      <c r="AF280" s="318" t="e">
        <f>VLOOKUP(AC280,'Price list'!AN:AO,2,FALSE)</f>
        <v>#REF!</v>
      </c>
      <c r="AG280" s="318" t="e">
        <f t="shared" si="137"/>
        <v>#REF!</v>
      </c>
      <c r="AH280" s="318">
        <f t="shared" si="138"/>
        <v>0</v>
      </c>
      <c r="AI280" s="318">
        <f t="shared" si="139"/>
        <v>0</v>
      </c>
    </row>
    <row r="281" spans="1:35" x14ac:dyDescent="0.25">
      <c r="A281" s="436" t="s">
        <v>1117</v>
      </c>
      <c r="B281" s="338" t="s">
        <v>1072</v>
      </c>
      <c r="E281" s="1032" t="s">
        <v>77</v>
      </c>
      <c r="S281" s="320" t="e">
        <f>#REF!</f>
        <v>#REF!</v>
      </c>
      <c r="T281" s="320" t="e">
        <f>#REF!</f>
        <v>#REF!</v>
      </c>
      <c r="U281" s="320"/>
      <c r="V281" s="320" t="e">
        <f>VLOOKUP(S281,'Price list'!D$15:S$298,15,FALSE)</f>
        <v>#REF!</v>
      </c>
      <c r="W281" s="320">
        <f t="shared" si="131"/>
        <v>0</v>
      </c>
      <c r="X281" s="320">
        <f t="shared" si="132"/>
        <v>0</v>
      </c>
      <c r="Y281" s="318" t="e">
        <f>VLOOKUP(#REF!,AA:AB,2,FALSE)</f>
        <v>#REF!</v>
      </c>
      <c r="Z281" s="318" t="e">
        <f>#REF!</f>
        <v>#REF!</v>
      </c>
      <c r="AC281" s="318" t="e">
        <f t="shared" si="134"/>
        <v>#REF!</v>
      </c>
      <c r="AD281" s="318" t="e">
        <f t="shared" si="135"/>
        <v>#REF!</v>
      </c>
      <c r="AE281" s="318" t="e">
        <f t="shared" si="136"/>
        <v>#REF!</v>
      </c>
      <c r="AF281" s="318" t="e">
        <f>VLOOKUP(AC281,'Price list'!AN:AO,2,FALSE)</f>
        <v>#REF!</v>
      </c>
      <c r="AG281" s="318" t="e">
        <f t="shared" si="137"/>
        <v>#REF!</v>
      </c>
      <c r="AH281" s="318">
        <f t="shared" si="138"/>
        <v>0</v>
      </c>
      <c r="AI281" s="318">
        <f t="shared" si="139"/>
        <v>0</v>
      </c>
    </row>
    <row r="282" spans="1:35" x14ac:dyDescent="0.25">
      <c r="A282" s="436" t="s">
        <v>1117</v>
      </c>
      <c r="B282" s="338" t="s">
        <v>1072</v>
      </c>
      <c r="E282" s="1032" t="s">
        <v>80</v>
      </c>
      <c r="S282" s="320" t="e">
        <f>#REF!</f>
        <v>#REF!</v>
      </c>
      <c r="T282" s="320" t="e">
        <f>#REF!</f>
        <v>#REF!</v>
      </c>
      <c r="U282" s="320"/>
      <c r="V282" s="320" t="e">
        <f>VLOOKUP(S282,'Price list'!D$15:S$298,15,FALSE)</f>
        <v>#REF!</v>
      </c>
      <c r="W282" s="320">
        <f t="shared" si="131"/>
        <v>0</v>
      </c>
      <c r="X282" s="320">
        <f t="shared" si="132"/>
        <v>0</v>
      </c>
      <c r="Y282" s="318" t="e">
        <f>VLOOKUP(#REF!,AA:AB,2,FALSE)</f>
        <v>#REF!</v>
      </c>
      <c r="Z282" s="318" t="e">
        <f>#REF!</f>
        <v>#REF!</v>
      </c>
      <c r="AC282" s="318" t="e">
        <f t="shared" si="134"/>
        <v>#REF!</v>
      </c>
      <c r="AD282" s="318" t="e">
        <f t="shared" si="135"/>
        <v>#REF!</v>
      </c>
      <c r="AE282" s="318" t="e">
        <f t="shared" si="136"/>
        <v>#REF!</v>
      </c>
      <c r="AF282" s="318" t="e">
        <f>VLOOKUP(AC282,'Price list'!AN:AO,2,FALSE)</f>
        <v>#REF!</v>
      </c>
      <c r="AG282" s="318" t="e">
        <f t="shared" si="137"/>
        <v>#REF!</v>
      </c>
      <c r="AH282" s="318">
        <f t="shared" si="138"/>
        <v>0</v>
      </c>
      <c r="AI282" s="318">
        <f t="shared" si="139"/>
        <v>0</v>
      </c>
    </row>
    <row r="283" spans="1:35" x14ac:dyDescent="0.25">
      <c r="A283" s="530" t="s">
        <v>1117</v>
      </c>
      <c r="B283" s="338" t="s">
        <v>1072</v>
      </c>
      <c r="E283" s="1032" t="s">
        <v>84</v>
      </c>
      <c r="S283" s="320" t="e">
        <f>#REF!</f>
        <v>#REF!</v>
      </c>
      <c r="T283" s="320" t="e">
        <f>#REF!</f>
        <v>#REF!</v>
      </c>
      <c r="U283" s="320"/>
      <c r="V283" s="320" t="e">
        <f>VLOOKUP(S283,'Price list'!D$15:S$298,15,FALSE)</f>
        <v>#REF!</v>
      </c>
      <c r="W283" s="320">
        <f t="shared" si="131"/>
        <v>0</v>
      </c>
      <c r="X283" s="320">
        <f t="shared" si="132"/>
        <v>0</v>
      </c>
      <c r="Y283" s="318" t="e">
        <f>VLOOKUP(#REF!,AA:AB,2,FALSE)</f>
        <v>#REF!</v>
      </c>
      <c r="Z283" s="318" t="e">
        <f>#REF!</f>
        <v>#REF!</v>
      </c>
      <c r="AC283" s="318" t="e">
        <f t="shared" si="134"/>
        <v>#REF!</v>
      </c>
      <c r="AD283" s="318" t="e">
        <f t="shared" si="135"/>
        <v>#REF!</v>
      </c>
      <c r="AE283" s="318" t="e">
        <f t="shared" si="136"/>
        <v>#REF!</v>
      </c>
      <c r="AF283" s="318" t="e">
        <f>VLOOKUP(AC283,'Price list'!AN:AO,2,FALSE)</f>
        <v>#REF!</v>
      </c>
      <c r="AG283" s="318" t="e">
        <f t="shared" si="137"/>
        <v>#REF!</v>
      </c>
      <c r="AH283" s="318">
        <f t="shared" si="138"/>
        <v>0</v>
      </c>
      <c r="AI283" s="318">
        <f t="shared" si="139"/>
        <v>0</v>
      </c>
    </row>
    <row r="284" spans="1:35" x14ac:dyDescent="0.25">
      <c r="A284" s="530" t="s">
        <v>1117</v>
      </c>
      <c r="B284" s="338" t="s">
        <v>1072</v>
      </c>
      <c r="E284" s="1032" t="s">
        <v>87</v>
      </c>
      <c r="S284" s="320" t="e">
        <f>#REF!</f>
        <v>#REF!</v>
      </c>
      <c r="T284" s="320" t="e">
        <f>#REF!</f>
        <v>#REF!</v>
      </c>
      <c r="U284" s="320"/>
      <c r="V284" s="320" t="e">
        <f>VLOOKUP(S284,'Price list'!D$15:S$298,15,FALSE)</f>
        <v>#REF!</v>
      </c>
      <c r="W284" s="320">
        <f t="shared" si="131"/>
        <v>0</v>
      </c>
      <c r="X284" s="320">
        <f t="shared" si="132"/>
        <v>0</v>
      </c>
      <c r="Y284" s="318" t="e">
        <f>VLOOKUP(#REF!,AA:AB,2,FALSE)</f>
        <v>#REF!</v>
      </c>
      <c r="Z284" s="318" t="e">
        <f>#REF!</f>
        <v>#REF!</v>
      </c>
      <c r="AC284" s="318" t="e">
        <f t="shared" si="134"/>
        <v>#REF!</v>
      </c>
      <c r="AD284" s="318" t="e">
        <f t="shared" si="135"/>
        <v>#REF!</v>
      </c>
      <c r="AE284" s="318" t="e">
        <f t="shared" si="136"/>
        <v>#REF!</v>
      </c>
      <c r="AF284" s="318" t="e">
        <f>VLOOKUP(AC284,'Price list'!AN:AO,2,FALSE)</f>
        <v>#REF!</v>
      </c>
      <c r="AG284" s="318" t="e">
        <f t="shared" si="137"/>
        <v>#REF!</v>
      </c>
      <c r="AH284" s="318">
        <f t="shared" si="138"/>
        <v>0</v>
      </c>
      <c r="AI284" s="318">
        <f t="shared" si="139"/>
        <v>0</v>
      </c>
    </row>
    <row r="285" spans="1:35" x14ac:dyDescent="0.25">
      <c r="S285" s="320">
        <f t="shared" si="129"/>
        <v>0</v>
      </c>
      <c r="T285" s="320">
        <f t="shared" si="130"/>
        <v>0</v>
      </c>
      <c r="U285" s="320"/>
      <c r="V285" s="320" t="e">
        <f>VLOOKUP(S285,'Price list'!D$15:S$298,15,FALSE)</f>
        <v>#N/A</v>
      </c>
      <c r="W285" s="320">
        <f t="shared" si="131"/>
        <v>0</v>
      </c>
      <c r="X285" s="320">
        <f t="shared" si="132"/>
        <v>0</v>
      </c>
      <c r="Y285" s="318" t="e">
        <f t="shared" si="121"/>
        <v>#N/A</v>
      </c>
      <c r="Z285" s="318">
        <f t="shared" si="133"/>
        <v>0</v>
      </c>
      <c r="AC285" s="318" t="e">
        <f t="shared" si="134"/>
        <v>#N/A</v>
      </c>
      <c r="AD285" s="318">
        <f t="shared" si="135"/>
        <v>0</v>
      </c>
      <c r="AE285" s="318" t="e">
        <f t="shared" si="136"/>
        <v>#N/A</v>
      </c>
      <c r="AF285" s="318" t="e">
        <f>VLOOKUP(AC285,'Price list'!AN:AO,2,FALSE)</f>
        <v>#N/A</v>
      </c>
      <c r="AG285" s="318">
        <f t="shared" si="137"/>
        <v>0</v>
      </c>
      <c r="AH285" s="318">
        <f t="shared" si="138"/>
        <v>0</v>
      </c>
      <c r="AI285" s="318">
        <f t="shared" si="139"/>
        <v>0</v>
      </c>
    </row>
    <row r="286" spans="1:35" x14ac:dyDescent="0.25">
      <c r="S286" s="320">
        <f t="shared" si="129"/>
        <v>0</v>
      </c>
      <c r="T286" s="320">
        <f t="shared" si="130"/>
        <v>0</v>
      </c>
      <c r="U286" s="320"/>
      <c r="V286" s="320" t="e">
        <f>VLOOKUP(S286,'Price list'!D$15:S$298,15,FALSE)</f>
        <v>#N/A</v>
      </c>
      <c r="W286" s="320">
        <f t="shared" si="131"/>
        <v>0</v>
      </c>
      <c r="X286" s="320">
        <f t="shared" si="132"/>
        <v>0</v>
      </c>
      <c r="Y286" s="318" t="e">
        <f t="shared" si="121"/>
        <v>#N/A</v>
      </c>
      <c r="Z286" s="318">
        <f t="shared" si="133"/>
        <v>0</v>
      </c>
      <c r="AC286" s="318" t="e">
        <f t="shared" si="134"/>
        <v>#N/A</v>
      </c>
      <c r="AD286" s="318">
        <f t="shared" si="135"/>
        <v>0</v>
      </c>
      <c r="AE286" s="318" t="e">
        <f t="shared" si="136"/>
        <v>#N/A</v>
      </c>
      <c r="AF286" s="318" t="e">
        <f>VLOOKUP(AC286,'Price list'!AN:AO,2,FALSE)</f>
        <v>#N/A</v>
      </c>
      <c r="AG286" s="318">
        <f t="shared" si="137"/>
        <v>0</v>
      </c>
      <c r="AH286" s="318">
        <f t="shared" si="138"/>
        <v>0</v>
      </c>
      <c r="AI286" s="318">
        <f t="shared" si="139"/>
        <v>0</v>
      </c>
    </row>
    <row r="287" spans="1:35" x14ac:dyDescent="0.25">
      <c r="S287" s="320">
        <f t="shared" si="129"/>
        <v>0</v>
      </c>
      <c r="T287" s="320">
        <f t="shared" si="130"/>
        <v>0</v>
      </c>
      <c r="U287" s="320"/>
      <c r="V287" s="320" t="e">
        <f>VLOOKUP(S287,'Price list'!D$15:S$298,15,FALSE)</f>
        <v>#N/A</v>
      </c>
      <c r="W287" s="320">
        <f t="shared" si="131"/>
        <v>0</v>
      </c>
      <c r="X287" s="320">
        <f t="shared" si="132"/>
        <v>0</v>
      </c>
      <c r="Y287" s="318" t="e">
        <f t="shared" si="121"/>
        <v>#N/A</v>
      </c>
      <c r="Z287" s="318">
        <f t="shared" si="133"/>
        <v>0</v>
      </c>
      <c r="AC287" s="318" t="e">
        <f t="shared" si="134"/>
        <v>#N/A</v>
      </c>
      <c r="AD287" s="318">
        <f t="shared" si="135"/>
        <v>0</v>
      </c>
      <c r="AE287" s="318" t="e">
        <f t="shared" si="136"/>
        <v>#N/A</v>
      </c>
      <c r="AF287" s="318" t="e">
        <f>VLOOKUP(AC287,'Price list'!AN:AO,2,FALSE)</f>
        <v>#N/A</v>
      </c>
      <c r="AG287" s="318">
        <f t="shared" si="137"/>
        <v>0</v>
      </c>
      <c r="AH287" s="318">
        <f t="shared" si="138"/>
        <v>0</v>
      </c>
      <c r="AI287" s="318">
        <f t="shared" si="139"/>
        <v>0</v>
      </c>
    </row>
    <row r="288" spans="1:35" x14ac:dyDescent="0.25">
      <c r="S288" s="320">
        <f t="shared" si="129"/>
        <v>0</v>
      </c>
      <c r="T288" s="320">
        <f t="shared" si="130"/>
        <v>0</v>
      </c>
      <c r="U288" s="320"/>
      <c r="V288" s="320" t="e">
        <f>VLOOKUP(S288,'Price list'!D$15:S$298,15,FALSE)</f>
        <v>#N/A</v>
      </c>
      <c r="W288" s="320">
        <f t="shared" si="131"/>
        <v>0</v>
      </c>
      <c r="X288" s="320">
        <f t="shared" si="132"/>
        <v>0</v>
      </c>
      <c r="Y288" s="318" t="e">
        <f t="shared" si="121"/>
        <v>#N/A</v>
      </c>
      <c r="Z288" s="318">
        <f t="shared" si="133"/>
        <v>0</v>
      </c>
      <c r="AC288" s="318" t="e">
        <f t="shared" si="134"/>
        <v>#N/A</v>
      </c>
      <c r="AD288" s="318">
        <f t="shared" si="135"/>
        <v>0</v>
      </c>
      <c r="AE288" s="318" t="e">
        <f t="shared" si="136"/>
        <v>#N/A</v>
      </c>
      <c r="AF288" s="318" t="e">
        <f>VLOOKUP(AC288,'Price list'!AN:AO,2,FALSE)</f>
        <v>#N/A</v>
      </c>
      <c r="AG288" s="318">
        <f t="shared" si="137"/>
        <v>0</v>
      </c>
      <c r="AH288" s="318">
        <f t="shared" si="138"/>
        <v>0</v>
      </c>
      <c r="AI288" s="318">
        <f t="shared" si="139"/>
        <v>0</v>
      </c>
    </row>
    <row r="289" spans="19:35" x14ac:dyDescent="0.25">
      <c r="S289" s="320">
        <f t="shared" si="129"/>
        <v>0</v>
      </c>
      <c r="T289" s="320">
        <f t="shared" si="130"/>
        <v>0</v>
      </c>
      <c r="U289" s="320"/>
      <c r="V289" s="320" t="e">
        <f>VLOOKUP(S289,'Price list'!D$15:S$298,15,FALSE)</f>
        <v>#N/A</v>
      </c>
      <c r="W289" s="320">
        <f t="shared" si="131"/>
        <v>0</v>
      </c>
      <c r="X289" s="320">
        <f t="shared" si="132"/>
        <v>0</v>
      </c>
      <c r="Y289" s="318" t="e">
        <f t="shared" si="121"/>
        <v>#N/A</v>
      </c>
      <c r="Z289" s="318">
        <f t="shared" si="133"/>
        <v>0</v>
      </c>
      <c r="AC289" s="318" t="e">
        <f t="shared" si="134"/>
        <v>#N/A</v>
      </c>
      <c r="AD289" s="318">
        <f t="shared" si="135"/>
        <v>0</v>
      </c>
      <c r="AE289" s="318" t="e">
        <f t="shared" si="136"/>
        <v>#N/A</v>
      </c>
      <c r="AF289" s="318" t="e">
        <f>VLOOKUP(AC289,'Price list'!AN:AO,2,FALSE)</f>
        <v>#N/A</v>
      </c>
      <c r="AG289" s="318">
        <f t="shared" si="137"/>
        <v>0</v>
      </c>
      <c r="AH289" s="318">
        <f t="shared" si="138"/>
        <v>0</v>
      </c>
      <c r="AI289" s="318">
        <f t="shared" si="139"/>
        <v>0</v>
      </c>
    </row>
    <row r="290" spans="19:35" x14ac:dyDescent="0.25">
      <c r="S290" s="320">
        <f t="shared" si="129"/>
        <v>0</v>
      </c>
      <c r="T290" s="320">
        <f t="shared" si="130"/>
        <v>0</v>
      </c>
      <c r="U290" s="320"/>
      <c r="V290" s="320" t="e">
        <f>VLOOKUP(S290,'Price list'!D$15:S$298,15,FALSE)</f>
        <v>#N/A</v>
      </c>
      <c r="W290" s="320">
        <f t="shared" si="131"/>
        <v>0</v>
      </c>
      <c r="X290" s="320">
        <f t="shared" si="132"/>
        <v>0</v>
      </c>
      <c r="Y290" s="318" t="e">
        <f t="shared" si="121"/>
        <v>#N/A</v>
      </c>
      <c r="Z290" s="318">
        <f t="shared" si="133"/>
        <v>0</v>
      </c>
      <c r="AC290" s="318" t="e">
        <f t="shared" si="134"/>
        <v>#N/A</v>
      </c>
      <c r="AD290" s="318">
        <f t="shared" si="135"/>
        <v>0</v>
      </c>
      <c r="AE290" s="318" t="e">
        <f t="shared" si="136"/>
        <v>#N/A</v>
      </c>
      <c r="AF290" s="318" t="e">
        <f>VLOOKUP(AC290,'Price list'!AN:AO,2,FALSE)</f>
        <v>#N/A</v>
      </c>
      <c r="AG290" s="318">
        <f t="shared" si="137"/>
        <v>0</v>
      </c>
      <c r="AH290" s="318">
        <f t="shared" si="138"/>
        <v>0</v>
      </c>
      <c r="AI290" s="318">
        <f t="shared" si="139"/>
        <v>0</v>
      </c>
    </row>
    <row r="291" spans="19:35" x14ac:dyDescent="0.25">
      <c r="S291" s="320">
        <f t="shared" si="129"/>
        <v>0</v>
      </c>
      <c r="T291" s="320">
        <f t="shared" si="130"/>
        <v>0</v>
      </c>
      <c r="U291" s="320"/>
      <c r="V291" s="320" t="e">
        <f>VLOOKUP(S291,'Price list'!D$15:S$298,15,FALSE)</f>
        <v>#N/A</v>
      </c>
      <c r="W291" s="320">
        <f t="shared" si="131"/>
        <v>0</v>
      </c>
      <c r="X291" s="320">
        <f t="shared" si="132"/>
        <v>0</v>
      </c>
      <c r="Y291" s="318" t="e">
        <f t="shared" si="121"/>
        <v>#N/A</v>
      </c>
      <c r="Z291" s="318">
        <f t="shared" si="133"/>
        <v>0</v>
      </c>
      <c r="AC291" s="318" t="e">
        <f t="shared" si="134"/>
        <v>#N/A</v>
      </c>
      <c r="AD291" s="318">
        <f t="shared" si="135"/>
        <v>0</v>
      </c>
      <c r="AE291" s="318" t="e">
        <f t="shared" si="136"/>
        <v>#N/A</v>
      </c>
      <c r="AF291" s="318" t="e">
        <f>VLOOKUP(AC291,'Price list'!AN:AO,2,FALSE)</f>
        <v>#N/A</v>
      </c>
      <c r="AG291" s="318">
        <f t="shared" si="137"/>
        <v>0</v>
      </c>
      <c r="AH291" s="318">
        <f t="shared" si="138"/>
        <v>0</v>
      </c>
      <c r="AI291" s="318">
        <f t="shared" si="139"/>
        <v>0</v>
      </c>
    </row>
    <row r="292" spans="19:35" x14ac:dyDescent="0.25">
      <c r="S292" s="320">
        <f t="shared" si="129"/>
        <v>0</v>
      </c>
      <c r="T292" s="320">
        <f t="shared" si="130"/>
        <v>0</v>
      </c>
      <c r="U292" s="320"/>
      <c r="V292" s="320" t="e">
        <f>VLOOKUP(S292,'Price list'!D$15:S$298,15,FALSE)</f>
        <v>#N/A</v>
      </c>
      <c r="W292" s="320">
        <f t="shared" si="131"/>
        <v>0</v>
      </c>
      <c r="X292" s="320">
        <f t="shared" si="132"/>
        <v>0</v>
      </c>
      <c r="Y292" s="318" t="e">
        <f t="shared" si="121"/>
        <v>#N/A</v>
      </c>
      <c r="Z292" s="318">
        <f t="shared" si="133"/>
        <v>0</v>
      </c>
      <c r="AC292" s="318" t="e">
        <f t="shared" si="134"/>
        <v>#N/A</v>
      </c>
      <c r="AD292" s="318">
        <f t="shared" si="135"/>
        <v>0</v>
      </c>
      <c r="AE292" s="318" t="e">
        <f t="shared" si="136"/>
        <v>#N/A</v>
      </c>
      <c r="AF292" s="318" t="e">
        <f>VLOOKUP(AC292,'Price list'!AN:AO,2,FALSE)</f>
        <v>#N/A</v>
      </c>
      <c r="AG292" s="318">
        <f t="shared" si="137"/>
        <v>0</v>
      </c>
      <c r="AH292" s="318">
        <f t="shared" si="138"/>
        <v>0</v>
      </c>
      <c r="AI292" s="318">
        <f t="shared" si="139"/>
        <v>0</v>
      </c>
    </row>
    <row r="293" spans="19:35" x14ac:dyDescent="0.25">
      <c r="S293" s="320">
        <f t="shared" si="129"/>
        <v>0</v>
      </c>
      <c r="T293" s="320">
        <f t="shared" si="130"/>
        <v>0</v>
      </c>
      <c r="U293" s="320"/>
      <c r="V293" s="320" t="e">
        <f>VLOOKUP(S293,'Price list'!D$15:S$298,15,FALSE)</f>
        <v>#N/A</v>
      </c>
      <c r="W293" s="320">
        <f t="shared" si="131"/>
        <v>0</v>
      </c>
      <c r="X293" s="320">
        <f t="shared" si="132"/>
        <v>0</v>
      </c>
      <c r="Y293" s="318" t="e">
        <f t="shared" si="121"/>
        <v>#N/A</v>
      </c>
      <c r="Z293" s="318">
        <f t="shared" si="133"/>
        <v>0</v>
      </c>
      <c r="AC293" s="318" t="e">
        <f t="shared" si="134"/>
        <v>#N/A</v>
      </c>
      <c r="AD293" s="318">
        <f t="shared" si="135"/>
        <v>0</v>
      </c>
      <c r="AE293" s="318" t="e">
        <f t="shared" si="136"/>
        <v>#N/A</v>
      </c>
      <c r="AF293" s="318" t="e">
        <f>VLOOKUP(AC293,'Price list'!AN:AO,2,FALSE)</f>
        <v>#N/A</v>
      </c>
      <c r="AG293" s="318">
        <f t="shared" si="137"/>
        <v>0</v>
      </c>
      <c r="AH293" s="318">
        <f t="shared" si="138"/>
        <v>0</v>
      </c>
      <c r="AI293" s="318">
        <f t="shared" si="139"/>
        <v>0</v>
      </c>
    </row>
    <row r="294" spans="19:35" x14ac:dyDescent="0.25">
      <c r="S294" s="320">
        <f t="shared" si="129"/>
        <v>0</v>
      </c>
      <c r="T294" s="320">
        <f t="shared" si="130"/>
        <v>0</v>
      </c>
      <c r="U294" s="320"/>
      <c r="V294" s="320" t="e">
        <f>VLOOKUP(S294,'Price list'!D$15:S$298,15,FALSE)</f>
        <v>#N/A</v>
      </c>
      <c r="W294" s="320">
        <f t="shared" si="131"/>
        <v>0</v>
      </c>
      <c r="X294" s="320">
        <f t="shared" si="132"/>
        <v>0</v>
      </c>
      <c r="Y294" s="318" t="e">
        <f t="shared" si="121"/>
        <v>#N/A</v>
      </c>
      <c r="Z294" s="318">
        <f t="shared" si="133"/>
        <v>0</v>
      </c>
      <c r="AC294" s="318" t="e">
        <f t="shared" si="134"/>
        <v>#N/A</v>
      </c>
      <c r="AD294" s="318">
        <f t="shared" si="135"/>
        <v>0</v>
      </c>
      <c r="AE294" s="318" t="e">
        <f t="shared" si="136"/>
        <v>#N/A</v>
      </c>
      <c r="AF294" s="318" t="e">
        <f>VLOOKUP(AC294,'Price list'!AN:AO,2,FALSE)</f>
        <v>#N/A</v>
      </c>
      <c r="AG294" s="318">
        <f t="shared" si="137"/>
        <v>0</v>
      </c>
      <c r="AH294" s="318">
        <f t="shared" si="138"/>
        <v>0</v>
      </c>
      <c r="AI294" s="318">
        <f t="shared" si="139"/>
        <v>0</v>
      </c>
    </row>
    <row r="295" spans="19:35" x14ac:dyDescent="0.25">
      <c r="S295" s="320">
        <f t="shared" si="129"/>
        <v>0</v>
      </c>
      <c r="T295" s="320">
        <f t="shared" si="130"/>
        <v>0</v>
      </c>
      <c r="U295" s="320"/>
      <c r="V295" s="320" t="e">
        <f>VLOOKUP(S295,'Price list'!D$15:S$298,15,FALSE)</f>
        <v>#N/A</v>
      </c>
      <c r="W295" s="320">
        <f t="shared" si="131"/>
        <v>0</v>
      </c>
      <c r="X295" s="320">
        <f t="shared" si="132"/>
        <v>0</v>
      </c>
      <c r="Y295" s="318" t="e">
        <f t="shared" si="121"/>
        <v>#N/A</v>
      </c>
      <c r="Z295" s="318">
        <f t="shared" si="133"/>
        <v>0</v>
      </c>
      <c r="AC295" s="318" t="e">
        <f t="shared" si="134"/>
        <v>#N/A</v>
      </c>
      <c r="AD295" s="318">
        <f t="shared" si="135"/>
        <v>0</v>
      </c>
      <c r="AE295" s="318" t="e">
        <f t="shared" si="136"/>
        <v>#N/A</v>
      </c>
      <c r="AF295" s="318" t="e">
        <f>VLOOKUP(AC295,'Price list'!AN:AO,2,FALSE)</f>
        <v>#N/A</v>
      </c>
      <c r="AG295" s="318">
        <f t="shared" si="137"/>
        <v>0</v>
      </c>
      <c r="AH295" s="318">
        <f t="shared" si="138"/>
        <v>0</v>
      </c>
      <c r="AI295" s="318">
        <f t="shared" si="139"/>
        <v>0</v>
      </c>
    </row>
    <row r="296" spans="19:35" x14ac:dyDescent="0.25">
      <c r="S296" s="320">
        <f t="shared" si="129"/>
        <v>0</v>
      </c>
      <c r="T296" s="320">
        <f t="shared" si="130"/>
        <v>0</v>
      </c>
      <c r="U296" s="320"/>
      <c r="V296" s="320" t="e">
        <f>VLOOKUP(S296,'Price list'!D$15:S$298,15,FALSE)</f>
        <v>#N/A</v>
      </c>
      <c r="W296" s="320">
        <f t="shared" si="131"/>
        <v>0</v>
      </c>
      <c r="X296" s="320">
        <f t="shared" si="132"/>
        <v>0</v>
      </c>
      <c r="Y296" s="318" t="e">
        <f t="shared" si="121"/>
        <v>#N/A</v>
      </c>
      <c r="Z296" s="318">
        <f t="shared" si="133"/>
        <v>0</v>
      </c>
      <c r="AC296" s="318" t="e">
        <f t="shared" si="134"/>
        <v>#N/A</v>
      </c>
      <c r="AD296" s="318">
        <f t="shared" si="135"/>
        <v>0</v>
      </c>
      <c r="AE296" s="318" t="e">
        <f t="shared" si="136"/>
        <v>#N/A</v>
      </c>
      <c r="AF296" s="318" t="e">
        <f>VLOOKUP(AC296,'Price list'!AN:AO,2,FALSE)</f>
        <v>#N/A</v>
      </c>
      <c r="AG296" s="318">
        <f t="shared" si="137"/>
        <v>0</v>
      </c>
      <c r="AH296" s="318">
        <f t="shared" si="138"/>
        <v>0</v>
      </c>
      <c r="AI296" s="318">
        <f t="shared" si="139"/>
        <v>0</v>
      </c>
    </row>
    <row r="297" spans="19:35" x14ac:dyDescent="0.25">
      <c r="S297" s="320">
        <f t="shared" si="129"/>
        <v>0</v>
      </c>
      <c r="T297" s="320">
        <f t="shared" si="130"/>
        <v>0</v>
      </c>
      <c r="U297" s="320"/>
      <c r="V297" s="320" t="e">
        <f>VLOOKUP(S297,'Price list'!D$15:S$298,15,FALSE)</f>
        <v>#N/A</v>
      </c>
      <c r="W297" s="320">
        <f t="shared" si="131"/>
        <v>0</v>
      </c>
      <c r="X297" s="320">
        <f t="shared" si="132"/>
        <v>0</v>
      </c>
      <c r="Y297" s="318" t="e">
        <f t="shared" si="121"/>
        <v>#N/A</v>
      </c>
      <c r="Z297" s="318">
        <f t="shared" si="133"/>
        <v>0</v>
      </c>
      <c r="AC297" s="318" t="e">
        <f t="shared" si="134"/>
        <v>#N/A</v>
      </c>
      <c r="AD297" s="318">
        <f t="shared" si="135"/>
        <v>0</v>
      </c>
      <c r="AE297" s="318" t="e">
        <f t="shared" si="136"/>
        <v>#N/A</v>
      </c>
      <c r="AF297" s="318" t="e">
        <f>VLOOKUP(AC297,'Price list'!AN:AO,2,FALSE)</f>
        <v>#N/A</v>
      </c>
      <c r="AG297" s="318">
        <f t="shared" si="137"/>
        <v>0</v>
      </c>
      <c r="AH297" s="318">
        <f t="shared" si="138"/>
        <v>0</v>
      </c>
      <c r="AI297" s="318">
        <f t="shared" si="139"/>
        <v>0</v>
      </c>
    </row>
    <row r="298" spans="19:35" x14ac:dyDescent="0.25">
      <c r="S298" s="320">
        <f t="shared" si="129"/>
        <v>0</v>
      </c>
      <c r="T298" s="320">
        <f t="shared" si="130"/>
        <v>0</v>
      </c>
      <c r="U298" s="320"/>
      <c r="V298" s="320" t="e">
        <f>VLOOKUP(S298,'Price list'!D$15:S$298,15,FALSE)</f>
        <v>#N/A</v>
      </c>
      <c r="W298" s="320">
        <f t="shared" si="131"/>
        <v>0</v>
      </c>
      <c r="X298" s="320">
        <f t="shared" si="132"/>
        <v>0</v>
      </c>
      <c r="Y298" s="318" t="e">
        <f t="shared" si="121"/>
        <v>#N/A</v>
      </c>
      <c r="Z298" s="318">
        <f t="shared" si="133"/>
        <v>0</v>
      </c>
      <c r="AC298" s="318" t="e">
        <f t="shared" si="134"/>
        <v>#N/A</v>
      </c>
      <c r="AD298" s="318">
        <f t="shared" si="135"/>
        <v>0</v>
      </c>
      <c r="AE298" s="318" t="e">
        <f t="shared" si="136"/>
        <v>#N/A</v>
      </c>
      <c r="AF298" s="318" t="e">
        <f>VLOOKUP(AC298,'Price list'!AN:AO,2,FALSE)</f>
        <v>#N/A</v>
      </c>
      <c r="AG298" s="318">
        <f t="shared" si="137"/>
        <v>0</v>
      </c>
      <c r="AH298" s="318">
        <f t="shared" si="138"/>
        <v>0</v>
      </c>
      <c r="AI298" s="318">
        <f t="shared" si="139"/>
        <v>0</v>
      </c>
    </row>
    <row r="299" spans="19:35" x14ac:dyDescent="0.25">
      <c r="S299" s="320">
        <f t="shared" si="129"/>
        <v>0</v>
      </c>
      <c r="T299" s="320">
        <f t="shared" si="130"/>
        <v>0</v>
      </c>
      <c r="U299" s="320"/>
      <c r="V299" s="320" t="e">
        <f>VLOOKUP(S299,'Price list'!D$15:S$298,15,FALSE)</f>
        <v>#N/A</v>
      </c>
      <c r="W299" s="320">
        <f t="shared" si="131"/>
        <v>0</v>
      </c>
      <c r="X299" s="320">
        <f t="shared" si="132"/>
        <v>0</v>
      </c>
      <c r="Y299" s="318" t="e">
        <f t="shared" si="121"/>
        <v>#N/A</v>
      </c>
      <c r="Z299" s="318">
        <f t="shared" si="133"/>
        <v>0</v>
      </c>
      <c r="AC299" s="318" t="e">
        <f t="shared" si="134"/>
        <v>#N/A</v>
      </c>
      <c r="AD299" s="318">
        <f t="shared" si="135"/>
        <v>0</v>
      </c>
      <c r="AE299" s="318" t="e">
        <f t="shared" si="136"/>
        <v>#N/A</v>
      </c>
      <c r="AF299" s="318" t="e">
        <f>VLOOKUP(AC299,'Price list'!AN:AO,2,FALSE)</f>
        <v>#N/A</v>
      </c>
      <c r="AG299" s="318">
        <f t="shared" si="137"/>
        <v>0</v>
      </c>
      <c r="AH299" s="318">
        <f t="shared" si="138"/>
        <v>0</v>
      </c>
      <c r="AI299" s="318">
        <f t="shared" si="139"/>
        <v>0</v>
      </c>
    </row>
    <row r="300" spans="19:35" x14ac:dyDescent="0.25">
      <c r="S300" s="320">
        <f t="shared" si="129"/>
        <v>0</v>
      </c>
      <c r="T300" s="320">
        <f t="shared" si="130"/>
        <v>0</v>
      </c>
      <c r="U300" s="320"/>
      <c r="V300" s="320" t="e">
        <f>VLOOKUP(S300,'Price list'!D$15:S$298,15,FALSE)</f>
        <v>#N/A</v>
      </c>
      <c r="W300" s="320">
        <f t="shared" si="131"/>
        <v>0</v>
      </c>
      <c r="X300" s="320">
        <f t="shared" si="132"/>
        <v>0</v>
      </c>
      <c r="Y300" s="318" t="e">
        <f t="shared" si="121"/>
        <v>#N/A</v>
      </c>
      <c r="Z300" s="318">
        <f t="shared" si="133"/>
        <v>0</v>
      </c>
      <c r="AC300" s="318" t="e">
        <f t="shared" si="134"/>
        <v>#N/A</v>
      </c>
      <c r="AD300" s="318">
        <f t="shared" si="135"/>
        <v>0</v>
      </c>
      <c r="AE300" s="318" t="e">
        <f t="shared" si="136"/>
        <v>#N/A</v>
      </c>
      <c r="AF300" s="318" t="e">
        <f>VLOOKUP(AC300,'Price list'!AN:AO,2,FALSE)</f>
        <v>#N/A</v>
      </c>
      <c r="AG300" s="318">
        <f t="shared" si="137"/>
        <v>0</v>
      </c>
      <c r="AH300" s="318">
        <f t="shared" si="138"/>
        <v>0</v>
      </c>
      <c r="AI300" s="318">
        <f t="shared" si="139"/>
        <v>0</v>
      </c>
    </row>
    <row r="301" spans="19:35" x14ac:dyDescent="0.25">
      <c r="S301" s="320">
        <f t="shared" si="129"/>
        <v>0</v>
      </c>
      <c r="T301" s="320">
        <f t="shared" si="130"/>
        <v>0</v>
      </c>
      <c r="U301" s="320"/>
      <c r="V301" s="320" t="e">
        <f>VLOOKUP(S301,'Price list'!D$15:S$298,15,FALSE)</f>
        <v>#N/A</v>
      </c>
      <c r="W301" s="320">
        <f t="shared" si="131"/>
        <v>0</v>
      </c>
      <c r="X301" s="320">
        <f t="shared" si="132"/>
        <v>0</v>
      </c>
      <c r="Y301" s="318" t="e">
        <f t="shared" si="121"/>
        <v>#N/A</v>
      </c>
      <c r="Z301" s="318">
        <f t="shared" si="133"/>
        <v>0</v>
      </c>
      <c r="AC301" s="318" t="e">
        <f t="shared" si="134"/>
        <v>#N/A</v>
      </c>
      <c r="AD301" s="318">
        <f t="shared" si="135"/>
        <v>0</v>
      </c>
      <c r="AE301" s="318" t="e">
        <f t="shared" si="136"/>
        <v>#N/A</v>
      </c>
      <c r="AF301" s="318" t="e">
        <f>VLOOKUP(AC301,'Price list'!AN:AO,2,FALSE)</f>
        <v>#N/A</v>
      </c>
      <c r="AG301" s="318">
        <f t="shared" si="137"/>
        <v>0</v>
      </c>
      <c r="AH301" s="318">
        <f t="shared" si="138"/>
        <v>0</v>
      </c>
      <c r="AI301" s="318">
        <f t="shared" si="139"/>
        <v>0</v>
      </c>
    </row>
    <row r="302" spans="19:35" x14ac:dyDescent="0.25">
      <c r="S302" s="320">
        <f t="shared" si="129"/>
        <v>0</v>
      </c>
      <c r="T302" s="320">
        <f t="shared" si="130"/>
        <v>0</v>
      </c>
      <c r="U302" s="320"/>
      <c r="V302" s="320" t="e">
        <f>VLOOKUP(S302,'Price list'!D$15:S$298,15,FALSE)</f>
        <v>#N/A</v>
      </c>
      <c r="W302" s="320">
        <f t="shared" si="131"/>
        <v>0</v>
      </c>
      <c r="X302" s="320">
        <f t="shared" si="132"/>
        <v>0</v>
      </c>
      <c r="Y302" s="318" t="e">
        <f t="shared" si="121"/>
        <v>#N/A</v>
      </c>
      <c r="Z302" s="318">
        <f t="shared" si="133"/>
        <v>0</v>
      </c>
      <c r="AC302" s="318" t="e">
        <f t="shared" si="134"/>
        <v>#N/A</v>
      </c>
      <c r="AD302" s="318">
        <f t="shared" si="135"/>
        <v>0</v>
      </c>
      <c r="AE302" s="318" t="e">
        <f t="shared" si="136"/>
        <v>#N/A</v>
      </c>
      <c r="AF302" s="318" t="e">
        <f>VLOOKUP(AC302,'Price list'!AN:AO,2,FALSE)</f>
        <v>#N/A</v>
      </c>
      <c r="AG302" s="318">
        <f t="shared" si="137"/>
        <v>0</v>
      </c>
      <c r="AH302" s="318">
        <f t="shared" si="138"/>
        <v>0</v>
      </c>
      <c r="AI302" s="318">
        <f t="shared" si="139"/>
        <v>0</v>
      </c>
    </row>
    <row r="303" spans="19:35" x14ac:dyDescent="0.25">
      <c r="S303" s="320">
        <f t="shared" si="129"/>
        <v>0</v>
      </c>
      <c r="T303" s="320">
        <f t="shared" si="130"/>
        <v>0</v>
      </c>
      <c r="U303" s="320"/>
      <c r="V303" s="320" t="e">
        <f>VLOOKUP(S303,'Price list'!D$15:S$298,15,FALSE)</f>
        <v>#N/A</v>
      </c>
      <c r="W303" s="320">
        <f t="shared" si="131"/>
        <v>0</v>
      </c>
      <c r="X303" s="320">
        <f t="shared" si="132"/>
        <v>0</v>
      </c>
      <c r="Y303" s="318" t="e">
        <f t="shared" si="121"/>
        <v>#N/A</v>
      </c>
      <c r="Z303" s="318">
        <f t="shared" si="133"/>
        <v>0</v>
      </c>
      <c r="AC303" s="318" t="e">
        <f t="shared" si="134"/>
        <v>#N/A</v>
      </c>
      <c r="AD303" s="318">
        <f t="shared" si="135"/>
        <v>0</v>
      </c>
      <c r="AE303" s="318" t="e">
        <f t="shared" si="136"/>
        <v>#N/A</v>
      </c>
      <c r="AF303" s="318" t="e">
        <f>VLOOKUP(AC303,'Price list'!AN:AO,2,FALSE)</f>
        <v>#N/A</v>
      </c>
      <c r="AG303" s="318">
        <f t="shared" si="137"/>
        <v>0</v>
      </c>
      <c r="AH303" s="318">
        <f t="shared" si="138"/>
        <v>0</v>
      </c>
      <c r="AI303" s="318">
        <f t="shared" si="139"/>
        <v>0</v>
      </c>
    </row>
    <row r="304" spans="19:35" x14ac:dyDescent="0.25">
      <c r="S304" s="320">
        <f t="shared" si="129"/>
        <v>0</v>
      </c>
      <c r="T304" s="320">
        <f t="shared" si="130"/>
        <v>0</v>
      </c>
      <c r="U304" s="320"/>
      <c r="V304" s="320" t="e">
        <f>VLOOKUP(S304,'Price list'!D$15:S$298,15,FALSE)</f>
        <v>#N/A</v>
      </c>
      <c r="W304" s="320">
        <f t="shared" si="131"/>
        <v>0</v>
      </c>
      <c r="X304" s="320">
        <f t="shared" si="132"/>
        <v>0</v>
      </c>
      <c r="Y304" s="318" t="e">
        <f t="shared" si="121"/>
        <v>#N/A</v>
      </c>
      <c r="Z304" s="318">
        <f t="shared" si="133"/>
        <v>0</v>
      </c>
      <c r="AC304" s="318" t="e">
        <f t="shared" si="134"/>
        <v>#N/A</v>
      </c>
      <c r="AD304" s="318">
        <f t="shared" si="135"/>
        <v>0</v>
      </c>
      <c r="AE304" s="318" t="e">
        <f t="shared" si="136"/>
        <v>#N/A</v>
      </c>
      <c r="AF304" s="318" t="e">
        <f>VLOOKUP(AC304,'Price list'!AN:AO,2,FALSE)</f>
        <v>#N/A</v>
      </c>
      <c r="AG304" s="318">
        <f t="shared" si="137"/>
        <v>0</v>
      </c>
      <c r="AH304" s="318">
        <f t="shared" si="138"/>
        <v>0</v>
      </c>
      <c r="AI304" s="318">
        <f t="shared" si="139"/>
        <v>0</v>
      </c>
    </row>
    <row r="305" spans="19:35" x14ac:dyDescent="0.25">
      <c r="S305" s="320">
        <f t="shared" si="129"/>
        <v>0</v>
      </c>
      <c r="T305" s="320">
        <f t="shared" si="130"/>
        <v>0</v>
      </c>
      <c r="U305" s="320"/>
      <c r="V305" s="320" t="e">
        <f>VLOOKUP(S305,'Price list'!D$15:S$298,15,FALSE)</f>
        <v>#N/A</v>
      </c>
      <c r="W305" s="320">
        <f t="shared" si="131"/>
        <v>0</v>
      </c>
      <c r="X305" s="320">
        <f t="shared" si="132"/>
        <v>0</v>
      </c>
      <c r="Y305" s="318" t="e">
        <f t="shared" si="121"/>
        <v>#N/A</v>
      </c>
      <c r="Z305" s="318">
        <f t="shared" si="133"/>
        <v>0</v>
      </c>
      <c r="AC305" s="318" t="e">
        <f t="shared" si="134"/>
        <v>#N/A</v>
      </c>
      <c r="AD305" s="318">
        <f t="shared" si="135"/>
        <v>0</v>
      </c>
      <c r="AE305" s="318" t="e">
        <f t="shared" si="136"/>
        <v>#N/A</v>
      </c>
      <c r="AF305" s="318" t="e">
        <f>VLOOKUP(AC305,'Price list'!AN:AO,2,FALSE)</f>
        <v>#N/A</v>
      </c>
      <c r="AG305" s="318">
        <f t="shared" si="137"/>
        <v>0</v>
      </c>
      <c r="AH305" s="318">
        <f t="shared" si="138"/>
        <v>0</v>
      </c>
      <c r="AI305" s="318">
        <f t="shared" si="139"/>
        <v>0</v>
      </c>
    </row>
    <row r="306" spans="19:35" x14ac:dyDescent="0.25">
      <c r="S306" s="320">
        <f t="shared" si="129"/>
        <v>0</v>
      </c>
      <c r="T306" s="320">
        <f t="shared" si="130"/>
        <v>0</v>
      </c>
      <c r="U306" s="320"/>
      <c r="V306" s="320" t="e">
        <f>VLOOKUP(S306,'Price list'!D$15:S$298,15,FALSE)</f>
        <v>#N/A</v>
      </c>
      <c r="W306" s="320">
        <f t="shared" si="131"/>
        <v>0</v>
      </c>
      <c r="X306" s="320">
        <f t="shared" si="132"/>
        <v>0</v>
      </c>
      <c r="Y306" s="318" t="e">
        <f t="shared" si="121"/>
        <v>#N/A</v>
      </c>
      <c r="Z306" s="318">
        <f t="shared" si="133"/>
        <v>0</v>
      </c>
      <c r="AC306" s="318" t="e">
        <f t="shared" si="134"/>
        <v>#N/A</v>
      </c>
      <c r="AD306" s="318">
        <f t="shared" si="135"/>
        <v>0</v>
      </c>
      <c r="AE306" s="318" t="e">
        <f t="shared" si="136"/>
        <v>#N/A</v>
      </c>
      <c r="AF306" s="318" t="e">
        <f>VLOOKUP(AC306,'Price list'!AN:AO,2,FALSE)</f>
        <v>#N/A</v>
      </c>
      <c r="AG306" s="318">
        <f t="shared" si="137"/>
        <v>0</v>
      </c>
      <c r="AH306" s="318">
        <f t="shared" si="138"/>
        <v>0</v>
      </c>
      <c r="AI306" s="318">
        <f t="shared" si="139"/>
        <v>0</v>
      </c>
    </row>
    <row r="307" spans="19:35" x14ac:dyDescent="0.25">
      <c r="S307" s="320">
        <f t="shared" si="129"/>
        <v>0</v>
      </c>
      <c r="T307" s="320">
        <f t="shared" si="130"/>
        <v>0</v>
      </c>
      <c r="U307" s="320"/>
      <c r="V307" s="320" t="e">
        <f>VLOOKUP(S307,'Price list'!D$15:S$298,15,FALSE)</f>
        <v>#N/A</v>
      </c>
      <c r="W307" s="320">
        <f t="shared" si="131"/>
        <v>0</v>
      </c>
      <c r="X307" s="320">
        <f t="shared" si="132"/>
        <v>0</v>
      </c>
      <c r="Y307" s="318" t="e">
        <f t="shared" si="121"/>
        <v>#N/A</v>
      </c>
      <c r="Z307" s="318">
        <f t="shared" si="133"/>
        <v>0</v>
      </c>
      <c r="AC307" s="318" t="e">
        <f t="shared" si="134"/>
        <v>#N/A</v>
      </c>
      <c r="AD307" s="318">
        <f t="shared" si="135"/>
        <v>0</v>
      </c>
      <c r="AE307" s="318" t="e">
        <f t="shared" si="136"/>
        <v>#N/A</v>
      </c>
      <c r="AF307" s="318" t="e">
        <f>VLOOKUP(AC307,'Price list'!AN:AO,2,FALSE)</f>
        <v>#N/A</v>
      </c>
      <c r="AG307" s="318">
        <f t="shared" si="137"/>
        <v>0</v>
      </c>
      <c r="AH307" s="318">
        <f t="shared" si="138"/>
        <v>0</v>
      </c>
      <c r="AI307" s="318">
        <f t="shared" si="139"/>
        <v>0</v>
      </c>
    </row>
    <row r="308" spans="19:35" x14ac:dyDescent="0.25">
      <c r="S308" s="320">
        <f t="shared" si="129"/>
        <v>0</v>
      </c>
      <c r="T308" s="320">
        <f t="shared" si="130"/>
        <v>0</v>
      </c>
      <c r="U308" s="320"/>
      <c r="V308" s="320" t="e">
        <f>VLOOKUP(S308,'Price list'!D$15:S$298,15,FALSE)</f>
        <v>#N/A</v>
      </c>
      <c r="W308" s="320">
        <f t="shared" si="131"/>
        <v>0</v>
      </c>
      <c r="X308" s="320">
        <f t="shared" si="132"/>
        <v>0</v>
      </c>
      <c r="Y308" s="318" t="e">
        <f t="shared" si="121"/>
        <v>#N/A</v>
      </c>
      <c r="Z308" s="318">
        <f t="shared" si="133"/>
        <v>0</v>
      </c>
      <c r="AC308" s="318" t="e">
        <f t="shared" si="134"/>
        <v>#N/A</v>
      </c>
      <c r="AD308" s="318">
        <f t="shared" si="135"/>
        <v>0</v>
      </c>
      <c r="AE308" s="318" t="e">
        <f t="shared" si="136"/>
        <v>#N/A</v>
      </c>
      <c r="AF308" s="318" t="e">
        <f>VLOOKUP(AC308,'Price list'!AN:AO,2,FALSE)</f>
        <v>#N/A</v>
      </c>
      <c r="AG308" s="318">
        <f t="shared" si="137"/>
        <v>0</v>
      </c>
      <c r="AH308" s="318">
        <f t="shared" si="138"/>
        <v>0</v>
      </c>
      <c r="AI308" s="318">
        <f t="shared" si="139"/>
        <v>0</v>
      </c>
    </row>
    <row r="309" spans="19:35" x14ac:dyDescent="0.25">
      <c r="S309" s="320">
        <f t="shared" si="129"/>
        <v>0</v>
      </c>
      <c r="T309" s="320">
        <f t="shared" si="130"/>
        <v>0</v>
      </c>
      <c r="U309" s="320"/>
      <c r="V309" s="320" t="e">
        <f>VLOOKUP(S309,'Price list'!D$15:S$298,15,FALSE)</f>
        <v>#N/A</v>
      </c>
      <c r="W309" s="320">
        <f t="shared" si="131"/>
        <v>0</v>
      </c>
      <c r="X309" s="320">
        <f t="shared" si="132"/>
        <v>0</v>
      </c>
      <c r="Y309" s="318" t="e">
        <f t="shared" si="121"/>
        <v>#N/A</v>
      </c>
      <c r="Z309" s="318">
        <f t="shared" si="133"/>
        <v>0</v>
      </c>
      <c r="AC309" s="318" t="e">
        <f t="shared" si="134"/>
        <v>#N/A</v>
      </c>
      <c r="AD309" s="318">
        <f t="shared" si="135"/>
        <v>0</v>
      </c>
      <c r="AE309" s="318" t="e">
        <f t="shared" si="136"/>
        <v>#N/A</v>
      </c>
      <c r="AF309" s="318" t="e">
        <f>VLOOKUP(AC309,'Price list'!AN:AO,2,FALSE)</f>
        <v>#N/A</v>
      </c>
      <c r="AG309" s="318">
        <f t="shared" si="137"/>
        <v>0</v>
      </c>
      <c r="AH309" s="318">
        <f t="shared" si="138"/>
        <v>0</v>
      </c>
      <c r="AI309" s="318">
        <f t="shared" si="139"/>
        <v>0</v>
      </c>
    </row>
    <row r="310" spans="19:35" x14ac:dyDescent="0.25">
      <c r="S310" s="320">
        <f t="shared" si="129"/>
        <v>0</v>
      </c>
      <c r="T310" s="320">
        <f t="shared" si="130"/>
        <v>0</v>
      </c>
      <c r="U310" s="320"/>
      <c r="V310" s="320" t="e">
        <f>VLOOKUP(S310,'Price list'!D$15:S$298,15,FALSE)</f>
        <v>#N/A</v>
      </c>
      <c r="W310" s="320">
        <f t="shared" si="131"/>
        <v>0</v>
      </c>
      <c r="X310" s="320">
        <f t="shared" si="132"/>
        <v>0</v>
      </c>
      <c r="Y310" s="318" t="e">
        <f t="shared" si="121"/>
        <v>#N/A</v>
      </c>
      <c r="Z310" s="318">
        <f t="shared" si="133"/>
        <v>0</v>
      </c>
      <c r="AC310" s="318" t="e">
        <f t="shared" si="134"/>
        <v>#N/A</v>
      </c>
      <c r="AD310" s="318">
        <f t="shared" si="135"/>
        <v>0</v>
      </c>
      <c r="AE310" s="318" t="e">
        <f t="shared" si="136"/>
        <v>#N/A</v>
      </c>
      <c r="AF310" s="318" t="e">
        <f>VLOOKUP(AC310,'Price list'!AN:AO,2,FALSE)</f>
        <v>#N/A</v>
      </c>
      <c r="AG310" s="318">
        <f t="shared" si="137"/>
        <v>0</v>
      </c>
      <c r="AH310" s="318">
        <f t="shared" si="138"/>
        <v>0</v>
      </c>
      <c r="AI310" s="318">
        <f t="shared" si="139"/>
        <v>0</v>
      </c>
    </row>
    <row r="311" spans="19:35" x14ac:dyDescent="0.25">
      <c r="S311" s="320">
        <f t="shared" si="129"/>
        <v>0</v>
      </c>
      <c r="T311" s="320">
        <f t="shared" si="130"/>
        <v>0</v>
      </c>
      <c r="U311" s="320"/>
      <c r="V311" s="320" t="e">
        <f>VLOOKUP(S311,'Price list'!D$15:S$298,15,FALSE)</f>
        <v>#N/A</v>
      </c>
      <c r="W311" s="320">
        <f t="shared" si="131"/>
        <v>0</v>
      </c>
      <c r="X311" s="320">
        <f t="shared" si="132"/>
        <v>0</v>
      </c>
      <c r="Y311" s="318" t="e">
        <f t="shared" si="121"/>
        <v>#N/A</v>
      </c>
      <c r="Z311" s="318">
        <f t="shared" si="133"/>
        <v>0</v>
      </c>
      <c r="AC311" s="318" t="e">
        <f t="shared" si="134"/>
        <v>#N/A</v>
      </c>
      <c r="AD311" s="318">
        <f t="shared" si="135"/>
        <v>0</v>
      </c>
      <c r="AE311" s="318" t="e">
        <f t="shared" si="136"/>
        <v>#N/A</v>
      </c>
      <c r="AF311" s="318" t="e">
        <f>VLOOKUP(AC311,'Price list'!AN:AO,2,FALSE)</f>
        <v>#N/A</v>
      </c>
      <c r="AG311" s="318">
        <f t="shared" si="137"/>
        <v>0</v>
      </c>
      <c r="AH311" s="318">
        <f t="shared" si="138"/>
        <v>0</v>
      </c>
      <c r="AI311" s="318">
        <f t="shared" si="139"/>
        <v>0</v>
      </c>
    </row>
    <row r="312" spans="19:35" x14ac:dyDescent="0.25">
      <c r="S312" s="320">
        <f t="shared" si="129"/>
        <v>0</v>
      </c>
      <c r="T312" s="320">
        <f t="shared" si="130"/>
        <v>0</v>
      </c>
      <c r="U312" s="320"/>
      <c r="V312" s="320" t="e">
        <f>VLOOKUP(S312,'Price list'!D$15:S$298,15,FALSE)</f>
        <v>#N/A</v>
      </c>
      <c r="W312" s="320">
        <f t="shared" si="131"/>
        <v>0</v>
      </c>
      <c r="X312" s="320">
        <f t="shared" si="132"/>
        <v>0</v>
      </c>
      <c r="Y312" s="318" t="e">
        <f t="shared" si="121"/>
        <v>#N/A</v>
      </c>
      <c r="Z312" s="318">
        <f t="shared" si="133"/>
        <v>0</v>
      </c>
      <c r="AC312" s="318" t="e">
        <f t="shared" si="134"/>
        <v>#N/A</v>
      </c>
      <c r="AD312" s="318">
        <f t="shared" si="135"/>
        <v>0</v>
      </c>
      <c r="AE312" s="318" t="e">
        <f t="shared" si="136"/>
        <v>#N/A</v>
      </c>
      <c r="AF312" s="318" t="e">
        <f>VLOOKUP(AC312,'Price list'!AN:AO,2,FALSE)</f>
        <v>#N/A</v>
      </c>
      <c r="AG312" s="318">
        <f t="shared" si="137"/>
        <v>0</v>
      </c>
      <c r="AH312" s="318">
        <f t="shared" si="138"/>
        <v>0</v>
      </c>
      <c r="AI312" s="318">
        <f t="shared" si="139"/>
        <v>0</v>
      </c>
    </row>
    <row r="313" spans="19:35" x14ac:dyDescent="0.25">
      <c r="S313" s="320">
        <f t="shared" si="129"/>
        <v>0</v>
      </c>
      <c r="T313" s="320">
        <f t="shared" si="130"/>
        <v>0</v>
      </c>
      <c r="U313" s="320"/>
      <c r="V313" s="320" t="e">
        <f>VLOOKUP(S313,'Price list'!D$15:S$298,15,FALSE)</f>
        <v>#N/A</v>
      </c>
      <c r="W313" s="320">
        <f t="shared" si="131"/>
        <v>0</v>
      </c>
      <c r="X313" s="320">
        <f t="shared" si="132"/>
        <v>0</v>
      </c>
      <c r="Y313" s="318" t="e">
        <f t="shared" si="121"/>
        <v>#N/A</v>
      </c>
      <c r="Z313" s="318">
        <f t="shared" si="133"/>
        <v>0</v>
      </c>
      <c r="AC313" s="318" t="e">
        <f t="shared" si="134"/>
        <v>#N/A</v>
      </c>
      <c r="AD313" s="318">
        <f t="shared" si="135"/>
        <v>0</v>
      </c>
      <c r="AE313" s="318" t="e">
        <f t="shared" si="136"/>
        <v>#N/A</v>
      </c>
      <c r="AF313" s="318" t="e">
        <f>VLOOKUP(AC313,'Price list'!AN:AO,2,FALSE)</f>
        <v>#N/A</v>
      </c>
      <c r="AG313" s="318">
        <f t="shared" si="137"/>
        <v>0</v>
      </c>
      <c r="AH313" s="318">
        <f t="shared" si="138"/>
        <v>0</v>
      </c>
      <c r="AI313" s="318">
        <f t="shared" si="139"/>
        <v>0</v>
      </c>
    </row>
    <row r="314" spans="19:35" x14ac:dyDescent="0.25">
      <c r="S314" s="320">
        <f t="shared" si="129"/>
        <v>0</v>
      </c>
      <c r="T314" s="320">
        <f t="shared" si="130"/>
        <v>0</v>
      </c>
      <c r="U314" s="320"/>
      <c r="V314" s="320" t="e">
        <f>VLOOKUP(S314,'Price list'!D$15:S$298,15,FALSE)</f>
        <v>#N/A</v>
      </c>
      <c r="W314" s="320">
        <f t="shared" si="131"/>
        <v>0</v>
      </c>
      <c r="X314" s="320">
        <f t="shared" si="132"/>
        <v>0</v>
      </c>
      <c r="Y314" s="318" t="e">
        <f t="shared" si="121"/>
        <v>#N/A</v>
      </c>
      <c r="Z314" s="318">
        <f t="shared" si="133"/>
        <v>0</v>
      </c>
      <c r="AC314" s="318" t="e">
        <f t="shared" si="134"/>
        <v>#N/A</v>
      </c>
      <c r="AD314" s="318">
        <f t="shared" si="135"/>
        <v>0</v>
      </c>
      <c r="AE314" s="318" t="e">
        <f t="shared" si="136"/>
        <v>#N/A</v>
      </c>
      <c r="AF314" s="318" t="e">
        <f>VLOOKUP(AC314,'Price list'!AN:AO,2,FALSE)</f>
        <v>#N/A</v>
      </c>
      <c r="AG314" s="318">
        <f t="shared" si="137"/>
        <v>0</v>
      </c>
      <c r="AH314" s="318">
        <f t="shared" si="138"/>
        <v>0</v>
      </c>
      <c r="AI314" s="318">
        <f t="shared" si="139"/>
        <v>0</v>
      </c>
    </row>
    <row r="315" spans="19:35" x14ac:dyDescent="0.25">
      <c r="S315" s="320">
        <f t="shared" si="129"/>
        <v>0</v>
      </c>
      <c r="T315" s="320">
        <f t="shared" si="130"/>
        <v>0</v>
      </c>
      <c r="U315" s="320"/>
      <c r="V315" s="320" t="e">
        <f>VLOOKUP(S315,'Price list'!D$15:S$298,15,FALSE)</f>
        <v>#N/A</v>
      </c>
      <c r="W315" s="320">
        <f t="shared" si="131"/>
        <v>0</v>
      </c>
      <c r="X315" s="320">
        <f t="shared" si="132"/>
        <v>0</v>
      </c>
      <c r="Y315" s="318" t="e">
        <f t="shared" si="121"/>
        <v>#N/A</v>
      </c>
      <c r="Z315" s="318">
        <f t="shared" si="133"/>
        <v>0</v>
      </c>
      <c r="AC315" s="318" t="e">
        <f t="shared" si="134"/>
        <v>#N/A</v>
      </c>
      <c r="AD315" s="318">
        <f t="shared" si="135"/>
        <v>0</v>
      </c>
      <c r="AE315" s="318" t="e">
        <f t="shared" si="136"/>
        <v>#N/A</v>
      </c>
      <c r="AF315" s="318" t="e">
        <f>VLOOKUP(AC315,'Price list'!AN:AO,2,FALSE)</f>
        <v>#N/A</v>
      </c>
      <c r="AG315" s="318">
        <f t="shared" si="137"/>
        <v>0</v>
      </c>
      <c r="AH315" s="318">
        <f t="shared" si="138"/>
        <v>0</v>
      </c>
      <c r="AI315" s="318">
        <f t="shared" si="139"/>
        <v>0</v>
      </c>
    </row>
    <row r="316" spans="19:35" x14ac:dyDescent="0.25">
      <c r="S316" s="320">
        <f t="shared" si="129"/>
        <v>0</v>
      </c>
      <c r="T316" s="320">
        <f t="shared" si="130"/>
        <v>0</v>
      </c>
      <c r="U316" s="320"/>
      <c r="V316" s="320" t="e">
        <f>VLOOKUP(S316,'Price list'!D$15:S$298,15,FALSE)</f>
        <v>#N/A</v>
      </c>
      <c r="W316" s="320">
        <f t="shared" si="131"/>
        <v>0</v>
      </c>
      <c r="X316" s="320">
        <f t="shared" si="132"/>
        <v>0</v>
      </c>
      <c r="Y316" s="318" t="e">
        <f t="shared" si="121"/>
        <v>#N/A</v>
      </c>
      <c r="Z316" s="318">
        <f t="shared" si="133"/>
        <v>0</v>
      </c>
      <c r="AC316" s="318" t="e">
        <f t="shared" si="134"/>
        <v>#N/A</v>
      </c>
      <c r="AD316" s="318">
        <f t="shared" si="135"/>
        <v>0</v>
      </c>
      <c r="AE316" s="318" t="e">
        <f t="shared" si="136"/>
        <v>#N/A</v>
      </c>
      <c r="AF316" s="318" t="e">
        <f>VLOOKUP(AC316,'Price list'!AN:AO,2,FALSE)</f>
        <v>#N/A</v>
      </c>
      <c r="AG316" s="318">
        <f t="shared" si="137"/>
        <v>0</v>
      </c>
      <c r="AH316" s="318">
        <f t="shared" si="138"/>
        <v>0</v>
      </c>
      <c r="AI316" s="318">
        <f t="shared" si="139"/>
        <v>0</v>
      </c>
    </row>
    <row r="317" spans="19:35" x14ac:dyDescent="0.25">
      <c r="S317" s="320">
        <f t="shared" si="129"/>
        <v>0</v>
      </c>
      <c r="T317" s="320">
        <f t="shared" si="130"/>
        <v>0</v>
      </c>
      <c r="U317" s="320"/>
      <c r="V317" s="320" t="e">
        <f>VLOOKUP(S317,'Price list'!D$15:S$298,15,FALSE)</f>
        <v>#N/A</v>
      </c>
      <c r="W317" s="320">
        <f t="shared" si="131"/>
        <v>0</v>
      </c>
      <c r="X317" s="320">
        <f t="shared" si="132"/>
        <v>0</v>
      </c>
      <c r="Y317" s="318" t="e">
        <f t="shared" si="121"/>
        <v>#N/A</v>
      </c>
      <c r="Z317" s="318">
        <f t="shared" si="133"/>
        <v>0</v>
      </c>
      <c r="AC317" s="318" t="e">
        <f t="shared" si="134"/>
        <v>#N/A</v>
      </c>
      <c r="AD317" s="318">
        <f t="shared" si="135"/>
        <v>0</v>
      </c>
      <c r="AE317" s="318" t="e">
        <f t="shared" si="136"/>
        <v>#N/A</v>
      </c>
      <c r="AF317" s="318" t="e">
        <f>VLOOKUP(AC317,'Price list'!AN:AO,2,FALSE)</f>
        <v>#N/A</v>
      </c>
      <c r="AG317" s="318">
        <f t="shared" si="137"/>
        <v>0</v>
      </c>
      <c r="AH317" s="318">
        <f t="shared" si="138"/>
        <v>0</v>
      </c>
      <c r="AI317" s="318">
        <f t="shared" si="139"/>
        <v>0</v>
      </c>
    </row>
    <row r="318" spans="19:35" x14ac:dyDescent="0.25">
      <c r="S318" s="320">
        <f t="shared" si="129"/>
        <v>0</v>
      </c>
      <c r="T318" s="320">
        <f t="shared" si="130"/>
        <v>0</v>
      </c>
      <c r="U318" s="320"/>
      <c r="V318" s="320" t="e">
        <f>VLOOKUP(S318,'Price list'!D$15:S$298,15,FALSE)</f>
        <v>#N/A</v>
      </c>
      <c r="W318" s="320">
        <f t="shared" si="131"/>
        <v>0</v>
      </c>
      <c r="X318" s="320">
        <f t="shared" si="132"/>
        <v>0</v>
      </c>
      <c r="Y318" s="318" t="e">
        <f t="shared" si="121"/>
        <v>#N/A</v>
      </c>
      <c r="Z318" s="318">
        <f t="shared" si="133"/>
        <v>0</v>
      </c>
      <c r="AC318" s="318" t="e">
        <f t="shared" si="134"/>
        <v>#N/A</v>
      </c>
      <c r="AD318" s="318">
        <f t="shared" si="135"/>
        <v>0</v>
      </c>
      <c r="AE318" s="318" t="e">
        <f t="shared" si="136"/>
        <v>#N/A</v>
      </c>
      <c r="AF318" s="318" t="e">
        <f>VLOOKUP(AC318,'Price list'!AN:AO,2,FALSE)</f>
        <v>#N/A</v>
      </c>
      <c r="AG318" s="318">
        <f t="shared" si="137"/>
        <v>0</v>
      </c>
      <c r="AH318" s="318">
        <f t="shared" si="138"/>
        <v>0</v>
      </c>
      <c r="AI318" s="318">
        <f t="shared" si="139"/>
        <v>0</v>
      </c>
    </row>
    <row r="319" spans="19:35" x14ac:dyDescent="0.25">
      <c r="S319" s="320">
        <f t="shared" si="129"/>
        <v>0</v>
      </c>
      <c r="T319" s="320">
        <f t="shared" si="130"/>
        <v>0</v>
      </c>
      <c r="U319" s="320"/>
      <c r="V319" s="320" t="e">
        <f>VLOOKUP(S319,'Price list'!D$15:S$298,15,FALSE)</f>
        <v>#N/A</v>
      </c>
      <c r="W319" s="320">
        <f t="shared" si="131"/>
        <v>0</v>
      </c>
      <c r="X319" s="320">
        <f t="shared" si="132"/>
        <v>0</v>
      </c>
      <c r="Y319" s="318" t="e">
        <f t="shared" si="121"/>
        <v>#N/A</v>
      </c>
      <c r="Z319" s="318">
        <f t="shared" si="133"/>
        <v>0</v>
      </c>
      <c r="AC319" s="318" t="e">
        <f t="shared" si="134"/>
        <v>#N/A</v>
      </c>
      <c r="AD319" s="318">
        <f t="shared" si="135"/>
        <v>0</v>
      </c>
      <c r="AE319" s="318" t="e">
        <f t="shared" si="136"/>
        <v>#N/A</v>
      </c>
      <c r="AF319" s="318" t="e">
        <f>VLOOKUP(AC319,'Price list'!AN:AO,2,FALSE)</f>
        <v>#N/A</v>
      </c>
      <c r="AG319" s="318">
        <f t="shared" si="137"/>
        <v>0</v>
      </c>
      <c r="AH319" s="318">
        <f t="shared" si="138"/>
        <v>0</v>
      </c>
      <c r="AI319" s="318">
        <f t="shared" si="139"/>
        <v>0</v>
      </c>
    </row>
    <row r="320" spans="19:35" x14ac:dyDescent="0.25">
      <c r="S320" s="320">
        <f t="shared" si="129"/>
        <v>0</v>
      </c>
      <c r="T320" s="320">
        <f t="shared" si="130"/>
        <v>0</v>
      </c>
      <c r="U320" s="320"/>
      <c r="V320" s="320" t="e">
        <f>VLOOKUP(S320,'Price list'!D$15:S$298,15,FALSE)</f>
        <v>#N/A</v>
      </c>
      <c r="W320" s="320">
        <f t="shared" si="131"/>
        <v>0</v>
      </c>
      <c r="X320" s="320">
        <f t="shared" si="132"/>
        <v>0</v>
      </c>
      <c r="Y320" s="318" t="e">
        <f t="shared" si="121"/>
        <v>#N/A</v>
      </c>
      <c r="Z320" s="318">
        <f t="shared" si="133"/>
        <v>0</v>
      </c>
      <c r="AC320" s="318" t="e">
        <f t="shared" si="134"/>
        <v>#N/A</v>
      </c>
      <c r="AD320" s="318">
        <f t="shared" si="135"/>
        <v>0</v>
      </c>
      <c r="AE320" s="318" t="e">
        <f t="shared" si="136"/>
        <v>#N/A</v>
      </c>
      <c r="AF320" s="318" t="e">
        <f>VLOOKUP(AC320,'Price list'!AN:AO,2,FALSE)</f>
        <v>#N/A</v>
      </c>
      <c r="AG320" s="318">
        <f t="shared" si="137"/>
        <v>0</v>
      </c>
      <c r="AH320" s="318">
        <f t="shared" si="138"/>
        <v>0</v>
      </c>
      <c r="AI320" s="318">
        <f t="shared" si="139"/>
        <v>0</v>
      </c>
    </row>
    <row r="321" spans="19:35" x14ac:dyDescent="0.25">
      <c r="S321" s="320">
        <f t="shared" si="129"/>
        <v>0</v>
      </c>
      <c r="T321" s="320">
        <f t="shared" si="130"/>
        <v>0</v>
      </c>
      <c r="U321" s="320"/>
      <c r="V321" s="320" t="e">
        <f>VLOOKUP(S321,'Price list'!D$15:S$298,15,FALSE)</f>
        <v>#N/A</v>
      </c>
      <c r="W321" s="320">
        <f t="shared" si="131"/>
        <v>0</v>
      </c>
      <c r="X321" s="320">
        <f t="shared" si="132"/>
        <v>0</v>
      </c>
      <c r="Y321" s="318" t="e">
        <f t="shared" si="121"/>
        <v>#N/A</v>
      </c>
      <c r="Z321" s="318">
        <f t="shared" si="133"/>
        <v>0</v>
      </c>
      <c r="AC321" s="318" t="e">
        <f t="shared" si="134"/>
        <v>#N/A</v>
      </c>
      <c r="AD321" s="318">
        <f t="shared" si="135"/>
        <v>0</v>
      </c>
      <c r="AE321" s="318" t="e">
        <f t="shared" si="136"/>
        <v>#N/A</v>
      </c>
      <c r="AF321" s="318" t="e">
        <f>VLOOKUP(AC321,'Price list'!AN:AO,2,FALSE)</f>
        <v>#N/A</v>
      </c>
      <c r="AG321" s="318">
        <f t="shared" si="137"/>
        <v>0</v>
      </c>
      <c r="AH321" s="318">
        <f t="shared" si="138"/>
        <v>0</v>
      </c>
      <c r="AI321" s="318">
        <f t="shared" si="139"/>
        <v>0</v>
      </c>
    </row>
    <row r="322" spans="19:35" x14ac:dyDescent="0.25">
      <c r="S322" s="320">
        <f t="shared" si="129"/>
        <v>0</v>
      </c>
      <c r="T322" s="320">
        <f t="shared" si="130"/>
        <v>0</v>
      </c>
      <c r="U322" s="320"/>
      <c r="V322" s="320" t="e">
        <f>VLOOKUP(S322,'Price list'!D$15:S$298,15,FALSE)</f>
        <v>#N/A</v>
      </c>
      <c r="W322" s="320">
        <f t="shared" si="131"/>
        <v>0</v>
      </c>
      <c r="X322" s="320">
        <f t="shared" si="132"/>
        <v>0</v>
      </c>
      <c r="Y322" s="318" t="e">
        <f t="shared" si="121"/>
        <v>#N/A</v>
      </c>
      <c r="Z322" s="318">
        <f t="shared" si="133"/>
        <v>0</v>
      </c>
      <c r="AC322" s="318" t="e">
        <f t="shared" si="134"/>
        <v>#N/A</v>
      </c>
      <c r="AD322" s="318">
        <f t="shared" si="135"/>
        <v>0</v>
      </c>
      <c r="AE322" s="318" t="e">
        <f t="shared" si="136"/>
        <v>#N/A</v>
      </c>
      <c r="AF322" s="318" t="e">
        <f>VLOOKUP(AC322,'Price list'!AN:AO,2,FALSE)</f>
        <v>#N/A</v>
      </c>
      <c r="AG322" s="318">
        <f t="shared" si="137"/>
        <v>0</v>
      </c>
      <c r="AH322" s="318">
        <f t="shared" si="138"/>
        <v>0</v>
      </c>
      <c r="AI322" s="318">
        <f t="shared" si="139"/>
        <v>0</v>
      </c>
    </row>
    <row r="323" spans="19:35" x14ac:dyDescent="0.25">
      <c r="S323" s="320">
        <f t="shared" si="129"/>
        <v>0</v>
      </c>
      <c r="T323" s="320">
        <f t="shared" si="130"/>
        <v>0</v>
      </c>
      <c r="U323" s="320"/>
      <c r="V323" s="320" t="e">
        <f>VLOOKUP(S323,'Price list'!D$15:S$298,15,FALSE)</f>
        <v>#N/A</v>
      </c>
      <c r="W323" s="320">
        <f t="shared" si="131"/>
        <v>0</v>
      </c>
      <c r="X323" s="320">
        <f t="shared" si="132"/>
        <v>0</v>
      </c>
      <c r="Y323" s="318" t="e">
        <f t="shared" ref="Y323:Y386" si="142">VLOOKUP(A323,AA:AB,2,FALSE)</f>
        <v>#N/A</v>
      </c>
      <c r="Z323" s="318">
        <f t="shared" si="133"/>
        <v>0</v>
      </c>
      <c r="AC323" s="318" t="e">
        <f t="shared" si="134"/>
        <v>#N/A</v>
      </c>
      <c r="AD323" s="318">
        <f t="shared" si="135"/>
        <v>0</v>
      </c>
      <c r="AE323" s="318" t="e">
        <f t="shared" si="136"/>
        <v>#N/A</v>
      </c>
      <c r="AF323" s="318" t="e">
        <f>VLOOKUP(AC323,'Price list'!AN:AO,2,FALSE)</f>
        <v>#N/A</v>
      </c>
      <c r="AG323" s="318">
        <f t="shared" si="137"/>
        <v>0</v>
      </c>
      <c r="AH323" s="318">
        <f t="shared" si="138"/>
        <v>0</v>
      </c>
      <c r="AI323" s="318">
        <f t="shared" si="139"/>
        <v>0</v>
      </c>
    </row>
    <row r="324" spans="19:35" x14ac:dyDescent="0.25">
      <c r="S324" s="320">
        <f t="shared" si="129"/>
        <v>0</v>
      </c>
      <c r="T324" s="320">
        <f t="shared" si="130"/>
        <v>0</v>
      </c>
      <c r="U324" s="320"/>
      <c r="V324" s="320" t="e">
        <f>VLOOKUP(S324,'Price list'!D$15:S$298,15,FALSE)</f>
        <v>#N/A</v>
      </c>
      <c r="W324" s="320">
        <f t="shared" si="131"/>
        <v>0</v>
      </c>
      <c r="X324" s="320">
        <f t="shared" si="132"/>
        <v>0</v>
      </c>
      <c r="Y324" s="318" t="e">
        <f t="shared" si="142"/>
        <v>#N/A</v>
      </c>
      <c r="Z324" s="318">
        <f t="shared" si="133"/>
        <v>0</v>
      </c>
      <c r="AC324" s="318" t="e">
        <f t="shared" si="134"/>
        <v>#N/A</v>
      </c>
      <c r="AD324" s="318">
        <f t="shared" si="135"/>
        <v>0</v>
      </c>
      <c r="AE324" s="318" t="e">
        <f t="shared" si="136"/>
        <v>#N/A</v>
      </c>
      <c r="AF324" s="318" t="e">
        <f>VLOOKUP(AC324,'Price list'!AN:AO,2,FALSE)</f>
        <v>#N/A</v>
      </c>
      <c r="AG324" s="318">
        <f t="shared" si="137"/>
        <v>0</v>
      </c>
      <c r="AH324" s="318">
        <f t="shared" si="138"/>
        <v>0</v>
      </c>
      <c r="AI324" s="318">
        <f t="shared" si="139"/>
        <v>0</v>
      </c>
    </row>
    <row r="325" spans="19:35" x14ac:dyDescent="0.25">
      <c r="S325" s="320">
        <f t="shared" si="129"/>
        <v>0</v>
      </c>
      <c r="T325" s="320">
        <f t="shared" si="130"/>
        <v>0</v>
      </c>
      <c r="U325" s="320"/>
      <c r="V325" s="320" t="e">
        <f>VLOOKUP(S325,'Price list'!D$15:S$298,15,FALSE)</f>
        <v>#N/A</v>
      </c>
      <c r="W325" s="320">
        <f t="shared" si="131"/>
        <v>0</v>
      </c>
      <c r="X325" s="320">
        <f t="shared" si="132"/>
        <v>0</v>
      </c>
      <c r="Y325" s="318" t="e">
        <f t="shared" si="142"/>
        <v>#N/A</v>
      </c>
      <c r="Z325" s="318">
        <f t="shared" si="133"/>
        <v>0</v>
      </c>
      <c r="AC325" s="318" t="e">
        <f t="shared" si="134"/>
        <v>#N/A</v>
      </c>
      <c r="AD325" s="318">
        <f t="shared" si="135"/>
        <v>0</v>
      </c>
      <c r="AE325" s="318" t="e">
        <f t="shared" si="136"/>
        <v>#N/A</v>
      </c>
      <c r="AF325" s="318" t="e">
        <f>VLOOKUP(AC325,'Price list'!AN:AO,2,FALSE)</f>
        <v>#N/A</v>
      </c>
      <c r="AG325" s="318">
        <f t="shared" si="137"/>
        <v>0</v>
      </c>
      <c r="AH325" s="318">
        <f t="shared" si="138"/>
        <v>0</v>
      </c>
      <c r="AI325" s="318">
        <f t="shared" si="139"/>
        <v>0</v>
      </c>
    </row>
    <row r="326" spans="19:35" x14ac:dyDescent="0.25">
      <c r="S326" s="320">
        <f t="shared" si="129"/>
        <v>0</v>
      </c>
      <c r="T326" s="320">
        <f t="shared" si="130"/>
        <v>0</v>
      </c>
      <c r="U326" s="320"/>
      <c r="V326" s="320" t="e">
        <f>VLOOKUP(S326,'Price list'!D$15:S$298,15,FALSE)</f>
        <v>#N/A</v>
      </c>
      <c r="W326" s="320">
        <f t="shared" si="131"/>
        <v>0</v>
      </c>
      <c r="X326" s="320">
        <f t="shared" si="132"/>
        <v>0</v>
      </c>
      <c r="Y326" s="318" t="e">
        <f t="shared" si="142"/>
        <v>#N/A</v>
      </c>
      <c r="Z326" s="318">
        <f t="shared" si="133"/>
        <v>0</v>
      </c>
      <c r="AC326" s="318" t="e">
        <f t="shared" si="134"/>
        <v>#N/A</v>
      </c>
      <c r="AD326" s="318">
        <f t="shared" si="135"/>
        <v>0</v>
      </c>
      <c r="AE326" s="318" t="e">
        <f t="shared" si="136"/>
        <v>#N/A</v>
      </c>
      <c r="AF326" s="318" t="e">
        <f>VLOOKUP(AC326,'Price list'!AN:AO,2,FALSE)</f>
        <v>#N/A</v>
      </c>
      <c r="AG326" s="318">
        <f t="shared" si="137"/>
        <v>0</v>
      </c>
      <c r="AH326" s="318">
        <f t="shared" si="138"/>
        <v>0</v>
      </c>
      <c r="AI326" s="318">
        <f t="shared" si="139"/>
        <v>0</v>
      </c>
    </row>
    <row r="327" spans="19:35" x14ac:dyDescent="0.25">
      <c r="S327" s="320">
        <f t="shared" si="129"/>
        <v>0</v>
      </c>
      <c r="T327" s="320">
        <f t="shared" si="130"/>
        <v>0</v>
      </c>
      <c r="U327" s="320"/>
      <c r="V327" s="320" t="e">
        <f>VLOOKUP(S327,'Price list'!D$15:S$298,15,FALSE)</f>
        <v>#N/A</v>
      </c>
      <c r="W327" s="320">
        <f t="shared" si="131"/>
        <v>0</v>
      </c>
      <c r="X327" s="320">
        <f t="shared" si="132"/>
        <v>0</v>
      </c>
      <c r="Y327" s="318" t="e">
        <f t="shared" si="142"/>
        <v>#N/A</v>
      </c>
      <c r="Z327" s="318">
        <f t="shared" si="133"/>
        <v>0</v>
      </c>
      <c r="AC327" s="318" t="e">
        <f t="shared" si="134"/>
        <v>#N/A</v>
      </c>
      <c r="AD327" s="318">
        <f t="shared" si="135"/>
        <v>0</v>
      </c>
      <c r="AE327" s="318" t="e">
        <f t="shared" si="136"/>
        <v>#N/A</v>
      </c>
      <c r="AF327" s="318" t="e">
        <f>VLOOKUP(AC327,'Price list'!AN:AO,2,FALSE)</f>
        <v>#N/A</v>
      </c>
      <c r="AG327" s="318">
        <f t="shared" si="137"/>
        <v>0</v>
      </c>
      <c r="AH327" s="318">
        <f t="shared" si="138"/>
        <v>0</v>
      </c>
      <c r="AI327" s="318">
        <f t="shared" si="139"/>
        <v>0</v>
      </c>
    </row>
    <row r="328" spans="19:35" x14ac:dyDescent="0.25">
      <c r="S328" s="320">
        <f t="shared" si="129"/>
        <v>0</v>
      </c>
      <c r="T328" s="320">
        <f t="shared" si="130"/>
        <v>0</v>
      </c>
      <c r="U328" s="320"/>
      <c r="V328" s="320" t="e">
        <f>VLOOKUP(S328,'Price list'!D$15:S$298,15,FALSE)</f>
        <v>#N/A</v>
      </c>
      <c r="W328" s="320">
        <f t="shared" si="131"/>
        <v>0</v>
      </c>
      <c r="X328" s="320">
        <f t="shared" si="132"/>
        <v>0</v>
      </c>
      <c r="Y328" s="318" t="e">
        <f t="shared" si="142"/>
        <v>#N/A</v>
      </c>
      <c r="Z328" s="318">
        <f t="shared" si="133"/>
        <v>0</v>
      </c>
      <c r="AC328" s="318" t="e">
        <f t="shared" si="134"/>
        <v>#N/A</v>
      </c>
      <c r="AD328" s="318">
        <f t="shared" si="135"/>
        <v>0</v>
      </c>
      <c r="AE328" s="318" t="e">
        <f t="shared" si="136"/>
        <v>#N/A</v>
      </c>
      <c r="AF328" s="318" t="e">
        <f>VLOOKUP(AC328,'Price list'!AN:AO,2,FALSE)</f>
        <v>#N/A</v>
      </c>
      <c r="AG328" s="318">
        <f t="shared" si="137"/>
        <v>0</v>
      </c>
      <c r="AH328" s="318">
        <f t="shared" si="138"/>
        <v>0</v>
      </c>
      <c r="AI328" s="318">
        <f t="shared" si="139"/>
        <v>0</v>
      </c>
    </row>
    <row r="329" spans="19:35" x14ac:dyDescent="0.25">
      <c r="S329" s="320">
        <f t="shared" ref="S329:S392" si="143">E329</f>
        <v>0</v>
      </c>
      <c r="T329" s="320">
        <f t="shared" ref="T329:T392" si="144">D329</f>
        <v>0</v>
      </c>
      <c r="U329" s="320"/>
      <c r="V329" s="320" t="e">
        <f>VLOOKUP(S329,'Price list'!D$15:S$298,15,FALSE)</f>
        <v>#N/A</v>
      </c>
      <c r="W329" s="320">
        <f t="shared" ref="W329:W392" si="145">G329</f>
        <v>0</v>
      </c>
      <c r="X329" s="320">
        <f t="shared" ref="X329:X392" si="146">H329</f>
        <v>0</v>
      </c>
      <c r="Y329" s="318" t="e">
        <f t="shared" si="142"/>
        <v>#N/A</v>
      </c>
      <c r="Z329" s="318">
        <f t="shared" ref="Z329:Z392" si="147">B329</f>
        <v>0</v>
      </c>
      <c r="AC329" s="318" t="e">
        <f t="shared" ref="AC329:AC392" si="148">CONCATENATE(Y329,S329,Z329)</f>
        <v>#N/A</v>
      </c>
      <c r="AD329" s="318">
        <f t="shared" ref="AD329:AD392" si="149">S329</f>
        <v>0</v>
      </c>
      <c r="AE329" s="318" t="e">
        <f t="shared" ref="AE329:AE392" si="150">CONCATENATE(Y329,AD329)</f>
        <v>#N/A</v>
      </c>
      <c r="AF329" s="318" t="e">
        <f>VLOOKUP(AC329,'Price list'!AN:AO,2,FALSE)</f>
        <v>#N/A</v>
      </c>
      <c r="AG329" s="318">
        <f t="shared" ref="AG329:AG392" si="151">S329</f>
        <v>0</v>
      </c>
      <c r="AH329" s="318">
        <f t="shared" ref="AH329:AH392" si="152">W329</f>
        <v>0</v>
      </c>
      <c r="AI329" s="318">
        <f t="shared" ref="AI329:AI392" si="153">X329</f>
        <v>0</v>
      </c>
    </row>
    <row r="330" spans="19:35" x14ac:dyDescent="0.25">
      <c r="S330" s="320">
        <f t="shared" si="143"/>
        <v>0</v>
      </c>
      <c r="T330" s="320">
        <f t="shared" si="144"/>
        <v>0</v>
      </c>
      <c r="U330" s="320"/>
      <c r="V330" s="320" t="e">
        <f>VLOOKUP(S330,'Price list'!D$15:S$298,15,FALSE)</f>
        <v>#N/A</v>
      </c>
      <c r="W330" s="320">
        <f t="shared" si="145"/>
        <v>0</v>
      </c>
      <c r="X330" s="320">
        <f t="shared" si="146"/>
        <v>0</v>
      </c>
      <c r="Y330" s="318" t="e">
        <f t="shared" si="142"/>
        <v>#N/A</v>
      </c>
      <c r="Z330" s="318">
        <f t="shared" si="147"/>
        <v>0</v>
      </c>
      <c r="AC330" s="318" t="e">
        <f t="shared" si="148"/>
        <v>#N/A</v>
      </c>
      <c r="AD330" s="318">
        <f t="shared" si="149"/>
        <v>0</v>
      </c>
      <c r="AE330" s="318" t="e">
        <f t="shared" si="150"/>
        <v>#N/A</v>
      </c>
      <c r="AF330" s="318" t="e">
        <f>VLOOKUP(AC330,'Price list'!AN:AO,2,FALSE)</f>
        <v>#N/A</v>
      </c>
      <c r="AG330" s="318">
        <f t="shared" si="151"/>
        <v>0</v>
      </c>
      <c r="AH330" s="318">
        <f t="shared" si="152"/>
        <v>0</v>
      </c>
      <c r="AI330" s="318">
        <f t="shared" si="153"/>
        <v>0</v>
      </c>
    </row>
    <row r="331" spans="19:35" x14ac:dyDescent="0.25">
      <c r="S331" s="320">
        <f t="shared" si="143"/>
        <v>0</v>
      </c>
      <c r="T331" s="320">
        <f t="shared" si="144"/>
        <v>0</v>
      </c>
      <c r="U331" s="320"/>
      <c r="V331" s="320" t="e">
        <f>VLOOKUP(S331,'Price list'!D$15:S$298,15,FALSE)</f>
        <v>#N/A</v>
      </c>
      <c r="W331" s="320">
        <f t="shared" si="145"/>
        <v>0</v>
      </c>
      <c r="X331" s="320">
        <f t="shared" si="146"/>
        <v>0</v>
      </c>
      <c r="Y331" s="318" t="e">
        <f t="shared" si="142"/>
        <v>#N/A</v>
      </c>
      <c r="Z331" s="318">
        <f t="shared" si="147"/>
        <v>0</v>
      </c>
      <c r="AC331" s="318" t="e">
        <f t="shared" si="148"/>
        <v>#N/A</v>
      </c>
      <c r="AD331" s="318">
        <f t="shared" si="149"/>
        <v>0</v>
      </c>
      <c r="AE331" s="318" t="e">
        <f t="shared" si="150"/>
        <v>#N/A</v>
      </c>
      <c r="AF331" s="318" t="e">
        <f>VLOOKUP(AC331,'Price list'!AN:AO,2,FALSE)</f>
        <v>#N/A</v>
      </c>
      <c r="AG331" s="318">
        <f t="shared" si="151"/>
        <v>0</v>
      </c>
      <c r="AH331" s="318">
        <f t="shared" si="152"/>
        <v>0</v>
      </c>
      <c r="AI331" s="318">
        <f t="shared" si="153"/>
        <v>0</v>
      </c>
    </row>
    <row r="332" spans="19:35" x14ac:dyDescent="0.25">
      <c r="S332" s="320">
        <f t="shared" si="143"/>
        <v>0</v>
      </c>
      <c r="T332" s="320">
        <f t="shared" si="144"/>
        <v>0</v>
      </c>
      <c r="U332" s="320"/>
      <c r="V332" s="320" t="e">
        <f>VLOOKUP(S332,'Price list'!D$15:S$298,15,FALSE)</f>
        <v>#N/A</v>
      </c>
      <c r="W332" s="320">
        <f t="shared" si="145"/>
        <v>0</v>
      </c>
      <c r="X332" s="320">
        <f t="shared" si="146"/>
        <v>0</v>
      </c>
      <c r="Y332" s="318" t="e">
        <f t="shared" si="142"/>
        <v>#N/A</v>
      </c>
      <c r="Z332" s="318">
        <f t="shared" si="147"/>
        <v>0</v>
      </c>
      <c r="AC332" s="318" t="e">
        <f t="shared" si="148"/>
        <v>#N/A</v>
      </c>
      <c r="AD332" s="318">
        <f t="shared" si="149"/>
        <v>0</v>
      </c>
      <c r="AE332" s="318" t="e">
        <f t="shared" si="150"/>
        <v>#N/A</v>
      </c>
      <c r="AF332" s="318" t="e">
        <f>VLOOKUP(AC332,'Price list'!AN:AO,2,FALSE)</f>
        <v>#N/A</v>
      </c>
      <c r="AG332" s="318">
        <f t="shared" si="151"/>
        <v>0</v>
      </c>
      <c r="AH332" s="318">
        <f t="shared" si="152"/>
        <v>0</v>
      </c>
      <c r="AI332" s="318">
        <f t="shared" si="153"/>
        <v>0</v>
      </c>
    </row>
    <row r="333" spans="19:35" x14ac:dyDescent="0.25">
      <c r="S333" s="320">
        <f t="shared" si="143"/>
        <v>0</v>
      </c>
      <c r="T333" s="320">
        <f t="shared" si="144"/>
        <v>0</v>
      </c>
      <c r="U333" s="320"/>
      <c r="V333" s="320" t="e">
        <f>VLOOKUP(S333,'Price list'!D$15:S$298,15,FALSE)</f>
        <v>#N/A</v>
      </c>
      <c r="W333" s="320">
        <f t="shared" si="145"/>
        <v>0</v>
      </c>
      <c r="X333" s="320">
        <f t="shared" si="146"/>
        <v>0</v>
      </c>
      <c r="Y333" s="318" t="e">
        <f t="shared" si="142"/>
        <v>#N/A</v>
      </c>
      <c r="Z333" s="318">
        <f t="shared" si="147"/>
        <v>0</v>
      </c>
      <c r="AC333" s="318" t="e">
        <f t="shared" si="148"/>
        <v>#N/A</v>
      </c>
      <c r="AD333" s="318">
        <f t="shared" si="149"/>
        <v>0</v>
      </c>
      <c r="AE333" s="318" t="e">
        <f t="shared" si="150"/>
        <v>#N/A</v>
      </c>
      <c r="AF333" s="318" t="e">
        <f>VLOOKUP(AC333,'Price list'!AN:AO,2,FALSE)</f>
        <v>#N/A</v>
      </c>
      <c r="AG333" s="318">
        <f t="shared" si="151"/>
        <v>0</v>
      </c>
      <c r="AH333" s="318">
        <f t="shared" si="152"/>
        <v>0</v>
      </c>
      <c r="AI333" s="318">
        <f t="shared" si="153"/>
        <v>0</v>
      </c>
    </row>
    <row r="334" spans="19:35" x14ac:dyDescent="0.25">
      <c r="S334" s="320">
        <f t="shared" si="143"/>
        <v>0</v>
      </c>
      <c r="T334" s="320">
        <f t="shared" si="144"/>
        <v>0</v>
      </c>
      <c r="U334" s="320"/>
      <c r="V334" s="320" t="e">
        <f>VLOOKUP(S334,'Price list'!D$15:S$298,15,FALSE)</f>
        <v>#N/A</v>
      </c>
      <c r="W334" s="320">
        <f t="shared" si="145"/>
        <v>0</v>
      </c>
      <c r="X334" s="320">
        <f t="shared" si="146"/>
        <v>0</v>
      </c>
      <c r="Y334" s="318" t="e">
        <f t="shared" si="142"/>
        <v>#N/A</v>
      </c>
      <c r="Z334" s="318">
        <f t="shared" si="147"/>
        <v>0</v>
      </c>
      <c r="AC334" s="318" t="e">
        <f t="shared" si="148"/>
        <v>#N/A</v>
      </c>
      <c r="AD334" s="318">
        <f t="shared" si="149"/>
        <v>0</v>
      </c>
      <c r="AE334" s="318" t="e">
        <f t="shared" si="150"/>
        <v>#N/A</v>
      </c>
      <c r="AF334" s="318" t="e">
        <f>VLOOKUP(AC334,'Price list'!AN:AO,2,FALSE)</f>
        <v>#N/A</v>
      </c>
      <c r="AG334" s="318">
        <f t="shared" si="151"/>
        <v>0</v>
      </c>
      <c r="AH334" s="318">
        <f t="shared" si="152"/>
        <v>0</v>
      </c>
      <c r="AI334" s="318">
        <f t="shared" si="153"/>
        <v>0</v>
      </c>
    </row>
    <row r="335" spans="19:35" x14ac:dyDescent="0.25">
      <c r="S335" s="320">
        <f t="shared" si="143"/>
        <v>0</v>
      </c>
      <c r="T335" s="320">
        <f t="shared" si="144"/>
        <v>0</v>
      </c>
      <c r="U335" s="320"/>
      <c r="V335" s="320" t="e">
        <f>VLOOKUP(S335,'Price list'!D$15:S$298,15,FALSE)</f>
        <v>#N/A</v>
      </c>
      <c r="W335" s="320">
        <f t="shared" si="145"/>
        <v>0</v>
      </c>
      <c r="X335" s="320">
        <f t="shared" si="146"/>
        <v>0</v>
      </c>
      <c r="Y335" s="318" t="e">
        <f t="shared" si="142"/>
        <v>#N/A</v>
      </c>
      <c r="Z335" s="318">
        <f t="shared" si="147"/>
        <v>0</v>
      </c>
      <c r="AC335" s="318" t="e">
        <f t="shared" si="148"/>
        <v>#N/A</v>
      </c>
      <c r="AD335" s="318">
        <f t="shared" si="149"/>
        <v>0</v>
      </c>
      <c r="AE335" s="318" t="e">
        <f t="shared" si="150"/>
        <v>#N/A</v>
      </c>
      <c r="AF335" s="318" t="e">
        <f>VLOOKUP(AC335,'Price list'!AN:AO,2,FALSE)</f>
        <v>#N/A</v>
      </c>
      <c r="AG335" s="318">
        <f t="shared" si="151"/>
        <v>0</v>
      </c>
      <c r="AH335" s="318">
        <f t="shared" si="152"/>
        <v>0</v>
      </c>
      <c r="AI335" s="318">
        <f t="shared" si="153"/>
        <v>0</v>
      </c>
    </row>
    <row r="336" spans="19:35" x14ac:dyDescent="0.25">
      <c r="S336" s="320">
        <f t="shared" si="143"/>
        <v>0</v>
      </c>
      <c r="T336" s="320">
        <f t="shared" si="144"/>
        <v>0</v>
      </c>
      <c r="U336" s="320"/>
      <c r="V336" s="320" t="e">
        <f>VLOOKUP(S336,'Price list'!D$15:S$298,15,FALSE)</f>
        <v>#N/A</v>
      </c>
      <c r="W336" s="320">
        <f t="shared" si="145"/>
        <v>0</v>
      </c>
      <c r="X336" s="320">
        <f t="shared" si="146"/>
        <v>0</v>
      </c>
      <c r="Y336" s="318" t="e">
        <f t="shared" si="142"/>
        <v>#N/A</v>
      </c>
      <c r="Z336" s="318">
        <f t="shared" si="147"/>
        <v>0</v>
      </c>
      <c r="AC336" s="318" t="e">
        <f t="shared" si="148"/>
        <v>#N/A</v>
      </c>
      <c r="AD336" s="318">
        <f t="shared" si="149"/>
        <v>0</v>
      </c>
      <c r="AE336" s="318" t="e">
        <f t="shared" si="150"/>
        <v>#N/A</v>
      </c>
      <c r="AF336" s="318" t="e">
        <f>VLOOKUP(AC336,'Price list'!AN:AO,2,FALSE)</f>
        <v>#N/A</v>
      </c>
      <c r="AG336" s="318">
        <f t="shared" si="151"/>
        <v>0</v>
      </c>
      <c r="AH336" s="318">
        <f t="shared" si="152"/>
        <v>0</v>
      </c>
      <c r="AI336" s="318">
        <f t="shared" si="153"/>
        <v>0</v>
      </c>
    </row>
    <row r="337" spans="19:35" x14ac:dyDescent="0.25">
      <c r="S337" s="320">
        <f t="shared" si="143"/>
        <v>0</v>
      </c>
      <c r="T337" s="320">
        <f t="shared" si="144"/>
        <v>0</v>
      </c>
      <c r="U337" s="320"/>
      <c r="V337" s="320" t="e">
        <f>VLOOKUP(S337,'Price list'!D$15:S$298,15,FALSE)</f>
        <v>#N/A</v>
      </c>
      <c r="W337" s="320">
        <f t="shared" si="145"/>
        <v>0</v>
      </c>
      <c r="X337" s="320">
        <f t="shared" si="146"/>
        <v>0</v>
      </c>
      <c r="Y337" s="318" t="e">
        <f t="shared" si="142"/>
        <v>#N/A</v>
      </c>
      <c r="Z337" s="318">
        <f t="shared" si="147"/>
        <v>0</v>
      </c>
      <c r="AC337" s="318" t="e">
        <f t="shared" si="148"/>
        <v>#N/A</v>
      </c>
      <c r="AD337" s="318">
        <f t="shared" si="149"/>
        <v>0</v>
      </c>
      <c r="AE337" s="318" t="e">
        <f t="shared" si="150"/>
        <v>#N/A</v>
      </c>
      <c r="AF337" s="318" t="e">
        <f>VLOOKUP(AC337,'Price list'!AN:AO,2,FALSE)</f>
        <v>#N/A</v>
      </c>
      <c r="AG337" s="318">
        <f t="shared" si="151"/>
        <v>0</v>
      </c>
      <c r="AH337" s="318">
        <f t="shared" si="152"/>
        <v>0</v>
      </c>
      <c r="AI337" s="318">
        <f t="shared" si="153"/>
        <v>0</v>
      </c>
    </row>
    <row r="338" spans="19:35" x14ac:dyDescent="0.25">
      <c r="S338" s="320">
        <f t="shared" si="143"/>
        <v>0</v>
      </c>
      <c r="T338" s="320">
        <f t="shared" si="144"/>
        <v>0</v>
      </c>
      <c r="U338" s="320"/>
      <c r="V338" s="320" t="e">
        <f>VLOOKUP(S338,'Price list'!D$15:S$298,15,FALSE)</f>
        <v>#N/A</v>
      </c>
      <c r="W338" s="320">
        <f t="shared" si="145"/>
        <v>0</v>
      </c>
      <c r="X338" s="320">
        <f t="shared" si="146"/>
        <v>0</v>
      </c>
      <c r="Y338" s="318" t="e">
        <f t="shared" si="142"/>
        <v>#N/A</v>
      </c>
      <c r="Z338" s="318">
        <f t="shared" si="147"/>
        <v>0</v>
      </c>
      <c r="AC338" s="318" t="e">
        <f t="shared" si="148"/>
        <v>#N/A</v>
      </c>
      <c r="AD338" s="318">
        <f t="shared" si="149"/>
        <v>0</v>
      </c>
      <c r="AE338" s="318" t="e">
        <f t="shared" si="150"/>
        <v>#N/A</v>
      </c>
      <c r="AF338" s="318" t="e">
        <f>VLOOKUP(AC338,'Price list'!AN:AO,2,FALSE)</f>
        <v>#N/A</v>
      </c>
      <c r="AG338" s="318">
        <f t="shared" si="151"/>
        <v>0</v>
      </c>
      <c r="AH338" s="318">
        <f t="shared" si="152"/>
        <v>0</v>
      </c>
      <c r="AI338" s="318">
        <f t="shared" si="153"/>
        <v>0</v>
      </c>
    </row>
    <row r="339" spans="19:35" x14ac:dyDescent="0.25">
      <c r="S339" s="320">
        <f t="shared" si="143"/>
        <v>0</v>
      </c>
      <c r="T339" s="320">
        <f t="shared" si="144"/>
        <v>0</v>
      </c>
      <c r="U339" s="320"/>
      <c r="V339" s="320" t="e">
        <f>VLOOKUP(S339,'Price list'!D$15:S$298,15,FALSE)</f>
        <v>#N/A</v>
      </c>
      <c r="W339" s="320">
        <f t="shared" si="145"/>
        <v>0</v>
      </c>
      <c r="X339" s="320">
        <f t="shared" si="146"/>
        <v>0</v>
      </c>
      <c r="Y339" s="318" t="e">
        <f t="shared" si="142"/>
        <v>#N/A</v>
      </c>
      <c r="Z339" s="318">
        <f t="shared" si="147"/>
        <v>0</v>
      </c>
      <c r="AC339" s="318" t="e">
        <f t="shared" si="148"/>
        <v>#N/A</v>
      </c>
      <c r="AD339" s="318">
        <f t="shared" si="149"/>
        <v>0</v>
      </c>
      <c r="AE339" s="318" t="e">
        <f t="shared" si="150"/>
        <v>#N/A</v>
      </c>
      <c r="AF339" s="318" t="e">
        <f>VLOOKUP(AC339,'Price list'!AN:AO,2,FALSE)</f>
        <v>#N/A</v>
      </c>
      <c r="AG339" s="318">
        <f t="shared" si="151"/>
        <v>0</v>
      </c>
      <c r="AH339" s="318">
        <f t="shared" si="152"/>
        <v>0</v>
      </c>
      <c r="AI339" s="318">
        <f t="shared" si="153"/>
        <v>0</v>
      </c>
    </row>
    <row r="340" spans="19:35" x14ac:dyDescent="0.25">
      <c r="S340" s="320">
        <f t="shared" si="143"/>
        <v>0</v>
      </c>
      <c r="T340" s="320">
        <f t="shared" si="144"/>
        <v>0</v>
      </c>
      <c r="U340" s="320"/>
      <c r="V340" s="320" t="e">
        <f>VLOOKUP(S340,'Price list'!D$15:S$298,15,FALSE)</f>
        <v>#N/A</v>
      </c>
      <c r="W340" s="320">
        <f t="shared" si="145"/>
        <v>0</v>
      </c>
      <c r="X340" s="320">
        <f t="shared" si="146"/>
        <v>0</v>
      </c>
      <c r="Y340" s="318" t="e">
        <f t="shared" si="142"/>
        <v>#N/A</v>
      </c>
      <c r="Z340" s="318">
        <f t="shared" si="147"/>
        <v>0</v>
      </c>
      <c r="AC340" s="318" t="e">
        <f t="shared" si="148"/>
        <v>#N/A</v>
      </c>
      <c r="AD340" s="318">
        <f t="shared" si="149"/>
        <v>0</v>
      </c>
      <c r="AE340" s="318" t="e">
        <f t="shared" si="150"/>
        <v>#N/A</v>
      </c>
      <c r="AF340" s="318" t="e">
        <f>VLOOKUP(AC340,'Price list'!AN:AO,2,FALSE)</f>
        <v>#N/A</v>
      </c>
      <c r="AG340" s="318">
        <f t="shared" si="151"/>
        <v>0</v>
      </c>
      <c r="AH340" s="318">
        <f t="shared" si="152"/>
        <v>0</v>
      </c>
      <c r="AI340" s="318">
        <f t="shared" si="153"/>
        <v>0</v>
      </c>
    </row>
    <row r="341" spans="19:35" x14ac:dyDescent="0.25">
      <c r="S341" s="320">
        <f t="shared" si="143"/>
        <v>0</v>
      </c>
      <c r="T341" s="320">
        <f t="shared" si="144"/>
        <v>0</v>
      </c>
      <c r="U341" s="320"/>
      <c r="V341" s="320" t="e">
        <f>VLOOKUP(S341,'Price list'!D$15:S$298,15,FALSE)</f>
        <v>#N/A</v>
      </c>
      <c r="W341" s="320">
        <f t="shared" si="145"/>
        <v>0</v>
      </c>
      <c r="X341" s="320">
        <f t="shared" si="146"/>
        <v>0</v>
      </c>
      <c r="Y341" s="318" t="e">
        <f t="shared" si="142"/>
        <v>#N/A</v>
      </c>
      <c r="Z341" s="318">
        <f t="shared" si="147"/>
        <v>0</v>
      </c>
      <c r="AC341" s="318" t="e">
        <f t="shared" si="148"/>
        <v>#N/A</v>
      </c>
      <c r="AD341" s="318">
        <f t="shared" si="149"/>
        <v>0</v>
      </c>
      <c r="AE341" s="318" t="e">
        <f t="shared" si="150"/>
        <v>#N/A</v>
      </c>
      <c r="AF341" s="318" t="e">
        <f>VLOOKUP(AC341,'Price list'!AN:AO,2,FALSE)</f>
        <v>#N/A</v>
      </c>
      <c r="AG341" s="318">
        <f t="shared" si="151"/>
        <v>0</v>
      </c>
      <c r="AH341" s="318">
        <f t="shared" si="152"/>
        <v>0</v>
      </c>
      <c r="AI341" s="318">
        <f t="shared" si="153"/>
        <v>0</v>
      </c>
    </row>
    <row r="342" spans="19:35" x14ac:dyDescent="0.25">
      <c r="S342" s="320">
        <f t="shared" si="143"/>
        <v>0</v>
      </c>
      <c r="T342" s="320">
        <f t="shared" si="144"/>
        <v>0</v>
      </c>
      <c r="U342" s="320"/>
      <c r="V342" s="320" t="e">
        <f>VLOOKUP(S342,'Price list'!D$15:S$298,15,FALSE)</f>
        <v>#N/A</v>
      </c>
      <c r="W342" s="320">
        <f t="shared" si="145"/>
        <v>0</v>
      </c>
      <c r="X342" s="320">
        <f t="shared" si="146"/>
        <v>0</v>
      </c>
      <c r="Y342" s="318" t="e">
        <f t="shared" si="142"/>
        <v>#N/A</v>
      </c>
      <c r="Z342" s="318">
        <f t="shared" si="147"/>
        <v>0</v>
      </c>
      <c r="AC342" s="318" t="e">
        <f t="shared" si="148"/>
        <v>#N/A</v>
      </c>
      <c r="AD342" s="318">
        <f t="shared" si="149"/>
        <v>0</v>
      </c>
      <c r="AE342" s="318" t="e">
        <f t="shared" si="150"/>
        <v>#N/A</v>
      </c>
      <c r="AF342" s="318" t="e">
        <f>VLOOKUP(AC342,'Price list'!AN:AO,2,FALSE)</f>
        <v>#N/A</v>
      </c>
      <c r="AG342" s="318">
        <f t="shared" si="151"/>
        <v>0</v>
      </c>
      <c r="AH342" s="318">
        <f t="shared" si="152"/>
        <v>0</v>
      </c>
      <c r="AI342" s="318">
        <f t="shared" si="153"/>
        <v>0</v>
      </c>
    </row>
    <row r="343" spans="19:35" x14ac:dyDescent="0.25">
      <c r="S343" s="320">
        <f t="shared" si="143"/>
        <v>0</v>
      </c>
      <c r="T343" s="320">
        <f t="shared" si="144"/>
        <v>0</v>
      </c>
      <c r="U343" s="320"/>
      <c r="V343" s="320" t="e">
        <f>VLOOKUP(S343,'Price list'!D$15:S$298,15,FALSE)</f>
        <v>#N/A</v>
      </c>
      <c r="W343" s="320">
        <f t="shared" si="145"/>
        <v>0</v>
      </c>
      <c r="X343" s="320">
        <f t="shared" si="146"/>
        <v>0</v>
      </c>
      <c r="Y343" s="318" t="e">
        <f t="shared" si="142"/>
        <v>#N/A</v>
      </c>
      <c r="Z343" s="318">
        <f t="shared" si="147"/>
        <v>0</v>
      </c>
      <c r="AC343" s="318" t="e">
        <f t="shared" si="148"/>
        <v>#N/A</v>
      </c>
      <c r="AD343" s="318">
        <f t="shared" si="149"/>
        <v>0</v>
      </c>
      <c r="AE343" s="318" t="e">
        <f t="shared" si="150"/>
        <v>#N/A</v>
      </c>
      <c r="AF343" s="318" t="e">
        <f>VLOOKUP(AC343,'Price list'!AN:AO,2,FALSE)</f>
        <v>#N/A</v>
      </c>
      <c r="AG343" s="318">
        <f t="shared" si="151"/>
        <v>0</v>
      </c>
      <c r="AH343" s="318">
        <f t="shared" si="152"/>
        <v>0</v>
      </c>
      <c r="AI343" s="318">
        <f t="shared" si="153"/>
        <v>0</v>
      </c>
    </row>
    <row r="344" spans="19:35" x14ac:dyDescent="0.25">
      <c r="S344" s="320">
        <f t="shared" si="143"/>
        <v>0</v>
      </c>
      <c r="T344" s="320">
        <f t="shared" si="144"/>
        <v>0</v>
      </c>
      <c r="U344" s="320"/>
      <c r="V344" s="320" t="e">
        <f>VLOOKUP(S344,'Price list'!D$15:S$298,15,FALSE)</f>
        <v>#N/A</v>
      </c>
      <c r="W344" s="320">
        <f t="shared" si="145"/>
        <v>0</v>
      </c>
      <c r="X344" s="320">
        <f t="shared" si="146"/>
        <v>0</v>
      </c>
      <c r="Y344" s="318" t="e">
        <f t="shared" si="142"/>
        <v>#N/A</v>
      </c>
      <c r="Z344" s="318">
        <f t="shared" si="147"/>
        <v>0</v>
      </c>
      <c r="AC344" s="318" t="e">
        <f t="shared" si="148"/>
        <v>#N/A</v>
      </c>
      <c r="AD344" s="318">
        <f t="shared" si="149"/>
        <v>0</v>
      </c>
      <c r="AE344" s="318" t="e">
        <f t="shared" si="150"/>
        <v>#N/A</v>
      </c>
      <c r="AF344" s="318" t="e">
        <f>VLOOKUP(AC344,'Price list'!AN:AO,2,FALSE)</f>
        <v>#N/A</v>
      </c>
      <c r="AG344" s="318">
        <f t="shared" si="151"/>
        <v>0</v>
      </c>
      <c r="AH344" s="318">
        <f t="shared" si="152"/>
        <v>0</v>
      </c>
      <c r="AI344" s="318">
        <f t="shared" si="153"/>
        <v>0</v>
      </c>
    </row>
    <row r="345" spans="19:35" x14ac:dyDescent="0.25">
      <c r="S345" s="320">
        <f t="shared" si="143"/>
        <v>0</v>
      </c>
      <c r="T345" s="320">
        <f t="shared" si="144"/>
        <v>0</v>
      </c>
      <c r="U345" s="320"/>
      <c r="V345" s="320" t="e">
        <f>VLOOKUP(S345,'Price list'!D$15:S$298,15,FALSE)</f>
        <v>#N/A</v>
      </c>
      <c r="W345" s="320">
        <f t="shared" si="145"/>
        <v>0</v>
      </c>
      <c r="X345" s="320">
        <f t="shared" si="146"/>
        <v>0</v>
      </c>
      <c r="Y345" s="318" t="e">
        <f t="shared" si="142"/>
        <v>#N/A</v>
      </c>
      <c r="Z345" s="318">
        <f t="shared" si="147"/>
        <v>0</v>
      </c>
      <c r="AC345" s="318" t="e">
        <f t="shared" si="148"/>
        <v>#N/A</v>
      </c>
      <c r="AD345" s="318">
        <f t="shared" si="149"/>
        <v>0</v>
      </c>
      <c r="AE345" s="318" t="e">
        <f t="shared" si="150"/>
        <v>#N/A</v>
      </c>
      <c r="AF345" s="318" t="e">
        <f>VLOOKUP(AC345,'Price list'!AN:AO,2,FALSE)</f>
        <v>#N/A</v>
      </c>
      <c r="AG345" s="318">
        <f t="shared" si="151"/>
        <v>0</v>
      </c>
      <c r="AH345" s="318">
        <f t="shared" si="152"/>
        <v>0</v>
      </c>
      <c r="AI345" s="318">
        <f t="shared" si="153"/>
        <v>0</v>
      </c>
    </row>
    <row r="346" spans="19:35" x14ac:dyDescent="0.25">
      <c r="S346" s="320">
        <f t="shared" si="143"/>
        <v>0</v>
      </c>
      <c r="T346" s="320">
        <f t="shared" si="144"/>
        <v>0</v>
      </c>
      <c r="U346" s="320"/>
      <c r="V346" s="320" t="e">
        <f>VLOOKUP(S346,'Price list'!D$15:S$298,15,FALSE)</f>
        <v>#N/A</v>
      </c>
      <c r="W346" s="320">
        <f t="shared" si="145"/>
        <v>0</v>
      </c>
      <c r="X346" s="320">
        <f t="shared" si="146"/>
        <v>0</v>
      </c>
      <c r="Y346" s="318" t="e">
        <f t="shared" si="142"/>
        <v>#N/A</v>
      </c>
      <c r="Z346" s="318">
        <f t="shared" si="147"/>
        <v>0</v>
      </c>
      <c r="AC346" s="318" t="e">
        <f t="shared" si="148"/>
        <v>#N/A</v>
      </c>
      <c r="AD346" s="318">
        <f t="shared" si="149"/>
        <v>0</v>
      </c>
      <c r="AE346" s="318" t="e">
        <f t="shared" si="150"/>
        <v>#N/A</v>
      </c>
      <c r="AF346" s="318" t="e">
        <f>VLOOKUP(AC346,'Price list'!AN:AO,2,FALSE)</f>
        <v>#N/A</v>
      </c>
      <c r="AG346" s="318">
        <f t="shared" si="151"/>
        <v>0</v>
      </c>
      <c r="AH346" s="318">
        <f t="shared" si="152"/>
        <v>0</v>
      </c>
      <c r="AI346" s="318">
        <f t="shared" si="153"/>
        <v>0</v>
      </c>
    </row>
    <row r="347" spans="19:35" x14ac:dyDescent="0.25">
      <c r="S347" s="320">
        <f t="shared" si="143"/>
        <v>0</v>
      </c>
      <c r="T347" s="320">
        <f t="shared" si="144"/>
        <v>0</v>
      </c>
      <c r="U347" s="320"/>
      <c r="V347" s="320" t="e">
        <f>VLOOKUP(S347,'Price list'!D$15:S$298,15,FALSE)</f>
        <v>#N/A</v>
      </c>
      <c r="W347" s="320">
        <f t="shared" si="145"/>
        <v>0</v>
      </c>
      <c r="X347" s="320">
        <f t="shared" si="146"/>
        <v>0</v>
      </c>
      <c r="Y347" s="318" t="e">
        <f t="shared" si="142"/>
        <v>#N/A</v>
      </c>
      <c r="Z347" s="318">
        <f t="shared" si="147"/>
        <v>0</v>
      </c>
      <c r="AC347" s="318" t="e">
        <f t="shared" si="148"/>
        <v>#N/A</v>
      </c>
      <c r="AD347" s="318">
        <f t="shared" si="149"/>
        <v>0</v>
      </c>
      <c r="AE347" s="318" t="e">
        <f t="shared" si="150"/>
        <v>#N/A</v>
      </c>
      <c r="AF347" s="318" t="e">
        <f>VLOOKUP(AC347,'Price list'!AN:AO,2,FALSE)</f>
        <v>#N/A</v>
      </c>
      <c r="AG347" s="318">
        <f t="shared" si="151"/>
        <v>0</v>
      </c>
      <c r="AH347" s="318">
        <f t="shared" si="152"/>
        <v>0</v>
      </c>
      <c r="AI347" s="318">
        <f t="shared" si="153"/>
        <v>0</v>
      </c>
    </row>
    <row r="348" spans="19:35" x14ac:dyDescent="0.25">
      <c r="S348" s="320">
        <f t="shared" si="143"/>
        <v>0</v>
      </c>
      <c r="T348" s="320">
        <f t="shared" si="144"/>
        <v>0</v>
      </c>
      <c r="U348" s="320"/>
      <c r="V348" s="320" t="e">
        <f>VLOOKUP(S348,'Price list'!D$15:S$298,15,FALSE)</f>
        <v>#N/A</v>
      </c>
      <c r="W348" s="320">
        <f t="shared" si="145"/>
        <v>0</v>
      </c>
      <c r="X348" s="320">
        <f t="shared" si="146"/>
        <v>0</v>
      </c>
      <c r="Y348" s="318" t="e">
        <f t="shared" si="142"/>
        <v>#N/A</v>
      </c>
      <c r="Z348" s="318">
        <f t="shared" si="147"/>
        <v>0</v>
      </c>
      <c r="AC348" s="318" t="e">
        <f t="shared" si="148"/>
        <v>#N/A</v>
      </c>
      <c r="AD348" s="318">
        <f t="shared" si="149"/>
        <v>0</v>
      </c>
      <c r="AE348" s="318" t="e">
        <f t="shared" si="150"/>
        <v>#N/A</v>
      </c>
      <c r="AF348" s="318" t="e">
        <f>VLOOKUP(AC348,'Price list'!AN:AO,2,FALSE)</f>
        <v>#N/A</v>
      </c>
      <c r="AG348" s="318">
        <f t="shared" si="151"/>
        <v>0</v>
      </c>
      <c r="AH348" s="318">
        <f t="shared" si="152"/>
        <v>0</v>
      </c>
      <c r="AI348" s="318">
        <f t="shared" si="153"/>
        <v>0</v>
      </c>
    </row>
    <row r="349" spans="19:35" x14ac:dyDescent="0.25">
      <c r="S349" s="320">
        <f t="shared" si="143"/>
        <v>0</v>
      </c>
      <c r="T349" s="320">
        <f t="shared" si="144"/>
        <v>0</v>
      </c>
      <c r="U349" s="320"/>
      <c r="V349" s="320" t="e">
        <f>VLOOKUP(S349,'Price list'!D$15:S$298,15,FALSE)</f>
        <v>#N/A</v>
      </c>
      <c r="W349" s="320">
        <f t="shared" si="145"/>
        <v>0</v>
      </c>
      <c r="X349" s="320">
        <f t="shared" si="146"/>
        <v>0</v>
      </c>
      <c r="Y349" s="318" t="e">
        <f t="shared" si="142"/>
        <v>#N/A</v>
      </c>
      <c r="Z349" s="318">
        <f t="shared" si="147"/>
        <v>0</v>
      </c>
      <c r="AC349" s="318" t="e">
        <f t="shared" si="148"/>
        <v>#N/A</v>
      </c>
      <c r="AD349" s="318">
        <f t="shared" si="149"/>
        <v>0</v>
      </c>
      <c r="AE349" s="318" t="e">
        <f t="shared" si="150"/>
        <v>#N/A</v>
      </c>
      <c r="AF349" s="318" t="e">
        <f>VLOOKUP(AC349,'Price list'!AN:AO,2,FALSE)</f>
        <v>#N/A</v>
      </c>
      <c r="AG349" s="318">
        <f t="shared" si="151"/>
        <v>0</v>
      </c>
      <c r="AH349" s="318">
        <f t="shared" si="152"/>
        <v>0</v>
      </c>
      <c r="AI349" s="318">
        <f t="shared" si="153"/>
        <v>0</v>
      </c>
    </row>
    <row r="350" spans="19:35" x14ac:dyDescent="0.25">
      <c r="S350" s="320">
        <f t="shared" si="143"/>
        <v>0</v>
      </c>
      <c r="T350" s="320">
        <f t="shared" si="144"/>
        <v>0</v>
      </c>
      <c r="U350" s="320"/>
      <c r="V350" s="320" t="e">
        <f>VLOOKUP(S350,'Price list'!D$15:S$298,15,FALSE)</f>
        <v>#N/A</v>
      </c>
      <c r="W350" s="320">
        <f t="shared" si="145"/>
        <v>0</v>
      </c>
      <c r="X350" s="320">
        <f t="shared" si="146"/>
        <v>0</v>
      </c>
      <c r="Y350" s="318" t="e">
        <f t="shared" si="142"/>
        <v>#N/A</v>
      </c>
      <c r="Z350" s="318">
        <f t="shared" si="147"/>
        <v>0</v>
      </c>
      <c r="AC350" s="318" t="e">
        <f t="shared" si="148"/>
        <v>#N/A</v>
      </c>
      <c r="AD350" s="318">
        <f t="shared" si="149"/>
        <v>0</v>
      </c>
      <c r="AE350" s="318" t="e">
        <f t="shared" si="150"/>
        <v>#N/A</v>
      </c>
      <c r="AF350" s="318" t="e">
        <f>VLOOKUP(AC350,'Price list'!AN:AO,2,FALSE)</f>
        <v>#N/A</v>
      </c>
      <c r="AG350" s="318">
        <f t="shared" si="151"/>
        <v>0</v>
      </c>
      <c r="AH350" s="318">
        <f t="shared" si="152"/>
        <v>0</v>
      </c>
      <c r="AI350" s="318">
        <f t="shared" si="153"/>
        <v>0</v>
      </c>
    </row>
    <row r="351" spans="19:35" x14ac:dyDescent="0.25">
      <c r="S351" s="320">
        <f t="shared" si="143"/>
        <v>0</v>
      </c>
      <c r="T351" s="320">
        <f t="shared" si="144"/>
        <v>0</v>
      </c>
      <c r="U351" s="320"/>
      <c r="V351" s="320" t="e">
        <f>VLOOKUP(S351,'Price list'!D$15:S$298,15,FALSE)</f>
        <v>#N/A</v>
      </c>
      <c r="W351" s="320">
        <f t="shared" si="145"/>
        <v>0</v>
      </c>
      <c r="X351" s="320">
        <f t="shared" si="146"/>
        <v>0</v>
      </c>
      <c r="Y351" s="318" t="e">
        <f t="shared" si="142"/>
        <v>#N/A</v>
      </c>
      <c r="Z351" s="318">
        <f t="shared" si="147"/>
        <v>0</v>
      </c>
      <c r="AC351" s="318" t="e">
        <f t="shared" si="148"/>
        <v>#N/A</v>
      </c>
      <c r="AD351" s="318">
        <f t="shared" si="149"/>
        <v>0</v>
      </c>
      <c r="AE351" s="318" t="e">
        <f t="shared" si="150"/>
        <v>#N/A</v>
      </c>
      <c r="AF351" s="318" t="e">
        <f>VLOOKUP(AC351,'Price list'!AN:AO,2,FALSE)</f>
        <v>#N/A</v>
      </c>
      <c r="AG351" s="318">
        <f t="shared" si="151"/>
        <v>0</v>
      </c>
      <c r="AH351" s="318">
        <f t="shared" si="152"/>
        <v>0</v>
      </c>
      <c r="AI351" s="318">
        <f t="shared" si="153"/>
        <v>0</v>
      </c>
    </row>
    <row r="352" spans="19:35" x14ac:dyDescent="0.25">
      <c r="S352" s="320">
        <f t="shared" si="143"/>
        <v>0</v>
      </c>
      <c r="T352" s="320">
        <f t="shared" si="144"/>
        <v>0</v>
      </c>
      <c r="U352" s="320"/>
      <c r="V352" s="320" t="e">
        <f>VLOOKUP(S352,'Price list'!D$15:S$298,15,FALSE)</f>
        <v>#N/A</v>
      </c>
      <c r="W352" s="320">
        <f t="shared" si="145"/>
        <v>0</v>
      </c>
      <c r="X352" s="320">
        <f t="shared" si="146"/>
        <v>0</v>
      </c>
      <c r="Y352" s="318" t="e">
        <f t="shared" si="142"/>
        <v>#N/A</v>
      </c>
      <c r="Z352" s="318">
        <f t="shared" si="147"/>
        <v>0</v>
      </c>
      <c r="AC352" s="318" t="e">
        <f t="shared" si="148"/>
        <v>#N/A</v>
      </c>
      <c r="AD352" s="318">
        <f t="shared" si="149"/>
        <v>0</v>
      </c>
      <c r="AE352" s="318" t="e">
        <f t="shared" si="150"/>
        <v>#N/A</v>
      </c>
      <c r="AF352" s="318" t="e">
        <f>VLOOKUP(AC352,'Price list'!AN:AO,2,FALSE)</f>
        <v>#N/A</v>
      </c>
      <c r="AG352" s="318">
        <f t="shared" si="151"/>
        <v>0</v>
      </c>
      <c r="AH352" s="318">
        <f t="shared" si="152"/>
        <v>0</v>
      </c>
      <c r="AI352" s="318">
        <f t="shared" si="153"/>
        <v>0</v>
      </c>
    </row>
    <row r="353" spans="19:35" x14ac:dyDescent="0.25">
      <c r="S353" s="320">
        <f t="shared" si="143"/>
        <v>0</v>
      </c>
      <c r="T353" s="320">
        <f t="shared" si="144"/>
        <v>0</v>
      </c>
      <c r="U353" s="320"/>
      <c r="V353" s="320" t="e">
        <f>VLOOKUP(S353,'Price list'!D$15:S$298,15,FALSE)</f>
        <v>#N/A</v>
      </c>
      <c r="W353" s="320">
        <f t="shared" si="145"/>
        <v>0</v>
      </c>
      <c r="X353" s="320">
        <f t="shared" si="146"/>
        <v>0</v>
      </c>
      <c r="Y353" s="318" t="e">
        <f t="shared" si="142"/>
        <v>#N/A</v>
      </c>
      <c r="Z353" s="318">
        <f t="shared" si="147"/>
        <v>0</v>
      </c>
      <c r="AC353" s="318" t="e">
        <f t="shared" si="148"/>
        <v>#N/A</v>
      </c>
      <c r="AD353" s="318">
        <f t="shared" si="149"/>
        <v>0</v>
      </c>
      <c r="AE353" s="318" t="e">
        <f t="shared" si="150"/>
        <v>#N/A</v>
      </c>
      <c r="AF353" s="318" t="e">
        <f>VLOOKUP(AC353,'Price list'!AN:AO,2,FALSE)</f>
        <v>#N/A</v>
      </c>
      <c r="AG353" s="318">
        <f t="shared" si="151"/>
        <v>0</v>
      </c>
      <c r="AH353" s="318">
        <f t="shared" si="152"/>
        <v>0</v>
      </c>
      <c r="AI353" s="318">
        <f t="shared" si="153"/>
        <v>0</v>
      </c>
    </row>
    <row r="354" spans="19:35" x14ac:dyDescent="0.25">
      <c r="S354" s="320">
        <f t="shared" si="143"/>
        <v>0</v>
      </c>
      <c r="T354" s="320">
        <f t="shared" si="144"/>
        <v>0</v>
      </c>
      <c r="U354" s="320"/>
      <c r="V354" s="320" t="e">
        <f>VLOOKUP(S354,'Price list'!D$15:S$298,15,FALSE)</f>
        <v>#N/A</v>
      </c>
      <c r="W354" s="320">
        <f t="shared" si="145"/>
        <v>0</v>
      </c>
      <c r="X354" s="320">
        <f t="shared" si="146"/>
        <v>0</v>
      </c>
      <c r="Y354" s="318" t="e">
        <f t="shared" si="142"/>
        <v>#N/A</v>
      </c>
      <c r="Z354" s="318">
        <f t="shared" si="147"/>
        <v>0</v>
      </c>
      <c r="AC354" s="318" t="e">
        <f t="shared" si="148"/>
        <v>#N/A</v>
      </c>
      <c r="AD354" s="318">
        <f t="shared" si="149"/>
        <v>0</v>
      </c>
      <c r="AE354" s="318" t="e">
        <f t="shared" si="150"/>
        <v>#N/A</v>
      </c>
      <c r="AF354" s="318" t="e">
        <f>VLOOKUP(AC354,'Price list'!AN:AO,2,FALSE)</f>
        <v>#N/A</v>
      </c>
      <c r="AG354" s="318">
        <f t="shared" si="151"/>
        <v>0</v>
      </c>
      <c r="AH354" s="318">
        <f t="shared" si="152"/>
        <v>0</v>
      </c>
      <c r="AI354" s="318">
        <f t="shared" si="153"/>
        <v>0</v>
      </c>
    </row>
    <row r="355" spans="19:35" x14ac:dyDescent="0.25">
      <c r="S355" s="320">
        <f t="shared" si="143"/>
        <v>0</v>
      </c>
      <c r="T355" s="320">
        <f t="shared" si="144"/>
        <v>0</v>
      </c>
      <c r="U355" s="320"/>
      <c r="V355" s="320" t="e">
        <f>VLOOKUP(S355,'Price list'!D$15:S$298,15,FALSE)</f>
        <v>#N/A</v>
      </c>
      <c r="W355" s="320">
        <f t="shared" si="145"/>
        <v>0</v>
      </c>
      <c r="X355" s="320">
        <f t="shared" si="146"/>
        <v>0</v>
      </c>
      <c r="Y355" s="318" t="e">
        <f t="shared" si="142"/>
        <v>#N/A</v>
      </c>
      <c r="Z355" s="318">
        <f t="shared" si="147"/>
        <v>0</v>
      </c>
      <c r="AC355" s="318" t="e">
        <f t="shared" si="148"/>
        <v>#N/A</v>
      </c>
      <c r="AD355" s="318">
        <f t="shared" si="149"/>
        <v>0</v>
      </c>
      <c r="AE355" s="318" t="e">
        <f t="shared" si="150"/>
        <v>#N/A</v>
      </c>
      <c r="AF355" s="318" t="e">
        <f>VLOOKUP(AC355,'Price list'!AN:AO,2,FALSE)</f>
        <v>#N/A</v>
      </c>
      <c r="AG355" s="318">
        <f t="shared" si="151"/>
        <v>0</v>
      </c>
      <c r="AH355" s="318">
        <f t="shared" si="152"/>
        <v>0</v>
      </c>
      <c r="AI355" s="318">
        <f t="shared" si="153"/>
        <v>0</v>
      </c>
    </row>
    <row r="356" spans="19:35" x14ac:dyDescent="0.25">
      <c r="S356" s="320">
        <f t="shared" si="143"/>
        <v>0</v>
      </c>
      <c r="T356" s="320">
        <f t="shared" si="144"/>
        <v>0</v>
      </c>
      <c r="U356" s="320"/>
      <c r="V356" s="320" t="e">
        <f>VLOOKUP(S356,'Price list'!D$15:S$298,15,FALSE)</f>
        <v>#N/A</v>
      </c>
      <c r="W356" s="320">
        <f t="shared" si="145"/>
        <v>0</v>
      </c>
      <c r="X356" s="320">
        <f t="shared" si="146"/>
        <v>0</v>
      </c>
      <c r="Y356" s="318" t="e">
        <f t="shared" si="142"/>
        <v>#N/A</v>
      </c>
      <c r="Z356" s="318">
        <f t="shared" si="147"/>
        <v>0</v>
      </c>
      <c r="AC356" s="318" t="e">
        <f t="shared" si="148"/>
        <v>#N/A</v>
      </c>
      <c r="AD356" s="318">
        <f t="shared" si="149"/>
        <v>0</v>
      </c>
      <c r="AE356" s="318" t="e">
        <f t="shared" si="150"/>
        <v>#N/A</v>
      </c>
      <c r="AF356" s="318" t="e">
        <f>VLOOKUP(AC356,'Price list'!AN:AO,2,FALSE)</f>
        <v>#N/A</v>
      </c>
      <c r="AG356" s="318">
        <f t="shared" si="151"/>
        <v>0</v>
      </c>
      <c r="AH356" s="318">
        <f t="shared" si="152"/>
        <v>0</v>
      </c>
      <c r="AI356" s="318">
        <f t="shared" si="153"/>
        <v>0</v>
      </c>
    </row>
    <row r="357" spans="19:35" x14ac:dyDescent="0.25">
      <c r="S357" s="320">
        <f t="shared" si="143"/>
        <v>0</v>
      </c>
      <c r="T357" s="320">
        <f t="shared" si="144"/>
        <v>0</v>
      </c>
      <c r="U357" s="320"/>
      <c r="V357" s="320" t="e">
        <f>VLOOKUP(S357,'Price list'!D$15:S$298,15,FALSE)</f>
        <v>#N/A</v>
      </c>
      <c r="W357" s="320">
        <f t="shared" si="145"/>
        <v>0</v>
      </c>
      <c r="X357" s="320">
        <f t="shared" si="146"/>
        <v>0</v>
      </c>
      <c r="Y357" s="318" t="e">
        <f t="shared" si="142"/>
        <v>#N/A</v>
      </c>
      <c r="Z357" s="318">
        <f t="shared" si="147"/>
        <v>0</v>
      </c>
      <c r="AC357" s="318" t="e">
        <f t="shared" si="148"/>
        <v>#N/A</v>
      </c>
      <c r="AD357" s="318">
        <f t="shared" si="149"/>
        <v>0</v>
      </c>
      <c r="AE357" s="318" t="e">
        <f t="shared" si="150"/>
        <v>#N/A</v>
      </c>
      <c r="AF357" s="318" t="e">
        <f>VLOOKUP(AC357,'Price list'!AN:AO,2,FALSE)</f>
        <v>#N/A</v>
      </c>
      <c r="AG357" s="318">
        <f t="shared" si="151"/>
        <v>0</v>
      </c>
      <c r="AH357" s="318">
        <f t="shared" si="152"/>
        <v>0</v>
      </c>
      <c r="AI357" s="318">
        <f t="shared" si="153"/>
        <v>0</v>
      </c>
    </row>
    <row r="358" spans="19:35" x14ac:dyDescent="0.25">
      <c r="S358" s="320">
        <f t="shared" si="143"/>
        <v>0</v>
      </c>
      <c r="T358" s="320">
        <f t="shared" si="144"/>
        <v>0</v>
      </c>
      <c r="U358" s="320"/>
      <c r="V358" s="320" t="e">
        <f>VLOOKUP(S358,'Price list'!D$15:S$298,15,FALSE)</f>
        <v>#N/A</v>
      </c>
      <c r="W358" s="320">
        <f t="shared" si="145"/>
        <v>0</v>
      </c>
      <c r="X358" s="320">
        <f t="shared" si="146"/>
        <v>0</v>
      </c>
      <c r="Y358" s="318" t="e">
        <f t="shared" si="142"/>
        <v>#N/A</v>
      </c>
      <c r="Z358" s="318">
        <f t="shared" si="147"/>
        <v>0</v>
      </c>
      <c r="AC358" s="318" t="e">
        <f t="shared" si="148"/>
        <v>#N/A</v>
      </c>
      <c r="AD358" s="318">
        <f t="shared" si="149"/>
        <v>0</v>
      </c>
      <c r="AE358" s="318" t="e">
        <f t="shared" si="150"/>
        <v>#N/A</v>
      </c>
      <c r="AF358" s="318" t="e">
        <f>VLOOKUP(AC358,'Price list'!AN:AO,2,FALSE)</f>
        <v>#N/A</v>
      </c>
      <c r="AG358" s="318">
        <f t="shared" si="151"/>
        <v>0</v>
      </c>
      <c r="AH358" s="318">
        <f t="shared" si="152"/>
        <v>0</v>
      </c>
      <c r="AI358" s="318">
        <f t="shared" si="153"/>
        <v>0</v>
      </c>
    </row>
    <row r="359" spans="19:35" x14ac:dyDescent="0.25">
      <c r="S359" s="320">
        <f t="shared" si="143"/>
        <v>0</v>
      </c>
      <c r="T359" s="320">
        <f t="shared" si="144"/>
        <v>0</v>
      </c>
      <c r="U359" s="320"/>
      <c r="V359" s="320" t="e">
        <f>VLOOKUP(S359,'Price list'!D$15:S$298,15,FALSE)</f>
        <v>#N/A</v>
      </c>
      <c r="W359" s="320">
        <f t="shared" si="145"/>
        <v>0</v>
      </c>
      <c r="X359" s="320">
        <f t="shared" si="146"/>
        <v>0</v>
      </c>
      <c r="Y359" s="318" t="e">
        <f t="shared" si="142"/>
        <v>#N/A</v>
      </c>
      <c r="Z359" s="318">
        <f t="shared" si="147"/>
        <v>0</v>
      </c>
      <c r="AC359" s="318" t="e">
        <f t="shared" si="148"/>
        <v>#N/A</v>
      </c>
      <c r="AD359" s="318">
        <f t="shared" si="149"/>
        <v>0</v>
      </c>
      <c r="AE359" s="318" t="e">
        <f t="shared" si="150"/>
        <v>#N/A</v>
      </c>
      <c r="AF359" s="318" t="e">
        <f>VLOOKUP(AC359,'Price list'!AN:AO,2,FALSE)</f>
        <v>#N/A</v>
      </c>
      <c r="AG359" s="318">
        <f t="shared" si="151"/>
        <v>0</v>
      </c>
      <c r="AH359" s="318">
        <f t="shared" si="152"/>
        <v>0</v>
      </c>
      <c r="AI359" s="318">
        <f t="shared" si="153"/>
        <v>0</v>
      </c>
    </row>
    <row r="360" spans="19:35" x14ac:dyDescent="0.25">
      <c r="S360" s="320">
        <f t="shared" si="143"/>
        <v>0</v>
      </c>
      <c r="T360" s="320">
        <f t="shared" si="144"/>
        <v>0</v>
      </c>
      <c r="U360" s="320"/>
      <c r="V360" s="320" t="e">
        <f>VLOOKUP(S360,'Price list'!D$15:S$298,15,FALSE)</f>
        <v>#N/A</v>
      </c>
      <c r="W360" s="320">
        <f t="shared" si="145"/>
        <v>0</v>
      </c>
      <c r="X360" s="320">
        <f t="shared" si="146"/>
        <v>0</v>
      </c>
      <c r="Y360" s="318" t="e">
        <f t="shared" si="142"/>
        <v>#N/A</v>
      </c>
      <c r="Z360" s="318">
        <f t="shared" si="147"/>
        <v>0</v>
      </c>
      <c r="AC360" s="318" t="e">
        <f t="shared" si="148"/>
        <v>#N/A</v>
      </c>
      <c r="AD360" s="318">
        <f t="shared" si="149"/>
        <v>0</v>
      </c>
      <c r="AE360" s="318" t="e">
        <f t="shared" si="150"/>
        <v>#N/A</v>
      </c>
      <c r="AF360" s="318" t="e">
        <f>VLOOKUP(AC360,'Price list'!AN:AO,2,FALSE)</f>
        <v>#N/A</v>
      </c>
      <c r="AG360" s="318">
        <f t="shared" si="151"/>
        <v>0</v>
      </c>
      <c r="AH360" s="318">
        <f t="shared" si="152"/>
        <v>0</v>
      </c>
      <c r="AI360" s="318">
        <f t="shared" si="153"/>
        <v>0</v>
      </c>
    </row>
    <row r="361" spans="19:35" x14ac:dyDescent="0.25">
      <c r="S361" s="320">
        <f t="shared" si="143"/>
        <v>0</v>
      </c>
      <c r="T361" s="320">
        <f t="shared" si="144"/>
        <v>0</v>
      </c>
      <c r="U361" s="320"/>
      <c r="V361" s="320" t="e">
        <f>VLOOKUP(S361,'Price list'!D$15:S$298,15,FALSE)</f>
        <v>#N/A</v>
      </c>
      <c r="W361" s="320">
        <f t="shared" si="145"/>
        <v>0</v>
      </c>
      <c r="X361" s="320">
        <f t="shared" si="146"/>
        <v>0</v>
      </c>
      <c r="Y361" s="318" t="e">
        <f t="shared" si="142"/>
        <v>#N/A</v>
      </c>
      <c r="Z361" s="318">
        <f t="shared" si="147"/>
        <v>0</v>
      </c>
      <c r="AC361" s="318" t="e">
        <f t="shared" si="148"/>
        <v>#N/A</v>
      </c>
      <c r="AD361" s="318">
        <f t="shared" si="149"/>
        <v>0</v>
      </c>
      <c r="AE361" s="318" t="e">
        <f t="shared" si="150"/>
        <v>#N/A</v>
      </c>
      <c r="AF361" s="318" t="e">
        <f>VLOOKUP(AC361,'Price list'!AN:AO,2,FALSE)</f>
        <v>#N/A</v>
      </c>
      <c r="AG361" s="318">
        <f t="shared" si="151"/>
        <v>0</v>
      </c>
      <c r="AH361" s="318">
        <f t="shared" si="152"/>
        <v>0</v>
      </c>
      <c r="AI361" s="318">
        <f t="shared" si="153"/>
        <v>0</v>
      </c>
    </row>
    <row r="362" spans="19:35" x14ac:dyDescent="0.25">
      <c r="S362" s="320">
        <f t="shared" si="143"/>
        <v>0</v>
      </c>
      <c r="T362" s="320">
        <f t="shared" si="144"/>
        <v>0</v>
      </c>
      <c r="U362" s="320"/>
      <c r="V362" s="320" t="e">
        <f>VLOOKUP(S362,'Price list'!D$15:S$298,15,FALSE)</f>
        <v>#N/A</v>
      </c>
      <c r="W362" s="320">
        <f t="shared" si="145"/>
        <v>0</v>
      </c>
      <c r="X362" s="320">
        <f t="shared" si="146"/>
        <v>0</v>
      </c>
      <c r="Y362" s="318" t="e">
        <f t="shared" si="142"/>
        <v>#N/A</v>
      </c>
      <c r="Z362" s="318">
        <f t="shared" si="147"/>
        <v>0</v>
      </c>
      <c r="AC362" s="318" t="e">
        <f t="shared" si="148"/>
        <v>#N/A</v>
      </c>
      <c r="AD362" s="318">
        <f t="shared" si="149"/>
        <v>0</v>
      </c>
      <c r="AE362" s="318" t="e">
        <f t="shared" si="150"/>
        <v>#N/A</v>
      </c>
      <c r="AF362" s="318" t="e">
        <f>VLOOKUP(AC362,'Price list'!AN:AO,2,FALSE)</f>
        <v>#N/A</v>
      </c>
      <c r="AG362" s="318">
        <f t="shared" si="151"/>
        <v>0</v>
      </c>
      <c r="AH362" s="318">
        <f t="shared" si="152"/>
        <v>0</v>
      </c>
      <c r="AI362" s="318">
        <f t="shared" si="153"/>
        <v>0</v>
      </c>
    </row>
    <row r="363" spans="19:35" x14ac:dyDescent="0.25">
      <c r="S363" s="320">
        <f t="shared" si="143"/>
        <v>0</v>
      </c>
      <c r="T363" s="320">
        <f t="shared" si="144"/>
        <v>0</v>
      </c>
      <c r="U363" s="320"/>
      <c r="V363" s="320" t="e">
        <f>VLOOKUP(S363,'Price list'!D$15:S$298,15,FALSE)</f>
        <v>#N/A</v>
      </c>
      <c r="W363" s="320">
        <f t="shared" si="145"/>
        <v>0</v>
      </c>
      <c r="X363" s="320">
        <f t="shared" si="146"/>
        <v>0</v>
      </c>
      <c r="Y363" s="318" t="e">
        <f t="shared" si="142"/>
        <v>#N/A</v>
      </c>
      <c r="Z363" s="318">
        <f t="shared" si="147"/>
        <v>0</v>
      </c>
      <c r="AC363" s="318" t="e">
        <f t="shared" si="148"/>
        <v>#N/A</v>
      </c>
      <c r="AD363" s="318">
        <f t="shared" si="149"/>
        <v>0</v>
      </c>
      <c r="AE363" s="318" t="e">
        <f t="shared" si="150"/>
        <v>#N/A</v>
      </c>
      <c r="AF363" s="318" t="e">
        <f>VLOOKUP(AC363,'Price list'!AN:AO,2,FALSE)</f>
        <v>#N/A</v>
      </c>
      <c r="AG363" s="318">
        <f t="shared" si="151"/>
        <v>0</v>
      </c>
      <c r="AH363" s="318">
        <f t="shared" si="152"/>
        <v>0</v>
      </c>
      <c r="AI363" s="318">
        <f t="shared" si="153"/>
        <v>0</v>
      </c>
    </row>
    <row r="364" spans="19:35" x14ac:dyDescent="0.25">
      <c r="S364" s="320">
        <f t="shared" si="143"/>
        <v>0</v>
      </c>
      <c r="T364" s="320">
        <f t="shared" si="144"/>
        <v>0</v>
      </c>
      <c r="U364" s="320"/>
      <c r="V364" s="320" t="e">
        <f>VLOOKUP(S364,'Price list'!D$15:S$298,15,FALSE)</f>
        <v>#N/A</v>
      </c>
      <c r="W364" s="320">
        <f t="shared" si="145"/>
        <v>0</v>
      </c>
      <c r="X364" s="320">
        <f t="shared" si="146"/>
        <v>0</v>
      </c>
      <c r="Y364" s="318" t="e">
        <f t="shared" si="142"/>
        <v>#N/A</v>
      </c>
      <c r="Z364" s="318">
        <f t="shared" si="147"/>
        <v>0</v>
      </c>
      <c r="AC364" s="318" t="e">
        <f t="shared" si="148"/>
        <v>#N/A</v>
      </c>
      <c r="AD364" s="318">
        <f t="shared" si="149"/>
        <v>0</v>
      </c>
      <c r="AE364" s="318" t="e">
        <f t="shared" si="150"/>
        <v>#N/A</v>
      </c>
      <c r="AF364" s="318" t="e">
        <f>VLOOKUP(AC364,'Price list'!AN:AO,2,FALSE)</f>
        <v>#N/A</v>
      </c>
      <c r="AG364" s="318">
        <f t="shared" si="151"/>
        <v>0</v>
      </c>
      <c r="AH364" s="318">
        <f t="shared" si="152"/>
        <v>0</v>
      </c>
      <c r="AI364" s="318">
        <f t="shared" si="153"/>
        <v>0</v>
      </c>
    </row>
    <row r="365" spans="19:35" x14ac:dyDescent="0.25">
      <c r="S365" s="320">
        <f t="shared" si="143"/>
        <v>0</v>
      </c>
      <c r="T365" s="320">
        <f t="shared" si="144"/>
        <v>0</v>
      </c>
      <c r="U365" s="320"/>
      <c r="V365" s="320" t="e">
        <f>VLOOKUP(S365,'Price list'!D$15:S$298,15,FALSE)</f>
        <v>#N/A</v>
      </c>
      <c r="W365" s="320">
        <f t="shared" si="145"/>
        <v>0</v>
      </c>
      <c r="X365" s="320">
        <f t="shared" si="146"/>
        <v>0</v>
      </c>
      <c r="Y365" s="318" t="e">
        <f t="shared" si="142"/>
        <v>#N/A</v>
      </c>
      <c r="Z365" s="318">
        <f t="shared" si="147"/>
        <v>0</v>
      </c>
      <c r="AC365" s="318" t="e">
        <f t="shared" si="148"/>
        <v>#N/A</v>
      </c>
      <c r="AD365" s="318">
        <f t="shared" si="149"/>
        <v>0</v>
      </c>
      <c r="AE365" s="318" t="e">
        <f t="shared" si="150"/>
        <v>#N/A</v>
      </c>
      <c r="AF365" s="318" t="e">
        <f>VLOOKUP(AC365,'Price list'!AN:AO,2,FALSE)</f>
        <v>#N/A</v>
      </c>
      <c r="AG365" s="318">
        <f t="shared" si="151"/>
        <v>0</v>
      </c>
      <c r="AH365" s="318">
        <f t="shared" si="152"/>
        <v>0</v>
      </c>
      <c r="AI365" s="318">
        <f t="shared" si="153"/>
        <v>0</v>
      </c>
    </row>
    <row r="366" spans="19:35" x14ac:dyDescent="0.25">
      <c r="S366" s="320">
        <f t="shared" si="143"/>
        <v>0</v>
      </c>
      <c r="T366" s="320">
        <f t="shared" si="144"/>
        <v>0</v>
      </c>
      <c r="U366" s="320"/>
      <c r="V366" s="320" t="e">
        <f>VLOOKUP(S366,'Price list'!D$15:S$298,15,FALSE)</f>
        <v>#N/A</v>
      </c>
      <c r="W366" s="320">
        <f t="shared" si="145"/>
        <v>0</v>
      </c>
      <c r="X366" s="320">
        <f t="shared" si="146"/>
        <v>0</v>
      </c>
      <c r="Y366" s="318" t="e">
        <f t="shared" si="142"/>
        <v>#N/A</v>
      </c>
      <c r="Z366" s="318">
        <f t="shared" si="147"/>
        <v>0</v>
      </c>
      <c r="AC366" s="318" t="e">
        <f t="shared" si="148"/>
        <v>#N/A</v>
      </c>
      <c r="AD366" s="318">
        <f t="shared" si="149"/>
        <v>0</v>
      </c>
      <c r="AE366" s="318" t="e">
        <f t="shared" si="150"/>
        <v>#N/A</v>
      </c>
      <c r="AF366" s="318" t="e">
        <f>VLOOKUP(AC366,'Price list'!AN:AO,2,FALSE)</f>
        <v>#N/A</v>
      </c>
      <c r="AG366" s="318">
        <f t="shared" si="151"/>
        <v>0</v>
      </c>
      <c r="AH366" s="318">
        <f t="shared" si="152"/>
        <v>0</v>
      </c>
      <c r="AI366" s="318">
        <f t="shared" si="153"/>
        <v>0</v>
      </c>
    </row>
    <row r="367" spans="19:35" x14ac:dyDescent="0.25">
      <c r="S367" s="320">
        <f t="shared" si="143"/>
        <v>0</v>
      </c>
      <c r="T367" s="320">
        <f t="shared" si="144"/>
        <v>0</v>
      </c>
      <c r="U367" s="320"/>
      <c r="V367" s="320" t="e">
        <f>VLOOKUP(S367,'Price list'!D$15:S$298,15,FALSE)</f>
        <v>#N/A</v>
      </c>
      <c r="W367" s="320">
        <f t="shared" si="145"/>
        <v>0</v>
      </c>
      <c r="X367" s="320">
        <f t="shared" si="146"/>
        <v>0</v>
      </c>
      <c r="Y367" s="318" t="e">
        <f t="shared" si="142"/>
        <v>#N/A</v>
      </c>
      <c r="Z367" s="318">
        <f t="shared" si="147"/>
        <v>0</v>
      </c>
      <c r="AC367" s="318" t="e">
        <f t="shared" si="148"/>
        <v>#N/A</v>
      </c>
      <c r="AD367" s="318">
        <f t="shared" si="149"/>
        <v>0</v>
      </c>
      <c r="AE367" s="318" t="e">
        <f t="shared" si="150"/>
        <v>#N/A</v>
      </c>
      <c r="AF367" s="318" t="e">
        <f>VLOOKUP(AC367,'Price list'!AN:AO,2,FALSE)</f>
        <v>#N/A</v>
      </c>
      <c r="AG367" s="318">
        <f t="shared" si="151"/>
        <v>0</v>
      </c>
      <c r="AH367" s="318">
        <f t="shared" si="152"/>
        <v>0</v>
      </c>
      <c r="AI367" s="318">
        <f t="shared" si="153"/>
        <v>0</v>
      </c>
    </row>
    <row r="368" spans="19:35" x14ac:dyDescent="0.25">
      <c r="S368" s="320">
        <f t="shared" si="143"/>
        <v>0</v>
      </c>
      <c r="T368" s="320">
        <f t="shared" si="144"/>
        <v>0</v>
      </c>
      <c r="U368" s="320"/>
      <c r="V368" s="320" t="e">
        <f>VLOOKUP(S368,'Price list'!D$15:S$298,15,FALSE)</f>
        <v>#N/A</v>
      </c>
      <c r="W368" s="320">
        <f t="shared" si="145"/>
        <v>0</v>
      </c>
      <c r="X368" s="320">
        <f t="shared" si="146"/>
        <v>0</v>
      </c>
      <c r="Y368" s="318" t="e">
        <f t="shared" si="142"/>
        <v>#N/A</v>
      </c>
      <c r="Z368" s="318">
        <f t="shared" si="147"/>
        <v>0</v>
      </c>
      <c r="AC368" s="318" t="e">
        <f t="shared" si="148"/>
        <v>#N/A</v>
      </c>
      <c r="AD368" s="318">
        <f t="shared" si="149"/>
        <v>0</v>
      </c>
      <c r="AE368" s="318" t="e">
        <f t="shared" si="150"/>
        <v>#N/A</v>
      </c>
      <c r="AF368" s="318" t="e">
        <f>VLOOKUP(AC368,'Price list'!AN:AO,2,FALSE)</f>
        <v>#N/A</v>
      </c>
      <c r="AG368" s="318">
        <f t="shared" si="151"/>
        <v>0</v>
      </c>
      <c r="AH368" s="318">
        <f t="shared" si="152"/>
        <v>0</v>
      </c>
      <c r="AI368" s="318">
        <f t="shared" si="153"/>
        <v>0</v>
      </c>
    </row>
    <row r="369" spans="19:35" x14ac:dyDescent="0.25">
      <c r="S369" s="320">
        <f t="shared" si="143"/>
        <v>0</v>
      </c>
      <c r="T369" s="320">
        <f t="shared" si="144"/>
        <v>0</v>
      </c>
      <c r="U369" s="320"/>
      <c r="V369" s="320" t="e">
        <f>VLOOKUP(S369,'Price list'!D$15:S$298,15,FALSE)</f>
        <v>#N/A</v>
      </c>
      <c r="W369" s="320">
        <f t="shared" si="145"/>
        <v>0</v>
      </c>
      <c r="X369" s="320">
        <f t="shared" si="146"/>
        <v>0</v>
      </c>
      <c r="Y369" s="318" t="e">
        <f t="shared" si="142"/>
        <v>#N/A</v>
      </c>
      <c r="Z369" s="318">
        <f t="shared" si="147"/>
        <v>0</v>
      </c>
      <c r="AC369" s="318" t="e">
        <f t="shared" si="148"/>
        <v>#N/A</v>
      </c>
      <c r="AD369" s="318">
        <f t="shared" si="149"/>
        <v>0</v>
      </c>
      <c r="AE369" s="318" t="e">
        <f t="shared" si="150"/>
        <v>#N/A</v>
      </c>
      <c r="AF369" s="318" t="e">
        <f>VLOOKUP(AC369,'Price list'!AN:AO,2,FALSE)</f>
        <v>#N/A</v>
      </c>
      <c r="AG369" s="318">
        <f t="shared" si="151"/>
        <v>0</v>
      </c>
      <c r="AH369" s="318">
        <f t="shared" si="152"/>
        <v>0</v>
      </c>
      <c r="AI369" s="318">
        <f t="shared" si="153"/>
        <v>0</v>
      </c>
    </row>
    <row r="370" spans="19:35" x14ac:dyDescent="0.25">
      <c r="S370" s="320">
        <f t="shared" si="143"/>
        <v>0</v>
      </c>
      <c r="T370" s="320">
        <f t="shared" si="144"/>
        <v>0</v>
      </c>
      <c r="U370" s="320"/>
      <c r="V370" s="320" t="e">
        <f>VLOOKUP(S370,'Price list'!D$15:S$298,15,FALSE)</f>
        <v>#N/A</v>
      </c>
      <c r="W370" s="320">
        <f t="shared" si="145"/>
        <v>0</v>
      </c>
      <c r="X370" s="320">
        <f t="shared" si="146"/>
        <v>0</v>
      </c>
      <c r="Y370" s="318" t="e">
        <f t="shared" si="142"/>
        <v>#N/A</v>
      </c>
      <c r="Z370" s="318">
        <f t="shared" si="147"/>
        <v>0</v>
      </c>
      <c r="AC370" s="318" t="e">
        <f t="shared" si="148"/>
        <v>#N/A</v>
      </c>
      <c r="AD370" s="318">
        <f t="shared" si="149"/>
        <v>0</v>
      </c>
      <c r="AE370" s="318" t="e">
        <f t="shared" si="150"/>
        <v>#N/A</v>
      </c>
      <c r="AF370" s="318" t="e">
        <f>VLOOKUP(AC370,'Price list'!AN:AO,2,FALSE)</f>
        <v>#N/A</v>
      </c>
      <c r="AG370" s="318">
        <f t="shared" si="151"/>
        <v>0</v>
      </c>
      <c r="AH370" s="318">
        <f t="shared" si="152"/>
        <v>0</v>
      </c>
      <c r="AI370" s="318">
        <f t="shared" si="153"/>
        <v>0</v>
      </c>
    </row>
    <row r="371" spans="19:35" x14ac:dyDescent="0.25">
      <c r="S371" s="320">
        <f t="shared" si="143"/>
        <v>0</v>
      </c>
      <c r="T371" s="320">
        <f t="shared" si="144"/>
        <v>0</v>
      </c>
      <c r="U371" s="320"/>
      <c r="V371" s="320" t="e">
        <f>VLOOKUP(S371,'Price list'!D$15:S$298,15,FALSE)</f>
        <v>#N/A</v>
      </c>
      <c r="W371" s="320">
        <f t="shared" si="145"/>
        <v>0</v>
      </c>
      <c r="X371" s="320">
        <f t="shared" si="146"/>
        <v>0</v>
      </c>
      <c r="Y371" s="318" t="e">
        <f t="shared" si="142"/>
        <v>#N/A</v>
      </c>
      <c r="Z371" s="318">
        <f t="shared" si="147"/>
        <v>0</v>
      </c>
      <c r="AC371" s="318" t="e">
        <f t="shared" si="148"/>
        <v>#N/A</v>
      </c>
      <c r="AD371" s="318">
        <f t="shared" si="149"/>
        <v>0</v>
      </c>
      <c r="AE371" s="318" t="e">
        <f t="shared" si="150"/>
        <v>#N/A</v>
      </c>
      <c r="AF371" s="318" t="e">
        <f>VLOOKUP(AC371,'Price list'!AN:AO,2,FALSE)</f>
        <v>#N/A</v>
      </c>
      <c r="AG371" s="318">
        <f t="shared" si="151"/>
        <v>0</v>
      </c>
      <c r="AH371" s="318">
        <f t="shared" si="152"/>
        <v>0</v>
      </c>
      <c r="AI371" s="318">
        <f t="shared" si="153"/>
        <v>0</v>
      </c>
    </row>
    <row r="372" spans="19:35" x14ac:dyDescent="0.25">
      <c r="S372" s="320">
        <f t="shared" si="143"/>
        <v>0</v>
      </c>
      <c r="T372" s="320">
        <f t="shared" si="144"/>
        <v>0</v>
      </c>
      <c r="U372" s="320"/>
      <c r="V372" s="320" t="e">
        <f>VLOOKUP(S372,'Price list'!D$15:S$298,15,FALSE)</f>
        <v>#N/A</v>
      </c>
      <c r="W372" s="320">
        <f t="shared" si="145"/>
        <v>0</v>
      </c>
      <c r="X372" s="320">
        <f t="shared" si="146"/>
        <v>0</v>
      </c>
      <c r="Y372" s="318" t="e">
        <f t="shared" si="142"/>
        <v>#N/A</v>
      </c>
      <c r="Z372" s="318">
        <f t="shared" si="147"/>
        <v>0</v>
      </c>
      <c r="AC372" s="318" t="e">
        <f t="shared" si="148"/>
        <v>#N/A</v>
      </c>
      <c r="AD372" s="318">
        <f t="shared" si="149"/>
        <v>0</v>
      </c>
      <c r="AE372" s="318" t="e">
        <f t="shared" si="150"/>
        <v>#N/A</v>
      </c>
      <c r="AF372" s="318" t="e">
        <f>VLOOKUP(AC372,'Price list'!AN:AO,2,FALSE)</f>
        <v>#N/A</v>
      </c>
      <c r="AG372" s="318">
        <f t="shared" si="151"/>
        <v>0</v>
      </c>
      <c r="AH372" s="318">
        <f t="shared" si="152"/>
        <v>0</v>
      </c>
      <c r="AI372" s="318">
        <f t="shared" si="153"/>
        <v>0</v>
      </c>
    </row>
    <row r="373" spans="19:35" x14ac:dyDescent="0.25">
      <c r="S373" s="320">
        <f t="shared" si="143"/>
        <v>0</v>
      </c>
      <c r="T373" s="320">
        <f t="shared" si="144"/>
        <v>0</v>
      </c>
      <c r="U373" s="320"/>
      <c r="V373" s="320" t="e">
        <f>VLOOKUP(S373,'Price list'!D$15:S$298,15,FALSE)</f>
        <v>#N/A</v>
      </c>
      <c r="W373" s="320">
        <f t="shared" si="145"/>
        <v>0</v>
      </c>
      <c r="X373" s="320">
        <f t="shared" si="146"/>
        <v>0</v>
      </c>
      <c r="Y373" s="318" t="e">
        <f t="shared" si="142"/>
        <v>#N/A</v>
      </c>
      <c r="Z373" s="318">
        <f t="shared" si="147"/>
        <v>0</v>
      </c>
      <c r="AC373" s="318" t="e">
        <f t="shared" si="148"/>
        <v>#N/A</v>
      </c>
      <c r="AD373" s="318">
        <f t="shared" si="149"/>
        <v>0</v>
      </c>
      <c r="AE373" s="318" t="e">
        <f t="shared" si="150"/>
        <v>#N/A</v>
      </c>
      <c r="AF373" s="318" t="e">
        <f>VLOOKUP(AC373,'Price list'!AN:AO,2,FALSE)</f>
        <v>#N/A</v>
      </c>
      <c r="AG373" s="318">
        <f t="shared" si="151"/>
        <v>0</v>
      </c>
      <c r="AH373" s="318">
        <f t="shared" si="152"/>
        <v>0</v>
      </c>
      <c r="AI373" s="318">
        <f t="shared" si="153"/>
        <v>0</v>
      </c>
    </row>
    <row r="374" spans="19:35" x14ac:dyDescent="0.25">
      <c r="S374" s="320">
        <f t="shared" si="143"/>
        <v>0</v>
      </c>
      <c r="T374" s="320">
        <f t="shared" si="144"/>
        <v>0</v>
      </c>
      <c r="U374" s="320"/>
      <c r="V374" s="320" t="e">
        <f>VLOOKUP(S374,'Price list'!D$15:S$298,15,FALSE)</f>
        <v>#N/A</v>
      </c>
      <c r="W374" s="320">
        <f t="shared" si="145"/>
        <v>0</v>
      </c>
      <c r="X374" s="320">
        <f t="shared" si="146"/>
        <v>0</v>
      </c>
      <c r="Y374" s="318" t="e">
        <f t="shared" si="142"/>
        <v>#N/A</v>
      </c>
      <c r="Z374" s="318">
        <f t="shared" si="147"/>
        <v>0</v>
      </c>
      <c r="AC374" s="318" t="e">
        <f t="shared" si="148"/>
        <v>#N/A</v>
      </c>
      <c r="AD374" s="318">
        <f t="shared" si="149"/>
        <v>0</v>
      </c>
      <c r="AE374" s="318" t="e">
        <f t="shared" si="150"/>
        <v>#N/A</v>
      </c>
      <c r="AF374" s="318" t="e">
        <f>VLOOKUP(AC374,'Price list'!AN:AO,2,FALSE)</f>
        <v>#N/A</v>
      </c>
      <c r="AG374" s="318">
        <f t="shared" si="151"/>
        <v>0</v>
      </c>
      <c r="AH374" s="318">
        <f t="shared" si="152"/>
        <v>0</v>
      </c>
      <c r="AI374" s="318">
        <f t="shared" si="153"/>
        <v>0</v>
      </c>
    </row>
    <row r="375" spans="19:35" x14ac:dyDescent="0.25">
      <c r="S375" s="320">
        <f t="shared" si="143"/>
        <v>0</v>
      </c>
      <c r="T375" s="320">
        <f t="shared" si="144"/>
        <v>0</v>
      </c>
      <c r="U375" s="320"/>
      <c r="V375" s="320" t="e">
        <f>VLOOKUP(S375,'Price list'!D$15:S$298,15,FALSE)</f>
        <v>#N/A</v>
      </c>
      <c r="W375" s="320">
        <f t="shared" si="145"/>
        <v>0</v>
      </c>
      <c r="X375" s="320">
        <f t="shared" si="146"/>
        <v>0</v>
      </c>
      <c r="Y375" s="318" t="e">
        <f t="shared" si="142"/>
        <v>#N/A</v>
      </c>
      <c r="Z375" s="318">
        <f t="shared" si="147"/>
        <v>0</v>
      </c>
      <c r="AC375" s="318" t="e">
        <f t="shared" si="148"/>
        <v>#N/A</v>
      </c>
      <c r="AD375" s="318">
        <f t="shared" si="149"/>
        <v>0</v>
      </c>
      <c r="AE375" s="318" t="e">
        <f t="shared" si="150"/>
        <v>#N/A</v>
      </c>
      <c r="AF375" s="318" t="e">
        <f>VLOOKUP(AC375,'Price list'!AN:AO,2,FALSE)</f>
        <v>#N/A</v>
      </c>
      <c r="AG375" s="318">
        <f t="shared" si="151"/>
        <v>0</v>
      </c>
      <c r="AH375" s="318">
        <f t="shared" si="152"/>
        <v>0</v>
      </c>
      <c r="AI375" s="318">
        <f t="shared" si="153"/>
        <v>0</v>
      </c>
    </row>
    <row r="376" spans="19:35" x14ac:dyDescent="0.25">
      <c r="S376" s="320">
        <f t="shared" si="143"/>
        <v>0</v>
      </c>
      <c r="T376" s="320">
        <f t="shared" si="144"/>
        <v>0</v>
      </c>
      <c r="U376" s="320"/>
      <c r="V376" s="320" t="e">
        <f>VLOOKUP(S376,'Price list'!D$15:S$298,15,FALSE)</f>
        <v>#N/A</v>
      </c>
      <c r="W376" s="320">
        <f t="shared" si="145"/>
        <v>0</v>
      </c>
      <c r="X376" s="320">
        <f t="shared" si="146"/>
        <v>0</v>
      </c>
      <c r="Y376" s="318" t="e">
        <f t="shared" si="142"/>
        <v>#N/A</v>
      </c>
      <c r="Z376" s="318">
        <f t="shared" si="147"/>
        <v>0</v>
      </c>
      <c r="AC376" s="318" t="e">
        <f t="shared" si="148"/>
        <v>#N/A</v>
      </c>
      <c r="AD376" s="318">
        <f t="shared" si="149"/>
        <v>0</v>
      </c>
      <c r="AE376" s="318" t="e">
        <f t="shared" si="150"/>
        <v>#N/A</v>
      </c>
      <c r="AF376" s="318" t="e">
        <f>VLOOKUP(AC376,'Price list'!AN:AO,2,FALSE)</f>
        <v>#N/A</v>
      </c>
      <c r="AG376" s="318">
        <f t="shared" si="151"/>
        <v>0</v>
      </c>
      <c r="AH376" s="318">
        <f t="shared" si="152"/>
        <v>0</v>
      </c>
      <c r="AI376" s="318">
        <f t="shared" si="153"/>
        <v>0</v>
      </c>
    </row>
    <row r="377" spans="19:35" x14ac:dyDescent="0.25">
      <c r="S377" s="320">
        <f t="shared" si="143"/>
        <v>0</v>
      </c>
      <c r="T377" s="320">
        <f t="shared" si="144"/>
        <v>0</v>
      </c>
      <c r="U377" s="320"/>
      <c r="V377" s="320" t="e">
        <f>VLOOKUP(S377,'Price list'!D$15:S$298,15,FALSE)</f>
        <v>#N/A</v>
      </c>
      <c r="W377" s="320">
        <f t="shared" si="145"/>
        <v>0</v>
      </c>
      <c r="X377" s="320">
        <f t="shared" si="146"/>
        <v>0</v>
      </c>
      <c r="Y377" s="318" t="e">
        <f t="shared" si="142"/>
        <v>#N/A</v>
      </c>
      <c r="Z377" s="318">
        <f t="shared" si="147"/>
        <v>0</v>
      </c>
      <c r="AC377" s="318" t="e">
        <f t="shared" si="148"/>
        <v>#N/A</v>
      </c>
      <c r="AD377" s="318">
        <f t="shared" si="149"/>
        <v>0</v>
      </c>
      <c r="AE377" s="318" t="e">
        <f t="shared" si="150"/>
        <v>#N/A</v>
      </c>
      <c r="AF377" s="318" t="e">
        <f>VLOOKUP(AC377,'Price list'!AN:AO,2,FALSE)</f>
        <v>#N/A</v>
      </c>
      <c r="AG377" s="318">
        <f t="shared" si="151"/>
        <v>0</v>
      </c>
      <c r="AH377" s="318">
        <f t="shared" si="152"/>
        <v>0</v>
      </c>
      <c r="AI377" s="318">
        <f t="shared" si="153"/>
        <v>0</v>
      </c>
    </row>
    <row r="378" spans="19:35" x14ac:dyDescent="0.25">
      <c r="S378" s="320">
        <f t="shared" si="143"/>
        <v>0</v>
      </c>
      <c r="T378" s="320">
        <f t="shared" si="144"/>
        <v>0</v>
      </c>
      <c r="U378" s="320"/>
      <c r="V378" s="320" t="e">
        <f>VLOOKUP(S378,'Price list'!D$15:S$298,15,FALSE)</f>
        <v>#N/A</v>
      </c>
      <c r="W378" s="320">
        <f t="shared" si="145"/>
        <v>0</v>
      </c>
      <c r="X378" s="320">
        <f t="shared" si="146"/>
        <v>0</v>
      </c>
      <c r="Y378" s="318" t="e">
        <f t="shared" si="142"/>
        <v>#N/A</v>
      </c>
      <c r="Z378" s="318">
        <f t="shared" si="147"/>
        <v>0</v>
      </c>
      <c r="AC378" s="318" t="e">
        <f t="shared" si="148"/>
        <v>#N/A</v>
      </c>
      <c r="AD378" s="318">
        <f t="shared" si="149"/>
        <v>0</v>
      </c>
      <c r="AE378" s="318" t="e">
        <f t="shared" si="150"/>
        <v>#N/A</v>
      </c>
      <c r="AF378" s="318" t="e">
        <f>VLOOKUP(AC378,'Price list'!AN:AO,2,FALSE)</f>
        <v>#N/A</v>
      </c>
      <c r="AG378" s="318">
        <f t="shared" si="151"/>
        <v>0</v>
      </c>
      <c r="AH378" s="318">
        <f t="shared" si="152"/>
        <v>0</v>
      </c>
      <c r="AI378" s="318">
        <f t="shared" si="153"/>
        <v>0</v>
      </c>
    </row>
    <row r="379" spans="19:35" x14ac:dyDescent="0.25">
      <c r="S379" s="320">
        <f t="shared" si="143"/>
        <v>0</v>
      </c>
      <c r="T379" s="320">
        <f t="shared" si="144"/>
        <v>0</v>
      </c>
      <c r="U379" s="320"/>
      <c r="V379" s="320" t="e">
        <f>VLOOKUP(S379,'Price list'!D$15:S$298,15,FALSE)</f>
        <v>#N/A</v>
      </c>
      <c r="W379" s="320">
        <f t="shared" si="145"/>
        <v>0</v>
      </c>
      <c r="X379" s="320">
        <f t="shared" si="146"/>
        <v>0</v>
      </c>
      <c r="Y379" s="318" t="e">
        <f t="shared" si="142"/>
        <v>#N/A</v>
      </c>
      <c r="Z379" s="318">
        <f t="shared" si="147"/>
        <v>0</v>
      </c>
      <c r="AC379" s="318" t="e">
        <f t="shared" si="148"/>
        <v>#N/A</v>
      </c>
      <c r="AD379" s="318">
        <f t="shared" si="149"/>
        <v>0</v>
      </c>
      <c r="AE379" s="318" t="e">
        <f t="shared" si="150"/>
        <v>#N/A</v>
      </c>
      <c r="AF379" s="318" t="e">
        <f>VLOOKUP(AC379,'Price list'!AN:AO,2,FALSE)</f>
        <v>#N/A</v>
      </c>
      <c r="AG379" s="318">
        <f t="shared" si="151"/>
        <v>0</v>
      </c>
      <c r="AH379" s="318">
        <f t="shared" si="152"/>
        <v>0</v>
      </c>
      <c r="AI379" s="318">
        <f t="shared" si="153"/>
        <v>0</v>
      </c>
    </row>
    <row r="380" spans="19:35" x14ac:dyDescent="0.25">
      <c r="S380" s="320">
        <f t="shared" si="143"/>
        <v>0</v>
      </c>
      <c r="T380" s="320">
        <f t="shared" si="144"/>
        <v>0</v>
      </c>
      <c r="U380" s="320"/>
      <c r="V380" s="320" t="e">
        <f>VLOOKUP(S380,'Price list'!D$15:S$298,15,FALSE)</f>
        <v>#N/A</v>
      </c>
      <c r="W380" s="320">
        <f t="shared" si="145"/>
        <v>0</v>
      </c>
      <c r="X380" s="320">
        <f t="shared" si="146"/>
        <v>0</v>
      </c>
      <c r="Y380" s="318" t="e">
        <f t="shared" si="142"/>
        <v>#N/A</v>
      </c>
      <c r="Z380" s="318">
        <f t="shared" si="147"/>
        <v>0</v>
      </c>
      <c r="AC380" s="318" t="e">
        <f t="shared" si="148"/>
        <v>#N/A</v>
      </c>
      <c r="AD380" s="318">
        <f t="shared" si="149"/>
        <v>0</v>
      </c>
      <c r="AE380" s="318" t="e">
        <f t="shared" si="150"/>
        <v>#N/A</v>
      </c>
      <c r="AF380" s="318" t="e">
        <f>VLOOKUP(AC380,'Price list'!AN:AO,2,FALSE)</f>
        <v>#N/A</v>
      </c>
      <c r="AG380" s="318">
        <f t="shared" si="151"/>
        <v>0</v>
      </c>
      <c r="AH380" s="318">
        <f t="shared" si="152"/>
        <v>0</v>
      </c>
      <c r="AI380" s="318">
        <f t="shared" si="153"/>
        <v>0</v>
      </c>
    </row>
    <row r="381" spans="19:35" x14ac:dyDescent="0.25">
      <c r="S381" s="320">
        <f t="shared" si="143"/>
        <v>0</v>
      </c>
      <c r="T381" s="320">
        <f t="shared" si="144"/>
        <v>0</v>
      </c>
      <c r="U381" s="320"/>
      <c r="V381" s="320" t="e">
        <f>VLOOKUP(S381,'Price list'!D$15:S$298,15,FALSE)</f>
        <v>#N/A</v>
      </c>
      <c r="W381" s="320">
        <f t="shared" si="145"/>
        <v>0</v>
      </c>
      <c r="X381" s="320">
        <f t="shared" si="146"/>
        <v>0</v>
      </c>
      <c r="Y381" s="318" t="e">
        <f t="shared" si="142"/>
        <v>#N/A</v>
      </c>
      <c r="Z381" s="318">
        <f t="shared" si="147"/>
        <v>0</v>
      </c>
      <c r="AC381" s="318" t="e">
        <f t="shared" si="148"/>
        <v>#N/A</v>
      </c>
      <c r="AD381" s="318">
        <f t="shared" si="149"/>
        <v>0</v>
      </c>
      <c r="AE381" s="318" t="e">
        <f t="shared" si="150"/>
        <v>#N/A</v>
      </c>
      <c r="AF381" s="318" t="e">
        <f>VLOOKUP(AC381,'Price list'!AN:AO,2,FALSE)</f>
        <v>#N/A</v>
      </c>
      <c r="AG381" s="318">
        <f t="shared" si="151"/>
        <v>0</v>
      </c>
      <c r="AH381" s="318">
        <f t="shared" si="152"/>
        <v>0</v>
      </c>
      <c r="AI381" s="318">
        <f t="shared" si="153"/>
        <v>0</v>
      </c>
    </row>
    <row r="382" spans="19:35" x14ac:dyDescent="0.25">
      <c r="S382" s="320">
        <f t="shared" si="143"/>
        <v>0</v>
      </c>
      <c r="T382" s="320">
        <f t="shared" si="144"/>
        <v>0</v>
      </c>
      <c r="U382" s="320"/>
      <c r="V382" s="320" t="e">
        <f>VLOOKUP(S382,'Price list'!D$15:S$298,15,FALSE)</f>
        <v>#N/A</v>
      </c>
      <c r="W382" s="320">
        <f t="shared" si="145"/>
        <v>0</v>
      </c>
      <c r="X382" s="320">
        <f t="shared" si="146"/>
        <v>0</v>
      </c>
      <c r="Y382" s="318" t="e">
        <f t="shared" si="142"/>
        <v>#N/A</v>
      </c>
      <c r="Z382" s="318">
        <f t="shared" si="147"/>
        <v>0</v>
      </c>
      <c r="AC382" s="318" t="e">
        <f t="shared" si="148"/>
        <v>#N/A</v>
      </c>
      <c r="AD382" s="318">
        <f t="shared" si="149"/>
        <v>0</v>
      </c>
      <c r="AE382" s="318" t="e">
        <f t="shared" si="150"/>
        <v>#N/A</v>
      </c>
      <c r="AF382" s="318" t="e">
        <f>VLOOKUP(AC382,'Price list'!AN:AO,2,FALSE)</f>
        <v>#N/A</v>
      </c>
      <c r="AG382" s="318">
        <f t="shared" si="151"/>
        <v>0</v>
      </c>
      <c r="AH382" s="318">
        <f t="shared" si="152"/>
        <v>0</v>
      </c>
      <c r="AI382" s="318">
        <f t="shared" si="153"/>
        <v>0</v>
      </c>
    </row>
    <row r="383" spans="19:35" x14ac:dyDescent="0.25">
      <c r="S383" s="320">
        <f t="shared" si="143"/>
        <v>0</v>
      </c>
      <c r="T383" s="320">
        <f t="shared" si="144"/>
        <v>0</v>
      </c>
      <c r="U383" s="320"/>
      <c r="V383" s="320" t="e">
        <f>VLOOKUP(S383,'Price list'!D$15:S$298,15,FALSE)</f>
        <v>#N/A</v>
      </c>
      <c r="W383" s="320">
        <f t="shared" si="145"/>
        <v>0</v>
      </c>
      <c r="X383" s="320">
        <f t="shared" si="146"/>
        <v>0</v>
      </c>
      <c r="Y383" s="318" t="e">
        <f t="shared" si="142"/>
        <v>#N/A</v>
      </c>
      <c r="Z383" s="318">
        <f t="shared" si="147"/>
        <v>0</v>
      </c>
      <c r="AC383" s="318" t="e">
        <f t="shared" si="148"/>
        <v>#N/A</v>
      </c>
      <c r="AD383" s="318">
        <f t="shared" si="149"/>
        <v>0</v>
      </c>
      <c r="AE383" s="318" t="e">
        <f t="shared" si="150"/>
        <v>#N/A</v>
      </c>
      <c r="AF383" s="318" t="e">
        <f>VLOOKUP(AC383,'Price list'!AN:AO,2,FALSE)</f>
        <v>#N/A</v>
      </c>
      <c r="AG383" s="318">
        <f t="shared" si="151"/>
        <v>0</v>
      </c>
      <c r="AH383" s="318">
        <f t="shared" si="152"/>
        <v>0</v>
      </c>
      <c r="AI383" s="318">
        <f t="shared" si="153"/>
        <v>0</v>
      </c>
    </row>
    <row r="384" spans="19:35" x14ac:dyDescent="0.25">
      <c r="S384" s="320">
        <f t="shared" si="143"/>
        <v>0</v>
      </c>
      <c r="T384" s="320">
        <f t="shared" si="144"/>
        <v>0</v>
      </c>
      <c r="U384" s="320"/>
      <c r="V384" s="320" t="e">
        <f>VLOOKUP(S384,'Price list'!D$15:S$298,15,FALSE)</f>
        <v>#N/A</v>
      </c>
      <c r="W384" s="320">
        <f t="shared" si="145"/>
        <v>0</v>
      </c>
      <c r="X384" s="320">
        <f t="shared" si="146"/>
        <v>0</v>
      </c>
      <c r="Y384" s="318" t="e">
        <f t="shared" si="142"/>
        <v>#N/A</v>
      </c>
      <c r="Z384" s="318">
        <f t="shared" si="147"/>
        <v>0</v>
      </c>
      <c r="AC384" s="318" t="e">
        <f t="shared" si="148"/>
        <v>#N/A</v>
      </c>
      <c r="AD384" s="318">
        <f t="shared" si="149"/>
        <v>0</v>
      </c>
      <c r="AE384" s="318" t="e">
        <f t="shared" si="150"/>
        <v>#N/A</v>
      </c>
      <c r="AF384" s="318" t="e">
        <f>VLOOKUP(AC384,'Price list'!AN:AO,2,FALSE)</f>
        <v>#N/A</v>
      </c>
      <c r="AG384" s="318">
        <f t="shared" si="151"/>
        <v>0</v>
      </c>
      <c r="AH384" s="318">
        <f t="shared" si="152"/>
        <v>0</v>
      </c>
      <c r="AI384" s="318">
        <f t="shared" si="153"/>
        <v>0</v>
      </c>
    </row>
    <row r="385" spans="19:35" x14ac:dyDescent="0.25">
      <c r="S385" s="320">
        <f t="shared" si="143"/>
        <v>0</v>
      </c>
      <c r="T385" s="320">
        <f t="shared" si="144"/>
        <v>0</v>
      </c>
      <c r="U385" s="320"/>
      <c r="V385" s="320" t="e">
        <f>VLOOKUP(S385,'Price list'!D$15:S$298,15,FALSE)</f>
        <v>#N/A</v>
      </c>
      <c r="W385" s="320">
        <f t="shared" si="145"/>
        <v>0</v>
      </c>
      <c r="X385" s="320">
        <f t="shared" si="146"/>
        <v>0</v>
      </c>
      <c r="Y385" s="318" t="e">
        <f t="shared" si="142"/>
        <v>#N/A</v>
      </c>
      <c r="Z385" s="318">
        <f t="shared" si="147"/>
        <v>0</v>
      </c>
      <c r="AC385" s="318" t="e">
        <f t="shared" si="148"/>
        <v>#N/A</v>
      </c>
      <c r="AD385" s="318">
        <f t="shared" si="149"/>
        <v>0</v>
      </c>
      <c r="AE385" s="318" t="e">
        <f t="shared" si="150"/>
        <v>#N/A</v>
      </c>
      <c r="AF385" s="318" t="e">
        <f>VLOOKUP(AC385,'Price list'!AN:AO,2,FALSE)</f>
        <v>#N/A</v>
      </c>
      <c r="AG385" s="318">
        <f t="shared" si="151"/>
        <v>0</v>
      </c>
      <c r="AH385" s="318">
        <f t="shared" si="152"/>
        <v>0</v>
      </c>
      <c r="AI385" s="318">
        <f t="shared" si="153"/>
        <v>0</v>
      </c>
    </row>
    <row r="386" spans="19:35" x14ac:dyDescent="0.25">
      <c r="S386" s="320">
        <f t="shared" si="143"/>
        <v>0</v>
      </c>
      <c r="T386" s="320">
        <f t="shared" si="144"/>
        <v>0</v>
      </c>
      <c r="U386" s="320"/>
      <c r="V386" s="320" t="e">
        <f>VLOOKUP(S386,'Price list'!D$15:S$298,15,FALSE)</f>
        <v>#N/A</v>
      </c>
      <c r="W386" s="320">
        <f t="shared" si="145"/>
        <v>0</v>
      </c>
      <c r="X386" s="320">
        <f t="shared" si="146"/>
        <v>0</v>
      </c>
      <c r="Y386" s="318" t="e">
        <f t="shared" si="142"/>
        <v>#N/A</v>
      </c>
      <c r="Z386" s="318">
        <f t="shared" si="147"/>
        <v>0</v>
      </c>
      <c r="AC386" s="318" t="e">
        <f t="shared" si="148"/>
        <v>#N/A</v>
      </c>
      <c r="AD386" s="318">
        <f t="shared" si="149"/>
        <v>0</v>
      </c>
      <c r="AE386" s="318" t="e">
        <f t="shared" si="150"/>
        <v>#N/A</v>
      </c>
      <c r="AF386" s="318" t="e">
        <f>VLOOKUP(AC386,'Price list'!AN:AO,2,FALSE)</f>
        <v>#N/A</v>
      </c>
      <c r="AG386" s="318">
        <f t="shared" si="151"/>
        <v>0</v>
      </c>
      <c r="AH386" s="318">
        <f t="shared" si="152"/>
        <v>0</v>
      </c>
      <c r="AI386" s="318">
        <f t="shared" si="153"/>
        <v>0</v>
      </c>
    </row>
    <row r="387" spans="19:35" x14ac:dyDescent="0.25">
      <c r="S387" s="320">
        <f t="shared" si="143"/>
        <v>0</v>
      </c>
      <c r="T387" s="320">
        <f t="shared" si="144"/>
        <v>0</v>
      </c>
      <c r="U387" s="320"/>
      <c r="V387" s="320" t="e">
        <f>VLOOKUP(S387,'Price list'!D$15:S$298,15,FALSE)</f>
        <v>#N/A</v>
      </c>
      <c r="W387" s="320">
        <f t="shared" si="145"/>
        <v>0</v>
      </c>
      <c r="X387" s="320">
        <f t="shared" si="146"/>
        <v>0</v>
      </c>
      <c r="Y387" s="318" t="e">
        <f t="shared" ref="Y387:Y450" si="154">VLOOKUP(A387,AA:AB,2,FALSE)</f>
        <v>#N/A</v>
      </c>
      <c r="Z387" s="318">
        <f t="shared" si="147"/>
        <v>0</v>
      </c>
      <c r="AC387" s="318" t="e">
        <f t="shared" si="148"/>
        <v>#N/A</v>
      </c>
      <c r="AD387" s="318">
        <f t="shared" si="149"/>
        <v>0</v>
      </c>
      <c r="AE387" s="318" t="e">
        <f t="shared" si="150"/>
        <v>#N/A</v>
      </c>
      <c r="AF387" s="318" t="e">
        <f>VLOOKUP(AC387,'Price list'!AN:AO,2,FALSE)</f>
        <v>#N/A</v>
      </c>
      <c r="AG387" s="318">
        <f t="shared" si="151"/>
        <v>0</v>
      </c>
      <c r="AH387" s="318">
        <f t="shared" si="152"/>
        <v>0</v>
      </c>
      <c r="AI387" s="318">
        <f t="shared" si="153"/>
        <v>0</v>
      </c>
    </row>
    <row r="388" spans="19:35" x14ac:dyDescent="0.25">
      <c r="S388" s="320">
        <f t="shared" si="143"/>
        <v>0</v>
      </c>
      <c r="T388" s="320">
        <f t="shared" si="144"/>
        <v>0</v>
      </c>
      <c r="U388" s="320"/>
      <c r="V388" s="320" t="e">
        <f>VLOOKUP(S388,'Price list'!D$15:S$298,15,FALSE)</f>
        <v>#N/A</v>
      </c>
      <c r="W388" s="320">
        <f t="shared" si="145"/>
        <v>0</v>
      </c>
      <c r="X388" s="320">
        <f t="shared" si="146"/>
        <v>0</v>
      </c>
      <c r="Y388" s="318" t="e">
        <f t="shared" si="154"/>
        <v>#N/A</v>
      </c>
      <c r="Z388" s="318">
        <f t="shared" si="147"/>
        <v>0</v>
      </c>
      <c r="AC388" s="318" t="e">
        <f t="shared" si="148"/>
        <v>#N/A</v>
      </c>
      <c r="AD388" s="318">
        <f t="shared" si="149"/>
        <v>0</v>
      </c>
      <c r="AE388" s="318" t="e">
        <f t="shared" si="150"/>
        <v>#N/A</v>
      </c>
      <c r="AF388" s="318" t="e">
        <f>VLOOKUP(AC388,'Price list'!AN:AO,2,FALSE)</f>
        <v>#N/A</v>
      </c>
      <c r="AG388" s="318">
        <f t="shared" si="151"/>
        <v>0</v>
      </c>
      <c r="AH388" s="318">
        <f t="shared" si="152"/>
        <v>0</v>
      </c>
      <c r="AI388" s="318">
        <f t="shared" si="153"/>
        <v>0</v>
      </c>
    </row>
    <row r="389" spans="19:35" x14ac:dyDescent="0.25">
      <c r="S389" s="320">
        <f t="shared" si="143"/>
        <v>0</v>
      </c>
      <c r="T389" s="320">
        <f t="shared" si="144"/>
        <v>0</v>
      </c>
      <c r="U389" s="320"/>
      <c r="V389" s="320" t="e">
        <f>VLOOKUP(S389,'Price list'!D$15:S$298,15,FALSE)</f>
        <v>#N/A</v>
      </c>
      <c r="W389" s="320">
        <f t="shared" si="145"/>
        <v>0</v>
      </c>
      <c r="X389" s="320">
        <f t="shared" si="146"/>
        <v>0</v>
      </c>
      <c r="Y389" s="318" t="e">
        <f t="shared" si="154"/>
        <v>#N/A</v>
      </c>
      <c r="Z389" s="318">
        <f t="shared" si="147"/>
        <v>0</v>
      </c>
      <c r="AC389" s="318" t="e">
        <f t="shared" si="148"/>
        <v>#N/A</v>
      </c>
      <c r="AD389" s="318">
        <f t="shared" si="149"/>
        <v>0</v>
      </c>
      <c r="AE389" s="318" t="e">
        <f t="shared" si="150"/>
        <v>#N/A</v>
      </c>
      <c r="AF389" s="318" t="e">
        <f>VLOOKUP(AC389,'Price list'!AN:AO,2,FALSE)</f>
        <v>#N/A</v>
      </c>
      <c r="AG389" s="318">
        <f t="shared" si="151"/>
        <v>0</v>
      </c>
      <c r="AH389" s="318">
        <f t="shared" si="152"/>
        <v>0</v>
      </c>
      <c r="AI389" s="318">
        <f t="shared" si="153"/>
        <v>0</v>
      </c>
    </row>
    <row r="390" spans="19:35" x14ac:dyDescent="0.25">
      <c r="S390" s="320">
        <f t="shared" si="143"/>
        <v>0</v>
      </c>
      <c r="T390" s="320">
        <f t="shared" si="144"/>
        <v>0</v>
      </c>
      <c r="U390" s="320"/>
      <c r="V390" s="320" t="e">
        <f>VLOOKUP(S390,'Price list'!D$15:S$298,15,FALSE)</f>
        <v>#N/A</v>
      </c>
      <c r="W390" s="320">
        <f t="shared" si="145"/>
        <v>0</v>
      </c>
      <c r="X390" s="320">
        <f t="shared" si="146"/>
        <v>0</v>
      </c>
      <c r="Y390" s="318" t="e">
        <f t="shared" si="154"/>
        <v>#N/A</v>
      </c>
      <c r="Z390" s="318">
        <f t="shared" si="147"/>
        <v>0</v>
      </c>
      <c r="AC390" s="318" t="e">
        <f t="shared" si="148"/>
        <v>#N/A</v>
      </c>
      <c r="AD390" s="318">
        <f t="shared" si="149"/>
        <v>0</v>
      </c>
      <c r="AE390" s="318" t="e">
        <f t="shared" si="150"/>
        <v>#N/A</v>
      </c>
      <c r="AF390" s="318" t="e">
        <f>VLOOKUP(AC390,'Price list'!AN:AO,2,FALSE)</f>
        <v>#N/A</v>
      </c>
      <c r="AG390" s="318">
        <f t="shared" si="151"/>
        <v>0</v>
      </c>
      <c r="AH390" s="318">
        <f t="shared" si="152"/>
        <v>0</v>
      </c>
      <c r="AI390" s="318">
        <f t="shared" si="153"/>
        <v>0</v>
      </c>
    </row>
    <row r="391" spans="19:35" x14ac:dyDescent="0.25">
      <c r="S391" s="320">
        <f t="shared" si="143"/>
        <v>0</v>
      </c>
      <c r="T391" s="320">
        <f t="shared" si="144"/>
        <v>0</v>
      </c>
      <c r="U391" s="320"/>
      <c r="V391" s="320" t="e">
        <f>VLOOKUP(S391,'Price list'!D$15:S$298,15,FALSE)</f>
        <v>#N/A</v>
      </c>
      <c r="W391" s="320">
        <f t="shared" si="145"/>
        <v>0</v>
      </c>
      <c r="X391" s="320">
        <f t="shared" si="146"/>
        <v>0</v>
      </c>
      <c r="Y391" s="318" t="e">
        <f t="shared" si="154"/>
        <v>#N/A</v>
      </c>
      <c r="Z391" s="318">
        <f t="shared" si="147"/>
        <v>0</v>
      </c>
      <c r="AC391" s="318" t="e">
        <f t="shared" si="148"/>
        <v>#N/A</v>
      </c>
      <c r="AD391" s="318">
        <f t="shared" si="149"/>
        <v>0</v>
      </c>
      <c r="AE391" s="318" t="e">
        <f t="shared" si="150"/>
        <v>#N/A</v>
      </c>
      <c r="AF391" s="318" t="e">
        <f>VLOOKUP(AC391,'Price list'!AN:AO,2,FALSE)</f>
        <v>#N/A</v>
      </c>
      <c r="AG391" s="318">
        <f t="shared" si="151"/>
        <v>0</v>
      </c>
      <c r="AH391" s="318">
        <f t="shared" si="152"/>
        <v>0</v>
      </c>
      <c r="AI391" s="318">
        <f t="shared" si="153"/>
        <v>0</v>
      </c>
    </row>
    <row r="392" spans="19:35" x14ac:dyDescent="0.25">
      <c r="S392" s="320">
        <f t="shared" si="143"/>
        <v>0</v>
      </c>
      <c r="T392" s="320">
        <f t="shared" si="144"/>
        <v>0</v>
      </c>
      <c r="U392" s="320"/>
      <c r="V392" s="320" t="e">
        <f>VLOOKUP(S392,'Price list'!D$15:S$298,15,FALSE)</f>
        <v>#N/A</v>
      </c>
      <c r="W392" s="320">
        <f t="shared" si="145"/>
        <v>0</v>
      </c>
      <c r="X392" s="320">
        <f t="shared" si="146"/>
        <v>0</v>
      </c>
      <c r="Y392" s="318" t="e">
        <f t="shared" si="154"/>
        <v>#N/A</v>
      </c>
      <c r="Z392" s="318">
        <f t="shared" si="147"/>
        <v>0</v>
      </c>
      <c r="AC392" s="318" t="e">
        <f t="shared" si="148"/>
        <v>#N/A</v>
      </c>
      <c r="AD392" s="318">
        <f t="shared" si="149"/>
        <v>0</v>
      </c>
      <c r="AE392" s="318" t="e">
        <f t="shared" si="150"/>
        <v>#N/A</v>
      </c>
      <c r="AF392" s="318" t="e">
        <f>VLOOKUP(AC392,'Price list'!AN:AO,2,FALSE)</f>
        <v>#N/A</v>
      </c>
      <c r="AG392" s="318">
        <f t="shared" si="151"/>
        <v>0</v>
      </c>
      <c r="AH392" s="318">
        <f t="shared" si="152"/>
        <v>0</v>
      </c>
      <c r="AI392" s="318">
        <f t="shared" si="153"/>
        <v>0</v>
      </c>
    </row>
    <row r="393" spans="19:35" x14ac:dyDescent="0.25">
      <c r="S393" s="320">
        <f t="shared" ref="S393:S456" si="155">E393</f>
        <v>0</v>
      </c>
      <c r="T393" s="320">
        <f t="shared" ref="T393:T456" si="156">D393</f>
        <v>0</v>
      </c>
      <c r="U393" s="320"/>
      <c r="V393" s="320" t="e">
        <f>VLOOKUP(S393,'Price list'!D$15:S$298,15,FALSE)</f>
        <v>#N/A</v>
      </c>
      <c r="W393" s="320">
        <f t="shared" ref="W393:W456" si="157">G393</f>
        <v>0</v>
      </c>
      <c r="X393" s="320">
        <f t="shared" ref="X393:X456" si="158">H393</f>
        <v>0</v>
      </c>
      <c r="Y393" s="318" t="e">
        <f t="shared" si="154"/>
        <v>#N/A</v>
      </c>
      <c r="Z393" s="318">
        <f t="shared" ref="Z393:Z456" si="159">B393</f>
        <v>0</v>
      </c>
      <c r="AC393" s="318" t="e">
        <f t="shared" ref="AC393:AC456" si="160">CONCATENATE(Y393,S393,Z393)</f>
        <v>#N/A</v>
      </c>
      <c r="AD393" s="318">
        <f t="shared" ref="AD393:AD456" si="161">S393</f>
        <v>0</v>
      </c>
      <c r="AE393" s="318" t="e">
        <f t="shared" ref="AE393:AE456" si="162">CONCATENATE(Y393,AD393)</f>
        <v>#N/A</v>
      </c>
      <c r="AF393" s="318" t="e">
        <f>VLOOKUP(AC393,'Price list'!AN:AO,2,FALSE)</f>
        <v>#N/A</v>
      </c>
      <c r="AG393" s="318">
        <f t="shared" ref="AG393:AG456" si="163">S393</f>
        <v>0</v>
      </c>
      <c r="AH393" s="318">
        <f t="shared" ref="AH393:AH456" si="164">W393</f>
        <v>0</v>
      </c>
      <c r="AI393" s="318">
        <f t="shared" ref="AI393:AI456" si="165">X393</f>
        <v>0</v>
      </c>
    </row>
    <row r="394" spans="19:35" x14ac:dyDescent="0.25">
      <c r="S394" s="320">
        <f t="shared" si="155"/>
        <v>0</v>
      </c>
      <c r="T394" s="320">
        <f t="shared" si="156"/>
        <v>0</v>
      </c>
      <c r="U394" s="320"/>
      <c r="V394" s="320" t="e">
        <f>VLOOKUP(S394,'Price list'!D$15:S$298,15,FALSE)</f>
        <v>#N/A</v>
      </c>
      <c r="W394" s="320">
        <f t="shared" si="157"/>
        <v>0</v>
      </c>
      <c r="X394" s="320">
        <f t="shared" si="158"/>
        <v>0</v>
      </c>
      <c r="Y394" s="318" t="e">
        <f t="shared" si="154"/>
        <v>#N/A</v>
      </c>
      <c r="Z394" s="318">
        <f t="shared" si="159"/>
        <v>0</v>
      </c>
      <c r="AC394" s="318" t="e">
        <f t="shared" si="160"/>
        <v>#N/A</v>
      </c>
      <c r="AD394" s="318">
        <f t="shared" si="161"/>
        <v>0</v>
      </c>
      <c r="AE394" s="318" t="e">
        <f t="shared" si="162"/>
        <v>#N/A</v>
      </c>
      <c r="AF394" s="318" t="e">
        <f>VLOOKUP(AC394,'Price list'!AN:AO,2,FALSE)</f>
        <v>#N/A</v>
      </c>
      <c r="AG394" s="318">
        <f t="shared" si="163"/>
        <v>0</v>
      </c>
      <c r="AH394" s="318">
        <f t="shared" si="164"/>
        <v>0</v>
      </c>
      <c r="AI394" s="318">
        <f t="shared" si="165"/>
        <v>0</v>
      </c>
    </row>
    <row r="395" spans="19:35" x14ac:dyDescent="0.25">
      <c r="S395" s="320">
        <f t="shared" si="155"/>
        <v>0</v>
      </c>
      <c r="T395" s="320">
        <f t="shared" si="156"/>
        <v>0</v>
      </c>
      <c r="U395" s="320"/>
      <c r="V395" s="320" t="e">
        <f>VLOOKUP(S395,'Price list'!D$15:S$298,15,FALSE)</f>
        <v>#N/A</v>
      </c>
      <c r="W395" s="320">
        <f t="shared" si="157"/>
        <v>0</v>
      </c>
      <c r="X395" s="320">
        <f t="shared" si="158"/>
        <v>0</v>
      </c>
      <c r="Y395" s="318" t="e">
        <f t="shared" si="154"/>
        <v>#N/A</v>
      </c>
      <c r="Z395" s="318">
        <f t="shared" si="159"/>
        <v>0</v>
      </c>
      <c r="AC395" s="318" t="e">
        <f t="shared" si="160"/>
        <v>#N/A</v>
      </c>
      <c r="AD395" s="318">
        <f t="shared" si="161"/>
        <v>0</v>
      </c>
      <c r="AE395" s="318" t="e">
        <f t="shared" si="162"/>
        <v>#N/A</v>
      </c>
      <c r="AF395" s="318" t="e">
        <f>VLOOKUP(AC395,'Price list'!AN:AO,2,FALSE)</f>
        <v>#N/A</v>
      </c>
      <c r="AG395" s="318">
        <f t="shared" si="163"/>
        <v>0</v>
      </c>
      <c r="AH395" s="318">
        <f t="shared" si="164"/>
        <v>0</v>
      </c>
      <c r="AI395" s="318">
        <f t="shared" si="165"/>
        <v>0</v>
      </c>
    </row>
    <row r="396" spans="19:35" x14ac:dyDescent="0.25">
      <c r="S396" s="320">
        <f t="shared" si="155"/>
        <v>0</v>
      </c>
      <c r="T396" s="320">
        <f t="shared" si="156"/>
        <v>0</v>
      </c>
      <c r="U396" s="320"/>
      <c r="V396" s="320" t="e">
        <f>VLOOKUP(S396,'Price list'!D$15:S$298,15,FALSE)</f>
        <v>#N/A</v>
      </c>
      <c r="W396" s="320">
        <f t="shared" si="157"/>
        <v>0</v>
      </c>
      <c r="X396" s="320">
        <f t="shared" si="158"/>
        <v>0</v>
      </c>
      <c r="Y396" s="318" t="e">
        <f t="shared" si="154"/>
        <v>#N/A</v>
      </c>
      <c r="Z396" s="318">
        <f t="shared" si="159"/>
        <v>0</v>
      </c>
      <c r="AC396" s="318" t="e">
        <f t="shared" si="160"/>
        <v>#N/A</v>
      </c>
      <c r="AD396" s="318">
        <f t="shared" si="161"/>
        <v>0</v>
      </c>
      <c r="AE396" s="318" t="e">
        <f t="shared" si="162"/>
        <v>#N/A</v>
      </c>
      <c r="AF396" s="318" t="e">
        <f>VLOOKUP(AC396,'Price list'!AN:AO,2,FALSE)</f>
        <v>#N/A</v>
      </c>
      <c r="AG396" s="318">
        <f t="shared" si="163"/>
        <v>0</v>
      </c>
      <c r="AH396" s="318">
        <f t="shared" si="164"/>
        <v>0</v>
      </c>
      <c r="AI396" s="318">
        <f t="shared" si="165"/>
        <v>0</v>
      </c>
    </row>
    <row r="397" spans="19:35" x14ac:dyDescent="0.25">
      <c r="S397" s="320">
        <f t="shared" si="155"/>
        <v>0</v>
      </c>
      <c r="T397" s="320">
        <f t="shared" si="156"/>
        <v>0</v>
      </c>
      <c r="U397" s="320"/>
      <c r="V397" s="320" t="e">
        <f>VLOOKUP(S397,'Price list'!D$15:S$298,15,FALSE)</f>
        <v>#N/A</v>
      </c>
      <c r="W397" s="320">
        <f t="shared" si="157"/>
        <v>0</v>
      </c>
      <c r="X397" s="320">
        <f t="shared" si="158"/>
        <v>0</v>
      </c>
      <c r="Y397" s="318" t="e">
        <f t="shared" si="154"/>
        <v>#N/A</v>
      </c>
      <c r="Z397" s="318">
        <f t="shared" si="159"/>
        <v>0</v>
      </c>
      <c r="AC397" s="318" t="e">
        <f t="shared" si="160"/>
        <v>#N/A</v>
      </c>
      <c r="AD397" s="318">
        <f t="shared" si="161"/>
        <v>0</v>
      </c>
      <c r="AE397" s="318" t="e">
        <f t="shared" si="162"/>
        <v>#N/A</v>
      </c>
      <c r="AF397" s="318" t="e">
        <f>VLOOKUP(AC397,'Price list'!AN:AO,2,FALSE)</f>
        <v>#N/A</v>
      </c>
      <c r="AG397" s="318">
        <f t="shared" si="163"/>
        <v>0</v>
      </c>
      <c r="AH397" s="318">
        <f t="shared" si="164"/>
        <v>0</v>
      </c>
      <c r="AI397" s="318">
        <f t="shared" si="165"/>
        <v>0</v>
      </c>
    </row>
    <row r="398" spans="19:35" x14ac:dyDescent="0.25">
      <c r="S398" s="320">
        <f t="shared" si="155"/>
        <v>0</v>
      </c>
      <c r="T398" s="320">
        <f t="shared" si="156"/>
        <v>0</v>
      </c>
      <c r="U398" s="320"/>
      <c r="V398" s="320" t="e">
        <f>VLOOKUP(S398,'Price list'!D$15:S$298,15,FALSE)</f>
        <v>#N/A</v>
      </c>
      <c r="W398" s="320">
        <f t="shared" si="157"/>
        <v>0</v>
      </c>
      <c r="X398" s="320">
        <f t="shared" si="158"/>
        <v>0</v>
      </c>
      <c r="Y398" s="318" t="e">
        <f t="shared" si="154"/>
        <v>#N/A</v>
      </c>
      <c r="Z398" s="318">
        <f t="shared" si="159"/>
        <v>0</v>
      </c>
      <c r="AC398" s="318" t="e">
        <f t="shared" si="160"/>
        <v>#N/A</v>
      </c>
      <c r="AD398" s="318">
        <f t="shared" si="161"/>
        <v>0</v>
      </c>
      <c r="AE398" s="318" t="e">
        <f t="shared" si="162"/>
        <v>#N/A</v>
      </c>
      <c r="AF398" s="318" t="e">
        <f>VLOOKUP(AC398,'Price list'!AN:AO,2,FALSE)</f>
        <v>#N/A</v>
      </c>
      <c r="AG398" s="318">
        <f t="shared" si="163"/>
        <v>0</v>
      </c>
      <c r="AH398" s="318">
        <f t="shared" si="164"/>
        <v>0</v>
      </c>
      <c r="AI398" s="318">
        <f t="shared" si="165"/>
        <v>0</v>
      </c>
    </row>
    <row r="399" spans="19:35" x14ac:dyDescent="0.25">
      <c r="S399" s="320">
        <f t="shared" si="155"/>
        <v>0</v>
      </c>
      <c r="T399" s="320">
        <f t="shared" si="156"/>
        <v>0</v>
      </c>
      <c r="U399" s="320"/>
      <c r="V399" s="320" t="e">
        <f>VLOOKUP(S399,'Price list'!D$15:S$298,15,FALSE)</f>
        <v>#N/A</v>
      </c>
      <c r="W399" s="320">
        <f t="shared" si="157"/>
        <v>0</v>
      </c>
      <c r="X399" s="320">
        <f t="shared" si="158"/>
        <v>0</v>
      </c>
      <c r="Y399" s="318" t="e">
        <f t="shared" si="154"/>
        <v>#N/A</v>
      </c>
      <c r="Z399" s="318">
        <f t="shared" si="159"/>
        <v>0</v>
      </c>
      <c r="AC399" s="318" t="e">
        <f t="shared" si="160"/>
        <v>#N/A</v>
      </c>
      <c r="AD399" s="318">
        <f t="shared" si="161"/>
        <v>0</v>
      </c>
      <c r="AE399" s="318" t="e">
        <f t="shared" si="162"/>
        <v>#N/A</v>
      </c>
      <c r="AF399" s="318" t="e">
        <f>VLOOKUP(AC399,'Price list'!AN:AO,2,FALSE)</f>
        <v>#N/A</v>
      </c>
      <c r="AG399" s="318">
        <f t="shared" si="163"/>
        <v>0</v>
      </c>
      <c r="AH399" s="318">
        <f t="shared" si="164"/>
        <v>0</v>
      </c>
      <c r="AI399" s="318">
        <f t="shared" si="165"/>
        <v>0</v>
      </c>
    </row>
    <row r="400" spans="19:35" x14ac:dyDescent="0.25">
      <c r="S400" s="320">
        <f t="shared" si="155"/>
        <v>0</v>
      </c>
      <c r="T400" s="320">
        <f t="shared" si="156"/>
        <v>0</v>
      </c>
      <c r="U400" s="320"/>
      <c r="V400" s="320" t="e">
        <f>VLOOKUP(S400,'Price list'!D$15:S$298,15,FALSE)</f>
        <v>#N/A</v>
      </c>
      <c r="W400" s="320">
        <f t="shared" si="157"/>
        <v>0</v>
      </c>
      <c r="X400" s="320">
        <f t="shared" si="158"/>
        <v>0</v>
      </c>
      <c r="Y400" s="318" t="e">
        <f t="shared" si="154"/>
        <v>#N/A</v>
      </c>
      <c r="Z400" s="318">
        <f t="shared" si="159"/>
        <v>0</v>
      </c>
      <c r="AC400" s="318" t="e">
        <f t="shared" si="160"/>
        <v>#N/A</v>
      </c>
      <c r="AD400" s="318">
        <f t="shared" si="161"/>
        <v>0</v>
      </c>
      <c r="AE400" s="318" t="e">
        <f t="shared" si="162"/>
        <v>#N/A</v>
      </c>
      <c r="AF400" s="318" t="e">
        <f>VLOOKUP(AC400,'Price list'!AN:AO,2,FALSE)</f>
        <v>#N/A</v>
      </c>
      <c r="AG400" s="318">
        <f t="shared" si="163"/>
        <v>0</v>
      </c>
      <c r="AH400" s="318">
        <f t="shared" si="164"/>
        <v>0</v>
      </c>
      <c r="AI400" s="318">
        <f t="shared" si="165"/>
        <v>0</v>
      </c>
    </row>
    <row r="401" spans="19:35" x14ac:dyDescent="0.25">
      <c r="S401" s="320">
        <f t="shared" si="155"/>
        <v>0</v>
      </c>
      <c r="T401" s="320">
        <f t="shared" si="156"/>
        <v>0</v>
      </c>
      <c r="U401" s="320"/>
      <c r="V401" s="320" t="e">
        <f>VLOOKUP(S401,'Price list'!D$15:S$298,15,FALSE)</f>
        <v>#N/A</v>
      </c>
      <c r="W401" s="320">
        <f t="shared" si="157"/>
        <v>0</v>
      </c>
      <c r="X401" s="320">
        <f t="shared" si="158"/>
        <v>0</v>
      </c>
      <c r="Y401" s="318" t="e">
        <f t="shared" si="154"/>
        <v>#N/A</v>
      </c>
      <c r="Z401" s="318">
        <f t="shared" si="159"/>
        <v>0</v>
      </c>
      <c r="AC401" s="318" t="e">
        <f t="shared" si="160"/>
        <v>#N/A</v>
      </c>
      <c r="AD401" s="318">
        <f t="shared" si="161"/>
        <v>0</v>
      </c>
      <c r="AE401" s="318" t="e">
        <f t="shared" si="162"/>
        <v>#N/A</v>
      </c>
      <c r="AF401" s="318" t="e">
        <f>VLOOKUP(AC401,'Price list'!AN:AO,2,FALSE)</f>
        <v>#N/A</v>
      </c>
      <c r="AG401" s="318">
        <f t="shared" si="163"/>
        <v>0</v>
      </c>
      <c r="AH401" s="318">
        <f t="shared" si="164"/>
        <v>0</v>
      </c>
      <c r="AI401" s="318">
        <f t="shared" si="165"/>
        <v>0</v>
      </c>
    </row>
    <row r="402" spans="19:35" x14ac:dyDescent="0.25">
      <c r="S402" s="320">
        <f t="shared" si="155"/>
        <v>0</v>
      </c>
      <c r="T402" s="320">
        <f t="shared" si="156"/>
        <v>0</v>
      </c>
      <c r="U402" s="320"/>
      <c r="V402" s="320" t="e">
        <f>VLOOKUP(S402,'Price list'!D$15:S$298,15,FALSE)</f>
        <v>#N/A</v>
      </c>
      <c r="W402" s="320">
        <f t="shared" si="157"/>
        <v>0</v>
      </c>
      <c r="X402" s="320">
        <f t="shared" si="158"/>
        <v>0</v>
      </c>
      <c r="Y402" s="318" t="e">
        <f t="shared" si="154"/>
        <v>#N/A</v>
      </c>
      <c r="Z402" s="318">
        <f t="shared" si="159"/>
        <v>0</v>
      </c>
      <c r="AC402" s="318" t="e">
        <f t="shared" si="160"/>
        <v>#N/A</v>
      </c>
      <c r="AD402" s="318">
        <f t="shared" si="161"/>
        <v>0</v>
      </c>
      <c r="AE402" s="318" t="e">
        <f t="shared" si="162"/>
        <v>#N/A</v>
      </c>
      <c r="AF402" s="318" t="e">
        <f>VLOOKUP(AC402,'Price list'!AN:AO,2,FALSE)</f>
        <v>#N/A</v>
      </c>
      <c r="AG402" s="318">
        <f t="shared" si="163"/>
        <v>0</v>
      </c>
      <c r="AH402" s="318">
        <f t="shared" si="164"/>
        <v>0</v>
      </c>
      <c r="AI402" s="318">
        <f t="shared" si="165"/>
        <v>0</v>
      </c>
    </row>
    <row r="403" spans="19:35" x14ac:dyDescent="0.25">
      <c r="S403" s="320">
        <f t="shared" si="155"/>
        <v>0</v>
      </c>
      <c r="T403" s="320">
        <f t="shared" si="156"/>
        <v>0</v>
      </c>
      <c r="U403" s="320"/>
      <c r="V403" s="320" t="e">
        <f>VLOOKUP(S403,'Price list'!D$15:S$298,15,FALSE)</f>
        <v>#N/A</v>
      </c>
      <c r="W403" s="320">
        <f t="shared" si="157"/>
        <v>0</v>
      </c>
      <c r="X403" s="320">
        <f t="shared" si="158"/>
        <v>0</v>
      </c>
      <c r="Y403" s="318" t="e">
        <f t="shared" si="154"/>
        <v>#N/A</v>
      </c>
      <c r="Z403" s="318">
        <f t="shared" si="159"/>
        <v>0</v>
      </c>
      <c r="AC403" s="318" t="e">
        <f t="shared" si="160"/>
        <v>#N/A</v>
      </c>
      <c r="AD403" s="318">
        <f t="shared" si="161"/>
        <v>0</v>
      </c>
      <c r="AE403" s="318" t="e">
        <f t="shared" si="162"/>
        <v>#N/A</v>
      </c>
      <c r="AF403" s="318" t="e">
        <f>VLOOKUP(AC403,'Price list'!AN:AO,2,FALSE)</f>
        <v>#N/A</v>
      </c>
      <c r="AG403" s="318">
        <f t="shared" si="163"/>
        <v>0</v>
      </c>
      <c r="AH403" s="318">
        <f t="shared" si="164"/>
        <v>0</v>
      </c>
      <c r="AI403" s="318">
        <f t="shared" si="165"/>
        <v>0</v>
      </c>
    </row>
    <row r="404" spans="19:35" x14ac:dyDescent="0.25">
      <c r="S404" s="320">
        <f t="shared" si="155"/>
        <v>0</v>
      </c>
      <c r="T404" s="320">
        <f t="shared" si="156"/>
        <v>0</v>
      </c>
      <c r="U404" s="320"/>
      <c r="V404" s="320" t="e">
        <f>VLOOKUP(S404,'Price list'!D$15:S$298,15,FALSE)</f>
        <v>#N/A</v>
      </c>
      <c r="W404" s="320">
        <f t="shared" si="157"/>
        <v>0</v>
      </c>
      <c r="X404" s="320">
        <f t="shared" si="158"/>
        <v>0</v>
      </c>
      <c r="Y404" s="318" t="e">
        <f t="shared" si="154"/>
        <v>#N/A</v>
      </c>
      <c r="Z404" s="318">
        <f t="shared" si="159"/>
        <v>0</v>
      </c>
      <c r="AC404" s="318" t="e">
        <f t="shared" si="160"/>
        <v>#N/A</v>
      </c>
      <c r="AD404" s="318">
        <f t="shared" si="161"/>
        <v>0</v>
      </c>
      <c r="AE404" s="318" t="e">
        <f t="shared" si="162"/>
        <v>#N/A</v>
      </c>
      <c r="AF404" s="318" t="e">
        <f>VLOOKUP(AC404,'Price list'!AN:AO,2,FALSE)</f>
        <v>#N/A</v>
      </c>
      <c r="AG404" s="318">
        <f t="shared" si="163"/>
        <v>0</v>
      </c>
      <c r="AH404" s="318">
        <f t="shared" si="164"/>
        <v>0</v>
      </c>
      <c r="AI404" s="318">
        <f t="shared" si="165"/>
        <v>0</v>
      </c>
    </row>
    <row r="405" spans="19:35" x14ac:dyDescent="0.25">
      <c r="S405" s="320">
        <f t="shared" si="155"/>
        <v>0</v>
      </c>
      <c r="T405" s="320">
        <f t="shared" si="156"/>
        <v>0</v>
      </c>
      <c r="U405" s="320"/>
      <c r="V405" s="320" t="e">
        <f>VLOOKUP(S405,'Price list'!D$15:S$298,15,FALSE)</f>
        <v>#N/A</v>
      </c>
      <c r="W405" s="320">
        <f t="shared" si="157"/>
        <v>0</v>
      </c>
      <c r="X405" s="320">
        <f t="shared" si="158"/>
        <v>0</v>
      </c>
      <c r="Y405" s="318" t="e">
        <f t="shared" si="154"/>
        <v>#N/A</v>
      </c>
      <c r="Z405" s="318">
        <f t="shared" si="159"/>
        <v>0</v>
      </c>
      <c r="AC405" s="318" t="e">
        <f t="shared" si="160"/>
        <v>#N/A</v>
      </c>
      <c r="AD405" s="318">
        <f t="shared" si="161"/>
        <v>0</v>
      </c>
      <c r="AE405" s="318" t="e">
        <f t="shared" si="162"/>
        <v>#N/A</v>
      </c>
      <c r="AF405" s="318" t="e">
        <f>VLOOKUP(AC405,'Price list'!AN:AO,2,FALSE)</f>
        <v>#N/A</v>
      </c>
      <c r="AG405" s="318">
        <f t="shared" si="163"/>
        <v>0</v>
      </c>
      <c r="AH405" s="318">
        <f t="shared" si="164"/>
        <v>0</v>
      </c>
      <c r="AI405" s="318">
        <f t="shared" si="165"/>
        <v>0</v>
      </c>
    </row>
    <row r="406" spans="19:35" x14ac:dyDescent="0.25">
      <c r="S406" s="320">
        <f t="shared" si="155"/>
        <v>0</v>
      </c>
      <c r="T406" s="320">
        <f t="shared" si="156"/>
        <v>0</v>
      </c>
      <c r="U406" s="320"/>
      <c r="V406" s="320" t="e">
        <f>VLOOKUP(S406,'Price list'!D$15:S$298,15,FALSE)</f>
        <v>#N/A</v>
      </c>
      <c r="W406" s="320">
        <f t="shared" si="157"/>
        <v>0</v>
      </c>
      <c r="X406" s="320">
        <f t="shared" si="158"/>
        <v>0</v>
      </c>
      <c r="Y406" s="318" t="e">
        <f t="shared" si="154"/>
        <v>#N/A</v>
      </c>
      <c r="Z406" s="318">
        <f t="shared" si="159"/>
        <v>0</v>
      </c>
      <c r="AC406" s="318" t="e">
        <f t="shared" si="160"/>
        <v>#N/A</v>
      </c>
      <c r="AD406" s="318">
        <f t="shared" si="161"/>
        <v>0</v>
      </c>
      <c r="AE406" s="318" t="e">
        <f t="shared" si="162"/>
        <v>#N/A</v>
      </c>
      <c r="AF406" s="318" t="e">
        <f>VLOOKUP(AC406,'Price list'!AN:AO,2,FALSE)</f>
        <v>#N/A</v>
      </c>
      <c r="AG406" s="318">
        <f t="shared" si="163"/>
        <v>0</v>
      </c>
      <c r="AH406" s="318">
        <f t="shared" si="164"/>
        <v>0</v>
      </c>
      <c r="AI406" s="318">
        <f t="shared" si="165"/>
        <v>0</v>
      </c>
    </row>
    <row r="407" spans="19:35" x14ac:dyDescent="0.25">
      <c r="S407" s="320">
        <f t="shared" si="155"/>
        <v>0</v>
      </c>
      <c r="T407" s="320">
        <f t="shared" si="156"/>
        <v>0</v>
      </c>
      <c r="U407" s="320"/>
      <c r="V407" s="320" t="e">
        <f>VLOOKUP(S407,'Price list'!D$15:S$298,15,FALSE)</f>
        <v>#N/A</v>
      </c>
      <c r="W407" s="320">
        <f t="shared" si="157"/>
        <v>0</v>
      </c>
      <c r="X407" s="320">
        <f t="shared" si="158"/>
        <v>0</v>
      </c>
      <c r="Y407" s="318" t="e">
        <f t="shared" si="154"/>
        <v>#N/A</v>
      </c>
      <c r="Z407" s="318">
        <f t="shared" si="159"/>
        <v>0</v>
      </c>
      <c r="AC407" s="318" t="e">
        <f t="shared" si="160"/>
        <v>#N/A</v>
      </c>
      <c r="AD407" s="318">
        <f t="shared" si="161"/>
        <v>0</v>
      </c>
      <c r="AE407" s="318" t="e">
        <f t="shared" si="162"/>
        <v>#N/A</v>
      </c>
      <c r="AF407" s="318" t="e">
        <f>VLOOKUP(AC407,'Price list'!AN:AO,2,FALSE)</f>
        <v>#N/A</v>
      </c>
      <c r="AG407" s="318">
        <f t="shared" si="163"/>
        <v>0</v>
      </c>
      <c r="AH407" s="318">
        <f t="shared" si="164"/>
        <v>0</v>
      </c>
      <c r="AI407" s="318">
        <f t="shared" si="165"/>
        <v>0</v>
      </c>
    </row>
    <row r="408" spans="19:35" x14ac:dyDescent="0.25">
      <c r="S408" s="320">
        <f t="shared" si="155"/>
        <v>0</v>
      </c>
      <c r="T408" s="320">
        <f t="shared" si="156"/>
        <v>0</v>
      </c>
      <c r="U408" s="320"/>
      <c r="V408" s="320" t="e">
        <f>VLOOKUP(S408,'Price list'!D$15:S$298,15,FALSE)</f>
        <v>#N/A</v>
      </c>
      <c r="W408" s="320">
        <f t="shared" si="157"/>
        <v>0</v>
      </c>
      <c r="X408" s="320">
        <f t="shared" si="158"/>
        <v>0</v>
      </c>
      <c r="Y408" s="318" t="e">
        <f t="shared" si="154"/>
        <v>#N/A</v>
      </c>
      <c r="Z408" s="318">
        <f t="shared" si="159"/>
        <v>0</v>
      </c>
      <c r="AC408" s="318" t="e">
        <f t="shared" si="160"/>
        <v>#N/A</v>
      </c>
      <c r="AD408" s="318">
        <f t="shared" si="161"/>
        <v>0</v>
      </c>
      <c r="AE408" s="318" t="e">
        <f t="shared" si="162"/>
        <v>#N/A</v>
      </c>
      <c r="AF408" s="318" t="e">
        <f>VLOOKUP(AC408,'Price list'!AN:AO,2,FALSE)</f>
        <v>#N/A</v>
      </c>
      <c r="AG408" s="318">
        <f t="shared" si="163"/>
        <v>0</v>
      </c>
      <c r="AH408" s="318">
        <f t="shared" si="164"/>
        <v>0</v>
      </c>
      <c r="AI408" s="318">
        <f t="shared" si="165"/>
        <v>0</v>
      </c>
    </row>
    <row r="409" spans="19:35" x14ac:dyDescent="0.25">
      <c r="S409" s="320">
        <f t="shared" si="155"/>
        <v>0</v>
      </c>
      <c r="T409" s="320">
        <f t="shared" si="156"/>
        <v>0</v>
      </c>
      <c r="U409" s="320"/>
      <c r="V409" s="320" t="e">
        <f>VLOOKUP(S409,'Price list'!D$15:S$298,15,FALSE)</f>
        <v>#N/A</v>
      </c>
      <c r="W409" s="320">
        <f t="shared" si="157"/>
        <v>0</v>
      </c>
      <c r="X409" s="320">
        <f t="shared" si="158"/>
        <v>0</v>
      </c>
      <c r="Y409" s="318" t="e">
        <f t="shared" si="154"/>
        <v>#N/A</v>
      </c>
      <c r="Z409" s="318">
        <f t="shared" si="159"/>
        <v>0</v>
      </c>
      <c r="AC409" s="318" t="e">
        <f t="shared" si="160"/>
        <v>#N/A</v>
      </c>
      <c r="AD409" s="318">
        <f t="shared" si="161"/>
        <v>0</v>
      </c>
      <c r="AE409" s="318" t="e">
        <f t="shared" si="162"/>
        <v>#N/A</v>
      </c>
      <c r="AF409" s="318" t="e">
        <f>VLOOKUP(AC409,'Price list'!AN:AO,2,FALSE)</f>
        <v>#N/A</v>
      </c>
      <c r="AG409" s="318">
        <f t="shared" si="163"/>
        <v>0</v>
      </c>
      <c r="AH409" s="318">
        <f t="shared" si="164"/>
        <v>0</v>
      </c>
      <c r="AI409" s="318">
        <f t="shared" si="165"/>
        <v>0</v>
      </c>
    </row>
    <row r="410" spans="19:35" x14ac:dyDescent="0.25">
      <c r="S410" s="320">
        <f t="shared" si="155"/>
        <v>0</v>
      </c>
      <c r="T410" s="320">
        <f t="shared" si="156"/>
        <v>0</v>
      </c>
      <c r="U410" s="320"/>
      <c r="V410" s="320" t="e">
        <f>VLOOKUP(S410,'Price list'!D$15:S$298,15,FALSE)</f>
        <v>#N/A</v>
      </c>
      <c r="W410" s="320">
        <f t="shared" si="157"/>
        <v>0</v>
      </c>
      <c r="X410" s="320">
        <f t="shared" si="158"/>
        <v>0</v>
      </c>
      <c r="Y410" s="318" t="e">
        <f t="shared" si="154"/>
        <v>#N/A</v>
      </c>
      <c r="Z410" s="318">
        <f t="shared" si="159"/>
        <v>0</v>
      </c>
      <c r="AC410" s="318" t="e">
        <f t="shared" si="160"/>
        <v>#N/A</v>
      </c>
      <c r="AD410" s="318">
        <f t="shared" si="161"/>
        <v>0</v>
      </c>
      <c r="AE410" s="318" t="e">
        <f t="shared" si="162"/>
        <v>#N/A</v>
      </c>
      <c r="AF410" s="318" t="e">
        <f>VLOOKUP(AC410,'Price list'!AN:AO,2,FALSE)</f>
        <v>#N/A</v>
      </c>
      <c r="AG410" s="318">
        <f t="shared" si="163"/>
        <v>0</v>
      </c>
      <c r="AH410" s="318">
        <f t="shared" si="164"/>
        <v>0</v>
      </c>
      <c r="AI410" s="318">
        <f t="shared" si="165"/>
        <v>0</v>
      </c>
    </row>
    <row r="411" spans="19:35" x14ac:dyDescent="0.25">
      <c r="S411" s="320">
        <f t="shared" si="155"/>
        <v>0</v>
      </c>
      <c r="T411" s="320">
        <f t="shared" si="156"/>
        <v>0</v>
      </c>
      <c r="U411" s="320"/>
      <c r="V411" s="320" t="e">
        <f>VLOOKUP(S411,'Price list'!D$15:S$298,15,FALSE)</f>
        <v>#N/A</v>
      </c>
      <c r="W411" s="320">
        <f t="shared" si="157"/>
        <v>0</v>
      </c>
      <c r="X411" s="320">
        <f t="shared" si="158"/>
        <v>0</v>
      </c>
      <c r="Y411" s="318" t="e">
        <f t="shared" si="154"/>
        <v>#N/A</v>
      </c>
      <c r="Z411" s="318">
        <f t="shared" si="159"/>
        <v>0</v>
      </c>
      <c r="AC411" s="318" t="e">
        <f t="shared" si="160"/>
        <v>#N/A</v>
      </c>
      <c r="AD411" s="318">
        <f t="shared" si="161"/>
        <v>0</v>
      </c>
      <c r="AE411" s="318" t="e">
        <f t="shared" si="162"/>
        <v>#N/A</v>
      </c>
      <c r="AF411" s="318" t="e">
        <f>VLOOKUP(AC411,'Price list'!AN:AO,2,FALSE)</f>
        <v>#N/A</v>
      </c>
      <c r="AG411" s="318">
        <f t="shared" si="163"/>
        <v>0</v>
      </c>
      <c r="AH411" s="318">
        <f t="shared" si="164"/>
        <v>0</v>
      </c>
      <c r="AI411" s="318">
        <f t="shared" si="165"/>
        <v>0</v>
      </c>
    </row>
    <row r="412" spans="19:35" x14ac:dyDescent="0.25">
      <c r="S412" s="320">
        <f t="shared" si="155"/>
        <v>0</v>
      </c>
      <c r="T412" s="320">
        <f t="shared" si="156"/>
        <v>0</v>
      </c>
      <c r="U412" s="320"/>
      <c r="V412" s="320" t="e">
        <f>VLOOKUP(S412,'Price list'!D$15:S$298,15,FALSE)</f>
        <v>#N/A</v>
      </c>
      <c r="W412" s="320">
        <f t="shared" si="157"/>
        <v>0</v>
      </c>
      <c r="X412" s="320">
        <f t="shared" si="158"/>
        <v>0</v>
      </c>
      <c r="Y412" s="318" t="e">
        <f t="shared" si="154"/>
        <v>#N/A</v>
      </c>
      <c r="Z412" s="318">
        <f t="shared" si="159"/>
        <v>0</v>
      </c>
      <c r="AC412" s="318" t="e">
        <f t="shared" si="160"/>
        <v>#N/A</v>
      </c>
      <c r="AD412" s="318">
        <f t="shared" si="161"/>
        <v>0</v>
      </c>
      <c r="AE412" s="318" t="e">
        <f t="shared" si="162"/>
        <v>#N/A</v>
      </c>
      <c r="AF412" s="318" t="e">
        <f>VLOOKUP(AC412,'Price list'!AN:AO,2,FALSE)</f>
        <v>#N/A</v>
      </c>
      <c r="AG412" s="318">
        <f t="shared" si="163"/>
        <v>0</v>
      </c>
      <c r="AH412" s="318">
        <f t="shared" si="164"/>
        <v>0</v>
      </c>
      <c r="AI412" s="318">
        <f t="shared" si="165"/>
        <v>0</v>
      </c>
    </row>
    <row r="413" spans="19:35" x14ac:dyDescent="0.25">
      <c r="S413" s="320">
        <f t="shared" si="155"/>
        <v>0</v>
      </c>
      <c r="T413" s="320">
        <f t="shared" si="156"/>
        <v>0</v>
      </c>
      <c r="U413" s="320"/>
      <c r="V413" s="320" t="e">
        <f>VLOOKUP(S413,'Price list'!D$15:S$298,15,FALSE)</f>
        <v>#N/A</v>
      </c>
      <c r="W413" s="320">
        <f t="shared" si="157"/>
        <v>0</v>
      </c>
      <c r="X413" s="320">
        <f t="shared" si="158"/>
        <v>0</v>
      </c>
      <c r="Y413" s="318" t="e">
        <f t="shared" si="154"/>
        <v>#N/A</v>
      </c>
      <c r="Z413" s="318">
        <f t="shared" si="159"/>
        <v>0</v>
      </c>
      <c r="AC413" s="318" t="e">
        <f t="shared" si="160"/>
        <v>#N/A</v>
      </c>
      <c r="AD413" s="318">
        <f t="shared" si="161"/>
        <v>0</v>
      </c>
      <c r="AE413" s="318" t="e">
        <f t="shared" si="162"/>
        <v>#N/A</v>
      </c>
      <c r="AF413" s="318" t="e">
        <f>VLOOKUP(AC413,'Price list'!AN:AO,2,FALSE)</f>
        <v>#N/A</v>
      </c>
      <c r="AG413" s="318">
        <f t="shared" si="163"/>
        <v>0</v>
      </c>
      <c r="AH413" s="318">
        <f t="shared" si="164"/>
        <v>0</v>
      </c>
      <c r="AI413" s="318">
        <f t="shared" si="165"/>
        <v>0</v>
      </c>
    </row>
    <row r="414" spans="19:35" x14ac:dyDescent="0.25">
      <c r="S414" s="320">
        <f t="shared" si="155"/>
        <v>0</v>
      </c>
      <c r="T414" s="320">
        <f t="shared" si="156"/>
        <v>0</v>
      </c>
      <c r="U414" s="320"/>
      <c r="V414" s="320" t="e">
        <f>VLOOKUP(S414,'Price list'!D$15:S$298,15,FALSE)</f>
        <v>#N/A</v>
      </c>
      <c r="W414" s="320">
        <f t="shared" si="157"/>
        <v>0</v>
      </c>
      <c r="X414" s="320">
        <f t="shared" si="158"/>
        <v>0</v>
      </c>
      <c r="Y414" s="318" t="e">
        <f t="shared" si="154"/>
        <v>#N/A</v>
      </c>
      <c r="Z414" s="318">
        <f t="shared" si="159"/>
        <v>0</v>
      </c>
      <c r="AC414" s="318" t="e">
        <f t="shared" si="160"/>
        <v>#N/A</v>
      </c>
      <c r="AD414" s="318">
        <f t="shared" si="161"/>
        <v>0</v>
      </c>
      <c r="AE414" s="318" t="e">
        <f t="shared" si="162"/>
        <v>#N/A</v>
      </c>
      <c r="AF414" s="318" t="e">
        <f>VLOOKUP(AC414,'Price list'!AN:AO,2,FALSE)</f>
        <v>#N/A</v>
      </c>
      <c r="AG414" s="318">
        <f t="shared" si="163"/>
        <v>0</v>
      </c>
      <c r="AH414" s="318">
        <f t="shared" si="164"/>
        <v>0</v>
      </c>
      <c r="AI414" s="318">
        <f t="shared" si="165"/>
        <v>0</v>
      </c>
    </row>
    <row r="415" spans="19:35" x14ac:dyDescent="0.25">
      <c r="S415" s="320">
        <f t="shared" si="155"/>
        <v>0</v>
      </c>
      <c r="T415" s="320">
        <f t="shared" si="156"/>
        <v>0</v>
      </c>
      <c r="U415" s="320"/>
      <c r="V415" s="320" t="e">
        <f>VLOOKUP(S415,'Price list'!D$15:S$298,15,FALSE)</f>
        <v>#N/A</v>
      </c>
      <c r="W415" s="320">
        <f t="shared" si="157"/>
        <v>0</v>
      </c>
      <c r="X415" s="320">
        <f t="shared" si="158"/>
        <v>0</v>
      </c>
      <c r="Y415" s="318" t="e">
        <f t="shared" si="154"/>
        <v>#N/A</v>
      </c>
      <c r="Z415" s="318">
        <f t="shared" si="159"/>
        <v>0</v>
      </c>
      <c r="AC415" s="318" t="e">
        <f t="shared" si="160"/>
        <v>#N/A</v>
      </c>
      <c r="AD415" s="318">
        <f t="shared" si="161"/>
        <v>0</v>
      </c>
      <c r="AE415" s="318" t="e">
        <f t="shared" si="162"/>
        <v>#N/A</v>
      </c>
      <c r="AF415" s="318" t="e">
        <f>VLOOKUP(AC415,'Price list'!AN:AO,2,FALSE)</f>
        <v>#N/A</v>
      </c>
      <c r="AG415" s="318">
        <f t="shared" si="163"/>
        <v>0</v>
      </c>
      <c r="AH415" s="318">
        <f t="shared" si="164"/>
        <v>0</v>
      </c>
      <c r="AI415" s="318">
        <f t="shared" si="165"/>
        <v>0</v>
      </c>
    </row>
    <row r="416" spans="19:35" x14ac:dyDescent="0.25">
      <c r="S416" s="320">
        <f t="shared" si="155"/>
        <v>0</v>
      </c>
      <c r="T416" s="320">
        <f t="shared" si="156"/>
        <v>0</v>
      </c>
      <c r="U416" s="320"/>
      <c r="V416" s="320" t="e">
        <f>VLOOKUP(S416,'Price list'!D$15:S$298,15,FALSE)</f>
        <v>#N/A</v>
      </c>
      <c r="W416" s="320">
        <f t="shared" si="157"/>
        <v>0</v>
      </c>
      <c r="X416" s="320">
        <f t="shared" si="158"/>
        <v>0</v>
      </c>
      <c r="Y416" s="318" t="e">
        <f t="shared" si="154"/>
        <v>#N/A</v>
      </c>
      <c r="Z416" s="318">
        <f t="shared" si="159"/>
        <v>0</v>
      </c>
      <c r="AC416" s="318" t="e">
        <f t="shared" si="160"/>
        <v>#N/A</v>
      </c>
      <c r="AD416" s="318">
        <f t="shared" si="161"/>
        <v>0</v>
      </c>
      <c r="AE416" s="318" t="e">
        <f t="shared" si="162"/>
        <v>#N/A</v>
      </c>
      <c r="AF416" s="318" t="e">
        <f>VLOOKUP(AC416,'Price list'!AN:AO,2,FALSE)</f>
        <v>#N/A</v>
      </c>
      <c r="AG416" s="318">
        <f t="shared" si="163"/>
        <v>0</v>
      </c>
      <c r="AH416" s="318">
        <f t="shared" si="164"/>
        <v>0</v>
      </c>
      <c r="AI416" s="318">
        <f t="shared" si="165"/>
        <v>0</v>
      </c>
    </row>
    <row r="417" spans="19:35" x14ac:dyDescent="0.25">
      <c r="S417" s="320">
        <f t="shared" si="155"/>
        <v>0</v>
      </c>
      <c r="T417" s="320">
        <f t="shared" si="156"/>
        <v>0</v>
      </c>
      <c r="U417" s="320"/>
      <c r="V417" s="320" t="e">
        <f>VLOOKUP(S417,'Price list'!D$15:S$298,15,FALSE)</f>
        <v>#N/A</v>
      </c>
      <c r="W417" s="320">
        <f t="shared" si="157"/>
        <v>0</v>
      </c>
      <c r="X417" s="320">
        <f t="shared" si="158"/>
        <v>0</v>
      </c>
      <c r="Y417" s="318" t="e">
        <f t="shared" si="154"/>
        <v>#N/A</v>
      </c>
      <c r="Z417" s="318">
        <f t="shared" si="159"/>
        <v>0</v>
      </c>
      <c r="AC417" s="318" t="e">
        <f t="shared" si="160"/>
        <v>#N/A</v>
      </c>
      <c r="AD417" s="318">
        <f t="shared" si="161"/>
        <v>0</v>
      </c>
      <c r="AE417" s="318" t="e">
        <f t="shared" si="162"/>
        <v>#N/A</v>
      </c>
      <c r="AF417" s="318" t="e">
        <f>VLOOKUP(AC417,'Price list'!AN:AO,2,FALSE)</f>
        <v>#N/A</v>
      </c>
      <c r="AG417" s="318">
        <f t="shared" si="163"/>
        <v>0</v>
      </c>
      <c r="AH417" s="318">
        <f t="shared" si="164"/>
        <v>0</v>
      </c>
      <c r="AI417" s="318">
        <f t="shared" si="165"/>
        <v>0</v>
      </c>
    </row>
    <row r="418" spans="19:35" x14ac:dyDescent="0.25">
      <c r="S418" s="320">
        <f t="shared" si="155"/>
        <v>0</v>
      </c>
      <c r="T418" s="320">
        <f t="shared" si="156"/>
        <v>0</v>
      </c>
      <c r="U418" s="320"/>
      <c r="V418" s="320" t="e">
        <f>VLOOKUP(S418,'Price list'!D$15:S$298,15,FALSE)</f>
        <v>#N/A</v>
      </c>
      <c r="W418" s="320">
        <f t="shared" si="157"/>
        <v>0</v>
      </c>
      <c r="X418" s="320">
        <f t="shared" si="158"/>
        <v>0</v>
      </c>
      <c r="Y418" s="318" t="e">
        <f t="shared" si="154"/>
        <v>#N/A</v>
      </c>
      <c r="Z418" s="318">
        <f t="shared" si="159"/>
        <v>0</v>
      </c>
      <c r="AC418" s="318" t="e">
        <f t="shared" si="160"/>
        <v>#N/A</v>
      </c>
      <c r="AD418" s="318">
        <f t="shared" si="161"/>
        <v>0</v>
      </c>
      <c r="AE418" s="318" t="e">
        <f t="shared" si="162"/>
        <v>#N/A</v>
      </c>
      <c r="AF418" s="318" t="e">
        <f>VLOOKUP(AC418,'Price list'!AN:AO,2,FALSE)</f>
        <v>#N/A</v>
      </c>
      <c r="AG418" s="318">
        <f t="shared" si="163"/>
        <v>0</v>
      </c>
      <c r="AH418" s="318">
        <f t="shared" si="164"/>
        <v>0</v>
      </c>
      <c r="AI418" s="318">
        <f t="shared" si="165"/>
        <v>0</v>
      </c>
    </row>
    <row r="419" spans="19:35" x14ac:dyDescent="0.25">
      <c r="S419" s="320">
        <f t="shared" si="155"/>
        <v>0</v>
      </c>
      <c r="T419" s="320">
        <f t="shared" si="156"/>
        <v>0</v>
      </c>
      <c r="U419" s="320"/>
      <c r="V419" s="320" t="e">
        <f>VLOOKUP(S419,'Price list'!D$15:S$298,15,FALSE)</f>
        <v>#N/A</v>
      </c>
      <c r="W419" s="320">
        <f t="shared" si="157"/>
        <v>0</v>
      </c>
      <c r="X419" s="320">
        <f t="shared" si="158"/>
        <v>0</v>
      </c>
      <c r="Y419" s="318" t="e">
        <f t="shared" si="154"/>
        <v>#N/A</v>
      </c>
      <c r="Z419" s="318">
        <f t="shared" si="159"/>
        <v>0</v>
      </c>
      <c r="AC419" s="318" t="e">
        <f t="shared" si="160"/>
        <v>#N/A</v>
      </c>
      <c r="AD419" s="318">
        <f t="shared" si="161"/>
        <v>0</v>
      </c>
      <c r="AE419" s="318" t="e">
        <f t="shared" si="162"/>
        <v>#N/A</v>
      </c>
      <c r="AF419" s="318" t="e">
        <f>VLOOKUP(AC419,'Price list'!AN:AO,2,FALSE)</f>
        <v>#N/A</v>
      </c>
      <c r="AG419" s="318">
        <f t="shared" si="163"/>
        <v>0</v>
      </c>
      <c r="AH419" s="318">
        <f t="shared" si="164"/>
        <v>0</v>
      </c>
      <c r="AI419" s="318">
        <f t="shared" si="165"/>
        <v>0</v>
      </c>
    </row>
    <row r="420" spans="19:35" x14ac:dyDescent="0.25">
      <c r="S420" s="320">
        <f t="shared" si="155"/>
        <v>0</v>
      </c>
      <c r="T420" s="320">
        <f t="shared" si="156"/>
        <v>0</v>
      </c>
      <c r="U420" s="320"/>
      <c r="V420" s="320" t="e">
        <f>VLOOKUP(S420,'Price list'!D$15:S$298,15,FALSE)</f>
        <v>#N/A</v>
      </c>
      <c r="W420" s="320">
        <f t="shared" si="157"/>
        <v>0</v>
      </c>
      <c r="X420" s="320">
        <f t="shared" si="158"/>
        <v>0</v>
      </c>
      <c r="Y420" s="318" t="e">
        <f t="shared" si="154"/>
        <v>#N/A</v>
      </c>
      <c r="Z420" s="318">
        <f t="shared" si="159"/>
        <v>0</v>
      </c>
      <c r="AC420" s="318" t="e">
        <f t="shared" si="160"/>
        <v>#N/A</v>
      </c>
      <c r="AD420" s="318">
        <f t="shared" si="161"/>
        <v>0</v>
      </c>
      <c r="AE420" s="318" t="e">
        <f t="shared" si="162"/>
        <v>#N/A</v>
      </c>
      <c r="AF420" s="318" t="e">
        <f>VLOOKUP(AC420,'Price list'!AN:AO,2,FALSE)</f>
        <v>#N/A</v>
      </c>
      <c r="AG420" s="318">
        <f t="shared" si="163"/>
        <v>0</v>
      </c>
      <c r="AH420" s="318">
        <f t="shared" si="164"/>
        <v>0</v>
      </c>
      <c r="AI420" s="318">
        <f t="shared" si="165"/>
        <v>0</v>
      </c>
    </row>
    <row r="421" spans="19:35" x14ac:dyDescent="0.25">
      <c r="S421" s="320">
        <f t="shared" si="155"/>
        <v>0</v>
      </c>
      <c r="T421" s="320">
        <f t="shared" si="156"/>
        <v>0</v>
      </c>
      <c r="U421" s="320"/>
      <c r="V421" s="320" t="e">
        <f>VLOOKUP(S421,'Price list'!D$15:S$298,15,FALSE)</f>
        <v>#N/A</v>
      </c>
      <c r="W421" s="320">
        <f t="shared" si="157"/>
        <v>0</v>
      </c>
      <c r="X421" s="320">
        <f t="shared" si="158"/>
        <v>0</v>
      </c>
      <c r="Y421" s="318" t="e">
        <f t="shared" si="154"/>
        <v>#N/A</v>
      </c>
      <c r="Z421" s="318">
        <f t="shared" si="159"/>
        <v>0</v>
      </c>
      <c r="AC421" s="318" t="e">
        <f t="shared" si="160"/>
        <v>#N/A</v>
      </c>
      <c r="AD421" s="318">
        <f t="shared" si="161"/>
        <v>0</v>
      </c>
      <c r="AE421" s="318" t="e">
        <f t="shared" si="162"/>
        <v>#N/A</v>
      </c>
      <c r="AF421" s="318" t="e">
        <f>VLOOKUP(AC421,'Price list'!AN:AO,2,FALSE)</f>
        <v>#N/A</v>
      </c>
      <c r="AG421" s="318">
        <f t="shared" si="163"/>
        <v>0</v>
      </c>
      <c r="AH421" s="318">
        <f t="shared" si="164"/>
        <v>0</v>
      </c>
      <c r="AI421" s="318">
        <f t="shared" si="165"/>
        <v>0</v>
      </c>
    </row>
    <row r="422" spans="19:35" x14ac:dyDescent="0.25">
      <c r="S422" s="320">
        <f t="shared" si="155"/>
        <v>0</v>
      </c>
      <c r="T422" s="320">
        <f t="shared" si="156"/>
        <v>0</v>
      </c>
      <c r="U422" s="320"/>
      <c r="V422" s="320" t="e">
        <f>VLOOKUP(S422,'Price list'!D$15:S$298,15,FALSE)</f>
        <v>#N/A</v>
      </c>
      <c r="W422" s="320">
        <f t="shared" si="157"/>
        <v>0</v>
      </c>
      <c r="X422" s="320">
        <f t="shared" si="158"/>
        <v>0</v>
      </c>
      <c r="Y422" s="318" t="e">
        <f t="shared" si="154"/>
        <v>#N/A</v>
      </c>
      <c r="Z422" s="318">
        <f t="shared" si="159"/>
        <v>0</v>
      </c>
      <c r="AC422" s="318" t="e">
        <f t="shared" si="160"/>
        <v>#N/A</v>
      </c>
      <c r="AD422" s="318">
        <f t="shared" si="161"/>
        <v>0</v>
      </c>
      <c r="AE422" s="318" t="e">
        <f t="shared" si="162"/>
        <v>#N/A</v>
      </c>
      <c r="AF422" s="318" t="e">
        <f>VLOOKUP(AC422,'Price list'!AN:AO,2,FALSE)</f>
        <v>#N/A</v>
      </c>
      <c r="AG422" s="318">
        <f t="shared" si="163"/>
        <v>0</v>
      </c>
      <c r="AH422" s="318">
        <f t="shared" si="164"/>
        <v>0</v>
      </c>
      <c r="AI422" s="318">
        <f t="shared" si="165"/>
        <v>0</v>
      </c>
    </row>
    <row r="423" spans="19:35" x14ac:dyDescent="0.25">
      <c r="S423" s="320">
        <f t="shared" si="155"/>
        <v>0</v>
      </c>
      <c r="T423" s="320">
        <f t="shared" si="156"/>
        <v>0</v>
      </c>
      <c r="U423" s="320"/>
      <c r="V423" s="320" t="e">
        <f>VLOOKUP(S423,'Price list'!D$15:S$298,15,FALSE)</f>
        <v>#N/A</v>
      </c>
      <c r="W423" s="320">
        <f t="shared" si="157"/>
        <v>0</v>
      </c>
      <c r="X423" s="320">
        <f t="shared" si="158"/>
        <v>0</v>
      </c>
      <c r="Y423" s="318" t="e">
        <f t="shared" si="154"/>
        <v>#N/A</v>
      </c>
      <c r="Z423" s="318">
        <f t="shared" si="159"/>
        <v>0</v>
      </c>
      <c r="AC423" s="318" t="e">
        <f t="shared" si="160"/>
        <v>#N/A</v>
      </c>
      <c r="AD423" s="318">
        <f t="shared" si="161"/>
        <v>0</v>
      </c>
      <c r="AE423" s="318" t="e">
        <f t="shared" si="162"/>
        <v>#N/A</v>
      </c>
      <c r="AF423" s="318" t="e">
        <f>VLOOKUP(AC423,'Price list'!AN:AO,2,FALSE)</f>
        <v>#N/A</v>
      </c>
      <c r="AG423" s="318">
        <f t="shared" si="163"/>
        <v>0</v>
      </c>
      <c r="AH423" s="318">
        <f t="shared" si="164"/>
        <v>0</v>
      </c>
      <c r="AI423" s="318">
        <f t="shared" si="165"/>
        <v>0</v>
      </c>
    </row>
    <row r="424" spans="19:35" x14ac:dyDescent="0.25">
      <c r="S424" s="320">
        <f t="shared" si="155"/>
        <v>0</v>
      </c>
      <c r="T424" s="320">
        <f t="shared" si="156"/>
        <v>0</v>
      </c>
      <c r="U424" s="320"/>
      <c r="V424" s="320" t="e">
        <f>VLOOKUP(S424,'Price list'!D$15:S$298,15,FALSE)</f>
        <v>#N/A</v>
      </c>
      <c r="W424" s="320">
        <f t="shared" si="157"/>
        <v>0</v>
      </c>
      <c r="X424" s="320">
        <f t="shared" si="158"/>
        <v>0</v>
      </c>
      <c r="Y424" s="318" t="e">
        <f t="shared" si="154"/>
        <v>#N/A</v>
      </c>
      <c r="Z424" s="318">
        <f t="shared" si="159"/>
        <v>0</v>
      </c>
      <c r="AC424" s="318" t="e">
        <f t="shared" si="160"/>
        <v>#N/A</v>
      </c>
      <c r="AD424" s="318">
        <f t="shared" si="161"/>
        <v>0</v>
      </c>
      <c r="AE424" s="318" t="e">
        <f t="shared" si="162"/>
        <v>#N/A</v>
      </c>
      <c r="AF424" s="318" t="e">
        <f>VLOOKUP(AC424,'Price list'!AN:AO,2,FALSE)</f>
        <v>#N/A</v>
      </c>
      <c r="AG424" s="318">
        <f t="shared" si="163"/>
        <v>0</v>
      </c>
      <c r="AH424" s="318">
        <f t="shared" si="164"/>
        <v>0</v>
      </c>
      <c r="AI424" s="318">
        <f t="shared" si="165"/>
        <v>0</v>
      </c>
    </row>
    <row r="425" spans="19:35" x14ac:dyDescent="0.25">
      <c r="S425" s="320">
        <f t="shared" si="155"/>
        <v>0</v>
      </c>
      <c r="T425" s="320">
        <f t="shared" si="156"/>
        <v>0</v>
      </c>
      <c r="U425" s="320"/>
      <c r="V425" s="320" t="e">
        <f>VLOOKUP(S425,'Price list'!D$15:S$298,15,FALSE)</f>
        <v>#N/A</v>
      </c>
      <c r="W425" s="320">
        <f t="shared" si="157"/>
        <v>0</v>
      </c>
      <c r="X425" s="320">
        <f t="shared" si="158"/>
        <v>0</v>
      </c>
      <c r="Y425" s="318" t="e">
        <f t="shared" si="154"/>
        <v>#N/A</v>
      </c>
      <c r="Z425" s="318">
        <f t="shared" si="159"/>
        <v>0</v>
      </c>
      <c r="AC425" s="318" t="e">
        <f t="shared" si="160"/>
        <v>#N/A</v>
      </c>
      <c r="AD425" s="318">
        <f t="shared" si="161"/>
        <v>0</v>
      </c>
      <c r="AE425" s="318" t="e">
        <f t="shared" si="162"/>
        <v>#N/A</v>
      </c>
      <c r="AF425" s="318" t="e">
        <f>VLOOKUP(AC425,'Price list'!AN:AO,2,FALSE)</f>
        <v>#N/A</v>
      </c>
      <c r="AG425" s="318">
        <f t="shared" si="163"/>
        <v>0</v>
      </c>
      <c r="AH425" s="318">
        <f t="shared" si="164"/>
        <v>0</v>
      </c>
      <c r="AI425" s="318">
        <f t="shared" si="165"/>
        <v>0</v>
      </c>
    </row>
    <row r="426" spans="19:35" x14ac:dyDescent="0.25">
      <c r="S426" s="320">
        <f t="shared" si="155"/>
        <v>0</v>
      </c>
      <c r="T426" s="320">
        <f t="shared" si="156"/>
        <v>0</v>
      </c>
      <c r="U426" s="320"/>
      <c r="V426" s="320" t="e">
        <f>VLOOKUP(S426,'Price list'!D$15:S$298,15,FALSE)</f>
        <v>#N/A</v>
      </c>
      <c r="W426" s="320">
        <f t="shared" si="157"/>
        <v>0</v>
      </c>
      <c r="X426" s="320">
        <f t="shared" si="158"/>
        <v>0</v>
      </c>
      <c r="Y426" s="318" t="e">
        <f t="shared" si="154"/>
        <v>#N/A</v>
      </c>
      <c r="Z426" s="318">
        <f t="shared" si="159"/>
        <v>0</v>
      </c>
      <c r="AC426" s="318" t="e">
        <f t="shared" si="160"/>
        <v>#N/A</v>
      </c>
      <c r="AD426" s="318">
        <f t="shared" si="161"/>
        <v>0</v>
      </c>
      <c r="AE426" s="318" t="e">
        <f t="shared" si="162"/>
        <v>#N/A</v>
      </c>
      <c r="AF426" s="318" t="e">
        <f>VLOOKUP(AC426,'Price list'!AN:AO,2,FALSE)</f>
        <v>#N/A</v>
      </c>
      <c r="AG426" s="318">
        <f t="shared" si="163"/>
        <v>0</v>
      </c>
      <c r="AH426" s="318">
        <f t="shared" si="164"/>
        <v>0</v>
      </c>
      <c r="AI426" s="318">
        <f t="shared" si="165"/>
        <v>0</v>
      </c>
    </row>
    <row r="427" spans="19:35" x14ac:dyDescent="0.25">
      <c r="S427" s="320">
        <f t="shared" si="155"/>
        <v>0</v>
      </c>
      <c r="T427" s="320">
        <f t="shared" si="156"/>
        <v>0</v>
      </c>
      <c r="U427" s="320"/>
      <c r="V427" s="320" t="e">
        <f>VLOOKUP(S427,'Price list'!D$15:S$298,15,FALSE)</f>
        <v>#N/A</v>
      </c>
      <c r="W427" s="320">
        <f t="shared" si="157"/>
        <v>0</v>
      </c>
      <c r="X427" s="320">
        <f t="shared" si="158"/>
        <v>0</v>
      </c>
      <c r="Y427" s="318" t="e">
        <f t="shared" si="154"/>
        <v>#N/A</v>
      </c>
      <c r="Z427" s="318">
        <f t="shared" si="159"/>
        <v>0</v>
      </c>
      <c r="AC427" s="318" t="e">
        <f t="shared" si="160"/>
        <v>#N/A</v>
      </c>
      <c r="AD427" s="318">
        <f t="shared" si="161"/>
        <v>0</v>
      </c>
      <c r="AE427" s="318" t="e">
        <f t="shared" si="162"/>
        <v>#N/A</v>
      </c>
      <c r="AF427" s="318" t="e">
        <f>VLOOKUP(AC427,'Price list'!AN:AO,2,FALSE)</f>
        <v>#N/A</v>
      </c>
      <c r="AG427" s="318">
        <f t="shared" si="163"/>
        <v>0</v>
      </c>
      <c r="AH427" s="318">
        <f t="shared" si="164"/>
        <v>0</v>
      </c>
      <c r="AI427" s="318">
        <f t="shared" si="165"/>
        <v>0</v>
      </c>
    </row>
    <row r="428" spans="19:35" x14ac:dyDescent="0.25">
      <c r="S428" s="320">
        <f t="shared" si="155"/>
        <v>0</v>
      </c>
      <c r="T428" s="320">
        <f t="shared" si="156"/>
        <v>0</v>
      </c>
      <c r="U428" s="320"/>
      <c r="V428" s="320" t="e">
        <f>VLOOKUP(S428,'Price list'!D$15:S$298,15,FALSE)</f>
        <v>#N/A</v>
      </c>
      <c r="W428" s="320">
        <f t="shared" si="157"/>
        <v>0</v>
      </c>
      <c r="X428" s="320">
        <f t="shared" si="158"/>
        <v>0</v>
      </c>
      <c r="Y428" s="318" t="e">
        <f t="shared" si="154"/>
        <v>#N/A</v>
      </c>
      <c r="Z428" s="318">
        <f t="shared" si="159"/>
        <v>0</v>
      </c>
      <c r="AC428" s="318" t="e">
        <f t="shared" si="160"/>
        <v>#N/A</v>
      </c>
      <c r="AD428" s="318">
        <f t="shared" si="161"/>
        <v>0</v>
      </c>
      <c r="AE428" s="318" t="e">
        <f t="shared" si="162"/>
        <v>#N/A</v>
      </c>
      <c r="AF428" s="318" t="e">
        <f>VLOOKUP(AC428,'Price list'!AN:AO,2,FALSE)</f>
        <v>#N/A</v>
      </c>
      <c r="AG428" s="318">
        <f t="shared" si="163"/>
        <v>0</v>
      </c>
      <c r="AH428" s="318">
        <f t="shared" si="164"/>
        <v>0</v>
      </c>
      <c r="AI428" s="318">
        <f t="shared" si="165"/>
        <v>0</v>
      </c>
    </row>
    <row r="429" spans="19:35" x14ac:dyDescent="0.25">
      <c r="S429" s="320">
        <f t="shared" si="155"/>
        <v>0</v>
      </c>
      <c r="T429" s="320">
        <f t="shared" si="156"/>
        <v>0</v>
      </c>
      <c r="U429" s="320"/>
      <c r="V429" s="320" t="e">
        <f>VLOOKUP(S429,'Price list'!D$15:S$298,15,FALSE)</f>
        <v>#N/A</v>
      </c>
      <c r="W429" s="320">
        <f t="shared" si="157"/>
        <v>0</v>
      </c>
      <c r="X429" s="320">
        <f t="shared" si="158"/>
        <v>0</v>
      </c>
      <c r="Y429" s="318" t="e">
        <f t="shared" si="154"/>
        <v>#N/A</v>
      </c>
      <c r="Z429" s="318">
        <f t="shared" si="159"/>
        <v>0</v>
      </c>
      <c r="AC429" s="318" t="e">
        <f t="shared" si="160"/>
        <v>#N/A</v>
      </c>
      <c r="AD429" s="318">
        <f t="shared" si="161"/>
        <v>0</v>
      </c>
      <c r="AE429" s="318" t="e">
        <f t="shared" si="162"/>
        <v>#N/A</v>
      </c>
      <c r="AF429" s="318" t="e">
        <f>VLOOKUP(AC429,'Price list'!AN:AO,2,FALSE)</f>
        <v>#N/A</v>
      </c>
      <c r="AG429" s="318">
        <f t="shared" si="163"/>
        <v>0</v>
      </c>
      <c r="AH429" s="318">
        <f t="shared" si="164"/>
        <v>0</v>
      </c>
      <c r="AI429" s="318">
        <f t="shared" si="165"/>
        <v>0</v>
      </c>
    </row>
    <row r="430" spans="19:35" x14ac:dyDescent="0.25">
      <c r="S430" s="320">
        <f t="shared" si="155"/>
        <v>0</v>
      </c>
      <c r="T430" s="320">
        <f t="shared" si="156"/>
        <v>0</v>
      </c>
      <c r="U430" s="320"/>
      <c r="V430" s="320" t="e">
        <f>VLOOKUP(S430,'Price list'!D$15:S$298,15,FALSE)</f>
        <v>#N/A</v>
      </c>
      <c r="W430" s="320">
        <f t="shared" si="157"/>
        <v>0</v>
      </c>
      <c r="X430" s="320">
        <f t="shared" si="158"/>
        <v>0</v>
      </c>
      <c r="Y430" s="318" t="e">
        <f t="shared" si="154"/>
        <v>#N/A</v>
      </c>
      <c r="Z430" s="318">
        <f t="shared" si="159"/>
        <v>0</v>
      </c>
      <c r="AC430" s="318" t="e">
        <f t="shared" si="160"/>
        <v>#N/A</v>
      </c>
      <c r="AD430" s="318">
        <f t="shared" si="161"/>
        <v>0</v>
      </c>
      <c r="AE430" s="318" t="e">
        <f t="shared" si="162"/>
        <v>#N/A</v>
      </c>
      <c r="AF430" s="318" t="e">
        <f>VLOOKUP(AC430,'Price list'!AN:AO,2,FALSE)</f>
        <v>#N/A</v>
      </c>
      <c r="AG430" s="318">
        <f t="shared" si="163"/>
        <v>0</v>
      </c>
      <c r="AH430" s="318">
        <f t="shared" si="164"/>
        <v>0</v>
      </c>
      <c r="AI430" s="318">
        <f t="shared" si="165"/>
        <v>0</v>
      </c>
    </row>
    <row r="431" spans="19:35" x14ac:dyDescent="0.25">
      <c r="S431" s="320">
        <f t="shared" si="155"/>
        <v>0</v>
      </c>
      <c r="T431" s="320">
        <f t="shared" si="156"/>
        <v>0</v>
      </c>
      <c r="U431" s="320"/>
      <c r="V431" s="320" t="e">
        <f>VLOOKUP(S431,'Price list'!D$15:S$298,15,FALSE)</f>
        <v>#N/A</v>
      </c>
      <c r="W431" s="320">
        <f t="shared" si="157"/>
        <v>0</v>
      </c>
      <c r="X431" s="320">
        <f t="shared" si="158"/>
        <v>0</v>
      </c>
      <c r="Y431" s="318" t="e">
        <f t="shared" si="154"/>
        <v>#N/A</v>
      </c>
      <c r="Z431" s="318">
        <f t="shared" si="159"/>
        <v>0</v>
      </c>
      <c r="AC431" s="318" t="e">
        <f t="shared" si="160"/>
        <v>#N/A</v>
      </c>
      <c r="AD431" s="318">
        <f t="shared" si="161"/>
        <v>0</v>
      </c>
      <c r="AE431" s="318" t="e">
        <f t="shared" si="162"/>
        <v>#N/A</v>
      </c>
      <c r="AF431" s="318" t="e">
        <f>VLOOKUP(AC431,'Price list'!AN:AO,2,FALSE)</f>
        <v>#N/A</v>
      </c>
      <c r="AG431" s="318">
        <f t="shared" si="163"/>
        <v>0</v>
      </c>
      <c r="AH431" s="318">
        <f t="shared" si="164"/>
        <v>0</v>
      </c>
      <c r="AI431" s="318">
        <f t="shared" si="165"/>
        <v>0</v>
      </c>
    </row>
    <row r="432" spans="19:35" x14ac:dyDescent="0.25">
      <c r="S432" s="320">
        <f t="shared" si="155"/>
        <v>0</v>
      </c>
      <c r="T432" s="320">
        <f t="shared" si="156"/>
        <v>0</v>
      </c>
      <c r="U432" s="320"/>
      <c r="V432" s="320" t="e">
        <f>VLOOKUP(S432,'Price list'!D$15:S$298,15,FALSE)</f>
        <v>#N/A</v>
      </c>
      <c r="W432" s="320">
        <f t="shared" si="157"/>
        <v>0</v>
      </c>
      <c r="X432" s="320">
        <f t="shared" si="158"/>
        <v>0</v>
      </c>
      <c r="Y432" s="318" t="e">
        <f t="shared" si="154"/>
        <v>#N/A</v>
      </c>
      <c r="Z432" s="318">
        <f t="shared" si="159"/>
        <v>0</v>
      </c>
      <c r="AC432" s="318" t="e">
        <f t="shared" si="160"/>
        <v>#N/A</v>
      </c>
      <c r="AD432" s="318">
        <f t="shared" si="161"/>
        <v>0</v>
      </c>
      <c r="AE432" s="318" t="e">
        <f t="shared" si="162"/>
        <v>#N/A</v>
      </c>
      <c r="AF432" s="318" t="e">
        <f>VLOOKUP(AC432,'Price list'!AN:AO,2,FALSE)</f>
        <v>#N/A</v>
      </c>
      <c r="AG432" s="318">
        <f t="shared" si="163"/>
        <v>0</v>
      </c>
      <c r="AH432" s="318">
        <f t="shared" si="164"/>
        <v>0</v>
      </c>
      <c r="AI432" s="318">
        <f t="shared" si="165"/>
        <v>0</v>
      </c>
    </row>
    <row r="433" spans="19:35" x14ac:dyDescent="0.25">
      <c r="S433" s="320">
        <f t="shared" si="155"/>
        <v>0</v>
      </c>
      <c r="T433" s="320">
        <f t="shared" si="156"/>
        <v>0</v>
      </c>
      <c r="U433" s="320"/>
      <c r="V433" s="320" t="e">
        <f>VLOOKUP(S433,'Price list'!D$15:S$298,15,FALSE)</f>
        <v>#N/A</v>
      </c>
      <c r="W433" s="320">
        <f t="shared" si="157"/>
        <v>0</v>
      </c>
      <c r="X433" s="320">
        <f t="shared" si="158"/>
        <v>0</v>
      </c>
      <c r="Y433" s="318" t="e">
        <f t="shared" si="154"/>
        <v>#N/A</v>
      </c>
      <c r="Z433" s="318">
        <f t="shared" si="159"/>
        <v>0</v>
      </c>
      <c r="AC433" s="318" t="e">
        <f t="shared" si="160"/>
        <v>#N/A</v>
      </c>
      <c r="AD433" s="318">
        <f t="shared" si="161"/>
        <v>0</v>
      </c>
      <c r="AE433" s="318" t="e">
        <f t="shared" si="162"/>
        <v>#N/A</v>
      </c>
      <c r="AF433" s="318" t="e">
        <f>VLOOKUP(AC433,'Price list'!AN:AO,2,FALSE)</f>
        <v>#N/A</v>
      </c>
      <c r="AG433" s="318">
        <f t="shared" si="163"/>
        <v>0</v>
      </c>
      <c r="AH433" s="318">
        <f t="shared" si="164"/>
        <v>0</v>
      </c>
      <c r="AI433" s="318">
        <f t="shared" si="165"/>
        <v>0</v>
      </c>
    </row>
    <row r="434" spans="19:35" x14ac:dyDescent="0.25">
      <c r="S434" s="320">
        <f t="shared" si="155"/>
        <v>0</v>
      </c>
      <c r="T434" s="320">
        <f t="shared" si="156"/>
        <v>0</v>
      </c>
      <c r="U434" s="320"/>
      <c r="V434" s="320" t="e">
        <f>VLOOKUP(S434,'Price list'!D$15:S$298,15,FALSE)</f>
        <v>#N/A</v>
      </c>
      <c r="W434" s="320">
        <f t="shared" si="157"/>
        <v>0</v>
      </c>
      <c r="X434" s="320">
        <f t="shared" si="158"/>
        <v>0</v>
      </c>
      <c r="Y434" s="318" t="e">
        <f t="shared" si="154"/>
        <v>#N/A</v>
      </c>
      <c r="Z434" s="318">
        <f t="shared" si="159"/>
        <v>0</v>
      </c>
      <c r="AC434" s="318" t="e">
        <f t="shared" si="160"/>
        <v>#N/A</v>
      </c>
      <c r="AD434" s="318">
        <f t="shared" si="161"/>
        <v>0</v>
      </c>
      <c r="AE434" s="318" t="e">
        <f t="shared" si="162"/>
        <v>#N/A</v>
      </c>
      <c r="AF434" s="318" t="e">
        <f>VLOOKUP(AC434,'Price list'!AN:AO,2,FALSE)</f>
        <v>#N/A</v>
      </c>
      <c r="AG434" s="318">
        <f t="shared" si="163"/>
        <v>0</v>
      </c>
      <c r="AH434" s="318">
        <f t="shared" si="164"/>
        <v>0</v>
      </c>
      <c r="AI434" s="318">
        <f t="shared" si="165"/>
        <v>0</v>
      </c>
    </row>
    <row r="435" spans="19:35" x14ac:dyDescent="0.25">
      <c r="S435" s="320">
        <f t="shared" si="155"/>
        <v>0</v>
      </c>
      <c r="T435" s="320">
        <f t="shared" si="156"/>
        <v>0</v>
      </c>
      <c r="U435" s="320"/>
      <c r="V435" s="320" t="e">
        <f>VLOOKUP(S435,'Price list'!D$15:S$298,15,FALSE)</f>
        <v>#N/A</v>
      </c>
      <c r="W435" s="320">
        <f t="shared" si="157"/>
        <v>0</v>
      </c>
      <c r="X435" s="320">
        <f t="shared" si="158"/>
        <v>0</v>
      </c>
      <c r="Y435" s="318" t="e">
        <f t="shared" si="154"/>
        <v>#N/A</v>
      </c>
      <c r="Z435" s="318">
        <f t="shared" si="159"/>
        <v>0</v>
      </c>
      <c r="AC435" s="318" t="e">
        <f t="shared" si="160"/>
        <v>#N/A</v>
      </c>
      <c r="AD435" s="318">
        <f t="shared" si="161"/>
        <v>0</v>
      </c>
      <c r="AE435" s="318" t="e">
        <f t="shared" si="162"/>
        <v>#N/A</v>
      </c>
      <c r="AF435" s="318" t="e">
        <f>VLOOKUP(AC435,'Price list'!AN:AO,2,FALSE)</f>
        <v>#N/A</v>
      </c>
      <c r="AG435" s="318">
        <f t="shared" si="163"/>
        <v>0</v>
      </c>
      <c r="AH435" s="318">
        <f t="shared" si="164"/>
        <v>0</v>
      </c>
      <c r="AI435" s="318">
        <f t="shared" si="165"/>
        <v>0</v>
      </c>
    </row>
    <row r="436" spans="19:35" x14ac:dyDescent="0.25">
      <c r="S436" s="320">
        <f t="shared" si="155"/>
        <v>0</v>
      </c>
      <c r="T436" s="320">
        <f t="shared" si="156"/>
        <v>0</v>
      </c>
      <c r="U436" s="320"/>
      <c r="V436" s="320" t="e">
        <f>VLOOKUP(S436,'Price list'!D$15:S$298,15,FALSE)</f>
        <v>#N/A</v>
      </c>
      <c r="W436" s="320">
        <f t="shared" si="157"/>
        <v>0</v>
      </c>
      <c r="X436" s="320">
        <f t="shared" si="158"/>
        <v>0</v>
      </c>
      <c r="Y436" s="318" t="e">
        <f t="shared" si="154"/>
        <v>#N/A</v>
      </c>
      <c r="Z436" s="318">
        <f t="shared" si="159"/>
        <v>0</v>
      </c>
      <c r="AC436" s="318" t="e">
        <f t="shared" si="160"/>
        <v>#N/A</v>
      </c>
      <c r="AD436" s="318">
        <f t="shared" si="161"/>
        <v>0</v>
      </c>
      <c r="AE436" s="318" t="e">
        <f t="shared" si="162"/>
        <v>#N/A</v>
      </c>
      <c r="AF436" s="318" t="e">
        <f>VLOOKUP(AC436,'Price list'!AN:AO,2,FALSE)</f>
        <v>#N/A</v>
      </c>
      <c r="AG436" s="318">
        <f t="shared" si="163"/>
        <v>0</v>
      </c>
      <c r="AH436" s="318">
        <f t="shared" si="164"/>
        <v>0</v>
      </c>
      <c r="AI436" s="318">
        <f t="shared" si="165"/>
        <v>0</v>
      </c>
    </row>
    <row r="437" spans="19:35" x14ac:dyDescent="0.25">
      <c r="S437" s="320">
        <f t="shared" si="155"/>
        <v>0</v>
      </c>
      <c r="T437" s="320">
        <f t="shared" si="156"/>
        <v>0</v>
      </c>
      <c r="U437" s="320"/>
      <c r="V437" s="320" t="e">
        <f>VLOOKUP(S437,'Price list'!D$15:S$298,15,FALSE)</f>
        <v>#N/A</v>
      </c>
      <c r="W437" s="320">
        <f t="shared" si="157"/>
        <v>0</v>
      </c>
      <c r="X437" s="320">
        <f t="shared" si="158"/>
        <v>0</v>
      </c>
      <c r="Y437" s="318" t="e">
        <f t="shared" si="154"/>
        <v>#N/A</v>
      </c>
      <c r="Z437" s="318">
        <f t="shared" si="159"/>
        <v>0</v>
      </c>
      <c r="AC437" s="318" t="e">
        <f t="shared" si="160"/>
        <v>#N/A</v>
      </c>
      <c r="AD437" s="318">
        <f t="shared" si="161"/>
        <v>0</v>
      </c>
      <c r="AE437" s="318" t="e">
        <f t="shared" si="162"/>
        <v>#N/A</v>
      </c>
      <c r="AF437" s="318" t="e">
        <f>VLOOKUP(AC437,'Price list'!AN:AO,2,FALSE)</f>
        <v>#N/A</v>
      </c>
      <c r="AG437" s="318">
        <f t="shared" si="163"/>
        <v>0</v>
      </c>
      <c r="AH437" s="318">
        <f t="shared" si="164"/>
        <v>0</v>
      </c>
      <c r="AI437" s="318">
        <f t="shared" si="165"/>
        <v>0</v>
      </c>
    </row>
    <row r="438" spans="19:35" x14ac:dyDescent="0.25">
      <c r="S438" s="320">
        <f t="shared" si="155"/>
        <v>0</v>
      </c>
      <c r="T438" s="320">
        <f t="shared" si="156"/>
        <v>0</v>
      </c>
      <c r="U438" s="320"/>
      <c r="V438" s="320" t="e">
        <f>VLOOKUP(S438,'Price list'!D$15:S$298,15,FALSE)</f>
        <v>#N/A</v>
      </c>
      <c r="W438" s="320">
        <f t="shared" si="157"/>
        <v>0</v>
      </c>
      <c r="X438" s="320">
        <f t="shared" si="158"/>
        <v>0</v>
      </c>
      <c r="Y438" s="318" t="e">
        <f t="shared" si="154"/>
        <v>#N/A</v>
      </c>
      <c r="Z438" s="318">
        <f t="shared" si="159"/>
        <v>0</v>
      </c>
      <c r="AC438" s="318" t="e">
        <f t="shared" si="160"/>
        <v>#N/A</v>
      </c>
      <c r="AD438" s="318">
        <f t="shared" si="161"/>
        <v>0</v>
      </c>
      <c r="AE438" s="318" t="e">
        <f t="shared" si="162"/>
        <v>#N/A</v>
      </c>
      <c r="AF438" s="318" t="e">
        <f>VLOOKUP(AC438,'Price list'!AN:AO,2,FALSE)</f>
        <v>#N/A</v>
      </c>
      <c r="AG438" s="318">
        <f t="shared" si="163"/>
        <v>0</v>
      </c>
      <c r="AH438" s="318">
        <f t="shared" si="164"/>
        <v>0</v>
      </c>
      <c r="AI438" s="318">
        <f t="shared" si="165"/>
        <v>0</v>
      </c>
    </row>
    <row r="439" spans="19:35" x14ac:dyDescent="0.25">
      <c r="S439" s="320">
        <f t="shared" si="155"/>
        <v>0</v>
      </c>
      <c r="T439" s="320">
        <f t="shared" si="156"/>
        <v>0</v>
      </c>
      <c r="U439" s="320"/>
      <c r="V439" s="320" t="e">
        <f>VLOOKUP(S439,'Price list'!D$15:S$298,15,FALSE)</f>
        <v>#N/A</v>
      </c>
      <c r="W439" s="320">
        <f t="shared" si="157"/>
        <v>0</v>
      </c>
      <c r="X439" s="320">
        <f t="shared" si="158"/>
        <v>0</v>
      </c>
      <c r="Y439" s="318" t="e">
        <f t="shared" si="154"/>
        <v>#N/A</v>
      </c>
      <c r="Z439" s="318">
        <f t="shared" si="159"/>
        <v>0</v>
      </c>
      <c r="AC439" s="318" t="e">
        <f t="shared" si="160"/>
        <v>#N/A</v>
      </c>
      <c r="AD439" s="318">
        <f t="shared" si="161"/>
        <v>0</v>
      </c>
      <c r="AE439" s="318" t="e">
        <f t="shared" si="162"/>
        <v>#N/A</v>
      </c>
      <c r="AF439" s="318" t="e">
        <f>VLOOKUP(AC439,'Price list'!AN:AO,2,FALSE)</f>
        <v>#N/A</v>
      </c>
      <c r="AG439" s="318">
        <f t="shared" si="163"/>
        <v>0</v>
      </c>
      <c r="AH439" s="318">
        <f t="shared" si="164"/>
        <v>0</v>
      </c>
      <c r="AI439" s="318">
        <f t="shared" si="165"/>
        <v>0</v>
      </c>
    </row>
    <row r="440" spans="19:35" x14ac:dyDescent="0.25">
      <c r="S440" s="320">
        <f t="shared" si="155"/>
        <v>0</v>
      </c>
      <c r="T440" s="320">
        <f t="shared" si="156"/>
        <v>0</v>
      </c>
      <c r="U440" s="320"/>
      <c r="V440" s="320" t="e">
        <f>VLOOKUP(S440,'Price list'!D$15:S$298,15,FALSE)</f>
        <v>#N/A</v>
      </c>
      <c r="W440" s="320">
        <f t="shared" si="157"/>
        <v>0</v>
      </c>
      <c r="X440" s="320">
        <f t="shared" si="158"/>
        <v>0</v>
      </c>
      <c r="Y440" s="318" t="e">
        <f t="shared" si="154"/>
        <v>#N/A</v>
      </c>
      <c r="Z440" s="318">
        <f t="shared" si="159"/>
        <v>0</v>
      </c>
      <c r="AC440" s="318" t="e">
        <f t="shared" si="160"/>
        <v>#N/A</v>
      </c>
      <c r="AD440" s="318">
        <f t="shared" si="161"/>
        <v>0</v>
      </c>
      <c r="AE440" s="318" t="e">
        <f t="shared" si="162"/>
        <v>#N/A</v>
      </c>
      <c r="AF440" s="318" t="e">
        <f>VLOOKUP(AC440,'Price list'!AN:AO,2,FALSE)</f>
        <v>#N/A</v>
      </c>
      <c r="AG440" s="318">
        <f t="shared" si="163"/>
        <v>0</v>
      </c>
      <c r="AH440" s="318">
        <f t="shared" si="164"/>
        <v>0</v>
      </c>
      <c r="AI440" s="318">
        <f t="shared" si="165"/>
        <v>0</v>
      </c>
    </row>
    <row r="441" spans="19:35" x14ac:dyDescent="0.25">
      <c r="S441" s="320">
        <f t="shared" si="155"/>
        <v>0</v>
      </c>
      <c r="T441" s="320">
        <f t="shared" si="156"/>
        <v>0</v>
      </c>
      <c r="U441" s="320"/>
      <c r="V441" s="320" t="e">
        <f>VLOOKUP(S441,'Price list'!D$15:S$298,15,FALSE)</f>
        <v>#N/A</v>
      </c>
      <c r="W441" s="320">
        <f t="shared" si="157"/>
        <v>0</v>
      </c>
      <c r="X441" s="320">
        <f t="shared" si="158"/>
        <v>0</v>
      </c>
      <c r="Y441" s="318" t="e">
        <f t="shared" si="154"/>
        <v>#N/A</v>
      </c>
      <c r="Z441" s="318">
        <f t="shared" si="159"/>
        <v>0</v>
      </c>
      <c r="AC441" s="318" t="e">
        <f t="shared" si="160"/>
        <v>#N/A</v>
      </c>
      <c r="AD441" s="318">
        <f t="shared" si="161"/>
        <v>0</v>
      </c>
      <c r="AE441" s="318" t="e">
        <f t="shared" si="162"/>
        <v>#N/A</v>
      </c>
      <c r="AF441" s="318" t="e">
        <f>VLOOKUP(AC441,'Price list'!AN:AO,2,FALSE)</f>
        <v>#N/A</v>
      </c>
      <c r="AG441" s="318">
        <f t="shared" si="163"/>
        <v>0</v>
      </c>
      <c r="AH441" s="318">
        <f t="shared" si="164"/>
        <v>0</v>
      </c>
      <c r="AI441" s="318">
        <f t="shared" si="165"/>
        <v>0</v>
      </c>
    </row>
    <row r="442" spans="19:35" x14ac:dyDescent="0.25">
      <c r="S442" s="320">
        <f t="shared" si="155"/>
        <v>0</v>
      </c>
      <c r="T442" s="320">
        <f t="shared" si="156"/>
        <v>0</v>
      </c>
      <c r="U442" s="320"/>
      <c r="V442" s="320" t="e">
        <f>VLOOKUP(S442,'Price list'!D$15:S$298,15,FALSE)</f>
        <v>#N/A</v>
      </c>
      <c r="W442" s="320">
        <f t="shared" si="157"/>
        <v>0</v>
      </c>
      <c r="X442" s="320">
        <f t="shared" si="158"/>
        <v>0</v>
      </c>
      <c r="Y442" s="318" t="e">
        <f t="shared" si="154"/>
        <v>#N/A</v>
      </c>
      <c r="Z442" s="318">
        <f t="shared" si="159"/>
        <v>0</v>
      </c>
      <c r="AC442" s="318" t="e">
        <f t="shared" si="160"/>
        <v>#N/A</v>
      </c>
      <c r="AD442" s="318">
        <f t="shared" si="161"/>
        <v>0</v>
      </c>
      <c r="AE442" s="318" t="e">
        <f t="shared" si="162"/>
        <v>#N/A</v>
      </c>
      <c r="AF442" s="318" t="e">
        <f>VLOOKUP(AC442,'Price list'!AN:AO,2,FALSE)</f>
        <v>#N/A</v>
      </c>
      <c r="AG442" s="318">
        <f t="shared" si="163"/>
        <v>0</v>
      </c>
      <c r="AH442" s="318">
        <f t="shared" si="164"/>
        <v>0</v>
      </c>
      <c r="AI442" s="318">
        <f t="shared" si="165"/>
        <v>0</v>
      </c>
    </row>
    <row r="443" spans="19:35" x14ac:dyDescent="0.25">
      <c r="S443" s="320">
        <f t="shared" si="155"/>
        <v>0</v>
      </c>
      <c r="T443" s="320">
        <f t="shared" si="156"/>
        <v>0</v>
      </c>
      <c r="U443" s="320"/>
      <c r="V443" s="320" t="e">
        <f>VLOOKUP(S443,'Price list'!D$15:S$298,15,FALSE)</f>
        <v>#N/A</v>
      </c>
      <c r="W443" s="320">
        <f t="shared" si="157"/>
        <v>0</v>
      </c>
      <c r="X443" s="320">
        <f t="shared" si="158"/>
        <v>0</v>
      </c>
      <c r="Y443" s="318" t="e">
        <f t="shared" si="154"/>
        <v>#N/A</v>
      </c>
      <c r="Z443" s="318">
        <f t="shared" si="159"/>
        <v>0</v>
      </c>
      <c r="AC443" s="318" t="e">
        <f t="shared" si="160"/>
        <v>#N/A</v>
      </c>
      <c r="AD443" s="318">
        <f t="shared" si="161"/>
        <v>0</v>
      </c>
      <c r="AE443" s="318" t="e">
        <f t="shared" si="162"/>
        <v>#N/A</v>
      </c>
      <c r="AF443" s="318" t="e">
        <f>VLOOKUP(AC443,'Price list'!AN:AO,2,FALSE)</f>
        <v>#N/A</v>
      </c>
      <c r="AG443" s="318">
        <f t="shared" si="163"/>
        <v>0</v>
      </c>
      <c r="AH443" s="318">
        <f t="shared" si="164"/>
        <v>0</v>
      </c>
      <c r="AI443" s="318">
        <f t="shared" si="165"/>
        <v>0</v>
      </c>
    </row>
    <row r="444" spans="19:35" x14ac:dyDescent="0.25">
      <c r="S444" s="320">
        <f t="shared" si="155"/>
        <v>0</v>
      </c>
      <c r="T444" s="320">
        <f t="shared" si="156"/>
        <v>0</v>
      </c>
      <c r="U444" s="320"/>
      <c r="V444" s="320" t="e">
        <f>VLOOKUP(S444,'Price list'!D$15:S$298,15,FALSE)</f>
        <v>#N/A</v>
      </c>
      <c r="W444" s="320">
        <f t="shared" si="157"/>
        <v>0</v>
      </c>
      <c r="X444" s="320">
        <f t="shared" si="158"/>
        <v>0</v>
      </c>
      <c r="Y444" s="318" t="e">
        <f t="shared" si="154"/>
        <v>#N/A</v>
      </c>
      <c r="Z444" s="318">
        <f t="shared" si="159"/>
        <v>0</v>
      </c>
      <c r="AC444" s="318" t="e">
        <f t="shared" si="160"/>
        <v>#N/A</v>
      </c>
      <c r="AD444" s="318">
        <f t="shared" si="161"/>
        <v>0</v>
      </c>
      <c r="AE444" s="318" t="e">
        <f t="shared" si="162"/>
        <v>#N/A</v>
      </c>
      <c r="AF444" s="318" t="e">
        <f>VLOOKUP(AC444,'Price list'!AN:AO,2,FALSE)</f>
        <v>#N/A</v>
      </c>
      <c r="AG444" s="318">
        <f t="shared" si="163"/>
        <v>0</v>
      </c>
      <c r="AH444" s="318">
        <f t="shared" si="164"/>
        <v>0</v>
      </c>
      <c r="AI444" s="318">
        <f t="shared" si="165"/>
        <v>0</v>
      </c>
    </row>
    <row r="445" spans="19:35" x14ac:dyDescent="0.25">
      <c r="S445" s="320">
        <f t="shared" si="155"/>
        <v>0</v>
      </c>
      <c r="T445" s="320">
        <f t="shared" si="156"/>
        <v>0</v>
      </c>
      <c r="U445" s="320"/>
      <c r="V445" s="320" t="e">
        <f>VLOOKUP(S445,'Price list'!D$15:S$298,15,FALSE)</f>
        <v>#N/A</v>
      </c>
      <c r="W445" s="320">
        <f t="shared" si="157"/>
        <v>0</v>
      </c>
      <c r="X445" s="320">
        <f t="shared" si="158"/>
        <v>0</v>
      </c>
      <c r="Y445" s="318" t="e">
        <f t="shared" si="154"/>
        <v>#N/A</v>
      </c>
      <c r="Z445" s="318">
        <f t="shared" si="159"/>
        <v>0</v>
      </c>
      <c r="AC445" s="318" t="e">
        <f t="shared" si="160"/>
        <v>#N/A</v>
      </c>
      <c r="AD445" s="318">
        <f t="shared" si="161"/>
        <v>0</v>
      </c>
      <c r="AE445" s="318" t="e">
        <f t="shared" si="162"/>
        <v>#N/A</v>
      </c>
      <c r="AF445" s="318" t="e">
        <f>VLOOKUP(AC445,'Price list'!AN:AO,2,FALSE)</f>
        <v>#N/A</v>
      </c>
      <c r="AG445" s="318">
        <f t="shared" si="163"/>
        <v>0</v>
      </c>
      <c r="AH445" s="318">
        <f t="shared" si="164"/>
        <v>0</v>
      </c>
      <c r="AI445" s="318">
        <f t="shared" si="165"/>
        <v>0</v>
      </c>
    </row>
    <row r="446" spans="19:35" x14ac:dyDescent="0.25">
      <c r="S446" s="320">
        <f t="shared" si="155"/>
        <v>0</v>
      </c>
      <c r="T446" s="320">
        <f t="shared" si="156"/>
        <v>0</v>
      </c>
      <c r="U446" s="320"/>
      <c r="V446" s="320" t="e">
        <f>VLOOKUP(S446,'Price list'!D$15:S$298,15,FALSE)</f>
        <v>#N/A</v>
      </c>
      <c r="W446" s="320">
        <f t="shared" si="157"/>
        <v>0</v>
      </c>
      <c r="X446" s="320">
        <f t="shared" si="158"/>
        <v>0</v>
      </c>
      <c r="Y446" s="318" t="e">
        <f t="shared" si="154"/>
        <v>#N/A</v>
      </c>
      <c r="Z446" s="318">
        <f t="shared" si="159"/>
        <v>0</v>
      </c>
      <c r="AC446" s="318" t="e">
        <f t="shared" si="160"/>
        <v>#N/A</v>
      </c>
      <c r="AD446" s="318">
        <f t="shared" si="161"/>
        <v>0</v>
      </c>
      <c r="AE446" s="318" t="e">
        <f t="shared" si="162"/>
        <v>#N/A</v>
      </c>
      <c r="AF446" s="318" t="e">
        <f>VLOOKUP(AC446,'Price list'!AN:AO,2,FALSE)</f>
        <v>#N/A</v>
      </c>
      <c r="AG446" s="318">
        <f t="shared" si="163"/>
        <v>0</v>
      </c>
      <c r="AH446" s="318">
        <f t="shared" si="164"/>
        <v>0</v>
      </c>
      <c r="AI446" s="318">
        <f t="shared" si="165"/>
        <v>0</v>
      </c>
    </row>
    <row r="447" spans="19:35" x14ac:dyDescent="0.25">
      <c r="S447" s="320">
        <f t="shared" si="155"/>
        <v>0</v>
      </c>
      <c r="T447" s="320">
        <f t="shared" si="156"/>
        <v>0</v>
      </c>
      <c r="U447" s="320"/>
      <c r="V447" s="320" t="e">
        <f>VLOOKUP(S447,'Price list'!D$15:S$298,15,FALSE)</f>
        <v>#N/A</v>
      </c>
      <c r="W447" s="320">
        <f t="shared" si="157"/>
        <v>0</v>
      </c>
      <c r="X447" s="320">
        <f t="shared" si="158"/>
        <v>0</v>
      </c>
      <c r="Y447" s="318" t="e">
        <f t="shared" si="154"/>
        <v>#N/A</v>
      </c>
      <c r="Z447" s="318">
        <f t="shared" si="159"/>
        <v>0</v>
      </c>
      <c r="AC447" s="318" t="e">
        <f t="shared" si="160"/>
        <v>#N/A</v>
      </c>
      <c r="AD447" s="318">
        <f t="shared" si="161"/>
        <v>0</v>
      </c>
      <c r="AE447" s="318" t="e">
        <f t="shared" si="162"/>
        <v>#N/A</v>
      </c>
      <c r="AF447" s="318" t="e">
        <f>VLOOKUP(AC447,'Price list'!AN:AO,2,FALSE)</f>
        <v>#N/A</v>
      </c>
      <c r="AG447" s="318">
        <f t="shared" si="163"/>
        <v>0</v>
      </c>
      <c r="AH447" s="318">
        <f t="shared" si="164"/>
        <v>0</v>
      </c>
      <c r="AI447" s="318">
        <f t="shared" si="165"/>
        <v>0</v>
      </c>
    </row>
    <row r="448" spans="19:35" x14ac:dyDescent="0.25">
      <c r="S448" s="320">
        <f t="shared" si="155"/>
        <v>0</v>
      </c>
      <c r="T448" s="320">
        <f t="shared" si="156"/>
        <v>0</v>
      </c>
      <c r="U448" s="320"/>
      <c r="V448" s="320" t="e">
        <f>VLOOKUP(S448,'Price list'!D$15:S$298,15,FALSE)</f>
        <v>#N/A</v>
      </c>
      <c r="W448" s="320">
        <f t="shared" si="157"/>
        <v>0</v>
      </c>
      <c r="X448" s="320">
        <f t="shared" si="158"/>
        <v>0</v>
      </c>
      <c r="Y448" s="318" t="e">
        <f t="shared" si="154"/>
        <v>#N/A</v>
      </c>
      <c r="Z448" s="318">
        <f t="shared" si="159"/>
        <v>0</v>
      </c>
      <c r="AC448" s="318" t="e">
        <f t="shared" si="160"/>
        <v>#N/A</v>
      </c>
      <c r="AD448" s="318">
        <f t="shared" si="161"/>
        <v>0</v>
      </c>
      <c r="AE448" s="318" t="e">
        <f t="shared" si="162"/>
        <v>#N/A</v>
      </c>
      <c r="AF448" s="318" t="e">
        <f>VLOOKUP(AC448,'Price list'!AN:AO,2,FALSE)</f>
        <v>#N/A</v>
      </c>
      <c r="AG448" s="318">
        <f t="shared" si="163"/>
        <v>0</v>
      </c>
      <c r="AH448" s="318">
        <f t="shared" si="164"/>
        <v>0</v>
      </c>
      <c r="AI448" s="318">
        <f t="shared" si="165"/>
        <v>0</v>
      </c>
    </row>
    <row r="449" spans="19:35" x14ac:dyDescent="0.25">
      <c r="S449" s="320">
        <f t="shared" si="155"/>
        <v>0</v>
      </c>
      <c r="T449" s="320">
        <f t="shared" si="156"/>
        <v>0</v>
      </c>
      <c r="U449" s="320"/>
      <c r="V449" s="320" t="e">
        <f>VLOOKUP(S449,'Price list'!D$15:S$298,15,FALSE)</f>
        <v>#N/A</v>
      </c>
      <c r="W449" s="320">
        <f t="shared" si="157"/>
        <v>0</v>
      </c>
      <c r="X449" s="320">
        <f t="shared" si="158"/>
        <v>0</v>
      </c>
      <c r="Y449" s="318" t="e">
        <f t="shared" si="154"/>
        <v>#N/A</v>
      </c>
      <c r="Z449" s="318">
        <f t="shared" si="159"/>
        <v>0</v>
      </c>
      <c r="AC449" s="318" t="e">
        <f t="shared" si="160"/>
        <v>#N/A</v>
      </c>
      <c r="AD449" s="318">
        <f t="shared" si="161"/>
        <v>0</v>
      </c>
      <c r="AE449" s="318" t="e">
        <f t="shared" si="162"/>
        <v>#N/A</v>
      </c>
      <c r="AF449" s="318" t="e">
        <f>VLOOKUP(AC449,'Price list'!AN:AO,2,FALSE)</f>
        <v>#N/A</v>
      </c>
      <c r="AG449" s="318">
        <f t="shared" si="163"/>
        <v>0</v>
      </c>
      <c r="AH449" s="318">
        <f t="shared" si="164"/>
        <v>0</v>
      </c>
      <c r="AI449" s="318">
        <f t="shared" si="165"/>
        <v>0</v>
      </c>
    </row>
    <row r="450" spans="19:35" x14ac:dyDescent="0.25">
      <c r="S450" s="320">
        <f t="shared" si="155"/>
        <v>0</v>
      </c>
      <c r="T450" s="320">
        <f t="shared" si="156"/>
        <v>0</v>
      </c>
      <c r="U450" s="320"/>
      <c r="V450" s="320" t="e">
        <f>VLOOKUP(S450,'Price list'!D$15:S$298,15,FALSE)</f>
        <v>#N/A</v>
      </c>
      <c r="W450" s="320">
        <f t="shared" si="157"/>
        <v>0</v>
      </c>
      <c r="X450" s="320">
        <f t="shared" si="158"/>
        <v>0</v>
      </c>
      <c r="Y450" s="318" t="e">
        <f t="shared" si="154"/>
        <v>#N/A</v>
      </c>
      <c r="Z450" s="318">
        <f t="shared" si="159"/>
        <v>0</v>
      </c>
      <c r="AC450" s="318" t="e">
        <f t="shared" si="160"/>
        <v>#N/A</v>
      </c>
      <c r="AD450" s="318">
        <f t="shared" si="161"/>
        <v>0</v>
      </c>
      <c r="AE450" s="318" t="e">
        <f t="shared" si="162"/>
        <v>#N/A</v>
      </c>
      <c r="AF450" s="318" t="e">
        <f>VLOOKUP(AC450,'Price list'!AN:AO,2,FALSE)</f>
        <v>#N/A</v>
      </c>
      <c r="AG450" s="318">
        <f t="shared" si="163"/>
        <v>0</v>
      </c>
      <c r="AH450" s="318">
        <f t="shared" si="164"/>
        <v>0</v>
      </c>
      <c r="AI450" s="318">
        <f t="shared" si="165"/>
        <v>0</v>
      </c>
    </row>
    <row r="451" spans="19:35" x14ac:dyDescent="0.25">
      <c r="S451" s="320">
        <f t="shared" si="155"/>
        <v>0</v>
      </c>
      <c r="T451" s="320">
        <f t="shared" si="156"/>
        <v>0</v>
      </c>
      <c r="U451" s="320"/>
      <c r="V451" s="320" t="e">
        <f>VLOOKUP(S451,'Price list'!D$15:S$298,15,FALSE)</f>
        <v>#N/A</v>
      </c>
      <c r="W451" s="320">
        <f t="shared" si="157"/>
        <v>0</v>
      </c>
      <c r="X451" s="320">
        <f t="shared" si="158"/>
        <v>0</v>
      </c>
      <c r="Y451" s="318" t="e">
        <f t="shared" ref="Y451:Y514" si="166">VLOOKUP(A451,AA:AB,2,FALSE)</f>
        <v>#N/A</v>
      </c>
      <c r="Z451" s="318">
        <f t="shared" si="159"/>
        <v>0</v>
      </c>
      <c r="AC451" s="318" t="e">
        <f t="shared" si="160"/>
        <v>#N/A</v>
      </c>
      <c r="AD451" s="318">
        <f t="shared" si="161"/>
        <v>0</v>
      </c>
      <c r="AE451" s="318" t="e">
        <f t="shared" si="162"/>
        <v>#N/A</v>
      </c>
      <c r="AF451" s="318" t="e">
        <f>VLOOKUP(AC451,'Price list'!AN:AO,2,FALSE)</f>
        <v>#N/A</v>
      </c>
      <c r="AG451" s="318">
        <f t="shared" si="163"/>
        <v>0</v>
      </c>
      <c r="AH451" s="318">
        <f t="shared" si="164"/>
        <v>0</v>
      </c>
      <c r="AI451" s="318">
        <f t="shared" si="165"/>
        <v>0</v>
      </c>
    </row>
    <row r="452" spans="19:35" x14ac:dyDescent="0.25">
      <c r="S452" s="320">
        <f t="shared" si="155"/>
        <v>0</v>
      </c>
      <c r="T452" s="320">
        <f t="shared" si="156"/>
        <v>0</v>
      </c>
      <c r="U452" s="320"/>
      <c r="V452" s="320" t="e">
        <f>VLOOKUP(S452,'Price list'!D$15:S$298,15,FALSE)</f>
        <v>#N/A</v>
      </c>
      <c r="W452" s="320">
        <f t="shared" si="157"/>
        <v>0</v>
      </c>
      <c r="X452" s="320">
        <f t="shared" si="158"/>
        <v>0</v>
      </c>
      <c r="Y452" s="318" t="e">
        <f t="shared" si="166"/>
        <v>#N/A</v>
      </c>
      <c r="Z452" s="318">
        <f t="shared" si="159"/>
        <v>0</v>
      </c>
      <c r="AC452" s="318" t="e">
        <f t="shared" si="160"/>
        <v>#N/A</v>
      </c>
      <c r="AD452" s="318">
        <f t="shared" si="161"/>
        <v>0</v>
      </c>
      <c r="AE452" s="318" t="e">
        <f t="shared" si="162"/>
        <v>#N/A</v>
      </c>
      <c r="AF452" s="318" t="e">
        <f>VLOOKUP(AC452,'Price list'!AN:AO,2,FALSE)</f>
        <v>#N/A</v>
      </c>
      <c r="AG452" s="318">
        <f t="shared" si="163"/>
        <v>0</v>
      </c>
      <c r="AH452" s="318">
        <f t="shared" si="164"/>
        <v>0</v>
      </c>
      <c r="AI452" s="318">
        <f t="shared" si="165"/>
        <v>0</v>
      </c>
    </row>
    <row r="453" spans="19:35" x14ac:dyDescent="0.25">
      <c r="S453" s="320">
        <f t="shared" si="155"/>
        <v>0</v>
      </c>
      <c r="T453" s="320">
        <f t="shared" si="156"/>
        <v>0</v>
      </c>
      <c r="U453" s="320"/>
      <c r="V453" s="320" t="e">
        <f>VLOOKUP(S453,'Price list'!D$15:S$298,15,FALSE)</f>
        <v>#N/A</v>
      </c>
      <c r="W453" s="320">
        <f t="shared" si="157"/>
        <v>0</v>
      </c>
      <c r="X453" s="320">
        <f t="shared" si="158"/>
        <v>0</v>
      </c>
      <c r="Y453" s="318" t="e">
        <f t="shared" si="166"/>
        <v>#N/A</v>
      </c>
      <c r="Z453" s="318">
        <f t="shared" si="159"/>
        <v>0</v>
      </c>
      <c r="AC453" s="318" t="e">
        <f t="shared" si="160"/>
        <v>#N/A</v>
      </c>
      <c r="AD453" s="318">
        <f t="shared" si="161"/>
        <v>0</v>
      </c>
      <c r="AE453" s="318" t="e">
        <f t="shared" si="162"/>
        <v>#N/A</v>
      </c>
      <c r="AF453" s="318" t="e">
        <f>VLOOKUP(AC453,'Price list'!AN:AO,2,FALSE)</f>
        <v>#N/A</v>
      </c>
      <c r="AG453" s="318">
        <f t="shared" si="163"/>
        <v>0</v>
      </c>
      <c r="AH453" s="318">
        <f t="shared" si="164"/>
        <v>0</v>
      </c>
      <c r="AI453" s="318">
        <f t="shared" si="165"/>
        <v>0</v>
      </c>
    </row>
    <row r="454" spans="19:35" x14ac:dyDescent="0.25">
      <c r="S454" s="320">
        <f t="shared" si="155"/>
        <v>0</v>
      </c>
      <c r="T454" s="320">
        <f t="shared" si="156"/>
        <v>0</v>
      </c>
      <c r="U454" s="320"/>
      <c r="V454" s="320" t="e">
        <f>VLOOKUP(S454,'Price list'!D$15:S$298,15,FALSE)</f>
        <v>#N/A</v>
      </c>
      <c r="W454" s="320">
        <f t="shared" si="157"/>
        <v>0</v>
      </c>
      <c r="X454" s="320">
        <f t="shared" si="158"/>
        <v>0</v>
      </c>
      <c r="Y454" s="318" t="e">
        <f t="shared" si="166"/>
        <v>#N/A</v>
      </c>
      <c r="Z454" s="318">
        <f t="shared" si="159"/>
        <v>0</v>
      </c>
      <c r="AC454" s="318" t="e">
        <f t="shared" si="160"/>
        <v>#N/A</v>
      </c>
      <c r="AD454" s="318">
        <f t="shared" si="161"/>
        <v>0</v>
      </c>
      <c r="AE454" s="318" t="e">
        <f t="shared" si="162"/>
        <v>#N/A</v>
      </c>
      <c r="AF454" s="318" t="e">
        <f>VLOOKUP(AC454,'Price list'!AN:AO,2,FALSE)</f>
        <v>#N/A</v>
      </c>
      <c r="AG454" s="318">
        <f t="shared" si="163"/>
        <v>0</v>
      </c>
      <c r="AH454" s="318">
        <f t="shared" si="164"/>
        <v>0</v>
      </c>
      <c r="AI454" s="318">
        <f t="shared" si="165"/>
        <v>0</v>
      </c>
    </row>
    <row r="455" spans="19:35" x14ac:dyDescent="0.25">
      <c r="S455" s="320">
        <f t="shared" si="155"/>
        <v>0</v>
      </c>
      <c r="T455" s="320">
        <f t="shared" si="156"/>
        <v>0</v>
      </c>
      <c r="U455" s="320"/>
      <c r="V455" s="320" t="e">
        <f>VLOOKUP(S455,'Price list'!D$15:S$298,15,FALSE)</f>
        <v>#N/A</v>
      </c>
      <c r="W455" s="320">
        <f t="shared" si="157"/>
        <v>0</v>
      </c>
      <c r="X455" s="320">
        <f t="shared" si="158"/>
        <v>0</v>
      </c>
      <c r="Y455" s="318" t="e">
        <f t="shared" si="166"/>
        <v>#N/A</v>
      </c>
      <c r="Z455" s="318">
        <f t="shared" si="159"/>
        <v>0</v>
      </c>
      <c r="AC455" s="318" t="e">
        <f t="shared" si="160"/>
        <v>#N/A</v>
      </c>
      <c r="AD455" s="318">
        <f t="shared" si="161"/>
        <v>0</v>
      </c>
      <c r="AE455" s="318" t="e">
        <f t="shared" si="162"/>
        <v>#N/A</v>
      </c>
      <c r="AF455" s="318" t="e">
        <f>VLOOKUP(AC455,'Price list'!AN:AO,2,FALSE)</f>
        <v>#N/A</v>
      </c>
      <c r="AG455" s="318">
        <f t="shared" si="163"/>
        <v>0</v>
      </c>
      <c r="AH455" s="318">
        <f t="shared" si="164"/>
        <v>0</v>
      </c>
      <c r="AI455" s="318">
        <f t="shared" si="165"/>
        <v>0</v>
      </c>
    </row>
    <row r="456" spans="19:35" x14ac:dyDescent="0.25">
      <c r="S456" s="320">
        <f t="shared" si="155"/>
        <v>0</v>
      </c>
      <c r="T456" s="320">
        <f t="shared" si="156"/>
        <v>0</v>
      </c>
      <c r="U456" s="320"/>
      <c r="V456" s="320" t="e">
        <f>VLOOKUP(S456,'Price list'!D$15:S$298,15,FALSE)</f>
        <v>#N/A</v>
      </c>
      <c r="W456" s="320">
        <f t="shared" si="157"/>
        <v>0</v>
      </c>
      <c r="X456" s="320">
        <f t="shared" si="158"/>
        <v>0</v>
      </c>
      <c r="Y456" s="318" t="e">
        <f t="shared" si="166"/>
        <v>#N/A</v>
      </c>
      <c r="Z456" s="318">
        <f t="shared" si="159"/>
        <v>0</v>
      </c>
      <c r="AC456" s="318" t="e">
        <f t="shared" si="160"/>
        <v>#N/A</v>
      </c>
      <c r="AD456" s="318">
        <f t="shared" si="161"/>
        <v>0</v>
      </c>
      <c r="AE456" s="318" t="e">
        <f t="shared" si="162"/>
        <v>#N/A</v>
      </c>
      <c r="AF456" s="318" t="e">
        <f>VLOOKUP(AC456,'Price list'!AN:AO,2,FALSE)</f>
        <v>#N/A</v>
      </c>
      <c r="AG456" s="318">
        <f t="shared" si="163"/>
        <v>0</v>
      </c>
      <c r="AH456" s="318">
        <f t="shared" si="164"/>
        <v>0</v>
      </c>
      <c r="AI456" s="318">
        <f t="shared" si="165"/>
        <v>0</v>
      </c>
    </row>
    <row r="457" spans="19:35" x14ac:dyDescent="0.25">
      <c r="S457" s="320">
        <f t="shared" ref="S457:S520" si="167">E457</f>
        <v>0</v>
      </c>
      <c r="T457" s="320">
        <f t="shared" ref="T457:T520" si="168">D457</f>
        <v>0</v>
      </c>
      <c r="U457" s="320"/>
      <c r="V457" s="320" t="e">
        <f>VLOOKUP(S457,'Price list'!D$15:S$298,15,FALSE)</f>
        <v>#N/A</v>
      </c>
      <c r="W457" s="320">
        <f t="shared" ref="W457:W520" si="169">G457</f>
        <v>0</v>
      </c>
      <c r="X457" s="320">
        <f t="shared" ref="X457:X520" si="170">H457</f>
        <v>0</v>
      </c>
      <c r="Y457" s="318" t="e">
        <f t="shared" si="166"/>
        <v>#N/A</v>
      </c>
      <c r="Z457" s="318">
        <f t="shared" ref="Z457:Z520" si="171">B457</f>
        <v>0</v>
      </c>
      <c r="AC457" s="318" t="e">
        <f t="shared" ref="AC457:AC520" si="172">CONCATENATE(Y457,S457,Z457)</f>
        <v>#N/A</v>
      </c>
      <c r="AD457" s="318">
        <f t="shared" ref="AD457:AD520" si="173">S457</f>
        <v>0</v>
      </c>
      <c r="AE457" s="318" t="e">
        <f t="shared" ref="AE457:AE520" si="174">CONCATENATE(Y457,AD457)</f>
        <v>#N/A</v>
      </c>
      <c r="AF457" s="318" t="e">
        <f>VLOOKUP(AC457,'Price list'!AN:AO,2,FALSE)</f>
        <v>#N/A</v>
      </c>
      <c r="AG457" s="318">
        <f t="shared" ref="AG457:AG520" si="175">S457</f>
        <v>0</v>
      </c>
      <c r="AH457" s="318">
        <f t="shared" ref="AH457:AH520" si="176">W457</f>
        <v>0</v>
      </c>
      <c r="AI457" s="318">
        <f t="shared" ref="AI457:AI520" si="177">X457</f>
        <v>0</v>
      </c>
    </row>
    <row r="458" spans="19:35" x14ac:dyDescent="0.25">
      <c r="S458" s="320">
        <f t="shared" si="167"/>
        <v>0</v>
      </c>
      <c r="T458" s="320">
        <f t="shared" si="168"/>
        <v>0</v>
      </c>
      <c r="U458" s="320"/>
      <c r="V458" s="320" t="e">
        <f>VLOOKUP(S458,'Price list'!D$15:S$298,15,FALSE)</f>
        <v>#N/A</v>
      </c>
      <c r="W458" s="320">
        <f t="shared" si="169"/>
        <v>0</v>
      </c>
      <c r="X458" s="320">
        <f t="shared" si="170"/>
        <v>0</v>
      </c>
      <c r="Y458" s="318" t="e">
        <f t="shared" si="166"/>
        <v>#N/A</v>
      </c>
      <c r="Z458" s="318">
        <f t="shared" si="171"/>
        <v>0</v>
      </c>
      <c r="AC458" s="318" t="e">
        <f t="shared" si="172"/>
        <v>#N/A</v>
      </c>
      <c r="AD458" s="318">
        <f t="shared" si="173"/>
        <v>0</v>
      </c>
      <c r="AE458" s="318" t="e">
        <f t="shared" si="174"/>
        <v>#N/A</v>
      </c>
      <c r="AF458" s="318" t="e">
        <f>VLOOKUP(AC458,'Price list'!AN:AO,2,FALSE)</f>
        <v>#N/A</v>
      </c>
      <c r="AG458" s="318">
        <f t="shared" si="175"/>
        <v>0</v>
      </c>
      <c r="AH458" s="318">
        <f t="shared" si="176"/>
        <v>0</v>
      </c>
      <c r="AI458" s="318">
        <f t="shared" si="177"/>
        <v>0</v>
      </c>
    </row>
    <row r="459" spans="19:35" x14ac:dyDescent="0.25">
      <c r="S459" s="320">
        <f t="shared" si="167"/>
        <v>0</v>
      </c>
      <c r="T459" s="320">
        <f t="shared" si="168"/>
        <v>0</v>
      </c>
      <c r="U459" s="320"/>
      <c r="V459" s="320" t="e">
        <f>VLOOKUP(S459,'Price list'!D$15:S$298,15,FALSE)</f>
        <v>#N/A</v>
      </c>
      <c r="W459" s="320">
        <f t="shared" si="169"/>
        <v>0</v>
      </c>
      <c r="X459" s="320">
        <f t="shared" si="170"/>
        <v>0</v>
      </c>
      <c r="Y459" s="318" t="e">
        <f t="shared" si="166"/>
        <v>#N/A</v>
      </c>
      <c r="Z459" s="318">
        <f t="shared" si="171"/>
        <v>0</v>
      </c>
      <c r="AC459" s="318" t="e">
        <f t="shared" si="172"/>
        <v>#N/A</v>
      </c>
      <c r="AD459" s="318">
        <f t="shared" si="173"/>
        <v>0</v>
      </c>
      <c r="AE459" s="318" t="e">
        <f t="shared" si="174"/>
        <v>#N/A</v>
      </c>
      <c r="AF459" s="318" t="e">
        <f>VLOOKUP(AC459,'Price list'!AN:AO,2,FALSE)</f>
        <v>#N/A</v>
      </c>
      <c r="AG459" s="318">
        <f t="shared" si="175"/>
        <v>0</v>
      </c>
      <c r="AH459" s="318">
        <f t="shared" si="176"/>
        <v>0</v>
      </c>
      <c r="AI459" s="318">
        <f t="shared" si="177"/>
        <v>0</v>
      </c>
    </row>
    <row r="460" spans="19:35" x14ac:dyDescent="0.25">
      <c r="S460" s="320">
        <f t="shared" si="167"/>
        <v>0</v>
      </c>
      <c r="T460" s="320">
        <f t="shared" si="168"/>
        <v>0</v>
      </c>
      <c r="U460" s="320"/>
      <c r="V460" s="320" t="e">
        <f>VLOOKUP(S460,'Price list'!D$15:S$298,15,FALSE)</f>
        <v>#N/A</v>
      </c>
      <c r="W460" s="320">
        <f t="shared" si="169"/>
        <v>0</v>
      </c>
      <c r="X460" s="320">
        <f t="shared" si="170"/>
        <v>0</v>
      </c>
      <c r="Y460" s="318" t="e">
        <f t="shared" si="166"/>
        <v>#N/A</v>
      </c>
      <c r="Z460" s="318">
        <f t="shared" si="171"/>
        <v>0</v>
      </c>
      <c r="AC460" s="318" t="e">
        <f t="shared" si="172"/>
        <v>#N/A</v>
      </c>
      <c r="AD460" s="318">
        <f t="shared" si="173"/>
        <v>0</v>
      </c>
      <c r="AE460" s="318" t="e">
        <f t="shared" si="174"/>
        <v>#N/A</v>
      </c>
      <c r="AF460" s="318" t="e">
        <f>VLOOKUP(AC460,'Price list'!AN:AO,2,FALSE)</f>
        <v>#N/A</v>
      </c>
      <c r="AG460" s="318">
        <f t="shared" si="175"/>
        <v>0</v>
      </c>
      <c r="AH460" s="318">
        <f t="shared" si="176"/>
        <v>0</v>
      </c>
      <c r="AI460" s="318">
        <f t="shared" si="177"/>
        <v>0</v>
      </c>
    </row>
    <row r="461" spans="19:35" x14ac:dyDescent="0.25">
      <c r="S461" s="320">
        <f t="shared" si="167"/>
        <v>0</v>
      </c>
      <c r="T461" s="320">
        <f t="shared" si="168"/>
        <v>0</v>
      </c>
      <c r="U461" s="320"/>
      <c r="V461" s="320" t="e">
        <f>VLOOKUP(S461,'Price list'!D$15:S$298,15,FALSE)</f>
        <v>#N/A</v>
      </c>
      <c r="W461" s="320">
        <f t="shared" si="169"/>
        <v>0</v>
      </c>
      <c r="X461" s="320">
        <f t="shared" si="170"/>
        <v>0</v>
      </c>
      <c r="Y461" s="318" t="e">
        <f t="shared" si="166"/>
        <v>#N/A</v>
      </c>
      <c r="Z461" s="318">
        <f t="shared" si="171"/>
        <v>0</v>
      </c>
      <c r="AC461" s="318" t="e">
        <f t="shared" si="172"/>
        <v>#N/A</v>
      </c>
      <c r="AD461" s="318">
        <f t="shared" si="173"/>
        <v>0</v>
      </c>
      <c r="AE461" s="318" t="e">
        <f t="shared" si="174"/>
        <v>#N/A</v>
      </c>
      <c r="AF461" s="318" t="e">
        <f>VLOOKUP(AC461,'Price list'!AN:AO,2,FALSE)</f>
        <v>#N/A</v>
      </c>
      <c r="AG461" s="318">
        <f t="shared" si="175"/>
        <v>0</v>
      </c>
      <c r="AH461" s="318">
        <f t="shared" si="176"/>
        <v>0</v>
      </c>
      <c r="AI461" s="318">
        <f t="shared" si="177"/>
        <v>0</v>
      </c>
    </row>
    <row r="462" spans="19:35" x14ac:dyDescent="0.25">
      <c r="S462" s="320">
        <f t="shared" si="167"/>
        <v>0</v>
      </c>
      <c r="T462" s="320">
        <f t="shared" si="168"/>
        <v>0</v>
      </c>
      <c r="U462" s="320"/>
      <c r="V462" s="320" t="e">
        <f>VLOOKUP(S462,'Price list'!D$15:S$298,15,FALSE)</f>
        <v>#N/A</v>
      </c>
      <c r="W462" s="320">
        <f t="shared" si="169"/>
        <v>0</v>
      </c>
      <c r="X462" s="320">
        <f t="shared" si="170"/>
        <v>0</v>
      </c>
      <c r="Y462" s="318" t="e">
        <f t="shared" si="166"/>
        <v>#N/A</v>
      </c>
      <c r="Z462" s="318">
        <f t="shared" si="171"/>
        <v>0</v>
      </c>
      <c r="AC462" s="318" t="e">
        <f t="shared" si="172"/>
        <v>#N/A</v>
      </c>
      <c r="AD462" s="318">
        <f t="shared" si="173"/>
        <v>0</v>
      </c>
      <c r="AE462" s="318" t="e">
        <f t="shared" si="174"/>
        <v>#N/A</v>
      </c>
      <c r="AF462" s="318" t="e">
        <f>VLOOKUP(AC462,'Price list'!AN:AO,2,FALSE)</f>
        <v>#N/A</v>
      </c>
      <c r="AG462" s="318">
        <f t="shared" si="175"/>
        <v>0</v>
      </c>
      <c r="AH462" s="318">
        <f t="shared" si="176"/>
        <v>0</v>
      </c>
      <c r="AI462" s="318">
        <f t="shared" si="177"/>
        <v>0</v>
      </c>
    </row>
    <row r="463" spans="19:35" x14ac:dyDescent="0.25">
      <c r="S463" s="320">
        <f t="shared" si="167"/>
        <v>0</v>
      </c>
      <c r="T463" s="320">
        <f t="shared" si="168"/>
        <v>0</v>
      </c>
      <c r="U463" s="320"/>
      <c r="V463" s="320" t="e">
        <f>VLOOKUP(S463,'Price list'!D$15:S$298,15,FALSE)</f>
        <v>#N/A</v>
      </c>
      <c r="W463" s="320">
        <f t="shared" si="169"/>
        <v>0</v>
      </c>
      <c r="X463" s="320">
        <f t="shared" si="170"/>
        <v>0</v>
      </c>
      <c r="Y463" s="318" t="e">
        <f t="shared" si="166"/>
        <v>#N/A</v>
      </c>
      <c r="Z463" s="318">
        <f t="shared" si="171"/>
        <v>0</v>
      </c>
      <c r="AC463" s="318" t="e">
        <f t="shared" si="172"/>
        <v>#N/A</v>
      </c>
      <c r="AD463" s="318">
        <f t="shared" si="173"/>
        <v>0</v>
      </c>
      <c r="AE463" s="318" t="e">
        <f t="shared" si="174"/>
        <v>#N/A</v>
      </c>
      <c r="AF463" s="318" t="e">
        <f>VLOOKUP(AC463,'Price list'!AN:AO,2,FALSE)</f>
        <v>#N/A</v>
      </c>
      <c r="AG463" s="318">
        <f t="shared" si="175"/>
        <v>0</v>
      </c>
      <c r="AH463" s="318">
        <f t="shared" si="176"/>
        <v>0</v>
      </c>
      <c r="AI463" s="318">
        <f t="shared" si="177"/>
        <v>0</v>
      </c>
    </row>
    <row r="464" spans="19:35" x14ac:dyDescent="0.25">
      <c r="S464" s="320">
        <f t="shared" si="167"/>
        <v>0</v>
      </c>
      <c r="T464" s="320">
        <f t="shared" si="168"/>
        <v>0</v>
      </c>
      <c r="U464" s="320"/>
      <c r="V464" s="320" t="e">
        <f>VLOOKUP(S464,'Price list'!D$15:S$298,15,FALSE)</f>
        <v>#N/A</v>
      </c>
      <c r="W464" s="320">
        <f t="shared" si="169"/>
        <v>0</v>
      </c>
      <c r="X464" s="320">
        <f t="shared" si="170"/>
        <v>0</v>
      </c>
      <c r="Y464" s="318" t="e">
        <f t="shared" si="166"/>
        <v>#N/A</v>
      </c>
      <c r="Z464" s="318">
        <f t="shared" si="171"/>
        <v>0</v>
      </c>
      <c r="AC464" s="318" t="e">
        <f t="shared" si="172"/>
        <v>#N/A</v>
      </c>
      <c r="AD464" s="318">
        <f t="shared" si="173"/>
        <v>0</v>
      </c>
      <c r="AE464" s="318" t="e">
        <f t="shared" si="174"/>
        <v>#N/A</v>
      </c>
      <c r="AF464" s="318" t="e">
        <f>VLOOKUP(AC464,'Price list'!AN:AO,2,FALSE)</f>
        <v>#N/A</v>
      </c>
      <c r="AG464" s="318">
        <f t="shared" si="175"/>
        <v>0</v>
      </c>
      <c r="AH464" s="318">
        <f t="shared" si="176"/>
        <v>0</v>
      </c>
      <c r="AI464" s="318">
        <f t="shared" si="177"/>
        <v>0</v>
      </c>
    </row>
    <row r="465" spans="19:35" x14ac:dyDescent="0.25">
      <c r="S465" s="320">
        <f t="shared" si="167"/>
        <v>0</v>
      </c>
      <c r="T465" s="320">
        <f t="shared" si="168"/>
        <v>0</v>
      </c>
      <c r="U465" s="320"/>
      <c r="V465" s="320" t="e">
        <f>VLOOKUP(S465,'Price list'!D$15:S$298,15,FALSE)</f>
        <v>#N/A</v>
      </c>
      <c r="W465" s="320">
        <f t="shared" si="169"/>
        <v>0</v>
      </c>
      <c r="X465" s="320">
        <f t="shared" si="170"/>
        <v>0</v>
      </c>
      <c r="Y465" s="318" t="e">
        <f t="shared" si="166"/>
        <v>#N/A</v>
      </c>
      <c r="Z465" s="318">
        <f t="shared" si="171"/>
        <v>0</v>
      </c>
      <c r="AC465" s="318" t="e">
        <f t="shared" si="172"/>
        <v>#N/A</v>
      </c>
      <c r="AD465" s="318">
        <f t="shared" si="173"/>
        <v>0</v>
      </c>
      <c r="AE465" s="318" t="e">
        <f t="shared" si="174"/>
        <v>#N/A</v>
      </c>
      <c r="AF465" s="318" t="e">
        <f>VLOOKUP(AC465,'Price list'!AN:AO,2,FALSE)</f>
        <v>#N/A</v>
      </c>
      <c r="AG465" s="318">
        <f t="shared" si="175"/>
        <v>0</v>
      </c>
      <c r="AH465" s="318">
        <f t="shared" si="176"/>
        <v>0</v>
      </c>
      <c r="AI465" s="318">
        <f t="shared" si="177"/>
        <v>0</v>
      </c>
    </row>
    <row r="466" spans="19:35" x14ac:dyDescent="0.25">
      <c r="S466" s="320">
        <f t="shared" si="167"/>
        <v>0</v>
      </c>
      <c r="T466" s="320">
        <f t="shared" si="168"/>
        <v>0</v>
      </c>
      <c r="U466" s="320"/>
      <c r="V466" s="320" t="e">
        <f>VLOOKUP(S466,'Price list'!D$15:S$298,15,FALSE)</f>
        <v>#N/A</v>
      </c>
      <c r="W466" s="320">
        <f t="shared" si="169"/>
        <v>0</v>
      </c>
      <c r="X466" s="320">
        <f t="shared" si="170"/>
        <v>0</v>
      </c>
      <c r="Y466" s="318" t="e">
        <f t="shared" si="166"/>
        <v>#N/A</v>
      </c>
      <c r="Z466" s="318">
        <f t="shared" si="171"/>
        <v>0</v>
      </c>
      <c r="AC466" s="318" t="e">
        <f t="shared" si="172"/>
        <v>#N/A</v>
      </c>
      <c r="AD466" s="318">
        <f t="shared" si="173"/>
        <v>0</v>
      </c>
      <c r="AE466" s="318" t="e">
        <f t="shared" si="174"/>
        <v>#N/A</v>
      </c>
      <c r="AF466" s="318" t="e">
        <f>VLOOKUP(AC466,'Price list'!AN:AO,2,FALSE)</f>
        <v>#N/A</v>
      </c>
      <c r="AG466" s="318">
        <f t="shared" si="175"/>
        <v>0</v>
      </c>
      <c r="AH466" s="318">
        <f t="shared" si="176"/>
        <v>0</v>
      </c>
      <c r="AI466" s="318">
        <f t="shared" si="177"/>
        <v>0</v>
      </c>
    </row>
    <row r="467" spans="19:35" x14ac:dyDescent="0.25">
      <c r="S467" s="320">
        <f t="shared" si="167"/>
        <v>0</v>
      </c>
      <c r="T467" s="320">
        <f t="shared" si="168"/>
        <v>0</v>
      </c>
      <c r="U467" s="320"/>
      <c r="V467" s="320" t="e">
        <f>VLOOKUP(S467,'Price list'!D$15:S$298,15,FALSE)</f>
        <v>#N/A</v>
      </c>
      <c r="W467" s="320">
        <f t="shared" si="169"/>
        <v>0</v>
      </c>
      <c r="X467" s="320">
        <f t="shared" si="170"/>
        <v>0</v>
      </c>
      <c r="Y467" s="318" t="e">
        <f t="shared" si="166"/>
        <v>#N/A</v>
      </c>
      <c r="Z467" s="318">
        <f t="shared" si="171"/>
        <v>0</v>
      </c>
      <c r="AC467" s="318" t="e">
        <f t="shared" si="172"/>
        <v>#N/A</v>
      </c>
      <c r="AD467" s="318">
        <f t="shared" si="173"/>
        <v>0</v>
      </c>
      <c r="AE467" s="318" t="e">
        <f t="shared" si="174"/>
        <v>#N/A</v>
      </c>
      <c r="AF467" s="318" t="e">
        <f>VLOOKUP(AC467,'Price list'!AN:AO,2,FALSE)</f>
        <v>#N/A</v>
      </c>
      <c r="AG467" s="318">
        <f t="shared" si="175"/>
        <v>0</v>
      </c>
      <c r="AH467" s="318">
        <f t="shared" si="176"/>
        <v>0</v>
      </c>
      <c r="AI467" s="318">
        <f t="shared" si="177"/>
        <v>0</v>
      </c>
    </row>
    <row r="468" spans="19:35" x14ac:dyDescent="0.25">
      <c r="S468" s="320">
        <f t="shared" si="167"/>
        <v>0</v>
      </c>
      <c r="T468" s="320">
        <f t="shared" si="168"/>
        <v>0</v>
      </c>
      <c r="U468" s="320"/>
      <c r="V468" s="320" t="e">
        <f>VLOOKUP(S468,'Price list'!D$15:S$298,15,FALSE)</f>
        <v>#N/A</v>
      </c>
      <c r="W468" s="320">
        <f t="shared" si="169"/>
        <v>0</v>
      </c>
      <c r="X468" s="320">
        <f t="shared" si="170"/>
        <v>0</v>
      </c>
      <c r="Y468" s="318" t="e">
        <f t="shared" si="166"/>
        <v>#N/A</v>
      </c>
      <c r="Z468" s="318">
        <f t="shared" si="171"/>
        <v>0</v>
      </c>
      <c r="AC468" s="318" t="e">
        <f t="shared" si="172"/>
        <v>#N/A</v>
      </c>
      <c r="AD468" s="318">
        <f t="shared" si="173"/>
        <v>0</v>
      </c>
      <c r="AE468" s="318" t="e">
        <f t="shared" si="174"/>
        <v>#N/A</v>
      </c>
      <c r="AF468" s="318" t="e">
        <f>VLOOKUP(AC468,'Price list'!AN:AO,2,FALSE)</f>
        <v>#N/A</v>
      </c>
      <c r="AG468" s="318">
        <f t="shared" si="175"/>
        <v>0</v>
      </c>
      <c r="AH468" s="318">
        <f t="shared" si="176"/>
        <v>0</v>
      </c>
      <c r="AI468" s="318">
        <f t="shared" si="177"/>
        <v>0</v>
      </c>
    </row>
    <row r="469" spans="19:35" x14ac:dyDescent="0.25">
      <c r="S469" s="320">
        <f t="shared" si="167"/>
        <v>0</v>
      </c>
      <c r="T469" s="320">
        <f t="shared" si="168"/>
        <v>0</v>
      </c>
      <c r="U469" s="320"/>
      <c r="V469" s="320" t="e">
        <f>VLOOKUP(S469,'Price list'!D$15:S$298,15,FALSE)</f>
        <v>#N/A</v>
      </c>
      <c r="W469" s="320">
        <f t="shared" si="169"/>
        <v>0</v>
      </c>
      <c r="X469" s="320">
        <f t="shared" si="170"/>
        <v>0</v>
      </c>
      <c r="Y469" s="318" t="e">
        <f t="shared" si="166"/>
        <v>#N/A</v>
      </c>
      <c r="Z469" s="318">
        <f t="shared" si="171"/>
        <v>0</v>
      </c>
      <c r="AC469" s="318" t="e">
        <f t="shared" si="172"/>
        <v>#N/A</v>
      </c>
      <c r="AD469" s="318">
        <f t="shared" si="173"/>
        <v>0</v>
      </c>
      <c r="AE469" s="318" t="e">
        <f t="shared" si="174"/>
        <v>#N/A</v>
      </c>
      <c r="AF469" s="318" t="e">
        <f>VLOOKUP(AC469,'Price list'!AN:AO,2,FALSE)</f>
        <v>#N/A</v>
      </c>
      <c r="AG469" s="318">
        <f t="shared" si="175"/>
        <v>0</v>
      </c>
      <c r="AH469" s="318">
        <f t="shared" si="176"/>
        <v>0</v>
      </c>
      <c r="AI469" s="318">
        <f t="shared" si="177"/>
        <v>0</v>
      </c>
    </row>
    <row r="470" spans="19:35" x14ac:dyDescent="0.25">
      <c r="S470" s="320">
        <f t="shared" si="167"/>
        <v>0</v>
      </c>
      <c r="T470" s="320">
        <f t="shared" si="168"/>
        <v>0</v>
      </c>
      <c r="U470" s="320"/>
      <c r="V470" s="320" t="e">
        <f>VLOOKUP(S470,'Price list'!D$15:S$298,15,FALSE)</f>
        <v>#N/A</v>
      </c>
      <c r="W470" s="320">
        <f t="shared" si="169"/>
        <v>0</v>
      </c>
      <c r="X470" s="320">
        <f t="shared" si="170"/>
        <v>0</v>
      </c>
      <c r="Y470" s="318" t="e">
        <f t="shared" si="166"/>
        <v>#N/A</v>
      </c>
      <c r="Z470" s="318">
        <f t="shared" si="171"/>
        <v>0</v>
      </c>
      <c r="AC470" s="318" t="e">
        <f t="shared" si="172"/>
        <v>#N/A</v>
      </c>
      <c r="AD470" s="318">
        <f t="shared" si="173"/>
        <v>0</v>
      </c>
      <c r="AE470" s="318" t="e">
        <f t="shared" si="174"/>
        <v>#N/A</v>
      </c>
      <c r="AF470" s="318" t="e">
        <f>VLOOKUP(AC470,'Price list'!AN:AO,2,FALSE)</f>
        <v>#N/A</v>
      </c>
      <c r="AG470" s="318">
        <f t="shared" si="175"/>
        <v>0</v>
      </c>
      <c r="AH470" s="318">
        <f t="shared" si="176"/>
        <v>0</v>
      </c>
      <c r="AI470" s="318">
        <f t="shared" si="177"/>
        <v>0</v>
      </c>
    </row>
    <row r="471" spans="19:35" x14ac:dyDescent="0.25">
      <c r="S471" s="320">
        <f t="shared" si="167"/>
        <v>0</v>
      </c>
      <c r="T471" s="320">
        <f t="shared" si="168"/>
        <v>0</v>
      </c>
      <c r="U471" s="320"/>
      <c r="V471" s="320" t="e">
        <f>VLOOKUP(S471,'Price list'!D$15:S$298,15,FALSE)</f>
        <v>#N/A</v>
      </c>
      <c r="W471" s="320">
        <f t="shared" si="169"/>
        <v>0</v>
      </c>
      <c r="X471" s="320">
        <f t="shared" si="170"/>
        <v>0</v>
      </c>
      <c r="Y471" s="318" t="e">
        <f t="shared" si="166"/>
        <v>#N/A</v>
      </c>
      <c r="Z471" s="318">
        <f t="shared" si="171"/>
        <v>0</v>
      </c>
      <c r="AC471" s="318" t="e">
        <f t="shared" si="172"/>
        <v>#N/A</v>
      </c>
      <c r="AD471" s="318">
        <f t="shared" si="173"/>
        <v>0</v>
      </c>
      <c r="AE471" s="318" t="e">
        <f t="shared" si="174"/>
        <v>#N/A</v>
      </c>
      <c r="AF471" s="318" t="e">
        <f>VLOOKUP(AC471,'Price list'!AN:AO,2,FALSE)</f>
        <v>#N/A</v>
      </c>
      <c r="AG471" s="318">
        <f t="shared" si="175"/>
        <v>0</v>
      </c>
      <c r="AH471" s="318">
        <f t="shared" si="176"/>
        <v>0</v>
      </c>
      <c r="AI471" s="318">
        <f t="shared" si="177"/>
        <v>0</v>
      </c>
    </row>
    <row r="472" spans="19:35" x14ac:dyDescent="0.25">
      <c r="S472" s="320">
        <f t="shared" si="167"/>
        <v>0</v>
      </c>
      <c r="T472" s="320">
        <f t="shared" si="168"/>
        <v>0</v>
      </c>
      <c r="U472" s="320"/>
      <c r="V472" s="320" t="e">
        <f>VLOOKUP(S472,'Price list'!D$15:S$298,15,FALSE)</f>
        <v>#N/A</v>
      </c>
      <c r="W472" s="320">
        <f t="shared" si="169"/>
        <v>0</v>
      </c>
      <c r="X472" s="320">
        <f t="shared" si="170"/>
        <v>0</v>
      </c>
      <c r="Y472" s="318" t="e">
        <f t="shared" si="166"/>
        <v>#N/A</v>
      </c>
      <c r="Z472" s="318">
        <f t="shared" si="171"/>
        <v>0</v>
      </c>
      <c r="AC472" s="318" t="e">
        <f t="shared" si="172"/>
        <v>#N/A</v>
      </c>
      <c r="AD472" s="318">
        <f t="shared" si="173"/>
        <v>0</v>
      </c>
      <c r="AE472" s="318" t="e">
        <f t="shared" si="174"/>
        <v>#N/A</v>
      </c>
      <c r="AF472" s="318" t="e">
        <f>VLOOKUP(AC472,'Price list'!AN:AO,2,FALSE)</f>
        <v>#N/A</v>
      </c>
      <c r="AG472" s="318">
        <f t="shared" si="175"/>
        <v>0</v>
      </c>
      <c r="AH472" s="318">
        <f t="shared" si="176"/>
        <v>0</v>
      </c>
      <c r="AI472" s="318">
        <f t="shared" si="177"/>
        <v>0</v>
      </c>
    </row>
    <row r="473" spans="19:35" x14ac:dyDescent="0.25">
      <c r="S473" s="320">
        <f t="shared" si="167"/>
        <v>0</v>
      </c>
      <c r="T473" s="320">
        <f t="shared" si="168"/>
        <v>0</v>
      </c>
      <c r="U473" s="320"/>
      <c r="V473" s="320" t="e">
        <f>VLOOKUP(S473,'Price list'!D$15:S$298,15,FALSE)</f>
        <v>#N/A</v>
      </c>
      <c r="W473" s="320">
        <f t="shared" si="169"/>
        <v>0</v>
      </c>
      <c r="X473" s="320">
        <f t="shared" si="170"/>
        <v>0</v>
      </c>
      <c r="Y473" s="318" t="e">
        <f t="shared" si="166"/>
        <v>#N/A</v>
      </c>
      <c r="Z473" s="318">
        <f t="shared" si="171"/>
        <v>0</v>
      </c>
      <c r="AC473" s="318" t="e">
        <f t="shared" si="172"/>
        <v>#N/A</v>
      </c>
      <c r="AD473" s="318">
        <f t="shared" si="173"/>
        <v>0</v>
      </c>
      <c r="AE473" s="318" t="e">
        <f t="shared" si="174"/>
        <v>#N/A</v>
      </c>
      <c r="AF473" s="318" t="e">
        <f>VLOOKUP(AC473,'Price list'!AN:AO,2,FALSE)</f>
        <v>#N/A</v>
      </c>
      <c r="AG473" s="318">
        <f t="shared" si="175"/>
        <v>0</v>
      </c>
      <c r="AH473" s="318">
        <f t="shared" si="176"/>
        <v>0</v>
      </c>
      <c r="AI473" s="318">
        <f t="shared" si="177"/>
        <v>0</v>
      </c>
    </row>
    <row r="474" spans="19:35" x14ac:dyDescent="0.25">
      <c r="S474" s="320">
        <f t="shared" si="167"/>
        <v>0</v>
      </c>
      <c r="T474" s="320">
        <f t="shared" si="168"/>
        <v>0</v>
      </c>
      <c r="U474" s="320"/>
      <c r="V474" s="320" t="e">
        <f>VLOOKUP(S474,'Price list'!D$15:S$298,15,FALSE)</f>
        <v>#N/A</v>
      </c>
      <c r="W474" s="320">
        <f t="shared" si="169"/>
        <v>0</v>
      </c>
      <c r="X474" s="320">
        <f t="shared" si="170"/>
        <v>0</v>
      </c>
      <c r="Y474" s="318" t="e">
        <f t="shared" si="166"/>
        <v>#N/A</v>
      </c>
      <c r="Z474" s="318">
        <f t="shared" si="171"/>
        <v>0</v>
      </c>
      <c r="AC474" s="318" t="e">
        <f t="shared" si="172"/>
        <v>#N/A</v>
      </c>
      <c r="AD474" s="318">
        <f t="shared" si="173"/>
        <v>0</v>
      </c>
      <c r="AE474" s="318" t="e">
        <f t="shared" si="174"/>
        <v>#N/A</v>
      </c>
      <c r="AF474" s="318" t="e">
        <f>VLOOKUP(AC474,'Price list'!AN:AO,2,FALSE)</f>
        <v>#N/A</v>
      </c>
      <c r="AG474" s="318">
        <f t="shared" si="175"/>
        <v>0</v>
      </c>
      <c r="AH474" s="318">
        <f t="shared" si="176"/>
        <v>0</v>
      </c>
      <c r="AI474" s="318">
        <f t="shared" si="177"/>
        <v>0</v>
      </c>
    </row>
    <row r="475" spans="19:35" x14ac:dyDescent="0.25">
      <c r="S475" s="320">
        <f t="shared" si="167"/>
        <v>0</v>
      </c>
      <c r="T475" s="320">
        <f t="shared" si="168"/>
        <v>0</v>
      </c>
      <c r="U475" s="320"/>
      <c r="V475" s="320" t="e">
        <f>VLOOKUP(S475,'Price list'!D$15:S$298,15,FALSE)</f>
        <v>#N/A</v>
      </c>
      <c r="W475" s="320">
        <f t="shared" si="169"/>
        <v>0</v>
      </c>
      <c r="X475" s="320">
        <f t="shared" si="170"/>
        <v>0</v>
      </c>
      <c r="Y475" s="318" t="e">
        <f t="shared" si="166"/>
        <v>#N/A</v>
      </c>
      <c r="Z475" s="318">
        <f t="shared" si="171"/>
        <v>0</v>
      </c>
      <c r="AC475" s="318" t="e">
        <f t="shared" si="172"/>
        <v>#N/A</v>
      </c>
      <c r="AD475" s="318">
        <f t="shared" si="173"/>
        <v>0</v>
      </c>
      <c r="AE475" s="318" t="e">
        <f t="shared" si="174"/>
        <v>#N/A</v>
      </c>
      <c r="AF475" s="318" t="e">
        <f>VLOOKUP(AC475,'Price list'!AN:AO,2,FALSE)</f>
        <v>#N/A</v>
      </c>
      <c r="AG475" s="318">
        <f t="shared" si="175"/>
        <v>0</v>
      </c>
      <c r="AH475" s="318">
        <f t="shared" si="176"/>
        <v>0</v>
      </c>
      <c r="AI475" s="318">
        <f t="shared" si="177"/>
        <v>0</v>
      </c>
    </row>
    <row r="476" spans="19:35" x14ac:dyDescent="0.25">
      <c r="S476" s="320">
        <f t="shared" si="167"/>
        <v>0</v>
      </c>
      <c r="T476" s="320">
        <f t="shared" si="168"/>
        <v>0</v>
      </c>
      <c r="U476" s="320"/>
      <c r="V476" s="320" t="e">
        <f>VLOOKUP(S476,'Price list'!D$15:S$298,15,FALSE)</f>
        <v>#N/A</v>
      </c>
      <c r="W476" s="320">
        <f t="shared" si="169"/>
        <v>0</v>
      </c>
      <c r="X476" s="320">
        <f t="shared" si="170"/>
        <v>0</v>
      </c>
      <c r="Y476" s="318" t="e">
        <f t="shared" si="166"/>
        <v>#N/A</v>
      </c>
      <c r="Z476" s="318">
        <f t="shared" si="171"/>
        <v>0</v>
      </c>
      <c r="AC476" s="318" t="e">
        <f t="shared" si="172"/>
        <v>#N/A</v>
      </c>
      <c r="AD476" s="318">
        <f t="shared" si="173"/>
        <v>0</v>
      </c>
      <c r="AE476" s="318" t="e">
        <f t="shared" si="174"/>
        <v>#N/A</v>
      </c>
      <c r="AF476" s="318" t="e">
        <f>VLOOKUP(AC476,'Price list'!AN:AO,2,FALSE)</f>
        <v>#N/A</v>
      </c>
      <c r="AG476" s="318">
        <f t="shared" si="175"/>
        <v>0</v>
      </c>
      <c r="AH476" s="318">
        <f t="shared" si="176"/>
        <v>0</v>
      </c>
      <c r="AI476" s="318">
        <f t="shared" si="177"/>
        <v>0</v>
      </c>
    </row>
    <row r="477" spans="19:35" x14ac:dyDescent="0.25">
      <c r="S477" s="320">
        <f t="shared" si="167"/>
        <v>0</v>
      </c>
      <c r="T477" s="320">
        <f t="shared" si="168"/>
        <v>0</v>
      </c>
      <c r="U477" s="320"/>
      <c r="V477" s="320" t="e">
        <f>VLOOKUP(S477,'Price list'!D$15:S$298,15,FALSE)</f>
        <v>#N/A</v>
      </c>
      <c r="W477" s="320">
        <f t="shared" si="169"/>
        <v>0</v>
      </c>
      <c r="X477" s="320">
        <f t="shared" si="170"/>
        <v>0</v>
      </c>
      <c r="Y477" s="318" t="e">
        <f t="shared" si="166"/>
        <v>#N/A</v>
      </c>
      <c r="Z477" s="318">
        <f t="shared" si="171"/>
        <v>0</v>
      </c>
      <c r="AC477" s="318" t="e">
        <f t="shared" si="172"/>
        <v>#N/A</v>
      </c>
      <c r="AD477" s="318">
        <f t="shared" si="173"/>
        <v>0</v>
      </c>
      <c r="AE477" s="318" t="e">
        <f t="shared" si="174"/>
        <v>#N/A</v>
      </c>
      <c r="AF477" s="318" t="e">
        <f>VLOOKUP(AC477,'Price list'!AN:AO,2,FALSE)</f>
        <v>#N/A</v>
      </c>
      <c r="AG477" s="318">
        <f t="shared" si="175"/>
        <v>0</v>
      </c>
      <c r="AH477" s="318">
        <f t="shared" si="176"/>
        <v>0</v>
      </c>
      <c r="AI477" s="318">
        <f t="shared" si="177"/>
        <v>0</v>
      </c>
    </row>
    <row r="478" spans="19:35" x14ac:dyDescent="0.25">
      <c r="S478" s="320">
        <f t="shared" si="167"/>
        <v>0</v>
      </c>
      <c r="T478" s="320">
        <f t="shared" si="168"/>
        <v>0</v>
      </c>
      <c r="U478" s="320"/>
      <c r="V478" s="320" t="e">
        <f>VLOOKUP(S478,'Price list'!D$15:S$298,15,FALSE)</f>
        <v>#N/A</v>
      </c>
      <c r="W478" s="320">
        <f t="shared" si="169"/>
        <v>0</v>
      </c>
      <c r="X478" s="320">
        <f t="shared" si="170"/>
        <v>0</v>
      </c>
      <c r="Y478" s="318" t="e">
        <f t="shared" si="166"/>
        <v>#N/A</v>
      </c>
      <c r="Z478" s="318">
        <f t="shared" si="171"/>
        <v>0</v>
      </c>
      <c r="AC478" s="318" t="e">
        <f t="shared" si="172"/>
        <v>#N/A</v>
      </c>
      <c r="AD478" s="318">
        <f t="shared" si="173"/>
        <v>0</v>
      </c>
      <c r="AE478" s="318" t="e">
        <f t="shared" si="174"/>
        <v>#N/A</v>
      </c>
      <c r="AF478" s="318" t="e">
        <f>VLOOKUP(AC478,'Price list'!AN:AO,2,FALSE)</f>
        <v>#N/A</v>
      </c>
      <c r="AG478" s="318">
        <f t="shared" si="175"/>
        <v>0</v>
      </c>
      <c r="AH478" s="318">
        <f t="shared" si="176"/>
        <v>0</v>
      </c>
      <c r="AI478" s="318">
        <f t="shared" si="177"/>
        <v>0</v>
      </c>
    </row>
    <row r="479" spans="19:35" x14ac:dyDescent="0.25">
      <c r="S479" s="320">
        <f t="shared" si="167"/>
        <v>0</v>
      </c>
      <c r="T479" s="320">
        <f t="shared" si="168"/>
        <v>0</v>
      </c>
      <c r="U479" s="320"/>
      <c r="V479" s="320" t="e">
        <f>VLOOKUP(S479,'Price list'!D$15:S$298,15,FALSE)</f>
        <v>#N/A</v>
      </c>
      <c r="W479" s="320">
        <f t="shared" si="169"/>
        <v>0</v>
      </c>
      <c r="X479" s="320">
        <f t="shared" si="170"/>
        <v>0</v>
      </c>
      <c r="Y479" s="318" t="e">
        <f t="shared" si="166"/>
        <v>#N/A</v>
      </c>
      <c r="Z479" s="318">
        <f t="shared" si="171"/>
        <v>0</v>
      </c>
      <c r="AC479" s="318" t="e">
        <f t="shared" si="172"/>
        <v>#N/A</v>
      </c>
      <c r="AD479" s="318">
        <f t="shared" si="173"/>
        <v>0</v>
      </c>
      <c r="AE479" s="318" t="e">
        <f t="shared" si="174"/>
        <v>#N/A</v>
      </c>
      <c r="AF479" s="318" t="e">
        <f>VLOOKUP(AC479,'Price list'!AN:AO,2,FALSE)</f>
        <v>#N/A</v>
      </c>
      <c r="AG479" s="318">
        <f t="shared" si="175"/>
        <v>0</v>
      </c>
      <c r="AH479" s="318">
        <f t="shared" si="176"/>
        <v>0</v>
      </c>
      <c r="AI479" s="318">
        <f t="shared" si="177"/>
        <v>0</v>
      </c>
    </row>
    <row r="480" spans="19:35" x14ac:dyDescent="0.25">
      <c r="S480" s="320">
        <f t="shared" si="167"/>
        <v>0</v>
      </c>
      <c r="T480" s="320">
        <f t="shared" si="168"/>
        <v>0</v>
      </c>
      <c r="U480" s="320"/>
      <c r="V480" s="320" t="e">
        <f>VLOOKUP(S480,'Price list'!D$15:S$298,15,FALSE)</f>
        <v>#N/A</v>
      </c>
      <c r="W480" s="320">
        <f t="shared" si="169"/>
        <v>0</v>
      </c>
      <c r="X480" s="320">
        <f t="shared" si="170"/>
        <v>0</v>
      </c>
      <c r="Y480" s="318" t="e">
        <f t="shared" si="166"/>
        <v>#N/A</v>
      </c>
      <c r="Z480" s="318">
        <f t="shared" si="171"/>
        <v>0</v>
      </c>
      <c r="AC480" s="318" t="e">
        <f t="shared" si="172"/>
        <v>#N/A</v>
      </c>
      <c r="AD480" s="318">
        <f t="shared" si="173"/>
        <v>0</v>
      </c>
      <c r="AE480" s="318" t="e">
        <f t="shared" si="174"/>
        <v>#N/A</v>
      </c>
      <c r="AF480" s="318" t="e">
        <f>VLOOKUP(AC480,'Price list'!AN:AO,2,FALSE)</f>
        <v>#N/A</v>
      </c>
      <c r="AG480" s="318">
        <f t="shared" si="175"/>
        <v>0</v>
      </c>
      <c r="AH480" s="318">
        <f t="shared" si="176"/>
        <v>0</v>
      </c>
      <c r="AI480" s="318">
        <f t="shared" si="177"/>
        <v>0</v>
      </c>
    </row>
    <row r="481" spans="19:35" x14ac:dyDescent="0.25">
      <c r="S481" s="320">
        <f t="shared" si="167"/>
        <v>0</v>
      </c>
      <c r="T481" s="320">
        <f t="shared" si="168"/>
        <v>0</v>
      </c>
      <c r="U481" s="320"/>
      <c r="V481" s="320" t="e">
        <f>VLOOKUP(S481,'Price list'!D$15:S$298,15,FALSE)</f>
        <v>#N/A</v>
      </c>
      <c r="W481" s="320">
        <f t="shared" si="169"/>
        <v>0</v>
      </c>
      <c r="X481" s="320">
        <f t="shared" si="170"/>
        <v>0</v>
      </c>
      <c r="Y481" s="318" t="e">
        <f t="shared" si="166"/>
        <v>#N/A</v>
      </c>
      <c r="Z481" s="318">
        <f t="shared" si="171"/>
        <v>0</v>
      </c>
      <c r="AC481" s="318" t="e">
        <f t="shared" si="172"/>
        <v>#N/A</v>
      </c>
      <c r="AD481" s="318">
        <f t="shared" si="173"/>
        <v>0</v>
      </c>
      <c r="AE481" s="318" t="e">
        <f t="shared" si="174"/>
        <v>#N/A</v>
      </c>
      <c r="AF481" s="318" t="e">
        <f>VLOOKUP(AC481,'Price list'!AN:AO,2,FALSE)</f>
        <v>#N/A</v>
      </c>
      <c r="AG481" s="318">
        <f t="shared" si="175"/>
        <v>0</v>
      </c>
      <c r="AH481" s="318">
        <f t="shared" si="176"/>
        <v>0</v>
      </c>
      <c r="AI481" s="318">
        <f t="shared" si="177"/>
        <v>0</v>
      </c>
    </row>
    <row r="482" spans="19:35" x14ac:dyDescent="0.25">
      <c r="S482" s="320">
        <f t="shared" si="167"/>
        <v>0</v>
      </c>
      <c r="T482" s="320">
        <f t="shared" si="168"/>
        <v>0</v>
      </c>
      <c r="U482" s="320"/>
      <c r="V482" s="320" t="e">
        <f>VLOOKUP(S482,'Price list'!D$15:S$298,15,FALSE)</f>
        <v>#N/A</v>
      </c>
      <c r="W482" s="320">
        <f t="shared" si="169"/>
        <v>0</v>
      </c>
      <c r="X482" s="320">
        <f t="shared" si="170"/>
        <v>0</v>
      </c>
      <c r="Y482" s="318" t="e">
        <f t="shared" si="166"/>
        <v>#N/A</v>
      </c>
      <c r="Z482" s="318">
        <f t="shared" si="171"/>
        <v>0</v>
      </c>
      <c r="AC482" s="318" t="e">
        <f t="shared" si="172"/>
        <v>#N/A</v>
      </c>
      <c r="AD482" s="318">
        <f t="shared" si="173"/>
        <v>0</v>
      </c>
      <c r="AE482" s="318" t="e">
        <f t="shared" si="174"/>
        <v>#N/A</v>
      </c>
      <c r="AF482" s="318" t="e">
        <f>VLOOKUP(AC482,'Price list'!AN:AO,2,FALSE)</f>
        <v>#N/A</v>
      </c>
      <c r="AG482" s="318">
        <f t="shared" si="175"/>
        <v>0</v>
      </c>
      <c r="AH482" s="318">
        <f t="shared" si="176"/>
        <v>0</v>
      </c>
      <c r="AI482" s="318">
        <f t="shared" si="177"/>
        <v>0</v>
      </c>
    </row>
    <row r="483" spans="19:35" x14ac:dyDescent="0.25">
      <c r="S483" s="320">
        <f t="shared" si="167"/>
        <v>0</v>
      </c>
      <c r="T483" s="320">
        <f t="shared" si="168"/>
        <v>0</v>
      </c>
      <c r="U483" s="320"/>
      <c r="V483" s="320" t="e">
        <f>VLOOKUP(S483,'Price list'!D$15:S$298,15,FALSE)</f>
        <v>#N/A</v>
      </c>
      <c r="W483" s="320">
        <f t="shared" si="169"/>
        <v>0</v>
      </c>
      <c r="X483" s="320">
        <f t="shared" si="170"/>
        <v>0</v>
      </c>
      <c r="Y483" s="318" t="e">
        <f t="shared" si="166"/>
        <v>#N/A</v>
      </c>
      <c r="Z483" s="318">
        <f t="shared" si="171"/>
        <v>0</v>
      </c>
      <c r="AC483" s="318" t="e">
        <f t="shared" si="172"/>
        <v>#N/A</v>
      </c>
      <c r="AD483" s="318">
        <f t="shared" si="173"/>
        <v>0</v>
      </c>
      <c r="AE483" s="318" t="e">
        <f t="shared" si="174"/>
        <v>#N/A</v>
      </c>
      <c r="AF483" s="318" t="e">
        <f>VLOOKUP(AC483,'Price list'!AN:AO,2,FALSE)</f>
        <v>#N/A</v>
      </c>
      <c r="AG483" s="318">
        <f t="shared" si="175"/>
        <v>0</v>
      </c>
      <c r="AH483" s="318">
        <f t="shared" si="176"/>
        <v>0</v>
      </c>
      <c r="AI483" s="318">
        <f t="shared" si="177"/>
        <v>0</v>
      </c>
    </row>
    <row r="484" spans="19:35" x14ac:dyDescent="0.25">
      <c r="S484" s="320">
        <f t="shared" si="167"/>
        <v>0</v>
      </c>
      <c r="T484" s="320">
        <f t="shared" si="168"/>
        <v>0</v>
      </c>
      <c r="U484" s="320"/>
      <c r="V484" s="320" t="e">
        <f>VLOOKUP(S484,'Price list'!D$15:S$298,15,FALSE)</f>
        <v>#N/A</v>
      </c>
      <c r="W484" s="320">
        <f t="shared" si="169"/>
        <v>0</v>
      </c>
      <c r="X484" s="320">
        <f t="shared" si="170"/>
        <v>0</v>
      </c>
      <c r="Y484" s="318" t="e">
        <f t="shared" si="166"/>
        <v>#N/A</v>
      </c>
      <c r="Z484" s="318">
        <f t="shared" si="171"/>
        <v>0</v>
      </c>
      <c r="AC484" s="318" t="e">
        <f t="shared" si="172"/>
        <v>#N/A</v>
      </c>
      <c r="AD484" s="318">
        <f t="shared" si="173"/>
        <v>0</v>
      </c>
      <c r="AE484" s="318" t="e">
        <f t="shared" si="174"/>
        <v>#N/A</v>
      </c>
      <c r="AF484" s="318" t="e">
        <f>VLOOKUP(AC484,'Price list'!AN:AO,2,FALSE)</f>
        <v>#N/A</v>
      </c>
      <c r="AG484" s="318">
        <f t="shared" si="175"/>
        <v>0</v>
      </c>
      <c r="AH484" s="318">
        <f t="shared" si="176"/>
        <v>0</v>
      </c>
      <c r="AI484" s="318">
        <f t="shared" si="177"/>
        <v>0</v>
      </c>
    </row>
    <row r="485" spans="19:35" x14ac:dyDescent="0.25">
      <c r="S485" s="320">
        <f t="shared" si="167"/>
        <v>0</v>
      </c>
      <c r="T485" s="320">
        <f t="shared" si="168"/>
        <v>0</v>
      </c>
      <c r="U485" s="320"/>
      <c r="V485" s="320" t="e">
        <f>VLOOKUP(S485,'Price list'!D$15:S$298,15,FALSE)</f>
        <v>#N/A</v>
      </c>
      <c r="W485" s="320">
        <f t="shared" si="169"/>
        <v>0</v>
      </c>
      <c r="X485" s="320">
        <f t="shared" si="170"/>
        <v>0</v>
      </c>
      <c r="Y485" s="318" t="e">
        <f t="shared" si="166"/>
        <v>#N/A</v>
      </c>
      <c r="Z485" s="318">
        <f t="shared" si="171"/>
        <v>0</v>
      </c>
      <c r="AC485" s="318" t="e">
        <f t="shared" si="172"/>
        <v>#N/A</v>
      </c>
      <c r="AD485" s="318">
        <f t="shared" si="173"/>
        <v>0</v>
      </c>
      <c r="AE485" s="318" t="e">
        <f t="shared" si="174"/>
        <v>#N/A</v>
      </c>
      <c r="AF485" s="318" t="e">
        <f>VLOOKUP(AC485,'Price list'!AN:AO,2,FALSE)</f>
        <v>#N/A</v>
      </c>
      <c r="AG485" s="318">
        <f t="shared" si="175"/>
        <v>0</v>
      </c>
      <c r="AH485" s="318">
        <f t="shared" si="176"/>
        <v>0</v>
      </c>
      <c r="AI485" s="318">
        <f t="shared" si="177"/>
        <v>0</v>
      </c>
    </row>
    <row r="486" spans="19:35" x14ac:dyDescent="0.25">
      <c r="S486" s="320">
        <f t="shared" si="167"/>
        <v>0</v>
      </c>
      <c r="T486" s="320">
        <f t="shared" si="168"/>
        <v>0</v>
      </c>
      <c r="U486" s="320"/>
      <c r="V486" s="320" t="e">
        <f>VLOOKUP(S486,'Price list'!D$15:S$298,15,FALSE)</f>
        <v>#N/A</v>
      </c>
      <c r="W486" s="320">
        <f t="shared" si="169"/>
        <v>0</v>
      </c>
      <c r="X486" s="320">
        <f t="shared" si="170"/>
        <v>0</v>
      </c>
      <c r="Y486" s="318" t="e">
        <f t="shared" si="166"/>
        <v>#N/A</v>
      </c>
      <c r="Z486" s="318">
        <f t="shared" si="171"/>
        <v>0</v>
      </c>
      <c r="AC486" s="318" t="e">
        <f t="shared" si="172"/>
        <v>#N/A</v>
      </c>
      <c r="AD486" s="318">
        <f t="shared" si="173"/>
        <v>0</v>
      </c>
      <c r="AE486" s="318" t="e">
        <f t="shared" si="174"/>
        <v>#N/A</v>
      </c>
      <c r="AF486" s="318" t="e">
        <f>VLOOKUP(AC486,'Price list'!AN:AO,2,FALSE)</f>
        <v>#N/A</v>
      </c>
      <c r="AG486" s="318">
        <f t="shared" si="175"/>
        <v>0</v>
      </c>
      <c r="AH486" s="318">
        <f t="shared" si="176"/>
        <v>0</v>
      </c>
      <c r="AI486" s="318">
        <f t="shared" si="177"/>
        <v>0</v>
      </c>
    </row>
    <row r="487" spans="19:35" x14ac:dyDescent="0.25">
      <c r="S487" s="320">
        <f t="shared" si="167"/>
        <v>0</v>
      </c>
      <c r="T487" s="320">
        <f t="shared" si="168"/>
        <v>0</v>
      </c>
      <c r="U487" s="320"/>
      <c r="V487" s="320" t="e">
        <f>VLOOKUP(S487,'Price list'!D$15:S$298,15,FALSE)</f>
        <v>#N/A</v>
      </c>
      <c r="W487" s="320">
        <f t="shared" si="169"/>
        <v>0</v>
      </c>
      <c r="X487" s="320">
        <f t="shared" si="170"/>
        <v>0</v>
      </c>
      <c r="Y487" s="318" t="e">
        <f t="shared" si="166"/>
        <v>#N/A</v>
      </c>
      <c r="Z487" s="318">
        <f t="shared" si="171"/>
        <v>0</v>
      </c>
      <c r="AC487" s="318" t="e">
        <f t="shared" si="172"/>
        <v>#N/A</v>
      </c>
      <c r="AD487" s="318">
        <f t="shared" si="173"/>
        <v>0</v>
      </c>
      <c r="AE487" s="318" t="e">
        <f t="shared" si="174"/>
        <v>#N/A</v>
      </c>
      <c r="AF487" s="318" t="e">
        <f>VLOOKUP(AC487,'Price list'!AN:AO,2,FALSE)</f>
        <v>#N/A</v>
      </c>
      <c r="AG487" s="318">
        <f t="shared" si="175"/>
        <v>0</v>
      </c>
      <c r="AH487" s="318">
        <f t="shared" si="176"/>
        <v>0</v>
      </c>
      <c r="AI487" s="318">
        <f t="shared" si="177"/>
        <v>0</v>
      </c>
    </row>
    <row r="488" spans="19:35" x14ac:dyDescent="0.25">
      <c r="S488" s="320">
        <f t="shared" si="167"/>
        <v>0</v>
      </c>
      <c r="T488" s="320">
        <f t="shared" si="168"/>
        <v>0</v>
      </c>
      <c r="U488" s="320"/>
      <c r="V488" s="320" t="e">
        <f>VLOOKUP(S488,'Price list'!D$15:S$298,15,FALSE)</f>
        <v>#N/A</v>
      </c>
      <c r="W488" s="320">
        <f t="shared" si="169"/>
        <v>0</v>
      </c>
      <c r="X488" s="320">
        <f t="shared" si="170"/>
        <v>0</v>
      </c>
      <c r="Y488" s="318" t="e">
        <f t="shared" si="166"/>
        <v>#N/A</v>
      </c>
      <c r="Z488" s="318">
        <f t="shared" si="171"/>
        <v>0</v>
      </c>
      <c r="AC488" s="318" t="e">
        <f t="shared" si="172"/>
        <v>#N/A</v>
      </c>
      <c r="AD488" s="318">
        <f t="shared" si="173"/>
        <v>0</v>
      </c>
      <c r="AE488" s="318" t="e">
        <f t="shared" si="174"/>
        <v>#N/A</v>
      </c>
      <c r="AF488" s="318" t="e">
        <f>VLOOKUP(AC488,'Price list'!AN:AO,2,FALSE)</f>
        <v>#N/A</v>
      </c>
      <c r="AG488" s="318">
        <f t="shared" si="175"/>
        <v>0</v>
      </c>
      <c r="AH488" s="318">
        <f t="shared" si="176"/>
        <v>0</v>
      </c>
      <c r="AI488" s="318">
        <f t="shared" si="177"/>
        <v>0</v>
      </c>
    </row>
    <row r="489" spans="19:35" x14ac:dyDescent="0.25">
      <c r="S489" s="320">
        <f t="shared" si="167"/>
        <v>0</v>
      </c>
      <c r="T489" s="320">
        <f t="shared" si="168"/>
        <v>0</v>
      </c>
      <c r="U489" s="320"/>
      <c r="V489" s="320" t="e">
        <f>VLOOKUP(S489,'Price list'!D$15:S$298,15,FALSE)</f>
        <v>#N/A</v>
      </c>
      <c r="W489" s="320">
        <f t="shared" si="169"/>
        <v>0</v>
      </c>
      <c r="X489" s="320">
        <f t="shared" si="170"/>
        <v>0</v>
      </c>
      <c r="Y489" s="318" t="e">
        <f t="shared" si="166"/>
        <v>#N/A</v>
      </c>
      <c r="Z489" s="318">
        <f t="shared" si="171"/>
        <v>0</v>
      </c>
      <c r="AC489" s="318" t="e">
        <f t="shared" si="172"/>
        <v>#N/A</v>
      </c>
      <c r="AD489" s="318">
        <f t="shared" si="173"/>
        <v>0</v>
      </c>
      <c r="AE489" s="318" t="e">
        <f t="shared" si="174"/>
        <v>#N/A</v>
      </c>
      <c r="AF489" s="318" t="e">
        <f>VLOOKUP(AC489,'Price list'!AN:AO,2,FALSE)</f>
        <v>#N/A</v>
      </c>
      <c r="AG489" s="318">
        <f t="shared" si="175"/>
        <v>0</v>
      </c>
      <c r="AH489" s="318">
        <f t="shared" si="176"/>
        <v>0</v>
      </c>
      <c r="AI489" s="318">
        <f t="shared" si="177"/>
        <v>0</v>
      </c>
    </row>
    <row r="490" spans="19:35" x14ac:dyDescent="0.25">
      <c r="S490" s="320">
        <f t="shared" si="167"/>
        <v>0</v>
      </c>
      <c r="T490" s="320">
        <f t="shared" si="168"/>
        <v>0</v>
      </c>
      <c r="U490" s="320"/>
      <c r="V490" s="320" t="e">
        <f>VLOOKUP(S490,'Price list'!D$15:S$298,15,FALSE)</f>
        <v>#N/A</v>
      </c>
      <c r="W490" s="320">
        <f t="shared" si="169"/>
        <v>0</v>
      </c>
      <c r="X490" s="320">
        <f t="shared" si="170"/>
        <v>0</v>
      </c>
      <c r="Y490" s="318" t="e">
        <f t="shared" si="166"/>
        <v>#N/A</v>
      </c>
      <c r="Z490" s="318">
        <f t="shared" si="171"/>
        <v>0</v>
      </c>
      <c r="AC490" s="318" t="e">
        <f t="shared" si="172"/>
        <v>#N/A</v>
      </c>
      <c r="AD490" s="318">
        <f t="shared" si="173"/>
        <v>0</v>
      </c>
      <c r="AE490" s="318" t="e">
        <f t="shared" si="174"/>
        <v>#N/A</v>
      </c>
      <c r="AF490" s="318" t="e">
        <f>VLOOKUP(AC490,'Price list'!AN:AO,2,FALSE)</f>
        <v>#N/A</v>
      </c>
      <c r="AG490" s="318">
        <f t="shared" si="175"/>
        <v>0</v>
      </c>
      <c r="AH490" s="318">
        <f t="shared" si="176"/>
        <v>0</v>
      </c>
      <c r="AI490" s="318">
        <f t="shared" si="177"/>
        <v>0</v>
      </c>
    </row>
    <row r="491" spans="19:35" x14ac:dyDescent="0.25">
      <c r="S491" s="320">
        <f t="shared" si="167"/>
        <v>0</v>
      </c>
      <c r="T491" s="320">
        <f t="shared" si="168"/>
        <v>0</v>
      </c>
      <c r="U491" s="320"/>
      <c r="V491" s="320" t="e">
        <f>VLOOKUP(S491,'Price list'!D$15:S$298,15,FALSE)</f>
        <v>#N/A</v>
      </c>
      <c r="W491" s="320">
        <f t="shared" si="169"/>
        <v>0</v>
      </c>
      <c r="X491" s="320">
        <f t="shared" si="170"/>
        <v>0</v>
      </c>
      <c r="Y491" s="318" t="e">
        <f t="shared" si="166"/>
        <v>#N/A</v>
      </c>
      <c r="Z491" s="318">
        <f t="shared" si="171"/>
        <v>0</v>
      </c>
      <c r="AC491" s="318" t="e">
        <f t="shared" si="172"/>
        <v>#N/A</v>
      </c>
      <c r="AD491" s="318">
        <f t="shared" si="173"/>
        <v>0</v>
      </c>
      <c r="AE491" s="318" t="e">
        <f t="shared" si="174"/>
        <v>#N/A</v>
      </c>
      <c r="AF491" s="318" t="e">
        <f>VLOOKUP(AC491,'Price list'!AN:AO,2,FALSE)</f>
        <v>#N/A</v>
      </c>
      <c r="AG491" s="318">
        <f t="shared" si="175"/>
        <v>0</v>
      </c>
      <c r="AH491" s="318">
        <f t="shared" si="176"/>
        <v>0</v>
      </c>
      <c r="AI491" s="318">
        <f t="shared" si="177"/>
        <v>0</v>
      </c>
    </row>
    <row r="492" spans="19:35" x14ac:dyDescent="0.25">
      <c r="S492" s="320">
        <f t="shared" si="167"/>
        <v>0</v>
      </c>
      <c r="T492" s="320">
        <f t="shared" si="168"/>
        <v>0</v>
      </c>
      <c r="U492" s="320"/>
      <c r="V492" s="320" t="e">
        <f>VLOOKUP(S492,'Price list'!D$15:S$298,15,FALSE)</f>
        <v>#N/A</v>
      </c>
      <c r="W492" s="320">
        <f t="shared" si="169"/>
        <v>0</v>
      </c>
      <c r="X492" s="320">
        <f t="shared" si="170"/>
        <v>0</v>
      </c>
      <c r="Y492" s="318" t="e">
        <f t="shared" si="166"/>
        <v>#N/A</v>
      </c>
      <c r="Z492" s="318">
        <f t="shared" si="171"/>
        <v>0</v>
      </c>
      <c r="AC492" s="318" t="e">
        <f t="shared" si="172"/>
        <v>#N/A</v>
      </c>
      <c r="AD492" s="318">
        <f t="shared" si="173"/>
        <v>0</v>
      </c>
      <c r="AE492" s="318" t="e">
        <f t="shared" si="174"/>
        <v>#N/A</v>
      </c>
      <c r="AF492" s="318" t="e">
        <f>VLOOKUP(AC492,'Price list'!AN:AO,2,FALSE)</f>
        <v>#N/A</v>
      </c>
      <c r="AG492" s="318">
        <f t="shared" si="175"/>
        <v>0</v>
      </c>
      <c r="AH492" s="318">
        <f t="shared" si="176"/>
        <v>0</v>
      </c>
      <c r="AI492" s="318">
        <f t="shared" si="177"/>
        <v>0</v>
      </c>
    </row>
    <row r="493" spans="19:35" x14ac:dyDescent="0.25">
      <c r="S493" s="320">
        <f t="shared" si="167"/>
        <v>0</v>
      </c>
      <c r="T493" s="320">
        <f t="shared" si="168"/>
        <v>0</v>
      </c>
      <c r="U493" s="320"/>
      <c r="V493" s="320" t="e">
        <f>VLOOKUP(S493,'Price list'!D$15:S$298,15,FALSE)</f>
        <v>#N/A</v>
      </c>
      <c r="W493" s="320">
        <f t="shared" si="169"/>
        <v>0</v>
      </c>
      <c r="X493" s="320">
        <f t="shared" si="170"/>
        <v>0</v>
      </c>
      <c r="Y493" s="318" t="e">
        <f t="shared" si="166"/>
        <v>#N/A</v>
      </c>
      <c r="Z493" s="318">
        <f t="shared" si="171"/>
        <v>0</v>
      </c>
      <c r="AC493" s="318" t="e">
        <f t="shared" si="172"/>
        <v>#N/A</v>
      </c>
      <c r="AD493" s="318">
        <f t="shared" si="173"/>
        <v>0</v>
      </c>
      <c r="AE493" s="318" t="e">
        <f t="shared" si="174"/>
        <v>#N/A</v>
      </c>
      <c r="AF493" s="318" t="e">
        <f>VLOOKUP(AC493,'Price list'!AN:AO,2,FALSE)</f>
        <v>#N/A</v>
      </c>
      <c r="AG493" s="318">
        <f t="shared" si="175"/>
        <v>0</v>
      </c>
      <c r="AH493" s="318">
        <f t="shared" si="176"/>
        <v>0</v>
      </c>
      <c r="AI493" s="318">
        <f t="shared" si="177"/>
        <v>0</v>
      </c>
    </row>
    <row r="494" spans="19:35" x14ac:dyDescent="0.25">
      <c r="S494" s="320">
        <f t="shared" si="167"/>
        <v>0</v>
      </c>
      <c r="T494" s="320">
        <f t="shared" si="168"/>
        <v>0</v>
      </c>
      <c r="U494" s="320"/>
      <c r="V494" s="320" t="e">
        <f>VLOOKUP(S494,'Price list'!D$15:S$298,15,FALSE)</f>
        <v>#N/A</v>
      </c>
      <c r="W494" s="320">
        <f t="shared" si="169"/>
        <v>0</v>
      </c>
      <c r="X494" s="320">
        <f t="shared" si="170"/>
        <v>0</v>
      </c>
      <c r="Y494" s="318" t="e">
        <f t="shared" si="166"/>
        <v>#N/A</v>
      </c>
      <c r="Z494" s="318">
        <f t="shared" si="171"/>
        <v>0</v>
      </c>
      <c r="AC494" s="318" t="e">
        <f t="shared" si="172"/>
        <v>#N/A</v>
      </c>
      <c r="AD494" s="318">
        <f t="shared" si="173"/>
        <v>0</v>
      </c>
      <c r="AE494" s="318" t="e">
        <f t="shared" si="174"/>
        <v>#N/A</v>
      </c>
      <c r="AF494" s="318" t="e">
        <f>VLOOKUP(AC494,'Price list'!AN:AO,2,FALSE)</f>
        <v>#N/A</v>
      </c>
      <c r="AG494" s="318">
        <f t="shared" si="175"/>
        <v>0</v>
      </c>
      <c r="AH494" s="318">
        <f t="shared" si="176"/>
        <v>0</v>
      </c>
      <c r="AI494" s="318">
        <f t="shared" si="177"/>
        <v>0</v>
      </c>
    </row>
    <row r="495" spans="19:35" x14ac:dyDescent="0.25">
      <c r="S495" s="320">
        <f t="shared" si="167"/>
        <v>0</v>
      </c>
      <c r="T495" s="320">
        <f t="shared" si="168"/>
        <v>0</v>
      </c>
      <c r="U495" s="320"/>
      <c r="V495" s="320" t="e">
        <f>VLOOKUP(S495,'Price list'!D$15:S$298,15,FALSE)</f>
        <v>#N/A</v>
      </c>
      <c r="W495" s="320">
        <f t="shared" si="169"/>
        <v>0</v>
      </c>
      <c r="X495" s="320">
        <f t="shared" si="170"/>
        <v>0</v>
      </c>
      <c r="Y495" s="318" t="e">
        <f t="shared" si="166"/>
        <v>#N/A</v>
      </c>
      <c r="Z495" s="318">
        <f t="shared" si="171"/>
        <v>0</v>
      </c>
      <c r="AC495" s="318" t="e">
        <f t="shared" si="172"/>
        <v>#N/A</v>
      </c>
      <c r="AD495" s="318">
        <f t="shared" si="173"/>
        <v>0</v>
      </c>
      <c r="AE495" s="318" t="e">
        <f t="shared" si="174"/>
        <v>#N/A</v>
      </c>
      <c r="AF495" s="318" t="e">
        <f>VLOOKUP(AC495,'Price list'!AN:AO,2,FALSE)</f>
        <v>#N/A</v>
      </c>
      <c r="AG495" s="318">
        <f t="shared" si="175"/>
        <v>0</v>
      </c>
      <c r="AH495" s="318">
        <f t="shared" si="176"/>
        <v>0</v>
      </c>
      <c r="AI495" s="318">
        <f t="shared" si="177"/>
        <v>0</v>
      </c>
    </row>
    <row r="496" spans="19:35" x14ac:dyDescent="0.25">
      <c r="S496" s="320">
        <f t="shared" si="167"/>
        <v>0</v>
      </c>
      <c r="T496" s="320">
        <f t="shared" si="168"/>
        <v>0</v>
      </c>
      <c r="U496" s="320"/>
      <c r="V496" s="320" t="e">
        <f>VLOOKUP(S496,'Price list'!D$15:S$298,15,FALSE)</f>
        <v>#N/A</v>
      </c>
      <c r="W496" s="320">
        <f t="shared" si="169"/>
        <v>0</v>
      </c>
      <c r="X496" s="320">
        <f t="shared" si="170"/>
        <v>0</v>
      </c>
      <c r="Y496" s="318" t="e">
        <f t="shared" si="166"/>
        <v>#N/A</v>
      </c>
      <c r="Z496" s="318">
        <f t="shared" si="171"/>
        <v>0</v>
      </c>
      <c r="AC496" s="318" t="e">
        <f t="shared" si="172"/>
        <v>#N/A</v>
      </c>
      <c r="AD496" s="318">
        <f t="shared" si="173"/>
        <v>0</v>
      </c>
      <c r="AE496" s="318" t="e">
        <f t="shared" si="174"/>
        <v>#N/A</v>
      </c>
      <c r="AF496" s="318" t="e">
        <f>VLOOKUP(AC496,'Price list'!AN:AO,2,FALSE)</f>
        <v>#N/A</v>
      </c>
      <c r="AG496" s="318">
        <f t="shared" si="175"/>
        <v>0</v>
      </c>
      <c r="AH496" s="318">
        <f t="shared" si="176"/>
        <v>0</v>
      </c>
      <c r="AI496" s="318">
        <f t="shared" si="177"/>
        <v>0</v>
      </c>
    </row>
    <row r="497" spans="19:35" x14ac:dyDescent="0.25">
      <c r="S497" s="320">
        <f t="shared" si="167"/>
        <v>0</v>
      </c>
      <c r="T497" s="320">
        <f t="shared" si="168"/>
        <v>0</v>
      </c>
      <c r="U497" s="320"/>
      <c r="V497" s="320" t="e">
        <f>VLOOKUP(S497,'Price list'!D$15:S$298,15,FALSE)</f>
        <v>#N/A</v>
      </c>
      <c r="W497" s="320">
        <f t="shared" si="169"/>
        <v>0</v>
      </c>
      <c r="X497" s="320">
        <f t="shared" si="170"/>
        <v>0</v>
      </c>
      <c r="Y497" s="318" t="e">
        <f t="shared" si="166"/>
        <v>#N/A</v>
      </c>
      <c r="Z497" s="318">
        <f t="shared" si="171"/>
        <v>0</v>
      </c>
      <c r="AC497" s="318" t="e">
        <f t="shared" si="172"/>
        <v>#N/A</v>
      </c>
      <c r="AD497" s="318">
        <f t="shared" si="173"/>
        <v>0</v>
      </c>
      <c r="AE497" s="318" t="e">
        <f t="shared" si="174"/>
        <v>#N/A</v>
      </c>
      <c r="AF497" s="318" t="e">
        <f>VLOOKUP(AC497,'Price list'!AN:AO,2,FALSE)</f>
        <v>#N/A</v>
      </c>
      <c r="AG497" s="318">
        <f t="shared" si="175"/>
        <v>0</v>
      </c>
      <c r="AH497" s="318">
        <f t="shared" si="176"/>
        <v>0</v>
      </c>
      <c r="AI497" s="318">
        <f t="shared" si="177"/>
        <v>0</v>
      </c>
    </row>
    <row r="498" spans="19:35" x14ac:dyDescent="0.25">
      <c r="S498" s="320">
        <f t="shared" si="167"/>
        <v>0</v>
      </c>
      <c r="T498" s="320">
        <f t="shared" si="168"/>
        <v>0</v>
      </c>
      <c r="U498" s="320"/>
      <c r="V498" s="320" t="e">
        <f>VLOOKUP(S498,'Price list'!D$15:S$298,15,FALSE)</f>
        <v>#N/A</v>
      </c>
      <c r="W498" s="320">
        <f t="shared" si="169"/>
        <v>0</v>
      </c>
      <c r="X498" s="320">
        <f t="shared" si="170"/>
        <v>0</v>
      </c>
      <c r="Y498" s="318" t="e">
        <f t="shared" si="166"/>
        <v>#N/A</v>
      </c>
      <c r="Z498" s="318">
        <f t="shared" si="171"/>
        <v>0</v>
      </c>
      <c r="AC498" s="318" t="e">
        <f t="shared" si="172"/>
        <v>#N/A</v>
      </c>
      <c r="AD498" s="318">
        <f t="shared" si="173"/>
        <v>0</v>
      </c>
      <c r="AE498" s="318" t="e">
        <f t="shared" si="174"/>
        <v>#N/A</v>
      </c>
      <c r="AF498" s="318" t="e">
        <f>VLOOKUP(AC498,'Price list'!AN:AO,2,FALSE)</f>
        <v>#N/A</v>
      </c>
      <c r="AG498" s="318">
        <f t="shared" si="175"/>
        <v>0</v>
      </c>
      <c r="AH498" s="318">
        <f t="shared" si="176"/>
        <v>0</v>
      </c>
      <c r="AI498" s="318">
        <f t="shared" si="177"/>
        <v>0</v>
      </c>
    </row>
    <row r="499" spans="19:35" x14ac:dyDescent="0.25">
      <c r="S499" s="320">
        <f t="shared" si="167"/>
        <v>0</v>
      </c>
      <c r="T499" s="320">
        <f t="shared" si="168"/>
        <v>0</v>
      </c>
      <c r="U499" s="320"/>
      <c r="V499" s="320" t="e">
        <f>VLOOKUP(S499,'Price list'!D$15:S$298,15,FALSE)</f>
        <v>#N/A</v>
      </c>
      <c r="W499" s="320">
        <f t="shared" si="169"/>
        <v>0</v>
      </c>
      <c r="X499" s="320">
        <f t="shared" si="170"/>
        <v>0</v>
      </c>
      <c r="Y499" s="318" t="e">
        <f t="shared" si="166"/>
        <v>#N/A</v>
      </c>
      <c r="Z499" s="318">
        <f t="shared" si="171"/>
        <v>0</v>
      </c>
      <c r="AC499" s="318" t="e">
        <f t="shared" si="172"/>
        <v>#N/A</v>
      </c>
      <c r="AD499" s="318">
        <f t="shared" si="173"/>
        <v>0</v>
      </c>
      <c r="AE499" s="318" t="e">
        <f t="shared" si="174"/>
        <v>#N/A</v>
      </c>
      <c r="AF499" s="318" t="e">
        <f>VLOOKUP(AC499,'Price list'!AN:AO,2,FALSE)</f>
        <v>#N/A</v>
      </c>
      <c r="AG499" s="318">
        <f t="shared" si="175"/>
        <v>0</v>
      </c>
      <c r="AH499" s="318">
        <f t="shared" si="176"/>
        <v>0</v>
      </c>
      <c r="AI499" s="318">
        <f t="shared" si="177"/>
        <v>0</v>
      </c>
    </row>
    <row r="500" spans="19:35" x14ac:dyDescent="0.25">
      <c r="S500" s="320">
        <f t="shared" si="167"/>
        <v>0</v>
      </c>
      <c r="T500" s="320">
        <f t="shared" si="168"/>
        <v>0</v>
      </c>
      <c r="U500" s="320"/>
      <c r="V500" s="320" t="e">
        <f>VLOOKUP(S500,'Price list'!D$15:S$298,15,FALSE)</f>
        <v>#N/A</v>
      </c>
      <c r="W500" s="320">
        <f t="shared" si="169"/>
        <v>0</v>
      </c>
      <c r="X500" s="320">
        <f t="shared" si="170"/>
        <v>0</v>
      </c>
      <c r="Y500" s="318" t="e">
        <f t="shared" si="166"/>
        <v>#N/A</v>
      </c>
      <c r="Z500" s="318">
        <f t="shared" si="171"/>
        <v>0</v>
      </c>
      <c r="AC500" s="318" t="e">
        <f t="shared" si="172"/>
        <v>#N/A</v>
      </c>
      <c r="AD500" s="318">
        <f t="shared" si="173"/>
        <v>0</v>
      </c>
      <c r="AE500" s="318" t="e">
        <f t="shared" si="174"/>
        <v>#N/A</v>
      </c>
      <c r="AF500" s="318" t="e">
        <f>VLOOKUP(AC500,'Price list'!AN:AO,2,FALSE)</f>
        <v>#N/A</v>
      </c>
      <c r="AG500" s="318">
        <f t="shared" si="175"/>
        <v>0</v>
      </c>
      <c r="AH500" s="318">
        <f t="shared" si="176"/>
        <v>0</v>
      </c>
      <c r="AI500" s="318">
        <f t="shared" si="177"/>
        <v>0</v>
      </c>
    </row>
    <row r="501" spans="19:35" x14ac:dyDescent="0.25">
      <c r="S501" s="320">
        <f t="shared" si="167"/>
        <v>0</v>
      </c>
      <c r="T501" s="320">
        <f t="shared" si="168"/>
        <v>0</v>
      </c>
      <c r="U501" s="320"/>
      <c r="V501" s="320" t="e">
        <f>VLOOKUP(S501,'Price list'!D$15:S$298,15,FALSE)</f>
        <v>#N/A</v>
      </c>
      <c r="W501" s="320">
        <f t="shared" si="169"/>
        <v>0</v>
      </c>
      <c r="X501" s="320">
        <f t="shared" si="170"/>
        <v>0</v>
      </c>
      <c r="Y501" s="318" t="e">
        <f t="shared" si="166"/>
        <v>#N/A</v>
      </c>
      <c r="Z501" s="318">
        <f t="shared" si="171"/>
        <v>0</v>
      </c>
      <c r="AC501" s="318" t="e">
        <f t="shared" si="172"/>
        <v>#N/A</v>
      </c>
      <c r="AD501" s="318">
        <f t="shared" si="173"/>
        <v>0</v>
      </c>
      <c r="AE501" s="318" t="e">
        <f t="shared" si="174"/>
        <v>#N/A</v>
      </c>
      <c r="AF501" s="318" t="e">
        <f>VLOOKUP(AC501,'Price list'!AN:AO,2,FALSE)</f>
        <v>#N/A</v>
      </c>
      <c r="AG501" s="318">
        <f t="shared" si="175"/>
        <v>0</v>
      </c>
      <c r="AH501" s="318">
        <f t="shared" si="176"/>
        <v>0</v>
      </c>
      <c r="AI501" s="318">
        <f t="shared" si="177"/>
        <v>0</v>
      </c>
    </row>
    <row r="502" spans="19:35" x14ac:dyDescent="0.25">
      <c r="S502" s="320">
        <f t="shared" si="167"/>
        <v>0</v>
      </c>
      <c r="T502" s="320">
        <f t="shared" si="168"/>
        <v>0</v>
      </c>
      <c r="U502" s="320"/>
      <c r="V502" s="320" t="e">
        <f>VLOOKUP(S502,'Price list'!D$15:S$298,15,FALSE)</f>
        <v>#N/A</v>
      </c>
      <c r="W502" s="320">
        <f t="shared" si="169"/>
        <v>0</v>
      </c>
      <c r="X502" s="320">
        <f t="shared" si="170"/>
        <v>0</v>
      </c>
      <c r="Y502" s="318" t="e">
        <f t="shared" si="166"/>
        <v>#N/A</v>
      </c>
      <c r="Z502" s="318">
        <f t="shared" si="171"/>
        <v>0</v>
      </c>
      <c r="AC502" s="318" t="e">
        <f t="shared" si="172"/>
        <v>#N/A</v>
      </c>
      <c r="AD502" s="318">
        <f t="shared" si="173"/>
        <v>0</v>
      </c>
      <c r="AE502" s="318" t="e">
        <f t="shared" si="174"/>
        <v>#N/A</v>
      </c>
      <c r="AF502" s="318" t="e">
        <f>VLOOKUP(AC502,'Price list'!AN:AO,2,FALSE)</f>
        <v>#N/A</v>
      </c>
      <c r="AG502" s="318">
        <f t="shared" si="175"/>
        <v>0</v>
      </c>
      <c r="AH502" s="318">
        <f t="shared" si="176"/>
        <v>0</v>
      </c>
      <c r="AI502" s="318">
        <f t="shared" si="177"/>
        <v>0</v>
      </c>
    </row>
    <row r="503" spans="19:35" x14ac:dyDescent="0.25">
      <c r="S503" s="320">
        <f t="shared" si="167"/>
        <v>0</v>
      </c>
      <c r="T503" s="320">
        <f t="shared" si="168"/>
        <v>0</v>
      </c>
      <c r="U503" s="320"/>
      <c r="V503" s="320" t="e">
        <f>VLOOKUP(S503,'Price list'!D$15:S$298,15,FALSE)</f>
        <v>#N/A</v>
      </c>
      <c r="W503" s="320">
        <f t="shared" si="169"/>
        <v>0</v>
      </c>
      <c r="X503" s="320">
        <f t="shared" si="170"/>
        <v>0</v>
      </c>
      <c r="Y503" s="318" t="e">
        <f t="shared" si="166"/>
        <v>#N/A</v>
      </c>
      <c r="Z503" s="318">
        <f t="shared" si="171"/>
        <v>0</v>
      </c>
      <c r="AC503" s="318" t="e">
        <f t="shared" si="172"/>
        <v>#N/A</v>
      </c>
      <c r="AD503" s="318">
        <f t="shared" si="173"/>
        <v>0</v>
      </c>
      <c r="AE503" s="318" t="e">
        <f t="shared" si="174"/>
        <v>#N/A</v>
      </c>
      <c r="AF503" s="318" t="e">
        <f>VLOOKUP(AC503,'Price list'!AN:AO,2,FALSE)</f>
        <v>#N/A</v>
      </c>
      <c r="AG503" s="318">
        <f t="shared" si="175"/>
        <v>0</v>
      </c>
      <c r="AH503" s="318">
        <f t="shared" si="176"/>
        <v>0</v>
      </c>
      <c r="AI503" s="318">
        <f t="shared" si="177"/>
        <v>0</v>
      </c>
    </row>
    <row r="504" spans="19:35" x14ac:dyDescent="0.25">
      <c r="S504" s="320">
        <f t="shared" si="167"/>
        <v>0</v>
      </c>
      <c r="T504" s="320">
        <f t="shared" si="168"/>
        <v>0</v>
      </c>
      <c r="U504" s="320"/>
      <c r="V504" s="320" t="e">
        <f>VLOOKUP(S504,'Price list'!D$15:S$298,15,FALSE)</f>
        <v>#N/A</v>
      </c>
      <c r="W504" s="320">
        <f t="shared" si="169"/>
        <v>0</v>
      </c>
      <c r="X504" s="320">
        <f t="shared" si="170"/>
        <v>0</v>
      </c>
      <c r="Y504" s="318" t="e">
        <f t="shared" si="166"/>
        <v>#N/A</v>
      </c>
      <c r="Z504" s="318">
        <f t="shared" si="171"/>
        <v>0</v>
      </c>
      <c r="AC504" s="318" t="e">
        <f t="shared" si="172"/>
        <v>#N/A</v>
      </c>
      <c r="AD504" s="318">
        <f t="shared" si="173"/>
        <v>0</v>
      </c>
      <c r="AE504" s="318" t="e">
        <f t="shared" si="174"/>
        <v>#N/A</v>
      </c>
      <c r="AF504" s="318" t="e">
        <f>VLOOKUP(AC504,'Price list'!AN:AO,2,FALSE)</f>
        <v>#N/A</v>
      </c>
      <c r="AG504" s="318">
        <f t="shared" si="175"/>
        <v>0</v>
      </c>
      <c r="AH504" s="318">
        <f t="shared" si="176"/>
        <v>0</v>
      </c>
      <c r="AI504" s="318">
        <f t="shared" si="177"/>
        <v>0</v>
      </c>
    </row>
    <row r="505" spans="19:35" x14ac:dyDescent="0.25">
      <c r="S505" s="320">
        <f t="shared" si="167"/>
        <v>0</v>
      </c>
      <c r="T505" s="320">
        <f t="shared" si="168"/>
        <v>0</v>
      </c>
      <c r="U505" s="320"/>
      <c r="V505" s="320" t="e">
        <f>VLOOKUP(S505,'Price list'!D$15:S$298,15,FALSE)</f>
        <v>#N/A</v>
      </c>
      <c r="W505" s="320">
        <f t="shared" si="169"/>
        <v>0</v>
      </c>
      <c r="X505" s="320">
        <f t="shared" si="170"/>
        <v>0</v>
      </c>
      <c r="Y505" s="318" t="e">
        <f t="shared" si="166"/>
        <v>#N/A</v>
      </c>
      <c r="Z505" s="318">
        <f t="shared" si="171"/>
        <v>0</v>
      </c>
      <c r="AC505" s="318" t="e">
        <f t="shared" si="172"/>
        <v>#N/A</v>
      </c>
      <c r="AD505" s="318">
        <f t="shared" si="173"/>
        <v>0</v>
      </c>
      <c r="AE505" s="318" t="e">
        <f t="shared" si="174"/>
        <v>#N/A</v>
      </c>
      <c r="AF505" s="318" t="e">
        <f>VLOOKUP(AC505,'Price list'!AN:AO,2,FALSE)</f>
        <v>#N/A</v>
      </c>
      <c r="AG505" s="318">
        <f t="shared" si="175"/>
        <v>0</v>
      </c>
      <c r="AH505" s="318">
        <f t="shared" si="176"/>
        <v>0</v>
      </c>
      <c r="AI505" s="318">
        <f t="shared" si="177"/>
        <v>0</v>
      </c>
    </row>
    <row r="506" spans="19:35" x14ac:dyDescent="0.25">
      <c r="S506" s="320">
        <f t="shared" si="167"/>
        <v>0</v>
      </c>
      <c r="T506" s="320">
        <f t="shared" si="168"/>
        <v>0</v>
      </c>
      <c r="U506" s="320"/>
      <c r="V506" s="320" t="e">
        <f>VLOOKUP(S506,'Price list'!D$15:S$298,15,FALSE)</f>
        <v>#N/A</v>
      </c>
      <c r="W506" s="320">
        <f t="shared" si="169"/>
        <v>0</v>
      </c>
      <c r="X506" s="320">
        <f t="shared" si="170"/>
        <v>0</v>
      </c>
      <c r="Y506" s="318" t="e">
        <f t="shared" si="166"/>
        <v>#N/A</v>
      </c>
      <c r="Z506" s="318">
        <f t="shared" si="171"/>
        <v>0</v>
      </c>
      <c r="AC506" s="318" t="e">
        <f t="shared" si="172"/>
        <v>#N/A</v>
      </c>
      <c r="AD506" s="318">
        <f t="shared" si="173"/>
        <v>0</v>
      </c>
      <c r="AE506" s="318" t="e">
        <f t="shared" si="174"/>
        <v>#N/A</v>
      </c>
      <c r="AF506" s="318" t="e">
        <f>VLOOKUP(AC506,'Price list'!AN:AO,2,FALSE)</f>
        <v>#N/A</v>
      </c>
      <c r="AG506" s="318">
        <f t="shared" si="175"/>
        <v>0</v>
      </c>
      <c r="AH506" s="318">
        <f t="shared" si="176"/>
        <v>0</v>
      </c>
      <c r="AI506" s="318">
        <f t="shared" si="177"/>
        <v>0</v>
      </c>
    </row>
    <row r="507" spans="19:35" x14ac:dyDescent="0.25">
      <c r="S507" s="320">
        <f t="shared" si="167"/>
        <v>0</v>
      </c>
      <c r="T507" s="320">
        <f t="shared" si="168"/>
        <v>0</v>
      </c>
      <c r="U507" s="320"/>
      <c r="V507" s="320" t="e">
        <f>VLOOKUP(S507,'Price list'!D$15:S$298,15,FALSE)</f>
        <v>#N/A</v>
      </c>
      <c r="W507" s="320">
        <f t="shared" si="169"/>
        <v>0</v>
      </c>
      <c r="X507" s="320">
        <f t="shared" si="170"/>
        <v>0</v>
      </c>
      <c r="Y507" s="318" t="e">
        <f t="shared" si="166"/>
        <v>#N/A</v>
      </c>
      <c r="Z507" s="318">
        <f t="shared" si="171"/>
        <v>0</v>
      </c>
      <c r="AC507" s="318" t="e">
        <f t="shared" si="172"/>
        <v>#N/A</v>
      </c>
      <c r="AD507" s="318">
        <f t="shared" si="173"/>
        <v>0</v>
      </c>
      <c r="AE507" s="318" t="e">
        <f t="shared" si="174"/>
        <v>#N/A</v>
      </c>
      <c r="AF507" s="318" t="e">
        <f>VLOOKUP(AC507,'Price list'!AN:AO,2,FALSE)</f>
        <v>#N/A</v>
      </c>
      <c r="AG507" s="318">
        <f t="shared" si="175"/>
        <v>0</v>
      </c>
      <c r="AH507" s="318">
        <f t="shared" si="176"/>
        <v>0</v>
      </c>
      <c r="AI507" s="318">
        <f t="shared" si="177"/>
        <v>0</v>
      </c>
    </row>
    <row r="508" spans="19:35" x14ac:dyDescent="0.25">
      <c r="S508" s="320">
        <f t="shared" si="167"/>
        <v>0</v>
      </c>
      <c r="T508" s="320">
        <f t="shared" si="168"/>
        <v>0</v>
      </c>
      <c r="U508" s="320"/>
      <c r="V508" s="320" t="e">
        <f>VLOOKUP(S508,'Price list'!D$15:S$298,15,FALSE)</f>
        <v>#N/A</v>
      </c>
      <c r="W508" s="320">
        <f t="shared" si="169"/>
        <v>0</v>
      </c>
      <c r="X508" s="320">
        <f t="shared" si="170"/>
        <v>0</v>
      </c>
      <c r="Y508" s="318" t="e">
        <f t="shared" si="166"/>
        <v>#N/A</v>
      </c>
      <c r="Z508" s="318">
        <f t="shared" si="171"/>
        <v>0</v>
      </c>
      <c r="AC508" s="318" t="e">
        <f t="shared" si="172"/>
        <v>#N/A</v>
      </c>
      <c r="AD508" s="318">
        <f t="shared" si="173"/>
        <v>0</v>
      </c>
      <c r="AE508" s="318" t="e">
        <f t="shared" si="174"/>
        <v>#N/A</v>
      </c>
      <c r="AF508" s="318" t="e">
        <f>VLOOKUP(AC508,'Price list'!AN:AO,2,FALSE)</f>
        <v>#N/A</v>
      </c>
      <c r="AG508" s="318">
        <f t="shared" si="175"/>
        <v>0</v>
      </c>
      <c r="AH508" s="318">
        <f t="shared" si="176"/>
        <v>0</v>
      </c>
      <c r="AI508" s="318">
        <f t="shared" si="177"/>
        <v>0</v>
      </c>
    </row>
    <row r="509" spans="19:35" x14ac:dyDescent="0.25">
      <c r="S509" s="320">
        <f t="shared" si="167"/>
        <v>0</v>
      </c>
      <c r="T509" s="320">
        <f t="shared" si="168"/>
        <v>0</v>
      </c>
      <c r="U509" s="320"/>
      <c r="V509" s="320" t="e">
        <f>VLOOKUP(S509,'Price list'!D$15:S$298,15,FALSE)</f>
        <v>#N/A</v>
      </c>
      <c r="W509" s="320">
        <f t="shared" si="169"/>
        <v>0</v>
      </c>
      <c r="X509" s="320">
        <f t="shared" si="170"/>
        <v>0</v>
      </c>
      <c r="Y509" s="318" t="e">
        <f t="shared" si="166"/>
        <v>#N/A</v>
      </c>
      <c r="Z509" s="318">
        <f t="shared" si="171"/>
        <v>0</v>
      </c>
      <c r="AC509" s="318" t="e">
        <f t="shared" si="172"/>
        <v>#N/A</v>
      </c>
      <c r="AD509" s="318">
        <f t="shared" si="173"/>
        <v>0</v>
      </c>
      <c r="AE509" s="318" t="e">
        <f t="shared" si="174"/>
        <v>#N/A</v>
      </c>
      <c r="AF509" s="318" t="e">
        <f>VLOOKUP(AC509,'Price list'!AN:AO,2,FALSE)</f>
        <v>#N/A</v>
      </c>
      <c r="AG509" s="318">
        <f t="shared" si="175"/>
        <v>0</v>
      </c>
      <c r="AH509" s="318">
        <f t="shared" si="176"/>
        <v>0</v>
      </c>
      <c r="AI509" s="318">
        <f t="shared" si="177"/>
        <v>0</v>
      </c>
    </row>
    <row r="510" spans="19:35" x14ac:dyDescent="0.25">
      <c r="S510" s="320">
        <f t="shared" si="167"/>
        <v>0</v>
      </c>
      <c r="T510" s="320">
        <f t="shared" si="168"/>
        <v>0</v>
      </c>
      <c r="U510" s="320"/>
      <c r="V510" s="320" t="e">
        <f>VLOOKUP(S510,'Price list'!D$15:S$298,15,FALSE)</f>
        <v>#N/A</v>
      </c>
      <c r="W510" s="320">
        <f t="shared" si="169"/>
        <v>0</v>
      </c>
      <c r="X510" s="320">
        <f t="shared" si="170"/>
        <v>0</v>
      </c>
      <c r="Y510" s="318" t="e">
        <f t="shared" si="166"/>
        <v>#N/A</v>
      </c>
      <c r="Z510" s="318">
        <f t="shared" si="171"/>
        <v>0</v>
      </c>
      <c r="AC510" s="318" t="e">
        <f t="shared" si="172"/>
        <v>#N/A</v>
      </c>
      <c r="AD510" s="318">
        <f t="shared" si="173"/>
        <v>0</v>
      </c>
      <c r="AE510" s="318" t="e">
        <f t="shared" si="174"/>
        <v>#N/A</v>
      </c>
      <c r="AF510" s="318" t="e">
        <f>VLOOKUP(AC510,'Price list'!AN:AO,2,FALSE)</f>
        <v>#N/A</v>
      </c>
      <c r="AG510" s="318">
        <f t="shared" si="175"/>
        <v>0</v>
      </c>
      <c r="AH510" s="318">
        <f t="shared" si="176"/>
        <v>0</v>
      </c>
      <c r="AI510" s="318">
        <f t="shared" si="177"/>
        <v>0</v>
      </c>
    </row>
    <row r="511" spans="19:35" x14ac:dyDescent="0.25">
      <c r="S511" s="320">
        <f t="shared" si="167"/>
        <v>0</v>
      </c>
      <c r="T511" s="320">
        <f t="shared" si="168"/>
        <v>0</v>
      </c>
      <c r="U511" s="320"/>
      <c r="V511" s="320" t="e">
        <f>VLOOKUP(S511,'Price list'!D$15:S$298,15,FALSE)</f>
        <v>#N/A</v>
      </c>
      <c r="W511" s="320">
        <f t="shared" si="169"/>
        <v>0</v>
      </c>
      <c r="X511" s="320">
        <f t="shared" si="170"/>
        <v>0</v>
      </c>
      <c r="Y511" s="318" t="e">
        <f t="shared" si="166"/>
        <v>#N/A</v>
      </c>
      <c r="Z511" s="318">
        <f t="shared" si="171"/>
        <v>0</v>
      </c>
      <c r="AC511" s="318" t="e">
        <f t="shared" si="172"/>
        <v>#N/A</v>
      </c>
      <c r="AD511" s="318">
        <f t="shared" si="173"/>
        <v>0</v>
      </c>
      <c r="AE511" s="318" t="e">
        <f t="shared" si="174"/>
        <v>#N/A</v>
      </c>
      <c r="AF511" s="318" t="e">
        <f>VLOOKUP(AC511,'Price list'!AN:AO,2,FALSE)</f>
        <v>#N/A</v>
      </c>
      <c r="AG511" s="318">
        <f t="shared" si="175"/>
        <v>0</v>
      </c>
      <c r="AH511" s="318">
        <f t="shared" si="176"/>
        <v>0</v>
      </c>
      <c r="AI511" s="318">
        <f t="shared" si="177"/>
        <v>0</v>
      </c>
    </row>
    <row r="512" spans="19:35" x14ac:dyDescent="0.25">
      <c r="S512" s="320">
        <f t="shared" si="167"/>
        <v>0</v>
      </c>
      <c r="T512" s="320">
        <f t="shared" si="168"/>
        <v>0</v>
      </c>
      <c r="U512" s="320"/>
      <c r="V512" s="320" t="e">
        <f>VLOOKUP(S512,'Price list'!D$15:S$298,15,FALSE)</f>
        <v>#N/A</v>
      </c>
      <c r="W512" s="320">
        <f t="shared" si="169"/>
        <v>0</v>
      </c>
      <c r="X512" s="320">
        <f t="shared" si="170"/>
        <v>0</v>
      </c>
      <c r="Y512" s="318" t="e">
        <f t="shared" si="166"/>
        <v>#N/A</v>
      </c>
      <c r="Z512" s="318">
        <f t="shared" si="171"/>
        <v>0</v>
      </c>
      <c r="AC512" s="318" t="e">
        <f t="shared" si="172"/>
        <v>#N/A</v>
      </c>
      <c r="AD512" s="318">
        <f t="shared" si="173"/>
        <v>0</v>
      </c>
      <c r="AE512" s="318" t="e">
        <f t="shared" si="174"/>
        <v>#N/A</v>
      </c>
      <c r="AF512" s="318" t="e">
        <f>VLOOKUP(AC512,'Price list'!AN:AO,2,FALSE)</f>
        <v>#N/A</v>
      </c>
      <c r="AG512" s="318">
        <f t="shared" si="175"/>
        <v>0</v>
      </c>
      <c r="AH512" s="318">
        <f t="shared" si="176"/>
        <v>0</v>
      </c>
      <c r="AI512" s="318">
        <f t="shared" si="177"/>
        <v>0</v>
      </c>
    </row>
    <row r="513" spans="19:35" x14ac:dyDescent="0.25">
      <c r="S513" s="320">
        <f t="shared" si="167"/>
        <v>0</v>
      </c>
      <c r="T513" s="320">
        <f t="shared" si="168"/>
        <v>0</v>
      </c>
      <c r="U513" s="320"/>
      <c r="V513" s="320" t="e">
        <f>VLOOKUP(S513,'Price list'!D$15:S$298,15,FALSE)</f>
        <v>#N/A</v>
      </c>
      <c r="W513" s="320">
        <f t="shared" si="169"/>
        <v>0</v>
      </c>
      <c r="X513" s="320">
        <f t="shared" si="170"/>
        <v>0</v>
      </c>
      <c r="Y513" s="318" t="e">
        <f t="shared" si="166"/>
        <v>#N/A</v>
      </c>
      <c r="Z513" s="318">
        <f t="shared" si="171"/>
        <v>0</v>
      </c>
      <c r="AC513" s="318" t="e">
        <f t="shared" si="172"/>
        <v>#N/A</v>
      </c>
      <c r="AD513" s="318">
        <f t="shared" si="173"/>
        <v>0</v>
      </c>
      <c r="AE513" s="318" t="e">
        <f t="shared" si="174"/>
        <v>#N/A</v>
      </c>
      <c r="AF513" s="318" t="e">
        <f>VLOOKUP(AC513,'Price list'!AN:AO,2,FALSE)</f>
        <v>#N/A</v>
      </c>
      <c r="AG513" s="318">
        <f t="shared" si="175"/>
        <v>0</v>
      </c>
      <c r="AH513" s="318">
        <f t="shared" si="176"/>
        <v>0</v>
      </c>
      <c r="AI513" s="318">
        <f t="shared" si="177"/>
        <v>0</v>
      </c>
    </row>
    <row r="514" spans="19:35" x14ac:dyDescent="0.25">
      <c r="S514" s="320">
        <f t="shared" si="167"/>
        <v>0</v>
      </c>
      <c r="T514" s="320">
        <f t="shared" si="168"/>
        <v>0</v>
      </c>
      <c r="U514" s="320"/>
      <c r="V514" s="320" t="e">
        <f>VLOOKUP(S514,'Price list'!D$15:S$298,15,FALSE)</f>
        <v>#N/A</v>
      </c>
      <c r="W514" s="320">
        <f t="shared" si="169"/>
        <v>0</v>
      </c>
      <c r="X514" s="320">
        <f t="shared" si="170"/>
        <v>0</v>
      </c>
      <c r="Y514" s="318" t="e">
        <f t="shared" si="166"/>
        <v>#N/A</v>
      </c>
      <c r="Z514" s="318">
        <f t="shared" si="171"/>
        <v>0</v>
      </c>
      <c r="AC514" s="318" t="e">
        <f t="shared" si="172"/>
        <v>#N/A</v>
      </c>
      <c r="AD514" s="318">
        <f t="shared" si="173"/>
        <v>0</v>
      </c>
      <c r="AE514" s="318" t="e">
        <f t="shared" si="174"/>
        <v>#N/A</v>
      </c>
      <c r="AF514" s="318" t="e">
        <f>VLOOKUP(AC514,'Price list'!AN:AO,2,FALSE)</f>
        <v>#N/A</v>
      </c>
      <c r="AG514" s="318">
        <f t="shared" si="175"/>
        <v>0</v>
      </c>
      <c r="AH514" s="318">
        <f t="shared" si="176"/>
        <v>0</v>
      </c>
      <c r="AI514" s="318">
        <f t="shared" si="177"/>
        <v>0</v>
      </c>
    </row>
    <row r="515" spans="19:35" x14ac:dyDescent="0.25">
      <c r="S515" s="320">
        <f t="shared" si="167"/>
        <v>0</v>
      </c>
      <c r="T515" s="320">
        <f t="shared" si="168"/>
        <v>0</v>
      </c>
      <c r="U515" s="320"/>
      <c r="V515" s="320" t="e">
        <f>VLOOKUP(S515,'Price list'!D$15:S$298,15,FALSE)</f>
        <v>#N/A</v>
      </c>
      <c r="W515" s="320">
        <f t="shared" si="169"/>
        <v>0</v>
      </c>
      <c r="X515" s="320">
        <f t="shared" si="170"/>
        <v>0</v>
      </c>
      <c r="Y515" s="318" t="e">
        <f t="shared" ref="Y515:Y578" si="178">VLOOKUP(A515,AA:AB,2,FALSE)</f>
        <v>#N/A</v>
      </c>
      <c r="Z515" s="318">
        <f t="shared" si="171"/>
        <v>0</v>
      </c>
      <c r="AC515" s="318" t="e">
        <f t="shared" si="172"/>
        <v>#N/A</v>
      </c>
      <c r="AD515" s="318">
        <f t="shared" si="173"/>
        <v>0</v>
      </c>
      <c r="AE515" s="318" t="e">
        <f t="shared" si="174"/>
        <v>#N/A</v>
      </c>
      <c r="AF515" s="318" t="e">
        <f>VLOOKUP(AC515,'Price list'!AN:AO,2,FALSE)</f>
        <v>#N/A</v>
      </c>
      <c r="AG515" s="318">
        <f t="shared" si="175"/>
        <v>0</v>
      </c>
      <c r="AH515" s="318">
        <f t="shared" si="176"/>
        <v>0</v>
      </c>
      <c r="AI515" s="318">
        <f t="shared" si="177"/>
        <v>0</v>
      </c>
    </row>
    <row r="516" spans="19:35" x14ac:dyDescent="0.25">
      <c r="S516" s="320">
        <f t="shared" si="167"/>
        <v>0</v>
      </c>
      <c r="T516" s="320">
        <f t="shared" si="168"/>
        <v>0</v>
      </c>
      <c r="U516" s="320"/>
      <c r="V516" s="320" t="e">
        <f>VLOOKUP(S516,'Price list'!D$15:S$298,15,FALSE)</f>
        <v>#N/A</v>
      </c>
      <c r="W516" s="320">
        <f t="shared" si="169"/>
        <v>0</v>
      </c>
      <c r="X516" s="320">
        <f t="shared" si="170"/>
        <v>0</v>
      </c>
      <c r="Y516" s="318" t="e">
        <f t="shared" si="178"/>
        <v>#N/A</v>
      </c>
      <c r="Z516" s="318">
        <f t="shared" si="171"/>
        <v>0</v>
      </c>
      <c r="AC516" s="318" t="e">
        <f t="shared" si="172"/>
        <v>#N/A</v>
      </c>
      <c r="AD516" s="318">
        <f t="shared" si="173"/>
        <v>0</v>
      </c>
      <c r="AE516" s="318" t="e">
        <f t="shared" si="174"/>
        <v>#N/A</v>
      </c>
      <c r="AF516" s="318" t="e">
        <f>VLOOKUP(AC516,'Price list'!AN:AO,2,FALSE)</f>
        <v>#N/A</v>
      </c>
      <c r="AG516" s="318">
        <f t="shared" si="175"/>
        <v>0</v>
      </c>
      <c r="AH516" s="318">
        <f t="shared" si="176"/>
        <v>0</v>
      </c>
      <c r="AI516" s="318">
        <f t="shared" si="177"/>
        <v>0</v>
      </c>
    </row>
    <row r="517" spans="19:35" x14ac:dyDescent="0.25">
      <c r="S517" s="320">
        <f t="shared" si="167"/>
        <v>0</v>
      </c>
      <c r="T517" s="320">
        <f t="shared" si="168"/>
        <v>0</v>
      </c>
      <c r="U517" s="320"/>
      <c r="V517" s="320" t="e">
        <f>VLOOKUP(S517,'Price list'!D$15:S$298,15,FALSE)</f>
        <v>#N/A</v>
      </c>
      <c r="W517" s="320">
        <f t="shared" si="169"/>
        <v>0</v>
      </c>
      <c r="X517" s="320">
        <f t="shared" si="170"/>
        <v>0</v>
      </c>
      <c r="Y517" s="318" t="e">
        <f t="shared" si="178"/>
        <v>#N/A</v>
      </c>
      <c r="Z517" s="318">
        <f t="shared" si="171"/>
        <v>0</v>
      </c>
      <c r="AC517" s="318" t="e">
        <f t="shared" si="172"/>
        <v>#N/A</v>
      </c>
      <c r="AD517" s="318">
        <f t="shared" si="173"/>
        <v>0</v>
      </c>
      <c r="AE517" s="318" t="e">
        <f t="shared" si="174"/>
        <v>#N/A</v>
      </c>
      <c r="AF517" s="318" t="e">
        <f>VLOOKUP(AC517,'Price list'!AN:AO,2,FALSE)</f>
        <v>#N/A</v>
      </c>
      <c r="AG517" s="318">
        <f t="shared" si="175"/>
        <v>0</v>
      </c>
      <c r="AH517" s="318">
        <f t="shared" si="176"/>
        <v>0</v>
      </c>
      <c r="AI517" s="318">
        <f t="shared" si="177"/>
        <v>0</v>
      </c>
    </row>
    <row r="518" spans="19:35" x14ac:dyDescent="0.25">
      <c r="S518" s="320">
        <f t="shared" si="167"/>
        <v>0</v>
      </c>
      <c r="T518" s="320">
        <f t="shared" si="168"/>
        <v>0</v>
      </c>
      <c r="U518" s="320"/>
      <c r="V518" s="320" t="e">
        <f>VLOOKUP(S518,'Price list'!D$15:S$298,15,FALSE)</f>
        <v>#N/A</v>
      </c>
      <c r="W518" s="320">
        <f t="shared" si="169"/>
        <v>0</v>
      </c>
      <c r="X518" s="320">
        <f t="shared" si="170"/>
        <v>0</v>
      </c>
      <c r="Y518" s="318" t="e">
        <f t="shared" si="178"/>
        <v>#N/A</v>
      </c>
      <c r="Z518" s="318">
        <f t="shared" si="171"/>
        <v>0</v>
      </c>
      <c r="AC518" s="318" t="e">
        <f t="shared" si="172"/>
        <v>#N/A</v>
      </c>
      <c r="AD518" s="318">
        <f t="shared" si="173"/>
        <v>0</v>
      </c>
      <c r="AE518" s="318" t="e">
        <f t="shared" si="174"/>
        <v>#N/A</v>
      </c>
      <c r="AF518" s="318" t="e">
        <f>VLOOKUP(AC518,'Price list'!AN:AO,2,FALSE)</f>
        <v>#N/A</v>
      </c>
      <c r="AG518" s="318">
        <f t="shared" si="175"/>
        <v>0</v>
      </c>
      <c r="AH518" s="318">
        <f t="shared" si="176"/>
        <v>0</v>
      </c>
      <c r="AI518" s="318">
        <f t="shared" si="177"/>
        <v>0</v>
      </c>
    </row>
    <row r="519" spans="19:35" x14ac:dyDescent="0.25">
      <c r="S519" s="320">
        <f t="shared" si="167"/>
        <v>0</v>
      </c>
      <c r="T519" s="320">
        <f t="shared" si="168"/>
        <v>0</v>
      </c>
      <c r="U519" s="320"/>
      <c r="V519" s="320" t="e">
        <f>VLOOKUP(S519,'Price list'!D$15:S$298,15,FALSE)</f>
        <v>#N/A</v>
      </c>
      <c r="W519" s="320">
        <f t="shared" si="169"/>
        <v>0</v>
      </c>
      <c r="X519" s="320">
        <f t="shared" si="170"/>
        <v>0</v>
      </c>
      <c r="Y519" s="318" t="e">
        <f t="shared" si="178"/>
        <v>#N/A</v>
      </c>
      <c r="Z519" s="318">
        <f t="shared" si="171"/>
        <v>0</v>
      </c>
      <c r="AC519" s="318" t="e">
        <f t="shared" si="172"/>
        <v>#N/A</v>
      </c>
      <c r="AD519" s="318">
        <f t="shared" si="173"/>
        <v>0</v>
      </c>
      <c r="AE519" s="318" t="e">
        <f t="shared" si="174"/>
        <v>#N/A</v>
      </c>
      <c r="AF519" s="318" t="e">
        <f>VLOOKUP(AC519,'Price list'!AN:AO,2,FALSE)</f>
        <v>#N/A</v>
      </c>
      <c r="AG519" s="318">
        <f t="shared" si="175"/>
        <v>0</v>
      </c>
      <c r="AH519" s="318">
        <f t="shared" si="176"/>
        <v>0</v>
      </c>
      <c r="AI519" s="318">
        <f t="shared" si="177"/>
        <v>0</v>
      </c>
    </row>
    <row r="520" spans="19:35" x14ac:dyDescent="0.25">
      <c r="S520" s="320">
        <f t="shared" si="167"/>
        <v>0</v>
      </c>
      <c r="T520" s="320">
        <f t="shared" si="168"/>
        <v>0</v>
      </c>
      <c r="U520" s="320"/>
      <c r="V520" s="320" t="e">
        <f>VLOOKUP(S520,'Price list'!D$15:S$298,15,FALSE)</f>
        <v>#N/A</v>
      </c>
      <c r="W520" s="320">
        <f t="shared" si="169"/>
        <v>0</v>
      </c>
      <c r="X520" s="320">
        <f t="shared" si="170"/>
        <v>0</v>
      </c>
      <c r="Y520" s="318" t="e">
        <f t="shared" si="178"/>
        <v>#N/A</v>
      </c>
      <c r="Z520" s="318">
        <f t="shared" si="171"/>
        <v>0</v>
      </c>
      <c r="AC520" s="318" t="e">
        <f t="shared" si="172"/>
        <v>#N/A</v>
      </c>
      <c r="AD520" s="318">
        <f t="shared" si="173"/>
        <v>0</v>
      </c>
      <c r="AE520" s="318" t="e">
        <f t="shared" si="174"/>
        <v>#N/A</v>
      </c>
      <c r="AF520" s="318" t="e">
        <f>VLOOKUP(AC520,'Price list'!AN:AO,2,FALSE)</f>
        <v>#N/A</v>
      </c>
      <c r="AG520" s="318">
        <f t="shared" si="175"/>
        <v>0</v>
      </c>
      <c r="AH520" s="318">
        <f t="shared" si="176"/>
        <v>0</v>
      </c>
      <c r="AI520" s="318">
        <f t="shared" si="177"/>
        <v>0</v>
      </c>
    </row>
    <row r="521" spans="19:35" x14ac:dyDescent="0.25">
      <c r="S521" s="320">
        <f t="shared" ref="S521:S584" si="179">E521</f>
        <v>0</v>
      </c>
      <c r="T521" s="320">
        <f t="shared" ref="T521:T584" si="180">D521</f>
        <v>0</v>
      </c>
      <c r="U521" s="320"/>
      <c r="V521" s="320" t="e">
        <f>VLOOKUP(S521,'Price list'!D$15:S$298,15,FALSE)</f>
        <v>#N/A</v>
      </c>
      <c r="W521" s="320">
        <f t="shared" ref="W521:W584" si="181">G521</f>
        <v>0</v>
      </c>
      <c r="X521" s="320">
        <f t="shared" ref="X521:X584" si="182">H521</f>
        <v>0</v>
      </c>
      <c r="Y521" s="318" t="e">
        <f t="shared" si="178"/>
        <v>#N/A</v>
      </c>
      <c r="Z521" s="318">
        <f t="shared" ref="Z521:Z584" si="183">B521</f>
        <v>0</v>
      </c>
      <c r="AC521" s="318" t="e">
        <f t="shared" ref="AC521:AC584" si="184">CONCATENATE(Y521,S521,Z521)</f>
        <v>#N/A</v>
      </c>
      <c r="AD521" s="318">
        <f t="shared" ref="AD521:AD584" si="185">S521</f>
        <v>0</v>
      </c>
      <c r="AE521" s="318" t="e">
        <f t="shared" ref="AE521:AE584" si="186">CONCATENATE(Y521,AD521)</f>
        <v>#N/A</v>
      </c>
      <c r="AF521" s="318" t="e">
        <f>VLOOKUP(AC521,'Price list'!AN:AO,2,FALSE)</f>
        <v>#N/A</v>
      </c>
      <c r="AG521" s="318">
        <f t="shared" ref="AG521:AG584" si="187">S521</f>
        <v>0</v>
      </c>
      <c r="AH521" s="318">
        <f t="shared" ref="AH521:AH584" si="188">W521</f>
        <v>0</v>
      </c>
      <c r="AI521" s="318">
        <f t="shared" ref="AI521:AI584" si="189">X521</f>
        <v>0</v>
      </c>
    </row>
    <row r="522" spans="19:35" x14ac:dyDescent="0.25">
      <c r="S522" s="320">
        <f t="shared" si="179"/>
        <v>0</v>
      </c>
      <c r="T522" s="320">
        <f t="shared" si="180"/>
        <v>0</v>
      </c>
      <c r="U522" s="320"/>
      <c r="V522" s="320" t="e">
        <f>VLOOKUP(S522,'Price list'!D$15:S$298,15,FALSE)</f>
        <v>#N/A</v>
      </c>
      <c r="W522" s="320">
        <f t="shared" si="181"/>
        <v>0</v>
      </c>
      <c r="X522" s="320">
        <f t="shared" si="182"/>
        <v>0</v>
      </c>
      <c r="Y522" s="318" t="e">
        <f t="shared" si="178"/>
        <v>#N/A</v>
      </c>
      <c r="Z522" s="318">
        <f t="shared" si="183"/>
        <v>0</v>
      </c>
      <c r="AC522" s="318" t="e">
        <f t="shared" si="184"/>
        <v>#N/A</v>
      </c>
      <c r="AD522" s="318">
        <f t="shared" si="185"/>
        <v>0</v>
      </c>
      <c r="AE522" s="318" t="e">
        <f t="shared" si="186"/>
        <v>#N/A</v>
      </c>
      <c r="AF522" s="318" t="e">
        <f>VLOOKUP(AC522,'Price list'!AN:AO,2,FALSE)</f>
        <v>#N/A</v>
      </c>
      <c r="AG522" s="318">
        <f t="shared" si="187"/>
        <v>0</v>
      </c>
      <c r="AH522" s="318">
        <f t="shared" si="188"/>
        <v>0</v>
      </c>
      <c r="AI522" s="318">
        <f t="shared" si="189"/>
        <v>0</v>
      </c>
    </row>
    <row r="523" spans="19:35" x14ac:dyDescent="0.25">
      <c r="S523" s="320">
        <f t="shared" si="179"/>
        <v>0</v>
      </c>
      <c r="T523" s="320">
        <f t="shared" si="180"/>
        <v>0</v>
      </c>
      <c r="U523" s="320"/>
      <c r="V523" s="320" t="e">
        <f>VLOOKUP(S523,'Price list'!D$15:S$298,15,FALSE)</f>
        <v>#N/A</v>
      </c>
      <c r="W523" s="320">
        <f t="shared" si="181"/>
        <v>0</v>
      </c>
      <c r="X523" s="320">
        <f t="shared" si="182"/>
        <v>0</v>
      </c>
      <c r="Y523" s="318" t="e">
        <f t="shared" si="178"/>
        <v>#N/A</v>
      </c>
      <c r="Z523" s="318">
        <f t="shared" si="183"/>
        <v>0</v>
      </c>
      <c r="AC523" s="318" t="e">
        <f t="shared" si="184"/>
        <v>#N/A</v>
      </c>
      <c r="AD523" s="318">
        <f t="shared" si="185"/>
        <v>0</v>
      </c>
      <c r="AE523" s="318" t="e">
        <f t="shared" si="186"/>
        <v>#N/A</v>
      </c>
      <c r="AF523" s="318" t="e">
        <f>VLOOKUP(AC523,'Price list'!AN:AO,2,FALSE)</f>
        <v>#N/A</v>
      </c>
      <c r="AG523" s="318">
        <f t="shared" si="187"/>
        <v>0</v>
      </c>
      <c r="AH523" s="318">
        <f t="shared" si="188"/>
        <v>0</v>
      </c>
      <c r="AI523" s="318">
        <f t="shared" si="189"/>
        <v>0</v>
      </c>
    </row>
    <row r="524" spans="19:35" x14ac:dyDescent="0.25">
      <c r="S524" s="320">
        <f t="shared" si="179"/>
        <v>0</v>
      </c>
      <c r="T524" s="320">
        <f t="shared" si="180"/>
        <v>0</v>
      </c>
      <c r="U524" s="320"/>
      <c r="V524" s="320" t="e">
        <f>VLOOKUP(S524,'Price list'!D$15:S$298,15,FALSE)</f>
        <v>#N/A</v>
      </c>
      <c r="W524" s="320">
        <f t="shared" si="181"/>
        <v>0</v>
      </c>
      <c r="X524" s="320">
        <f t="shared" si="182"/>
        <v>0</v>
      </c>
      <c r="Y524" s="318" t="e">
        <f t="shared" si="178"/>
        <v>#N/A</v>
      </c>
      <c r="Z524" s="318">
        <f t="shared" si="183"/>
        <v>0</v>
      </c>
      <c r="AC524" s="318" t="e">
        <f t="shared" si="184"/>
        <v>#N/A</v>
      </c>
      <c r="AD524" s="318">
        <f t="shared" si="185"/>
        <v>0</v>
      </c>
      <c r="AE524" s="318" t="e">
        <f t="shared" si="186"/>
        <v>#N/A</v>
      </c>
      <c r="AF524" s="318" t="e">
        <f>VLOOKUP(AC524,'Price list'!AN:AO,2,FALSE)</f>
        <v>#N/A</v>
      </c>
      <c r="AG524" s="318">
        <f t="shared" si="187"/>
        <v>0</v>
      </c>
      <c r="AH524" s="318">
        <f t="shared" si="188"/>
        <v>0</v>
      </c>
      <c r="AI524" s="318">
        <f t="shared" si="189"/>
        <v>0</v>
      </c>
    </row>
    <row r="525" spans="19:35" x14ac:dyDescent="0.25">
      <c r="S525" s="320">
        <f t="shared" si="179"/>
        <v>0</v>
      </c>
      <c r="T525" s="320">
        <f t="shared" si="180"/>
        <v>0</v>
      </c>
      <c r="U525" s="320"/>
      <c r="V525" s="320" t="e">
        <f>VLOOKUP(S525,'Price list'!D$15:S$298,15,FALSE)</f>
        <v>#N/A</v>
      </c>
      <c r="W525" s="320">
        <f t="shared" si="181"/>
        <v>0</v>
      </c>
      <c r="X525" s="320">
        <f t="shared" si="182"/>
        <v>0</v>
      </c>
      <c r="Y525" s="318" t="e">
        <f t="shared" si="178"/>
        <v>#N/A</v>
      </c>
      <c r="Z525" s="318">
        <f t="shared" si="183"/>
        <v>0</v>
      </c>
      <c r="AC525" s="318" t="e">
        <f t="shared" si="184"/>
        <v>#N/A</v>
      </c>
      <c r="AD525" s="318">
        <f t="shared" si="185"/>
        <v>0</v>
      </c>
      <c r="AE525" s="318" t="e">
        <f t="shared" si="186"/>
        <v>#N/A</v>
      </c>
      <c r="AF525" s="318" t="e">
        <f>VLOOKUP(AC525,'Price list'!AN:AO,2,FALSE)</f>
        <v>#N/A</v>
      </c>
      <c r="AG525" s="318">
        <f t="shared" si="187"/>
        <v>0</v>
      </c>
      <c r="AH525" s="318">
        <f t="shared" si="188"/>
        <v>0</v>
      </c>
      <c r="AI525" s="318">
        <f t="shared" si="189"/>
        <v>0</v>
      </c>
    </row>
    <row r="526" spans="19:35" x14ac:dyDescent="0.25">
      <c r="S526" s="320">
        <f t="shared" si="179"/>
        <v>0</v>
      </c>
      <c r="T526" s="320">
        <f t="shared" si="180"/>
        <v>0</v>
      </c>
      <c r="U526" s="320"/>
      <c r="V526" s="320" t="e">
        <f>VLOOKUP(S526,'Price list'!D$15:S$298,15,FALSE)</f>
        <v>#N/A</v>
      </c>
      <c r="W526" s="320">
        <f t="shared" si="181"/>
        <v>0</v>
      </c>
      <c r="X526" s="320">
        <f t="shared" si="182"/>
        <v>0</v>
      </c>
      <c r="Y526" s="318" t="e">
        <f t="shared" si="178"/>
        <v>#N/A</v>
      </c>
      <c r="Z526" s="318">
        <f t="shared" si="183"/>
        <v>0</v>
      </c>
      <c r="AC526" s="318" t="e">
        <f t="shared" si="184"/>
        <v>#N/A</v>
      </c>
      <c r="AD526" s="318">
        <f t="shared" si="185"/>
        <v>0</v>
      </c>
      <c r="AE526" s="318" t="e">
        <f t="shared" si="186"/>
        <v>#N/A</v>
      </c>
      <c r="AF526" s="318" t="e">
        <f>VLOOKUP(AC526,'Price list'!AN:AO,2,FALSE)</f>
        <v>#N/A</v>
      </c>
      <c r="AG526" s="318">
        <f t="shared" si="187"/>
        <v>0</v>
      </c>
      <c r="AH526" s="318">
        <f t="shared" si="188"/>
        <v>0</v>
      </c>
      <c r="AI526" s="318">
        <f t="shared" si="189"/>
        <v>0</v>
      </c>
    </row>
    <row r="527" spans="19:35" x14ac:dyDescent="0.25">
      <c r="S527" s="320">
        <f t="shared" si="179"/>
        <v>0</v>
      </c>
      <c r="T527" s="320">
        <f t="shared" si="180"/>
        <v>0</v>
      </c>
      <c r="U527" s="320"/>
      <c r="V527" s="320" t="e">
        <f>VLOOKUP(S527,'Price list'!D$15:S$298,15,FALSE)</f>
        <v>#N/A</v>
      </c>
      <c r="W527" s="320">
        <f t="shared" si="181"/>
        <v>0</v>
      </c>
      <c r="X527" s="320">
        <f t="shared" si="182"/>
        <v>0</v>
      </c>
      <c r="Y527" s="318" t="e">
        <f t="shared" si="178"/>
        <v>#N/A</v>
      </c>
      <c r="Z527" s="318">
        <f t="shared" si="183"/>
        <v>0</v>
      </c>
      <c r="AC527" s="318" t="e">
        <f t="shared" si="184"/>
        <v>#N/A</v>
      </c>
      <c r="AD527" s="318">
        <f t="shared" si="185"/>
        <v>0</v>
      </c>
      <c r="AE527" s="318" t="e">
        <f t="shared" si="186"/>
        <v>#N/A</v>
      </c>
      <c r="AF527" s="318" t="e">
        <f>VLOOKUP(AC527,'Price list'!AN:AO,2,FALSE)</f>
        <v>#N/A</v>
      </c>
      <c r="AG527" s="318">
        <f t="shared" si="187"/>
        <v>0</v>
      </c>
      <c r="AH527" s="318">
        <f t="shared" si="188"/>
        <v>0</v>
      </c>
      <c r="AI527" s="318">
        <f t="shared" si="189"/>
        <v>0</v>
      </c>
    </row>
    <row r="528" spans="19:35" x14ac:dyDescent="0.25">
      <c r="S528" s="320">
        <f t="shared" si="179"/>
        <v>0</v>
      </c>
      <c r="T528" s="320">
        <f t="shared" si="180"/>
        <v>0</v>
      </c>
      <c r="U528" s="320"/>
      <c r="V528" s="320" t="e">
        <f>VLOOKUP(S528,'Price list'!D$15:S$298,15,FALSE)</f>
        <v>#N/A</v>
      </c>
      <c r="W528" s="320">
        <f t="shared" si="181"/>
        <v>0</v>
      </c>
      <c r="X528" s="320">
        <f t="shared" si="182"/>
        <v>0</v>
      </c>
      <c r="Y528" s="318" t="e">
        <f t="shared" si="178"/>
        <v>#N/A</v>
      </c>
      <c r="Z528" s="318">
        <f t="shared" si="183"/>
        <v>0</v>
      </c>
      <c r="AC528" s="318" t="e">
        <f t="shared" si="184"/>
        <v>#N/A</v>
      </c>
      <c r="AD528" s="318">
        <f t="shared" si="185"/>
        <v>0</v>
      </c>
      <c r="AE528" s="318" t="e">
        <f t="shared" si="186"/>
        <v>#N/A</v>
      </c>
      <c r="AF528" s="318" t="e">
        <f>VLOOKUP(AC528,'Price list'!AN:AO,2,FALSE)</f>
        <v>#N/A</v>
      </c>
      <c r="AG528" s="318">
        <f t="shared" si="187"/>
        <v>0</v>
      </c>
      <c r="AH528" s="318">
        <f t="shared" si="188"/>
        <v>0</v>
      </c>
      <c r="AI528" s="318">
        <f t="shared" si="189"/>
        <v>0</v>
      </c>
    </row>
    <row r="529" spans="19:35" x14ac:dyDescent="0.25">
      <c r="S529" s="320">
        <f t="shared" si="179"/>
        <v>0</v>
      </c>
      <c r="T529" s="320">
        <f t="shared" si="180"/>
        <v>0</v>
      </c>
      <c r="U529" s="320"/>
      <c r="V529" s="320" t="e">
        <f>VLOOKUP(S529,'Price list'!D$15:S$298,15,FALSE)</f>
        <v>#N/A</v>
      </c>
      <c r="W529" s="320">
        <f t="shared" si="181"/>
        <v>0</v>
      </c>
      <c r="X529" s="320">
        <f t="shared" si="182"/>
        <v>0</v>
      </c>
      <c r="Y529" s="318" t="e">
        <f t="shared" si="178"/>
        <v>#N/A</v>
      </c>
      <c r="Z529" s="318">
        <f t="shared" si="183"/>
        <v>0</v>
      </c>
      <c r="AC529" s="318" t="e">
        <f t="shared" si="184"/>
        <v>#N/A</v>
      </c>
      <c r="AD529" s="318">
        <f t="shared" si="185"/>
        <v>0</v>
      </c>
      <c r="AE529" s="318" t="e">
        <f t="shared" si="186"/>
        <v>#N/A</v>
      </c>
      <c r="AF529" s="318" t="e">
        <f>VLOOKUP(AC529,'Price list'!AN:AO,2,FALSE)</f>
        <v>#N/A</v>
      </c>
      <c r="AG529" s="318">
        <f t="shared" si="187"/>
        <v>0</v>
      </c>
      <c r="AH529" s="318">
        <f t="shared" si="188"/>
        <v>0</v>
      </c>
      <c r="AI529" s="318">
        <f t="shared" si="189"/>
        <v>0</v>
      </c>
    </row>
    <row r="530" spans="19:35" x14ac:dyDescent="0.25">
      <c r="S530" s="320">
        <f t="shared" si="179"/>
        <v>0</v>
      </c>
      <c r="T530" s="320">
        <f t="shared" si="180"/>
        <v>0</v>
      </c>
      <c r="U530" s="320"/>
      <c r="V530" s="320" t="e">
        <f>VLOOKUP(S530,'Price list'!D$15:S$298,15,FALSE)</f>
        <v>#N/A</v>
      </c>
      <c r="W530" s="320">
        <f t="shared" si="181"/>
        <v>0</v>
      </c>
      <c r="X530" s="320">
        <f t="shared" si="182"/>
        <v>0</v>
      </c>
      <c r="Y530" s="318" t="e">
        <f t="shared" si="178"/>
        <v>#N/A</v>
      </c>
      <c r="Z530" s="318">
        <f t="shared" si="183"/>
        <v>0</v>
      </c>
      <c r="AC530" s="318" t="e">
        <f t="shared" si="184"/>
        <v>#N/A</v>
      </c>
      <c r="AD530" s="318">
        <f t="shared" si="185"/>
        <v>0</v>
      </c>
      <c r="AE530" s="318" t="e">
        <f t="shared" si="186"/>
        <v>#N/A</v>
      </c>
      <c r="AF530" s="318" t="e">
        <f>VLOOKUP(AC530,'Price list'!AN:AO,2,FALSE)</f>
        <v>#N/A</v>
      </c>
      <c r="AG530" s="318">
        <f t="shared" si="187"/>
        <v>0</v>
      </c>
      <c r="AH530" s="318">
        <f t="shared" si="188"/>
        <v>0</v>
      </c>
      <c r="AI530" s="318">
        <f t="shared" si="189"/>
        <v>0</v>
      </c>
    </row>
    <row r="531" spans="19:35" x14ac:dyDescent="0.25">
      <c r="S531" s="320">
        <f t="shared" si="179"/>
        <v>0</v>
      </c>
      <c r="T531" s="320">
        <f t="shared" si="180"/>
        <v>0</v>
      </c>
      <c r="U531" s="320"/>
      <c r="V531" s="320" t="e">
        <f>VLOOKUP(S531,'Price list'!D$15:S$298,15,FALSE)</f>
        <v>#N/A</v>
      </c>
      <c r="W531" s="320">
        <f t="shared" si="181"/>
        <v>0</v>
      </c>
      <c r="X531" s="320">
        <f t="shared" si="182"/>
        <v>0</v>
      </c>
      <c r="Y531" s="318" t="e">
        <f t="shared" si="178"/>
        <v>#N/A</v>
      </c>
      <c r="Z531" s="318">
        <f t="shared" si="183"/>
        <v>0</v>
      </c>
      <c r="AC531" s="318" t="e">
        <f t="shared" si="184"/>
        <v>#N/A</v>
      </c>
      <c r="AD531" s="318">
        <f t="shared" si="185"/>
        <v>0</v>
      </c>
      <c r="AE531" s="318" t="e">
        <f t="shared" si="186"/>
        <v>#N/A</v>
      </c>
      <c r="AF531" s="318" t="e">
        <f>VLOOKUP(AC531,'Price list'!AN:AO,2,FALSE)</f>
        <v>#N/A</v>
      </c>
      <c r="AG531" s="318">
        <f t="shared" si="187"/>
        <v>0</v>
      </c>
      <c r="AH531" s="318">
        <f t="shared" si="188"/>
        <v>0</v>
      </c>
      <c r="AI531" s="318">
        <f t="shared" si="189"/>
        <v>0</v>
      </c>
    </row>
    <row r="532" spans="19:35" x14ac:dyDescent="0.25">
      <c r="S532" s="320">
        <f t="shared" si="179"/>
        <v>0</v>
      </c>
      <c r="T532" s="320">
        <f t="shared" si="180"/>
        <v>0</v>
      </c>
      <c r="U532" s="320"/>
      <c r="V532" s="320" t="e">
        <f>VLOOKUP(S532,'Price list'!D$15:S$298,15,FALSE)</f>
        <v>#N/A</v>
      </c>
      <c r="W532" s="320">
        <f t="shared" si="181"/>
        <v>0</v>
      </c>
      <c r="X532" s="320">
        <f t="shared" si="182"/>
        <v>0</v>
      </c>
      <c r="Y532" s="318" t="e">
        <f t="shared" si="178"/>
        <v>#N/A</v>
      </c>
      <c r="Z532" s="318">
        <f t="shared" si="183"/>
        <v>0</v>
      </c>
      <c r="AC532" s="318" t="e">
        <f t="shared" si="184"/>
        <v>#N/A</v>
      </c>
      <c r="AD532" s="318">
        <f t="shared" si="185"/>
        <v>0</v>
      </c>
      <c r="AE532" s="318" t="e">
        <f t="shared" si="186"/>
        <v>#N/A</v>
      </c>
      <c r="AF532" s="318" t="e">
        <f>VLOOKUP(AC532,'Price list'!AN:AO,2,FALSE)</f>
        <v>#N/A</v>
      </c>
      <c r="AG532" s="318">
        <f t="shared" si="187"/>
        <v>0</v>
      </c>
      <c r="AH532" s="318">
        <f t="shared" si="188"/>
        <v>0</v>
      </c>
      <c r="AI532" s="318">
        <f t="shared" si="189"/>
        <v>0</v>
      </c>
    </row>
    <row r="533" spans="19:35" x14ac:dyDescent="0.25">
      <c r="S533" s="320">
        <f t="shared" si="179"/>
        <v>0</v>
      </c>
      <c r="T533" s="320">
        <f t="shared" si="180"/>
        <v>0</v>
      </c>
      <c r="U533" s="320"/>
      <c r="V533" s="320" t="e">
        <f>VLOOKUP(S533,'Price list'!D$15:S$298,15,FALSE)</f>
        <v>#N/A</v>
      </c>
      <c r="W533" s="320">
        <f t="shared" si="181"/>
        <v>0</v>
      </c>
      <c r="X533" s="320">
        <f t="shared" si="182"/>
        <v>0</v>
      </c>
      <c r="Y533" s="318" t="e">
        <f t="shared" si="178"/>
        <v>#N/A</v>
      </c>
      <c r="Z533" s="318">
        <f t="shared" si="183"/>
        <v>0</v>
      </c>
      <c r="AC533" s="318" t="e">
        <f t="shared" si="184"/>
        <v>#N/A</v>
      </c>
      <c r="AD533" s="318">
        <f t="shared" si="185"/>
        <v>0</v>
      </c>
      <c r="AE533" s="318" t="e">
        <f t="shared" si="186"/>
        <v>#N/A</v>
      </c>
      <c r="AF533" s="318" t="e">
        <f>VLOOKUP(AC533,'Price list'!AN:AO,2,FALSE)</f>
        <v>#N/A</v>
      </c>
      <c r="AG533" s="318">
        <f t="shared" si="187"/>
        <v>0</v>
      </c>
      <c r="AH533" s="318">
        <f t="shared" si="188"/>
        <v>0</v>
      </c>
      <c r="AI533" s="318">
        <f t="shared" si="189"/>
        <v>0</v>
      </c>
    </row>
    <row r="534" spans="19:35" x14ac:dyDescent="0.25">
      <c r="S534" s="320">
        <f t="shared" si="179"/>
        <v>0</v>
      </c>
      <c r="T534" s="320">
        <f t="shared" si="180"/>
        <v>0</v>
      </c>
      <c r="U534" s="320"/>
      <c r="V534" s="320" t="e">
        <f>VLOOKUP(S534,'Price list'!D$15:S$298,15,FALSE)</f>
        <v>#N/A</v>
      </c>
      <c r="W534" s="320">
        <f t="shared" si="181"/>
        <v>0</v>
      </c>
      <c r="X534" s="320">
        <f t="shared" si="182"/>
        <v>0</v>
      </c>
      <c r="Y534" s="318" t="e">
        <f t="shared" si="178"/>
        <v>#N/A</v>
      </c>
      <c r="Z534" s="318">
        <f t="shared" si="183"/>
        <v>0</v>
      </c>
      <c r="AC534" s="318" t="e">
        <f t="shared" si="184"/>
        <v>#N/A</v>
      </c>
      <c r="AD534" s="318">
        <f t="shared" si="185"/>
        <v>0</v>
      </c>
      <c r="AE534" s="318" t="e">
        <f t="shared" si="186"/>
        <v>#N/A</v>
      </c>
      <c r="AF534" s="318" t="e">
        <f>VLOOKUP(AC534,'Price list'!AN:AO,2,FALSE)</f>
        <v>#N/A</v>
      </c>
      <c r="AG534" s="318">
        <f t="shared" si="187"/>
        <v>0</v>
      </c>
      <c r="AH534" s="318">
        <f t="shared" si="188"/>
        <v>0</v>
      </c>
      <c r="AI534" s="318">
        <f t="shared" si="189"/>
        <v>0</v>
      </c>
    </row>
    <row r="535" spans="19:35" x14ac:dyDescent="0.25">
      <c r="S535" s="320">
        <f t="shared" si="179"/>
        <v>0</v>
      </c>
      <c r="T535" s="320">
        <f t="shared" si="180"/>
        <v>0</v>
      </c>
      <c r="U535" s="320"/>
      <c r="V535" s="320" t="e">
        <f>VLOOKUP(S535,'Price list'!D$15:S$298,15,FALSE)</f>
        <v>#N/A</v>
      </c>
      <c r="W535" s="320">
        <f t="shared" si="181"/>
        <v>0</v>
      </c>
      <c r="X535" s="320">
        <f t="shared" si="182"/>
        <v>0</v>
      </c>
      <c r="Y535" s="318" t="e">
        <f t="shared" si="178"/>
        <v>#N/A</v>
      </c>
      <c r="Z535" s="318">
        <f t="shared" si="183"/>
        <v>0</v>
      </c>
      <c r="AC535" s="318" t="e">
        <f t="shared" si="184"/>
        <v>#N/A</v>
      </c>
      <c r="AD535" s="318">
        <f t="shared" si="185"/>
        <v>0</v>
      </c>
      <c r="AE535" s="318" t="e">
        <f t="shared" si="186"/>
        <v>#N/A</v>
      </c>
      <c r="AF535" s="318" t="e">
        <f>VLOOKUP(AC535,'Price list'!AN:AO,2,FALSE)</f>
        <v>#N/A</v>
      </c>
      <c r="AG535" s="318">
        <f t="shared" si="187"/>
        <v>0</v>
      </c>
      <c r="AH535" s="318">
        <f t="shared" si="188"/>
        <v>0</v>
      </c>
      <c r="AI535" s="318">
        <f t="shared" si="189"/>
        <v>0</v>
      </c>
    </row>
    <row r="536" spans="19:35" x14ac:dyDescent="0.25">
      <c r="S536" s="320">
        <f t="shared" si="179"/>
        <v>0</v>
      </c>
      <c r="T536" s="320">
        <f t="shared" si="180"/>
        <v>0</v>
      </c>
      <c r="U536" s="320"/>
      <c r="V536" s="320" t="e">
        <f>VLOOKUP(S536,'Price list'!D$15:S$298,15,FALSE)</f>
        <v>#N/A</v>
      </c>
      <c r="W536" s="320">
        <f t="shared" si="181"/>
        <v>0</v>
      </c>
      <c r="X536" s="320">
        <f t="shared" si="182"/>
        <v>0</v>
      </c>
      <c r="Y536" s="318" t="e">
        <f t="shared" si="178"/>
        <v>#N/A</v>
      </c>
      <c r="Z536" s="318">
        <f t="shared" si="183"/>
        <v>0</v>
      </c>
      <c r="AC536" s="318" t="e">
        <f t="shared" si="184"/>
        <v>#N/A</v>
      </c>
      <c r="AD536" s="318">
        <f t="shared" si="185"/>
        <v>0</v>
      </c>
      <c r="AE536" s="318" t="e">
        <f t="shared" si="186"/>
        <v>#N/A</v>
      </c>
      <c r="AF536" s="318" t="e">
        <f>VLOOKUP(AC536,'Price list'!AN:AO,2,FALSE)</f>
        <v>#N/A</v>
      </c>
      <c r="AG536" s="318">
        <f t="shared" si="187"/>
        <v>0</v>
      </c>
      <c r="AH536" s="318">
        <f t="shared" si="188"/>
        <v>0</v>
      </c>
      <c r="AI536" s="318">
        <f t="shared" si="189"/>
        <v>0</v>
      </c>
    </row>
    <row r="537" spans="19:35" x14ac:dyDescent="0.25">
      <c r="S537" s="320">
        <f t="shared" si="179"/>
        <v>0</v>
      </c>
      <c r="T537" s="320">
        <f t="shared" si="180"/>
        <v>0</v>
      </c>
      <c r="U537" s="320"/>
      <c r="V537" s="320" t="e">
        <f>VLOOKUP(S537,'Price list'!D$15:S$298,15,FALSE)</f>
        <v>#N/A</v>
      </c>
      <c r="W537" s="320">
        <f t="shared" si="181"/>
        <v>0</v>
      </c>
      <c r="X537" s="320">
        <f t="shared" si="182"/>
        <v>0</v>
      </c>
      <c r="Y537" s="318" t="e">
        <f t="shared" si="178"/>
        <v>#N/A</v>
      </c>
      <c r="Z537" s="318">
        <f t="shared" si="183"/>
        <v>0</v>
      </c>
      <c r="AC537" s="318" t="e">
        <f t="shared" si="184"/>
        <v>#N/A</v>
      </c>
      <c r="AD537" s="318">
        <f t="shared" si="185"/>
        <v>0</v>
      </c>
      <c r="AE537" s="318" t="e">
        <f t="shared" si="186"/>
        <v>#N/A</v>
      </c>
      <c r="AF537" s="318" t="e">
        <f>VLOOKUP(AC537,'Price list'!AN:AO,2,FALSE)</f>
        <v>#N/A</v>
      </c>
      <c r="AG537" s="318">
        <f t="shared" si="187"/>
        <v>0</v>
      </c>
      <c r="AH537" s="318">
        <f t="shared" si="188"/>
        <v>0</v>
      </c>
      <c r="AI537" s="318">
        <f t="shared" si="189"/>
        <v>0</v>
      </c>
    </row>
    <row r="538" spans="19:35" x14ac:dyDescent="0.25">
      <c r="S538" s="320">
        <f t="shared" si="179"/>
        <v>0</v>
      </c>
      <c r="T538" s="320">
        <f t="shared" si="180"/>
        <v>0</v>
      </c>
      <c r="U538" s="320"/>
      <c r="V538" s="320" t="e">
        <f>VLOOKUP(S538,'Price list'!D$15:S$298,15,FALSE)</f>
        <v>#N/A</v>
      </c>
      <c r="W538" s="320">
        <f t="shared" si="181"/>
        <v>0</v>
      </c>
      <c r="X538" s="320">
        <f t="shared" si="182"/>
        <v>0</v>
      </c>
      <c r="Y538" s="318" t="e">
        <f t="shared" si="178"/>
        <v>#N/A</v>
      </c>
      <c r="Z538" s="318">
        <f t="shared" si="183"/>
        <v>0</v>
      </c>
      <c r="AC538" s="318" t="e">
        <f t="shared" si="184"/>
        <v>#N/A</v>
      </c>
      <c r="AD538" s="318">
        <f t="shared" si="185"/>
        <v>0</v>
      </c>
      <c r="AE538" s="318" t="e">
        <f t="shared" si="186"/>
        <v>#N/A</v>
      </c>
      <c r="AF538" s="318" t="e">
        <f>VLOOKUP(AC538,'Price list'!AN:AO,2,FALSE)</f>
        <v>#N/A</v>
      </c>
      <c r="AG538" s="318">
        <f t="shared" si="187"/>
        <v>0</v>
      </c>
      <c r="AH538" s="318">
        <f t="shared" si="188"/>
        <v>0</v>
      </c>
      <c r="AI538" s="318">
        <f t="shared" si="189"/>
        <v>0</v>
      </c>
    </row>
    <row r="539" spans="19:35" x14ac:dyDescent="0.25">
      <c r="S539" s="320">
        <f t="shared" si="179"/>
        <v>0</v>
      </c>
      <c r="T539" s="320">
        <f t="shared" si="180"/>
        <v>0</v>
      </c>
      <c r="U539" s="320"/>
      <c r="V539" s="320" t="e">
        <f>VLOOKUP(S539,'Price list'!D$15:S$298,15,FALSE)</f>
        <v>#N/A</v>
      </c>
      <c r="W539" s="320">
        <f t="shared" si="181"/>
        <v>0</v>
      </c>
      <c r="X539" s="320">
        <f t="shared" si="182"/>
        <v>0</v>
      </c>
      <c r="Y539" s="318" t="e">
        <f t="shared" si="178"/>
        <v>#N/A</v>
      </c>
      <c r="Z539" s="318">
        <f t="shared" si="183"/>
        <v>0</v>
      </c>
      <c r="AC539" s="318" t="e">
        <f t="shared" si="184"/>
        <v>#N/A</v>
      </c>
      <c r="AD539" s="318">
        <f t="shared" si="185"/>
        <v>0</v>
      </c>
      <c r="AE539" s="318" t="e">
        <f t="shared" si="186"/>
        <v>#N/A</v>
      </c>
      <c r="AF539" s="318" t="e">
        <f>VLOOKUP(AC539,'Price list'!AN:AO,2,FALSE)</f>
        <v>#N/A</v>
      </c>
      <c r="AG539" s="318">
        <f t="shared" si="187"/>
        <v>0</v>
      </c>
      <c r="AH539" s="318">
        <f t="shared" si="188"/>
        <v>0</v>
      </c>
      <c r="AI539" s="318">
        <f t="shared" si="189"/>
        <v>0</v>
      </c>
    </row>
    <row r="540" spans="19:35" x14ac:dyDescent="0.25">
      <c r="S540" s="320">
        <f t="shared" si="179"/>
        <v>0</v>
      </c>
      <c r="T540" s="320">
        <f t="shared" si="180"/>
        <v>0</v>
      </c>
      <c r="U540" s="320"/>
      <c r="V540" s="320" t="e">
        <f>VLOOKUP(S540,'Price list'!D$15:S$298,15,FALSE)</f>
        <v>#N/A</v>
      </c>
      <c r="W540" s="320">
        <f t="shared" si="181"/>
        <v>0</v>
      </c>
      <c r="X540" s="320">
        <f t="shared" si="182"/>
        <v>0</v>
      </c>
      <c r="Y540" s="318" t="e">
        <f t="shared" si="178"/>
        <v>#N/A</v>
      </c>
      <c r="Z540" s="318">
        <f t="shared" si="183"/>
        <v>0</v>
      </c>
      <c r="AC540" s="318" t="e">
        <f t="shared" si="184"/>
        <v>#N/A</v>
      </c>
      <c r="AD540" s="318">
        <f t="shared" si="185"/>
        <v>0</v>
      </c>
      <c r="AE540" s="318" t="e">
        <f t="shared" si="186"/>
        <v>#N/A</v>
      </c>
      <c r="AF540" s="318" t="e">
        <f>VLOOKUP(AC540,'Price list'!AN:AO,2,FALSE)</f>
        <v>#N/A</v>
      </c>
      <c r="AG540" s="318">
        <f t="shared" si="187"/>
        <v>0</v>
      </c>
      <c r="AH540" s="318">
        <f t="shared" si="188"/>
        <v>0</v>
      </c>
      <c r="AI540" s="318">
        <f t="shared" si="189"/>
        <v>0</v>
      </c>
    </row>
    <row r="541" spans="19:35" x14ac:dyDescent="0.25">
      <c r="S541" s="320">
        <f t="shared" si="179"/>
        <v>0</v>
      </c>
      <c r="T541" s="320">
        <f t="shared" si="180"/>
        <v>0</v>
      </c>
      <c r="U541" s="320"/>
      <c r="V541" s="320" t="e">
        <f>VLOOKUP(S541,'Price list'!D$15:S$298,15,FALSE)</f>
        <v>#N/A</v>
      </c>
      <c r="W541" s="320">
        <f t="shared" si="181"/>
        <v>0</v>
      </c>
      <c r="X541" s="320">
        <f t="shared" si="182"/>
        <v>0</v>
      </c>
      <c r="Y541" s="318" t="e">
        <f t="shared" si="178"/>
        <v>#N/A</v>
      </c>
      <c r="Z541" s="318">
        <f t="shared" si="183"/>
        <v>0</v>
      </c>
      <c r="AC541" s="318" t="e">
        <f t="shared" si="184"/>
        <v>#N/A</v>
      </c>
      <c r="AD541" s="318">
        <f t="shared" si="185"/>
        <v>0</v>
      </c>
      <c r="AE541" s="318" t="e">
        <f t="shared" si="186"/>
        <v>#N/A</v>
      </c>
      <c r="AF541" s="318" t="e">
        <f>VLOOKUP(AC541,'Price list'!AN:AO,2,FALSE)</f>
        <v>#N/A</v>
      </c>
      <c r="AG541" s="318">
        <f t="shared" si="187"/>
        <v>0</v>
      </c>
      <c r="AH541" s="318">
        <f t="shared" si="188"/>
        <v>0</v>
      </c>
      <c r="AI541" s="318">
        <f t="shared" si="189"/>
        <v>0</v>
      </c>
    </row>
    <row r="542" spans="19:35" x14ac:dyDescent="0.25">
      <c r="S542" s="320">
        <f t="shared" si="179"/>
        <v>0</v>
      </c>
      <c r="T542" s="320">
        <f t="shared" si="180"/>
        <v>0</v>
      </c>
      <c r="U542" s="320"/>
      <c r="V542" s="320" t="e">
        <f>VLOOKUP(S542,'Price list'!D$15:S$298,15,FALSE)</f>
        <v>#N/A</v>
      </c>
      <c r="W542" s="320">
        <f t="shared" si="181"/>
        <v>0</v>
      </c>
      <c r="X542" s="320">
        <f t="shared" si="182"/>
        <v>0</v>
      </c>
      <c r="Y542" s="318" t="e">
        <f t="shared" si="178"/>
        <v>#N/A</v>
      </c>
      <c r="Z542" s="318">
        <f t="shared" si="183"/>
        <v>0</v>
      </c>
      <c r="AC542" s="318" t="e">
        <f t="shared" si="184"/>
        <v>#N/A</v>
      </c>
      <c r="AD542" s="318">
        <f t="shared" si="185"/>
        <v>0</v>
      </c>
      <c r="AE542" s="318" t="e">
        <f t="shared" si="186"/>
        <v>#N/A</v>
      </c>
      <c r="AF542" s="318" t="e">
        <f>VLOOKUP(AC542,'Price list'!AN:AO,2,FALSE)</f>
        <v>#N/A</v>
      </c>
      <c r="AG542" s="318">
        <f t="shared" si="187"/>
        <v>0</v>
      </c>
      <c r="AH542" s="318">
        <f t="shared" si="188"/>
        <v>0</v>
      </c>
      <c r="AI542" s="318">
        <f t="shared" si="189"/>
        <v>0</v>
      </c>
    </row>
    <row r="543" spans="19:35" x14ac:dyDescent="0.25">
      <c r="S543" s="320">
        <f t="shared" si="179"/>
        <v>0</v>
      </c>
      <c r="T543" s="320">
        <f t="shared" si="180"/>
        <v>0</v>
      </c>
      <c r="U543" s="320"/>
      <c r="V543" s="320" t="e">
        <f>VLOOKUP(S543,'Price list'!D$15:S$298,15,FALSE)</f>
        <v>#N/A</v>
      </c>
      <c r="W543" s="320">
        <f t="shared" si="181"/>
        <v>0</v>
      </c>
      <c r="X543" s="320">
        <f t="shared" si="182"/>
        <v>0</v>
      </c>
      <c r="Y543" s="318" t="e">
        <f t="shared" si="178"/>
        <v>#N/A</v>
      </c>
      <c r="Z543" s="318">
        <f t="shared" si="183"/>
        <v>0</v>
      </c>
      <c r="AC543" s="318" t="e">
        <f t="shared" si="184"/>
        <v>#N/A</v>
      </c>
      <c r="AD543" s="318">
        <f t="shared" si="185"/>
        <v>0</v>
      </c>
      <c r="AE543" s="318" t="e">
        <f t="shared" si="186"/>
        <v>#N/A</v>
      </c>
      <c r="AF543" s="318" t="e">
        <f>VLOOKUP(AC543,'Price list'!AN:AO,2,FALSE)</f>
        <v>#N/A</v>
      </c>
      <c r="AG543" s="318">
        <f t="shared" si="187"/>
        <v>0</v>
      </c>
      <c r="AH543" s="318">
        <f t="shared" si="188"/>
        <v>0</v>
      </c>
      <c r="AI543" s="318">
        <f t="shared" si="189"/>
        <v>0</v>
      </c>
    </row>
    <row r="544" spans="19:35" x14ac:dyDescent="0.25">
      <c r="S544" s="320">
        <f t="shared" si="179"/>
        <v>0</v>
      </c>
      <c r="T544" s="320">
        <f t="shared" si="180"/>
        <v>0</v>
      </c>
      <c r="U544" s="320"/>
      <c r="V544" s="320" t="e">
        <f>VLOOKUP(S544,'Price list'!D$15:S$298,15,FALSE)</f>
        <v>#N/A</v>
      </c>
      <c r="W544" s="320">
        <f t="shared" si="181"/>
        <v>0</v>
      </c>
      <c r="X544" s="320">
        <f t="shared" si="182"/>
        <v>0</v>
      </c>
      <c r="Y544" s="318" t="e">
        <f t="shared" si="178"/>
        <v>#N/A</v>
      </c>
      <c r="Z544" s="318">
        <f t="shared" si="183"/>
        <v>0</v>
      </c>
      <c r="AC544" s="318" t="e">
        <f t="shared" si="184"/>
        <v>#N/A</v>
      </c>
      <c r="AD544" s="318">
        <f t="shared" si="185"/>
        <v>0</v>
      </c>
      <c r="AE544" s="318" t="e">
        <f t="shared" si="186"/>
        <v>#N/A</v>
      </c>
      <c r="AF544" s="318" t="e">
        <f>VLOOKUP(AC544,'Price list'!AN:AO,2,FALSE)</f>
        <v>#N/A</v>
      </c>
      <c r="AG544" s="318">
        <f t="shared" si="187"/>
        <v>0</v>
      </c>
      <c r="AH544" s="318">
        <f t="shared" si="188"/>
        <v>0</v>
      </c>
      <c r="AI544" s="318">
        <f t="shared" si="189"/>
        <v>0</v>
      </c>
    </row>
    <row r="545" spans="19:35" x14ac:dyDescent="0.25">
      <c r="S545" s="320">
        <f t="shared" si="179"/>
        <v>0</v>
      </c>
      <c r="T545" s="320">
        <f t="shared" si="180"/>
        <v>0</v>
      </c>
      <c r="U545" s="320"/>
      <c r="V545" s="320" t="e">
        <f>VLOOKUP(S545,'Price list'!D$15:S$298,15,FALSE)</f>
        <v>#N/A</v>
      </c>
      <c r="W545" s="320">
        <f t="shared" si="181"/>
        <v>0</v>
      </c>
      <c r="X545" s="320">
        <f t="shared" si="182"/>
        <v>0</v>
      </c>
      <c r="Y545" s="318" t="e">
        <f t="shared" si="178"/>
        <v>#N/A</v>
      </c>
      <c r="Z545" s="318">
        <f t="shared" si="183"/>
        <v>0</v>
      </c>
      <c r="AC545" s="318" t="e">
        <f t="shared" si="184"/>
        <v>#N/A</v>
      </c>
      <c r="AD545" s="318">
        <f t="shared" si="185"/>
        <v>0</v>
      </c>
      <c r="AE545" s="318" t="e">
        <f t="shared" si="186"/>
        <v>#N/A</v>
      </c>
      <c r="AF545" s="318" t="e">
        <f>VLOOKUP(AC545,'Price list'!AN:AO,2,FALSE)</f>
        <v>#N/A</v>
      </c>
      <c r="AG545" s="318">
        <f t="shared" si="187"/>
        <v>0</v>
      </c>
      <c r="AH545" s="318">
        <f t="shared" si="188"/>
        <v>0</v>
      </c>
      <c r="AI545" s="318">
        <f t="shared" si="189"/>
        <v>0</v>
      </c>
    </row>
    <row r="546" spans="19:35" x14ac:dyDescent="0.25">
      <c r="S546" s="320">
        <f t="shared" si="179"/>
        <v>0</v>
      </c>
      <c r="T546" s="320">
        <f t="shared" si="180"/>
        <v>0</v>
      </c>
      <c r="U546" s="320"/>
      <c r="V546" s="320" t="e">
        <f>VLOOKUP(S546,'Price list'!D$15:S$298,15,FALSE)</f>
        <v>#N/A</v>
      </c>
      <c r="W546" s="320">
        <f t="shared" si="181"/>
        <v>0</v>
      </c>
      <c r="X546" s="320">
        <f t="shared" si="182"/>
        <v>0</v>
      </c>
      <c r="Y546" s="318" t="e">
        <f t="shared" si="178"/>
        <v>#N/A</v>
      </c>
      <c r="Z546" s="318">
        <f t="shared" si="183"/>
        <v>0</v>
      </c>
      <c r="AC546" s="318" t="e">
        <f t="shared" si="184"/>
        <v>#N/A</v>
      </c>
      <c r="AD546" s="318">
        <f t="shared" si="185"/>
        <v>0</v>
      </c>
      <c r="AE546" s="318" t="e">
        <f t="shared" si="186"/>
        <v>#N/A</v>
      </c>
      <c r="AF546" s="318" t="e">
        <f>VLOOKUP(AC546,'Price list'!AN:AO,2,FALSE)</f>
        <v>#N/A</v>
      </c>
      <c r="AG546" s="318">
        <f t="shared" si="187"/>
        <v>0</v>
      </c>
      <c r="AH546" s="318">
        <f t="shared" si="188"/>
        <v>0</v>
      </c>
      <c r="AI546" s="318">
        <f t="shared" si="189"/>
        <v>0</v>
      </c>
    </row>
    <row r="547" spans="19:35" x14ac:dyDescent="0.25">
      <c r="S547" s="320">
        <f t="shared" si="179"/>
        <v>0</v>
      </c>
      <c r="T547" s="320">
        <f t="shared" si="180"/>
        <v>0</v>
      </c>
      <c r="U547" s="320"/>
      <c r="V547" s="320" t="e">
        <f>VLOOKUP(S547,'Price list'!D$15:S$298,15,FALSE)</f>
        <v>#N/A</v>
      </c>
      <c r="W547" s="320">
        <f t="shared" si="181"/>
        <v>0</v>
      </c>
      <c r="X547" s="320">
        <f t="shared" si="182"/>
        <v>0</v>
      </c>
      <c r="Y547" s="318" t="e">
        <f t="shared" si="178"/>
        <v>#N/A</v>
      </c>
      <c r="Z547" s="318">
        <f t="shared" si="183"/>
        <v>0</v>
      </c>
      <c r="AC547" s="318" t="e">
        <f t="shared" si="184"/>
        <v>#N/A</v>
      </c>
      <c r="AD547" s="318">
        <f t="shared" si="185"/>
        <v>0</v>
      </c>
      <c r="AE547" s="318" t="e">
        <f t="shared" si="186"/>
        <v>#N/A</v>
      </c>
      <c r="AF547" s="318" t="e">
        <f>VLOOKUP(AC547,'Price list'!AN:AO,2,FALSE)</f>
        <v>#N/A</v>
      </c>
      <c r="AG547" s="318">
        <f t="shared" si="187"/>
        <v>0</v>
      </c>
      <c r="AH547" s="318">
        <f t="shared" si="188"/>
        <v>0</v>
      </c>
      <c r="AI547" s="318">
        <f t="shared" si="189"/>
        <v>0</v>
      </c>
    </row>
    <row r="548" spans="19:35" x14ac:dyDescent="0.25">
      <c r="S548" s="320">
        <f t="shared" si="179"/>
        <v>0</v>
      </c>
      <c r="T548" s="320">
        <f t="shared" si="180"/>
        <v>0</v>
      </c>
      <c r="U548" s="320"/>
      <c r="V548" s="320" t="e">
        <f>VLOOKUP(S548,'Price list'!D$15:S$298,15,FALSE)</f>
        <v>#N/A</v>
      </c>
      <c r="W548" s="320">
        <f t="shared" si="181"/>
        <v>0</v>
      </c>
      <c r="X548" s="320">
        <f t="shared" si="182"/>
        <v>0</v>
      </c>
      <c r="Y548" s="318" t="e">
        <f t="shared" si="178"/>
        <v>#N/A</v>
      </c>
      <c r="Z548" s="318">
        <f t="shared" si="183"/>
        <v>0</v>
      </c>
      <c r="AC548" s="318" t="e">
        <f t="shared" si="184"/>
        <v>#N/A</v>
      </c>
      <c r="AD548" s="318">
        <f t="shared" si="185"/>
        <v>0</v>
      </c>
      <c r="AE548" s="318" t="e">
        <f t="shared" si="186"/>
        <v>#N/A</v>
      </c>
      <c r="AF548" s="318" t="e">
        <f>VLOOKUP(AC548,'Price list'!AN:AO,2,FALSE)</f>
        <v>#N/A</v>
      </c>
      <c r="AG548" s="318">
        <f t="shared" si="187"/>
        <v>0</v>
      </c>
      <c r="AH548" s="318">
        <f t="shared" si="188"/>
        <v>0</v>
      </c>
      <c r="AI548" s="318">
        <f t="shared" si="189"/>
        <v>0</v>
      </c>
    </row>
    <row r="549" spans="19:35" x14ac:dyDescent="0.25">
      <c r="S549" s="320">
        <f t="shared" si="179"/>
        <v>0</v>
      </c>
      <c r="T549" s="320">
        <f t="shared" si="180"/>
        <v>0</v>
      </c>
      <c r="U549" s="320"/>
      <c r="V549" s="320" t="e">
        <f>VLOOKUP(S549,'Price list'!D$15:S$298,15,FALSE)</f>
        <v>#N/A</v>
      </c>
      <c r="W549" s="320">
        <f t="shared" si="181"/>
        <v>0</v>
      </c>
      <c r="X549" s="320">
        <f t="shared" si="182"/>
        <v>0</v>
      </c>
      <c r="Y549" s="318" t="e">
        <f t="shared" si="178"/>
        <v>#N/A</v>
      </c>
      <c r="Z549" s="318">
        <f t="shared" si="183"/>
        <v>0</v>
      </c>
      <c r="AC549" s="318" t="e">
        <f t="shared" si="184"/>
        <v>#N/A</v>
      </c>
      <c r="AD549" s="318">
        <f t="shared" si="185"/>
        <v>0</v>
      </c>
      <c r="AE549" s="318" t="e">
        <f t="shared" si="186"/>
        <v>#N/A</v>
      </c>
      <c r="AF549" s="318" t="e">
        <f>VLOOKUP(AC549,'Price list'!AN:AO,2,FALSE)</f>
        <v>#N/A</v>
      </c>
      <c r="AG549" s="318">
        <f t="shared" si="187"/>
        <v>0</v>
      </c>
      <c r="AH549" s="318">
        <f t="shared" si="188"/>
        <v>0</v>
      </c>
      <c r="AI549" s="318">
        <f t="shared" si="189"/>
        <v>0</v>
      </c>
    </row>
    <row r="550" spans="19:35" x14ac:dyDescent="0.25">
      <c r="S550" s="320">
        <f t="shared" si="179"/>
        <v>0</v>
      </c>
      <c r="T550" s="320">
        <f t="shared" si="180"/>
        <v>0</v>
      </c>
      <c r="U550" s="320"/>
      <c r="V550" s="320" t="e">
        <f>VLOOKUP(S550,'Price list'!D$15:S$298,15,FALSE)</f>
        <v>#N/A</v>
      </c>
      <c r="W550" s="320">
        <f t="shared" si="181"/>
        <v>0</v>
      </c>
      <c r="X550" s="320">
        <f t="shared" si="182"/>
        <v>0</v>
      </c>
      <c r="Y550" s="318" t="e">
        <f t="shared" si="178"/>
        <v>#N/A</v>
      </c>
      <c r="Z550" s="318">
        <f t="shared" si="183"/>
        <v>0</v>
      </c>
      <c r="AC550" s="318" t="e">
        <f t="shared" si="184"/>
        <v>#N/A</v>
      </c>
      <c r="AD550" s="318">
        <f t="shared" si="185"/>
        <v>0</v>
      </c>
      <c r="AE550" s="318" t="e">
        <f t="shared" si="186"/>
        <v>#N/A</v>
      </c>
      <c r="AF550" s="318" t="e">
        <f>VLOOKUP(AC550,'Price list'!AN:AO,2,FALSE)</f>
        <v>#N/A</v>
      </c>
      <c r="AG550" s="318">
        <f t="shared" si="187"/>
        <v>0</v>
      </c>
      <c r="AH550" s="318">
        <f t="shared" si="188"/>
        <v>0</v>
      </c>
      <c r="AI550" s="318">
        <f t="shared" si="189"/>
        <v>0</v>
      </c>
    </row>
    <row r="551" spans="19:35" x14ac:dyDescent="0.25">
      <c r="S551" s="320">
        <f t="shared" si="179"/>
        <v>0</v>
      </c>
      <c r="T551" s="320">
        <f t="shared" si="180"/>
        <v>0</v>
      </c>
      <c r="U551" s="320"/>
      <c r="V551" s="320" t="e">
        <f>VLOOKUP(S551,'Price list'!D$15:S$298,15,FALSE)</f>
        <v>#N/A</v>
      </c>
      <c r="W551" s="320">
        <f t="shared" si="181"/>
        <v>0</v>
      </c>
      <c r="X551" s="320">
        <f t="shared" si="182"/>
        <v>0</v>
      </c>
      <c r="Y551" s="318" t="e">
        <f t="shared" si="178"/>
        <v>#N/A</v>
      </c>
      <c r="Z551" s="318">
        <f t="shared" si="183"/>
        <v>0</v>
      </c>
      <c r="AC551" s="318" t="e">
        <f t="shared" si="184"/>
        <v>#N/A</v>
      </c>
      <c r="AD551" s="318">
        <f t="shared" si="185"/>
        <v>0</v>
      </c>
      <c r="AE551" s="318" t="e">
        <f t="shared" si="186"/>
        <v>#N/A</v>
      </c>
      <c r="AF551" s="318" t="e">
        <f>VLOOKUP(AC551,'Price list'!AN:AO,2,FALSE)</f>
        <v>#N/A</v>
      </c>
      <c r="AG551" s="318">
        <f t="shared" si="187"/>
        <v>0</v>
      </c>
      <c r="AH551" s="318">
        <f t="shared" si="188"/>
        <v>0</v>
      </c>
      <c r="AI551" s="318">
        <f t="shared" si="189"/>
        <v>0</v>
      </c>
    </row>
    <row r="552" spans="19:35" x14ac:dyDescent="0.25">
      <c r="S552" s="320">
        <f t="shared" si="179"/>
        <v>0</v>
      </c>
      <c r="T552" s="320">
        <f t="shared" si="180"/>
        <v>0</v>
      </c>
      <c r="U552" s="320"/>
      <c r="V552" s="320" t="e">
        <f>VLOOKUP(S552,'Price list'!D$15:S$298,15,FALSE)</f>
        <v>#N/A</v>
      </c>
      <c r="W552" s="320">
        <f t="shared" si="181"/>
        <v>0</v>
      </c>
      <c r="X552" s="320">
        <f t="shared" si="182"/>
        <v>0</v>
      </c>
      <c r="Y552" s="318" t="e">
        <f t="shared" si="178"/>
        <v>#N/A</v>
      </c>
      <c r="Z552" s="318">
        <f t="shared" si="183"/>
        <v>0</v>
      </c>
      <c r="AC552" s="318" t="e">
        <f t="shared" si="184"/>
        <v>#N/A</v>
      </c>
      <c r="AD552" s="318">
        <f t="shared" si="185"/>
        <v>0</v>
      </c>
      <c r="AE552" s="318" t="e">
        <f t="shared" si="186"/>
        <v>#N/A</v>
      </c>
      <c r="AF552" s="318" t="e">
        <f>VLOOKUP(AC552,'Price list'!AN:AO,2,FALSE)</f>
        <v>#N/A</v>
      </c>
      <c r="AG552" s="318">
        <f t="shared" si="187"/>
        <v>0</v>
      </c>
      <c r="AH552" s="318">
        <f t="shared" si="188"/>
        <v>0</v>
      </c>
      <c r="AI552" s="318">
        <f t="shared" si="189"/>
        <v>0</v>
      </c>
    </row>
    <row r="553" spans="19:35" x14ac:dyDescent="0.25">
      <c r="S553" s="320">
        <f t="shared" si="179"/>
        <v>0</v>
      </c>
      <c r="T553" s="320">
        <f t="shared" si="180"/>
        <v>0</v>
      </c>
      <c r="U553" s="320"/>
      <c r="V553" s="320" t="e">
        <f>VLOOKUP(S553,'Price list'!D$15:S$298,15,FALSE)</f>
        <v>#N/A</v>
      </c>
      <c r="W553" s="320">
        <f t="shared" si="181"/>
        <v>0</v>
      </c>
      <c r="X553" s="320">
        <f t="shared" si="182"/>
        <v>0</v>
      </c>
      <c r="Y553" s="318" t="e">
        <f t="shared" si="178"/>
        <v>#N/A</v>
      </c>
      <c r="Z553" s="318">
        <f t="shared" si="183"/>
        <v>0</v>
      </c>
      <c r="AC553" s="318" t="e">
        <f t="shared" si="184"/>
        <v>#N/A</v>
      </c>
      <c r="AD553" s="318">
        <f t="shared" si="185"/>
        <v>0</v>
      </c>
      <c r="AE553" s="318" t="e">
        <f t="shared" si="186"/>
        <v>#N/A</v>
      </c>
      <c r="AF553" s="318" t="e">
        <f>VLOOKUP(AC553,'Price list'!AN:AO,2,FALSE)</f>
        <v>#N/A</v>
      </c>
      <c r="AG553" s="318">
        <f t="shared" si="187"/>
        <v>0</v>
      </c>
      <c r="AH553" s="318">
        <f t="shared" si="188"/>
        <v>0</v>
      </c>
      <c r="AI553" s="318">
        <f t="shared" si="189"/>
        <v>0</v>
      </c>
    </row>
    <row r="554" spans="19:35" x14ac:dyDescent="0.25">
      <c r="S554" s="320">
        <f t="shared" si="179"/>
        <v>0</v>
      </c>
      <c r="T554" s="320">
        <f t="shared" si="180"/>
        <v>0</v>
      </c>
      <c r="U554" s="320"/>
      <c r="V554" s="320" t="e">
        <f>VLOOKUP(S554,'Price list'!D$15:S$298,15,FALSE)</f>
        <v>#N/A</v>
      </c>
      <c r="W554" s="320">
        <f t="shared" si="181"/>
        <v>0</v>
      </c>
      <c r="X554" s="320">
        <f t="shared" si="182"/>
        <v>0</v>
      </c>
      <c r="Y554" s="318" t="e">
        <f t="shared" si="178"/>
        <v>#N/A</v>
      </c>
      <c r="Z554" s="318">
        <f t="shared" si="183"/>
        <v>0</v>
      </c>
      <c r="AC554" s="318" t="e">
        <f t="shared" si="184"/>
        <v>#N/A</v>
      </c>
      <c r="AD554" s="318">
        <f t="shared" si="185"/>
        <v>0</v>
      </c>
      <c r="AE554" s="318" t="e">
        <f t="shared" si="186"/>
        <v>#N/A</v>
      </c>
      <c r="AF554" s="318" t="e">
        <f>VLOOKUP(AC554,'Price list'!AN:AO,2,FALSE)</f>
        <v>#N/A</v>
      </c>
      <c r="AG554" s="318">
        <f t="shared" si="187"/>
        <v>0</v>
      </c>
      <c r="AH554" s="318">
        <f t="shared" si="188"/>
        <v>0</v>
      </c>
      <c r="AI554" s="318">
        <f t="shared" si="189"/>
        <v>0</v>
      </c>
    </row>
    <row r="555" spans="19:35" x14ac:dyDescent="0.25">
      <c r="S555" s="320">
        <f t="shared" si="179"/>
        <v>0</v>
      </c>
      <c r="T555" s="320">
        <f t="shared" si="180"/>
        <v>0</v>
      </c>
      <c r="U555" s="320"/>
      <c r="V555" s="320" t="e">
        <f>VLOOKUP(S555,'Price list'!D$15:S$298,15,FALSE)</f>
        <v>#N/A</v>
      </c>
      <c r="W555" s="320">
        <f t="shared" si="181"/>
        <v>0</v>
      </c>
      <c r="X555" s="320">
        <f t="shared" si="182"/>
        <v>0</v>
      </c>
      <c r="Y555" s="318" t="e">
        <f t="shared" si="178"/>
        <v>#N/A</v>
      </c>
      <c r="Z555" s="318">
        <f t="shared" si="183"/>
        <v>0</v>
      </c>
      <c r="AC555" s="318" t="e">
        <f t="shared" si="184"/>
        <v>#N/A</v>
      </c>
      <c r="AD555" s="318">
        <f t="shared" si="185"/>
        <v>0</v>
      </c>
      <c r="AE555" s="318" t="e">
        <f t="shared" si="186"/>
        <v>#N/A</v>
      </c>
      <c r="AF555" s="318" t="e">
        <f>VLOOKUP(AC555,'Price list'!AN:AO,2,FALSE)</f>
        <v>#N/A</v>
      </c>
      <c r="AG555" s="318">
        <f t="shared" si="187"/>
        <v>0</v>
      </c>
      <c r="AH555" s="318">
        <f t="shared" si="188"/>
        <v>0</v>
      </c>
      <c r="AI555" s="318">
        <f t="shared" si="189"/>
        <v>0</v>
      </c>
    </row>
    <row r="556" spans="19:35" x14ac:dyDescent="0.25">
      <c r="S556" s="320">
        <f t="shared" si="179"/>
        <v>0</v>
      </c>
      <c r="T556" s="320">
        <f t="shared" si="180"/>
        <v>0</v>
      </c>
      <c r="U556" s="320"/>
      <c r="V556" s="320" t="e">
        <f>VLOOKUP(S556,'Price list'!D$15:S$298,15,FALSE)</f>
        <v>#N/A</v>
      </c>
      <c r="W556" s="320">
        <f t="shared" si="181"/>
        <v>0</v>
      </c>
      <c r="X556" s="320">
        <f t="shared" si="182"/>
        <v>0</v>
      </c>
      <c r="Y556" s="318" t="e">
        <f t="shared" si="178"/>
        <v>#N/A</v>
      </c>
      <c r="Z556" s="318">
        <f t="shared" si="183"/>
        <v>0</v>
      </c>
      <c r="AC556" s="318" t="e">
        <f t="shared" si="184"/>
        <v>#N/A</v>
      </c>
      <c r="AD556" s="318">
        <f t="shared" si="185"/>
        <v>0</v>
      </c>
      <c r="AE556" s="318" t="e">
        <f t="shared" si="186"/>
        <v>#N/A</v>
      </c>
      <c r="AF556" s="318" t="e">
        <f>VLOOKUP(AC556,'Price list'!AN:AO,2,FALSE)</f>
        <v>#N/A</v>
      </c>
      <c r="AG556" s="318">
        <f t="shared" si="187"/>
        <v>0</v>
      </c>
      <c r="AH556" s="318">
        <f t="shared" si="188"/>
        <v>0</v>
      </c>
      <c r="AI556" s="318">
        <f t="shared" si="189"/>
        <v>0</v>
      </c>
    </row>
    <row r="557" spans="19:35" x14ac:dyDescent="0.25">
      <c r="S557" s="320">
        <f t="shared" si="179"/>
        <v>0</v>
      </c>
      <c r="T557" s="320">
        <f t="shared" si="180"/>
        <v>0</v>
      </c>
      <c r="U557" s="320"/>
      <c r="V557" s="320" t="e">
        <f>VLOOKUP(S557,'Price list'!D$15:S$298,15,FALSE)</f>
        <v>#N/A</v>
      </c>
      <c r="W557" s="320">
        <f t="shared" si="181"/>
        <v>0</v>
      </c>
      <c r="X557" s="320">
        <f t="shared" si="182"/>
        <v>0</v>
      </c>
      <c r="Y557" s="318" t="e">
        <f t="shared" si="178"/>
        <v>#N/A</v>
      </c>
      <c r="Z557" s="318">
        <f t="shared" si="183"/>
        <v>0</v>
      </c>
      <c r="AC557" s="318" t="e">
        <f t="shared" si="184"/>
        <v>#N/A</v>
      </c>
      <c r="AD557" s="318">
        <f t="shared" si="185"/>
        <v>0</v>
      </c>
      <c r="AE557" s="318" t="e">
        <f t="shared" si="186"/>
        <v>#N/A</v>
      </c>
      <c r="AF557" s="318" t="e">
        <f>VLOOKUP(AC557,'Price list'!AN:AO,2,FALSE)</f>
        <v>#N/A</v>
      </c>
      <c r="AG557" s="318">
        <f t="shared" si="187"/>
        <v>0</v>
      </c>
      <c r="AH557" s="318">
        <f t="shared" si="188"/>
        <v>0</v>
      </c>
      <c r="AI557" s="318">
        <f t="shared" si="189"/>
        <v>0</v>
      </c>
    </row>
    <row r="558" spans="19:35" x14ac:dyDescent="0.25">
      <c r="S558" s="320">
        <f t="shared" si="179"/>
        <v>0</v>
      </c>
      <c r="T558" s="320">
        <f t="shared" si="180"/>
        <v>0</v>
      </c>
      <c r="U558" s="320"/>
      <c r="V558" s="320" t="e">
        <f>VLOOKUP(S558,'Price list'!D$15:S$298,15,FALSE)</f>
        <v>#N/A</v>
      </c>
      <c r="W558" s="320">
        <f t="shared" si="181"/>
        <v>0</v>
      </c>
      <c r="X558" s="320">
        <f t="shared" si="182"/>
        <v>0</v>
      </c>
      <c r="Y558" s="318" t="e">
        <f t="shared" si="178"/>
        <v>#N/A</v>
      </c>
      <c r="Z558" s="318">
        <f t="shared" si="183"/>
        <v>0</v>
      </c>
      <c r="AC558" s="318" t="e">
        <f t="shared" si="184"/>
        <v>#N/A</v>
      </c>
      <c r="AD558" s="318">
        <f t="shared" si="185"/>
        <v>0</v>
      </c>
      <c r="AE558" s="318" t="e">
        <f t="shared" si="186"/>
        <v>#N/A</v>
      </c>
      <c r="AF558" s="318" t="e">
        <f>VLOOKUP(AC558,'Price list'!AN:AO,2,FALSE)</f>
        <v>#N/A</v>
      </c>
      <c r="AG558" s="318">
        <f t="shared" si="187"/>
        <v>0</v>
      </c>
      <c r="AH558" s="318">
        <f t="shared" si="188"/>
        <v>0</v>
      </c>
      <c r="AI558" s="318">
        <f t="shared" si="189"/>
        <v>0</v>
      </c>
    </row>
    <row r="559" spans="19:35" x14ac:dyDescent="0.25">
      <c r="S559" s="320">
        <f t="shared" si="179"/>
        <v>0</v>
      </c>
      <c r="T559" s="320">
        <f t="shared" si="180"/>
        <v>0</v>
      </c>
      <c r="U559" s="320"/>
      <c r="V559" s="320" t="e">
        <f>VLOOKUP(S559,'Price list'!D$15:S$298,15,FALSE)</f>
        <v>#N/A</v>
      </c>
      <c r="W559" s="320">
        <f t="shared" si="181"/>
        <v>0</v>
      </c>
      <c r="X559" s="320">
        <f t="shared" si="182"/>
        <v>0</v>
      </c>
      <c r="Y559" s="318" t="e">
        <f t="shared" si="178"/>
        <v>#N/A</v>
      </c>
      <c r="Z559" s="318">
        <f t="shared" si="183"/>
        <v>0</v>
      </c>
      <c r="AC559" s="318" t="e">
        <f t="shared" si="184"/>
        <v>#N/A</v>
      </c>
      <c r="AD559" s="318">
        <f t="shared" si="185"/>
        <v>0</v>
      </c>
      <c r="AE559" s="318" t="e">
        <f t="shared" si="186"/>
        <v>#N/A</v>
      </c>
      <c r="AF559" s="318" t="e">
        <f>VLOOKUP(AC559,'Price list'!AN:AO,2,FALSE)</f>
        <v>#N/A</v>
      </c>
      <c r="AG559" s="318">
        <f t="shared" si="187"/>
        <v>0</v>
      </c>
      <c r="AH559" s="318">
        <f t="shared" si="188"/>
        <v>0</v>
      </c>
      <c r="AI559" s="318">
        <f t="shared" si="189"/>
        <v>0</v>
      </c>
    </row>
    <row r="560" spans="19:35" x14ac:dyDescent="0.25">
      <c r="S560" s="320">
        <f t="shared" si="179"/>
        <v>0</v>
      </c>
      <c r="T560" s="320">
        <f t="shared" si="180"/>
        <v>0</v>
      </c>
      <c r="U560" s="320"/>
      <c r="V560" s="320" t="e">
        <f>VLOOKUP(S560,'Price list'!D$15:S$298,15,FALSE)</f>
        <v>#N/A</v>
      </c>
      <c r="W560" s="320">
        <f t="shared" si="181"/>
        <v>0</v>
      </c>
      <c r="X560" s="320">
        <f t="shared" si="182"/>
        <v>0</v>
      </c>
      <c r="Y560" s="318" t="e">
        <f t="shared" si="178"/>
        <v>#N/A</v>
      </c>
      <c r="Z560" s="318">
        <f t="shared" si="183"/>
        <v>0</v>
      </c>
      <c r="AC560" s="318" t="e">
        <f t="shared" si="184"/>
        <v>#N/A</v>
      </c>
      <c r="AD560" s="318">
        <f t="shared" si="185"/>
        <v>0</v>
      </c>
      <c r="AE560" s="318" t="e">
        <f t="shared" si="186"/>
        <v>#N/A</v>
      </c>
      <c r="AF560" s="318" t="e">
        <f>VLOOKUP(AC560,'Price list'!AN:AO,2,FALSE)</f>
        <v>#N/A</v>
      </c>
      <c r="AG560" s="318">
        <f t="shared" si="187"/>
        <v>0</v>
      </c>
      <c r="AH560" s="318">
        <f t="shared" si="188"/>
        <v>0</v>
      </c>
      <c r="AI560" s="318">
        <f t="shared" si="189"/>
        <v>0</v>
      </c>
    </row>
    <row r="561" spans="19:35" x14ac:dyDescent="0.25">
      <c r="S561" s="320">
        <f t="shared" si="179"/>
        <v>0</v>
      </c>
      <c r="T561" s="320">
        <f t="shared" si="180"/>
        <v>0</v>
      </c>
      <c r="U561" s="320"/>
      <c r="V561" s="320" t="e">
        <f>VLOOKUP(S561,'Price list'!D$15:S$298,15,FALSE)</f>
        <v>#N/A</v>
      </c>
      <c r="W561" s="320">
        <f t="shared" si="181"/>
        <v>0</v>
      </c>
      <c r="X561" s="320">
        <f t="shared" si="182"/>
        <v>0</v>
      </c>
      <c r="Y561" s="318" t="e">
        <f t="shared" si="178"/>
        <v>#N/A</v>
      </c>
      <c r="Z561" s="318">
        <f t="shared" si="183"/>
        <v>0</v>
      </c>
      <c r="AC561" s="318" t="e">
        <f t="shared" si="184"/>
        <v>#N/A</v>
      </c>
      <c r="AD561" s="318">
        <f t="shared" si="185"/>
        <v>0</v>
      </c>
      <c r="AE561" s="318" t="e">
        <f t="shared" si="186"/>
        <v>#N/A</v>
      </c>
      <c r="AF561" s="318" t="e">
        <f>VLOOKUP(AC561,'Price list'!AN:AO,2,FALSE)</f>
        <v>#N/A</v>
      </c>
      <c r="AG561" s="318">
        <f t="shared" si="187"/>
        <v>0</v>
      </c>
      <c r="AH561" s="318">
        <f t="shared" si="188"/>
        <v>0</v>
      </c>
      <c r="AI561" s="318">
        <f t="shared" si="189"/>
        <v>0</v>
      </c>
    </row>
    <row r="562" spans="19:35" x14ac:dyDescent="0.25">
      <c r="S562" s="320">
        <f t="shared" si="179"/>
        <v>0</v>
      </c>
      <c r="T562" s="320">
        <f t="shared" si="180"/>
        <v>0</v>
      </c>
      <c r="U562" s="320"/>
      <c r="V562" s="320" t="e">
        <f>VLOOKUP(S562,'Price list'!D$15:S$298,15,FALSE)</f>
        <v>#N/A</v>
      </c>
      <c r="W562" s="320">
        <f t="shared" si="181"/>
        <v>0</v>
      </c>
      <c r="X562" s="320">
        <f t="shared" si="182"/>
        <v>0</v>
      </c>
      <c r="Y562" s="318" t="e">
        <f t="shared" si="178"/>
        <v>#N/A</v>
      </c>
      <c r="Z562" s="318">
        <f t="shared" si="183"/>
        <v>0</v>
      </c>
      <c r="AC562" s="318" t="e">
        <f t="shared" si="184"/>
        <v>#N/A</v>
      </c>
      <c r="AD562" s="318">
        <f t="shared" si="185"/>
        <v>0</v>
      </c>
      <c r="AE562" s="318" t="e">
        <f t="shared" si="186"/>
        <v>#N/A</v>
      </c>
      <c r="AF562" s="318" t="e">
        <f>VLOOKUP(AC562,'Price list'!AN:AO,2,FALSE)</f>
        <v>#N/A</v>
      </c>
      <c r="AG562" s="318">
        <f t="shared" si="187"/>
        <v>0</v>
      </c>
      <c r="AH562" s="318">
        <f t="shared" si="188"/>
        <v>0</v>
      </c>
      <c r="AI562" s="318">
        <f t="shared" si="189"/>
        <v>0</v>
      </c>
    </row>
    <row r="563" spans="19:35" x14ac:dyDescent="0.25">
      <c r="S563" s="320">
        <f t="shared" si="179"/>
        <v>0</v>
      </c>
      <c r="T563" s="320">
        <f t="shared" si="180"/>
        <v>0</v>
      </c>
      <c r="U563" s="320"/>
      <c r="V563" s="320" t="e">
        <f>VLOOKUP(S563,'Price list'!D$15:S$298,15,FALSE)</f>
        <v>#N/A</v>
      </c>
      <c r="W563" s="320">
        <f t="shared" si="181"/>
        <v>0</v>
      </c>
      <c r="X563" s="320">
        <f t="shared" si="182"/>
        <v>0</v>
      </c>
      <c r="Y563" s="318" t="e">
        <f t="shared" si="178"/>
        <v>#N/A</v>
      </c>
      <c r="Z563" s="318">
        <f t="shared" si="183"/>
        <v>0</v>
      </c>
      <c r="AC563" s="318" t="e">
        <f t="shared" si="184"/>
        <v>#N/A</v>
      </c>
      <c r="AD563" s="318">
        <f t="shared" si="185"/>
        <v>0</v>
      </c>
      <c r="AE563" s="318" t="e">
        <f t="shared" si="186"/>
        <v>#N/A</v>
      </c>
      <c r="AF563" s="318" t="e">
        <f>VLOOKUP(AC563,'Price list'!AN:AO,2,FALSE)</f>
        <v>#N/A</v>
      </c>
      <c r="AG563" s="318">
        <f t="shared" si="187"/>
        <v>0</v>
      </c>
      <c r="AH563" s="318">
        <f t="shared" si="188"/>
        <v>0</v>
      </c>
      <c r="AI563" s="318">
        <f t="shared" si="189"/>
        <v>0</v>
      </c>
    </row>
    <row r="564" spans="19:35" x14ac:dyDescent="0.25">
      <c r="S564" s="320">
        <f t="shared" si="179"/>
        <v>0</v>
      </c>
      <c r="T564" s="320">
        <f t="shared" si="180"/>
        <v>0</v>
      </c>
      <c r="U564" s="320"/>
      <c r="V564" s="320" t="e">
        <f>VLOOKUP(S564,'Price list'!D$15:S$298,15,FALSE)</f>
        <v>#N/A</v>
      </c>
      <c r="W564" s="320">
        <f t="shared" si="181"/>
        <v>0</v>
      </c>
      <c r="X564" s="320">
        <f t="shared" si="182"/>
        <v>0</v>
      </c>
      <c r="Y564" s="318" t="e">
        <f t="shared" si="178"/>
        <v>#N/A</v>
      </c>
      <c r="Z564" s="318">
        <f t="shared" si="183"/>
        <v>0</v>
      </c>
      <c r="AC564" s="318" t="e">
        <f t="shared" si="184"/>
        <v>#N/A</v>
      </c>
      <c r="AD564" s="318">
        <f t="shared" si="185"/>
        <v>0</v>
      </c>
      <c r="AE564" s="318" t="e">
        <f t="shared" si="186"/>
        <v>#N/A</v>
      </c>
      <c r="AF564" s="318" t="e">
        <f>VLOOKUP(AC564,'Price list'!AN:AO,2,FALSE)</f>
        <v>#N/A</v>
      </c>
      <c r="AG564" s="318">
        <f t="shared" si="187"/>
        <v>0</v>
      </c>
      <c r="AH564" s="318">
        <f t="shared" si="188"/>
        <v>0</v>
      </c>
      <c r="AI564" s="318">
        <f t="shared" si="189"/>
        <v>0</v>
      </c>
    </row>
    <row r="565" spans="19:35" x14ac:dyDescent="0.25">
      <c r="S565" s="320">
        <f t="shared" si="179"/>
        <v>0</v>
      </c>
      <c r="T565" s="320">
        <f t="shared" si="180"/>
        <v>0</v>
      </c>
      <c r="U565" s="320"/>
      <c r="V565" s="320" t="e">
        <f>VLOOKUP(S565,'Price list'!D$15:S$298,15,FALSE)</f>
        <v>#N/A</v>
      </c>
      <c r="W565" s="320">
        <f t="shared" si="181"/>
        <v>0</v>
      </c>
      <c r="X565" s="320">
        <f t="shared" si="182"/>
        <v>0</v>
      </c>
      <c r="Y565" s="318" t="e">
        <f t="shared" si="178"/>
        <v>#N/A</v>
      </c>
      <c r="Z565" s="318">
        <f t="shared" si="183"/>
        <v>0</v>
      </c>
      <c r="AC565" s="318" t="e">
        <f t="shared" si="184"/>
        <v>#N/A</v>
      </c>
      <c r="AD565" s="318">
        <f t="shared" si="185"/>
        <v>0</v>
      </c>
      <c r="AE565" s="318" t="e">
        <f t="shared" si="186"/>
        <v>#N/A</v>
      </c>
      <c r="AF565" s="318" t="e">
        <f>VLOOKUP(AC565,'Price list'!AN:AO,2,FALSE)</f>
        <v>#N/A</v>
      </c>
      <c r="AG565" s="318">
        <f t="shared" si="187"/>
        <v>0</v>
      </c>
      <c r="AH565" s="318">
        <f t="shared" si="188"/>
        <v>0</v>
      </c>
      <c r="AI565" s="318">
        <f t="shared" si="189"/>
        <v>0</v>
      </c>
    </row>
    <row r="566" spans="19:35" x14ac:dyDescent="0.25">
      <c r="S566" s="320">
        <f t="shared" si="179"/>
        <v>0</v>
      </c>
      <c r="T566" s="320">
        <f t="shared" si="180"/>
        <v>0</v>
      </c>
      <c r="U566" s="320"/>
      <c r="V566" s="320" t="e">
        <f>VLOOKUP(S566,'Price list'!D$15:S$298,15,FALSE)</f>
        <v>#N/A</v>
      </c>
      <c r="W566" s="320">
        <f t="shared" si="181"/>
        <v>0</v>
      </c>
      <c r="X566" s="320">
        <f t="shared" si="182"/>
        <v>0</v>
      </c>
      <c r="Y566" s="318" t="e">
        <f t="shared" si="178"/>
        <v>#N/A</v>
      </c>
      <c r="Z566" s="318">
        <f t="shared" si="183"/>
        <v>0</v>
      </c>
      <c r="AC566" s="318" t="e">
        <f t="shared" si="184"/>
        <v>#N/A</v>
      </c>
      <c r="AD566" s="318">
        <f t="shared" si="185"/>
        <v>0</v>
      </c>
      <c r="AE566" s="318" t="e">
        <f t="shared" si="186"/>
        <v>#N/A</v>
      </c>
      <c r="AF566" s="318" t="e">
        <f>VLOOKUP(AC566,'Price list'!AN:AO,2,FALSE)</f>
        <v>#N/A</v>
      </c>
      <c r="AG566" s="318">
        <f t="shared" si="187"/>
        <v>0</v>
      </c>
      <c r="AH566" s="318">
        <f t="shared" si="188"/>
        <v>0</v>
      </c>
      <c r="AI566" s="318">
        <f t="shared" si="189"/>
        <v>0</v>
      </c>
    </row>
    <row r="567" spans="19:35" x14ac:dyDescent="0.25">
      <c r="S567" s="320">
        <f t="shared" si="179"/>
        <v>0</v>
      </c>
      <c r="T567" s="320">
        <f t="shared" si="180"/>
        <v>0</v>
      </c>
      <c r="U567" s="320"/>
      <c r="V567" s="320" t="e">
        <f>VLOOKUP(S567,'Price list'!D$15:S$298,15,FALSE)</f>
        <v>#N/A</v>
      </c>
      <c r="W567" s="320">
        <f t="shared" si="181"/>
        <v>0</v>
      </c>
      <c r="X567" s="320">
        <f t="shared" si="182"/>
        <v>0</v>
      </c>
      <c r="Y567" s="318" t="e">
        <f t="shared" si="178"/>
        <v>#N/A</v>
      </c>
      <c r="Z567" s="318">
        <f t="shared" si="183"/>
        <v>0</v>
      </c>
      <c r="AC567" s="318" t="e">
        <f t="shared" si="184"/>
        <v>#N/A</v>
      </c>
      <c r="AD567" s="318">
        <f t="shared" si="185"/>
        <v>0</v>
      </c>
      <c r="AE567" s="318" t="e">
        <f t="shared" si="186"/>
        <v>#N/A</v>
      </c>
      <c r="AF567" s="318" t="e">
        <f>VLOOKUP(AC567,'Price list'!AN:AO,2,FALSE)</f>
        <v>#N/A</v>
      </c>
      <c r="AG567" s="318">
        <f t="shared" si="187"/>
        <v>0</v>
      </c>
      <c r="AH567" s="318">
        <f t="shared" si="188"/>
        <v>0</v>
      </c>
      <c r="AI567" s="318">
        <f t="shared" si="189"/>
        <v>0</v>
      </c>
    </row>
    <row r="568" spans="19:35" x14ac:dyDescent="0.25">
      <c r="S568" s="320">
        <f t="shared" si="179"/>
        <v>0</v>
      </c>
      <c r="T568" s="320">
        <f t="shared" si="180"/>
        <v>0</v>
      </c>
      <c r="U568" s="320"/>
      <c r="V568" s="320" t="e">
        <f>VLOOKUP(S568,'Price list'!D$15:S$298,15,FALSE)</f>
        <v>#N/A</v>
      </c>
      <c r="W568" s="320">
        <f t="shared" si="181"/>
        <v>0</v>
      </c>
      <c r="X568" s="320">
        <f t="shared" si="182"/>
        <v>0</v>
      </c>
      <c r="Y568" s="318" t="e">
        <f t="shared" si="178"/>
        <v>#N/A</v>
      </c>
      <c r="Z568" s="318">
        <f t="shared" si="183"/>
        <v>0</v>
      </c>
      <c r="AC568" s="318" t="e">
        <f t="shared" si="184"/>
        <v>#N/A</v>
      </c>
      <c r="AD568" s="318">
        <f t="shared" si="185"/>
        <v>0</v>
      </c>
      <c r="AE568" s="318" t="e">
        <f t="shared" si="186"/>
        <v>#N/A</v>
      </c>
      <c r="AF568" s="318" t="e">
        <f>VLOOKUP(AC568,'Price list'!AN:AO,2,FALSE)</f>
        <v>#N/A</v>
      </c>
      <c r="AG568" s="318">
        <f t="shared" si="187"/>
        <v>0</v>
      </c>
      <c r="AH568" s="318">
        <f t="shared" si="188"/>
        <v>0</v>
      </c>
      <c r="AI568" s="318">
        <f t="shared" si="189"/>
        <v>0</v>
      </c>
    </row>
    <row r="569" spans="19:35" x14ac:dyDescent="0.25">
      <c r="S569" s="320">
        <f t="shared" si="179"/>
        <v>0</v>
      </c>
      <c r="T569" s="320">
        <f t="shared" si="180"/>
        <v>0</v>
      </c>
      <c r="U569" s="320"/>
      <c r="V569" s="320" t="e">
        <f>VLOOKUP(S569,'Price list'!D$15:S$298,15,FALSE)</f>
        <v>#N/A</v>
      </c>
      <c r="W569" s="320">
        <f t="shared" si="181"/>
        <v>0</v>
      </c>
      <c r="X569" s="320">
        <f t="shared" si="182"/>
        <v>0</v>
      </c>
      <c r="Y569" s="318" t="e">
        <f t="shared" si="178"/>
        <v>#N/A</v>
      </c>
      <c r="Z569" s="318">
        <f t="shared" si="183"/>
        <v>0</v>
      </c>
      <c r="AC569" s="318" t="e">
        <f t="shared" si="184"/>
        <v>#N/A</v>
      </c>
      <c r="AD569" s="318">
        <f t="shared" si="185"/>
        <v>0</v>
      </c>
      <c r="AE569" s="318" t="e">
        <f t="shared" si="186"/>
        <v>#N/A</v>
      </c>
      <c r="AF569" s="318" t="e">
        <f>VLOOKUP(AC569,'Price list'!AN:AO,2,FALSE)</f>
        <v>#N/A</v>
      </c>
      <c r="AG569" s="318">
        <f t="shared" si="187"/>
        <v>0</v>
      </c>
      <c r="AH569" s="318">
        <f t="shared" si="188"/>
        <v>0</v>
      </c>
      <c r="AI569" s="318">
        <f t="shared" si="189"/>
        <v>0</v>
      </c>
    </row>
    <row r="570" spans="19:35" x14ac:dyDescent="0.25">
      <c r="S570" s="320">
        <f t="shared" si="179"/>
        <v>0</v>
      </c>
      <c r="T570" s="320">
        <f t="shared" si="180"/>
        <v>0</v>
      </c>
      <c r="U570" s="320"/>
      <c r="V570" s="320" t="e">
        <f>VLOOKUP(S570,'Price list'!D$15:S$298,15,FALSE)</f>
        <v>#N/A</v>
      </c>
      <c r="W570" s="320">
        <f t="shared" si="181"/>
        <v>0</v>
      </c>
      <c r="X570" s="320">
        <f t="shared" si="182"/>
        <v>0</v>
      </c>
      <c r="Y570" s="318" t="e">
        <f t="shared" si="178"/>
        <v>#N/A</v>
      </c>
      <c r="Z570" s="318">
        <f t="shared" si="183"/>
        <v>0</v>
      </c>
      <c r="AC570" s="318" t="e">
        <f t="shared" si="184"/>
        <v>#N/A</v>
      </c>
      <c r="AD570" s="318">
        <f t="shared" si="185"/>
        <v>0</v>
      </c>
      <c r="AE570" s="318" t="e">
        <f t="shared" si="186"/>
        <v>#N/A</v>
      </c>
      <c r="AF570" s="318" t="e">
        <f>VLOOKUP(AC570,'Price list'!AN:AO,2,FALSE)</f>
        <v>#N/A</v>
      </c>
      <c r="AG570" s="318">
        <f t="shared" si="187"/>
        <v>0</v>
      </c>
      <c r="AH570" s="318">
        <f t="shared" si="188"/>
        <v>0</v>
      </c>
      <c r="AI570" s="318">
        <f t="shared" si="189"/>
        <v>0</v>
      </c>
    </row>
    <row r="571" spans="19:35" x14ac:dyDescent="0.25">
      <c r="S571" s="320">
        <f t="shared" si="179"/>
        <v>0</v>
      </c>
      <c r="T571" s="320">
        <f t="shared" si="180"/>
        <v>0</v>
      </c>
      <c r="U571" s="320"/>
      <c r="V571" s="320" t="e">
        <f>VLOOKUP(S571,'Price list'!D$15:S$298,15,FALSE)</f>
        <v>#N/A</v>
      </c>
      <c r="W571" s="320">
        <f t="shared" si="181"/>
        <v>0</v>
      </c>
      <c r="X571" s="320">
        <f t="shared" si="182"/>
        <v>0</v>
      </c>
      <c r="Y571" s="318" t="e">
        <f t="shared" si="178"/>
        <v>#N/A</v>
      </c>
      <c r="Z571" s="318">
        <f t="shared" si="183"/>
        <v>0</v>
      </c>
      <c r="AC571" s="318" t="e">
        <f t="shared" si="184"/>
        <v>#N/A</v>
      </c>
      <c r="AD571" s="318">
        <f t="shared" si="185"/>
        <v>0</v>
      </c>
      <c r="AE571" s="318" t="e">
        <f t="shared" si="186"/>
        <v>#N/A</v>
      </c>
      <c r="AF571" s="318" t="e">
        <f>VLOOKUP(AC571,'Price list'!AN:AO,2,FALSE)</f>
        <v>#N/A</v>
      </c>
      <c r="AG571" s="318">
        <f t="shared" si="187"/>
        <v>0</v>
      </c>
      <c r="AH571" s="318">
        <f t="shared" si="188"/>
        <v>0</v>
      </c>
      <c r="AI571" s="318">
        <f t="shared" si="189"/>
        <v>0</v>
      </c>
    </row>
    <row r="572" spans="19:35" x14ac:dyDescent="0.25">
      <c r="S572" s="320">
        <f t="shared" si="179"/>
        <v>0</v>
      </c>
      <c r="T572" s="320">
        <f t="shared" si="180"/>
        <v>0</v>
      </c>
      <c r="U572" s="320"/>
      <c r="V572" s="320" t="e">
        <f>VLOOKUP(S572,'Price list'!D$15:S$298,15,FALSE)</f>
        <v>#N/A</v>
      </c>
      <c r="W572" s="320">
        <f t="shared" si="181"/>
        <v>0</v>
      </c>
      <c r="X572" s="320">
        <f t="shared" si="182"/>
        <v>0</v>
      </c>
      <c r="Y572" s="318" t="e">
        <f t="shared" si="178"/>
        <v>#N/A</v>
      </c>
      <c r="Z572" s="318">
        <f t="shared" si="183"/>
        <v>0</v>
      </c>
      <c r="AC572" s="318" t="e">
        <f t="shared" si="184"/>
        <v>#N/A</v>
      </c>
      <c r="AD572" s="318">
        <f t="shared" si="185"/>
        <v>0</v>
      </c>
      <c r="AE572" s="318" t="e">
        <f t="shared" si="186"/>
        <v>#N/A</v>
      </c>
      <c r="AF572" s="318" t="e">
        <f>VLOOKUP(AC572,'Price list'!AN:AO,2,FALSE)</f>
        <v>#N/A</v>
      </c>
      <c r="AG572" s="318">
        <f t="shared" si="187"/>
        <v>0</v>
      </c>
      <c r="AH572" s="318">
        <f t="shared" si="188"/>
        <v>0</v>
      </c>
      <c r="AI572" s="318">
        <f t="shared" si="189"/>
        <v>0</v>
      </c>
    </row>
    <row r="573" spans="19:35" x14ac:dyDescent="0.25">
      <c r="S573" s="320">
        <f t="shared" si="179"/>
        <v>0</v>
      </c>
      <c r="T573" s="320">
        <f t="shared" si="180"/>
        <v>0</v>
      </c>
      <c r="U573" s="320"/>
      <c r="V573" s="320" t="e">
        <f>VLOOKUP(S573,'Price list'!D$15:S$298,15,FALSE)</f>
        <v>#N/A</v>
      </c>
      <c r="W573" s="320">
        <f t="shared" si="181"/>
        <v>0</v>
      </c>
      <c r="X573" s="320">
        <f t="shared" si="182"/>
        <v>0</v>
      </c>
      <c r="Y573" s="318" t="e">
        <f t="shared" si="178"/>
        <v>#N/A</v>
      </c>
      <c r="Z573" s="318">
        <f t="shared" si="183"/>
        <v>0</v>
      </c>
      <c r="AC573" s="318" t="e">
        <f t="shared" si="184"/>
        <v>#N/A</v>
      </c>
      <c r="AD573" s="318">
        <f t="shared" si="185"/>
        <v>0</v>
      </c>
      <c r="AE573" s="318" t="e">
        <f t="shared" si="186"/>
        <v>#N/A</v>
      </c>
      <c r="AF573" s="318" t="e">
        <f>VLOOKUP(AC573,'Price list'!AN:AO,2,FALSE)</f>
        <v>#N/A</v>
      </c>
      <c r="AG573" s="318">
        <f t="shared" si="187"/>
        <v>0</v>
      </c>
      <c r="AH573" s="318">
        <f t="shared" si="188"/>
        <v>0</v>
      </c>
      <c r="AI573" s="318">
        <f t="shared" si="189"/>
        <v>0</v>
      </c>
    </row>
    <row r="574" spans="19:35" x14ac:dyDescent="0.25">
      <c r="S574" s="320">
        <f t="shared" si="179"/>
        <v>0</v>
      </c>
      <c r="T574" s="320">
        <f t="shared" si="180"/>
        <v>0</v>
      </c>
      <c r="U574" s="320"/>
      <c r="V574" s="320" t="e">
        <f>VLOOKUP(S574,'Price list'!D$15:S$298,15,FALSE)</f>
        <v>#N/A</v>
      </c>
      <c r="W574" s="320">
        <f t="shared" si="181"/>
        <v>0</v>
      </c>
      <c r="X574" s="320">
        <f t="shared" si="182"/>
        <v>0</v>
      </c>
      <c r="Y574" s="318" t="e">
        <f t="shared" si="178"/>
        <v>#N/A</v>
      </c>
      <c r="Z574" s="318">
        <f t="shared" si="183"/>
        <v>0</v>
      </c>
      <c r="AC574" s="318" t="e">
        <f t="shared" si="184"/>
        <v>#N/A</v>
      </c>
      <c r="AD574" s="318">
        <f t="shared" si="185"/>
        <v>0</v>
      </c>
      <c r="AE574" s="318" t="e">
        <f t="shared" si="186"/>
        <v>#N/A</v>
      </c>
      <c r="AF574" s="318" t="e">
        <f>VLOOKUP(AC574,'Price list'!AN:AO,2,FALSE)</f>
        <v>#N/A</v>
      </c>
      <c r="AG574" s="318">
        <f t="shared" si="187"/>
        <v>0</v>
      </c>
      <c r="AH574" s="318">
        <f t="shared" si="188"/>
        <v>0</v>
      </c>
      <c r="AI574" s="318">
        <f t="shared" si="189"/>
        <v>0</v>
      </c>
    </row>
    <row r="575" spans="19:35" x14ac:dyDescent="0.25">
      <c r="S575" s="320">
        <f t="shared" si="179"/>
        <v>0</v>
      </c>
      <c r="T575" s="320">
        <f t="shared" si="180"/>
        <v>0</v>
      </c>
      <c r="U575" s="320"/>
      <c r="V575" s="320" t="e">
        <f>VLOOKUP(S575,'Price list'!D$15:S$298,15,FALSE)</f>
        <v>#N/A</v>
      </c>
      <c r="W575" s="320">
        <f t="shared" si="181"/>
        <v>0</v>
      </c>
      <c r="X575" s="320">
        <f t="shared" si="182"/>
        <v>0</v>
      </c>
      <c r="Y575" s="318" t="e">
        <f t="shared" si="178"/>
        <v>#N/A</v>
      </c>
      <c r="Z575" s="318">
        <f t="shared" si="183"/>
        <v>0</v>
      </c>
      <c r="AC575" s="318" t="e">
        <f t="shared" si="184"/>
        <v>#N/A</v>
      </c>
      <c r="AD575" s="318">
        <f t="shared" si="185"/>
        <v>0</v>
      </c>
      <c r="AE575" s="318" t="e">
        <f t="shared" si="186"/>
        <v>#N/A</v>
      </c>
      <c r="AF575" s="318" t="e">
        <f>VLOOKUP(AC575,'Price list'!AN:AO,2,FALSE)</f>
        <v>#N/A</v>
      </c>
      <c r="AG575" s="318">
        <f t="shared" si="187"/>
        <v>0</v>
      </c>
      <c r="AH575" s="318">
        <f t="shared" si="188"/>
        <v>0</v>
      </c>
      <c r="AI575" s="318">
        <f t="shared" si="189"/>
        <v>0</v>
      </c>
    </row>
    <row r="576" spans="19:35" x14ac:dyDescent="0.25">
      <c r="S576" s="320">
        <f t="shared" si="179"/>
        <v>0</v>
      </c>
      <c r="T576" s="320">
        <f t="shared" si="180"/>
        <v>0</v>
      </c>
      <c r="U576" s="320"/>
      <c r="V576" s="320" t="e">
        <f>VLOOKUP(S576,'Price list'!D$15:S$298,15,FALSE)</f>
        <v>#N/A</v>
      </c>
      <c r="W576" s="320">
        <f t="shared" si="181"/>
        <v>0</v>
      </c>
      <c r="X576" s="320">
        <f t="shared" si="182"/>
        <v>0</v>
      </c>
      <c r="Y576" s="318" t="e">
        <f t="shared" si="178"/>
        <v>#N/A</v>
      </c>
      <c r="Z576" s="318">
        <f t="shared" si="183"/>
        <v>0</v>
      </c>
      <c r="AC576" s="318" t="e">
        <f t="shared" si="184"/>
        <v>#N/A</v>
      </c>
      <c r="AD576" s="318">
        <f t="shared" si="185"/>
        <v>0</v>
      </c>
      <c r="AE576" s="318" t="e">
        <f t="shared" si="186"/>
        <v>#N/A</v>
      </c>
      <c r="AF576" s="318" t="e">
        <f>VLOOKUP(AC576,'Price list'!AN:AO,2,FALSE)</f>
        <v>#N/A</v>
      </c>
      <c r="AG576" s="318">
        <f t="shared" si="187"/>
        <v>0</v>
      </c>
      <c r="AH576" s="318">
        <f t="shared" si="188"/>
        <v>0</v>
      </c>
      <c r="AI576" s="318">
        <f t="shared" si="189"/>
        <v>0</v>
      </c>
    </row>
    <row r="577" spans="19:35" x14ac:dyDescent="0.25">
      <c r="S577" s="320">
        <f t="shared" si="179"/>
        <v>0</v>
      </c>
      <c r="T577" s="320">
        <f t="shared" si="180"/>
        <v>0</v>
      </c>
      <c r="U577" s="320"/>
      <c r="V577" s="320" t="e">
        <f>VLOOKUP(S577,'Price list'!D$15:S$298,15,FALSE)</f>
        <v>#N/A</v>
      </c>
      <c r="W577" s="320">
        <f t="shared" si="181"/>
        <v>0</v>
      </c>
      <c r="X577" s="320">
        <f t="shared" si="182"/>
        <v>0</v>
      </c>
      <c r="Y577" s="318" t="e">
        <f t="shared" si="178"/>
        <v>#N/A</v>
      </c>
      <c r="Z577" s="318">
        <f t="shared" si="183"/>
        <v>0</v>
      </c>
      <c r="AC577" s="318" t="e">
        <f t="shared" si="184"/>
        <v>#N/A</v>
      </c>
      <c r="AD577" s="318">
        <f t="shared" si="185"/>
        <v>0</v>
      </c>
      <c r="AE577" s="318" t="e">
        <f t="shared" si="186"/>
        <v>#N/A</v>
      </c>
      <c r="AF577" s="318" t="e">
        <f>VLOOKUP(AC577,'Price list'!AN:AO,2,FALSE)</f>
        <v>#N/A</v>
      </c>
      <c r="AG577" s="318">
        <f t="shared" si="187"/>
        <v>0</v>
      </c>
      <c r="AH577" s="318">
        <f t="shared" si="188"/>
        <v>0</v>
      </c>
      <c r="AI577" s="318">
        <f t="shared" si="189"/>
        <v>0</v>
      </c>
    </row>
    <row r="578" spans="19:35" x14ac:dyDescent="0.25">
      <c r="S578" s="320">
        <f t="shared" si="179"/>
        <v>0</v>
      </c>
      <c r="T578" s="320">
        <f t="shared" si="180"/>
        <v>0</v>
      </c>
      <c r="U578" s="320"/>
      <c r="V578" s="320" t="e">
        <f>VLOOKUP(S578,'Price list'!D$15:S$298,15,FALSE)</f>
        <v>#N/A</v>
      </c>
      <c r="W578" s="320">
        <f t="shared" si="181"/>
        <v>0</v>
      </c>
      <c r="X578" s="320">
        <f t="shared" si="182"/>
        <v>0</v>
      </c>
      <c r="Y578" s="318" t="e">
        <f t="shared" si="178"/>
        <v>#N/A</v>
      </c>
      <c r="Z578" s="318">
        <f t="shared" si="183"/>
        <v>0</v>
      </c>
      <c r="AC578" s="318" t="e">
        <f t="shared" si="184"/>
        <v>#N/A</v>
      </c>
      <c r="AD578" s="318">
        <f t="shared" si="185"/>
        <v>0</v>
      </c>
      <c r="AE578" s="318" t="e">
        <f t="shared" si="186"/>
        <v>#N/A</v>
      </c>
      <c r="AF578" s="318" t="e">
        <f>VLOOKUP(AC578,'Price list'!AN:AO,2,FALSE)</f>
        <v>#N/A</v>
      </c>
      <c r="AG578" s="318">
        <f t="shared" si="187"/>
        <v>0</v>
      </c>
      <c r="AH578" s="318">
        <f t="shared" si="188"/>
        <v>0</v>
      </c>
      <c r="AI578" s="318">
        <f t="shared" si="189"/>
        <v>0</v>
      </c>
    </row>
    <row r="579" spans="19:35" x14ac:dyDescent="0.25">
      <c r="S579" s="320">
        <f t="shared" si="179"/>
        <v>0</v>
      </c>
      <c r="T579" s="320">
        <f t="shared" si="180"/>
        <v>0</v>
      </c>
      <c r="U579" s="320"/>
      <c r="V579" s="320" t="e">
        <f>VLOOKUP(S579,'Price list'!D$15:S$298,15,FALSE)</f>
        <v>#N/A</v>
      </c>
      <c r="W579" s="320">
        <f t="shared" si="181"/>
        <v>0</v>
      </c>
      <c r="X579" s="320">
        <f t="shared" si="182"/>
        <v>0</v>
      </c>
      <c r="Y579" s="318" t="e">
        <f t="shared" ref="Y579:Y642" si="190">VLOOKUP(A579,AA:AB,2,FALSE)</f>
        <v>#N/A</v>
      </c>
      <c r="Z579" s="318">
        <f t="shared" si="183"/>
        <v>0</v>
      </c>
      <c r="AC579" s="318" t="e">
        <f t="shared" si="184"/>
        <v>#N/A</v>
      </c>
      <c r="AD579" s="318">
        <f t="shared" si="185"/>
        <v>0</v>
      </c>
      <c r="AE579" s="318" t="e">
        <f t="shared" si="186"/>
        <v>#N/A</v>
      </c>
      <c r="AF579" s="318" t="e">
        <f>VLOOKUP(AC579,'Price list'!AN:AO,2,FALSE)</f>
        <v>#N/A</v>
      </c>
      <c r="AG579" s="318">
        <f t="shared" si="187"/>
        <v>0</v>
      </c>
      <c r="AH579" s="318">
        <f t="shared" si="188"/>
        <v>0</v>
      </c>
      <c r="AI579" s="318">
        <f t="shared" si="189"/>
        <v>0</v>
      </c>
    </row>
    <row r="580" spans="19:35" x14ac:dyDescent="0.25">
      <c r="S580" s="320">
        <f t="shared" si="179"/>
        <v>0</v>
      </c>
      <c r="T580" s="320">
        <f t="shared" si="180"/>
        <v>0</v>
      </c>
      <c r="U580" s="320"/>
      <c r="V580" s="320" t="e">
        <f>VLOOKUP(S580,'Price list'!D$15:S$298,15,FALSE)</f>
        <v>#N/A</v>
      </c>
      <c r="W580" s="320">
        <f t="shared" si="181"/>
        <v>0</v>
      </c>
      <c r="X580" s="320">
        <f t="shared" si="182"/>
        <v>0</v>
      </c>
      <c r="Y580" s="318" t="e">
        <f t="shared" si="190"/>
        <v>#N/A</v>
      </c>
      <c r="Z580" s="318">
        <f t="shared" si="183"/>
        <v>0</v>
      </c>
      <c r="AC580" s="318" t="e">
        <f t="shared" si="184"/>
        <v>#N/A</v>
      </c>
      <c r="AD580" s="318">
        <f t="shared" si="185"/>
        <v>0</v>
      </c>
      <c r="AE580" s="318" t="e">
        <f t="shared" si="186"/>
        <v>#N/A</v>
      </c>
      <c r="AF580" s="318" t="e">
        <f>VLOOKUP(AC580,'Price list'!AN:AO,2,FALSE)</f>
        <v>#N/A</v>
      </c>
      <c r="AG580" s="318">
        <f t="shared" si="187"/>
        <v>0</v>
      </c>
      <c r="AH580" s="318">
        <f t="shared" si="188"/>
        <v>0</v>
      </c>
      <c r="AI580" s="318">
        <f t="shared" si="189"/>
        <v>0</v>
      </c>
    </row>
    <row r="581" spans="19:35" x14ac:dyDescent="0.25">
      <c r="S581" s="320">
        <f t="shared" si="179"/>
        <v>0</v>
      </c>
      <c r="T581" s="320">
        <f t="shared" si="180"/>
        <v>0</v>
      </c>
      <c r="U581" s="320"/>
      <c r="V581" s="320" t="e">
        <f>VLOOKUP(S581,'Price list'!D$15:S$298,15,FALSE)</f>
        <v>#N/A</v>
      </c>
      <c r="W581" s="320">
        <f t="shared" si="181"/>
        <v>0</v>
      </c>
      <c r="X581" s="320">
        <f t="shared" si="182"/>
        <v>0</v>
      </c>
      <c r="Y581" s="318" t="e">
        <f t="shared" si="190"/>
        <v>#N/A</v>
      </c>
      <c r="Z581" s="318">
        <f t="shared" si="183"/>
        <v>0</v>
      </c>
      <c r="AC581" s="318" t="e">
        <f t="shared" si="184"/>
        <v>#N/A</v>
      </c>
      <c r="AD581" s="318">
        <f t="shared" si="185"/>
        <v>0</v>
      </c>
      <c r="AE581" s="318" t="e">
        <f t="shared" si="186"/>
        <v>#N/A</v>
      </c>
      <c r="AF581" s="318" t="e">
        <f>VLOOKUP(AC581,'Price list'!AN:AO,2,FALSE)</f>
        <v>#N/A</v>
      </c>
      <c r="AG581" s="318">
        <f t="shared" si="187"/>
        <v>0</v>
      </c>
      <c r="AH581" s="318">
        <f t="shared" si="188"/>
        <v>0</v>
      </c>
      <c r="AI581" s="318">
        <f t="shared" si="189"/>
        <v>0</v>
      </c>
    </row>
    <row r="582" spans="19:35" x14ac:dyDescent="0.25">
      <c r="S582" s="320">
        <f t="shared" si="179"/>
        <v>0</v>
      </c>
      <c r="T582" s="320">
        <f t="shared" si="180"/>
        <v>0</v>
      </c>
      <c r="U582" s="320"/>
      <c r="V582" s="320" t="e">
        <f>VLOOKUP(S582,'Price list'!D$15:S$298,15,FALSE)</f>
        <v>#N/A</v>
      </c>
      <c r="W582" s="320">
        <f t="shared" si="181"/>
        <v>0</v>
      </c>
      <c r="X582" s="320">
        <f t="shared" si="182"/>
        <v>0</v>
      </c>
      <c r="Y582" s="318" t="e">
        <f t="shared" si="190"/>
        <v>#N/A</v>
      </c>
      <c r="Z582" s="318">
        <f t="shared" si="183"/>
        <v>0</v>
      </c>
      <c r="AC582" s="318" t="e">
        <f t="shared" si="184"/>
        <v>#N/A</v>
      </c>
      <c r="AD582" s="318">
        <f t="shared" si="185"/>
        <v>0</v>
      </c>
      <c r="AE582" s="318" t="e">
        <f t="shared" si="186"/>
        <v>#N/A</v>
      </c>
      <c r="AF582" s="318" t="e">
        <f>VLOOKUP(AC582,'Price list'!AN:AO,2,FALSE)</f>
        <v>#N/A</v>
      </c>
      <c r="AG582" s="318">
        <f t="shared" si="187"/>
        <v>0</v>
      </c>
      <c r="AH582" s="318">
        <f t="shared" si="188"/>
        <v>0</v>
      </c>
      <c r="AI582" s="318">
        <f t="shared" si="189"/>
        <v>0</v>
      </c>
    </row>
    <row r="583" spans="19:35" x14ac:dyDescent="0.25">
      <c r="S583" s="320">
        <f t="shared" si="179"/>
        <v>0</v>
      </c>
      <c r="T583" s="320">
        <f t="shared" si="180"/>
        <v>0</v>
      </c>
      <c r="U583" s="320"/>
      <c r="V583" s="320" t="e">
        <f>VLOOKUP(S583,'Price list'!D$15:S$298,15,FALSE)</f>
        <v>#N/A</v>
      </c>
      <c r="W583" s="320">
        <f t="shared" si="181"/>
        <v>0</v>
      </c>
      <c r="X583" s="320">
        <f t="shared" si="182"/>
        <v>0</v>
      </c>
      <c r="Y583" s="318" t="e">
        <f t="shared" si="190"/>
        <v>#N/A</v>
      </c>
      <c r="Z583" s="318">
        <f t="shared" si="183"/>
        <v>0</v>
      </c>
      <c r="AC583" s="318" t="e">
        <f t="shared" si="184"/>
        <v>#N/A</v>
      </c>
      <c r="AD583" s="318">
        <f t="shared" si="185"/>
        <v>0</v>
      </c>
      <c r="AE583" s="318" t="e">
        <f t="shared" si="186"/>
        <v>#N/A</v>
      </c>
      <c r="AF583" s="318" t="e">
        <f>VLOOKUP(AC583,'Price list'!AN:AO,2,FALSE)</f>
        <v>#N/A</v>
      </c>
      <c r="AG583" s="318">
        <f t="shared" si="187"/>
        <v>0</v>
      </c>
      <c r="AH583" s="318">
        <f t="shared" si="188"/>
        <v>0</v>
      </c>
      <c r="AI583" s="318">
        <f t="shared" si="189"/>
        <v>0</v>
      </c>
    </row>
    <row r="584" spans="19:35" x14ac:dyDescent="0.25">
      <c r="S584" s="320">
        <f t="shared" si="179"/>
        <v>0</v>
      </c>
      <c r="T584" s="320">
        <f t="shared" si="180"/>
        <v>0</v>
      </c>
      <c r="U584" s="320"/>
      <c r="V584" s="320" t="e">
        <f>VLOOKUP(S584,'Price list'!D$15:S$298,15,FALSE)</f>
        <v>#N/A</v>
      </c>
      <c r="W584" s="320">
        <f t="shared" si="181"/>
        <v>0</v>
      </c>
      <c r="X584" s="320">
        <f t="shared" si="182"/>
        <v>0</v>
      </c>
      <c r="Y584" s="318" t="e">
        <f t="shared" si="190"/>
        <v>#N/A</v>
      </c>
      <c r="Z584" s="318">
        <f t="shared" si="183"/>
        <v>0</v>
      </c>
      <c r="AC584" s="318" t="e">
        <f t="shared" si="184"/>
        <v>#N/A</v>
      </c>
      <c r="AD584" s="318">
        <f t="shared" si="185"/>
        <v>0</v>
      </c>
      <c r="AE584" s="318" t="e">
        <f t="shared" si="186"/>
        <v>#N/A</v>
      </c>
      <c r="AF584" s="318" t="e">
        <f>VLOOKUP(AC584,'Price list'!AN:AO,2,FALSE)</f>
        <v>#N/A</v>
      </c>
      <c r="AG584" s="318">
        <f t="shared" si="187"/>
        <v>0</v>
      </c>
      <c r="AH584" s="318">
        <f t="shared" si="188"/>
        <v>0</v>
      </c>
      <c r="AI584" s="318">
        <f t="shared" si="189"/>
        <v>0</v>
      </c>
    </row>
    <row r="585" spans="19:35" x14ac:dyDescent="0.25">
      <c r="S585" s="320">
        <f t="shared" ref="S585:S648" si="191">E585</f>
        <v>0</v>
      </c>
      <c r="T585" s="320">
        <f t="shared" ref="T585:T648" si="192">D585</f>
        <v>0</v>
      </c>
      <c r="U585" s="320"/>
      <c r="V585" s="320" t="e">
        <f>VLOOKUP(S585,'Price list'!D$15:S$298,15,FALSE)</f>
        <v>#N/A</v>
      </c>
      <c r="W585" s="320">
        <f t="shared" ref="W585:W648" si="193">G585</f>
        <v>0</v>
      </c>
      <c r="X585" s="320">
        <f t="shared" ref="X585:X648" si="194">H585</f>
        <v>0</v>
      </c>
      <c r="Y585" s="318" t="e">
        <f t="shared" si="190"/>
        <v>#N/A</v>
      </c>
      <c r="Z585" s="318">
        <f t="shared" ref="Z585:Z648" si="195">B585</f>
        <v>0</v>
      </c>
      <c r="AC585" s="318" t="e">
        <f t="shared" ref="AC585:AC648" si="196">CONCATENATE(Y585,S585,Z585)</f>
        <v>#N/A</v>
      </c>
      <c r="AD585" s="318">
        <f t="shared" ref="AD585:AD648" si="197">S585</f>
        <v>0</v>
      </c>
      <c r="AE585" s="318" t="e">
        <f t="shared" ref="AE585:AE648" si="198">CONCATENATE(Y585,AD585)</f>
        <v>#N/A</v>
      </c>
      <c r="AF585" s="318" t="e">
        <f>VLOOKUP(AC585,'Price list'!AN:AO,2,FALSE)</f>
        <v>#N/A</v>
      </c>
      <c r="AG585" s="318">
        <f t="shared" ref="AG585:AG648" si="199">S585</f>
        <v>0</v>
      </c>
      <c r="AH585" s="318">
        <f t="shared" ref="AH585:AH648" si="200">W585</f>
        <v>0</v>
      </c>
      <c r="AI585" s="318">
        <f t="shared" ref="AI585:AI648" si="201">X585</f>
        <v>0</v>
      </c>
    </row>
    <row r="586" spans="19:35" x14ac:dyDescent="0.25">
      <c r="S586" s="320">
        <f t="shared" si="191"/>
        <v>0</v>
      </c>
      <c r="T586" s="320">
        <f t="shared" si="192"/>
        <v>0</v>
      </c>
      <c r="U586" s="320"/>
      <c r="V586" s="320" t="e">
        <f>VLOOKUP(S586,'Price list'!D$15:S$298,15,FALSE)</f>
        <v>#N/A</v>
      </c>
      <c r="W586" s="320">
        <f t="shared" si="193"/>
        <v>0</v>
      </c>
      <c r="X586" s="320">
        <f t="shared" si="194"/>
        <v>0</v>
      </c>
      <c r="Y586" s="318" t="e">
        <f t="shared" si="190"/>
        <v>#N/A</v>
      </c>
      <c r="Z586" s="318">
        <f t="shared" si="195"/>
        <v>0</v>
      </c>
      <c r="AC586" s="318" t="e">
        <f t="shared" si="196"/>
        <v>#N/A</v>
      </c>
      <c r="AD586" s="318">
        <f t="shared" si="197"/>
        <v>0</v>
      </c>
      <c r="AE586" s="318" t="e">
        <f t="shared" si="198"/>
        <v>#N/A</v>
      </c>
      <c r="AF586" s="318" t="e">
        <f>VLOOKUP(AC586,'Price list'!AN:AO,2,FALSE)</f>
        <v>#N/A</v>
      </c>
      <c r="AG586" s="318">
        <f t="shared" si="199"/>
        <v>0</v>
      </c>
      <c r="AH586" s="318">
        <f t="shared" si="200"/>
        <v>0</v>
      </c>
      <c r="AI586" s="318">
        <f t="shared" si="201"/>
        <v>0</v>
      </c>
    </row>
    <row r="587" spans="19:35" x14ac:dyDescent="0.25">
      <c r="S587" s="320">
        <f t="shared" si="191"/>
        <v>0</v>
      </c>
      <c r="T587" s="320">
        <f t="shared" si="192"/>
        <v>0</v>
      </c>
      <c r="U587" s="320"/>
      <c r="V587" s="320" t="e">
        <f>VLOOKUP(S587,'Price list'!D$15:S$298,15,FALSE)</f>
        <v>#N/A</v>
      </c>
      <c r="W587" s="320">
        <f t="shared" si="193"/>
        <v>0</v>
      </c>
      <c r="X587" s="320">
        <f t="shared" si="194"/>
        <v>0</v>
      </c>
      <c r="Y587" s="318" t="e">
        <f t="shared" si="190"/>
        <v>#N/A</v>
      </c>
      <c r="Z587" s="318">
        <f t="shared" si="195"/>
        <v>0</v>
      </c>
      <c r="AC587" s="318" t="e">
        <f t="shared" si="196"/>
        <v>#N/A</v>
      </c>
      <c r="AD587" s="318">
        <f t="shared" si="197"/>
        <v>0</v>
      </c>
      <c r="AE587" s="318" t="e">
        <f t="shared" si="198"/>
        <v>#N/A</v>
      </c>
      <c r="AF587" s="318" t="e">
        <f>VLOOKUP(AC587,'Price list'!AN:AO,2,FALSE)</f>
        <v>#N/A</v>
      </c>
      <c r="AG587" s="318">
        <f t="shared" si="199"/>
        <v>0</v>
      </c>
      <c r="AH587" s="318">
        <f t="shared" si="200"/>
        <v>0</v>
      </c>
      <c r="AI587" s="318">
        <f t="shared" si="201"/>
        <v>0</v>
      </c>
    </row>
    <row r="588" spans="19:35" x14ac:dyDescent="0.25">
      <c r="S588" s="320">
        <f t="shared" si="191"/>
        <v>0</v>
      </c>
      <c r="T588" s="320">
        <f t="shared" si="192"/>
        <v>0</v>
      </c>
      <c r="U588" s="320"/>
      <c r="V588" s="320" t="e">
        <f>VLOOKUP(S588,'Price list'!D$15:S$298,15,FALSE)</f>
        <v>#N/A</v>
      </c>
      <c r="W588" s="320">
        <f t="shared" si="193"/>
        <v>0</v>
      </c>
      <c r="X588" s="320">
        <f t="shared" si="194"/>
        <v>0</v>
      </c>
      <c r="Y588" s="318" t="e">
        <f t="shared" si="190"/>
        <v>#N/A</v>
      </c>
      <c r="Z588" s="318">
        <f t="shared" si="195"/>
        <v>0</v>
      </c>
      <c r="AC588" s="318" t="e">
        <f t="shared" si="196"/>
        <v>#N/A</v>
      </c>
      <c r="AD588" s="318">
        <f t="shared" si="197"/>
        <v>0</v>
      </c>
      <c r="AE588" s="318" t="e">
        <f t="shared" si="198"/>
        <v>#N/A</v>
      </c>
      <c r="AF588" s="318" t="e">
        <f>VLOOKUP(AC588,'Price list'!AN:AO,2,FALSE)</f>
        <v>#N/A</v>
      </c>
      <c r="AG588" s="318">
        <f t="shared" si="199"/>
        <v>0</v>
      </c>
      <c r="AH588" s="318">
        <f t="shared" si="200"/>
        <v>0</v>
      </c>
      <c r="AI588" s="318">
        <f t="shared" si="201"/>
        <v>0</v>
      </c>
    </row>
    <row r="589" spans="19:35" x14ac:dyDescent="0.25">
      <c r="S589" s="320">
        <f t="shared" si="191"/>
        <v>0</v>
      </c>
      <c r="T589" s="320">
        <f t="shared" si="192"/>
        <v>0</v>
      </c>
      <c r="U589" s="320"/>
      <c r="V589" s="320" t="e">
        <f>VLOOKUP(S589,'Price list'!D$15:S$298,15,FALSE)</f>
        <v>#N/A</v>
      </c>
      <c r="W589" s="320">
        <f t="shared" si="193"/>
        <v>0</v>
      </c>
      <c r="X589" s="320">
        <f t="shared" si="194"/>
        <v>0</v>
      </c>
      <c r="Y589" s="318" t="e">
        <f t="shared" si="190"/>
        <v>#N/A</v>
      </c>
      <c r="Z589" s="318">
        <f t="shared" si="195"/>
        <v>0</v>
      </c>
      <c r="AC589" s="318" t="e">
        <f t="shared" si="196"/>
        <v>#N/A</v>
      </c>
      <c r="AD589" s="318">
        <f t="shared" si="197"/>
        <v>0</v>
      </c>
      <c r="AE589" s="318" t="e">
        <f t="shared" si="198"/>
        <v>#N/A</v>
      </c>
      <c r="AF589" s="318" t="e">
        <f>VLOOKUP(AC589,'Price list'!AN:AO,2,FALSE)</f>
        <v>#N/A</v>
      </c>
      <c r="AG589" s="318">
        <f t="shared" si="199"/>
        <v>0</v>
      </c>
      <c r="AH589" s="318">
        <f t="shared" si="200"/>
        <v>0</v>
      </c>
      <c r="AI589" s="318">
        <f t="shared" si="201"/>
        <v>0</v>
      </c>
    </row>
    <row r="590" spans="19:35" x14ac:dyDescent="0.25">
      <c r="S590" s="320">
        <f t="shared" si="191"/>
        <v>0</v>
      </c>
      <c r="T590" s="320">
        <f t="shared" si="192"/>
        <v>0</v>
      </c>
      <c r="U590" s="320"/>
      <c r="V590" s="320" t="e">
        <f>VLOOKUP(S590,'Price list'!D$15:S$298,15,FALSE)</f>
        <v>#N/A</v>
      </c>
      <c r="W590" s="320">
        <f t="shared" si="193"/>
        <v>0</v>
      </c>
      <c r="X590" s="320">
        <f t="shared" si="194"/>
        <v>0</v>
      </c>
      <c r="Y590" s="318" t="e">
        <f t="shared" si="190"/>
        <v>#N/A</v>
      </c>
      <c r="Z590" s="318">
        <f t="shared" si="195"/>
        <v>0</v>
      </c>
      <c r="AC590" s="318" t="e">
        <f t="shared" si="196"/>
        <v>#N/A</v>
      </c>
      <c r="AD590" s="318">
        <f t="shared" si="197"/>
        <v>0</v>
      </c>
      <c r="AE590" s="318" t="e">
        <f t="shared" si="198"/>
        <v>#N/A</v>
      </c>
      <c r="AF590" s="318" t="e">
        <f>VLOOKUP(AC590,'Price list'!AN:AO,2,FALSE)</f>
        <v>#N/A</v>
      </c>
      <c r="AG590" s="318">
        <f t="shared" si="199"/>
        <v>0</v>
      </c>
      <c r="AH590" s="318">
        <f t="shared" si="200"/>
        <v>0</v>
      </c>
      <c r="AI590" s="318">
        <f t="shared" si="201"/>
        <v>0</v>
      </c>
    </row>
    <row r="591" spans="19:35" x14ac:dyDescent="0.25">
      <c r="S591" s="320">
        <f t="shared" si="191"/>
        <v>0</v>
      </c>
      <c r="T591" s="320">
        <f t="shared" si="192"/>
        <v>0</v>
      </c>
      <c r="U591" s="320"/>
      <c r="V591" s="320" t="e">
        <f>VLOOKUP(S591,'Price list'!D$15:S$298,15,FALSE)</f>
        <v>#N/A</v>
      </c>
      <c r="W591" s="320">
        <f t="shared" si="193"/>
        <v>0</v>
      </c>
      <c r="X591" s="320">
        <f t="shared" si="194"/>
        <v>0</v>
      </c>
      <c r="Y591" s="318" t="e">
        <f t="shared" si="190"/>
        <v>#N/A</v>
      </c>
      <c r="Z591" s="318">
        <f t="shared" si="195"/>
        <v>0</v>
      </c>
      <c r="AC591" s="318" t="e">
        <f t="shared" si="196"/>
        <v>#N/A</v>
      </c>
      <c r="AD591" s="318">
        <f t="shared" si="197"/>
        <v>0</v>
      </c>
      <c r="AE591" s="318" t="e">
        <f t="shared" si="198"/>
        <v>#N/A</v>
      </c>
      <c r="AF591" s="318" t="e">
        <f>VLOOKUP(AC591,'Price list'!AN:AO,2,FALSE)</f>
        <v>#N/A</v>
      </c>
      <c r="AG591" s="318">
        <f t="shared" si="199"/>
        <v>0</v>
      </c>
      <c r="AH591" s="318">
        <f t="shared" si="200"/>
        <v>0</v>
      </c>
      <c r="AI591" s="318">
        <f t="shared" si="201"/>
        <v>0</v>
      </c>
    </row>
    <row r="592" spans="19:35" x14ac:dyDescent="0.25">
      <c r="S592" s="320">
        <f t="shared" si="191"/>
        <v>0</v>
      </c>
      <c r="T592" s="320">
        <f t="shared" si="192"/>
        <v>0</v>
      </c>
      <c r="U592" s="320"/>
      <c r="V592" s="320" t="e">
        <f>VLOOKUP(S592,'Price list'!D$15:S$298,15,FALSE)</f>
        <v>#N/A</v>
      </c>
      <c r="W592" s="320">
        <f t="shared" si="193"/>
        <v>0</v>
      </c>
      <c r="X592" s="320">
        <f t="shared" si="194"/>
        <v>0</v>
      </c>
      <c r="Y592" s="318" t="e">
        <f t="shared" si="190"/>
        <v>#N/A</v>
      </c>
      <c r="Z592" s="318">
        <f t="shared" si="195"/>
        <v>0</v>
      </c>
      <c r="AC592" s="318" t="e">
        <f t="shared" si="196"/>
        <v>#N/A</v>
      </c>
      <c r="AD592" s="318">
        <f t="shared" si="197"/>
        <v>0</v>
      </c>
      <c r="AE592" s="318" t="e">
        <f t="shared" si="198"/>
        <v>#N/A</v>
      </c>
      <c r="AF592" s="318" t="e">
        <f>VLOOKUP(AC592,'Price list'!AN:AO,2,FALSE)</f>
        <v>#N/A</v>
      </c>
      <c r="AG592" s="318">
        <f t="shared" si="199"/>
        <v>0</v>
      </c>
      <c r="AH592" s="318">
        <f t="shared" si="200"/>
        <v>0</v>
      </c>
      <c r="AI592" s="318">
        <f t="shared" si="201"/>
        <v>0</v>
      </c>
    </row>
    <row r="593" spans="19:35" x14ac:dyDescent="0.25">
      <c r="S593" s="320">
        <f t="shared" si="191"/>
        <v>0</v>
      </c>
      <c r="T593" s="320">
        <f t="shared" si="192"/>
        <v>0</v>
      </c>
      <c r="U593" s="320"/>
      <c r="V593" s="320" t="e">
        <f>VLOOKUP(S593,'Price list'!D$15:S$298,15,FALSE)</f>
        <v>#N/A</v>
      </c>
      <c r="W593" s="320">
        <f t="shared" si="193"/>
        <v>0</v>
      </c>
      <c r="X593" s="320">
        <f t="shared" si="194"/>
        <v>0</v>
      </c>
      <c r="Y593" s="318" t="e">
        <f t="shared" si="190"/>
        <v>#N/A</v>
      </c>
      <c r="Z593" s="318">
        <f t="shared" si="195"/>
        <v>0</v>
      </c>
      <c r="AC593" s="318" t="e">
        <f t="shared" si="196"/>
        <v>#N/A</v>
      </c>
      <c r="AD593" s="318">
        <f t="shared" si="197"/>
        <v>0</v>
      </c>
      <c r="AE593" s="318" t="e">
        <f t="shared" si="198"/>
        <v>#N/A</v>
      </c>
      <c r="AF593" s="318" t="e">
        <f>VLOOKUP(AC593,'Price list'!AN:AO,2,FALSE)</f>
        <v>#N/A</v>
      </c>
      <c r="AG593" s="318">
        <f t="shared" si="199"/>
        <v>0</v>
      </c>
      <c r="AH593" s="318">
        <f t="shared" si="200"/>
        <v>0</v>
      </c>
      <c r="AI593" s="318">
        <f t="shared" si="201"/>
        <v>0</v>
      </c>
    </row>
    <row r="594" spans="19:35" x14ac:dyDescent="0.25">
      <c r="S594" s="320">
        <f t="shared" si="191"/>
        <v>0</v>
      </c>
      <c r="T594" s="320">
        <f t="shared" si="192"/>
        <v>0</v>
      </c>
      <c r="U594" s="320"/>
      <c r="V594" s="320" t="e">
        <f>VLOOKUP(S594,'Price list'!D$15:S$298,15,FALSE)</f>
        <v>#N/A</v>
      </c>
      <c r="W594" s="320">
        <f t="shared" si="193"/>
        <v>0</v>
      </c>
      <c r="X594" s="320">
        <f t="shared" si="194"/>
        <v>0</v>
      </c>
      <c r="Y594" s="318" t="e">
        <f t="shared" si="190"/>
        <v>#N/A</v>
      </c>
      <c r="Z594" s="318">
        <f t="shared" si="195"/>
        <v>0</v>
      </c>
      <c r="AC594" s="318" t="e">
        <f t="shared" si="196"/>
        <v>#N/A</v>
      </c>
      <c r="AD594" s="318">
        <f t="shared" si="197"/>
        <v>0</v>
      </c>
      <c r="AE594" s="318" t="e">
        <f t="shared" si="198"/>
        <v>#N/A</v>
      </c>
      <c r="AF594" s="318" t="e">
        <f>VLOOKUP(AC594,'Price list'!AN:AO,2,FALSE)</f>
        <v>#N/A</v>
      </c>
      <c r="AG594" s="318">
        <f t="shared" si="199"/>
        <v>0</v>
      </c>
      <c r="AH594" s="318">
        <f t="shared" si="200"/>
        <v>0</v>
      </c>
      <c r="AI594" s="318">
        <f t="shared" si="201"/>
        <v>0</v>
      </c>
    </row>
    <row r="595" spans="19:35" x14ac:dyDescent="0.25">
      <c r="S595" s="320">
        <f t="shared" si="191"/>
        <v>0</v>
      </c>
      <c r="T595" s="320">
        <f t="shared" si="192"/>
        <v>0</v>
      </c>
      <c r="U595" s="320"/>
      <c r="V595" s="320" t="e">
        <f>VLOOKUP(S595,'Price list'!D$15:S$298,15,FALSE)</f>
        <v>#N/A</v>
      </c>
      <c r="W595" s="320">
        <f t="shared" si="193"/>
        <v>0</v>
      </c>
      <c r="X595" s="320">
        <f t="shared" si="194"/>
        <v>0</v>
      </c>
      <c r="Y595" s="318" t="e">
        <f t="shared" si="190"/>
        <v>#N/A</v>
      </c>
      <c r="Z595" s="318">
        <f t="shared" si="195"/>
        <v>0</v>
      </c>
      <c r="AC595" s="318" t="e">
        <f t="shared" si="196"/>
        <v>#N/A</v>
      </c>
      <c r="AD595" s="318">
        <f t="shared" si="197"/>
        <v>0</v>
      </c>
      <c r="AE595" s="318" t="e">
        <f t="shared" si="198"/>
        <v>#N/A</v>
      </c>
      <c r="AF595" s="318" t="e">
        <f>VLOOKUP(AC595,'Price list'!AN:AO,2,FALSE)</f>
        <v>#N/A</v>
      </c>
      <c r="AG595" s="318">
        <f t="shared" si="199"/>
        <v>0</v>
      </c>
      <c r="AH595" s="318">
        <f t="shared" si="200"/>
        <v>0</v>
      </c>
      <c r="AI595" s="318">
        <f t="shared" si="201"/>
        <v>0</v>
      </c>
    </row>
    <row r="596" spans="19:35" x14ac:dyDescent="0.25">
      <c r="S596" s="320">
        <f t="shared" si="191"/>
        <v>0</v>
      </c>
      <c r="T596" s="320">
        <f t="shared" si="192"/>
        <v>0</v>
      </c>
      <c r="U596" s="320"/>
      <c r="V596" s="320" t="e">
        <f>VLOOKUP(S596,'Price list'!D$15:S$298,15,FALSE)</f>
        <v>#N/A</v>
      </c>
      <c r="W596" s="320">
        <f t="shared" si="193"/>
        <v>0</v>
      </c>
      <c r="X596" s="320">
        <f t="shared" si="194"/>
        <v>0</v>
      </c>
      <c r="Y596" s="318" t="e">
        <f t="shared" si="190"/>
        <v>#N/A</v>
      </c>
      <c r="Z596" s="318">
        <f t="shared" si="195"/>
        <v>0</v>
      </c>
      <c r="AC596" s="318" t="e">
        <f t="shared" si="196"/>
        <v>#N/A</v>
      </c>
      <c r="AD596" s="318">
        <f t="shared" si="197"/>
        <v>0</v>
      </c>
      <c r="AE596" s="318" t="e">
        <f t="shared" si="198"/>
        <v>#N/A</v>
      </c>
      <c r="AF596" s="318" t="e">
        <f>VLOOKUP(AC596,'Price list'!AN:AO,2,FALSE)</f>
        <v>#N/A</v>
      </c>
      <c r="AG596" s="318">
        <f t="shared" si="199"/>
        <v>0</v>
      </c>
      <c r="AH596" s="318">
        <f t="shared" si="200"/>
        <v>0</v>
      </c>
      <c r="AI596" s="318">
        <f t="shared" si="201"/>
        <v>0</v>
      </c>
    </row>
    <row r="597" spans="19:35" x14ac:dyDescent="0.25">
      <c r="S597" s="320">
        <f t="shared" si="191"/>
        <v>0</v>
      </c>
      <c r="T597" s="320">
        <f t="shared" si="192"/>
        <v>0</v>
      </c>
      <c r="U597" s="320"/>
      <c r="V597" s="320" t="e">
        <f>VLOOKUP(S597,'Price list'!D$15:S$298,15,FALSE)</f>
        <v>#N/A</v>
      </c>
      <c r="W597" s="320">
        <f t="shared" si="193"/>
        <v>0</v>
      </c>
      <c r="X597" s="320">
        <f t="shared" si="194"/>
        <v>0</v>
      </c>
      <c r="Y597" s="318" t="e">
        <f t="shared" si="190"/>
        <v>#N/A</v>
      </c>
      <c r="Z597" s="318">
        <f t="shared" si="195"/>
        <v>0</v>
      </c>
      <c r="AC597" s="318" t="e">
        <f t="shared" si="196"/>
        <v>#N/A</v>
      </c>
      <c r="AD597" s="318">
        <f t="shared" si="197"/>
        <v>0</v>
      </c>
      <c r="AE597" s="318" t="e">
        <f t="shared" si="198"/>
        <v>#N/A</v>
      </c>
      <c r="AF597" s="318" t="e">
        <f>VLOOKUP(AC597,'Price list'!AN:AO,2,FALSE)</f>
        <v>#N/A</v>
      </c>
      <c r="AG597" s="318">
        <f t="shared" si="199"/>
        <v>0</v>
      </c>
      <c r="AH597" s="318">
        <f t="shared" si="200"/>
        <v>0</v>
      </c>
      <c r="AI597" s="318">
        <f t="shared" si="201"/>
        <v>0</v>
      </c>
    </row>
    <row r="598" spans="19:35" x14ac:dyDescent="0.25">
      <c r="S598" s="320">
        <f t="shared" si="191"/>
        <v>0</v>
      </c>
      <c r="T598" s="320">
        <f t="shared" si="192"/>
        <v>0</v>
      </c>
      <c r="U598" s="320"/>
      <c r="V598" s="320" t="e">
        <f>VLOOKUP(S598,'Price list'!D$15:S$298,15,FALSE)</f>
        <v>#N/A</v>
      </c>
      <c r="W598" s="320">
        <f t="shared" si="193"/>
        <v>0</v>
      </c>
      <c r="X598" s="320">
        <f t="shared" si="194"/>
        <v>0</v>
      </c>
      <c r="Y598" s="318" t="e">
        <f t="shared" si="190"/>
        <v>#N/A</v>
      </c>
      <c r="Z598" s="318">
        <f t="shared" si="195"/>
        <v>0</v>
      </c>
      <c r="AC598" s="318" t="e">
        <f t="shared" si="196"/>
        <v>#N/A</v>
      </c>
      <c r="AD598" s="318">
        <f t="shared" si="197"/>
        <v>0</v>
      </c>
      <c r="AE598" s="318" t="e">
        <f t="shared" si="198"/>
        <v>#N/A</v>
      </c>
      <c r="AF598" s="318" t="e">
        <f>VLOOKUP(AC598,'Price list'!AN:AO,2,FALSE)</f>
        <v>#N/A</v>
      </c>
      <c r="AG598" s="318">
        <f t="shared" si="199"/>
        <v>0</v>
      </c>
      <c r="AH598" s="318">
        <f t="shared" si="200"/>
        <v>0</v>
      </c>
      <c r="AI598" s="318">
        <f t="shared" si="201"/>
        <v>0</v>
      </c>
    </row>
    <row r="599" spans="19:35" x14ac:dyDescent="0.25">
      <c r="S599" s="320">
        <f t="shared" si="191"/>
        <v>0</v>
      </c>
      <c r="T599" s="320">
        <f t="shared" si="192"/>
        <v>0</v>
      </c>
      <c r="U599" s="320"/>
      <c r="V599" s="320" t="e">
        <f>VLOOKUP(S599,'Price list'!D$15:S$298,15,FALSE)</f>
        <v>#N/A</v>
      </c>
      <c r="W599" s="320">
        <f t="shared" si="193"/>
        <v>0</v>
      </c>
      <c r="X599" s="320">
        <f t="shared" si="194"/>
        <v>0</v>
      </c>
      <c r="Y599" s="318" t="e">
        <f t="shared" si="190"/>
        <v>#N/A</v>
      </c>
      <c r="Z599" s="318">
        <f t="shared" si="195"/>
        <v>0</v>
      </c>
      <c r="AC599" s="318" t="e">
        <f t="shared" si="196"/>
        <v>#N/A</v>
      </c>
      <c r="AD599" s="318">
        <f t="shared" si="197"/>
        <v>0</v>
      </c>
      <c r="AE599" s="318" t="e">
        <f t="shared" si="198"/>
        <v>#N/A</v>
      </c>
      <c r="AF599" s="318" t="e">
        <f>VLOOKUP(AC599,'Price list'!AN:AO,2,FALSE)</f>
        <v>#N/A</v>
      </c>
      <c r="AG599" s="318">
        <f t="shared" si="199"/>
        <v>0</v>
      </c>
      <c r="AH599" s="318">
        <f t="shared" si="200"/>
        <v>0</v>
      </c>
      <c r="AI599" s="318">
        <f t="shared" si="201"/>
        <v>0</v>
      </c>
    </row>
    <row r="600" spans="19:35" x14ac:dyDescent="0.25">
      <c r="S600" s="320">
        <f t="shared" si="191"/>
        <v>0</v>
      </c>
      <c r="T600" s="320">
        <f t="shared" si="192"/>
        <v>0</v>
      </c>
      <c r="U600" s="320"/>
      <c r="V600" s="320" t="e">
        <f>VLOOKUP(S600,'Price list'!D$15:S$298,15,FALSE)</f>
        <v>#N/A</v>
      </c>
      <c r="W600" s="320">
        <f t="shared" si="193"/>
        <v>0</v>
      </c>
      <c r="X600" s="320">
        <f t="shared" si="194"/>
        <v>0</v>
      </c>
      <c r="Y600" s="318" t="e">
        <f t="shared" si="190"/>
        <v>#N/A</v>
      </c>
      <c r="Z600" s="318">
        <f t="shared" si="195"/>
        <v>0</v>
      </c>
      <c r="AC600" s="318" t="e">
        <f t="shared" si="196"/>
        <v>#N/A</v>
      </c>
      <c r="AD600" s="318">
        <f t="shared" si="197"/>
        <v>0</v>
      </c>
      <c r="AE600" s="318" t="e">
        <f t="shared" si="198"/>
        <v>#N/A</v>
      </c>
      <c r="AF600" s="318" t="e">
        <f>VLOOKUP(AC600,'Price list'!AN:AO,2,FALSE)</f>
        <v>#N/A</v>
      </c>
      <c r="AG600" s="318">
        <f t="shared" si="199"/>
        <v>0</v>
      </c>
      <c r="AH600" s="318">
        <f t="shared" si="200"/>
        <v>0</v>
      </c>
      <c r="AI600" s="318">
        <f t="shared" si="201"/>
        <v>0</v>
      </c>
    </row>
    <row r="601" spans="19:35" x14ac:dyDescent="0.25">
      <c r="S601" s="320">
        <f t="shared" si="191"/>
        <v>0</v>
      </c>
      <c r="T601" s="320">
        <f t="shared" si="192"/>
        <v>0</v>
      </c>
      <c r="U601" s="320"/>
      <c r="V601" s="320" t="e">
        <f>VLOOKUP(S601,'Price list'!D$15:S$298,15,FALSE)</f>
        <v>#N/A</v>
      </c>
      <c r="W601" s="320">
        <f t="shared" si="193"/>
        <v>0</v>
      </c>
      <c r="X601" s="320">
        <f t="shared" si="194"/>
        <v>0</v>
      </c>
      <c r="Y601" s="318" t="e">
        <f t="shared" si="190"/>
        <v>#N/A</v>
      </c>
      <c r="Z601" s="318">
        <f t="shared" si="195"/>
        <v>0</v>
      </c>
      <c r="AC601" s="318" t="e">
        <f t="shared" si="196"/>
        <v>#N/A</v>
      </c>
      <c r="AD601" s="318">
        <f t="shared" si="197"/>
        <v>0</v>
      </c>
      <c r="AE601" s="318" t="e">
        <f t="shared" si="198"/>
        <v>#N/A</v>
      </c>
      <c r="AF601" s="318" t="e">
        <f>VLOOKUP(AC601,'Price list'!AN:AO,2,FALSE)</f>
        <v>#N/A</v>
      </c>
      <c r="AG601" s="318">
        <f t="shared" si="199"/>
        <v>0</v>
      </c>
      <c r="AH601" s="318">
        <f t="shared" si="200"/>
        <v>0</v>
      </c>
      <c r="AI601" s="318">
        <f t="shared" si="201"/>
        <v>0</v>
      </c>
    </row>
    <row r="602" spans="19:35" x14ac:dyDescent="0.25">
      <c r="S602" s="320">
        <f t="shared" si="191"/>
        <v>0</v>
      </c>
      <c r="T602" s="320">
        <f t="shared" si="192"/>
        <v>0</v>
      </c>
      <c r="U602" s="320"/>
      <c r="V602" s="320" t="e">
        <f>VLOOKUP(S602,'Price list'!D$15:S$298,15,FALSE)</f>
        <v>#N/A</v>
      </c>
      <c r="W602" s="320">
        <f t="shared" si="193"/>
        <v>0</v>
      </c>
      <c r="X602" s="320">
        <f t="shared" si="194"/>
        <v>0</v>
      </c>
      <c r="Y602" s="318" t="e">
        <f t="shared" si="190"/>
        <v>#N/A</v>
      </c>
      <c r="Z602" s="318">
        <f t="shared" si="195"/>
        <v>0</v>
      </c>
      <c r="AC602" s="318" t="e">
        <f t="shared" si="196"/>
        <v>#N/A</v>
      </c>
      <c r="AD602" s="318">
        <f t="shared" si="197"/>
        <v>0</v>
      </c>
      <c r="AE602" s="318" t="e">
        <f t="shared" si="198"/>
        <v>#N/A</v>
      </c>
      <c r="AF602" s="318" t="e">
        <f>VLOOKUP(AC602,'Price list'!AN:AO,2,FALSE)</f>
        <v>#N/A</v>
      </c>
      <c r="AG602" s="318">
        <f t="shared" si="199"/>
        <v>0</v>
      </c>
      <c r="AH602" s="318">
        <f t="shared" si="200"/>
        <v>0</v>
      </c>
      <c r="AI602" s="318">
        <f t="shared" si="201"/>
        <v>0</v>
      </c>
    </row>
    <row r="603" spans="19:35" x14ac:dyDescent="0.25">
      <c r="S603" s="320">
        <f t="shared" si="191"/>
        <v>0</v>
      </c>
      <c r="T603" s="320">
        <f t="shared" si="192"/>
        <v>0</v>
      </c>
      <c r="U603" s="320"/>
      <c r="V603" s="320" t="e">
        <f>VLOOKUP(S603,'Price list'!D$15:S$298,15,FALSE)</f>
        <v>#N/A</v>
      </c>
      <c r="W603" s="320">
        <f t="shared" si="193"/>
        <v>0</v>
      </c>
      <c r="X603" s="320">
        <f t="shared" si="194"/>
        <v>0</v>
      </c>
      <c r="Y603" s="318" t="e">
        <f t="shared" si="190"/>
        <v>#N/A</v>
      </c>
      <c r="Z603" s="318">
        <f t="shared" si="195"/>
        <v>0</v>
      </c>
      <c r="AC603" s="318" t="e">
        <f t="shared" si="196"/>
        <v>#N/A</v>
      </c>
      <c r="AD603" s="318">
        <f t="shared" si="197"/>
        <v>0</v>
      </c>
      <c r="AE603" s="318" t="e">
        <f t="shared" si="198"/>
        <v>#N/A</v>
      </c>
      <c r="AF603" s="318" t="e">
        <f>VLOOKUP(AC603,'Price list'!AN:AO,2,FALSE)</f>
        <v>#N/A</v>
      </c>
      <c r="AG603" s="318">
        <f t="shared" si="199"/>
        <v>0</v>
      </c>
      <c r="AH603" s="318">
        <f t="shared" si="200"/>
        <v>0</v>
      </c>
      <c r="AI603" s="318">
        <f t="shared" si="201"/>
        <v>0</v>
      </c>
    </row>
    <row r="604" spans="19:35" x14ac:dyDescent="0.25">
      <c r="S604" s="320">
        <f t="shared" si="191"/>
        <v>0</v>
      </c>
      <c r="T604" s="320">
        <f t="shared" si="192"/>
        <v>0</v>
      </c>
      <c r="U604" s="320"/>
      <c r="V604" s="320" t="e">
        <f>VLOOKUP(S604,'Price list'!D$15:S$298,15,FALSE)</f>
        <v>#N/A</v>
      </c>
      <c r="W604" s="320">
        <f t="shared" si="193"/>
        <v>0</v>
      </c>
      <c r="X604" s="320">
        <f t="shared" si="194"/>
        <v>0</v>
      </c>
      <c r="Y604" s="318" t="e">
        <f t="shared" si="190"/>
        <v>#N/A</v>
      </c>
      <c r="Z604" s="318">
        <f t="shared" si="195"/>
        <v>0</v>
      </c>
      <c r="AC604" s="318" t="e">
        <f t="shared" si="196"/>
        <v>#N/A</v>
      </c>
      <c r="AD604" s="318">
        <f t="shared" si="197"/>
        <v>0</v>
      </c>
      <c r="AE604" s="318" t="e">
        <f t="shared" si="198"/>
        <v>#N/A</v>
      </c>
      <c r="AF604" s="318" t="e">
        <f>VLOOKUP(AC604,'Price list'!AN:AO,2,FALSE)</f>
        <v>#N/A</v>
      </c>
      <c r="AG604" s="318">
        <f t="shared" si="199"/>
        <v>0</v>
      </c>
      <c r="AH604" s="318">
        <f t="shared" si="200"/>
        <v>0</v>
      </c>
      <c r="AI604" s="318">
        <f t="shared" si="201"/>
        <v>0</v>
      </c>
    </row>
    <row r="605" spans="19:35" x14ac:dyDescent="0.25">
      <c r="S605" s="320">
        <f t="shared" si="191"/>
        <v>0</v>
      </c>
      <c r="T605" s="320">
        <f t="shared" si="192"/>
        <v>0</v>
      </c>
      <c r="U605" s="320"/>
      <c r="V605" s="320" t="e">
        <f>VLOOKUP(S605,'Price list'!D$15:S$298,15,FALSE)</f>
        <v>#N/A</v>
      </c>
      <c r="W605" s="320">
        <f t="shared" si="193"/>
        <v>0</v>
      </c>
      <c r="X605" s="320">
        <f t="shared" si="194"/>
        <v>0</v>
      </c>
      <c r="Y605" s="318" t="e">
        <f t="shared" si="190"/>
        <v>#N/A</v>
      </c>
      <c r="Z605" s="318">
        <f t="shared" si="195"/>
        <v>0</v>
      </c>
      <c r="AC605" s="318" t="e">
        <f t="shared" si="196"/>
        <v>#N/A</v>
      </c>
      <c r="AD605" s="318">
        <f t="shared" si="197"/>
        <v>0</v>
      </c>
      <c r="AE605" s="318" t="e">
        <f t="shared" si="198"/>
        <v>#N/A</v>
      </c>
      <c r="AF605" s="318" t="e">
        <f>VLOOKUP(AC605,'Price list'!AN:AO,2,FALSE)</f>
        <v>#N/A</v>
      </c>
      <c r="AG605" s="318">
        <f t="shared" si="199"/>
        <v>0</v>
      </c>
      <c r="AH605" s="318">
        <f t="shared" si="200"/>
        <v>0</v>
      </c>
      <c r="AI605" s="318">
        <f t="shared" si="201"/>
        <v>0</v>
      </c>
    </row>
    <row r="606" spans="19:35" x14ac:dyDescent="0.25">
      <c r="S606" s="320">
        <f t="shared" si="191"/>
        <v>0</v>
      </c>
      <c r="T606" s="320">
        <f t="shared" si="192"/>
        <v>0</v>
      </c>
      <c r="U606" s="320"/>
      <c r="V606" s="320" t="e">
        <f>VLOOKUP(S606,'Price list'!D$15:S$298,15,FALSE)</f>
        <v>#N/A</v>
      </c>
      <c r="W606" s="320">
        <f t="shared" si="193"/>
        <v>0</v>
      </c>
      <c r="X606" s="320">
        <f t="shared" si="194"/>
        <v>0</v>
      </c>
      <c r="Y606" s="318" t="e">
        <f t="shared" si="190"/>
        <v>#N/A</v>
      </c>
      <c r="Z606" s="318">
        <f t="shared" si="195"/>
        <v>0</v>
      </c>
      <c r="AC606" s="318" t="e">
        <f t="shared" si="196"/>
        <v>#N/A</v>
      </c>
      <c r="AD606" s="318">
        <f t="shared" si="197"/>
        <v>0</v>
      </c>
      <c r="AE606" s="318" t="e">
        <f t="shared" si="198"/>
        <v>#N/A</v>
      </c>
      <c r="AF606" s="318" t="e">
        <f>VLOOKUP(AC606,'Price list'!AN:AO,2,FALSE)</f>
        <v>#N/A</v>
      </c>
      <c r="AG606" s="318">
        <f t="shared" si="199"/>
        <v>0</v>
      </c>
      <c r="AH606" s="318">
        <f t="shared" si="200"/>
        <v>0</v>
      </c>
      <c r="AI606" s="318">
        <f t="shared" si="201"/>
        <v>0</v>
      </c>
    </row>
    <row r="607" spans="19:35" x14ac:dyDescent="0.25">
      <c r="S607" s="320">
        <f t="shared" si="191"/>
        <v>0</v>
      </c>
      <c r="T607" s="320">
        <f t="shared" si="192"/>
        <v>0</v>
      </c>
      <c r="U607" s="320"/>
      <c r="V607" s="320" t="e">
        <f>VLOOKUP(S607,'Price list'!D$15:S$298,15,FALSE)</f>
        <v>#N/A</v>
      </c>
      <c r="W607" s="320">
        <f t="shared" si="193"/>
        <v>0</v>
      </c>
      <c r="X607" s="320">
        <f t="shared" si="194"/>
        <v>0</v>
      </c>
      <c r="Y607" s="318" t="e">
        <f t="shared" si="190"/>
        <v>#N/A</v>
      </c>
      <c r="Z607" s="318">
        <f t="shared" si="195"/>
        <v>0</v>
      </c>
      <c r="AC607" s="318" t="e">
        <f t="shared" si="196"/>
        <v>#N/A</v>
      </c>
      <c r="AD607" s="318">
        <f t="shared" si="197"/>
        <v>0</v>
      </c>
      <c r="AE607" s="318" t="e">
        <f t="shared" si="198"/>
        <v>#N/A</v>
      </c>
      <c r="AF607" s="318" t="e">
        <f>VLOOKUP(AC607,'Price list'!AN:AO,2,FALSE)</f>
        <v>#N/A</v>
      </c>
      <c r="AG607" s="318">
        <f t="shared" si="199"/>
        <v>0</v>
      </c>
      <c r="AH607" s="318">
        <f t="shared" si="200"/>
        <v>0</v>
      </c>
      <c r="AI607" s="318">
        <f t="shared" si="201"/>
        <v>0</v>
      </c>
    </row>
    <row r="608" spans="19:35" x14ac:dyDescent="0.25">
      <c r="S608" s="320">
        <f t="shared" si="191"/>
        <v>0</v>
      </c>
      <c r="T608" s="320">
        <f t="shared" si="192"/>
        <v>0</v>
      </c>
      <c r="U608" s="320"/>
      <c r="V608" s="320" t="e">
        <f>VLOOKUP(S608,'Price list'!D$15:S$298,15,FALSE)</f>
        <v>#N/A</v>
      </c>
      <c r="W608" s="320">
        <f t="shared" si="193"/>
        <v>0</v>
      </c>
      <c r="X608" s="320">
        <f t="shared" si="194"/>
        <v>0</v>
      </c>
      <c r="Y608" s="318" t="e">
        <f t="shared" si="190"/>
        <v>#N/A</v>
      </c>
      <c r="Z608" s="318">
        <f t="shared" si="195"/>
        <v>0</v>
      </c>
      <c r="AC608" s="318" t="e">
        <f t="shared" si="196"/>
        <v>#N/A</v>
      </c>
      <c r="AD608" s="318">
        <f t="shared" si="197"/>
        <v>0</v>
      </c>
      <c r="AE608" s="318" t="e">
        <f t="shared" si="198"/>
        <v>#N/A</v>
      </c>
      <c r="AF608" s="318" t="e">
        <f>VLOOKUP(AC608,'Price list'!AN:AO,2,FALSE)</f>
        <v>#N/A</v>
      </c>
      <c r="AG608" s="318">
        <f t="shared" si="199"/>
        <v>0</v>
      </c>
      <c r="AH608" s="318">
        <f t="shared" si="200"/>
        <v>0</v>
      </c>
      <c r="AI608" s="318">
        <f t="shared" si="201"/>
        <v>0</v>
      </c>
    </row>
    <row r="609" spans="19:35" x14ac:dyDescent="0.25">
      <c r="S609" s="320">
        <f t="shared" si="191"/>
        <v>0</v>
      </c>
      <c r="T609" s="320">
        <f t="shared" si="192"/>
        <v>0</v>
      </c>
      <c r="U609" s="320"/>
      <c r="V609" s="320" t="e">
        <f>VLOOKUP(S609,'Price list'!D$15:S$298,15,FALSE)</f>
        <v>#N/A</v>
      </c>
      <c r="W609" s="320">
        <f t="shared" si="193"/>
        <v>0</v>
      </c>
      <c r="X609" s="320">
        <f t="shared" si="194"/>
        <v>0</v>
      </c>
      <c r="Y609" s="318" t="e">
        <f t="shared" si="190"/>
        <v>#N/A</v>
      </c>
      <c r="Z609" s="318">
        <f t="shared" si="195"/>
        <v>0</v>
      </c>
      <c r="AC609" s="318" t="e">
        <f t="shared" si="196"/>
        <v>#N/A</v>
      </c>
      <c r="AD609" s="318">
        <f t="shared" si="197"/>
        <v>0</v>
      </c>
      <c r="AE609" s="318" t="e">
        <f t="shared" si="198"/>
        <v>#N/A</v>
      </c>
      <c r="AF609" s="318" t="e">
        <f>VLOOKUP(AC609,'Price list'!AN:AO,2,FALSE)</f>
        <v>#N/A</v>
      </c>
      <c r="AG609" s="318">
        <f t="shared" si="199"/>
        <v>0</v>
      </c>
      <c r="AH609" s="318">
        <f t="shared" si="200"/>
        <v>0</v>
      </c>
      <c r="AI609" s="318">
        <f t="shared" si="201"/>
        <v>0</v>
      </c>
    </row>
    <row r="610" spans="19:35" x14ac:dyDescent="0.25">
      <c r="S610" s="320">
        <f t="shared" si="191"/>
        <v>0</v>
      </c>
      <c r="T610" s="320">
        <f t="shared" si="192"/>
        <v>0</v>
      </c>
      <c r="U610" s="320"/>
      <c r="V610" s="320" t="e">
        <f>VLOOKUP(S610,'Price list'!D$15:S$298,15,FALSE)</f>
        <v>#N/A</v>
      </c>
      <c r="W610" s="320">
        <f t="shared" si="193"/>
        <v>0</v>
      </c>
      <c r="X610" s="320">
        <f t="shared" si="194"/>
        <v>0</v>
      </c>
      <c r="Y610" s="318" t="e">
        <f t="shared" si="190"/>
        <v>#N/A</v>
      </c>
      <c r="Z610" s="318">
        <f t="shared" si="195"/>
        <v>0</v>
      </c>
      <c r="AC610" s="318" t="e">
        <f t="shared" si="196"/>
        <v>#N/A</v>
      </c>
      <c r="AD610" s="318">
        <f t="shared" si="197"/>
        <v>0</v>
      </c>
      <c r="AE610" s="318" t="e">
        <f t="shared" si="198"/>
        <v>#N/A</v>
      </c>
      <c r="AF610" s="318" t="e">
        <f>VLOOKUP(AC610,'Price list'!AN:AO,2,FALSE)</f>
        <v>#N/A</v>
      </c>
      <c r="AG610" s="318">
        <f t="shared" si="199"/>
        <v>0</v>
      </c>
      <c r="AH610" s="318">
        <f t="shared" si="200"/>
        <v>0</v>
      </c>
      <c r="AI610" s="318">
        <f t="shared" si="201"/>
        <v>0</v>
      </c>
    </row>
    <row r="611" spans="19:35" x14ac:dyDescent="0.25">
      <c r="S611" s="320">
        <f t="shared" si="191"/>
        <v>0</v>
      </c>
      <c r="T611" s="320">
        <f t="shared" si="192"/>
        <v>0</v>
      </c>
      <c r="U611" s="320"/>
      <c r="V611" s="320" t="e">
        <f>VLOOKUP(S611,'Price list'!D$15:S$298,15,FALSE)</f>
        <v>#N/A</v>
      </c>
      <c r="W611" s="320">
        <f t="shared" si="193"/>
        <v>0</v>
      </c>
      <c r="X611" s="320">
        <f t="shared" si="194"/>
        <v>0</v>
      </c>
      <c r="Y611" s="318" t="e">
        <f t="shared" si="190"/>
        <v>#N/A</v>
      </c>
      <c r="Z611" s="318">
        <f t="shared" si="195"/>
        <v>0</v>
      </c>
      <c r="AC611" s="318" t="e">
        <f t="shared" si="196"/>
        <v>#N/A</v>
      </c>
      <c r="AD611" s="318">
        <f t="shared" si="197"/>
        <v>0</v>
      </c>
      <c r="AE611" s="318" t="e">
        <f t="shared" si="198"/>
        <v>#N/A</v>
      </c>
      <c r="AF611" s="318" t="e">
        <f>VLOOKUP(AC611,'Price list'!AN:AO,2,FALSE)</f>
        <v>#N/A</v>
      </c>
      <c r="AG611" s="318">
        <f t="shared" si="199"/>
        <v>0</v>
      </c>
      <c r="AH611" s="318">
        <f t="shared" si="200"/>
        <v>0</v>
      </c>
      <c r="AI611" s="318">
        <f t="shared" si="201"/>
        <v>0</v>
      </c>
    </row>
    <row r="612" spans="19:35" x14ac:dyDescent="0.25">
      <c r="S612" s="320">
        <f t="shared" si="191"/>
        <v>0</v>
      </c>
      <c r="T612" s="320">
        <f t="shared" si="192"/>
        <v>0</v>
      </c>
      <c r="U612" s="320"/>
      <c r="V612" s="320" t="e">
        <f>VLOOKUP(S612,'Price list'!D$15:S$298,15,FALSE)</f>
        <v>#N/A</v>
      </c>
      <c r="W612" s="320">
        <f t="shared" si="193"/>
        <v>0</v>
      </c>
      <c r="X612" s="320">
        <f t="shared" si="194"/>
        <v>0</v>
      </c>
      <c r="Y612" s="318" t="e">
        <f t="shared" si="190"/>
        <v>#N/A</v>
      </c>
      <c r="Z612" s="318">
        <f t="shared" si="195"/>
        <v>0</v>
      </c>
      <c r="AC612" s="318" t="e">
        <f t="shared" si="196"/>
        <v>#N/A</v>
      </c>
      <c r="AD612" s="318">
        <f t="shared" si="197"/>
        <v>0</v>
      </c>
      <c r="AE612" s="318" t="e">
        <f t="shared" si="198"/>
        <v>#N/A</v>
      </c>
      <c r="AF612" s="318" t="e">
        <f>VLOOKUP(AC612,'Price list'!AN:AO,2,FALSE)</f>
        <v>#N/A</v>
      </c>
      <c r="AG612" s="318">
        <f t="shared" si="199"/>
        <v>0</v>
      </c>
      <c r="AH612" s="318">
        <f t="shared" si="200"/>
        <v>0</v>
      </c>
      <c r="AI612" s="318">
        <f t="shared" si="201"/>
        <v>0</v>
      </c>
    </row>
    <row r="613" spans="19:35" x14ac:dyDescent="0.25">
      <c r="S613" s="320">
        <f t="shared" si="191"/>
        <v>0</v>
      </c>
      <c r="T613" s="320">
        <f t="shared" si="192"/>
        <v>0</v>
      </c>
      <c r="U613" s="320"/>
      <c r="V613" s="320" t="e">
        <f>VLOOKUP(S613,'Price list'!D$15:S$298,15,FALSE)</f>
        <v>#N/A</v>
      </c>
      <c r="W613" s="320">
        <f t="shared" si="193"/>
        <v>0</v>
      </c>
      <c r="X613" s="320">
        <f t="shared" si="194"/>
        <v>0</v>
      </c>
      <c r="Y613" s="318" t="e">
        <f t="shared" si="190"/>
        <v>#N/A</v>
      </c>
      <c r="Z613" s="318">
        <f t="shared" si="195"/>
        <v>0</v>
      </c>
      <c r="AC613" s="318" t="e">
        <f t="shared" si="196"/>
        <v>#N/A</v>
      </c>
      <c r="AD613" s="318">
        <f t="shared" si="197"/>
        <v>0</v>
      </c>
      <c r="AE613" s="318" t="e">
        <f t="shared" si="198"/>
        <v>#N/A</v>
      </c>
      <c r="AF613" s="318" t="e">
        <f>VLOOKUP(AC613,'Price list'!AN:AO,2,FALSE)</f>
        <v>#N/A</v>
      </c>
      <c r="AG613" s="318">
        <f t="shared" si="199"/>
        <v>0</v>
      </c>
      <c r="AH613" s="318">
        <f t="shared" si="200"/>
        <v>0</v>
      </c>
      <c r="AI613" s="318">
        <f t="shared" si="201"/>
        <v>0</v>
      </c>
    </row>
    <row r="614" spans="19:35" x14ac:dyDescent="0.25">
      <c r="S614" s="320">
        <f t="shared" si="191"/>
        <v>0</v>
      </c>
      <c r="T614" s="320">
        <f t="shared" si="192"/>
        <v>0</v>
      </c>
      <c r="U614" s="320"/>
      <c r="V614" s="320" t="e">
        <f>VLOOKUP(S614,'Price list'!D$15:S$298,15,FALSE)</f>
        <v>#N/A</v>
      </c>
      <c r="W614" s="320">
        <f t="shared" si="193"/>
        <v>0</v>
      </c>
      <c r="X614" s="320">
        <f t="shared" si="194"/>
        <v>0</v>
      </c>
      <c r="Y614" s="318" t="e">
        <f t="shared" si="190"/>
        <v>#N/A</v>
      </c>
      <c r="Z614" s="318">
        <f t="shared" si="195"/>
        <v>0</v>
      </c>
      <c r="AC614" s="318" t="e">
        <f t="shared" si="196"/>
        <v>#N/A</v>
      </c>
      <c r="AD614" s="318">
        <f t="shared" si="197"/>
        <v>0</v>
      </c>
      <c r="AE614" s="318" t="e">
        <f t="shared" si="198"/>
        <v>#N/A</v>
      </c>
      <c r="AF614" s="318" t="e">
        <f>VLOOKUP(AC614,'Price list'!AN:AO,2,FALSE)</f>
        <v>#N/A</v>
      </c>
      <c r="AG614" s="318">
        <f t="shared" si="199"/>
        <v>0</v>
      </c>
      <c r="AH614" s="318">
        <f t="shared" si="200"/>
        <v>0</v>
      </c>
      <c r="AI614" s="318">
        <f t="shared" si="201"/>
        <v>0</v>
      </c>
    </row>
    <row r="615" spans="19:35" x14ac:dyDescent="0.25">
      <c r="S615" s="320">
        <f t="shared" si="191"/>
        <v>0</v>
      </c>
      <c r="T615" s="320">
        <f t="shared" si="192"/>
        <v>0</v>
      </c>
      <c r="U615" s="320"/>
      <c r="V615" s="320" t="e">
        <f>VLOOKUP(S615,'Price list'!D$15:S$298,15,FALSE)</f>
        <v>#N/A</v>
      </c>
      <c r="W615" s="320">
        <f t="shared" si="193"/>
        <v>0</v>
      </c>
      <c r="X615" s="320">
        <f t="shared" si="194"/>
        <v>0</v>
      </c>
      <c r="Y615" s="318" t="e">
        <f t="shared" si="190"/>
        <v>#N/A</v>
      </c>
      <c r="Z615" s="318">
        <f t="shared" si="195"/>
        <v>0</v>
      </c>
      <c r="AC615" s="318" t="e">
        <f t="shared" si="196"/>
        <v>#N/A</v>
      </c>
      <c r="AD615" s="318">
        <f t="shared" si="197"/>
        <v>0</v>
      </c>
      <c r="AE615" s="318" t="e">
        <f t="shared" si="198"/>
        <v>#N/A</v>
      </c>
      <c r="AF615" s="318" t="e">
        <f>VLOOKUP(AC615,'Price list'!AN:AO,2,FALSE)</f>
        <v>#N/A</v>
      </c>
      <c r="AG615" s="318">
        <f t="shared" si="199"/>
        <v>0</v>
      </c>
      <c r="AH615" s="318">
        <f t="shared" si="200"/>
        <v>0</v>
      </c>
      <c r="AI615" s="318">
        <f t="shared" si="201"/>
        <v>0</v>
      </c>
    </row>
    <row r="616" spans="19:35" x14ac:dyDescent="0.25">
      <c r="S616" s="320">
        <f t="shared" si="191"/>
        <v>0</v>
      </c>
      <c r="T616" s="320">
        <f t="shared" si="192"/>
        <v>0</v>
      </c>
      <c r="U616" s="320"/>
      <c r="V616" s="320" t="e">
        <f>VLOOKUP(S616,'Price list'!D$15:S$298,15,FALSE)</f>
        <v>#N/A</v>
      </c>
      <c r="W616" s="320">
        <f t="shared" si="193"/>
        <v>0</v>
      </c>
      <c r="X616" s="320">
        <f t="shared" si="194"/>
        <v>0</v>
      </c>
      <c r="Y616" s="318" t="e">
        <f t="shared" si="190"/>
        <v>#N/A</v>
      </c>
      <c r="Z616" s="318">
        <f t="shared" si="195"/>
        <v>0</v>
      </c>
      <c r="AC616" s="318" t="e">
        <f t="shared" si="196"/>
        <v>#N/A</v>
      </c>
      <c r="AD616" s="318">
        <f t="shared" si="197"/>
        <v>0</v>
      </c>
      <c r="AE616" s="318" t="e">
        <f t="shared" si="198"/>
        <v>#N/A</v>
      </c>
      <c r="AF616" s="318" t="e">
        <f>VLOOKUP(AC616,'Price list'!AN:AO,2,FALSE)</f>
        <v>#N/A</v>
      </c>
      <c r="AG616" s="318">
        <f t="shared" si="199"/>
        <v>0</v>
      </c>
      <c r="AH616" s="318">
        <f t="shared" si="200"/>
        <v>0</v>
      </c>
      <c r="AI616" s="318">
        <f t="shared" si="201"/>
        <v>0</v>
      </c>
    </row>
    <row r="617" spans="19:35" x14ac:dyDescent="0.25">
      <c r="S617" s="320">
        <f t="shared" si="191"/>
        <v>0</v>
      </c>
      <c r="T617" s="320">
        <f t="shared" si="192"/>
        <v>0</v>
      </c>
      <c r="U617" s="320"/>
      <c r="V617" s="320" t="e">
        <f>VLOOKUP(S617,'Price list'!D$15:S$298,15,FALSE)</f>
        <v>#N/A</v>
      </c>
      <c r="W617" s="320">
        <f t="shared" si="193"/>
        <v>0</v>
      </c>
      <c r="X617" s="320">
        <f t="shared" si="194"/>
        <v>0</v>
      </c>
      <c r="Y617" s="318" t="e">
        <f t="shared" si="190"/>
        <v>#N/A</v>
      </c>
      <c r="Z617" s="318">
        <f t="shared" si="195"/>
        <v>0</v>
      </c>
      <c r="AC617" s="318" t="e">
        <f t="shared" si="196"/>
        <v>#N/A</v>
      </c>
      <c r="AD617" s="318">
        <f t="shared" si="197"/>
        <v>0</v>
      </c>
      <c r="AE617" s="318" t="e">
        <f t="shared" si="198"/>
        <v>#N/A</v>
      </c>
      <c r="AF617" s="318" t="e">
        <f>VLOOKUP(AC617,'Price list'!AN:AO,2,FALSE)</f>
        <v>#N/A</v>
      </c>
      <c r="AG617" s="318">
        <f t="shared" si="199"/>
        <v>0</v>
      </c>
      <c r="AH617" s="318">
        <f t="shared" si="200"/>
        <v>0</v>
      </c>
      <c r="AI617" s="318">
        <f t="shared" si="201"/>
        <v>0</v>
      </c>
    </row>
    <row r="618" spans="19:35" x14ac:dyDescent="0.25">
      <c r="S618" s="320">
        <f t="shared" si="191"/>
        <v>0</v>
      </c>
      <c r="T618" s="320">
        <f t="shared" si="192"/>
        <v>0</v>
      </c>
      <c r="U618" s="320"/>
      <c r="V618" s="320" t="e">
        <f>VLOOKUP(S618,'Price list'!D$15:S$298,15,FALSE)</f>
        <v>#N/A</v>
      </c>
      <c r="W618" s="320">
        <f t="shared" si="193"/>
        <v>0</v>
      </c>
      <c r="X618" s="320">
        <f t="shared" si="194"/>
        <v>0</v>
      </c>
      <c r="Y618" s="318" t="e">
        <f t="shared" si="190"/>
        <v>#N/A</v>
      </c>
      <c r="Z618" s="318">
        <f t="shared" si="195"/>
        <v>0</v>
      </c>
      <c r="AC618" s="318" t="e">
        <f t="shared" si="196"/>
        <v>#N/A</v>
      </c>
      <c r="AD618" s="318">
        <f t="shared" si="197"/>
        <v>0</v>
      </c>
      <c r="AE618" s="318" t="e">
        <f t="shared" si="198"/>
        <v>#N/A</v>
      </c>
      <c r="AF618" s="318" t="e">
        <f>VLOOKUP(AC618,'Price list'!AN:AO,2,FALSE)</f>
        <v>#N/A</v>
      </c>
      <c r="AG618" s="318">
        <f t="shared" si="199"/>
        <v>0</v>
      </c>
      <c r="AH618" s="318">
        <f t="shared" si="200"/>
        <v>0</v>
      </c>
      <c r="AI618" s="318">
        <f t="shared" si="201"/>
        <v>0</v>
      </c>
    </row>
    <row r="619" spans="19:35" x14ac:dyDescent="0.25">
      <c r="S619" s="320">
        <f t="shared" si="191"/>
        <v>0</v>
      </c>
      <c r="T619" s="320">
        <f t="shared" si="192"/>
        <v>0</v>
      </c>
      <c r="U619" s="320"/>
      <c r="V619" s="320" t="e">
        <f>VLOOKUP(S619,'Price list'!D$15:S$298,15,FALSE)</f>
        <v>#N/A</v>
      </c>
      <c r="W619" s="320">
        <f t="shared" si="193"/>
        <v>0</v>
      </c>
      <c r="X619" s="320">
        <f t="shared" si="194"/>
        <v>0</v>
      </c>
      <c r="Y619" s="318" t="e">
        <f t="shared" si="190"/>
        <v>#N/A</v>
      </c>
      <c r="Z619" s="318">
        <f t="shared" si="195"/>
        <v>0</v>
      </c>
      <c r="AC619" s="318" t="e">
        <f t="shared" si="196"/>
        <v>#N/A</v>
      </c>
      <c r="AD619" s="318">
        <f t="shared" si="197"/>
        <v>0</v>
      </c>
      <c r="AE619" s="318" t="e">
        <f t="shared" si="198"/>
        <v>#N/A</v>
      </c>
      <c r="AF619" s="318" t="e">
        <f>VLOOKUP(AC619,'Price list'!AN:AO,2,FALSE)</f>
        <v>#N/A</v>
      </c>
      <c r="AG619" s="318">
        <f t="shared" si="199"/>
        <v>0</v>
      </c>
      <c r="AH619" s="318">
        <f t="shared" si="200"/>
        <v>0</v>
      </c>
      <c r="AI619" s="318">
        <f t="shared" si="201"/>
        <v>0</v>
      </c>
    </row>
    <row r="620" spans="19:35" x14ac:dyDescent="0.25">
      <c r="S620" s="320">
        <f t="shared" si="191"/>
        <v>0</v>
      </c>
      <c r="T620" s="320">
        <f t="shared" si="192"/>
        <v>0</v>
      </c>
      <c r="U620" s="320"/>
      <c r="V620" s="320" t="e">
        <f>VLOOKUP(S620,'Price list'!D$15:S$298,15,FALSE)</f>
        <v>#N/A</v>
      </c>
      <c r="W620" s="320">
        <f t="shared" si="193"/>
        <v>0</v>
      </c>
      <c r="X620" s="320">
        <f t="shared" si="194"/>
        <v>0</v>
      </c>
      <c r="Y620" s="318" t="e">
        <f t="shared" si="190"/>
        <v>#N/A</v>
      </c>
      <c r="Z620" s="318">
        <f t="shared" si="195"/>
        <v>0</v>
      </c>
      <c r="AC620" s="318" t="e">
        <f t="shared" si="196"/>
        <v>#N/A</v>
      </c>
      <c r="AD620" s="318">
        <f t="shared" si="197"/>
        <v>0</v>
      </c>
      <c r="AE620" s="318" t="e">
        <f t="shared" si="198"/>
        <v>#N/A</v>
      </c>
      <c r="AF620" s="318" t="e">
        <f>VLOOKUP(AC620,'Price list'!AN:AO,2,FALSE)</f>
        <v>#N/A</v>
      </c>
      <c r="AG620" s="318">
        <f t="shared" si="199"/>
        <v>0</v>
      </c>
      <c r="AH620" s="318">
        <f t="shared" si="200"/>
        <v>0</v>
      </c>
      <c r="AI620" s="318">
        <f t="shared" si="201"/>
        <v>0</v>
      </c>
    </row>
    <row r="621" spans="19:35" x14ac:dyDescent="0.25">
      <c r="S621" s="320">
        <f t="shared" si="191"/>
        <v>0</v>
      </c>
      <c r="T621" s="320">
        <f t="shared" si="192"/>
        <v>0</v>
      </c>
      <c r="U621" s="320"/>
      <c r="V621" s="320" t="e">
        <f>VLOOKUP(S621,'Price list'!D$15:S$298,15,FALSE)</f>
        <v>#N/A</v>
      </c>
      <c r="W621" s="320">
        <f t="shared" si="193"/>
        <v>0</v>
      </c>
      <c r="X621" s="320">
        <f t="shared" si="194"/>
        <v>0</v>
      </c>
      <c r="Y621" s="318" t="e">
        <f t="shared" si="190"/>
        <v>#N/A</v>
      </c>
      <c r="Z621" s="318">
        <f t="shared" si="195"/>
        <v>0</v>
      </c>
      <c r="AC621" s="318" t="e">
        <f t="shared" si="196"/>
        <v>#N/A</v>
      </c>
      <c r="AD621" s="318">
        <f t="shared" si="197"/>
        <v>0</v>
      </c>
      <c r="AE621" s="318" t="e">
        <f t="shared" si="198"/>
        <v>#N/A</v>
      </c>
      <c r="AF621" s="318" t="e">
        <f>VLOOKUP(AC621,'Price list'!AN:AO,2,FALSE)</f>
        <v>#N/A</v>
      </c>
      <c r="AG621" s="318">
        <f t="shared" si="199"/>
        <v>0</v>
      </c>
      <c r="AH621" s="318">
        <f t="shared" si="200"/>
        <v>0</v>
      </c>
      <c r="AI621" s="318">
        <f t="shared" si="201"/>
        <v>0</v>
      </c>
    </row>
    <row r="622" spans="19:35" x14ac:dyDescent="0.25">
      <c r="S622" s="320">
        <f t="shared" si="191"/>
        <v>0</v>
      </c>
      <c r="T622" s="320">
        <f t="shared" si="192"/>
        <v>0</v>
      </c>
      <c r="U622" s="320"/>
      <c r="V622" s="320" t="e">
        <f>VLOOKUP(S622,'Price list'!D$15:S$298,15,FALSE)</f>
        <v>#N/A</v>
      </c>
      <c r="W622" s="320">
        <f t="shared" si="193"/>
        <v>0</v>
      </c>
      <c r="X622" s="320">
        <f t="shared" si="194"/>
        <v>0</v>
      </c>
      <c r="Y622" s="318" t="e">
        <f t="shared" si="190"/>
        <v>#N/A</v>
      </c>
      <c r="Z622" s="318">
        <f t="shared" si="195"/>
        <v>0</v>
      </c>
      <c r="AC622" s="318" t="e">
        <f t="shared" si="196"/>
        <v>#N/A</v>
      </c>
      <c r="AD622" s="318">
        <f t="shared" si="197"/>
        <v>0</v>
      </c>
      <c r="AE622" s="318" t="e">
        <f t="shared" si="198"/>
        <v>#N/A</v>
      </c>
      <c r="AF622" s="318" t="e">
        <f>VLOOKUP(AC622,'Price list'!AN:AO,2,FALSE)</f>
        <v>#N/A</v>
      </c>
      <c r="AG622" s="318">
        <f t="shared" si="199"/>
        <v>0</v>
      </c>
      <c r="AH622" s="318">
        <f t="shared" si="200"/>
        <v>0</v>
      </c>
      <c r="AI622" s="318">
        <f t="shared" si="201"/>
        <v>0</v>
      </c>
    </row>
    <row r="623" spans="19:35" x14ac:dyDescent="0.25">
      <c r="S623" s="320">
        <f t="shared" si="191"/>
        <v>0</v>
      </c>
      <c r="T623" s="320">
        <f t="shared" si="192"/>
        <v>0</v>
      </c>
      <c r="U623" s="320"/>
      <c r="V623" s="320" t="e">
        <f>VLOOKUP(S623,'Price list'!D$15:S$298,15,FALSE)</f>
        <v>#N/A</v>
      </c>
      <c r="W623" s="320">
        <f t="shared" si="193"/>
        <v>0</v>
      </c>
      <c r="X623" s="320">
        <f t="shared" si="194"/>
        <v>0</v>
      </c>
      <c r="Y623" s="318" t="e">
        <f t="shared" si="190"/>
        <v>#N/A</v>
      </c>
      <c r="Z623" s="318">
        <f t="shared" si="195"/>
        <v>0</v>
      </c>
      <c r="AC623" s="318" t="e">
        <f t="shared" si="196"/>
        <v>#N/A</v>
      </c>
      <c r="AD623" s="318">
        <f t="shared" si="197"/>
        <v>0</v>
      </c>
      <c r="AE623" s="318" t="e">
        <f t="shared" si="198"/>
        <v>#N/A</v>
      </c>
      <c r="AF623" s="318" t="e">
        <f>VLOOKUP(AC623,'Price list'!AN:AO,2,FALSE)</f>
        <v>#N/A</v>
      </c>
      <c r="AG623" s="318">
        <f t="shared" si="199"/>
        <v>0</v>
      </c>
      <c r="AH623" s="318">
        <f t="shared" si="200"/>
        <v>0</v>
      </c>
      <c r="AI623" s="318">
        <f t="shared" si="201"/>
        <v>0</v>
      </c>
    </row>
    <row r="624" spans="19:35" x14ac:dyDescent="0.25">
      <c r="S624" s="320">
        <f t="shared" si="191"/>
        <v>0</v>
      </c>
      <c r="T624" s="320">
        <f t="shared" si="192"/>
        <v>0</v>
      </c>
      <c r="U624" s="320"/>
      <c r="V624" s="320" t="e">
        <f>VLOOKUP(S624,'Price list'!D$15:S$298,15,FALSE)</f>
        <v>#N/A</v>
      </c>
      <c r="W624" s="320">
        <f t="shared" si="193"/>
        <v>0</v>
      </c>
      <c r="X624" s="320">
        <f t="shared" si="194"/>
        <v>0</v>
      </c>
      <c r="Y624" s="318" t="e">
        <f t="shared" si="190"/>
        <v>#N/A</v>
      </c>
      <c r="Z624" s="318">
        <f t="shared" si="195"/>
        <v>0</v>
      </c>
      <c r="AC624" s="318" t="e">
        <f t="shared" si="196"/>
        <v>#N/A</v>
      </c>
      <c r="AD624" s="318">
        <f t="shared" si="197"/>
        <v>0</v>
      </c>
      <c r="AE624" s="318" t="e">
        <f t="shared" si="198"/>
        <v>#N/A</v>
      </c>
      <c r="AF624" s="318" t="e">
        <f>VLOOKUP(AC624,'Price list'!AN:AO,2,FALSE)</f>
        <v>#N/A</v>
      </c>
      <c r="AG624" s="318">
        <f t="shared" si="199"/>
        <v>0</v>
      </c>
      <c r="AH624" s="318">
        <f t="shared" si="200"/>
        <v>0</v>
      </c>
      <c r="AI624" s="318">
        <f t="shared" si="201"/>
        <v>0</v>
      </c>
    </row>
    <row r="625" spans="19:35" x14ac:dyDescent="0.25">
      <c r="S625" s="320">
        <f t="shared" si="191"/>
        <v>0</v>
      </c>
      <c r="T625" s="320">
        <f t="shared" si="192"/>
        <v>0</v>
      </c>
      <c r="U625" s="320"/>
      <c r="V625" s="320" t="e">
        <f>VLOOKUP(S625,'Price list'!D$15:S$298,15,FALSE)</f>
        <v>#N/A</v>
      </c>
      <c r="W625" s="320">
        <f t="shared" si="193"/>
        <v>0</v>
      </c>
      <c r="X625" s="320">
        <f t="shared" si="194"/>
        <v>0</v>
      </c>
      <c r="Y625" s="318" t="e">
        <f t="shared" si="190"/>
        <v>#N/A</v>
      </c>
      <c r="Z625" s="318">
        <f t="shared" si="195"/>
        <v>0</v>
      </c>
      <c r="AC625" s="318" t="e">
        <f t="shared" si="196"/>
        <v>#N/A</v>
      </c>
      <c r="AD625" s="318">
        <f t="shared" si="197"/>
        <v>0</v>
      </c>
      <c r="AE625" s="318" t="e">
        <f t="shared" si="198"/>
        <v>#N/A</v>
      </c>
      <c r="AF625" s="318" t="e">
        <f>VLOOKUP(AC625,'Price list'!AN:AO,2,FALSE)</f>
        <v>#N/A</v>
      </c>
      <c r="AG625" s="318">
        <f t="shared" si="199"/>
        <v>0</v>
      </c>
      <c r="AH625" s="318">
        <f t="shared" si="200"/>
        <v>0</v>
      </c>
      <c r="AI625" s="318">
        <f t="shared" si="201"/>
        <v>0</v>
      </c>
    </row>
    <row r="626" spans="19:35" x14ac:dyDescent="0.25">
      <c r="S626" s="320">
        <f t="shared" si="191"/>
        <v>0</v>
      </c>
      <c r="T626" s="320">
        <f t="shared" si="192"/>
        <v>0</v>
      </c>
      <c r="U626" s="320"/>
      <c r="V626" s="320" t="e">
        <f>VLOOKUP(S626,'Price list'!D$15:S$298,15,FALSE)</f>
        <v>#N/A</v>
      </c>
      <c r="W626" s="320">
        <f t="shared" si="193"/>
        <v>0</v>
      </c>
      <c r="X626" s="320">
        <f t="shared" si="194"/>
        <v>0</v>
      </c>
      <c r="Y626" s="318" t="e">
        <f t="shared" si="190"/>
        <v>#N/A</v>
      </c>
      <c r="Z626" s="318">
        <f t="shared" si="195"/>
        <v>0</v>
      </c>
      <c r="AC626" s="318" t="e">
        <f t="shared" si="196"/>
        <v>#N/A</v>
      </c>
      <c r="AD626" s="318">
        <f t="shared" si="197"/>
        <v>0</v>
      </c>
      <c r="AE626" s="318" t="e">
        <f t="shared" si="198"/>
        <v>#N/A</v>
      </c>
      <c r="AF626" s="318" t="e">
        <f>VLOOKUP(AC626,'Price list'!AN:AO,2,FALSE)</f>
        <v>#N/A</v>
      </c>
      <c r="AG626" s="318">
        <f t="shared" si="199"/>
        <v>0</v>
      </c>
      <c r="AH626" s="318">
        <f t="shared" si="200"/>
        <v>0</v>
      </c>
      <c r="AI626" s="318">
        <f t="shared" si="201"/>
        <v>0</v>
      </c>
    </row>
    <row r="627" spans="19:35" x14ac:dyDescent="0.25">
      <c r="S627" s="320">
        <f t="shared" si="191"/>
        <v>0</v>
      </c>
      <c r="T627" s="320">
        <f t="shared" si="192"/>
        <v>0</v>
      </c>
      <c r="U627" s="320"/>
      <c r="V627" s="320" t="e">
        <f>VLOOKUP(S627,'Price list'!D$15:S$298,15,FALSE)</f>
        <v>#N/A</v>
      </c>
      <c r="W627" s="320">
        <f t="shared" si="193"/>
        <v>0</v>
      </c>
      <c r="X627" s="320">
        <f t="shared" si="194"/>
        <v>0</v>
      </c>
      <c r="Y627" s="318" t="e">
        <f t="shared" si="190"/>
        <v>#N/A</v>
      </c>
      <c r="Z627" s="318">
        <f t="shared" si="195"/>
        <v>0</v>
      </c>
      <c r="AC627" s="318" t="e">
        <f t="shared" si="196"/>
        <v>#N/A</v>
      </c>
      <c r="AD627" s="318">
        <f t="shared" si="197"/>
        <v>0</v>
      </c>
      <c r="AE627" s="318" t="e">
        <f t="shared" si="198"/>
        <v>#N/A</v>
      </c>
      <c r="AF627" s="318" t="e">
        <f>VLOOKUP(AC627,'Price list'!AN:AO,2,FALSE)</f>
        <v>#N/A</v>
      </c>
      <c r="AG627" s="318">
        <f t="shared" si="199"/>
        <v>0</v>
      </c>
      <c r="AH627" s="318">
        <f t="shared" si="200"/>
        <v>0</v>
      </c>
      <c r="AI627" s="318">
        <f t="shared" si="201"/>
        <v>0</v>
      </c>
    </row>
    <row r="628" spans="19:35" x14ac:dyDescent="0.25">
      <c r="S628" s="320">
        <f t="shared" si="191"/>
        <v>0</v>
      </c>
      <c r="T628" s="320">
        <f t="shared" si="192"/>
        <v>0</v>
      </c>
      <c r="U628" s="320"/>
      <c r="V628" s="320" t="e">
        <f>VLOOKUP(S628,'Price list'!D$15:S$298,15,FALSE)</f>
        <v>#N/A</v>
      </c>
      <c r="W628" s="320">
        <f t="shared" si="193"/>
        <v>0</v>
      </c>
      <c r="X628" s="320">
        <f t="shared" si="194"/>
        <v>0</v>
      </c>
      <c r="Y628" s="318" t="e">
        <f t="shared" si="190"/>
        <v>#N/A</v>
      </c>
      <c r="Z628" s="318">
        <f t="shared" si="195"/>
        <v>0</v>
      </c>
      <c r="AC628" s="318" t="e">
        <f t="shared" si="196"/>
        <v>#N/A</v>
      </c>
      <c r="AD628" s="318">
        <f t="shared" si="197"/>
        <v>0</v>
      </c>
      <c r="AE628" s="318" t="e">
        <f t="shared" si="198"/>
        <v>#N/A</v>
      </c>
      <c r="AF628" s="318" t="e">
        <f>VLOOKUP(AC628,'Price list'!AN:AO,2,FALSE)</f>
        <v>#N/A</v>
      </c>
      <c r="AG628" s="318">
        <f t="shared" si="199"/>
        <v>0</v>
      </c>
      <c r="AH628" s="318">
        <f t="shared" si="200"/>
        <v>0</v>
      </c>
      <c r="AI628" s="318">
        <f t="shared" si="201"/>
        <v>0</v>
      </c>
    </row>
    <row r="629" spans="19:35" x14ac:dyDescent="0.25">
      <c r="S629" s="320">
        <f t="shared" si="191"/>
        <v>0</v>
      </c>
      <c r="T629" s="320">
        <f t="shared" si="192"/>
        <v>0</v>
      </c>
      <c r="U629" s="320"/>
      <c r="V629" s="320" t="e">
        <f>VLOOKUP(S629,'Price list'!D$15:S$298,15,FALSE)</f>
        <v>#N/A</v>
      </c>
      <c r="W629" s="320">
        <f t="shared" si="193"/>
        <v>0</v>
      </c>
      <c r="X629" s="320">
        <f t="shared" si="194"/>
        <v>0</v>
      </c>
      <c r="Y629" s="318" t="e">
        <f t="shared" si="190"/>
        <v>#N/A</v>
      </c>
      <c r="Z629" s="318">
        <f t="shared" si="195"/>
        <v>0</v>
      </c>
      <c r="AC629" s="318" t="e">
        <f t="shared" si="196"/>
        <v>#N/A</v>
      </c>
      <c r="AD629" s="318">
        <f t="shared" si="197"/>
        <v>0</v>
      </c>
      <c r="AE629" s="318" t="e">
        <f t="shared" si="198"/>
        <v>#N/A</v>
      </c>
      <c r="AF629" s="318" t="e">
        <f>VLOOKUP(AC629,'Price list'!AN:AO,2,FALSE)</f>
        <v>#N/A</v>
      </c>
      <c r="AG629" s="318">
        <f t="shared" si="199"/>
        <v>0</v>
      </c>
      <c r="AH629" s="318">
        <f t="shared" si="200"/>
        <v>0</v>
      </c>
      <c r="AI629" s="318">
        <f t="shared" si="201"/>
        <v>0</v>
      </c>
    </row>
    <row r="630" spans="19:35" x14ac:dyDescent="0.25">
      <c r="S630" s="320">
        <f t="shared" si="191"/>
        <v>0</v>
      </c>
      <c r="T630" s="320">
        <f t="shared" si="192"/>
        <v>0</v>
      </c>
      <c r="U630" s="320"/>
      <c r="V630" s="320" t="e">
        <f>VLOOKUP(S630,'Price list'!D$15:S$298,15,FALSE)</f>
        <v>#N/A</v>
      </c>
      <c r="W630" s="320">
        <f t="shared" si="193"/>
        <v>0</v>
      </c>
      <c r="X630" s="320">
        <f t="shared" si="194"/>
        <v>0</v>
      </c>
      <c r="Y630" s="318" t="e">
        <f t="shared" si="190"/>
        <v>#N/A</v>
      </c>
      <c r="Z630" s="318">
        <f t="shared" si="195"/>
        <v>0</v>
      </c>
      <c r="AC630" s="318" t="e">
        <f t="shared" si="196"/>
        <v>#N/A</v>
      </c>
      <c r="AD630" s="318">
        <f t="shared" si="197"/>
        <v>0</v>
      </c>
      <c r="AE630" s="318" t="e">
        <f t="shared" si="198"/>
        <v>#N/A</v>
      </c>
      <c r="AF630" s="318" t="e">
        <f>VLOOKUP(AC630,'Price list'!AN:AO,2,FALSE)</f>
        <v>#N/A</v>
      </c>
      <c r="AG630" s="318">
        <f t="shared" si="199"/>
        <v>0</v>
      </c>
      <c r="AH630" s="318">
        <f t="shared" si="200"/>
        <v>0</v>
      </c>
      <c r="AI630" s="318">
        <f t="shared" si="201"/>
        <v>0</v>
      </c>
    </row>
    <row r="631" spans="19:35" x14ac:dyDescent="0.25">
      <c r="S631" s="320">
        <f t="shared" si="191"/>
        <v>0</v>
      </c>
      <c r="T631" s="320">
        <f t="shared" si="192"/>
        <v>0</v>
      </c>
      <c r="U631" s="320"/>
      <c r="V631" s="320" t="e">
        <f>VLOOKUP(S631,'Price list'!D$15:S$298,15,FALSE)</f>
        <v>#N/A</v>
      </c>
      <c r="W631" s="320">
        <f t="shared" si="193"/>
        <v>0</v>
      </c>
      <c r="X631" s="320">
        <f t="shared" si="194"/>
        <v>0</v>
      </c>
      <c r="Y631" s="318" t="e">
        <f t="shared" si="190"/>
        <v>#N/A</v>
      </c>
      <c r="Z631" s="318">
        <f t="shared" si="195"/>
        <v>0</v>
      </c>
      <c r="AC631" s="318" t="e">
        <f t="shared" si="196"/>
        <v>#N/A</v>
      </c>
      <c r="AD631" s="318">
        <f t="shared" si="197"/>
        <v>0</v>
      </c>
      <c r="AE631" s="318" t="e">
        <f t="shared" si="198"/>
        <v>#N/A</v>
      </c>
      <c r="AF631" s="318" t="e">
        <f>VLOOKUP(AC631,'Price list'!AN:AO,2,FALSE)</f>
        <v>#N/A</v>
      </c>
      <c r="AG631" s="318">
        <f t="shared" si="199"/>
        <v>0</v>
      </c>
      <c r="AH631" s="318">
        <f t="shared" si="200"/>
        <v>0</v>
      </c>
      <c r="AI631" s="318">
        <f t="shared" si="201"/>
        <v>0</v>
      </c>
    </row>
    <row r="632" spans="19:35" x14ac:dyDescent="0.25">
      <c r="S632" s="320">
        <f t="shared" si="191"/>
        <v>0</v>
      </c>
      <c r="T632" s="320">
        <f t="shared" si="192"/>
        <v>0</v>
      </c>
      <c r="U632" s="320"/>
      <c r="V632" s="320" t="e">
        <f>VLOOKUP(S632,'Price list'!D$15:S$298,15,FALSE)</f>
        <v>#N/A</v>
      </c>
      <c r="W632" s="320">
        <f t="shared" si="193"/>
        <v>0</v>
      </c>
      <c r="X632" s="320">
        <f t="shared" si="194"/>
        <v>0</v>
      </c>
      <c r="Y632" s="318" t="e">
        <f t="shared" si="190"/>
        <v>#N/A</v>
      </c>
      <c r="Z632" s="318">
        <f t="shared" si="195"/>
        <v>0</v>
      </c>
      <c r="AC632" s="318" t="e">
        <f t="shared" si="196"/>
        <v>#N/A</v>
      </c>
      <c r="AD632" s="318">
        <f t="shared" si="197"/>
        <v>0</v>
      </c>
      <c r="AE632" s="318" t="e">
        <f t="shared" si="198"/>
        <v>#N/A</v>
      </c>
      <c r="AF632" s="318" t="e">
        <f>VLOOKUP(AC632,'Price list'!AN:AO,2,FALSE)</f>
        <v>#N/A</v>
      </c>
      <c r="AG632" s="318">
        <f t="shared" si="199"/>
        <v>0</v>
      </c>
      <c r="AH632" s="318">
        <f t="shared" si="200"/>
        <v>0</v>
      </c>
      <c r="AI632" s="318">
        <f t="shared" si="201"/>
        <v>0</v>
      </c>
    </row>
    <row r="633" spans="19:35" x14ac:dyDescent="0.25">
      <c r="S633" s="320">
        <f t="shared" si="191"/>
        <v>0</v>
      </c>
      <c r="T633" s="320">
        <f t="shared" si="192"/>
        <v>0</v>
      </c>
      <c r="U633" s="320"/>
      <c r="V633" s="320" t="e">
        <f>VLOOKUP(S633,'Price list'!D$15:S$298,15,FALSE)</f>
        <v>#N/A</v>
      </c>
      <c r="W633" s="320">
        <f t="shared" si="193"/>
        <v>0</v>
      </c>
      <c r="X633" s="320">
        <f t="shared" si="194"/>
        <v>0</v>
      </c>
      <c r="Y633" s="318" t="e">
        <f t="shared" si="190"/>
        <v>#N/A</v>
      </c>
      <c r="Z633" s="318">
        <f t="shared" si="195"/>
        <v>0</v>
      </c>
      <c r="AC633" s="318" t="e">
        <f t="shared" si="196"/>
        <v>#N/A</v>
      </c>
      <c r="AD633" s="318">
        <f t="shared" si="197"/>
        <v>0</v>
      </c>
      <c r="AE633" s="318" t="e">
        <f t="shared" si="198"/>
        <v>#N/A</v>
      </c>
      <c r="AF633" s="318" t="e">
        <f>VLOOKUP(AC633,'Price list'!AN:AO,2,FALSE)</f>
        <v>#N/A</v>
      </c>
      <c r="AG633" s="318">
        <f t="shared" si="199"/>
        <v>0</v>
      </c>
      <c r="AH633" s="318">
        <f t="shared" si="200"/>
        <v>0</v>
      </c>
      <c r="AI633" s="318">
        <f t="shared" si="201"/>
        <v>0</v>
      </c>
    </row>
    <row r="634" spans="19:35" x14ac:dyDescent="0.25">
      <c r="S634" s="320">
        <f t="shared" si="191"/>
        <v>0</v>
      </c>
      <c r="T634" s="320">
        <f t="shared" si="192"/>
        <v>0</v>
      </c>
      <c r="U634" s="320"/>
      <c r="V634" s="320" t="e">
        <f>VLOOKUP(S634,'Price list'!D$15:S$298,15,FALSE)</f>
        <v>#N/A</v>
      </c>
      <c r="W634" s="320">
        <f t="shared" si="193"/>
        <v>0</v>
      </c>
      <c r="X634" s="320">
        <f t="shared" si="194"/>
        <v>0</v>
      </c>
      <c r="Y634" s="318" t="e">
        <f t="shared" si="190"/>
        <v>#N/A</v>
      </c>
      <c r="Z634" s="318">
        <f t="shared" si="195"/>
        <v>0</v>
      </c>
      <c r="AC634" s="318" t="e">
        <f t="shared" si="196"/>
        <v>#N/A</v>
      </c>
      <c r="AD634" s="318">
        <f t="shared" si="197"/>
        <v>0</v>
      </c>
      <c r="AE634" s="318" t="e">
        <f t="shared" si="198"/>
        <v>#N/A</v>
      </c>
      <c r="AF634" s="318" t="e">
        <f>VLOOKUP(AC634,'Price list'!AN:AO,2,FALSE)</f>
        <v>#N/A</v>
      </c>
      <c r="AG634" s="318">
        <f t="shared" si="199"/>
        <v>0</v>
      </c>
      <c r="AH634" s="318">
        <f t="shared" si="200"/>
        <v>0</v>
      </c>
      <c r="AI634" s="318">
        <f t="shared" si="201"/>
        <v>0</v>
      </c>
    </row>
    <row r="635" spans="19:35" x14ac:dyDescent="0.25">
      <c r="S635" s="320">
        <f t="shared" si="191"/>
        <v>0</v>
      </c>
      <c r="T635" s="320">
        <f t="shared" si="192"/>
        <v>0</v>
      </c>
      <c r="U635" s="320"/>
      <c r="V635" s="320" t="e">
        <f>VLOOKUP(S635,'Price list'!D$15:S$298,15,FALSE)</f>
        <v>#N/A</v>
      </c>
      <c r="W635" s="320">
        <f t="shared" si="193"/>
        <v>0</v>
      </c>
      <c r="X635" s="320">
        <f t="shared" si="194"/>
        <v>0</v>
      </c>
      <c r="Y635" s="318" t="e">
        <f t="shared" si="190"/>
        <v>#N/A</v>
      </c>
      <c r="Z635" s="318">
        <f t="shared" si="195"/>
        <v>0</v>
      </c>
      <c r="AC635" s="318" t="e">
        <f t="shared" si="196"/>
        <v>#N/A</v>
      </c>
      <c r="AD635" s="318">
        <f t="shared" si="197"/>
        <v>0</v>
      </c>
      <c r="AE635" s="318" t="e">
        <f t="shared" si="198"/>
        <v>#N/A</v>
      </c>
      <c r="AF635" s="318" t="e">
        <f>VLOOKUP(AC635,'Price list'!AN:AO,2,FALSE)</f>
        <v>#N/A</v>
      </c>
      <c r="AG635" s="318">
        <f t="shared" si="199"/>
        <v>0</v>
      </c>
      <c r="AH635" s="318">
        <f t="shared" si="200"/>
        <v>0</v>
      </c>
      <c r="AI635" s="318">
        <f t="shared" si="201"/>
        <v>0</v>
      </c>
    </row>
    <row r="636" spans="19:35" x14ac:dyDescent="0.25">
      <c r="S636" s="320">
        <f t="shared" si="191"/>
        <v>0</v>
      </c>
      <c r="T636" s="320">
        <f t="shared" si="192"/>
        <v>0</v>
      </c>
      <c r="U636" s="320"/>
      <c r="V636" s="320" t="e">
        <f>VLOOKUP(S636,'Price list'!D$15:S$298,15,FALSE)</f>
        <v>#N/A</v>
      </c>
      <c r="W636" s="320">
        <f t="shared" si="193"/>
        <v>0</v>
      </c>
      <c r="X636" s="320">
        <f t="shared" si="194"/>
        <v>0</v>
      </c>
      <c r="Y636" s="318" t="e">
        <f t="shared" si="190"/>
        <v>#N/A</v>
      </c>
      <c r="Z636" s="318">
        <f t="shared" si="195"/>
        <v>0</v>
      </c>
      <c r="AC636" s="318" t="e">
        <f t="shared" si="196"/>
        <v>#N/A</v>
      </c>
      <c r="AD636" s="318">
        <f t="shared" si="197"/>
        <v>0</v>
      </c>
      <c r="AE636" s="318" t="e">
        <f t="shared" si="198"/>
        <v>#N/A</v>
      </c>
      <c r="AF636" s="318" t="e">
        <f>VLOOKUP(AC636,'Price list'!AN:AO,2,FALSE)</f>
        <v>#N/A</v>
      </c>
      <c r="AG636" s="318">
        <f t="shared" si="199"/>
        <v>0</v>
      </c>
      <c r="AH636" s="318">
        <f t="shared" si="200"/>
        <v>0</v>
      </c>
      <c r="AI636" s="318">
        <f t="shared" si="201"/>
        <v>0</v>
      </c>
    </row>
    <row r="637" spans="19:35" x14ac:dyDescent="0.25">
      <c r="S637" s="320">
        <f t="shared" si="191"/>
        <v>0</v>
      </c>
      <c r="T637" s="320">
        <f t="shared" si="192"/>
        <v>0</v>
      </c>
      <c r="U637" s="320"/>
      <c r="V637" s="320" t="e">
        <f>VLOOKUP(S637,'Price list'!D$15:S$298,15,FALSE)</f>
        <v>#N/A</v>
      </c>
      <c r="W637" s="320">
        <f t="shared" si="193"/>
        <v>0</v>
      </c>
      <c r="X637" s="320">
        <f t="shared" si="194"/>
        <v>0</v>
      </c>
      <c r="Y637" s="318" t="e">
        <f t="shared" si="190"/>
        <v>#N/A</v>
      </c>
      <c r="Z637" s="318">
        <f t="shared" si="195"/>
        <v>0</v>
      </c>
      <c r="AC637" s="318" t="e">
        <f t="shared" si="196"/>
        <v>#N/A</v>
      </c>
      <c r="AD637" s="318">
        <f t="shared" si="197"/>
        <v>0</v>
      </c>
      <c r="AE637" s="318" t="e">
        <f t="shared" si="198"/>
        <v>#N/A</v>
      </c>
      <c r="AF637" s="318" t="e">
        <f>VLOOKUP(AC637,'Price list'!AN:AO,2,FALSE)</f>
        <v>#N/A</v>
      </c>
      <c r="AG637" s="318">
        <f t="shared" si="199"/>
        <v>0</v>
      </c>
      <c r="AH637" s="318">
        <f t="shared" si="200"/>
        <v>0</v>
      </c>
      <c r="AI637" s="318">
        <f t="shared" si="201"/>
        <v>0</v>
      </c>
    </row>
    <row r="638" spans="19:35" x14ac:dyDescent="0.25">
      <c r="S638" s="320">
        <f t="shared" si="191"/>
        <v>0</v>
      </c>
      <c r="T638" s="320">
        <f t="shared" si="192"/>
        <v>0</v>
      </c>
      <c r="U638" s="320"/>
      <c r="V638" s="320" t="e">
        <f>VLOOKUP(S638,'Price list'!D$15:S$298,15,FALSE)</f>
        <v>#N/A</v>
      </c>
      <c r="W638" s="320">
        <f t="shared" si="193"/>
        <v>0</v>
      </c>
      <c r="X638" s="320">
        <f t="shared" si="194"/>
        <v>0</v>
      </c>
      <c r="Y638" s="318" t="e">
        <f t="shared" si="190"/>
        <v>#N/A</v>
      </c>
      <c r="Z638" s="318">
        <f t="shared" si="195"/>
        <v>0</v>
      </c>
      <c r="AC638" s="318" t="e">
        <f t="shared" si="196"/>
        <v>#N/A</v>
      </c>
      <c r="AD638" s="318">
        <f t="shared" si="197"/>
        <v>0</v>
      </c>
      <c r="AE638" s="318" t="e">
        <f t="shared" si="198"/>
        <v>#N/A</v>
      </c>
      <c r="AF638" s="318" t="e">
        <f>VLOOKUP(AC638,'Price list'!AN:AO,2,FALSE)</f>
        <v>#N/A</v>
      </c>
      <c r="AG638" s="318">
        <f t="shared" si="199"/>
        <v>0</v>
      </c>
      <c r="AH638" s="318">
        <f t="shared" si="200"/>
        <v>0</v>
      </c>
      <c r="AI638" s="318">
        <f t="shared" si="201"/>
        <v>0</v>
      </c>
    </row>
    <row r="639" spans="19:35" x14ac:dyDescent="0.25">
      <c r="S639" s="320">
        <f t="shared" si="191"/>
        <v>0</v>
      </c>
      <c r="T639" s="320">
        <f t="shared" si="192"/>
        <v>0</v>
      </c>
      <c r="U639" s="320"/>
      <c r="V639" s="320" t="e">
        <f>VLOOKUP(S639,'Price list'!D$15:S$298,15,FALSE)</f>
        <v>#N/A</v>
      </c>
      <c r="W639" s="320">
        <f t="shared" si="193"/>
        <v>0</v>
      </c>
      <c r="X639" s="320">
        <f t="shared" si="194"/>
        <v>0</v>
      </c>
      <c r="Y639" s="318" t="e">
        <f t="shared" si="190"/>
        <v>#N/A</v>
      </c>
      <c r="Z639" s="318">
        <f t="shared" si="195"/>
        <v>0</v>
      </c>
      <c r="AC639" s="318" t="e">
        <f t="shared" si="196"/>
        <v>#N/A</v>
      </c>
      <c r="AD639" s="318">
        <f t="shared" si="197"/>
        <v>0</v>
      </c>
      <c r="AE639" s="318" t="e">
        <f t="shared" si="198"/>
        <v>#N/A</v>
      </c>
      <c r="AF639" s="318" t="e">
        <f>VLOOKUP(AC639,'Price list'!AN:AO,2,FALSE)</f>
        <v>#N/A</v>
      </c>
      <c r="AG639" s="318">
        <f t="shared" si="199"/>
        <v>0</v>
      </c>
      <c r="AH639" s="318">
        <f t="shared" si="200"/>
        <v>0</v>
      </c>
      <c r="AI639" s="318">
        <f t="shared" si="201"/>
        <v>0</v>
      </c>
    </row>
    <row r="640" spans="19:35" x14ac:dyDescent="0.25">
      <c r="S640" s="320">
        <f t="shared" si="191"/>
        <v>0</v>
      </c>
      <c r="T640" s="320">
        <f t="shared" si="192"/>
        <v>0</v>
      </c>
      <c r="U640" s="320"/>
      <c r="V640" s="320" t="e">
        <f>VLOOKUP(S640,'Price list'!D$15:S$298,15,FALSE)</f>
        <v>#N/A</v>
      </c>
      <c r="W640" s="320">
        <f t="shared" si="193"/>
        <v>0</v>
      </c>
      <c r="X640" s="320">
        <f t="shared" si="194"/>
        <v>0</v>
      </c>
      <c r="Y640" s="318" t="e">
        <f t="shared" si="190"/>
        <v>#N/A</v>
      </c>
      <c r="Z640" s="318">
        <f t="shared" si="195"/>
        <v>0</v>
      </c>
      <c r="AC640" s="318" t="e">
        <f t="shared" si="196"/>
        <v>#N/A</v>
      </c>
      <c r="AD640" s="318">
        <f t="shared" si="197"/>
        <v>0</v>
      </c>
      <c r="AE640" s="318" t="e">
        <f t="shared" si="198"/>
        <v>#N/A</v>
      </c>
      <c r="AF640" s="318" t="e">
        <f>VLOOKUP(AC640,'Price list'!AN:AO,2,FALSE)</f>
        <v>#N/A</v>
      </c>
      <c r="AG640" s="318">
        <f t="shared" si="199"/>
        <v>0</v>
      </c>
      <c r="AH640" s="318">
        <f t="shared" si="200"/>
        <v>0</v>
      </c>
      <c r="AI640" s="318">
        <f t="shared" si="201"/>
        <v>0</v>
      </c>
    </row>
    <row r="641" spans="19:35" x14ac:dyDescent="0.25">
      <c r="S641" s="320">
        <f t="shared" si="191"/>
        <v>0</v>
      </c>
      <c r="T641" s="320">
        <f t="shared" si="192"/>
        <v>0</v>
      </c>
      <c r="U641" s="320"/>
      <c r="V641" s="320" t="e">
        <f>VLOOKUP(S641,'Price list'!D$15:S$298,15,FALSE)</f>
        <v>#N/A</v>
      </c>
      <c r="W641" s="320">
        <f t="shared" si="193"/>
        <v>0</v>
      </c>
      <c r="X641" s="320">
        <f t="shared" si="194"/>
        <v>0</v>
      </c>
      <c r="Y641" s="318" t="e">
        <f t="shared" si="190"/>
        <v>#N/A</v>
      </c>
      <c r="Z641" s="318">
        <f t="shared" si="195"/>
        <v>0</v>
      </c>
      <c r="AC641" s="318" t="e">
        <f t="shared" si="196"/>
        <v>#N/A</v>
      </c>
      <c r="AD641" s="318">
        <f t="shared" si="197"/>
        <v>0</v>
      </c>
      <c r="AE641" s="318" t="e">
        <f t="shared" si="198"/>
        <v>#N/A</v>
      </c>
      <c r="AF641" s="318" t="e">
        <f>VLOOKUP(AC641,'Price list'!AN:AO,2,FALSE)</f>
        <v>#N/A</v>
      </c>
      <c r="AG641" s="318">
        <f t="shared" si="199"/>
        <v>0</v>
      </c>
      <c r="AH641" s="318">
        <f t="shared" si="200"/>
        <v>0</v>
      </c>
      <c r="AI641" s="318">
        <f t="shared" si="201"/>
        <v>0</v>
      </c>
    </row>
    <row r="642" spans="19:35" x14ac:dyDescent="0.25">
      <c r="S642" s="320">
        <f t="shared" si="191"/>
        <v>0</v>
      </c>
      <c r="T642" s="320">
        <f t="shared" si="192"/>
        <v>0</v>
      </c>
      <c r="U642" s="320"/>
      <c r="V642" s="320" t="e">
        <f>VLOOKUP(S642,'Price list'!D$15:S$298,15,FALSE)</f>
        <v>#N/A</v>
      </c>
      <c r="W642" s="320">
        <f t="shared" si="193"/>
        <v>0</v>
      </c>
      <c r="X642" s="320">
        <f t="shared" si="194"/>
        <v>0</v>
      </c>
      <c r="Y642" s="318" t="e">
        <f t="shared" si="190"/>
        <v>#N/A</v>
      </c>
      <c r="Z642" s="318">
        <f t="shared" si="195"/>
        <v>0</v>
      </c>
      <c r="AC642" s="318" t="e">
        <f t="shared" si="196"/>
        <v>#N/A</v>
      </c>
      <c r="AD642" s="318">
        <f t="shared" si="197"/>
        <v>0</v>
      </c>
      <c r="AE642" s="318" t="e">
        <f t="shared" si="198"/>
        <v>#N/A</v>
      </c>
      <c r="AF642" s="318" t="e">
        <f>VLOOKUP(AC642,'Price list'!AN:AO,2,FALSE)</f>
        <v>#N/A</v>
      </c>
      <c r="AG642" s="318">
        <f t="shared" si="199"/>
        <v>0</v>
      </c>
      <c r="AH642" s="318">
        <f t="shared" si="200"/>
        <v>0</v>
      </c>
      <c r="AI642" s="318">
        <f t="shared" si="201"/>
        <v>0</v>
      </c>
    </row>
    <row r="643" spans="19:35" x14ac:dyDescent="0.25">
      <c r="S643" s="320">
        <f t="shared" si="191"/>
        <v>0</v>
      </c>
      <c r="T643" s="320">
        <f t="shared" si="192"/>
        <v>0</v>
      </c>
      <c r="U643" s="320"/>
      <c r="V643" s="320" t="e">
        <f>VLOOKUP(S643,'Price list'!D$15:S$298,15,FALSE)</f>
        <v>#N/A</v>
      </c>
      <c r="W643" s="320">
        <f t="shared" si="193"/>
        <v>0</v>
      </c>
      <c r="X643" s="320">
        <f t="shared" si="194"/>
        <v>0</v>
      </c>
      <c r="Y643" s="318" t="e">
        <f t="shared" ref="Y643:Y706" si="202">VLOOKUP(A643,AA:AB,2,FALSE)</f>
        <v>#N/A</v>
      </c>
      <c r="Z643" s="318">
        <f t="shared" si="195"/>
        <v>0</v>
      </c>
      <c r="AC643" s="318" t="e">
        <f t="shared" si="196"/>
        <v>#N/A</v>
      </c>
      <c r="AD643" s="318">
        <f t="shared" si="197"/>
        <v>0</v>
      </c>
      <c r="AE643" s="318" t="e">
        <f t="shared" si="198"/>
        <v>#N/A</v>
      </c>
      <c r="AF643" s="318" t="e">
        <f>VLOOKUP(AC643,'Price list'!AN:AO,2,FALSE)</f>
        <v>#N/A</v>
      </c>
      <c r="AG643" s="318">
        <f t="shared" si="199"/>
        <v>0</v>
      </c>
      <c r="AH643" s="318">
        <f t="shared" si="200"/>
        <v>0</v>
      </c>
      <c r="AI643" s="318">
        <f t="shared" si="201"/>
        <v>0</v>
      </c>
    </row>
    <row r="644" spans="19:35" x14ac:dyDescent="0.25">
      <c r="S644" s="320">
        <f t="shared" si="191"/>
        <v>0</v>
      </c>
      <c r="T644" s="320">
        <f t="shared" si="192"/>
        <v>0</v>
      </c>
      <c r="U644" s="320"/>
      <c r="V644" s="320" t="e">
        <f>VLOOKUP(S644,'Price list'!D$15:S$298,15,FALSE)</f>
        <v>#N/A</v>
      </c>
      <c r="W644" s="320">
        <f t="shared" si="193"/>
        <v>0</v>
      </c>
      <c r="X644" s="320">
        <f t="shared" si="194"/>
        <v>0</v>
      </c>
      <c r="Y644" s="318" t="e">
        <f t="shared" si="202"/>
        <v>#N/A</v>
      </c>
      <c r="Z644" s="318">
        <f t="shared" si="195"/>
        <v>0</v>
      </c>
      <c r="AC644" s="318" t="e">
        <f t="shared" si="196"/>
        <v>#N/A</v>
      </c>
      <c r="AD644" s="318">
        <f t="shared" si="197"/>
        <v>0</v>
      </c>
      <c r="AE644" s="318" t="e">
        <f t="shared" si="198"/>
        <v>#N/A</v>
      </c>
      <c r="AF644" s="318" t="e">
        <f>VLOOKUP(AC644,'Price list'!AN:AO,2,FALSE)</f>
        <v>#N/A</v>
      </c>
      <c r="AG644" s="318">
        <f t="shared" si="199"/>
        <v>0</v>
      </c>
      <c r="AH644" s="318">
        <f t="shared" si="200"/>
        <v>0</v>
      </c>
      <c r="AI644" s="318">
        <f t="shared" si="201"/>
        <v>0</v>
      </c>
    </row>
    <row r="645" spans="19:35" x14ac:dyDescent="0.25">
      <c r="S645" s="320">
        <f t="shared" si="191"/>
        <v>0</v>
      </c>
      <c r="T645" s="320">
        <f t="shared" si="192"/>
        <v>0</v>
      </c>
      <c r="U645" s="320"/>
      <c r="V645" s="320" t="e">
        <f>VLOOKUP(S645,'Price list'!D$15:S$298,15,FALSE)</f>
        <v>#N/A</v>
      </c>
      <c r="W645" s="320">
        <f t="shared" si="193"/>
        <v>0</v>
      </c>
      <c r="X645" s="320">
        <f t="shared" si="194"/>
        <v>0</v>
      </c>
      <c r="Y645" s="318" t="e">
        <f t="shared" si="202"/>
        <v>#N/A</v>
      </c>
      <c r="Z645" s="318">
        <f t="shared" si="195"/>
        <v>0</v>
      </c>
      <c r="AC645" s="318" t="e">
        <f t="shared" si="196"/>
        <v>#N/A</v>
      </c>
      <c r="AD645" s="318">
        <f t="shared" si="197"/>
        <v>0</v>
      </c>
      <c r="AE645" s="318" t="e">
        <f t="shared" si="198"/>
        <v>#N/A</v>
      </c>
      <c r="AF645" s="318" t="e">
        <f>VLOOKUP(AC645,'Price list'!AN:AO,2,FALSE)</f>
        <v>#N/A</v>
      </c>
      <c r="AG645" s="318">
        <f t="shared" si="199"/>
        <v>0</v>
      </c>
      <c r="AH645" s="318">
        <f t="shared" si="200"/>
        <v>0</v>
      </c>
      <c r="AI645" s="318">
        <f t="shared" si="201"/>
        <v>0</v>
      </c>
    </row>
    <row r="646" spans="19:35" x14ac:dyDescent="0.25">
      <c r="S646" s="320">
        <f t="shared" si="191"/>
        <v>0</v>
      </c>
      <c r="T646" s="320">
        <f t="shared" si="192"/>
        <v>0</v>
      </c>
      <c r="U646" s="320"/>
      <c r="V646" s="320" t="e">
        <f>VLOOKUP(S646,'Price list'!D$15:S$298,15,FALSE)</f>
        <v>#N/A</v>
      </c>
      <c r="W646" s="320">
        <f t="shared" si="193"/>
        <v>0</v>
      </c>
      <c r="X646" s="320">
        <f t="shared" si="194"/>
        <v>0</v>
      </c>
      <c r="Y646" s="318" t="e">
        <f t="shared" si="202"/>
        <v>#N/A</v>
      </c>
      <c r="Z646" s="318">
        <f t="shared" si="195"/>
        <v>0</v>
      </c>
      <c r="AC646" s="318" t="e">
        <f t="shared" si="196"/>
        <v>#N/A</v>
      </c>
      <c r="AD646" s="318">
        <f t="shared" si="197"/>
        <v>0</v>
      </c>
      <c r="AE646" s="318" t="e">
        <f t="shared" si="198"/>
        <v>#N/A</v>
      </c>
      <c r="AF646" s="318" t="e">
        <f>VLOOKUP(AC646,'Price list'!AN:AO,2,FALSE)</f>
        <v>#N/A</v>
      </c>
      <c r="AG646" s="318">
        <f t="shared" si="199"/>
        <v>0</v>
      </c>
      <c r="AH646" s="318">
        <f t="shared" si="200"/>
        <v>0</v>
      </c>
      <c r="AI646" s="318">
        <f t="shared" si="201"/>
        <v>0</v>
      </c>
    </row>
    <row r="647" spans="19:35" x14ac:dyDescent="0.25">
      <c r="S647" s="320">
        <f t="shared" si="191"/>
        <v>0</v>
      </c>
      <c r="T647" s="320">
        <f t="shared" si="192"/>
        <v>0</v>
      </c>
      <c r="U647" s="320"/>
      <c r="V647" s="320" t="e">
        <f>VLOOKUP(S647,'Price list'!D$15:S$298,15,FALSE)</f>
        <v>#N/A</v>
      </c>
      <c r="W647" s="320">
        <f t="shared" si="193"/>
        <v>0</v>
      </c>
      <c r="X647" s="320">
        <f t="shared" si="194"/>
        <v>0</v>
      </c>
      <c r="Y647" s="318" t="e">
        <f t="shared" si="202"/>
        <v>#N/A</v>
      </c>
      <c r="Z647" s="318">
        <f t="shared" si="195"/>
        <v>0</v>
      </c>
      <c r="AC647" s="318" t="e">
        <f t="shared" si="196"/>
        <v>#N/A</v>
      </c>
      <c r="AD647" s="318">
        <f t="shared" si="197"/>
        <v>0</v>
      </c>
      <c r="AE647" s="318" t="e">
        <f t="shared" si="198"/>
        <v>#N/A</v>
      </c>
      <c r="AF647" s="318" t="e">
        <f>VLOOKUP(AC647,'Price list'!AN:AO,2,FALSE)</f>
        <v>#N/A</v>
      </c>
      <c r="AG647" s="318">
        <f t="shared" si="199"/>
        <v>0</v>
      </c>
      <c r="AH647" s="318">
        <f t="shared" si="200"/>
        <v>0</v>
      </c>
      <c r="AI647" s="318">
        <f t="shared" si="201"/>
        <v>0</v>
      </c>
    </row>
    <row r="648" spans="19:35" x14ac:dyDescent="0.25">
      <c r="S648" s="320">
        <f t="shared" si="191"/>
        <v>0</v>
      </c>
      <c r="T648" s="320">
        <f t="shared" si="192"/>
        <v>0</v>
      </c>
      <c r="U648" s="320"/>
      <c r="V648" s="320" t="e">
        <f>VLOOKUP(S648,'Price list'!D$15:S$298,15,FALSE)</f>
        <v>#N/A</v>
      </c>
      <c r="W648" s="320">
        <f t="shared" si="193"/>
        <v>0</v>
      </c>
      <c r="X648" s="320">
        <f t="shared" si="194"/>
        <v>0</v>
      </c>
      <c r="Y648" s="318" t="e">
        <f t="shared" si="202"/>
        <v>#N/A</v>
      </c>
      <c r="Z648" s="318">
        <f t="shared" si="195"/>
        <v>0</v>
      </c>
      <c r="AC648" s="318" t="e">
        <f t="shared" si="196"/>
        <v>#N/A</v>
      </c>
      <c r="AD648" s="318">
        <f t="shared" si="197"/>
        <v>0</v>
      </c>
      <c r="AE648" s="318" t="e">
        <f t="shared" si="198"/>
        <v>#N/A</v>
      </c>
      <c r="AF648" s="318" t="e">
        <f>VLOOKUP(AC648,'Price list'!AN:AO,2,FALSE)</f>
        <v>#N/A</v>
      </c>
      <c r="AG648" s="318">
        <f t="shared" si="199"/>
        <v>0</v>
      </c>
      <c r="AH648" s="318">
        <f t="shared" si="200"/>
        <v>0</v>
      </c>
      <c r="AI648" s="318">
        <f t="shared" si="201"/>
        <v>0</v>
      </c>
    </row>
    <row r="649" spans="19:35" x14ac:dyDescent="0.25">
      <c r="S649" s="320">
        <f t="shared" ref="S649:S712" si="203">E649</f>
        <v>0</v>
      </c>
      <c r="T649" s="320">
        <f t="shared" ref="T649:T712" si="204">D649</f>
        <v>0</v>
      </c>
      <c r="U649" s="320"/>
      <c r="V649" s="320" t="e">
        <f>VLOOKUP(S649,'Price list'!D$15:S$298,15,FALSE)</f>
        <v>#N/A</v>
      </c>
      <c r="W649" s="320">
        <f t="shared" ref="W649:W712" si="205">G649</f>
        <v>0</v>
      </c>
      <c r="X649" s="320">
        <f t="shared" ref="X649:X712" si="206">H649</f>
        <v>0</v>
      </c>
      <c r="Y649" s="318" t="e">
        <f t="shared" si="202"/>
        <v>#N/A</v>
      </c>
      <c r="Z649" s="318">
        <f t="shared" ref="Z649:Z712" si="207">B649</f>
        <v>0</v>
      </c>
      <c r="AC649" s="318" t="e">
        <f t="shared" ref="AC649:AC712" si="208">CONCATENATE(Y649,S649,Z649)</f>
        <v>#N/A</v>
      </c>
      <c r="AD649" s="318">
        <f t="shared" ref="AD649:AD712" si="209">S649</f>
        <v>0</v>
      </c>
      <c r="AE649" s="318" t="e">
        <f t="shared" ref="AE649:AE712" si="210">CONCATENATE(Y649,AD649)</f>
        <v>#N/A</v>
      </c>
      <c r="AF649" s="318" t="e">
        <f>VLOOKUP(AC649,'Price list'!AN:AO,2,FALSE)</f>
        <v>#N/A</v>
      </c>
      <c r="AG649" s="318">
        <f t="shared" ref="AG649:AG712" si="211">S649</f>
        <v>0</v>
      </c>
      <c r="AH649" s="318">
        <f t="shared" ref="AH649:AH712" si="212">W649</f>
        <v>0</v>
      </c>
      <c r="AI649" s="318">
        <f t="shared" ref="AI649:AI712" si="213">X649</f>
        <v>0</v>
      </c>
    </row>
    <row r="650" spans="19:35" x14ac:dyDescent="0.25">
      <c r="S650" s="320">
        <f t="shared" si="203"/>
        <v>0</v>
      </c>
      <c r="T650" s="320">
        <f t="shared" si="204"/>
        <v>0</v>
      </c>
      <c r="U650" s="320"/>
      <c r="V650" s="320" t="e">
        <f>VLOOKUP(S650,'Price list'!D$15:S$298,15,FALSE)</f>
        <v>#N/A</v>
      </c>
      <c r="W650" s="320">
        <f t="shared" si="205"/>
        <v>0</v>
      </c>
      <c r="X650" s="320">
        <f t="shared" si="206"/>
        <v>0</v>
      </c>
      <c r="Y650" s="318" t="e">
        <f t="shared" si="202"/>
        <v>#N/A</v>
      </c>
      <c r="Z650" s="318">
        <f t="shared" si="207"/>
        <v>0</v>
      </c>
      <c r="AC650" s="318" t="e">
        <f t="shared" si="208"/>
        <v>#N/A</v>
      </c>
      <c r="AD650" s="318">
        <f t="shared" si="209"/>
        <v>0</v>
      </c>
      <c r="AE650" s="318" t="e">
        <f t="shared" si="210"/>
        <v>#N/A</v>
      </c>
      <c r="AF650" s="318" t="e">
        <f>VLOOKUP(AC650,'Price list'!AN:AO,2,FALSE)</f>
        <v>#N/A</v>
      </c>
      <c r="AG650" s="318">
        <f t="shared" si="211"/>
        <v>0</v>
      </c>
      <c r="AH650" s="318">
        <f t="shared" si="212"/>
        <v>0</v>
      </c>
      <c r="AI650" s="318">
        <f t="shared" si="213"/>
        <v>0</v>
      </c>
    </row>
    <row r="651" spans="19:35" x14ac:dyDescent="0.25">
      <c r="S651" s="320">
        <f t="shared" si="203"/>
        <v>0</v>
      </c>
      <c r="T651" s="320">
        <f t="shared" si="204"/>
        <v>0</v>
      </c>
      <c r="U651" s="320"/>
      <c r="V651" s="320" t="e">
        <f>VLOOKUP(S651,'Price list'!D$15:S$298,15,FALSE)</f>
        <v>#N/A</v>
      </c>
      <c r="W651" s="320">
        <f t="shared" si="205"/>
        <v>0</v>
      </c>
      <c r="X651" s="320">
        <f t="shared" si="206"/>
        <v>0</v>
      </c>
      <c r="Y651" s="318" t="e">
        <f t="shared" si="202"/>
        <v>#N/A</v>
      </c>
      <c r="Z651" s="318">
        <f t="shared" si="207"/>
        <v>0</v>
      </c>
      <c r="AC651" s="318" t="e">
        <f t="shared" si="208"/>
        <v>#N/A</v>
      </c>
      <c r="AD651" s="318">
        <f t="shared" si="209"/>
        <v>0</v>
      </c>
      <c r="AE651" s="318" t="e">
        <f t="shared" si="210"/>
        <v>#N/A</v>
      </c>
      <c r="AF651" s="318" t="e">
        <f>VLOOKUP(AC651,'Price list'!AN:AO,2,FALSE)</f>
        <v>#N/A</v>
      </c>
      <c r="AG651" s="318">
        <f t="shared" si="211"/>
        <v>0</v>
      </c>
      <c r="AH651" s="318">
        <f t="shared" si="212"/>
        <v>0</v>
      </c>
      <c r="AI651" s="318">
        <f t="shared" si="213"/>
        <v>0</v>
      </c>
    </row>
    <row r="652" spans="19:35" x14ac:dyDescent="0.25">
      <c r="S652" s="320">
        <f t="shared" si="203"/>
        <v>0</v>
      </c>
      <c r="T652" s="320">
        <f t="shared" si="204"/>
        <v>0</v>
      </c>
      <c r="U652" s="320"/>
      <c r="V652" s="320" t="e">
        <f>VLOOKUP(S652,'Price list'!D$15:S$298,15,FALSE)</f>
        <v>#N/A</v>
      </c>
      <c r="W652" s="320">
        <f t="shared" si="205"/>
        <v>0</v>
      </c>
      <c r="X652" s="320">
        <f t="shared" si="206"/>
        <v>0</v>
      </c>
      <c r="Y652" s="318" t="e">
        <f t="shared" si="202"/>
        <v>#N/A</v>
      </c>
      <c r="Z652" s="318">
        <f t="shared" si="207"/>
        <v>0</v>
      </c>
      <c r="AC652" s="318" t="e">
        <f t="shared" si="208"/>
        <v>#N/A</v>
      </c>
      <c r="AD652" s="318">
        <f t="shared" si="209"/>
        <v>0</v>
      </c>
      <c r="AE652" s="318" t="e">
        <f t="shared" si="210"/>
        <v>#N/A</v>
      </c>
      <c r="AF652" s="318" t="e">
        <f>VLOOKUP(AC652,'Price list'!AN:AO,2,FALSE)</f>
        <v>#N/A</v>
      </c>
      <c r="AG652" s="318">
        <f t="shared" si="211"/>
        <v>0</v>
      </c>
      <c r="AH652" s="318">
        <f t="shared" si="212"/>
        <v>0</v>
      </c>
      <c r="AI652" s="318">
        <f t="shared" si="213"/>
        <v>0</v>
      </c>
    </row>
    <row r="653" spans="19:35" x14ac:dyDescent="0.25">
      <c r="S653" s="320">
        <f t="shared" si="203"/>
        <v>0</v>
      </c>
      <c r="T653" s="320">
        <f t="shared" si="204"/>
        <v>0</v>
      </c>
      <c r="U653" s="320"/>
      <c r="V653" s="320" t="e">
        <f>VLOOKUP(S653,'Price list'!D$15:S$298,15,FALSE)</f>
        <v>#N/A</v>
      </c>
      <c r="W653" s="320">
        <f t="shared" si="205"/>
        <v>0</v>
      </c>
      <c r="X653" s="320">
        <f t="shared" si="206"/>
        <v>0</v>
      </c>
      <c r="Y653" s="318" t="e">
        <f t="shared" si="202"/>
        <v>#N/A</v>
      </c>
      <c r="Z653" s="318">
        <f t="shared" si="207"/>
        <v>0</v>
      </c>
      <c r="AC653" s="318" t="e">
        <f t="shared" si="208"/>
        <v>#N/A</v>
      </c>
      <c r="AD653" s="318">
        <f t="shared" si="209"/>
        <v>0</v>
      </c>
      <c r="AE653" s="318" t="e">
        <f t="shared" si="210"/>
        <v>#N/A</v>
      </c>
      <c r="AF653" s="318" t="e">
        <f>VLOOKUP(AC653,'Price list'!AN:AO,2,FALSE)</f>
        <v>#N/A</v>
      </c>
      <c r="AG653" s="318">
        <f t="shared" si="211"/>
        <v>0</v>
      </c>
      <c r="AH653" s="318">
        <f t="shared" si="212"/>
        <v>0</v>
      </c>
      <c r="AI653" s="318">
        <f t="shared" si="213"/>
        <v>0</v>
      </c>
    </row>
    <row r="654" spans="19:35" x14ac:dyDescent="0.25">
      <c r="S654" s="320">
        <f t="shared" si="203"/>
        <v>0</v>
      </c>
      <c r="T654" s="320">
        <f t="shared" si="204"/>
        <v>0</v>
      </c>
      <c r="U654" s="320"/>
      <c r="V654" s="320" t="e">
        <f>VLOOKUP(S654,'Price list'!D$15:S$298,15,FALSE)</f>
        <v>#N/A</v>
      </c>
      <c r="W654" s="320">
        <f t="shared" si="205"/>
        <v>0</v>
      </c>
      <c r="X654" s="320">
        <f t="shared" si="206"/>
        <v>0</v>
      </c>
      <c r="Y654" s="318" t="e">
        <f t="shared" si="202"/>
        <v>#N/A</v>
      </c>
      <c r="Z654" s="318">
        <f t="shared" si="207"/>
        <v>0</v>
      </c>
      <c r="AC654" s="318" t="e">
        <f t="shared" si="208"/>
        <v>#N/A</v>
      </c>
      <c r="AD654" s="318">
        <f t="shared" si="209"/>
        <v>0</v>
      </c>
      <c r="AE654" s="318" t="e">
        <f t="shared" si="210"/>
        <v>#N/A</v>
      </c>
      <c r="AF654" s="318" t="e">
        <f>VLOOKUP(AC654,'Price list'!AN:AO,2,FALSE)</f>
        <v>#N/A</v>
      </c>
      <c r="AG654" s="318">
        <f t="shared" si="211"/>
        <v>0</v>
      </c>
      <c r="AH654" s="318">
        <f t="shared" si="212"/>
        <v>0</v>
      </c>
      <c r="AI654" s="318">
        <f t="shared" si="213"/>
        <v>0</v>
      </c>
    </row>
    <row r="655" spans="19:35" x14ac:dyDescent="0.25">
      <c r="S655" s="320">
        <f t="shared" si="203"/>
        <v>0</v>
      </c>
      <c r="T655" s="320">
        <f t="shared" si="204"/>
        <v>0</v>
      </c>
      <c r="U655" s="320"/>
      <c r="V655" s="320" t="e">
        <f>VLOOKUP(S655,'Price list'!D$15:S$298,15,FALSE)</f>
        <v>#N/A</v>
      </c>
      <c r="W655" s="320">
        <f t="shared" si="205"/>
        <v>0</v>
      </c>
      <c r="X655" s="320">
        <f t="shared" si="206"/>
        <v>0</v>
      </c>
      <c r="Y655" s="318" t="e">
        <f t="shared" si="202"/>
        <v>#N/A</v>
      </c>
      <c r="Z655" s="318">
        <f t="shared" si="207"/>
        <v>0</v>
      </c>
      <c r="AC655" s="318" t="e">
        <f t="shared" si="208"/>
        <v>#N/A</v>
      </c>
      <c r="AD655" s="318">
        <f t="shared" si="209"/>
        <v>0</v>
      </c>
      <c r="AE655" s="318" t="e">
        <f t="shared" si="210"/>
        <v>#N/A</v>
      </c>
      <c r="AF655" s="318" t="e">
        <f>VLOOKUP(AC655,'Price list'!AN:AO,2,FALSE)</f>
        <v>#N/A</v>
      </c>
      <c r="AG655" s="318">
        <f t="shared" si="211"/>
        <v>0</v>
      </c>
      <c r="AH655" s="318">
        <f t="shared" si="212"/>
        <v>0</v>
      </c>
      <c r="AI655" s="318">
        <f t="shared" si="213"/>
        <v>0</v>
      </c>
    </row>
    <row r="656" spans="19:35" x14ac:dyDescent="0.25">
      <c r="S656" s="320">
        <f t="shared" si="203"/>
        <v>0</v>
      </c>
      <c r="T656" s="320">
        <f t="shared" si="204"/>
        <v>0</v>
      </c>
      <c r="U656" s="320"/>
      <c r="V656" s="320" t="e">
        <f>VLOOKUP(S656,'Price list'!D$15:S$298,15,FALSE)</f>
        <v>#N/A</v>
      </c>
      <c r="W656" s="320">
        <f t="shared" si="205"/>
        <v>0</v>
      </c>
      <c r="X656" s="320">
        <f t="shared" si="206"/>
        <v>0</v>
      </c>
      <c r="Y656" s="318" t="e">
        <f t="shared" si="202"/>
        <v>#N/A</v>
      </c>
      <c r="Z656" s="318">
        <f t="shared" si="207"/>
        <v>0</v>
      </c>
      <c r="AC656" s="318" t="e">
        <f t="shared" si="208"/>
        <v>#N/A</v>
      </c>
      <c r="AD656" s="318">
        <f t="shared" si="209"/>
        <v>0</v>
      </c>
      <c r="AE656" s="318" t="e">
        <f t="shared" si="210"/>
        <v>#N/A</v>
      </c>
      <c r="AF656" s="318" t="e">
        <f>VLOOKUP(AC656,'Price list'!AN:AO,2,FALSE)</f>
        <v>#N/A</v>
      </c>
      <c r="AG656" s="318">
        <f t="shared" si="211"/>
        <v>0</v>
      </c>
      <c r="AH656" s="318">
        <f t="shared" si="212"/>
        <v>0</v>
      </c>
      <c r="AI656" s="318">
        <f t="shared" si="213"/>
        <v>0</v>
      </c>
    </row>
    <row r="657" spans="19:35" x14ac:dyDescent="0.25">
      <c r="S657" s="320">
        <f t="shared" si="203"/>
        <v>0</v>
      </c>
      <c r="T657" s="320">
        <f t="shared" si="204"/>
        <v>0</v>
      </c>
      <c r="U657" s="320"/>
      <c r="V657" s="320" t="e">
        <f>VLOOKUP(S657,'Price list'!D$15:S$298,15,FALSE)</f>
        <v>#N/A</v>
      </c>
      <c r="W657" s="320">
        <f t="shared" si="205"/>
        <v>0</v>
      </c>
      <c r="X657" s="320">
        <f t="shared" si="206"/>
        <v>0</v>
      </c>
      <c r="Y657" s="318" t="e">
        <f t="shared" si="202"/>
        <v>#N/A</v>
      </c>
      <c r="Z657" s="318">
        <f t="shared" si="207"/>
        <v>0</v>
      </c>
      <c r="AC657" s="318" t="e">
        <f t="shared" si="208"/>
        <v>#N/A</v>
      </c>
      <c r="AD657" s="318">
        <f t="shared" si="209"/>
        <v>0</v>
      </c>
      <c r="AE657" s="318" t="e">
        <f t="shared" si="210"/>
        <v>#N/A</v>
      </c>
      <c r="AF657" s="318" t="e">
        <f>VLOOKUP(AC657,'Price list'!AN:AO,2,FALSE)</f>
        <v>#N/A</v>
      </c>
      <c r="AG657" s="318">
        <f t="shared" si="211"/>
        <v>0</v>
      </c>
      <c r="AH657" s="318">
        <f t="shared" si="212"/>
        <v>0</v>
      </c>
      <c r="AI657" s="318">
        <f t="shared" si="213"/>
        <v>0</v>
      </c>
    </row>
    <row r="658" spans="19:35" x14ac:dyDescent="0.25">
      <c r="S658" s="320">
        <f t="shared" si="203"/>
        <v>0</v>
      </c>
      <c r="T658" s="320">
        <f t="shared" si="204"/>
        <v>0</v>
      </c>
      <c r="U658" s="320"/>
      <c r="V658" s="320" t="e">
        <f>VLOOKUP(S658,'Price list'!D$15:S$298,15,FALSE)</f>
        <v>#N/A</v>
      </c>
      <c r="W658" s="320">
        <f t="shared" si="205"/>
        <v>0</v>
      </c>
      <c r="X658" s="320">
        <f t="shared" si="206"/>
        <v>0</v>
      </c>
      <c r="Y658" s="318" t="e">
        <f t="shared" si="202"/>
        <v>#N/A</v>
      </c>
      <c r="Z658" s="318">
        <f t="shared" si="207"/>
        <v>0</v>
      </c>
      <c r="AC658" s="318" t="e">
        <f t="shared" si="208"/>
        <v>#N/A</v>
      </c>
      <c r="AD658" s="318">
        <f t="shared" si="209"/>
        <v>0</v>
      </c>
      <c r="AE658" s="318" t="e">
        <f t="shared" si="210"/>
        <v>#N/A</v>
      </c>
      <c r="AF658" s="318" t="e">
        <f>VLOOKUP(AC658,'Price list'!AN:AO,2,FALSE)</f>
        <v>#N/A</v>
      </c>
      <c r="AG658" s="318">
        <f t="shared" si="211"/>
        <v>0</v>
      </c>
      <c r="AH658" s="318">
        <f t="shared" si="212"/>
        <v>0</v>
      </c>
      <c r="AI658" s="318">
        <f t="shared" si="213"/>
        <v>0</v>
      </c>
    </row>
    <row r="659" spans="19:35" x14ac:dyDescent="0.25">
      <c r="S659" s="320">
        <f t="shared" si="203"/>
        <v>0</v>
      </c>
      <c r="T659" s="320">
        <f t="shared" si="204"/>
        <v>0</v>
      </c>
      <c r="U659" s="320"/>
      <c r="V659" s="320" t="e">
        <f>VLOOKUP(S659,'Price list'!D$15:S$298,15,FALSE)</f>
        <v>#N/A</v>
      </c>
      <c r="W659" s="320">
        <f t="shared" si="205"/>
        <v>0</v>
      </c>
      <c r="X659" s="320">
        <f t="shared" si="206"/>
        <v>0</v>
      </c>
      <c r="Y659" s="318" t="e">
        <f t="shared" si="202"/>
        <v>#N/A</v>
      </c>
      <c r="Z659" s="318">
        <f t="shared" si="207"/>
        <v>0</v>
      </c>
      <c r="AC659" s="318" t="e">
        <f t="shared" si="208"/>
        <v>#N/A</v>
      </c>
      <c r="AD659" s="318">
        <f t="shared" si="209"/>
        <v>0</v>
      </c>
      <c r="AE659" s="318" t="e">
        <f t="shared" si="210"/>
        <v>#N/A</v>
      </c>
      <c r="AF659" s="318" t="e">
        <f>VLOOKUP(AC659,'Price list'!AN:AO,2,FALSE)</f>
        <v>#N/A</v>
      </c>
      <c r="AG659" s="318">
        <f t="shared" si="211"/>
        <v>0</v>
      </c>
      <c r="AH659" s="318">
        <f t="shared" si="212"/>
        <v>0</v>
      </c>
      <c r="AI659" s="318">
        <f t="shared" si="213"/>
        <v>0</v>
      </c>
    </row>
    <row r="660" spans="19:35" x14ac:dyDescent="0.25">
      <c r="S660" s="320">
        <f t="shared" si="203"/>
        <v>0</v>
      </c>
      <c r="T660" s="320">
        <f t="shared" si="204"/>
        <v>0</v>
      </c>
      <c r="U660" s="320"/>
      <c r="V660" s="320" t="e">
        <f>VLOOKUP(S660,'Price list'!D$15:S$298,15,FALSE)</f>
        <v>#N/A</v>
      </c>
      <c r="W660" s="320">
        <f t="shared" si="205"/>
        <v>0</v>
      </c>
      <c r="X660" s="320">
        <f t="shared" si="206"/>
        <v>0</v>
      </c>
      <c r="Y660" s="318" t="e">
        <f t="shared" si="202"/>
        <v>#N/A</v>
      </c>
      <c r="Z660" s="318">
        <f t="shared" si="207"/>
        <v>0</v>
      </c>
      <c r="AC660" s="318" t="e">
        <f t="shared" si="208"/>
        <v>#N/A</v>
      </c>
      <c r="AD660" s="318">
        <f t="shared" si="209"/>
        <v>0</v>
      </c>
      <c r="AE660" s="318" t="e">
        <f t="shared" si="210"/>
        <v>#N/A</v>
      </c>
      <c r="AF660" s="318" t="e">
        <f>VLOOKUP(AC660,'Price list'!AN:AO,2,FALSE)</f>
        <v>#N/A</v>
      </c>
      <c r="AG660" s="318">
        <f t="shared" si="211"/>
        <v>0</v>
      </c>
      <c r="AH660" s="318">
        <f t="shared" si="212"/>
        <v>0</v>
      </c>
      <c r="AI660" s="318">
        <f t="shared" si="213"/>
        <v>0</v>
      </c>
    </row>
    <row r="661" spans="19:35" x14ac:dyDescent="0.25">
      <c r="S661" s="320">
        <f t="shared" si="203"/>
        <v>0</v>
      </c>
      <c r="T661" s="320">
        <f t="shared" si="204"/>
        <v>0</v>
      </c>
      <c r="U661" s="320"/>
      <c r="V661" s="320" t="e">
        <f>VLOOKUP(S661,'Price list'!D$15:S$298,15,FALSE)</f>
        <v>#N/A</v>
      </c>
      <c r="W661" s="320">
        <f t="shared" si="205"/>
        <v>0</v>
      </c>
      <c r="X661" s="320">
        <f t="shared" si="206"/>
        <v>0</v>
      </c>
      <c r="Y661" s="318" t="e">
        <f t="shared" si="202"/>
        <v>#N/A</v>
      </c>
      <c r="Z661" s="318">
        <f t="shared" si="207"/>
        <v>0</v>
      </c>
      <c r="AC661" s="318" t="e">
        <f t="shared" si="208"/>
        <v>#N/A</v>
      </c>
      <c r="AD661" s="318">
        <f t="shared" si="209"/>
        <v>0</v>
      </c>
      <c r="AE661" s="318" t="e">
        <f t="shared" si="210"/>
        <v>#N/A</v>
      </c>
      <c r="AF661" s="318" t="e">
        <f>VLOOKUP(AC661,'Price list'!AN:AO,2,FALSE)</f>
        <v>#N/A</v>
      </c>
      <c r="AG661" s="318">
        <f t="shared" si="211"/>
        <v>0</v>
      </c>
      <c r="AH661" s="318">
        <f t="shared" si="212"/>
        <v>0</v>
      </c>
      <c r="AI661" s="318">
        <f t="shared" si="213"/>
        <v>0</v>
      </c>
    </row>
    <row r="662" spans="19:35" x14ac:dyDescent="0.25">
      <c r="S662" s="320">
        <f t="shared" si="203"/>
        <v>0</v>
      </c>
      <c r="T662" s="320">
        <f t="shared" si="204"/>
        <v>0</v>
      </c>
      <c r="U662" s="320"/>
      <c r="V662" s="320" t="e">
        <f>VLOOKUP(S662,'Price list'!D$15:S$298,15,FALSE)</f>
        <v>#N/A</v>
      </c>
      <c r="W662" s="320">
        <f t="shared" si="205"/>
        <v>0</v>
      </c>
      <c r="X662" s="320">
        <f t="shared" si="206"/>
        <v>0</v>
      </c>
      <c r="Y662" s="318" t="e">
        <f t="shared" si="202"/>
        <v>#N/A</v>
      </c>
      <c r="Z662" s="318">
        <f t="shared" si="207"/>
        <v>0</v>
      </c>
      <c r="AC662" s="318" t="e">
        <f t="shared" si="208"/>
        <v>#N/A</v>
      </c>
      <c r="AD662" s="318">
        <f t="shared" si="209"/>
        <v>0</v>
      </c>
      <c r="AE662" s="318" t="e">
        <f t="shared" si="210"/>
        <v>#N/A</v>
      </c>
      <c r="AF662" s="318" t="e">
        <f>VLOOKUP(AC662,'Price list'!AN:AO,2,FALSE)</f>
        <v>#N/A</v>
      </c>
      <c r="AG662" s="318">
        <f t="shared" si="211"/>
        <v>0</v>
      </c>
      <c r="AH662" s="318">
        <f t="shared" si="212"/>
        <v>0</v>
      </c>
      <c r="AI662" s="318">
        <f t="shared" si="213"/>
        <v>0</v>
      </c>
    </row>
    <row r="663" spans="19:35" x14ac:dyDescent="0.25">
      <c r="S663" s="320">
        <f t="shared" si="203"/>
        <v>0</v>
      </c>
      <c r="T663" s="320">
        <f t="shared" si="204"/>
        <v>0</v>
      </c>
      <c r="U663" s="320"/>
      <c r="V663" s="320" t="e">
        <f>VLOOKUP(S663,'Price list'!D$15:S$298,15,FALSE)</f>
        <v>#N/A</v>
      </c>
      <c r="W663" s="320">
        <f t="shared" si="205"/>
        <v>0</v>
      </c>
      <c r="X663" s="320">
        <f t="shared" si="206"/>
        <v>0</v>
      </c>
      <c r="Y663" s="318" t="e">
        <f t="shared" si="202"/>
        <v>#N/A</v>
      </c>
      <c r="Z663" s="318">
        <f t="shared" si="207"/>
        <v>0</v>
      </c>
      <c r="AC663" s="318" t="e">
        <f t="shared" si="208"/>
        <v>#N/A</v>
      </c>
      <c r="AD663" s="318">
        <f t="shared" si="209"/>
        <v>0</v>
      </c>
      <c r="AE663" s="318" t="e">
        <f t="shared" si="210"/>
        <v>#N/A</v>
      </c>
      <c r="AF663" s="318" t="e">
        <f>VLOOKUP(AC663,'Price list'!AN:AO,2,FALSE)</f>
        <v>#N/A</v>
      </c>
      <c r="AG663" s="318">
        <f t="shared" si="211"/>
        <v>0</v>
      </c>
      <c r="AH663" s="318">
        <f t="shared" si="212"/>
        <v>0</v>
      </c>
      <c r="AI663" s="318">
        <f t="shared" si="213"/>
        <v>0</v>
      </c>
    </row>
    <row r="664" spans="19:35" x14ac:dyDescent="0.25">
      <c r="S664" s="320">
        <f t="shared" si="203"/>
        <v>0</v>
      </c>
      <c r="T664" s="320">
        <f t="shared" si="204"/>
        <v>0</v>
      </c>
      <c r="U664" s="320"/>
      <c r="V664" s="320" t="e">
        <f>VLOOKUP(S664,'Price list'!D$15:S$298,15,FALSE)</f>
        <v>#N/A</v>
      </c>
      <c r="W664" s="320">
        <f t="shared" si="205"/>
        <v>0</v>
      </c>
      <c r="X664" s="320">
        <f t="shared" si="206"/>
        <v>0</v>
      </c>
      <c r="Y664" s="318" t="e">
        <f t="shared" si="202"/>
        <v>#N/A</v>
      </c>
      <c r="Z664" s="318">
        <f t="shared" si="207"/>
        <v>0</v>
      </c>
      <c r="AC664" s="318" t="e">
        <f t="shared" si="208"/>
        <v>#N/A</v>
      </c>
      <c r="AD664" s="318">
        <f t="shared" si="209"/>
        <v>0</v>
      </c>
      <c r="AE664" s="318" t="e">
        <f t="shared" si="210"/>
        <v>#N/A</v>
      </c>
      <c r="AF664" s="318" t="e">
        <f>VLOOKUP(AC664,'Price list'!AN:AO,2,FALSE)</f>
        <v>#N/A</v>
      </c>
      <c r="AG664" s="318">
        <f t="shared" si="211"/>
        <v>0</v>
      </c>
      <c r="AH664" s="318">
        <f t="shared" si="212"/>
        <v>0</v>
      </c>
      <c r="AI664" s="318">
        <f t="shared" si="213"/>
        <v>0</v>
      </c>
    </row>
    <row r="665" spans="19:35" x14ac:dyDescent="0.25">
      <c r="S665" s="320">
        <f t="shared" si="203"/>
        <v>0</v>
      </c>
      <c r="T665" s="320">
        <f t="shared" si="204"/>
        <v>0</v>
      </c>
      <c r="U665" s="320"/>
      <c r="V665" s="320" t="e">
        <f>VLOOKUP(S665,'Price list'!D$15:S$298,15,FALSE)</f>
        <v>#N/A</v>
      </c>
      <c r="W665" s="320">
        <f t="shared" si="205"/>
        <v>0</v>
      </c>
      <c r="X665" s="320">
        <f t="shared" si="206"/>
        <v>0</v>
      </c>
      <c r="Y665" s="318" t="e">
        <f t="shared" si="202"/>
        <v>#N/A</v>
      </c>
      <c r="Z665" s="318">
        <f t="shared" si="207"/>
        <v>0</v>
      </c>
      <c r="AC665" s="318" t="e">
        <f t="shared" si="208"/>
        <v>#N/A</v>
      </c>
      <c r="AD665" s="318">
        <f t="shared" si="209"/>
        <v>0</v>
      </c>
      <c r="AE665" s="318" t="e">
        <f t="shared" si="210"/>
        <v>#N/A</v>
      </c>
      <c r="AF665" s="318" t="e">
        <f>VLOOKUP(AC665,'Price list'!AN:AO,2,FALSE)</f>
        <v>#N/A</v>
      </c>
      <c r="AG665" s="318">
        <f t="shared" si="211"/>
        <v>0</v>
      </c>
      <c r="AH665" s="318">
        <f t="shared" si="212"/>
        <v>0</v>
      </c>
      <c r="AI665" s="318">
        <f t="shared" si="213"/>
        <v>0</v>
      </c>
    </row>
    <row r="666" spans="19:35" x14ac:dyDescent="0.25">
      <c r="S666" s="320">
        <f t="shared" si="203"/>
        <v>0</v>
      </c>
      <c r="T666" s="320">
        <f t="shared" si="204"/>
        <v>0</v>
      </c>
      <c r="U666" s="320"/>
      <c r="V666" s="320" t="e">
        <f>VLOOKUP(S666,'Price list'!D$15:S$298,15,FALSE)</f>
        <v>#N/A</v>
      </c>
      <c r="W666" s="320">
        <f t="shared" si="205"/>
        <v>0</v>
      </c>
      <c r="X666" s="320">
        <f t="shared" si="206"/>
        <v>0</v>
      </c>
      <c r="Y666" s="318" t="e">
        <f t="shared" si="202"/>
        <v>#N/A</v>
      </c>
      <c r="Z666" s="318">
        <f t="shared" si="207"/>
        <v>0</v>
      </c>
      <c r="AC666" s="318" t="e">
        <f t="shared" si="208"/>
        <v>#N/A</v>
      </c>
      <c r="AD666" s="318">
        <f t="shared" si="209"/>
        <v>0</v>
      </c>
      <c r="AE666" s="318" t="e">
        <f t="shared" si="210"/>
        <v>#N/A</v>
      </c>
      <c r="AF666" s="318" t="e">
        <f>VLOOKUP(AC666,'Price list'!AN:AO,2,FALSE)</f>
        <v>#N/A</v>
      </c>
      <c r="AG666" s="318">
        <f t="shared" si="211"/>
        <v>0</v>
      </c>
      <c r="AH666" s="318">
        <f t="shared" si="212"/>
        <v>0</v>
      </c>
      <c r="AI666" s="318">
        <f t="shared" si="213"/>
        <v>0</v>
      </c>
    </row>
    <row r="667" spans="19:35" x14ac:dyDescent="0.25">
      <c r="S667" s="320">
        <f t="shared" si="203"/>
        <v>0</v>
      </c>
      <c r="T667" s="320">
        <f t="shared" si="204"/>
        <v>0</v>
      </c>
      <c r="U667" s="320"/>
      <c r="V667" s="320" t="e">
        <f>VLOOKUP(S667,'Price list'!D$15:S$298,15,FALSE)</f>
        <v>#N/A</v>
      </c>
      <c r="W667" s="320">
        <f t="shared" si="205"/>
        <v>0</v>
      </c>
      <c r="X667" s="320">
        <f t="shared" si="206"/>
        <v>0</v>
      </c>
      <c r="Y667" s="318" t="e">
        <f t="shared" si="202"/>
        <v>#N/A</v>
      </c>
      <c r="Z667" s="318">
        <f t="shared" si="207"/>
        <v>0</v>
      </c>
      <c r="AC667" s="318" t="e">
        <f t="shared" si="208"/>
        <v>#N/A</v>
      </c>
      <c r="AD667" s="318">
        <f t="shared" si="209"/>
        <v>0</v>
      </c>
      <c r="AE667" s="318" t="e">
        <f t="shared" si="210"/>
        <v>#N/A</v>
      </c>
      <c r="AF667" s="318" t="e">
        <f>VLOOKUP(AC667,'Price list'!AN:AO,2,FALSE)</f>
        <v>#N/A</v>
      </c>
      <c r="AG667" s="318">
        <f t="shared" si="211"/>
        <v>0</v>
      </c>
      <c r="AH667" s="318">
        <f t="shared" si="212"/>
        <v>0</v>
      </c>
      <c r="AI667" s="318">
        <f t="shared" si="213"/>
        <v>0</v>
      </c>
    </row>
    <row r="668" spans="19:35" x14ac:dyDescent="0.25">
      <c r="S668" s="320">
        <f t="shared" si="203"/>
        <v>0</v>
      </c>
      <c r="T668" s="320">
        <f t="shared" si="204"/>
        <v>0</v>
      </c>
      <c r="U668" s="320"/>
      <c r="V668" s="320" t="e">
        <f>VLOOKUP(S668,'Price list'!D$15:S$298,15,FALSE)</f>
        <v>#N/A</v>
      </c>
      <c r="W668" s="320">
        <f t="shared" si="205"/>
        <v>0</v>
      </c>
      <c r="X668" s="320">
        <f t="shared" si="206"/>
        <v>0</v>
      </c>
      <c r="Y668" s="318" t="e">
        <f t="shared" si="202"/>
        <v>#N/A</v>
      </c>
      <c r="Z668" s="318">
        <f t="shared" si="207"/>
        <v>0</v>
      </c>
      <c r="AC668" s="318" t="e">
        <f t="shared" si="208"/>
        <v>#N/A</v>
      </c>
      <c r="AD668" s="318">
        <f t="shared" si="209"/>
        <v>0</v>
      </c>
      <c r="AE668" s="318" t="e">
        <f t="shared" si="210"/>
        <v>#N/A</v>
      </c>
      <c r="AF668" s="318" t="e">
        <f>VLOOKUP(AC668,'Price list'!AN:AO,2,FALSE)</f>
        <v>#N/A</v>
      </c>
      <c r="AG668" s="318">
        <f t="shared" si="211"/>
        <v>0</v>
      </c>
      <c r="AH668" s="318">
        <f t="shared" si="212"/>
        <v>0</v>
      </c>
      <c r="AI668" s="318">
        <f t="shared" si="213"/>
        <v>0</v>
      </c>
    </row>
    <row r="669" spans="19:35" x14ac:dyDescent="0.25">
      <c r="S669" s="320">
        <f t="shared" si="203"/>
        <v>0</v>
      </c>
      <c r="T669" s="320">
        <f t="shared" si="204"/>
        <v>0</v>
      </c>
      <c r="U669" s="320"/>
      <c r="V669" s="320" t="e">
        <f>VLOOKUP(S669,'Price list'!D$15:S$298,15,FALSE)</f>
        <v>#N/A</v>
      </c>
      <c r="W669" s="320">
        <f t="shared" si="205"/>
        <v>0</v>
      </c>
      <c r="X669" s="320">
        <f t="shared" si="206"/>
        <v>0</v>
      </c>
      <c r="Y669" s="318" t="e">
        <f t="shared" si="202"/>
        <v>#N/A</v>
      </c>
      <c r="Z669" s="318">
        <f t="shared" si="207"/>
        <v>0</v>
      </c>
      <c r="AC669" s="318" t="e">
        <f t="shared" si="208"/>
        <v>#N/A</v>
      </c>
      <c r="AD669" s="318">
        <f t="shared" si="209"/>
        <v>0</v>
      </c>
      <c r="AE669" s="318" t="e">
        <f t="shared" si="210"/>
        <v>#N/A</v>
      </c>
      <c r="AF669" s="318" t="e">
        <f>VLOOKUP(AC669,'Price list'!AN:AO,2,FALSE)</f>
        <v>#N/A</v>
      </c>
      <c r="AG669" s="318">
        <f t="shared" si="211"/>
        <v>0</v>
      </c>
      <c r="AH669" s="318">
        <f t="shared" si="212"/>
        <v>0</v>
      </c>
      <c r="AI669" s="318">
        <f t="shared" si="213"/>
        <v>0</v>
      </c>
    </row>
    <row r="670" spans="19:35" x14ac:dyDescent="0.25">
      <c r="S670" s="320">
        <f t="shared" si="203"/>
        <v>0</v>
      </c>
      <c r="T670" s="320">
        <f t="shared" si="204"/>
        <v>0</v>
      </c>
      <c r="U670" s="320"/>
      <c r="V670" s="320" t="e">
        <f>VLOOKUP(S670,'Price list'!D$15:S$298,15,FALSE)</f>
        <v>#N/A</v>
      </c>
      <c r="W670" s="320">
        <f t="shared" si="205"/>
        <v>0</v>
      </c>
      <c r="X670" s="320">
        <f t="shared" si="206"/>
        <v>0</v>
      </c>
      <c r="Y670" s="318" t="e">
        <f t="shared" si="202"/>
        <v>#N/A</v>
      </c>
      <c r="Z670" s="318">
        <f t="shared" si="207"/>
        <v>0</v>
      </c>
      <c r="AC670" s="318" t="e">
        <f t="shared" si="208"/>
        <v>#N/A</v>
      </c>
      <c r="AD670" s="318">
        <f t="shared" si="209"/>
        <v>0</v>
      </c>
      <c r="AE670" s="318" t="e">
        <f t="shared" si="210"/>
        <v>#N/A</v>
      </c>
      <c r="AF670" s="318" t="e">
        <f>VLOOKUP(AC670,'Price list'!AN:AO,2,FALSE)</f>
        <v>#N/A</v>
      </c>
      <c r="AG670" s="318">
        <f t="shared" si="211"/>
        <v>0</v>
      </c>
      <c r="AH670" s="318">
        <f t="shared" si="212"/>
        <v>0</v>
      </c>
      <c r="AI670" s="318">
        <f t="shared" si="213"/>
        <v>0</v>
      </c>
    </row>
    <row r="671" spans="19:35" x14ac:dyDescent="0.25">
      <c r="S671" s="320">
        <f t="shared" si="203"/>
        <v>0</v>
      </c>
      <c r="T671" s="320">
        <f t="shared" si="204"/>
        <v>0</v>
      </c>
      <c r="U671" s="320"/>
      <c r="V671" s="320" t="e">
        <f>VLOOKUP(S671,'Price list'!D$15:S$298,15,FALSE)</f>
        <v>#N/A</v>
      </c>
      <c r="W671" s="320">
        <f t="shared" si="205"/>
        <v>0</v>
      </c>
      <c r="X671" s="320">
        <f t="shared" si="206"/>
        <v>0</v>
      </c>
      <c r="Y671" s="318" t="e">
        <f t="shared" si="202"/>
        <v>#N/A</v>
      </c>
      <c r="Z671" s="318">
        <f t="shared" si="207"/>
        <v>0</v>
      </c>
      <c r="AC671" s="318" t="e">
        <f t="shared" si="208"/>
        <v>#N/A</v>
      </c>
      <c r="AD671" s="318">
        <f t="shared" si="209"/>
        <v>0</v>
      </c>
      <c r="AE671" s="318" t="e">
        <f t="shared" si="210"/>
        <v>#N/A</v>
      </c>
      <c r="AF671" s="318" t="e">
        <f>VLOOKUP(AC671,'Price list'!AN:AO,2,FALSE)</f>
        <v>#N/A</v>
      </c>
      <c r="AG671" s="318">
        <f t="shared" si="211"/>
        <v>0</v>
      </c>
      <c r="AH671" s="318">
        <f t="shared" si="212"/>
        <v>0</v>
      </c>
      <c r="AI671" s="318">
        <f t="shared" si="213"/>
        <v>0</v>
      </c>
    </row>
    <row r="672" spans="19:35" x14ac:dyDescent="0.25">
      <c r="S672" s="320">
        <f t="shared" si="203"/>
        <v>0</v>
      </c>
      <c r="T672" s="320">
        <f t="shared" si="204"/>
        <v>0</v>
      </c>
      <c r="U672" s="320"/>
      <c r="V672" s="320" t="e">
        <f>VLOOKUP(S672,'Price list'!D$15:S$298,15,FALSE)</f>
        <v>#N/A</v>
      </c>
      <c r="W672" s="320">
        <f t="shared" si="205"/>
        <v>0</v>
      </c>
      <c r="X672" s="320">
        <f t="shared" si="206"/>
        <v>0</v>
      </c>
      <c r="Y672" s="318" t="e">
        <f t="shared" si="202"/>
        <v>#N/A</v>
      </c>
      <c r="Z672" s="318">
        <f t="shared" si="207"/>
        <v>0</v>
      </c>
      <c r="AC672" s="318" t="e">
        <f t="shared" si="208"/>
        <v>#N/A</v>
      </c>
      <c r="AD672" s="318">
        <f t="shared" si="209"/>
        <v>0</v>
      </c>
      <c r="AE672" s="318" t="e">
        <f t="shared" si="210"/>
        <v>#N/A</v>
      </c>
      <c r="AF672" s="318" t="e">
        <f>VLOOKUP(AC672,'Price list'!AN:AO,2,FALSE)</f>
        <v>#N/A</v>
      </c>
      <c r="AG672" s="318">
        <f t="shared" si="211"/>
        <v>0</v>
      </c>
      <c r="AH672" s="318">
        <f t="shared" si="212"/>
        <v>0</v>
      </c>
      <c r="AI672" s="318">
        <f t="shared" si="213"/>
        <v>0</v>
      </c>
    </row>
    <row r="673" spans="19:35" x14ac:dyDescent="0.25">
      <c r="S673" s="320">
        <f t="shared" si="203"/>
        <v>0</v>
      </c>
      <c r="T673" s="320">
        <f t="shared" si="204"/>
        <v>0</v>
      </c>
      <c r="U673" s="320"/>
      <c r="V673" s="320" t="e">
        <f>VLOOKUP(S673,'Price list'!D$15:S$298,15,FALSE)</f>
        <v>#N/A</v>
      </c>
      <c r="W673" s="320">
        <f t="shared" si="205"/>
        <v>0</v>
      </c>
      <c r="X673" s="320">
        <f t="shared" si="206"/>
        <v>0</v>
      </c>
      <c r="Y673" s="318" t="e">
        <f t="shared" si="202"/>
        <v>#N/A</v>
      </c>
      <c r="Z673" s="318">
        <f t="shared" si="207"/>
        <v>0</v>
      </c>
      <c r="AC673" s="318" t="e">
        <f t="shared" si="208"/>
        <v>#N/A</v>
      </c>
      <c r="AD673" s="318">
        <f t="shared" si="209"/>
        <v>0</v>
      </c>
      <c r="AE673" s="318" t="e">
        <f t="shared" si="210"/>
        <v>#N/A</v>
      </c>
      <c r="AF673" s="318" t="e">
        <f>VLOOKUP(AC673,'Price list'!AN:AO,2,FALSE)</f>
        <v>#N/A</v>
      </c>
      <c r="AG673" s="318">
        <f t="shared" si="211"/>
        <v>0</v>
      </c>
      <c r="AH673" s="318">
        <f t="shared" si="212"/>
        <v>0</v>
      </c>
      <c r="AI673" s="318">
        <f t="shared" si="213"/>
        <v>0</v>
      </c>
    </row>
    <row r="674" spans="19:35" x14ac:dyDescent="0.25">
      <c r="S674" s="320">
        <f t="shared" si="203"/>
        <v>0</v>
      </c>
      <c r="T674" s="320">
        <f t="shared" si="204"/>
        <v>0</v>
      </c>
      <c r="U674" s="320"/>
      <c r="V674" s="320" t="e">
        <f>VLOOKUP(S674,'Price list'!D$15:S$298,15,FALSE)</f>
        <v>#N/A</v>
      </c>
      <c r="W674" s="320">
        <f t="shared" si="205"/>
        <v>0</v>
      </c>
      <c r="X674" s="320">
        <f t="shared" si="206"/>
        <v>0</v>
      </c>
      <c r="Y674" s="318" t="e">
        <f t="shared" si="202"/>
        <v>#N/A</v>
      </c>
      <c r="Z674" s="318">
        <f t="shared" si="207"/>
        <v>0</v>
      </c>
      <c r="AC674" s="318" t="e">
        <f t="shared" si="208"/>
        <v>#N/A</v>
      </c>
      <c r="AD674" s="318">
        <f t="shared" si="209"/>
        <v>0</v>
      </c>
      <c r="AE674" s="318" t="e">
        <f t="shared" si="210"/>
        <v>#N/A</v>
      </c>
      <c r="AF674" s="318" t="e">
        <f>VLOOKUP(AC674,'Price list'!AN:AO,2,FALSE)</f>
        <v>#N/A</v>
      </c>
      <c r="AG674" s="318">
        <f t="shared" si="211"/>
        <v>0</v>
      </c>
      <c r="AH674" s="318">
        <f t="shared" si="212"/>
        <v>0</v>
      </c>
      <c r="AI674" s="318">
        <f t="shared" si="213"/>
        <v>0</v>
      </c>
    </row>
    <row r="675" spans="19:35" x14ac:dyDescent="0.25">
      <c r="S675" s="320">
        <f t="shared" si="203"/>
        <v>0</v>
      </c>
      <c r="T675" s="320">
        <f t="shared" si="204"/>
        <v>0</v>
      </c>
      <c r="U675" s="320"/>
      <c r="V675" s="320" t="e">
        <f>VLOOKUP(S675,'Price list'!D$15:S$298,15,FALSE)</f>
        <v>#N/A</v>
      </c>
      <c r="W675" s="320">
        <f t="shared" si="205"/>
        <v>0</v>
      </c>
      <c r="X675" s="320">
        <f t="shared" si="206"/>
        <v>0</v>
      </c>
      <c r="Y675" s="318" t="e">
        <f t="shared" si="202"/>
        <v>#N/A</v>
      </c>
      <c r="Z675" s="318">
        <f t="shared" si="207"/>
        <v>0</v>
      </c>
      <c r="AC675" s="318" t="e">
        <f t="shared" si="208"/>
        <v>#N/A</v>
      </c>
      <c r="AD675" s="318">
        <f t="shared" si="209"/>
        <v>0</v>
      </c>
      <c r="AE675" s="318" t="e">
        <f t="shared" si="210"/>
        <v>#N/A</v>
      </c>
      <c r="AF675" s="318" t="e">
        <f>VLOOKUP(AC675,'Price list'!AN:AO,2,FALSE)</f>
        <v>#N/A</v>
      </c>
      <c r="AG675" s="318">
        <f t="shared" si="211"/>
        <v>0</v>
      </c>
      <c r="AH675" s="318">
        <f t="shared" si="212"/>
        <v>0</v>
      </c>
      <c r="AI675" s="318">
        <f t="shared" si="213"/>
        <v>0</v>
      </c>
    </row>
    <row r="676" spans="19:35" x14ac:dyDescent="0.25">
      <c r="S676" s="320">
        <f t="shared" si="203"/>
        <v>0</v>
      </c>
      <c r="T676" s="320">
        <f t="shared" si="204"/>
        <v>0</v>
      </c>
      <c r="U676" s="320"/>
      <c r="V676" s="320" t="e">
        <f>VLOOKUP(S676,'Price list'!D$15:S$298,15,FALSE)</f>
        <v>#N/A</v>
      </c>
      <c r="W676" s="320">
        <f t="shared" si="205"/>
        <v>0</v>
      </c>
      <c r="X676" s="320">
        <f t="shared" si="206"/>
        <v>0</v>
      </c>
      <c r="Y676" s="318" t="e">
        <f t="shared" si="202"/>
        <v>#N/A</v>
      </c>
      <c r="Z676" s="318">
        <f t="shared" si="207"/>
        <v>0</v>
      </c>
      <c r="AC676" s="318" t="e">
        <f t="shared" si="208"/>
        <v>#N/A</v>
      </c>
      <c r="AD676" s="318">
        <f t="shared" si="209"/>
        <v>0</v>
      </c>
      <c r="AE676" s="318" t="e">
        <f t="shared" si="210"/>
        <v>#N/A</v>
      </c>
      <c r="AF676" s="318" t="e">
        <f>VLOOKUP(AC676,'Price list'!AN:AO,2,FALSE)</f>
        <v>#N/A</v>
      </c>
      <c r="AG676" s="318">
        <f t="shared" si="211"/>
        <v>0</v>
      </c>
      <c r="AH676" s="318">
        <f t="shared" si="212"/>
        <v>0</v>
      </c>
      <c r="AI676" s="318">
        <f t="shared" si="213"/>
        <v>0</v>
      </c>
    </row>
    <row r="677" spans="19:35" x14ac:dyDescent="0.25">
      <c r="S677" s="320">
        <f t="shared" si="203"/>
        <v>0</v>
      </c>
      <c r="T677" s="320">
        <f t="shared" si="204"/>
        <v>0</v>
      </c>
      <c r="U677" s="320"/>
      <c r="V677" s="320" t="e">
        <f>VLOOKUP(S677,'Price list'!D$15:S$298,15,FALSE)</f>
        <v>#N/A</v>
      </c>
      <c r="W677" s="320">
        <f t="shared" si="205"/>
        <v>0</v>
      </c>
      <c r="X677" s="320">
        <f t="shared" si="206"/>
        <v>0</v>
      </c>
      <c r="Y677" s="318" t="e">
        <f t="shared" si="202"/>
        <v>#N/A</v>
      </c>
      <c r="Z677" s="318">
        <f t="shared" si="207"/>
        <v>0</v>
      </c>
      <c r="AC677" s="318" t="e">
        <f t="shared" si="208"/>
        <v>#N/A</v>
      </c>
      <c r="AD677" s="318">
        <f t="shared" si="209"/>
        <v>0</v>
      </c>
      <c r="AE677" s="318" t="e">
        <f t="shared" si="210"/>
        <v>#N/A</v>
      </c>
      <c r="AF677" s="318" t="e">
        <f>VLOOKUP(AC677,'Price list'!AN:AO,2,FALSE)</f>
        <v>#N/A</v>
      </c>
      <c r="AG677" s="318">
        <f t="shared" si="211"/>
        <v>0</v>
      </c>
      <c r="AH677" s="318">
        <f t="shared" si="212"/>
        <v>0</v>
      </c>
      <c r="AI677" s="318">
        <f t="shared" si="213"/>
        <v>0</v>
      </c>
    </row>
    <row r="678" spans="19:35" x14ac:dyDescent="0.25">
      <c r="S678" s="320">
        <f t="shared" si="203"/>
        <v>0</v>
      </c>
      <c r="T678" s="320">
        <f t="shared" si="204"/>
        <v>0</v>
      </c>
      <c r="U678" s="320"/>
      <c r="V678" s="320" t="e">
        <f>VLOOKUP(S678,'Price list'!D$15:S$298,15,FALSE)</f>
        <v>#N/A</v>
      </c>
      <c r="W678" s="320">
        <f t="shared" si="205"/>
        <v>0</v>
      </c>
      <c r="X678" s="320">
        <f t="shared" si="206"/>
        <v>0</v>
      </c>
      <c r="Y678" s="318" t="e">
        <f t="shared" si="202"/>
        <v>#N/A</v>
      </c>
      <c r="Z678" s="318">
        <f t="shared" si="207"/>
        <v>0</v>
      </c>
      <c r="AC678" s="318" t="e">
        <f t="shared" si="208"/>
        <v>#N/A</v>
      </c>
      <c r="AD678" s="318">
        <f t="shared" si="209"/>
        <v>0</v>
      </c>
      <c r="AE678" s="318" t="e">
        <f t="shared" si="210"/>
        <v>#N/A</v>
      </c>
      <c r="AF678" s="318" t="e">
        <f>VLOOKUP(AC678,'Price list'!AN:AO,2,FALSE)</f>
        <v>#N/A</v>
      </c>
      <c r="AG678" s="318">
        <f t="shared" si="211"/>
        <v>0</v>
      </c>
      <c r="AH678" s="318">
        <f t="shared" si="212"/>
        <v>0</v>
      </c>
      <c r="AI678" s="318">
        <f t="shared" si="213"/>
        <v>0</v>
      </c>
    </row>
    <row r="679" spans="19:35" x14ac:dyDescent="0.25">
      <c r="S679" s="320">
        <f t="shared" si="203"/>
        <v>0</v>
      </c>
      <c r="T679" s="320">
        <f t="shared" si="204"/>
        <v>0</v>
      </c>
      <c r="U679" s="320"/>
      <c r="V679" s="320" t="e">
        <f>VLOOKUP(S679,'Price list'!D$15:S$298,15,FALSE)</f>
        <v>#N/A</v>
      </c>
      <c r="W679" s="320">
        <f t="shared" si="205"/>
        <v>0</v>
      </c>
      <c r="X679" s="320">
        <f t="shared" si="206"/>
        <v>0</v>
      </c>
      <c r="Y679" s="318" t="e">
        <f t="shared" si="202"/>
        <v>#N/A</v>
      </c>
      <c r="Z679" s="318">
        <f t="shared" si="207"/>
        <v>0</v>
      </c>
      <c r="AC679" s="318" t="e">
        <f t="shared" si="208"/>
        <v>#N/A</v>
      </c>
      <c r="AD679" s="318">
        <f t="shared" si="209"/>
        <v>0</v>
      </c>
      <c r="AE679" s="318" t="e">
        <f t="shared" si="210"/>
        <v>#N/A</v>
      </c>
      <c r="AF679" s="318" t="e">
        <f>VLOOKUP(AC679,'Price list'!AN:AO,2,FALSE)</f>
        <v>#N/A</v>
      </c>
      <c r="AG679" s="318">
        <f t="shared" si="211"/>
        <v>0</v>
      </c>
      <c r="AH679" s="318">
        <f t="shared" si="212"/>
        <v>0</v>
      </c>
      <c r="AI679" s="318">
        <f t="shared" si="213"/>
        <v>0</v>
      </c>
    </row>
    <row r="680" spans="19:35" x14ac:dyDescent="0.25">
      <c r="S680" s="320">
        <f t="shared" si="203"/>
        <v>0</v>
      </c>
      <c r="T680" s="320">
        <f t="shared" si="204"/>
        <v>0</v>
      </c>
      <c r="U680" s="320"/>
      <c r="V680" s="320" t="e">
        <f>VLOOKUP(S680,'Price list'!D$15:S$298,15,FALSE)</f>
        <v>#N/A</v>
      </c>
      <c r="W680" s="320">
        <f t="shared" si="205"/>
        <v>0</v>
      </c>
      <c r="X680" s="320">
        <f t="shared" si="206"/>
        <v>0</v>
      </c>
      <c r="Y680" s="318" t="e">
        <f t="shared" si="202"/>
        <v>#N/A</v>
      </c>
      <c r="Z680" s="318">
        <f t="shared" si="207"/>
        <v>0</v>
      </c>
      <c r="AC680" s="318" t="e">
        <f t="shared" si="208"/>
        <v>#N/A</v>
      </c>
      <c r="AD680" s="318">
        <f t="shared" si="209"/>
        <v>0</v>
      </c>
      <c r="AE680" s="318" t="e">
        <f t="shared" si="210"/>
        <v>#N/A</v>
      </c>
      <c r="AF680" s="318" t="e">
        <f>VLOOKUP(AC680,'Price list'!AN:AO,2,FALSE)</f>
        <v>#N/A</v>
      </c>
      <c r="AG680" s="318">
        <f t="shared" si="211"/>
        <v>0</v>
      </c>
      <c r="AH680" s="318">
        <f t="shared" si="212"/>
        <v>0</v>
      </c>
      <c r="AI680" s="318">
        <f t="shared" si="213"/>
        <v>0</v>
      </c>
    </row>
    <row r="681" spans="19:35" x14ac:dyDescent="0.25">
      <c r="S681" s="320">
        <f t="shared" si="203"/>
        <v>0</v>
      </c>
      <c r="T681" s="320">
        <f t="shared" si="204"/>
        <v>0</v>
      </c>
      <c r="U681" s="320"/>
      <c r="V681" s="320" t="e">
        <f>VLOOKUP(S681,'Price list'!D$15:S$298,15,FALSE)</f>
        <v>#N/A</v>
      </c>
      <c r="W681" s="320">
        <f t="shared" si="205"/>
        <v>0</v>
      </c>
      <c r="X681" s="320">
        <f t="shared" si="206"/>
        <v>0</v>
      </c>
      <c r="Y681" s="318" t="e">
        <f t="shared" si="202"/>
        <v>#N/A</v>
      </c>
      <c r="Z681" s="318">
        <f t="shared" si="207"/>
        <v>0</v>
      </c>
      <c r="AC681" s="318" t="e">
        <f t="shared" si="208"/>
        <v>#N/A</v>
      </c>
      <c r="AD681" s="318">
        <f t="shared" si="209"/>
        <v>0</v>
      </c>
      <c r="AE681" s="318" t="e">
        <f t="shared" si="210"/>
        <v>#N/A</v>
      </c>
      <c r="AF681" s="318" t="e">
        <f>VLOOKUP(AC681,'Price list'!AN:AO,2,FALSE)</f>
        <v>#N/A</v>
      </c>
      <c r="AG681" s="318">
        <f t="shared" si="211"/>
        <v>0</v>
      </c>
      <c r="AH681" s="318">
        <f t="shared" si="212"/>
        <v>0</v>
      </c>
      <c r="AI681" s="318">
        <f t="shared" si="213"/>
        <v>0</v>
      </c>
    </row>
    <row r="682" spans="19:35" x14ac:dyDescent="0.25">
      <c r="S682" s="320">
        <f t="shared" si="203"/>
        <v>0</v>
      </c>
      <c r="T682" s="320">
        <f t="shared" si="204"/>
        <v>0</v>
      </c>
      <c r="U682" s="320"/>
      <c r="V682" s="320" t="e">
        <f>VLOOKUP(S682,'Price list'!D$15:S$298,15,FALSE)</f>
        <v>#N/A</v>
      </c>
      <c r="W682" s="320">
        <f t="shared" si="205"/>
        <v>0</v>
      </c>
      <c r="X682" s="320">
        <f t="shared" si="206"/>
        <v>0</v>
      </c>
      <c r="Y682" s="318" t="e">
        <f t="shared" si="202"/>
        <v>#N/A</v>
      </c>
      <c r="Z682" s="318">
        <f t="shared" si="207"/>
        <v>0</v>
      </c>
      <c r="AC682" s="318" t="e">
        <f t="shared" si="208"/>
        <v>#N/A</v>
      </c>
      <c r="AD682" s="318">
        <f t="shared" si="209"/>
        <v>0</v>
      </c>
      <c r="AE682" s="318" t="e">
        <f t="shared" si="210"/>
        <v>#N/A</v>
      </c>
      <c r="AF682" s="318" t="e">
        <f>VLOOKUP(AC682,'Price list'!AN:AO,2,FALSE)</f>
        <v>#N/A</v>
      </c>
      <c r="AG682" s="318">
        <f t="shared" si="211"/>
        <v>0</v>
      </c>
      <c r="AH682" s="318">
        <f t="shared" si="212"/>
        <v>0</v>
      </c>
      <c r="AI682" s="318">
        <f t="shared" si="213"/>
        <v>0</v>
      </c>
    </row>
    <row r="683" spans="19:35" x14ac:dyDescent="0.25">
      <c r="S683" s="320">
        <f t="shared" si="203"/>
        <v>0</v>
      </c>
      <c r="T683" s="320">
        <f t="shared" si="204"/>
        <v>0</v>
      </c>
      <c r="U683" s="320"/>
      <c r="V683" s="320" t="e">
        <f>VLOOKUP(S683,'Price list'!D$15:S$298,15,FALSE)</f>
        <v>#N/A</v>
      </c>
      <c r="W683" s="320">
        <f t="shared" si="205"/>
        <v>0</v>
      </c>
      <c r="X683" s="320">
        <f t="shared" si="206"/>
        <v>0</v>
      </c>
      <c r="Y683" s="318" t="e">
        <f t="shared" si="202"/>
        <v>#N/A</v>
      </c>
      <c r="Z683" s="318">
        <f t="shared" si="207"/>
        <v>0</v>
      </c>
      <c r="AC683" s="318" t="e">
        <f t="shared" si="208"/>
        <v>#N/A</v>
      </c>
      <c r="AD683" s="318">
        <f t="shared" si="209"/>
        <v>0</v>
      </c>
      <c r="AE683" s="318" t="e">
        <f t="shared" si="210"/>
        <v>#N/A</v>
      </c>
      <c r="AF683" s="318" t="e">
        <f>VLOOKUP(AC683,'Price list'!AN:AO,2,FALSE)</f>
        <v>#N/A</v>
      </c>
      <c r="AG683" s="318">
        <f t="shared" si="211"/>
        <v>0</v>
      </c>
      <c r="AH683" s="318">
        <f t="shared" si="212"/>
        <v>0</v>
      </c>
      <c r="AI683" s="318">
        <f t="shared" si="213"/>
        <v>0</v>
      </c>
    </row>
    <row r="684" spans="19:35" x14ac:dyDescent="0.25">
      <c r="S684" s="320">
        <f t="shared" si="203"/>
        <v>0</v>
      </c>
      <c r="T684" s="320">
        <f t="shared" si="204"/>
        <v>0</v>
      </c>
      <c r="U684" s="320"/>
      <c r="V684" s="320" t="e">
        <f>VLOOKUP(S684,'Price list'!D$15:S$298,15,FALSE)</f>
        <v>#N/A</v>
      </c>
      <c r="W684" s="320">
        <f t="shared" si="205"/>
        <v>0</v>
      </c>
      <c r="X684" s="320">
        <f t="shared" si="206"/>
        <v>0</v>
      </c>
      <c r="Y684" s="318" t="e">
        <f t="shared" si="202"/>
        <v>#N/A</v>
      </c>
      <c r="Z684" s="318">
        <f t="shared" si="207"/>
        <v>0</v>
      </c>
      <c r="AC684" s="318" t="e">
        <f t="shared" si="208"/>
        <v>#N/A</v>
      </c>
      <c r="AD684" s="318">
        <f t="shared" si="209"/>
        <v>0</v>
      </c>
      <c r="AE684" s="318" t="e">
        <f t="shared" si="210"/>
        <v>#N/A</v>
      </c>
      <c r="AF684" s="318" t="e">
        <f>VLOOKUP(AC684,'Price list'!AN:AO,2,FALSE)</f>
        <v>#N/A</v>
      </c>
      <c r="AG684" s="318">
        <f t="shared" si="211"/>
        <v>0</v>
      </c>
      <c r="AH684" s="318">
        <f t="shared" si="212"/>
        <v>0</v>
      </c>
      <c r="AI684" s="318">
        <f t="shared" si="213"/>
        <v>0</v>
      </c>
    </row>
    <row r="685" spans="19:35" x14ac:dyDescent="0.25">
      <c r="S685" s="320">
        <f t="shared" si="203"/>
        <v>0</v>
      </c>
      <c r="T685" s="320">
        <f t="shared" si="204"/>
        <v>0</v>
      </c>
      <c r="U685" s="320"/>
      <c r="V685" s="320" t="e">
        <f>VLOOKUP(S685,'Price list'!D$15:S$298,15,FALSE)</f>
        <v>#N/A</v>
      </c>
      <c r="W685" s="320">
        <f t="shared" si="205"/>
        <v>0</v>
      </c>
      <c r="X685" s="320">
        <f t="shared" si="206"/>
        <v>0</v>
      </c>
      <c r="Y685" s="318" t="e">
        <f t="shared" si="202"/>
        <v>#N/A</v>
      </c>
      <c r="Z685" s="318">
        <f t="shared" si="207"/>
        <v>0</v>
      </c>
      <c r="AC685" s="318" t="e">
        <f t="shared" si="208"/>
        <v>#N/A</v>
      </c>
      <c r="AD685" s="318">
        <f t="shared" si="209"/>
        <v>0</v>
      </c>
      <c r="AE685" s="318" t="e">
        <f t="shared" si="210"/>
        <v>#N/A</v>
      </c>
      <c r="AF685" s="318" t="e">
        <f>VLOOKUP(AC685,'Price list'!AN:AO,2,FALSE)</f>
        <v>#N/A</v>
      </c>
      <c r="AG685" s="318">
        <f t="shared" si="211"/>
        <v>0</v>
      </c>
      <c r="AH685" s="318">
        <f t="shared" si="212"/>
        <v>0</v>
      </c>
      <c r="AI685" s="318">
        <f t="shared" si="213"/>
        <v>0</v>
      </c>
    </row>
    <row r="686" spans="19:35" x14ac:dyDescent="0.25">
      <c r="S686" s="320">
        <f t="shared" si="203"/>
        <v>0</v>
      </c>
      <c r="T686" s="320">
        <f t="shared" si="204"/>
        <v>0</v>
      </c>
      <c r="U686" s="320"/>
      <c r="V686" s="320" t="e">
        <f>VLOOKUP(S686,'Price list'!D$15:S$298,15,FALSE)</f>
        <v>#N/A</v>
      </c>
      <c r="W686" s="320">
        <f t="shared" si="205"/>
        <v>0</v>
      </c>
      <c r="X686" s="320">
        <f t="shared" si="206"/>
        <v>0</v>
      </c>
      <c r="Y686" s="318" t="e">
        <f t="shared" si="202"/>
        <v>#N/A</v>
      </c>
      <c r="Z686" s="318">
        <f t="shared" si="207"/>
        <v>0</v>
      </c>
      <c r="AC686" s="318" t="e">
        <f t="shared" si="208"/>
        <v>#N/A</v>
      </c>
      <c r="AD686" s="318">
        <f t="shared" si="209"/>
        <v>0</v>
      </c>
      <c r="AE686" s="318" t="e">
        <f t="shared" si="210"/>
        <v>#N/A</v>
      </c>
      <c r="AF686" s="318" t="e">
        <f>VLOOKUP(AC686,'Price list'!AN:AO,2,FALSE)</f>
        <v>#N/A</v>
      </c>
      <c r="AG686" s="318">
        <f t="shared" si="211"/>
        <v>0</v>
      </c>
      <c r="AH686" s="318">
        <f t="shared" si="212"/>
        <v>0</v>
      </c>
      <c r="AI686" s="318">
        <f t="shared" si="213"/>
        <v>0</v>
      </c>
    </row>
    <row r="687" spans="19:35" x14ac:dyDescent="0.25">
      <c r="S687" s="320">
        <f t="shared" si="203"/>
        <v>0</v>
      </c>
      <c r="T687" s="320">
        <f t="shared" si="204"/>
        <v>0</v>
      </c>
      <c r="U687" s="320"/>
      <c r="V687" s="320" t="e">
        <f>VLOOKUP(S687,'Price list'!D$15:S$298,15,FALSE)</f>
        <v>#N/A</v>
      </c>
      <c r="W687" s="320">
        <f t="shared" si="205"/>
        <v>0</v>
      </c>
      <c r="X687" s="320">
        <f t="shared" si="206"/>
        <v>0</v>
      </c>
      <c r="Y687" s="318" t="e">
        <f t="shared" si="202"/>
        <v>#N/A</v>
      </c>
      <c r="Z687" s="318">
        <f t="shared" si="207"/>
        <v>0</v>
      </c>
      <c r="AC687" s="318" t="e">
        <f t="shared" si="208"/>
        <v>#N/A</v>
      </c>
      <c r="AD687" s="318">
        <f t="shared" si="209"/>
        <v>0</v>
      </c>
      <c r="AE687" s="318" t="e">
        <f t="shared" si="210"/>
        <v>#N/A</v>
      </c>
      <c r="AF687" s="318" t="e">
        <f>VLOOKUP(AC687,'Price list'!AN:AO,2,FALSE)</f>
        <v>#N/A</v>
      </c>
      <c r="AG687" s="318">
        <f t="shared" si="211"/>
        <v>0</v>
      </c>
      <c r="AH687" s="318">
        <f t="shared" si="212"/>
        <v>0</v>
      </c>
      <c r="AI687" s="318">
        <f t="shared" si="213"/>
        <v>0</v>
      </c>
    </row>
    <row r="688" spans="19:35" x14ac:dyDescent="0.25">
      <c r="S688" s="320">
        <f t="shared" si="203"/>
        <v>0</v>
      </c>
      <c r="T688" s="320">
        <f t="shared" si="204"/>
        <v>0</v>
      </c>
      <c r="U688" s="320"/>
      <c r="V688" s="320" t="e">
        <f>VLOOKUP(S688,'Price list'!D$15:S$298,15,FALSE)</f>
        <v>#N/A</v>
      </c>
      <c r="W688" s="320">
        <f t="shared" si="205"/>
        <v>0</v>
      </c>
      <c r="X688" s="320">
        <f t="shared" si="206"/>
        <v>0</v>
      </c>
      <c r="Y688" s="318" t="e">
        <f t="shared" si="202"/>
        <v>#N/A</v>
      </c>
      <c r="Z688" s="318">
        <f t="shared" si="207"/>
        <v>0</v>
      </c>
      <c r="AC688" s="318" t="e">
        <f t="shared" si="208"/>
        <v>#N/A</v>
      </c>
      <c r="AD688" s="318">
        <f t="shared" si="209"/>
        <v>0</v>
      </c>
      <c r="AE688" s="318" t="e">
        <f t="shared" si="210"/>
        <v>#N/A</v>
      </c>
      <c r="AF688" s="318" t="e">
        <f>VLOOKUP(AC688,'Price list'!AN:AO,2,FALSE)</f>
        <v>#N/A</v>
      </c>
      <c r="AG688" s="318">
        <f t="shared" si="211"/>
        <v>0</v>
      </c>
      <c r="AH688" s="318">
        <f t="shared" si="212"/>
        <v>0</v>
      </c>
      <c r="AI688" s="318">
        <f t="shared" si="213"/>
        <v>0</v>
      </c>
    </row>
    <row r="689" spans="19:35" x14ac:dyDescent="0.25">
      <c r="S689" s="320">
        <f t="shared" si="203"/>
        <v>0</v>
      </c>
      <c r="T689" s="320">
        <f t="shared" si="204"/>
        <v>0</v>
      </c>
      <c r="U689" s="320"/>
      <c r="V689" s="320" t="e">
        <f>VLOOKUP(S689,'Price list'!D$15:S$298,15,FALSE)</f>
        <v>#N/A</v>
      </c>
      <c r="W689" s="320">
        <f t="shared" si="205"/>
        <v>0</v>
      </c>
      <c r="X689" s="320">
        <f t="shared" si="206"/>
        <v>0</v>
      </c>
      <c r="Y689" s="318" t="e">
        <f t="shared" si="202"/>
        <v>#N/A</v>
      </c>
      <c r="Z689" s="318">
        <f t="shared" si="207"/>
        <v>0</v>
      </c>
      <c r="AC689" s="318" t="e">
        <f t="shared" si="208"/>
        <v>#N/A</v>
      </c>
      <c r="AD689" s="318">
        <f t="shared" si="209"/>
        <v>0</v>
      </c>
      <c r="AE689" s="318" t="e">
        <f t="shared" si="210"/>
        <v>#N/A</v>
      </c>
      <c r="AF689" s="318" t="e">
        <f>VLOOKUP(AC689,'Price list'!AN:AO,2,FALSE)</f>
        <v>#N/A</v>
      </c>
      <c r="AG689" s="318">
        <f t="shared" si="211"/>
        <v>0</v>
      </c>
      <c r="AH689" s="318">
        <f t="shared" si="212"/>
        <v>0</v>
      </c>
      <c r="AI689" s="318">
        <f t="shared" si="213"/>
        <v>0</v>
      </c>
    </row>
    <row r="690" spans="19:35" x14ac:dyDescent="0.25">
      <c r="S690" s="320">
        <f t="shared" si="203"/>
        <v>0</v>
      </c>
      <c r="T690" s="320">
        <f t="shared" si="204"/>
        <v>0</v>
      </c>
      <c r="U690" s="320"/>
      <c r="V690" s="320" t="e">
        <f>VLOOKUP(S690,'Price list'!D$15:S$298,15,FALSE)</f>
        <v>#N/A</v>
      </c>
      <c r="W690" s="320">
        <f t="shared" si="205"/>
        <v>0</v>
      </c>
      <c r="X690" s="320">
        <f t="shared" si="206"/>
        <v>0</v>
      </c>
      <c r="Y690" s="318" t="e">
        <f t="shared" si="202"/>
        <v>#N/A</v>
      </c>
      <c r="Z690" s="318">
        <f t="shared" si="207"/>
        <v>0</v>
      </c>
      <c r="AC690" s="318" t="e">
        <f t="shared" si="208"/>
        <v>#N/A</v>
      </c>
      <c r="AD690" s="318">
        <f t="shared" si="209"/>
        <v>0</v>
      </c>
      <c r="AE690" s="318" t="e">
        <f t="shared" si="210"/>
        <v>#N/A</v>
      </c>
      <c r="AF690" s="318" t="e">
        <f>VLOOKUP(AC690,'Price list'!AN:AO,2,FALSE)</f>
        <v>#N/A</v>
      </c>
      <c r="AG690" s="318">
        <f t="shared" si="211"/>
        <v>0</v>
      </c>
      <c r="AH690" s="318">
        <f t="shared" si="212"/>
        <v>0</v>
      </c>
      <c r="AI690" s="318">
        <f t="shared" si="213"/>
        <v>0</v>
      </c>
    </row>
    <row r="691" spans="19:35" x14ac:dyDescent="0.25">
      <c r="S691" s="320">
        <f t="shared" si="203"/>
        <v>0</v>
      </c>
      <c r="T691" s="320">
        <f t="shared" si="204"/>
        <v>0</v>
      </c>
      <c r="U691" s="320"/>
      <c r="V691" s="320" t="e">
        <f>VLOOKUP(S691,'Price list'!D$15:S$298,15,FALSE)</f>
        <v>#N/A</v>
      </c>
      <c r="W691" s="320">
        <f t="shared" si="205"/>
        <v>0</v>
      </c>
      <c r="X691" s="320">
        <f t="shared" si="206"/>
        <v>0</v>
      </c>
      <c r="Y691" s="318" t="e">
        <f t="shared" si="202"/>
        <v>#N/A</v>
      </c>
      <c r="Z691" s="318">
        <f t="shared" si="207"/>
        <v>0</v>
      </c>
      <c r="AC691" s="318" t="e">
        <f t="shared" si="208"/>
        <v>#N/A</v>
      </c>
      <c r="AD691" s="318">
        <f t="shared" si="209"/>
        <v>0</v>
      </c>
      <c r="AE691" s="318" t="e">
        <f t="shared" si="210"/>
        <v>#N/A</v>
      </c>
      <c r="AF691" s="318" t="e">
        <f>VLOOKUP(AC691,'Price list'!AN:AO,2,FALSE)</f>
        <v>#N/A</v>
      </c>
      <c r="AG691" s="318">
        <f t="shared" si="211"/>
        <v>0</v>
      </c>
      <c r="AH691" s="318">
        <f t="shared" si="212"/>
        <v>0</v>
      </c>
      <c r="AI691" s="318">
        <f t="shared" si="213"/>
        <v>0</v>
      </c>
    </row>
    <row r="692" spans="19:35" x14ac:dyDescent="0.25">
      <c r="S692" s="320">
        <f t="shared" si="203"/>
        <v>0</v>
      </c>
      <c r="T692" s="320">
        <f t="shared" si="204"/>
        <v>0</v>
      </c>
      <c r="U692" s="320"/>
      <c r="V692" s="320" t="e">
        <f>VLOOKUP(S692,'Price list'!D$15:S$298,15,FALSE)</f>
        <v>#N/A</v>
      </c>
      <c r="W692" s="320">
        <f t="shared" si="205"/>
        <v>0</v>
      </c>
      <c r="X692" s="320">
        <f t="shared" si="206"/>
        <v>0</v>
      </c>
      <c r="Y692" s="318" t="e">
        <f t="shared" si="202"/>
        <v>#N/A</v>
      </c>
      <c r="Z692" s="318">
        <f t="shared" si="207"/>
        <v>0</v>
      </c>
      <c r="AC692" s="318" t="e">
        <f t="shared" si="208"/>
        <v>#N/A</v>
      </c>
      <c r="AD692" s="318">
        <f t="shared" si="209"/>
        <v>0</v>
      </c>
      <c r="AE692" s="318" t="e">
        <f t="shared" si="210"/>
        <v>#N/A</v>
      </c>
      <c r="AF692" s="318" t="e">
        <f>VLOOKUP(AC692,'Price list'!AN:AO,2,FALSE)</f>
        <v>#N/A</v>
      </c>
      <c r="AG692" s="318">
        <f t="shared" si="211"/>
        <v>0</v>
      </c>
      <c r="AH692" s="318">
        <f t="shared" si="212"/>
        <v>0</v>
      </c>
      <c r="AI692" s="318">
        <f t="shared" si="213"/>
        <v>0</v>
      </c>
    </row>
    <row r="693" spans="19:35" x14ac:dyDescent="0.25">
      <c r="S693" s="320">
        <f t="shared" si="203"/>
        <v>0</v>
      </c>
      <c r="T693" s="320">
        <f t="shared" si="204"/>
        <v>0</v>
      </c>
      <c r="U693" s="320"/>
      <c r="V693" s="320" t="e">
        <f>VLOOKUP(S693,'Price list'!D$15:S$298,15,FALSE)</f>
        <v>#N/A</v>
      </c>
      <c r="W693" s="320">
        <f t="shared" si="205"/>
        <v>0</v>
      </c>
      <c r="X693" s="320">
        <f t="shared" si="206"/>
        <v>0</v>
      </c>
      <c r="Y693" s="318" t="e">
        <f t="shared" si="202"/>
        <v>#N/A</v>
      </c>
      <c r="Z693" s="318">
        <f t="shared" si="207"/>
        <v>0</v>
      </c>
      <c r="AC693" s="318" t="e">
        <f t="shared" si="208"/>
        <v>#N/A</v>
      </c>
      <c r="AD693" s="318">
        <f t="shared" si="209"/>
        <v>0</v>
      </c>
      <c r="AE693" s="318" t="e">
        <f t="shared" si="210"/>
        <v>#N/A</v>
      </c>
      <c r="AF693" s="318" t="e">
        <f>VLOOKUP(AC693,'Price list'!AN:AO,2,FALSE)</f>
        <v>#N/A</v>
      </c>
      <c r="AG693" s="318">
        <f t="shared" si="211"/>
        <v>0</v>
      </c>
      <c r="AH693" s="318">
        <f t="shared" si="212"/>
        <v>0</v>
      </c>
      <c r="AI693" s="318">
        <f t="shared" si="213"/>
        <v>0</v>
      </c>
    </row>
    <row r="694" spans="19:35" x14ac:dyDescent="0.25">
      <c r="S694" s="320">
        <f t="shared" si="203"/>
        <v>0</v>
      </c>
      <c r="T694" s="320">
        <f t="shared" si="204"/>
        <v>0</v>
      </c>
      <c r="U694" s="320"/>
      <c r="V694" s="320" t="e">
        <f>VLOOKUP(S694,'Price list'!D$15:S$298,15,FALSE)</f>
        <v>#N/A</v>
      </c>
      <c r="W694" s="320">
        <f t="shared" si="205"/>
        <v>0</v>
      </c>
      <c r="X694" s="320">
        <f t="shared" si="206"/>
        <v>0</v>
      </c>
      <c r="Y694" s="318" t="e">
        <f t="shared" si="202"/>
        <v>#N/A</v>
      </c>
      <c r="Z694" s="318">
        <f t="shared" si="207"/>
        <v>0</v>
      </c>
      <c r="AC694" s="318" t="e">
        <f t="shared" si="208"/>
        <v>#N/A</v>
      </c>
      <c r="AD694" s="318">
        <f t="shared" si="209"/>
        <v>0</v>
      </c>
      <c r="AE694" s="318" t="e">
        <f t="shared" si="210"/>
        <v>#N/A</v>
      </c>
      <c r="AF694" s="318" t="e">
        <f>VLOOKUP(AC694,'Price list'!AN:AO,2,FALSE)</f>
        <v>#N/A</v>
      </c>
      <c r="AG694" s="318">
        <f t="shared" si="211"/>
        <v>0</v>
      </c>
      <c r="AH694" s="318">
        <f t="shared" si="212"/>
        <v>0</v>
      </c>
      <c r="AI694" s="318">
        <f t="shared" si="213"/>
        <v>0</v>
      </c>
    </row>
    <row r="695" spans="19:35" x14ac:dyDescent="0.25">
      <c r="S695" s="320">
        <f t="shared" si="203"/>
        <v>0</v>
      </c>
      <c r="T695" s="320">
        <f t="shared" si="204"/>
        <v>0</v>
      </c>
      <c r="U695" s="320"/>
      <c r="V695" s="320" t="e">
        <f>VLOOKUP(S695,'Price list'!D$15:S$298,15,FALSE)</f>
        <v>#N/A</v>
      </c>
      <c r="W695" s="320">
        <f t="shared" si="205"/>
        <v>0</v>
      </c>
      <c r="X695" s="320">
        <f t="shared" si="206"/>
        <v>0</v>
      </c>
      <c r="Y695" s="318" t="e">
        <f t="shared" si="202"/>
        <v>#N/A</v>
      </c>
      <c r="Z695" s="318">
        <f t="shared" si="207"/>
        <v>0</v>
      </c>
      <c r="AC695" s="318" t="e">
        <f t="shared" si="208"/>
        <v>#N/A</v>
      </c>
      <c r="AD695" s="318">
        <f t="shared" si="209"/>
        <v>0</v>
      </c>
      <c r="AE695" s="318" t="e">
        <f t="shared" si="210"/>
        <v>#N/A</v>
      </c>
      <c r="AF695" s="318" t="e">
        <f>VLOOKUP(AC695,'Price list'!AN:AO,2,FALSE)</f>
        <v>#N/A</v>
      </c>
      <c r="AG695" s="318">
        <f t="shared" si="211"/>
        <v>0</v>
      </c>
      <c r="AH695" s="318">
        <f t="shared" si="212"/>
        <v>0</v>
      </c>
      <c r="AI695" s="318">
        <f t="shared" si="213"/>
        <v>0</v>
      </c>
    </row>
    <row r="696" spans="19:35" x14ac:dyDescent="0.25">
      <c r="S696" s="320">
        <f t="shared" si="203"/>
        <v>0</v>
      </c>
      <c r="T696" s="320">
        <f t="shared" si="204"/>
        <v>0</v>
      </c>
      <c r="U696" s="320"/>
      <c r="V696" s="320" t="e">
        <f>VLOOKUP(S696,'Price list'!D$15:S$298,15,FALSE)</f>
        <v>#N/A</v>
      </c>
      <c r="W696" s="320">
        <f t="shared" si="205"/>
        <v>0</v>
      </c>
      <c r="X696" s="320">
        <f t="shared" si="206"/>
        <v>0</v>
      </c>
      <c r="Y696" s="318" t="e">
        <f t="shared" si="202"/>
        <v>#N/A</v>
      </c>
      <c r="Z696" s="318">
        <f t="shared" si="207"/>
        <v>0</v>
      </c>
      <c r="AC696" s="318" t="e">
        <f t="shared" si="208"/>
        <v>#N/A</v>
      </c>
      <c r="AD696" s="318">
        <f t="shared" si="209"/>
        <v>0</v>
      </c>
      <c r="AE696" s="318" t="e">
        <f t="shared" si="210"/>
        <v>#N/A</v>
      </c>
      <c r="AF696" s="318" t="e">
        <f>VLOOKUP(AC696,'Price list'!AN:AO,2,FALSE)</f>
        <v>#N/A</v>
      </c>
      <c r="AG696" s="318">
        <f t="shared" si="211"/>
        <v>0</v>
      </c>
      <c r="AH696" s="318">
        <f t="shared" si="212"/>
        <v>0</v>
      </c>
      <c r="AI696" s="318">
        <f t="shared" si="213"/>
        <v>0</v>
      </c>
    </row>
    <row r="697" spans="19:35" x14ac:dyDescent="0.25">
      <c r="S697" s="320">
        <f t="shared" si="203"/>
        <v>0</v>
      </c>
      <c r="T697" s="320">
        <f t="shared" si="204"/>
        <v>0</v>
      </c>
      <c r="U697" s="320"/>
      <c r="V697" s="320" t="e">
        <f>VLOOKUP(S697,'Price list'!D$15:S$298,15,FALSE)</f>
        <v>#N/A</v>
      </c>
      <c r="W697" s="320">
        <f t="shared" si="205"/>
        <v>0</v>
      </c>
      <c r="X697" s="320">
        <f t="shared" si="206"/>
        <v>0</v>
      </c>
      <c r="Y697" s="318" t="e">
        <f t="shared" si="202"/>
        <v>#N/A</v>
      </c>
      <c r="Z697" s="318">
        <f t="shared" si="207"/>
        <v>0</v>
      </c>
      <c r="AC697" s="318" t="e">
        <f t="shared" si="208"/>
        <v>#N/A</v>
      </c>
      <c r="AD697" s="318">
        <f t="shared" si="209"/>
        <v>0</v>
      </c>
      <c r="AE697" s="318" t="e">
        <f t="shared" si="210"/>
        <v>#N/A</v>
      </c>
      <c r="AF697" s="318" t="e">
        <f>VLOOKUP(AC697,'Price list'!AN:AO,2,FALSE)</f>
        <v>#N/A</v>
      </c>
      <c r="AG697" s="318">
        <f t="shared" si="211"/>
        <v>0</v>
      </c>
      <c r="AH697" s="318">
        <f t="shared" si="212"/>
        <v>0</v>
      </c>
      <c r="AI697" s="318">
        <f t="shared" si="213"/>
        <v>0</v>
      </c>
    </row>
    <row r="698" spans="19:35" x14ac:dyDescent="0.25">
      <c r="S698" s="320">
        <f t="shared" si="203"/>
        <v>0</v>
      </c>
      <c r="T698" s="320">
        <f t="shared" si="204"/>
        <v>0</v>
      </c>
      <c r="U698" s="320"/>
      <c r="V698" s="320" t="e">
        <f>VLOOKUP(S698,'Price list'!D$15:S$298,15,FALSE)</f>
        <v>#N/A</v>
      </c>
      <c r="W698" s="320">
        <f t="shared" si="205"/>
        <v>0</v>
      </c>
      <c r="X698" s="320">
        <f t="shared" si="206"/>
        <v>0</v>
      </c>
      <c r="Y698" s="318" t="e">
        <f t="shared" si="202"/>
        <v>#N/A</v>
      </c>
      <c r="Z698" s="318">
        <f t="shared" si="207"/>
        <v>0</v>
      </c>
      <c r="AC698" s="318" t="e">
        <f t="shared" si="208"/>
        <v>#N/A</v>
      </c>
      <c r="AD698" s="318">
        <f t="shared" si="209"/>
        <v>0</v>
      </c>
      <c r="AE698" s="318" t="e">
        <f t="shared" si="210"/>
        <v>#N/A</v>
      </c>
      <c r="AF698" s="318" t="e">
        <f>VLOOKUP(AC698,'Price list'!AN:AO,2,FALSE)</f>
        <v>#N/A</v>
      </c>
      <c r="AG698" s="318">
        <f t="shared" si="211"/>
        <v>0</v>
      </c>
      <c r="AH698" s="318">
        <f t="shared" si="212"/>
        <v>0</v>
      </c>
      <c r="AI698" s="318">
        <f t="shared" si="213"/>
        <v>0</v>
      </c>
    </row>
    <row r="699" spans="19:35" x14ac:dyDescent="0.25">
      <c r="S699" s="320">
        <f t="shared" si="203"/>
        <v>0</v>
      </c>
      <c r="T699" s="320">
        <f t="shared" si="204"/>
        <v>0</v>
      </c>
      <c r="U699" s="320"/>
      <c r="V699" s="320" t="e">
        <f>VLOOKUP(S699,'Price list'!D$15:S$298,15,FALSE)</f>
        <v>#N/A</v>
      </c>
      <c r="W699" s="320">
        <f t="shared" si="205"/>
        <v>0</v>
      </c>
      <c r="X699" s="320">
        <f t="shared" si="206"/>
        <v>0</v>
      </c>
      <c r="Y699" s="318" t="e">
        <f t="shared" si="202"/>
        <v>#N/A</v>
      </c>
      <c r="Z699" s="318">
        <f t="shared" si="207"/>
        <v>0</v>
      </c>
      <c r="AC699" s="318" t="e">
        <f t="shared" si="208"/>
        <v>#N/A</v>
      </c>
      <c r="AD699" s="318">
        <f t="shared" si="209"/>
        <v>0</v>
      </c>
      <c r="AE699" s="318" t="e">
        <f t="shared" si="210"/>
        <v>#N/A</v>
      </c>
      <c r="AF699" s="318" t="e">
        <f>VLOOKUP(AC699,'Price list'!AN:AO,2,FALSE)</f>
        <v>#N/A</v>
      </c>
      <c r="AG699" s="318">
        <f t="shared" si="211"/>
        <v>0</v>
      </c>
      <c r="AH699" s="318">
        <f t="shared" si="212"/>
        <v>0</v>
      </c>
      <c r="AI699" s="318">
        <f t="shared" si="213"/>
        <v>0</v>
      </c>
    </row>
    <row r="700" spans="19:35" x14ac:dyDescent="0.25">
      <c r="S700" s="320">
        <f t="shared" si="203"/>
        <v>0</v>
      </c>
      <c r="T700" s="320">
        <f t="shared" si="204"/>
        <v>0</v>
      </c>
      <c r="U700" s="320"/>
      <c r="V700" s="320" t="e">
        <f>VLOOKUP(S700,'Price list'!D$15:S$298,15,FALSE)</f>
        <v>#N/A</v>
      </c>
      <c r="W700" s="320">
        <f t="shared" si="205"/>
        <v>0</v>
      </c>
      <c r="X700" s="320">
        <f t="shared" si="206"/>
        <v>0</v>
      </c>
      <c r="Y700" s="318" t="e">
        <f t="shared" si="202"/>
        <v>#N/A</v>
      </c>
      <c r="Z700" s="318">
        <f t="shared" si="207"/>
        <v>0</v>
      </c>
      <c r="AC700" s="318" t="e">
        <f t="shared" si="208"/>
        <v>#N/A</v>
      </c>
      <c r="AD700" s="318">
        <f t="shared" si="209"/>
        <v>0</v>
      </c>
      <c r="AE700" s="318" t="e">
        <f t="shared" si="210"/>
        <v>#N/A</v>
      </c>
      <c r="AF700" s="318" t="e">
        <f>VLOOKUP(AC700,'Price list'!AN:AO,2,FALSE)</f>
        <v>#N/A</v>
      </c>
      <c r="AG700" s="318">
        <f t="shared" si="211"/>
        <v>0</v>
      </c>
      <c r="AH700" s="318">
        <f t="shared" si="212"/>
        <v>0</v>
      </c>
      <c r="AI700" s="318">
        <f t="shared" si="213"/>
        <v>0</v>
      </c>
    </row>
    <row r="701" spans="19:35" x14ac:dyDescent="0.25">
      <c r="S701" s="320">
        <f t="shared" si="203"/>
        <v>0</v>
      </c>
      <c r="T701" s="320">
        <f t="shared" si="204"/>
        <v>0</v>
      </c>
      <c r="U701" s="320"/>
      <c r="V701" s="320" t="e">
        <f>VLOOKUP(S701,'Price list'!D$15:S$298,15,FALSE)</f>
        <v>#N/A</v>
      </c>
      <c r="W701" s="320">
        <f t="shared" si="205"/>
        <v>0</v>
      </c>
      <c r="X701" s="320">
        <f t="shared" si="206"/>
        <v>0</v>
      </c>
      <c r="Y701" s="318" t="e">
        <f t="shared" si="202"/>
        <v>#N/A</v>
      </c>
      <c r="Z701" s="318">
        <f t="shared" si="207"/>
        <v>0</v>
      </c>
      <c r="AC701" s="318" t="e">
        <f t="shared" si="208"/>
        <v>#N/A</v>
      </c>
      <c r="AD701" s="318">
        <f t="shared" si="209"/>
        <v>0</v>
      </c>
      <c r="AE701" s="318" t="e">
        <f t="shared" si="210"/>
        <v>#N/A</v>
      </c>
      <c r="AF701" s="318" t="e">
        <f>VLOOKUP(AC701,'Price list'!AN:AO,2,FALSE)</f>
        <v>#N/A</v>
      </c>
      <c r="AG701" s="318">
        <f t="shared" si="211"/>
        <v>0</v>
      </c>
      <c r="AH701" s="318">
        <f t="shared" si="212"/>
        <v>0</v>
      </c>
      <c r="AI701" s="318">
        <f t="shared" si="213"/>
        <v>0</v>
      </c>
    </row>
    <row r="702" spans="19:35" x14ac:dyDescent="0.25">
      <c r="S702" s="320">
        <f t="shared" si="203"/>
        <v>0</v>
      </c>
      <c r="T702" s="320">
        <f t="shared" si="204"/>
        <v>0</v>
      </c>
      <c r="U702" s="320"/>
      <c r="V702" s="320" t="e">
        <f>VLOOKUP(S702,'Price list'!D$15:S$298,15,FALSE)</f>
        <v>#N/A</v>
      </c>
      <c r="W702" s="320">
        <f t="shared" si="205"/>
        <v>0</v>
      </c>
      <c r="X702" s="320">
        <f t="shared" si="206"/>
        <v>0</v>
      </c>
      <c r="Y702" s="318" t="e">
        <f t="shared" si="202"/>
        <v>#N/A</v>
      </c>
      <c r="Z702" s="318">
        <f t="shared" si="207"/>
        <v>0</v>
      </c>
      <c r="AC702" s="318" t="e">
        <f t="shared" si="208"/>
        <v>#N/A</v>
      </c>
      <c r="AD702" s="318">
        <f t="shared" si="209"/>
        <v>0</v>
      </c>
      <c r="AE702" s="318" t="e">
        <f t="shared" si="210"/>
        <v>#N/A</v>
      </c>
      <c r="AF702" s="318" t="e">
        <f>VLOOKUP(AC702,'Price list'!AN:AO,2,FALSE)</f>
        <v>#N/A</v>
      </c>
      <c r="AG702" s="318">
        <f t="shared" si="211"/>
        <v>0</v>
      </c>
      <c r="AH702" s="318">
        <f t="shared" si="212"/>
        <v>0</v>
      </c>
      <c r="AI702" s="318">
        <f t="shared" si="213"/>
        <v>0</v>
      </c>
    </row>
    <row r="703" spans="19:35" x14ac:dyDescent="0.25">
      <c r="S703" s="320">
        <f t="shared" si="203"/>
        <v>0</v>
      </c>
      <c r="T703" s="320">
        <f t="shared" si="204"/>
        <v>0</v>
      </c>
      <c r="U703" s="320"/>
      <c r="V703" s="320" t="e">
        <f>VLOOKUP(S703,'Price list'!D$15:S$298,15,FALSE)</f>
        <v>#N/A</v>
      </c>
      <c r="W703" s="320">
        <f t="shared" si="205"/>
        <v>0</v>
      </c>
      <c r="X703" s="320">
        <f t="shared" si="206"/>
        <v>0</v>
      </c>
      <c r="Y703" s="318" t="e">
        <f t="shared" si="202"/>
        <v>#N/A</v>
      </c>
      <c r="Z703" s="318">
        <f t="shared" si="207"/>
        <v>0</v>
      </c>
      <c r="AC703" s="318" t="e">
        <f t="shared" si="208"/>
        <v>#N/A</v>
      </c>
      <c r="AD703" s="318">
        <f t="shared" si="209"/>
        <v>0</v>
      </c>
      <c r="AE703" s="318" t="e">
        <f t="shared" si="210"/>
        <v>#N/A</v>
      </c>
      <c r="AF703" s="318" t="e">
        <f>VLOOKUP(AC703,'Price list'!AN:AO,2,FALSE)</f>
        <v>#N/A</v>
      </c>
      <c r="AG703" s="318">
        <f t="shared" si="211"/>
        <v>0</v>
      </c>
      <c r="AH703" s="318">
        <f t="shared" si="212"/>
        <v>0</v>
      </c>
      <c r="AI703" s="318">
        <f t="shared" si="213"/>
        <v>0</v>
      </c>
    </row>
    <row r="704" spans="19:35" x14ac:dyDescent="0.25">
      <c r="S704" s="320">
        <f t="shared" si="203"/>
        <v>0</v>
      </c>
      <c r="T704" s="320">
        <f t="shared" si="204"/>
        <v>0</v>
      </c>
      <c r="U704" s="320"/>
      <c r="V704" s="320" t="e">
        <f>VLOOKUP(S704,'Price list'!D$15:S$298,15,FALSE)</f>
        <v>#N/A</v>
      </c>
      <c r="W704" s="320">
        <f t="shared" si="205"/>
        <v>0</v>
      </c>
      <c r="X704" s="320">
        <f t="shared" si="206"/>
        <v>0</v>
      </c>
      <c r="Y704" s="318" t="e">
        <f t="shared" si="202"/>
        <v>#N/A</v>
      </c>
      <c r="Z704" s="318">
        <f t="shared" si="207"/>
        <v>0</v>
      </c>
      <c r="AC704" s="318" t="e">
        <f t="shared" si="208"/>
        <v>#N/A</v>
      </c>
      <c r="AD704" s="318">
        <f t="shared" si="209"/>
        <v>0</v>
      </c>
      <c r="AE704" s="318" t="e">
        <f t="shared" si="210"/>
        <v>#N/A</v>
      </c>
      <c r="AF704" s="318" t="e">
        <f>VLOOKUP(AC704,'Price list'!AN:AO,2,FALSE)</f>
        <v>#N/A</v>
      </c>
      <c r="AG704" s="318">
        <f t="shared" si="211"/>
        <v>0</v>
      </c>
      <c r="AH704" s="318">
        <f t="shared" si="212"/>
        <v>0</v>
      </c>
      <c r="AI704" s="318">
        <f t="shared" si="213"/>
        <v>0</v>
      </c>
    </row>
    <row r="705" spans="19:35" x14ac:dyDescent="0.25">
      <c r="S705" s="320">
        <f t="shared" si="203"/>
        <v>0</v>
      </c>
      <c r="T705" s="320">
        <f t="shared" si="204"/>
        <v>0</v>
      </c>
      <c r="U705" s="320"/>
      <c r="V705" s="320" t="e">
        <f>VLOOKUP(S705,'Price list'!D$15:S$298,15,FALSE)</f>
        <v>#N/A</v>
      </c>
      <c r="W705" s="320">
        <f t="shared" si="205"/>
        <v>0</v>
      </c>
      <c r="X705" s="320">
        <f t="shared" si="206"/>
        <v>0</v>
      </c>
      <c r="Y705" s="318" t="e">
        <f t="shared" si="202"/>
        <v>#N/A</v>
      </c>
      <c r="Z705" s="318">
        <f t="shared" si="207"/>
        <v>0</v>
      </c>
      <c r="AC705" s="318" t="e">
        <f t="shared" si="208"/>
        <v>#N/A</v>
      </c>
      <c r="AD705" s="318">
        <f t="shared" si="209"/>
        <v>0</v>
      </c>
      <c r="AE705" s="318" t="e">
        <f t="shared" si="210"/>
        <v>#N/A</v>
      </c>
      <c r="AF705" s="318" t="e">
        <f>VLOOKUP(AC705,'Price list'!AN:AO,2,FALSE)</f>
        <v>#N/A</v>
      </c>
      <c r="AG705" s="318">
        <f t="shared" si="211"/>
        <v>0</v>
      </c>
      <c r="AH705" s="318">
        <f t="shared" si="212"/>
        <v>0</v>
      </c>
      <c r="AI705" s="318">
        <f t="shared" si="213"/>
        <v>0</v>
      </c>
    </row>
    <row r="706" spans="19:35" x14ac:dyDescent="0.25">
      <c r="S706" s="320">
        <f t="shared" si="203"/>
        <v>0</v>
      </c>
      <c r="T706" s="320">
        <f t="shared" si="204"/>
        <v>0</v>
      </c>
      <c r="U706" s="320"/>
      <c r="V706" s="320" t="e">
        <f>VLOOKUP(S706,'Price list'!D$15:S$298,15,FALSE)</f>
        <v>#N/A</v>
      </c>
      <c r="W706" s="320">
        <f t="shared" si="205"/>
        <v>0</v>
      </c>
      <c r="X706" s="320">
        <f t="shared" si="206"/>
        <v>0</v>
      </c>
      <c r="Y706" s="318" t="e">
        <f t="shared" si="202"/>
        <v>#N/A</v>
      </c>
      <c r="Z706" s="318">
        <f t="shared" si="207"/>
        <v>0</v>
      </c>
      <c r="AC706" s="318" t="e">
        <f t="shared" si="208"/>
        <v>#N/A</v>
      </c>
      <c r="AD706" s="318">
        <f t="shared" si="209"/>
        <v>0</v>
      </c>
      <c r="AE706" s="318" t="e">
        <f t="shared" si="210"/>
        <v>#N/A</v>
      </c>
      <c r="AF706" s="318" t="e">
        <f>VLOOKUP(AC706,'Price list'!AN:AO,2,FALSE)</f>
        <v>#N/A</v>
      </c>
      <c r="AG706" s="318">
        <f t="shared" si="211"/>
        <v>0</v>
      </c>
      <c r="AH706" s="318">
        <f t="shared" si="212"/>
        <v>0</v>
      </c>
      <c r="AI706" s="318">
        <f t="shared" si="213"/>
        <v>0</v>
      </c>
    </row>
    <row r="707" spans="19:35" x14ac:dyDescent="0.25">
      <c r="S707" s="320">
        <f t="shared" si="203"/>
        <v>0</v>
      </c>
      <c r="T707" s="320">
        <f t="shared" si="204"/>
        <v>0</v>
      </c>
      <c r="U707" s="320"/>
      <c r="V707" s="320" t="e">
        <f>VLOOKUP(S707,'Price list'!D$15:S$298,15,FALSE)</f>
        <v>#N/A</v>
      </c>
      <c r="W707" s="320">
        <f t="shared" si="205"/>
        <v>0</v>
      </c>
      <c r="X707" s="320">
        <f t="shared" si="206"/>
        <v>0</v>
      </c>
      <c r="Y707" s="318" t="e">
        <f t="shared" ref="Y707:Y770" si="214">VLOOKUP(A707,AA:AB,2,FALSE)</f>
        <v>#N/A</v>
      </c>
      <c r="Z707" s="318">
        <f t="shared" si="207"/>
        <v>0</v>
      </c>
      <c r="AC707" s="318" t="e">
        <f t="shared" si="208"/>
        <v>#N/A</v>
      </c>
      <c r="AD707" s="318">
        <f t="shared" si="209"/>
        <v>0</v>
      </c>
      <c r="AE707" s="318" t="e">
        <f t="shared" si="210"/>
        <v>#N/A</v>
      </c>
      <c r="AF707" s="318" t="e">
        <f>VLOOKUP(AC707,'Price list'!AN:AO,2,FALSE)</f>
        <v>#N/A</v>
      </c>
      <c r="AG707" s="318">
        <f t="shared" si="211"/>
        <v>0</v>
      </c>
      <c r="AH707" s="318">
        <f t="shared" si="212"/>
        <v>0</v>
      </c>
      <c r="AI707" s="318">
        <f t="shared" si="213"/>
        <v>0</v>
      </c>
    </row>
    <row r="708" spans="19:35" x14ac:dyDescent="0.25">
      <c r="S708" s="320">
        <f t="shared" si="203"/>
        <v>0</v>
      </c>
      <c r="T708" s="320">
        <f t="shared" si="204"/>
        <v>0</v>
      </c>
      <c r="U708" s="320"/>
      <c r="V708" s="320" t="e">
        <f>VLOOKUP(S708,'Price list'!D$15:S$298,15,FALSE)</f>
        <v>#N/A</v>
      </c>
      <c r="W708" s="320">
        <f t="shared" si="205"/>
        <v>0</v>
      </c>
      <c r="X708" s="320">
        <f t="shared" si="206"/>
        <v>0</v>
      </c>
      <c r="Y708" s="318" t="e">
        <f t="shared" si="214"/>
        <v>#N/A</v>
      </c>
      <c r="Z708" s="318">
        <f t="shared" si="207"/>
        <v>0</v>
      </c>
      <c r="AC708" s="318" t="e">
        <f t="shared" si="208"/>
        <v>#N/A</v>
      </c>
      <c r="AD708" s="318">
        <f t="shared" si="209"/>
        <v>0</v>
      </c>
      <c r="AE708" s="318" t="e">
        <f t="shared" si="210"/>
        <v>#N/A</v>
      </c>
      <c r="AF708" s="318" t="e">
        <f>VLOOKUP(AC708,'Price list'!AN:AO,2,FALSE)</f>
        <v>#N/A</v>
      </c>
      <c r="AG708" s="318">
        <f t="shared" si="211"/>
        <v>0</v>
      </c>
      <c r="AH708" s="318">
        <f t="shared" si="212"/>
        <v>0</v>
      </c>
      <c r="AI708" s="318">
        <f t="shared" si="213"/>
        <v>0</v>
      </c>
    </row>
    <row r="709" spans="19:35" x14ac:dyDescent="0.25">
      <c r="S709" s="320">
        <f t="shared" si="203"/>
        <v>0</v>
      </c>
      <c r="T709" s="320">
        <f t="shared" si="204"/>
        <v>0</v>
      </c>
      <c r="U709" s="320"/>
      <c r="V709" s="320" t="e">
        <f>VLOOKUP(S709,'Price list'!D$15:S$298,15,FALSE)</f>
        <v>#N/A</v>
      </c>
      <c r="W709" s="320">
        <f t="shared" si="205"/>
        <v>0</v>
      </c>
      <c r="X709" s="320">
        <f t="shared" si="206"/>
        <v>0</v>
      </c>
      <c r="Y709" s="318" t="e">
        <f t="shared" si="214"/>
        <v>#N/A</v>
      </c>
      <c r="Z709" s="318">
        <f t="shared" si="207"/>
        <v>0</v>
      </c>
      <c r="AC709" s="318" t="e">
        <f t="shared" si="208"/>
        <v>#N/A</v>
      </c>
      <c r="AD709" s="318">
        <f t="shared" si="209"/>
        <v>0</v>
      </c>
      <c r="AE709" s="318" t="e">
        <f t="shared" si="210"/>
        <v>#N/A</v>
      </c>
      <c r="AF709" s="318" t="e">
        <f>VLOOKUP(AC709,'Price list'!AN:AO,2,FALSE)</f>
        <v>#N/A</v>
      </c>
      <c r="AG709" s="318">
        <f t="shared" si="211"/>
        <v>0</v>
      </c>
      <c r="AH709" s="318">
        <f t="shared" si="212"/>
        <v>0</v>
      </c>
      <c r="AI709" s="318">
        <f t="shared" si="213"/>
        <v>0</v>
      </c>
    </row>
    <row r="710" spans="19:35" x14ac:dyDescent="0.25">
      <c r="S710" s="320">
        <f t="shared" si="203"/>
        <v>0</v>
      </c>
      <c r="T710" s="320">
        <f t="shared" si="204"/>
        <v>0</v>
      </c>
      <c r="U710" s="320"/>
      <c r="V710" s="320" t="e">
        <f>VLOOKUP(S710,'Price list'!D$15:S$298,15,FALSE)</f>
        <v>#N/A</v>
      </c>
      <c r="W710" s="320">
        <f t="shared" si="205"/>
        <v>0</v>
      </c>
      <c r="X710" s="320">
        <f t="shared" si="206"/>
        <v>0</v>
      </c>
      <c r="Y710" s="318" t="e">
        <f t="shared" si="214"/>
        <v>#N/A</v>
      </c>
      <c r="Z710" s="318">
        <f t="shared" si="207"/>
        <v>0</v>
      </c>
      <c r="AC710" s="318" t="e">
        <f t="shared" si="208"/>
        <v>#N/A</v>
      </c>
      <c r="AD710" s="318">
        <f t="shared" si="209"/>
        <v>0</v>
      </c>
      <c r="AE710" s="318" t="e">
        <f t="shared" si="210"/>
        <v>#N/A</v>
      </c>
      <c r="AF710" s="318" t="e">
        <f>VLOOKUP(AC710,'Price list'!AN:AO,2,FALSE)</f>
        <v>#N/A</v>
      </c>
      <c r="AG710" s="318">
        <f t="shared" si="211"/>
        <v>0</v>
      </c>
      <c r="AH710" s="318">
        <f t="shared" si="212"/>
        <v>0</v>
      </c>
      <c r="AI710" s="318">
        <f t="shared" si="213"/>
        <v>0</v>
      </c>
    </row>
    <row r="711" spans="19:35" x14ac:dyDescent="0.25">
      <c r="S711" s="320">
        <f t="shared" si="203"/>
        <v>0</v>
      </c>
      <c r="T711" s="320">
        <f t="shared" si="204"/>
        <v>0</v>
      </c>
      <c r="U711" s="320"/>
      <c r="V711" s="320" t="e">
        <f>VLOOKUP(S711,'Price list'!D$15:S$298,15,FALSE)</f>
        <v>#N/A</v>
      </c>
      <c r="W711" s="320">
        <f t="shared" si="205"/>
        <v>0</v>
      </c>
      <c r="X711" s="320">
        <f t="shared" si="206"/>
        <v>0</v>
      </c>
      <c r="Y711" s="318" t="e">
        <f t="shared" si="214"/>
        <v>#N/A</v>
      </c>
      <c r="Z711" s="318">
        <f t="shared" si="207"/>
        <v>0</v>
      </c>
      <c r="AC711" s="318" t="e">
        <f t="shared" si="208"/>
        <v>#N/A</v>
      </c>
      <c r="AD711" s="318">
        <f t="shared" si="209"/>
        <v>0</v>
      </c>
      <c r="AE711" s="318" t="e">
        <f t="shared" si="210"/>
        <v>#N/A</v>
      </c>
      <c r="AF711" s="318" t="e">
        <f>VLOOKUP(AC711,'Price list'!AN:AO,2,FALSE)</f>
        <v>#N/A</v>
      </c>
      <c r="AG711" s="318">
        <f t="shared" si="211"/>
        <v>0</v>
      </c>
      <c r="AH711" s="318">
        <f t="shared" si="212"/>
        <v>0</v>
      </c>
      <c r="AI711" s="318">
        <f t="shared" si="213"/>
        <v>0</v>
      </c>
    </row>
    <row r="712" spans="19:35" x14ac:dyDescent="0.25">
      <c r="S712" s="320">
        <f t="shared" si="203"/>
        <v>0</v>
      </c>
      <c r="T712" s="320">
        <f t="shared" si="204"/>
        <v>0</v>
      </c>
      <c r="U712" s="320"/>
      <c r="V712" s="320" t="e">
        <f>VLOOKUP(S712,'Price list'!D$15:S$298,15,FALSE)</f>
        <v>#N/A</v>
      </c>
      <c r="W712" s="320">
        <f t="shared" si="205"/>
        <v>0</v>
      </c>
      <c r="X712" s="320">
        <f t="shared" si="206"/>
        <v>0</v>
      </c>
      <c r="Y712" s="318" t="e">
        <f t="shared" si="214"/>
        <v>#N/A</v>
      </c>
      <c r="Z712" s="318">
        <f t="shared" si="207"/>
        <v>0</v>
      </c>
      <c r="AC712" s="318" t="e">
        <f t="shared" si="208"/>
        <v>#N/A</v>
      </c>
      <c r="AD712" s="318">
        <f t="shared" si="209"/>
        <v>0</v>
      </c>
      <c r="AE712" s="318" t="e">
        <f t="shared" si="210"/>
        <v>#N/A</v>
      </c>
      <c r="AF712" s="318" t="e">
        <f>VLOOKUP(AC712,'Price list'!AN:AO,2,FALSE)</f>
        <v>#N/A</v>
      </c>
      <c r="AG712" s="318">
        <f t="shared" si="211"/>
        <v>0</v>
      </c>
      <c r="AH712" s="318">
        <f t="shared" si="212"/>
        <v>0</v>
      </c>
      <c r="AI712" s="318">
        <f t="shared" si="213"/>
        <v>0</v>
      </c>
    </row>
    <row r="713" spans="19:35" x14ac:dyDescent="0.25">
      <c r="S713" s="320">
        <f t="shared" ref="S713:S776" si="215">E713</f>
        <v>0</v>
      </c>
      <c r="T713" s="320">
        <f t="shared" ref="T713:T776" si="216">D713</f>
        <v>0</v>
      </c>
      <c r="U713" s="320"/>
      <c r="V713" s="320" t="e">
        <f>VLOOKUP(S713,'Price list'!D$15:S$298,15,FALSE)</f>
        <v>#N/A</v>
      </c>
      <c r="W713" s="320">
        <f t="shared" ref="W713:W776" si="217">G713</f>
        <v>0</v>
      </c>
      <c r="X713" s="320">
        <f t="shared" ref="X713:X776" si="218">H713</f>
        <v>0</v>
      </c>
      <c r="Y713" s="318" t="e">
        <f t="shared" si="214"/>
        <v>#N/A</v>
      </c>
      <c r="Z713" s="318">
        <f t="shared" ref="Z713:Z776" si="219">B713</f>
        <v>0</v>
      </c>
      <c r="AC713" s="318" t="e">
        <f t="shared" ref="AC713:AC776" si="220">CONCATENATE(Y713,S713,Z713)</f>
        <v>#N/A</v>
      </c>
      <c r="AD713" s="318">
        <f t="shared" ref="AD713:AD776" si="221">S713</f>
        <v>0</v>
      </c>
      <c r="AE713" s="318" t="e">
        <f t="shared" ref="AE713:AE776" si="222">CONCATENATE(Y713,AD713)</f>
        <v>#N/A</v>
      </c>
      <c r="AF713" s="318" t="e">
        <f>VLOOKUP(AC713,'Price list'!AN:AO,2,FALSE)</f>
        <v>#N/A</v>
      </c>
      <c r="AG713" s="318">
        <f t="shared" ref="AG713:AG776" si="223">S713</f>
        <v>0</v>
      </c>
      <c r="AH713" s="318">
        <f t="shared" ref="AH713:AH776" si="224">W713</f>
        <v>0</v>
      </c>
      <c r="AI713" s="318">
        <f t="shared" ref="AI713:AI776" si="225">X713</f>
        <v>0</v>
      </c>
    </row>
    <row r="714" spans="19:35" x14ac:dyDescent="0.25">
      <c r="S714" s="320">
        <f t="shared" si="215"/>
        <v>0</v>
      </c>
      <c r="T714" s="320">
        <f t="shared" si="216"/>
        <v>0</v>
      </c>
      <c r="U714" s="320"/>
      <c r="V714" s="320" t="e">
        <f>VLOOKUP(S714,'Price list'!D$15:S$298,15,FALSE)</f>
        <v>#N/A</v>
      </c>
      <c r="W714" s="320">
        <f t="shared" si="217"/>
        <v>0</v>
      </c>
      <c r="X714" s="320">
        <f t="shared" si="218"/>
        <v>0</v>
      </c>
      <c r="Y714" s="318" t="e">
        <f t="shared" si="214"/>
        <v>#N/A</v>
      </c>
      <c r="Z714" s="318">
        <f t="shared" si="219"/>
        <v>0</v>
      </c>
      <c r="AC714" s="318" t="e">
        <f t="shared" si="220"/>
        <v>#N/A</v>
      </c>
      <c r="AD714" s="318">
        <f t="shared" si="221"/>
        <v>0</v>
      </c>
      <c r="AE714" s="318" t="e">
        <f t="shared" si="222"/>
        <v>#N/A</v>
      </c>
      <c r="AF714" s="318" t="e">
        <f>VLOOKUP(AC714,'Price list'!AN:AO,2,FALSE)</f>
        <v>#N/A</v>
      </c>
      <c r="AG714" s="318">
        <f t="shared" si="223"/>
        <v>0</v>
      </c>
      <c r="AH714" s="318">
        <f t="shared" si="224"/>
        <v>0</v>
      </c>
      <c r="AI714" s="318">
        <f t="shared" si="225"/>
        <v>0</v>
      </c>
    </row>
    <row r="715" spans="19:35" x14ac:dyDescent="0.25">
      <c r="S715" s="320">
        <f t="shared" si="215"/>
        <v>0</v>
      </c>
      <c r="T715" s="320">
        <f t="shared" si="216"/>
        <v>0</v>
      </c>
      <c r="U715" s="320"/>
      <c r="V715" s="320" t="e">
        <f>VLOOKUP(S715,'Price list'!D$15:S$298,15,FALSE)</f>
        <v>#N/A</v>
      </c>
      <c r="W715" s="320">
        <f t="shared" si="217"/>
        <v>0</v>
      </c>
      <c r="X715" s="320">
        <f t="shared" si="218"/>
        <v>0</v>
      </c>
      <c r="Y715" s="318" t="e">
        <f t="shared" si="214"/>
        <v>#N/A</v>
      </c>
      <c r="Z715" s="318">
        <f t="shared" si="219"/>
        <v>0</v>
      </c>
      <c r="AC715" s="318" t="e">
        <f t="shared" si="220"/>
        <v>#N/A</v>
      </c>
      <c r="AD715" s="318">
        <f t="shared" si="221"/>
        <v>0</v>
      </c>
      <c r="AE715" s="318" t="e">
        <f t="shared" si="222"/>
        <v>#N/A</v>
      </c>
      <c r="AF715" s="318" t="e">
        <f>VLOOKUP(AC715,'Price list'!AN:AO,2,FALSE)</f>
        <v>#N/A</v>
      </c>
      <c r="AG715" s="318">
        <f t="shared" si="223"/>
        <v>0</v>
      </c>
      <c r="AH715" s="318">
        <f t="shared" si="224"/>
        <v>0</v>
      </c>
      <c r="AI715" s="318">
        <f t="shared" si="225"/>
        <v>0</v>
      </c>
    </row>
    <row r="716" spans="19:35" x14ac:dyDescent="0.25">
      <c r="S716" s="320">
        <f t="shared" si="215"/>
        <v>0</v>
      </c>
      <c r="T716" s="320">
        <f t="shared" si="216"/>
        <v>0</v>
      </c>
      <c r="U716" s="320"/>
      <c r="V716" s="320" t="e">
        <f>VLOOKUP(S716,'Price list'!D$15:S$298,15,FALSE)</f>
        <v>#N/A</v>
      </c>
      <c r="W716" s="320">
        <f t="shared" si="217"/>
        <v>0</v>
      </c>
      <c r="X716" s="320">
        <f t="shared" si="218"/>
        <v>0</v>
      </c>
      <c r="Y716" s="318" t="e">
        <f t="shared" si="214"/>
        <v>#N/A</v>
      </c>
      <c r="Z716" s="318">
        <f t="shared" si="219"/>
        <v>0</v>
      </c>
      <c r="AC716" s="318" t="e">
        <f t="shared" si="220"/>
        <v>#N/A</v>
      </c>
      <c r="AD716" s="318">
        <f t="shared" si="221"/>
        <v>0</v>
      </c>
      <c r="AE716" s="318" t="e">
        <f t="shared" si="222"/>
        <v>#N/A</v>
      </c>
      <c r="AF716" s="318" t="e">
        <f>VLOOKUP(AC716,'Price list'!AN:AO,2,FALSE)</f>
        <v>#N/A</v>
      </c>
      <c r="AG716" s="318">
        <f t="shared" si="223"/>
        <v>0</v>
      </c>
      <c r="AH716" s="318">
        <f t="shared" si="224"/>
        <v>0</v>
      </c>
      <c r="AI716" s="318">
        <f t="shared" si="225"/>
        <v>0</v>
      </c>
    </row>
    <row r="717" spans="19:35" x14ac:dyDescent="0.25">
      <c r="S717" s="320">
        <f t="shared" si="215"/>
        <v>0</v>
      </c>
      <c r="T717" s="320">
        <f t="shared" si="216"/>
        <v>0</v>
      </c>
      <c r="U717" s="320"/>
      <c r="V717" s="320" t="e">
        <f>VLOOKUP(S717,'Price list'!D$15:S$298,15,FALSE)</f>
        <v>#N/A</v>
      </c>
      <c r="W717" s="320">
        <f t="shared" si="217"/>
        <v>0</v>
      </c>
      <c r="X717" s="320">
        <f t="shared" si="218"/>
        <v>0</v>
      </c>
      <c r="Y717" s="318" t="e">
        <f t="shared" si="214"/>
        <v>#N/A</v>
      </c>
      <c r="Z717" s="318">
        <f t="shared" si="219"/>
        <v>0</v>
      </c>
      <c r="AC717" s="318" t="e">
        <f t="shared" si="220"/>
        <v>#N/A</v>
      </c>
      <c r="AD717" s="318">
        <f t="shared" si="221"/>
        <v>0</v>
      </c>
      <c r="AE717" s="318" t="e">
        <f t="shared" si="222"/>
        <v>#N/A</v>
      </c>
      <c r="AF717" s="318" t="e">
        <f>VLOOKUP(AC717,'Price list'!AN:AO,2,FALSE)</f>
        <v>#N/A</v>
      </c>
      <c r="AG717" s="318">
        <f t="shared" si="223"/>
        <v>0</v>
      </c>
      <c r="AH717" s="318">
        <f t="shared" si="224"/>
        <v>0</v>
      </c>
      <c r="AI717" s="318">
        <f t="shared" si="225"/>
        <v>0</v>
      </c>
    </row>
    <row r="718" spans="19:35" x14ac:dyDescent="0.25">
      <c r="S718" s="320">
        <f t="shared" si="215"/>
        <v>0</v>
      </c>
      <c r="T718" s="320">
        <f t="shared" si="216"/>
        <v>0</v>
      </c>
      <c r="U718" s="320"/>
      <c r="V718" s="320" t="e">
        <f>VLOOKUP(S718,'Price list'!D$15:S$298,15,FALSE)</f>
        <v>#N/A</v>
      </c>
      <c r="W718" s="320">
        <f t="shared" si="217"/>
        <v>0</v>
      </c>
      <c r="X718" s="320">
        <f t="shared" si="218"/>
        <v>0</v>
      </c>
      <c r="Y718" s="318" t="e">
        <f t="shared" si="214"/>
        <v>#N/A</v>
      </c>
      <c r="Z718" s="318">
        <f t="shared" si="219"/>
        <v>0</v>
      </c>
      <c r="AC718" s="318" t="e">
        <f t="shared" si="220"/>
        <v>#N/A</v>
      </c>
      <c r="AD718" s="318">
        <f t="shared" si="221"/>
        <v>0</v>
      </c>
      <c r="AE718" s="318" t="e">
        <f t="shared" si="222"/>
        <v>#N/A</v>
      </c>
      <c r="AF718" s="318" t="e">
        <f>VLOOKUP(AC718,'Price list'!AN:AO,2,FALSE)</f>
        <v>#N/A</v>
      </c>
      <c r="AG718" s="318">
        <f t="shared" si="223"/>
        <v>0</v>
      </c>
      <c r="AH718" s="318">
        <f t="shared" si="224"/>
        <v>0</v>
      </c>
      <c r="AI718" s="318">
        <f t="shared" si="225"/>
        <v>0</v>
      </c>
    </row>
    <row r="719" spans="19:35" x14ac:dyDescent="0.25">
      <c r="S719" s="320">
        <f t="shared" si="215"/>
        <v>0</v>
      </c>
      <c r="T719" s="320">
        <f t="shared" si="216"/>
        <v>0</v>
      </c>
      <c r="U719" s="320"/>
      <c r="V719" s="320" t="e">
        <f>VLOOKUP(S719,'Price list'!D$15:S$298,15,FALSE)</f>
        <v>#N/A</v>
      </c>
      <c r="W719" s="320">
        <f t="shared" si="217"/>
        <v>0</v>
      </c>
      <c r="X719" s="320">
        <f t="shared" si="218"/>
        <v>0</v>
      </c>
      <c r="Y719" s="318" t="e">
        <f t="shared" si="214"/>
        <v>#N/A</v>
      </c>
      <c r="Z719" s="318">
        <f t="shared" si="219"/>
        <v>0</v>
      </c>
      <c r="AC719" s="318" t="e">
        <f t="shared" si="220"/>
        <v>#N/A</v>
      </c>
      <c r="AD719" s="318">
        <f t="shared" si="221"/>
        <v>0</v>
      </c>
      <c r="AE719" s="318" t="e">
        <f t="shared" si="222"/>
        <v>#N/A</v>
      </c>
      <c r="AF719" s="318" t="e">
        <f>VLOOKUP(AC719,'Price list'!AN:AO,2,FALSE)</f>
        <v>#N/A</v>
      </c>
      <c r="AG719" s="318">
        <f t="shared" si="223"/>
        <v>0</v>
      </c>
      <c r="AH719" s="318">
        <f t="shared" si="224"/>
        <v>0</v>
      </c>
      <c r="AI719" s="318">
        <f t="shared" si="225"/>
        <v>0</v>
      </c>
    </row>
    <row r="720" spans="19:35" x14ac:dyDescent="0.25">
      <c r="S720" s="320">
        <f t="shared" si="215"/>
        <v>0</v>
      </c>
      <c r="T720" s="320">
        <f t="shared" si="216"/>
        <v>0</v>
      </c>
      <c r="U720" s="320"/>
      <c r="V720" s="320" t="e">
        <f>VLOOKUP(S720,'Price list'!D$15:S$298,15,FALSE)</f>
        <v>#N/A</v>
      </c>
      <c r="W720" s="320">
        <f t="shared" si="217"/>
        <v>0</v>
      </c>
      <c r="X720" s="320">
        <f t="shared" si="218"/>
        <v>0</v>
      </c>
      <c r="Y720" s="318" t="e">
        <f t="shared" si="214"/>
        <v>#N/A</v>
      </c>
      <c r="Z720" s="318">
        <f t="shared" si="219"/>
        <v>0</v>
      </c>
      <c r="AC720" s="318" t="e">
        <f t="shared" si="220"/>
        <v>#N/A</v>
      </c>
      <c r="AD720" s="318">
        <f t="shared" si="221"/>
        <v>0</v>
      </c>
      <c r="AE720" s="318" t="e">
        <f t="shared" si="222"/>
        <v>#N/A</v>
      </c>
      <c r="AF720" s="318" t="e">
        <f>VLOOKUP(AC720,'Price list'!AN:AO,2,FALSE)</f>
        <v>#N/A</v>
      </c>
      <c r="AG720" s="318">
        <f t="shared" si="223"/>
        <v>0</v>
      </c>
      <c r="AH720" s="318">
        <f t="shared" si="224"/>
        <v>0</v>
      </c>
      <c r="AI720" s="318">
        <f t="shared" si="225"/>
        <v>0</v>
      </c>
    </row>
    <row r="721" spans="19:35" x14ac:dyDescent="0.25">
      <c r="S721" s="320">
        <f t="shared" si="215"/>
        <v>0</v>
      </c>
      <c r="T721" s="320">
        <f t="shared" si="216"/>
        <v>0</v>
      </c>
      <c r="U721" s="320"/>
      <c r="V721" s="320" t="e">
        <f>VLOOKUP(S721,'Price list'!D$15:S$298,15,FALSE)</f>
        <v>#N/A</v>
      </c>
      <c r="W721" s="320">
        <f t="shared" si="217"/>
        <v>0</v>
      </c>
      <c r="X721" s="320">
        <f t="shared" si="218"/>
        <v>0</v>
      </c>
      <c r="Y721" s="318" t="e">
        <f t="shared" si="214"/>
        <v>#N/A</v>
      </c>
      <c r="Z721" s="318">
        <f t="shared" si="219"/>
        <v>0</v>
      </c>
      <c r="AC721" s="318" t="e">
        <f t="shared" si="220"/>
        <v>#N/A</v>
      </c>
      <c r="AD721" s="318">
        <f t="shared" si="221"/>
        <v>0</v>
      </c>
      <c r="AE721" s="318" t="e">
        <f t="shared" si="222"/>
        <v>#N/A</v>
      </c>
      <c r="AF721" s="318" t="e">
        <f>VLOOKUP(AC721,'Price list'!AN:AO,2,FALSE)</f>
        <v>#N/A</v>
      </c>
      <c r="AG721" s="318">
        <f t="shared" si="223"/>
        <v>0</v>
      </c>
      <c r="AH721" s="318">
        <f t="shared" si="224"/>
        <v>0</v>
      </c>
      <c r="AI721" s="318">
        <f t="shared" si="225"/>
        <v>0</v>
      </c>
    </row>
    <row r="722" spans="19:35" x14ac:dyDescent="0.25">
      <c r="S722" s="320">
        <f t="shared" si="215"/>
        <v>0</v>
      </c>
      <c r="T722" s="320">
        <f t="shared" si="216"/>
        <v>0</v>
      </c>
      <c r="U722" s="320"/>
      <c r="V722" s="320" t="e">
        <f>VLOOKUP(S722,'Price list'!D$15:S$298,15,FALSE)</f>
        <v>#N/A</v>
      </c>
      <c r="W722" s="320">
        <f t="shared" si="217"/>
        <v>0</v>
      </c>
      <c r="X722" s="320">
        <f t="shared" si="218"/>
        <v>0</v>
      </c>
      <c r="Y722" s="318" t="e">
        <f t="shared" si="214"/>
        <v>#N/A</v>
      </c>
      <c r="Z722" s="318">
        <f t="shared" si="219"/>
        <v>0</v>
      </c>
      <c r="AC722" s="318" t="e">
        <f t="shared" si="220"/>
        <v>#N/A</v>
      </c>
      <c r="AD722" s="318">
        <f t="shared" si="221"/>
        <v>0</v>
      </c>
      <c r="AE722" s="318" t="e">
        <f t="shared" si="222"/>
        <v>#N/A</v>
      </c>
      <c r="AF722" s="318" t="e">
        <f>VLOOKUP(AC722,'Price list'!AN:AO,2,FALSE)</f>
        <v>#N/A</v>
      </c>
      <c r="AG722" s="318">
        <f t="shared" si="223"/>
        <v>0</v>
      </c>
      <c r="AH722" s="318">
        <f t="shared" si="224"/>
        <v>0</v>
      </c>
      <c r="AI722" s="318">
        <f t="shared" si="225"/>
        <v>0</v>
      </c>
    </row>
    <row r="723" spans="19:35" x14ac:dyDescent="0.25">
      <c r="S723" s="320">
        <f t="shared" si="215"/>
        <v>0</v>
      </c>
      <c r="T723" s="320">
        <f t="shared" si="216"/>
        <v>0</v>
      </c>
      <c r="U723" s="320"/>
      <c r="V723" s="320" t="e">
        <f>VLOOKUP(S723,'Price list'!D$15:S$298,15,FALSE)</f>
        <v>#N/A</v>
      </c>
      <c r="W723" s="320">
        <f t="shared" si="217"/>
        <v>0</v>
      </c>
      <c r="X723" s="320">
        <f t="shared" si="218"/>
        <v>0</v>
      </c>
      <c r="Y723" s="318" t="e">
        <f t="shared" si="214"/>
        <v>#N/A</v>
      </c>
      <c r="Z723" s="318">
        <f t="shared" si="219"/>
        <v>0</v>
      </c>
      <c r="AC723" s="318" t="e">
        <f t="shared" si="220"/>
        <v>#N/A</v>
      </c>
      <c r="AD723" s="318">
        <f t="shared" si="221"/>
        <v>0</v>
      </c>
      <c r="AE723" s="318" t="e">
        <f t="shared" si="222"/>
        <v>#N/A</v>
      </c>
      <c r="AF723" s="318" t="e">
        <f>VLOOKUP(AC723,'Price list'!AN:AO,2,FALSE)</f>
        <v>#N/A</v>
      </c>
      <c r="AG723" s="318">
        <f t="shared" si="223"/>
        <v>0</v>
      </c>
      <c r="AH723" s="318">
        <f t="shared" si="224"/>
        <v>0</v>
      </c>
      <c r="AI723" s="318">
        <f t="shared" si="225"/>
        <v>0</v>
      </c>
    </row>
    <row r="724" spans="19:35" x14ac:dyDescent="0.25">
      <c r="S724" s="320">
        <f t="shared" si="215"/>
        <v>0</v>
      </c>
      <c r="T724" s="320">
        <f t="shared" si="216"/>
        <v>0</v>
      </c>
      <c r="U724" s="320"/>
      <c r="V724" s="320" t="e">
        <f>VLOOKUP(S724,'Price list'!D$15:S$298,15,FALSE)</f>
        <v>#N/A</v>
      </c>
      <c r="W724" s="320">
        <f t="shared" si="217"/>
        <v>0</v>
      </c>
      <c r="X724" s="320">
        <f t="shared" si="218"/>
        <v>0</v>
      </c>
      <c r="Y724" s="318" t="e">
        <f t="shared" si="214"/>
        <v>#N/A</v>
      </c>
      <c r="Z724" s="318">
        <f t="shared" si="219"/>
        <v>0</v>
      </c>
      <c r="AC724" s="318" t="e">
        <f t="shared" si="220"/>
        <v>#N/A</v>
      </c>
      <c r="AD724" s="318">
        <f t="shared" si="221"/>
        <v>0</v>
      </c>
      <c r="AE724" s="318" t="e">
        <f t="shared" si="222"/>
        <v>#N/A</v>
      </c>
      <c r="AF724" s="318" t="e">
        <f>VLOOKUP(AC724,'Price list'!AN:AO,2,FALSE)</f>
        <v>#N/A</v>
      </c>
      <c r="AG724" s="318">
        <f t="shared" si="223"/>
        <v>0</v>
      </c>
      <c r="AH724" s="318">
        <f t="shared" si="224"/>
        <v>0</v>
      </c>
      <c r="AI724" s="318">
        <f t="shared" si="225"/>
        <v>0</v>
      </c>
    </row>
    <row r="725" spans="19:35" x14ac:dyDescent="0.25">
      <c r="S725" s="320">
        <f t="shared" si="215"/>
        <v>0</v>
      </c>
      <c r="T725" s="320">
        <f t="shared" si="216"/>
        <v>0</v>
      </c>
      <c r="U725" s="320"/>
      <c r="V725" s="320" t="e">
        <f>VLOOKUP(S725,'Price list'!D$15:S$298,15,FALSE)</f>
        <v>#N/A</v>
      </c>
      <c r="W725" s="320">
        <f t="shared" si="217"/>
        <v>0</v>
      </c>
      <c r="X725" s="320">
        <f t="shared" si="218"/>
        <v>0</v>
      </c>
      <c r="Y725" s="318" t="e">
        <f t="shared" si="214"/>
        <v>#N/A</v>
      </c>
      <c r="Z725" s="318">
        <f t="shared" si="219"/>
        <v>0</v>
      </c>
      <c r="AC725" s="318" t="e">
        <f t="shared" si="220"/>
        <v>#N/A</v>
      </c>
      <c r="AD725" s="318">
        <f t="shared" si="221"/>
        <v>0</v>
      </c>
      <c r="AE725" s="318" t="e">
        <f t="shared" si="222"/>
        <v>#N/A</v>
      </c>
      <c r="AF725" s="318" t="e">
        <f>VLOOKUP(AC725,'Price list'!AN:AO,2,FALSE)</f>
        <v>#N/A</v>
      </c>
      <c r="AG725" s="318">
        <f t="shared" si="223"/>
        <v>0</v>
      </c>
      <c r="AH725" s="318">
        <f t="shared" si="224"/>
        <v>0</v>
      </c>
      <c r="AI725" s="318">
        <f t="shared" si="225"/>
        <v>0</v>
      </c>
    </row>
    <row r="726" spans="19:35" x14ac:dyDescent="0.25">
      <c r="S726" s="320">
        <f t="shared" si="215"/>
        <v>0</v>
      </c>
      <c r="T726" s="320">
        <f t="shared" si="216"/>
        <v>0</v>
      </c>
      <c r="U726" s="320"/>
      <c r="V726" s="320" t="e">
        <f>VLOOKUP(S726,'Price list'!D$15:S$298,15,FALSE)</f>
        <v>#N/A</v>
      </c>
      <c r="W726" s="320">
        <f t="shared" si="217"/>
        <v>0</v>
      </c>
      <c r="X726" s="320">
        <f t="shared" si="218"/>
        <v>0</v>
      </c>
      <c r="Y726" s="318" t="e">
        <f t="shared" si="214"/>
        <v>#N/A</v>
      </c>
      <c r="Z726" s="318">
        <f t="shared" si="219"/>
        <v>0</v>
      </c>
      <c r="AC726" s="318" t="e">
        <f t="shared" si="220"/>
        <v>#N/A</v>
      </c>
      <c r="AD726" s="318">
        <f t="shared" si="221"/>
        <v>0</v>
      </c>
      <c r="AE726" s="318" t="e">
        <f t="shared" si="222"/>
        <v>#N/A</v>
      </c>
      <c r="AF726" s="318" t="e">
        <f>VLOOKUP(AC726,'Price list'!AN:AO,2,FALSE)</f>
        <v>#N/A</v>
      </c>
      <c r="AG726" s="318">
        <f t="shared" si="223"/>
        <v>0</v>
      </c>
      <c r="AH726" s="318">
        <f t="shared" si="224"/>
        <v>0</v>
      </c>
      <c r="AI726" s="318">
        <f t="shared" si="225"/>
        <v>0</v>
      </c>
    </row>
    <row r="727" spans="19:35" x14ac:dyDescent="0.25">
      <c r="S727" s="320">
        <f t="shared" si="215"/>
        <v>0</v>
      </c>
      <c r="T727" s="320">
        <f t="shared" si="216"/>
        <v>0</v>
      </c>
      <c r="U727" s="320"/>
      <c r="V727" s="320" t="e">
        <f>VLOOKUP(S727,'Price list'!D$15:S$298,15,FALSE)</f>
        <v>#N/A</v>
      </c>
      <c r="W727" s="320">
        <f t="shared" si="217"/>
        <v>0</v>
      </c>
      <c r="X727" s="320">
        <f t="shared" si="218"/>
        <v>0</v>
      </c>
      <c r="Y727" s="318" t="e">
        <f t="shared" si="214"/>
        <v>#N/A</v>
      </c>
      <c r="Z727" s="318">
        <f t="shared" si="219"/>
        <v>0</v>
      </c>
      <c r="AC727" s="318" t="e">
        <f t="shared" si="220"/>
        <v>#N/A</v>
      </c>
      <c r="AD727" s="318">
        <f t="shared" si="221"/>
        <v>0</v>
      </c>
      <c r="AE727" s="318" t="e">
        <f t="shared" si="222"/>
        <v>#N/A</v>
      </c>
      <c r="AF727" s="318" t="e">
        <f>VLOOKUP(AC727,'Price list'!AN:AO,2,FALSE)</f>
        <v>#N/A</v>
      </c>
      <c r="AG727" s="318">
        <f t="shared" si="223"/>
        <v>0</v>
      </c>
      <c r="AH727" s="318">
        <f t="shared" si="224"/>
        <v>0</v>
      </c>
      <c r="AI727" s="318">
        <f t="shared" si="225"/>
        <v>0</v>
      </c>
    </row>
    <row r="728" spans="19:35" x14ac:dyDescent="0.25">
      <c r="S728" s="320">
        <f t="shared" si="215"/>
        <v>0</v>
      </c>
      <c r="T728" s="320">
        <f t="shared" si="216"/>
        <v>0</v>
      </c>
      <c r="U728" s="320"/>
      <c r="V728" s="320" t="e">
        <f>VLOOKUP(S728,'Price list'!D$15:S$298,15,FALSE)</f>
        <v>#N/A</v>
      </c>
      <c r="W728" s="320">
        <f t="shared" si="217"/>
        <v>0</v>
      </c>
      <c r="X728" s="320">
        <f t="shared" si="218"/>
        <v>0</v>
      </c>
      <c r="Y728" s="318" t="e">
        <f t="shared" si="214"/>
        <v>#N/A</v>
      </c>
      <c r="Z728" s="318">
        <f t="shared" si="219"/>
        <v>0</v>
      </c>
      <c r="AC728" s="318" t="e">
        <f t="shared" si="220"/>
        <v>#N/A</v>
      </c>
      <c r="AD728" s="318">
        <f t="shared" si="221"/>
        <v>0</v>
      </c>
      <c r="AE728" s="318" t="e">
        <f t="shared" si="222"/>
        <v>#N/A</v>
      </c>
      <c r="AF728" s="318" t="e">
        <f>VLOOKUP(AC728,'Price list'!AN:AO,2,FALSE)</f>
        <v>#N/A</v>
      </c>
      <c r="AG728" s="318">
        <f t="shared" si="223"/>
        <v>0</v>
      </c>
      <c r="AH728" s="318">
        <f t="shared" si="224"/>
        <v>0</v>
      </c>
      <c r="AI728" s="318">
        <f t="shared" si="225"/>
        <v>0</v>
      </c>
    </row>
    <row r="729" spans="19:35" x14ac:dyDescent="0.25">
      <c r="S729" s="320">
        <f t="shared" si="215"/>
        <v>0</v>
      </c>
      <c r="T729" s="320">
        <f t="shared" si="216"/>
        <v>0</v>
      </c>
      <c r="U729" s="320"/>
      <c r="V729" s="320" t="e">
        <f>VLOOKUP(S729,'Price list'!D$15:S$298,15,FALSE)</f>
        <v>#N/A</v>
      </c>
      <c r="W729" s="320">
        <f t="shared" si="217"/>
        <v>0</v>
      </c>
      <c r="X729" s="320">
        <f t="shared" si="218"/>
        <v>0</v>
      </c>
      <c r="Y729" s="318" t="e">
        <f t="shared" si="214"/>
        <v>#N/A</v>
      </c>
      <c r="Z729" s="318">
        <f t="shared" si="219"/>
        <v>0</v>
      </c>
      <c r="AC729" s="318" t="e">
        <f t="shared" si="220"/>
        <v>#N/A</v>
      </c>
      <c r="AD729" s="318">
        <f t="shared" si="221"/>
        <v>0</v>
      </c>
      <c r="AE729" s="318" t="e">
        <f t="shared" si="222"/>
        <v>#N/A</v>
      </c>
      <c r="AF729" s="318" t="e">
        <f>VLOOKUP(AC729,'Price list'!AN:AO,2,FALSE)</f>
        <v>#N/A</v>
      </c>
      <c r="AG729" s="318">
        <f t="shared" si="223"/>
        <v>0</v>
      </c>
      <c r="AH729" s="318">
        <f t="shared" si="224"/>
        <v>0</v>
      </c>
      <c r="AI729" s="318">
        <f t="shared" si="225"/>
        <v>0</v>
      </c>
    </row>
    <row r="730" spans="19:35" x14ac:dyDescent="0.25">
      <c r="S730" s="320">
        <f t="shared" si="215"/>
        <v>0</v>
      </c>
      <c r="T730" s="320">
        <f t="shared" si="216"/>
        <v>0</v>
      </c>
      <c r="U730" s="320"/>
      <c r="V730" s="320" t="e">
        <f>VLOOKUP(S730,'Price list'!D$15:S$298,15,FALSE)</f>
        <v>#N/A</v>
      </c>
      <c r="W730" s="320">
        <f t="shared" si="217"/>
        <v>0</v>
      </c>
      <c r="X730" s="320">
        <f t="shared" si="218"/>
        <v>0</v>
      </c>
      <c r="Y730" s="318" t="e">
        <f t="shared" si="214"/>
        <v>#N/A</v>
      </c>
      <c r="Z730" s="318">
        <f t="shared" si="219"/>
        <v>0</v>
      </c>
      <c r="AC730" s="318" t="e">
        <f t="shared" si="220"/>
        <v>#N/A</v>
      </c>
      <c r="AD730" s="318">
        <f t="shared" si="221"/>
        <v>0</v>
      </c>
      <c r="AE730" s="318" t="e">
        <f t="shared" si="222"/>
        <v>#N/A</v>
      </c>
      <c r="AF730" s="318" t="e">
        <f>VLOOKUP(AC730,'Price list'!AN:AO,2,FALSE)</f>
        <v>#N/A</v>
      </c>
      <c r="AG730" s="318">
        <f t="shared" si="223"/>
        <v>0</v>
      </c>
      <c r="AH730" s="318">
        <f t="shared" si="224"/>
        <v>0</v>
      </c>
      <c r="AI730" s="318">
        <f t="shared" si="225"/>
        <v>0</v>
      </c>
    </row>
    <row r="731" spans="19:35" x14ac:dyDescent="0.25">
      <c r="S731" s="320">
        <f t="shared" si="215"/>
        <v>0</v>
      </c>
      <c r="T731" s="320">
        <f t="shared" si="216"/>
        <v>0</v>
      </c>
      <c r="U731" s="320"/>
      <c r="V731" s="320" t="e">
        <f>VLOOKUP(S731,'Price list'!D$15:S$298,15,FALSE)</f>
        <v>#N/A</v>
      </c>
      <c r="W731" s="320">
        <f t="shared" si="217"/>
        <v>0</v>
      </c>
      <c r="X731" s="320">
        <f t="shared" si="218"/>
        <v>0</v>
      </c>
      <c r="Y731" s="318" t="e">
        <f t="shared" si="214"/>
        <v>#N/A</v>
      </c>
      <c r="Z731" s="318">
        <f t="shared" si="219"/>
        <v>0</v>
      </c>
      <c r="AC731" s="318" t="e">
        <f t="shared" si="220"/>
        <v>#N/A</v>
      </c>
      <c r="AD731" s="318">
        <f t="shared" si="221"/>
        <v>0</v>
      </c>
      <c r="AE731" s="318" t="e">
        <f t="shared" si="222"/>
        <v>#N/A</v>
      </c>
      <c r="AF731" s="318" t="e">
        <f>VLOOKUP(AC731,'Price list'!AN:AO,2,FALSE)</f>
        <v>#N/A</v>
      </c>
      <c r="AG731" s="318">
        <f t="shared" si="223"/>
        <v>0</v>
      </c>
      <c r="AH731" s="318">
        <f t="shared" si="224"/>
        <v>0</v>
      </c>
      <c r="AI731" s="318">
        <f t="shared" si="225"/>
        <v>0</v>
      </c>
    </row>
    <row r="732" spans="19:35" x14ac:dyDescent="0.25">
      <c r="S732" s="320">
        <f t="shared" si="215"/>
        <v>0</v>
      </c>
      <c r="T732" s="320">
        <f t="shared" si="216"/>
        <v>0</v>
      </c>
      <c r="U732" s="320"/>
      <c r="V732" s="320" t="e">
        <f>VLOOKUP(S732,'Price list'!D$15:S$298,15,FALSE)</f>
        <v>#N/A</v>
      </c>
      <c r="W732" s="320">
        <f t="shared" si="217"/>
        <v>0</v>
      </c>
      <c r="X732" s="320">
        <f t="shared" si="218"/>
        <v>0</v>
      </c>
      <c r="Y732" s="318" t="e">
        <f t="shared" si="214"/>
        <v>#N/A</v>
      </c>
      <c r="Z732" s="318">
        <f t="shared" si="219"/>
        <v>0</v>
      </c>
      <c r="AC732" s="318" t="e">
        <f t="shared" si="220"/>
        <v>#N/A</v>
      </c>
      <c r="AD732" s="318">
        <f t="shared" si="221"/>
        <v>0</v>
      </c>
      <c r="AE732" s="318" t="e">
        <f t="shared" si="222"/>
        <v>#N/A</v>
      </c>
      <c r="AF732" s="318" t="e">
        <f>VLOOKUP(AC732,'Price list'!AN:AO,2,FALSE)</f>
        <v>#N/A</v>
      </c>
      <c r="AG732" s="318">
        <f t="shared" si="223"/>
        <v>0</v>
      </c>
      <c r="AH732" s="318">
        <f t="shared" si="224"/>
        <v>0</v>
      </c>
      <c r="AI732" s="318">
        <f t="shared" si="225"/>
        <v>0</v>
      </c>
    </row>
    <row r="733" spans="19:35" x14ac:dyDescent="0.25">
      <c r="S733" s="320">
        <f t="shared" si="215"/>
        <v>0</v>
      </c>
      <c r="T733" s="320">
        <f t="shared" si="216"/>
        <v>0</v>
      </c>
      <c r="U733" s="320"/>
      <c r="V733" s="320" t="e">
        <f>VLOOKUP(S733,'Price list'!D$15:S$298,15,FALSE)</f>
        <v>#N/A</v>
      </c>
      <c r="W733" s="320">
        <f t="shared" si="217"/>
        <v>0</v>
      </c>
      <c r="X733" s="320">
        <f t="shared" si="218"/>
        <v>0</v>
      </c>
      <c r="Y733" s="318" t="e">
        <f t="shared" si="214"/>
        <v>#N/A</v>
      </c>
      <c r="Z733" s="318">
        <f t="shared" si="219"/>
        <v>0</v>
      </c>
      <c r="AC733" s="318" t="e">
        <f t="shared" si="220"/>
        <v>#N/A</v>
      </c>
      <c r="AD733" s="318">
        <f t="shared" si="221"/>
        <v>0</v>
      </c>
      <c r="AE733" s="318" t="e">
        <f t="shared" si="222"/>
        <v>#N/A</v>
      </c>
      <c r="AF733" s="318" t="e">
        <f>VLOOKUP(AC733,'Price list'!AN:AO,2,FALSE)</f>
        <v>#N/A</v>
      </c>
      <c r="AG733" s="318">
        <f t="shared" si="223"/>
        <v>0</v>
      </c>
      <c r="AH733" s="318">
        <f t="shared" si="224"/>
        <v>0</v>
      </c>
      <c r="AI733" s="318">
        <f t="shared" si="225"/>
        <v>0</v>
      </c>
    </row>
    <row r="734" spans="19:35" x14ac:dyDescent="0.25">
      <c r="S734" s="320">
        <f t="shared" si="215"/>
        <v>0</v>
      </c>
      <c r="T734" s="320">
        <f t="shared" si="216"/>
        <v>0</v>
      </c>
      <c r="U734" s="320"/>
      <c r="V734" s="320" t="e">
        <f>VLOOKUP(S734,'Price list'!D$15:S$298,15,FALSE)</f>
        <v>#N/A</v>
      </c>
      <c r="W734" s="320">
        <f t="shared" si="217"/>
        <v>0</v>
      </c>
      <c r="X734" s="320">
        <f t="shared" si="218"/>
        <v>0</v>
      </c>
      <c r="Y734" s="318" t="e">
        <f t="shared" si="214"/>
        <v>#N/A</v>
      </c>
      <c r="Z734" s="318">
        <f t="shared" si="219"/>
        <v>0</v>
      </c>
      <c r="AC734" s="318" t="e">
        <f t="shared" si="220"/>
        <v>#N/A</v>
      </c>
      <c r="AD734" s="318">
        <f t="shared" si="221"/>
        <v>0</v>
      </c>
      <c r="AE734" s="318" t="e">
        <f t="shared" si="222"/>
        <v>#N/A</v>
      </c>
      <c r="AF734" s="318" t="e">
        <f>VLOOKUP(AC734,'Price list'!AN:AO,2,FALSE)</f>
        <v>#N/A</v>
      </c>
      <c r="AG734" s="318">
        <f t="shared" si="223"/>
        <v>0</v>
      </c>
      <c r="AH734" s="318">
        <f t="shared" si="224"/>
        <v>0</v>
      </c>
      <c r="AI734" s="318">
        <f t="shared" si="225"/>
        <v>0</v>
      </c>
    </row>
    <row r="735" spans="19:35" x14ac:dyDescent="0.25">
      <c r="S735" s="320">
        <f t="shared" si="215"/>
        <v>0</v>
      </c>
      <c r="T735" s="320">
        <f t="shared" si="216"/>
        <v>0</v>
      </c>
      <c r="U735" s="320"/>
      <c r="V735" s="320" t="e">
        <f>VLOOKUP(S735,'Price list'!D$15:S$298,15,FALSE)</f>
        <v>#N/A</v>
      </c>
      <c r="W735" s="320">
        <f t="shared" si="217"/>
        <v>0</v>
      </c>
      <c r="X735" s="320">
        <f t="shared" si="218"/>
        <v>0</v>
      </c>
      <c r="Y735" s="318" t="e">
        <f t="shared" si="214"/>
        <v>#N/A</v>
      </c>
      <c r="Z735" s="318">
        <f t="shared" si="219"/>
        <v>0</v>
      </c>
      <c r="AC735" s="318" t="e">
        <f t="shared" si="220"/>
        <v>#N/A</v>
      </c>
      <c r="AD735" s="318">
        <f t="shared" si="221"/>
        <v>0</v>
      </c>
      <c r="AE735" s="318" t="e">
        <f t="shared" si="222"/>
        <v>#N/A</v>
      </c>
      <c r="AF735" s="318" t="e">
        <f>VLOOKUP(AC735,'Price list'!AN:AO,2,FALSE)</f>
        <v>#N/A</v>
      </c>
      <c r="AG735" s="318">
        <f t="shared" si="223"/>
        <v>0</v>
      </c>
      <c r="AH735" s="318">
        <f t="shared" si="224"/>
        <v>0</v>
      </c>
      <c r="AI735" s="318">
        <f t="shared" si="225"/>
        <v>0</v>
      </c>
    </row>
    <row r="736" spans="19:35" x14ac:dyDescent="0.25">
      <c r="S736" s="320">
        <f t="shared" si="215"/>
        <v>0</v>
      </c>
      <c r="T736" s="320">
        <f t="shared" si="216"/>
        <v>0</v>
      </c>
      <c r="U736" s="320"/>
      <c r="V736" s="320" t="e">
        <f>VLOOKUP(S736,'Price list'!D$15:S$298,15,FALSE)</f>
        <v>#N/A</v>
      </c>
      <c r="W736" s="320">
        <f t="shared" si="217"/>
        <v>0</v>
      </c>
      <c r="X736" s="320">
        <f t="shared" si="218"/>
        <v>0</v>
      </c>
      <c r="Y736" s="318" t="e">
        <f t="shared" si="214"/>
        <v>#N/A</v>
      </c>
      <c r="Z736" s="318">
        <f t="shared" si="219"/>
        <v>0</v>
      </c>
      <c r="AC736" s="318" t="e">
        <f t="shared" si="220"/>
        <v>#N/A</v>
      </c>
      <c r="AD736" s="318">
        <f t="shared" si="221"/>
        <v>0</v>
      </c>
      <c r="AE736" s="318" t="e">
        <f t="shared" si="222"/>
        <v>#N/A</v>
      </c>
      <c r="AF736" s="318" t="e">
        <f>VLOOKUP(AC736,'Price list'!AN:AO,2,FALSE)</f>
        <v>#N/A</v>
      </c>
      <c r="AG736" s="318">
        <f t="shared" si="223"/>
        <v>0</v>
      </c>
      <c r="AH736" s="318">
        <f t="shared" si="224"/>
        <v>0</v>
      </c>
      <c r="AI736" s="318">
        <f t="shared" si="225"/>
        <v>0</v>
      </c>
    </row>
    <row r="737" spans="19:35" x14ac:dyDescent="0.25">
      <c r="S737" s="320">
        <f t="shared" si="215"/>
        <v>0</v>
      </c>
      <c r="T737" s="320">
        <f t="shared" si="216"/>
        <v>0</v>
      </c>
      <c r="U737" s="320"/>
      <c r="V737" s="320" t="e">
        <f>VLOOKUP(S737,'Price list'!D$15:S$298,15,FALSE)</f>
        <v>#N/A</v>
      </c>
      <c r="W737" s="320">
        <f t="shared" si="217"/>
        <v>0</v>
      </c>
      <c r="X737" s="320">
        <f t="shared" si="218"/>
        <v>0</v>
      </c>
      <c r="Y737" s="318" t="e">
        <f t="shared" si="214"/>
        <v>#N/A</v>
      </c>
      <c r="Z737" s="318">
        <f t="shared" si="219"/>
        <v>0</v>
      </c>
      <c r="AC737" s="318" t="e">
        <f t="shared" si="220"/>
        <v>#N/A</v>
      </c>
      <c r="AD737" s="318">
        <f t="shared" si="221"/>
        <v>0</v>
      </c>
      <c r="AE737" s="318" t="e">
        <f t="shared" si="222"/>
        <v>#N/A</v>
      </c>
      <c r="AF737" s="318" t="e">
        <f>VLOOKUP(AC737,'Price list'!AN:AO,2,FALSE)</f>
        <v>#N/A</v>
      </c>
      <c r="AG737" s="318">
        <f t="shared" si="223"/>
        <v>0</v>
      </c>
      <c r="AH737" s="318">
        <f t="shared" si="224"/>
        <v>0</v>
      </c>
      <c r="AI737" s="318">
        <f t="shared" si="225"/>
        <v>0</v>
      </c>
    </row>
    <row r="738" spans="19:35" x14ac:dyDescent="0.25">
      <c r="S738" s="320">
        <f t="shared" si="215"/>
        <v>0</v>
      </c>
      <c r="T738" s="320">
        <f t="shared" si="216"/>
        <v>0</v>
      </c>
      <c r="U738" s="320"/>
      <c r="V738" s="320" t="e">
        <f>VLOOKUP(S738,'Price list'!D$15:S$298,15,FALSE)</f>
        <v>#N/A</v>
      </c>
      <c r="W738" s="320">
        <f t="shared" si="217"/>
        <v>0</v>
      </c>
      <c r="X738" s="320">
        <f t="shared" si="218"/>
        <v>0</v>
      </c>
      <c r="Y738" s="318" t="e">
        <f t="shared" si="214"/>
        <v>#N/A</v>
      </c>
      <c r="Z738" s="318">
        <f t="shared" si="219"/>
        <v>0</v>
      </c>
      <c r="AC738" s="318" t="e">
        <f t="shared" si="220"/>
        <v>#N/A</v>
      </c>
      <c r="AD738" s="318">
        <f t="shared" si="221"/>
        <v>0</v>
      </c>
      <c r="AE738" s="318" t="e">
        <f t="shared" si="222"/>
        <v>#N/A</v>
      </c>
      <c r="AF738" s="318" t="e">
        <f>VLOOKUP(AC738,'Price list'!AN:AO,2,FALSE)</f>
        <v>#N/A</v>
      </c>
      <c r="AG738" s="318">
        <f t="shared" si="223"/>
        <v>0</v>
      </c>
      <c r="AH738" s="318">
        <f t="shared" si="224"/>
        <v>0</v>
      </c>
      <c r="AI738" s="318">
        <f t="shared" si="225"/>
        <v>0</v>
      </c>
    </row>
    <row r="739" spans="19:35" x14ac:dyDescent="0.25">
      <c r="S739" s="320">
        <f t="shared" si="215"/>
        <v>0</v>
      </c>
      <c r="T739" s="320">
        <f t="shared" si="216"/>
        <v>0</v>
      </c>
      <c r="U739" s="320"/>
      <c r="V739" s="320" t="e">
        <f>VLOOKUP(S739,'Price list'!D$15:S$298,15,FALSE)</f>
        <v>#N/A</v>
      </c>
      <c r="W739" s="320">
        <f t="shared" si="217"/>
        <v>0</v>
      </c>
      <c r="X739" s="320">
        <f t="shared" si="218"/>
        <v>0</v>
      </c>
      <c r="Y739" s="318" t="e">
        <f t="shared" si="214"/>
        <v>#N/A</v>
      </c>
      <c r="Z739" s="318">
        <f t="shared" si="219"/>
        <v>0</v>
      </c>
      <c r="AC739" s="318" t="e">
        <f t="shared" si="220"/>
        <v>#N/A</v>
      </c>
      <c r="AD739" s="318">
        <f t="shared" si="221"/>
        <v>0</v>
      </c>
      <c r="AE739" s="318" t="e">
        <f t="shared" si="222"/>
        <v>#N/A</v>
      </c>
      <c r="AF739" s="318" t="e">
        <f>VLOOKUP(AC739,'Price list'!AN:AO,2,FALSE)</f>
        <v>#N/A</v>
      </c>
      <c r="AG739" s="318">
        <f t="shared" si="223"/>
        <v>0</v>
      </c>
      <c r="AH739" s="318">
        <f t="shared" si="224"/>
        <v>0</v>
      </c>
      <c r="AI739" s="318">
        <f t="shared" si="225"/>
        <v>0</v>
      </c>
    </row>
    <row r="740" spans="19:35" x14ac:dyDescent="0.25">
      <c r="S740" s="320">
        <f t="shared" si="215"/>
        <v>0</v>
      </c>
      <c r="T740" s="320">
        <f t="shared" si="216"/>
        <v>0</v>
      </c>
      <c r="U740" s="320"/>
      <c r="V740" s="320" t="e">
        <f>VLOOKUP(S740,'Price list'!D$15:S$298,15,FALSE)</f>
        <v>#N/A</v>
      </c>
      <c r="W740" s="320">
        <f t="shared" si="217"/>
        <v>0</v>
      </c>
      <c r="X740" s="320">
        <f t="shared" si="218"/>
        <v>0</v>
      </c>
      <c r="Y740" s="318" t="e">
        <f t="shared" si="214"/>
        <v>#N/A</v>
      </c>
      <c r="Z740" s="318">
        <f t="shared" si="219"/>
        <v>0</v>
      </c>
      <c r="AC740" s="318" t="e">
        <f t="shared" si="220"/>
        <v>#N/A</v>
      </c>
      <c r="AD740" s="318">
        <f t="shared" si="221"/>
        <v>0</v>
      </c>
      <c r="AE740" s="318" t="e">
        <f t="shared" si="222"/>
        <v>#N/A</v>
      </c>
      <c r="AF740" s="318" t="e">
        <f>VLOOKUP(AC740,'Price list'!AN:AO,2,FALSE)</f>
        <v>#N/A</v>
      </c>
      <c r="AG740" s="318">
        <f t="shared" si="223"/>
        <v>0</v>
      </c>
      <c r="AH740" s="318">
        <f t="shared" si="224"/>
        <v>0</v>
      </c>
      <c r="AI740" s="318">
        <f t="shared" si="225"/>
        <v>0</v>
      </c>
    </row>
    <row r="741" spans="19:35" x14ac:dyDescent="0.25">
      <c r="S741" s="320">
        <f t="shared" si="215"/>
        <v>0</v>
      </c>
      <c r="T741" s="320">
        <f t="shared" si="216"/>
        <v>0</v>
      </c>
      <c r="U741" s="320"/>
      <c r="V741" s="320" t="e">
        <f>VLOOKUP(S741,'Price list'!D$15:S$298,15,FALSE)</f>
        <v>#N/A</v>
      </c>
      <c r="W741" s="320">
        <f t="shared" si="217"/>
        <v>0</v>
      </c>
      <c r="X741" s="320">
        <f t="shared" si="218"/>
        <v>0</v>
      </c>
      <c r="Y741" s="318" t="e">
        <f t="shared" si="214"/>
        <v>#N/A</v>
      </c>
      <c r="Z741" s="318">
        <f t="shared" si="219"/>
        <v>0</v>
      </c>
      <c r="AC741" s="318" t="e">
        <f t="shared" si="220"/>
        <v>#N/A</v>
      </c>
      <c r="AD741" s="318">
        <f t="shared" si="221"/>
        <v>0</v>
      </c>
      <c r="AE741" s="318" t="e">
        <f t="shared" si="222"/>
        <v>#N/A</v>
      </c>
      <c r="AF741" s="318" t="e">
        <f>VLOOKUP(AC741,'Price list'!AN:AO,2,FALSE)</f>
        <v>#N/A</v>
      </c>
      <c r="AG741" s="318">
        <f t="shared" si="223"/>
        <v>0</v>
      </c>
      <c r="AH741" s="318">
        <f t="shared" si="224"/>
        <v>0</v>
      </c>
      <c r="AI741" s="318">
        <f t="shared" si="225"/>
        <v>0</v>
      </c>
    </row>
    <row r="742" spans="19:35" x14ac:dyDescent="0.25">
      <c r="S742" s="320">
        <f t="shared" si="215"/>
        <v>0</v>
      </c>
      <c r="T742" s="320">
        <f t="shared" si="216"/>
        <v>0</v>
      </c>
      <c r="U742" s="320"/>
      <c r="V742" s="320" t="e">
        <f>VLOOKUP(S742,'Price list'!D$15:S$298,15,FALSE)</f>
        <v>#N/A</v>
      </c>
      <c r="W742" s="320">
        <f t="shared" si="217"/>
        <v>0</v>
      </c>
      <c r="X742" s="320">
        <f t="shared" si="218"/>
        <v>0</v>
      </c>
      <c r="Y742" s="318" t="e">
        <f t="shared" si="214"/>
        <v>#N/A</v>
      </c>
      <c r="Z742" s="318">
        <f t="shared" si="219"/>
        <v>0</v>
      </c>
      <c r="AC742" s="318" t="e">
        <f t="shared" si="220"/>
        <v>#N/A</v>
      </c>
      <c r="AD742" s="318">
        <f t="shared" si="221"/>
        <v>0</v>
      </c>
      <c r="AE742" s="318" t="e">
        <f t="shared" si="222"/>
        <v>#N/A</v>
      </c>
      <c r="AF742" s="318" t="e">
        <f>VLOOKUP(AC742,'Price list'!AN:AO,2,FALSE)</f>
        <v>#N/A</v>
      </c>
      <c r="AG742" s="318">
        <f t="shared" si="223"/>
        <v>0</v>
      </c>
      <c r="AH742" s="318">
        <f t="shared" si="224"/>
        <v>0</v>
      </c>
      <c r="AI742" s="318">
        <f t="shared" si="225"/>
        <v>0</v>
      </c>
    </row>
    <row r="743" spans="19:35" x14ac:dyDescent="0.25">
      <c r="S743" s="320">
        <f t="shared" si="215"/>
        <v>0</v>
      </c>
      <c r="T743" s="320">
        <f t="shared" si="216"/>
        <v>0</v>
      </c>
      <c r="U743" s="320"/>
      <c r="V743" s="320" t="e">
        <f>VLOOKUP(S743,'Price list'!D$15:S$298,15,FALSE)</f>
        <v>#N/A</v>
      </c>
      <c r="W743" s="320">
        <f t="shared" si="217"/>
        <v>0</v>
      </c>
      <c r="X743" s="320">
        <f t="shared" si="218"/>
        <v>0</v>
      </c>
      <c r="Y743" s="318" t="e">
        <f t="shared" si="214"/>
        <v>#N/A</v>
      </c>
      <c r="Z743" s="318">
        <f t="shared" si="219"/>
        <v>0</v>
      </c>
      <c r="AC743" s="318" t="e">
        <f t="shared" si="220"/>
        <v>#N/A</v>
      </c>
      <c r="AD743" s="318">
        <f t="shared" si="221"/>
        <v>0</v>
      </c>
      <c r="AE743" s="318" t="e">
        <f t="shared" si="222"/>
        <v>#N/A</v>
      </c>
      <c r="AF743" s="318" t="e">
        <f>VLOOKUP(AC743,'Price list'!AN:AO,2,FALSE)</f>
        <v>#N/A</v>
      </c>
      <c r="AG743" s="318">
        <f t="shared" si="223"/>
        <v>0</v>
      </c>
      <c r="AH743" s="318">
        <f t="shared" si="224"/>
        <v>0</v>
      </c>
      <c r="AI743" s="318">
        <f t="shared" si="225"/>
        <v>0</v>
      </c>
    </row>
    <row r="744" spans="19:35" x14ac:dyDescent="0.25">
      <c r="S744" s="320">
        <f t="shared" si="215"/>
        <v>0</v>
      </c>
      <c r="T744" s="320">
        <f t="shared" si="216"/>
        <v>0</v>
      </c>
      <c r="U744" s="320"/>
      <c r="V744" s="320" t="e">
        <f>VLOOKUP(S744,'Price list'!D$15:S$298,15,FALSE)</f>
        <v>#N/A</v>
      </c>
      <c r="W744" s="320">
        <f t="shared" si="217"/>
        <v>0</v>
      </c>
      <c r="X744" s="320">
        <f t="shared" si="218"/>
        <v>0</v>
      </c>
      <c r="Y744" s="318" t="e">
        <f t="shared" si="214"/>
        <v>#N/A</v>
      </c>
      <c r="Z744" s="318">
        <f t="shared" si="219"/>
        <v>0</v>
      </c>
      <c r="AC744" s="318" t="e">
        <f t="shared" si="220"/>
        <v>#N/A</v>
      </c>
      <c r="AD744" s="318">
        <f t="shared" si="221"/>
        <v>0</v>
      </c>
      <c r="AE744" s="318" t="e">
        <f t="shared" si="222"/>
        <v>#N/A</v>
      </c>
      <c r="AF744" s="318" t="e">
        <f>VLOOKUP(AC744,'Price list'!AN:AO,2,FALSE)</f>
        <v>#N/A</v>
      </c>
      <c r="AG744" s="318">
        <f t="shared" si="223"/>
        <v>0</v>
      </c>
      <c r="AH744" s="318">
        <f t="shared" si="224"/>
        <v>0</v>
      </c>
      <c r="AI744" s="318">
        <f t="shared" si="225"/>
        <v>0</v>
      </c>
    </row>
    <row r="745" spans="19:35" x14ac:dyDescent="0.25">
      <c r="S745" s="320">
        <f t="shared" si="215"/>
        <v>0</v>
      </c>
      <c r="T745" s="320">
        <f t="shared" si="216"/>
        <v>0</v>
      </c>
      <c r="U745" s="320"/>
      <c r="V745" s="320" t="e">
        <f>VLOOKUP(S745,'Price list'!D$15:S$298,15,FALSE)</f>
        <v>#N/A</v>
      </c>
      <c r="W745" s="320">
        <f t="shared" si="217"/>
        <v>0</v>
      </c>
      <c r="X745" s="320">
        <f t="shared" si="218"/>
        <v>0</v>
      </c>
      <c r="Y745" s="318" t="e">
        <f t="shared" si="214"/>
        <v>#N/A</v>
      </c>
      <c r="Z745" s="318">
        <f t="shared" si="219"/>
        <v>0</v>
      </c>
      <c r="AC745" s="318" t="e">
        <f t="shared" si="220"/>
        <v>#N/A</v>
      </c>
      <c r="AD745" s="318">
        <f t="shared" si="221"/>
        <v>0</v>
      </c>
      <c r="AE745" s="318" t="e">
        <f t="shared" si="222"/>
        <v>#N/A</v>
      </c>
      <c r="AF745" s="318" t="e">
        <f>VLOOKUP(AC745,'Price list'!AN:AO,2,FALSE)</f>
        <v>#N/A</v>
      </c>
      <c r="AG745" s="318">
        <f t="shared" si="223"/>
        <v>0</v>
      </c>
      <c r="AH745" s="318">
        <f t="shared" si="224"/>
        <v>0</v>
      </c>
      <c r="AI745" s="318">
        <f t="shared" si="225"/>
        <v>0</v>
      </c>
    </row>
    <row r="746" spans="19:35" x14ac:dyDescent="0.25">
      <c r="S746" s="320">
        <f t="shared" si="215"/>
        <v>0</v>
      </c>
      <c r="T746" s="320">
        <f t="shared" si="216"/>
        <v>0</v>
      </c>
      <c r="U746" s="320"/>
      <c r="V746" s="320" t="e">
        <f>VLOOKUP(S746,'Price list'!D$15:S$298,15,FALSE)</f>
        <v>#N/A</v>
      </c>
      <c r="W746" s="320">
        <f t="shared" si="217"/>
        <v>0</v>
      </c>
      <c r="X746" s="320">
        <f t="shared" si="218"/>
        <v>0</v>
      </c>
      <c r="Y746" s="318" t="e">
        <f t="shared" si="214"/>
        <v>#N/A</v>
      </c>
      <c r="Z746" s="318">
        <f t="shared" si="219"/>
        <v>0</v>
      </c>
      <c r="AC746" s="318" t="e">
        <f t="shared" si="220"/>
        <v>#N/A</v>
      </c>
      <c r="AD746" s="318">
        <f t="shared" si="221"/>
        <v>0</v>
      </c>
      <c r="AE746" s="318" t="e">
        <f t="shared" si="222"/>
        <v>#N/A</v>
      </c>
      <c r="AF746" s="318" t="e">
        <f>VLOOKUP(AC746,'Price list'!AN:AO,2,FALSE)</f>
        <v>#N/A</v>
      </c>
      <c r="AG746" s="318">
        <f t="shared" si="223"/>
        <v>0</v>
      </c>
      <c r="AH746" s="318">
        <f t="shared" si="224"/>
        <v>0</v>
      </c>
      <c r="AI746" s="318">
        <f t="shared" si="225"/>
        <v>0</v>
      </c>
    </row>
    <row r="747" spans="19:35" x14ac:dyDescent="0.25">
      <c r="S747" s="320">
        <f t="shared" si="215"/>
        <v>0</v>
      </c>
      <c r="T747" s="320">
        <f t="shared" si="216"/>
        <v>0</v>
      </c>
      <c r="U747" s="320"/>
      <c r="V747" s="320" t="e">
        <f>VLOOKUP(S747,'Price list'!D$15:S$298,15,FALSE)</f>
        <v>#N/A</v>
      </c>
      <c r="W747" s="320">
        <f t="shared" si="217"/>
        <v>0</v>
      </c>
      <c r="X747" s="320">
        <f t="shared" si="218"/>
        <v>0</v>
      </c>
      <c r="Y747" s="318" t="e">
        <f t="shared" si="214"/>
        <v>#N/A</v>
      </c>
      <c r="Z747" s="318">
        <f t="shared" si="219"/>
        <v>0</v>
      </c>
      <c r="AC747" s="318" t="e">
        <f t="shared" si="220"/>
        <v>#N/A</v>
      </c>
      <c r="AD747" s="318">
        <f t="shared" si="221"/>
        <v>0</v>
      </c>
      <c r="AE747" s="318" t="e">
        <f t="shared" si="222"/>
        <v>#N/A</v>
      </c>
      <c r="AF747" s="318" t="e">
        <f>VLOOKUP(AC747,'Price list'!AN:AO,2,FALSE)</f>
        <v>#N/A</v>
      </c>
      <c r="AG747" s="318">
        <f t="shared" si="223"/>
        <v>0</v>
      </c>
      <c r="AH747" s="318">
        <f t="shared" si="224"/>
        <v>0</v>
      </c>
      <c r="AI747" s="318">
        <f t="shared" si="225"/>
        <v>0</v>
      </c>
    </row>
    <row r="748" spans="19:35" x14ac:dyDescent="0.25">
      <c r="S748" s="320">
        <f t="shared" si="215"/>
        <v>0</v>
      </c>
      <c r="T748" s="320">
        <f t="shared" si="216"/>
        <v>0</v>
      </c>
      <c r="U748" s="320"/>
      <c r="V748" s="320" t="e">
        <f>VLOOKUP(S748,'Price list'!D$15:S$298,15,FALSE)</f>
        <v>#N/A</v>
      </c>
      <c r="W748" s="320">
        <f t="shared" si="217"/>
        <v>0</v>
      </c>
      <c r="X748" s="320">
        <f t="shared" si="218"/>
        <v>0</v>
      </c>
      <c r="Y748" s="318" t="e">
        <f t="shared" si="214"/>
        <v>#N/A</v>
      </c>
      <c r="Z748" s="318">
        <f t="shared" si="219"/>
        <v>0</v>
      </c>
      <c r="AC748" s="318" t="e">
        <f t="shared" si="220"/>
        <v>#N/A</v>
      </c>
      <c r="AD748" s="318">
        <f t="shared" si="221"/>
        <v>0</v>
      </c>
      <c r="AE748" s="318" t="e">
        <f t="shared" si="222"/>
        <v>#N/A</v>
      </c>
      <c r="AF748" s="318" t="e">
        <f>VLOOKUP(AC748,'Price list'!AN:AO,2,FALSE)</f>
        <v>#N/A</v>
      </c>
      <c r="AG748" s="318">
        <f t="shared" si="223"/>
        <v>0</v>
      </c>
      <c r="AH748" s="318">
        <f t="shared" si="224"/>
        <v>0</v>
      </c>
      <c r="AI748" s="318">
        <f t="shared" si="225"/>
        <v>0</v>
      </c>
    </row>
    <row r="749" spans="19:35" x14ac:dyDescent="0.25">
      <c r="S749" s="320">
        <f t="shared" si="215"/>
        <v>0</v>
      </c>
      <c r="T749" s="320">
        <f t="shared" si="216"/>
        <v>0</v>
      </c>
      <c r="U749" s="320"/>
      <c r="V749" s="320" t="e">
        <f>VLOOKUP(S749,'Price list'!D$15:S$298,15,FALSE)</f>
        <v>#N/A</v>
      </c>
      <c r="W749" s="320">
        <f t="shared" si="217"/>
        <v>0</v>
      </c>
      <c r="X749" s="320">
        <f t="shared" si="218"/>
        <v>0</v>
      </c>
      <c r="Y749" s="318" t="e">
        <f t="shared" si="214"/>
        <v>#N/A</v>
      </c>
      <c r="Z749" s="318">
        <f t="shared" si="219"/>
        <v>0</v>
      </c>
      <c r="AC749" s="318" t="e">
        <f t="shared" si="220"/>
        <v>#N/A</v>
      </c>
      <c r="AD749" s="318">
        <f t="shared" si="221"/>
        <v>0</v>
      </c>
      <c r="AE749" s="318" t="e">
        <f t="shared" si="222"/>
        <v>#N/A</v>
      </c>
      <c r="AF749" s="318" t="e">
        <f>VLOOKUP(AC749,'Price list'!AN:AO,2,FALSE)</f>
        <v>#N/A</v>
      </c>
      <c r="AG749" s="318">
        <f t="shared" si="223"/>
        <v>0</v>
      </c>
      <c r="AH749" s="318">
        <f t="shared" si="224"/>
        <v>0</v>
      </c>
      <c r="AI749" s="318">
        <f t="shared" si="225"/>
        <v>0</v>
      </c>
    </row>
    <row r="750" spans="19:35" x14ac:dyDescent="0.25">
      <c r="S750" s="320">
        <f t="shared" si="215"/>
        <v>0</v>
      </c>
      <c r="T750" s="320">
        <f t="shared" si="216"/>
        <v>0</v>
      </c>
      <c r="U750" s="320"/>
      <c r="V750" s="320" t="e">
        <f>VLOOKUP(S750,'Price list'!D$15:S$298,15,FALSE)</f>
        <v>#N/A</v>
      </c>
      <c r="W750" s="320">
        <f t="shared" si="217"/>
        <v>0</v>
      </c>
      <c r="X750" s="320">
        <f t="shared" si="218"/>
        <v>0</v>
      </c>
      <c r="Y750" s="318" t="e">
        <f t="shared" si="214"/>
        <v>#N/A</v>
      </c>
      <c r="Z750" s="318">
        <f t="shared" si="219"/>
        <v>0</v>
      </c>
      <c r="AC750" s="318" t="e">
        <f t="shared" si="220"/>
        <v>#N/A</v>
      </c>
      <c r="AD750" s="318">
        <f t="shared" si="221"/>
        <v>0</v>
      </c>
      <c r="AE750" s="318" t="e">
        <f t="shared" si="222"/>
        <v>#N/A</v>
      </c>
      <c r="AF750" s="318" t="e">
        <f>VLOOKUP(AC750,'Price list'!AN:AO,2,FALSE)</f>
        <v>#N/A</v>
      </c>
      <c r="AG750" s="318">
        <f t="shared" si="223"/>
        <v>0</v>
      </c>
      <c r="AH750" s="318">
        <f t="shared" si="224"/>
        <v>0</v>
      </c>
      <c r="AI750" s="318">
        <f t="shared" si="225"/>
        <v>0</v>
      </c>
    </row>
    <row r="751" spans="19:35" x14ac:dyDescent="0.25">
      <c r="S751" s="320">
        <f t="shared" si="215"/>
        <v>0</v>
      </c>
      <c r="T751" s="320">
        <f t="shared" si="216"/>
        <v>0</v>
      </c>
      <c r="U751" s="320"/>
      <c r="V751" s="320" t="e">
        <f>VLOOKUP(S751,'Price list'!D$15:S$298,15,FALSE)</f>
        <v>#N/A</v>
      </c>
      <c r="W751" s="320">
        <f t="shared" si="217"/>
        <v>0</v>
      </c>
      <c r="X751" s="320">
        <f t="shared" si="218"/>
        <v>0</v>
      </c>
      <c r="Y751" s="318" t="e">
        <f t="shared" si="214"/>
        <v>#N/A</v>
      </c>
      <c r="Z751" s="318">
        <f t="shared" si="219"/>
        <v>0</v>
      </c>
      <c r="AC751" s="318" t="e">
        <f t="shared" si="220"/>
        <v>#N/A</v>
      </c>
      <c r="AD751" s="318">
        <f t="shared" si="221"/>
        <v>0</v>
      </c>
      <c r="AE751" s="318" t="e">
        <f t="shared" si="222"/>
        <v>#N/A</v>
      </c>
      <c r="AF751" s="318" t="e">
        <f>VLOOKUP(AC751,'Price list'!AN:AO,2,FALSE)</f>
        <v>#N/A</v>
      </c>
      <c r="AG751" s="318">
        <f t="shared" si="223"/>
        <v>0</v>
      </c>
      <c r="AH751" s="318">
        <f t="shared" si="224"/>
        <v>0</v>
      </c>
      <c r="AI751" s="318">
        <f t="shared" si="225"/>
        <v>0</v>
      </c>
    </row>
    <row r="752" spans="19:35" x14ac:dyDescent="0.25">
      <c r="S752" s="320">
        <f t="shared" si="215"/>
        <v>0</v>
      </c>
      <c r="T752" s="320">
        <f t="shared" si="216"/>
        <v>0</v>
      </c>
      <c r="U752" s="320"/>
      <c r="V752" s="320" t="e">
        <f>VLOOKUP(S752,'Price list'!D$15:S$298,15,FALSE)</f>
        <v>#N/A</v>
      </c>
      <c r="W752" s="320">
        <f t="shared" si="217"/>
        <v>0</v>
      </c>
      <c r="X752" s="320">
        <f t="shared" si="218"/>
        <v>0</v>
      </c>
      <c r="Y752" s="318" t="e">
        <f t="shared" si="214"/>
        <v>#N/A</v>
      </c>
      <c r="Z752" s="318">
        <f t="shared" si="219"/>
        <v>0</v>
      </c>
      <c r="AC752" s="318" t="e">
        <f t="shared" si="220"/>
        <v>#N/A</v>
      </c>
      <c r="AD752" s="318">
        <f t="shared" si="221"/>
        <v>0</v>
      </c>
      <c r="AE752" s="318" t="e">
        <f t="shared" si="222"/>
        <v>#N/A</v>
      </c>
      <c r="AF752" s="318" t="e">
        <f>VLOOKUP(AC752,'Price list'!AN:AO,2,FALSE)</f>
        <v>#N/A</v>
      </c>
      <c r="AG752" s="318">
        <f t="shared" si="223"/>
        <v>0</v>
      </c>
      <c r="AH752" s="318">
        <f t="shared" si="224"/>
        <v>0</v>
      </c>
      <c r="AI752" s="318">
        <f t="shared" si="225"/>
        <v>0</v>
      </c>
    </row>
    <row r="753" spans="19:35" x14ac:dyDescent="0.25">
      <c r="S753" s="320">
        <f t="shared" si="215"/>
        <v>0</v>
      </c>
      <c r="T753" s="320">
        <f t="shared" si="216"/>
        <v>0</v>
      </c>
      <c r="U753" s="320"/>
      <c r="V753" s="320" t="e">
        <f>VLOOKUP(S753,'Price list'!D$15:S$298,15,FALSE)</f>
        <v>#N/A</v>
      </c>
      <c r="W753" s="320">
        <f t="shared" si="217"/>
        <v>0</v>
      </c>
      <c r="X753" s="320">
        <f t="shared" si="218"/>
        <v>0</v>
      </c>
      <c r="Y753" s="318" t="e">
        <f t="shared" si="214"/>
        <v>#N/A</v>
      </c>
      <c r="Z753" s="318">
        <f t="shared" si="219"/>
        <v>0</v>
      </c>
      <c r="AC753" s="318" t="e">
        <f t="shared" si="220"/>
        <v>#N/A</v>
      </c>
      <c r="AD753" s="318">
        <f t="shared" si="221"/>
        <v>0</v>
      </c>
      <c r="AE753" s="318" t="e">
        <f t="shared" si="222"/>
        <v>#N/A</v>
      </c>
      <c r="AF753" s="318" t="e">
        <f>VLOOKUP(AC753,'Price list'!AN:AO,2,FALSE)</f>
        <v>#N/A</v>
      </c>
      <c r="AG753" s="318">
        <f t="shared" si="223"/>
        <v>0</v>
      </c>
      <c r="AH753" s="318">
        <f t="shared" si="224"/>
        <v>0</v>
      </c>
      <c r="AI753" s="318">
        <f t="shared" si="225"/>
        <v>0</v>
      </c>
    </row>
    <row r="754" spans="19:35" x14ac:dyDescent="0.25">
      <c r="S754" s="320">
        <f t="shared" si="215"/>
        <v>0</v>
      </c>
      <c r="T754" s="320">
        <f t="shared" si="216"/>
        <v>0</v>
      </c>
      <c r="U754" s="320"/>
      <c r="V754" s="320" t="e">
        <f>VLOOKUP(S754,'Price list'!D$15:S$298,15,FALSE)</f>
        <v>#N/A</v>
      </c>
      <c r="W754" s="320">
        <f t="shared" si="217"/>
        <v>0</v>
      </c>
      <c r="X754" s="320">
        <f t="shared" si="218"/>
        <v>0</v>
      </c>
      <c r="Y754" s="318" t="e">
        <f t="shared" si="214"/>
        <v>#N/A</v>
      </c>
      <c r="Z754" s="318">
        <f t="shared" si="219"/>
        <v>0</v>
      </c>
      <c r="AC754" s="318" t="e">
        <f t="shared" si="220"/>
        <v>#N/A</v>
      </c>
      <c r="AD754" s="318">
        <f t="shared" si="221"/>
        <v>0</v>
      </c>
      <c r="AE754" s="318" t="e">
        <f t="shared" si="222"/>
        <v>#N/A</v>
      </c>
      <c r="AF754" s="318" t="e">
        <f>VLOOKUP(AC754,'Price list'!AN:AO,2,FALSE)</f>
        <v>#N/A</v>
      </c>
      <c r="AG754" s="318">
        <f t="shared" si="223"/>
        <v>0</v>
      </c>
      <c r="AH754" s="318">
        <f t="shared" si="224"/>
        <v>0</v>
      </c>
      <c r="AI754" s="318">
        <f t="shared" si="225"/>
        <v>0</v>
      </c>
    </row>
    <row r="755" spans="19:35" x14ac:dyDescent="0.25">
      <c r="S755" s="320">
        <f t="shared" si="215"/>
        <v>0</v>
      </c>
      <c r="T755" s="320">
        <f t="shared" si="216"/>
        <v>0</v>
      </c>
      <c r="U755" s="320"/>
      <c r="V755" s="320" t="e">
        <f>VLOOKUP(S755,'Price list'!D$15:S$298,15,FALSE)</f>
        <v>#N/A</v>
      </c>
      <c r="W755" s="320">
        <f t="shared" si="217"/>
        <v>0</v>
      </c>
      <c r="X755" s="320">
        <f t="shared" si="218"/>
        <v>0</v>
      </c>
      <c r="Y755" s="318" t="e">
        <f t="shared" si="214"/>
        <v>#N/A</v>
      </c>
      <c r="Z755" s="318">
        <f t="shared" si="219"/>
        <v>0</v>
      </c>
      <c r="AC755" s="318" t="e">
        <f t="shared" si="220"/>
        <v>#N/A</v>
      </c>
      <c r="AD755" s="318">
        <f t="shared" si="221"/>
        <v>0</v>
      </c>
      <c r="AE755" s="318" t="e">
        <f t="shared" si="222"/>
        <v>#N/A</v>
      </c>
      <c r="AF755" s="318" t="e">
        <f>VLOOKUP(AC755,'Price list'!AN:AO,2,FALSE)</f>
        <v>#N/A</v>
      </c>
      <c r="AG755" s="318">
        <f t="shared" si="223"/>
        <v>0</v>
      </c>
      <c r="AH755" s="318">
        <f t="shared" si="224"/>
        <v>0</v>
      </c>
      <c r="AI755" s="318">
        <f t="shared" si="225"/>
        <v>0</v>
      </c>
    </row>
    <row r="756" spans="19:35" x14ac:dyDescent="0.25">
      <c r="S756" s="320">
        <f t="shared" si="215"/>
        <v>0</v>
      </c>
      <c r="T756" s="320">
        <f t="shared" si="216"/>
        <v>0</v>
      </c>
      <c r="U756" s="320"/>
      <c r="V756" s="320" t="e">
        <f>VLOOKUP(S756,'Price list'!D$15:S$298,15,FALSE)</f>
        <v>#N/A</v>
      </c>
      <c r="W756" s="320">
        <f t="shared" si="217"/>
        <v>0</v>
      </c>
      <c r="X756" s="320">
        <f t="shared" si="218"/>
        <v>0</v>
      </c>
      <c r="Y756" s="318" t="e">
        <f t="shared" si="214"/>
        <v>#N/A</v>
      </c>
      <c r="Z756" s="318">
        <f t="shared" si="219"/>
        <v>0</v>
      </c>
      <c r="AC756" s="318" t="e">
        <f t="shared" si="220"/>
        <v>#N/A</v>
      </c>
      <c r="AD756" s="318">
        <f t="shared" si="221"/>
        <v>0</v>
      </c>
      <c r="AE756" s="318" t="e">
        <f t="shared" si="222"/>
        <v>#N/A</v>
      </c>
      <c r="AF756" s="318" t="e">
        <f>VLOOKUP(AC756,'Price list'!AN:AO,2,FALSE)</f>
        <v>#N/A</v>
      </c>
      <c r="AG756" s="318">
        <f t="shared" si="223"/>
        <v>0</v>
      </c>
      <c r="AH756" s="318">
        <f t="shared" si="224"/>
        <v>0</v>
      </c>
      <c r="AI756" s="318">
        <f t="shared" si="225"/>
        <v>0</v>
      </c>
    </row>
    <row r="757" spans="19:35" x14ac:dyDescent="0.25">
      <c r="S757" s="320">
        <f t="shared" si="215"/>
        <v>0</v>
      </c>
      <c r="T757" s="320">
        <f t="shared" si="216"/>
        <v>0</v>
      </c>
      <c r="U757" s="320"/>
      <c r="V757" s="320" t="e">
        <f>VLOOKUP(S757,'Price list'!D$15:S$298,15,FALSE)</f>
        <v>#N/A</v>
      </c>
      <c r="W757" s="320">
        <f t="shared" si="217"/>
        <v>0</v>
      </c>
      <c r="X757" s="320">
        <f t="shared" si="218"/>
        <v>0</v>
      </c>
      <c r="Y757" s="318" t="e">
        <f t="shared" si="214"/>
        <v>#N/A</v>
      </c>
      <c r="Z757" s="318">
        <f t="shared" si="219"/>
        <v>0</v>
      </c>
      <c r="AC757" s="318" t="e">
        <f t="shared" si="220"/>
        <v>#N/A</v>
      </c>
      <c r="AD757" s="318">
        <f t="shared" si="221"/>
        <v>0</v>
      </c>
      <c r="AE757" s="318" t="e">
        <f t="shared" si="222"/>
        <v>#N/A</v>
      </c>
      <c r="AF757" s="318" t="e">
        <f>VLOOKUP(AC757,'Price list'!AN:AO,2,FALSE)</f>
        <v>#N/A</v>
      </c>
      <c r="AG757" s="318">
        <f t="shared" si="223"/>
        <v>0</v>
      </c>
      <c r="AH757" s="318">
        <f t="shared" si="224"/>
        <v>0</v>
      </c>
      <c r="AI757" s="318">
        <f t="shared" si="225"/>
        <v>0</v>
      </c>
    </row>
    <row r="758" spans="19:35" x14ac:dyDescent="0.25">
      <c r="S758" s="320">
        <f t="shared" si="215"/>
        <v>0</v>
      </c>
      <c r="T758" s="320">
        <f t="shared" si="216"/>
        <v>0</v>
      </c>
      <c r="U758" s="320"/>
      <c r="V758" s="320" t="e">
        <f>VLOOKUP(S758,'Price list'!D$15:S$298,15,FALSE)</f>
        <v>#N/A</v>
      </c>
      <c r="W758" s="320">
        <f t="shared" si="217"/>
        <v>0</v>
      </c>
      <c r="X758" s="320">
        <f t="shared" si="218"/>
        <v>0</v>
      </c>
      <c r="Y758" s="318" t="e">
        <f t="shared" si="214"/>
        <v>#N/A</v>
      </c>
      <c r="Z758" s="318">
        <f t="shared" si="219"/>
        <v>0</v>
      </c>
      <c r="AC758" s="318" t="e">
        <f t="shared" si="220"/>
        <v>#N/A</v>
      </c>
      <c r="AD758" s="318">
        <f t="shared" si="221"/>
        <v>0</v>
      </c>
      <c r="AE758" s="318" t="e">
        <f t="shared" si="222"/>
        <v>#N/A</v>
      </c>
      <c r="AF758" s="318" t="e">
        <f>VLOOKUP(AC758,'Price list'!AN:AO,2,FALSE)</f>
        <v>#N/A</v>
      </c>
      <c r="AG758" s="318">
        <f t="shared" si="223"/>
        <v>0</v>
      </c>
      <c r="AH758" s="318">
        <f t="shared" si="224"/>
        <v>0</v>
      </c>
      <c r="AI758" s="318">
        <f t="shared" si="225"/>
        <v>0</v>
      </c>
    </row>
    <row r="759" spans="19:35" x14ac:dyDescent="0.25">
      <c r="S759" s="320">
        <f t="shared" si="215"/>
        <v>0</v>
      </c>
      <c r="T759" s="320">
        <f t="shared" si="216"/>
        <v>0</v>
      </c>
      <c r="U759" s="320"/>
      <c r="V759" s="320" t="e">
        <f>VLOOKUP(S759,'Price list'!D$15:S$298,15,FALSE)</f>
        <v>#N/A</v>
      </c>
      <c r="W759" s="320">
        <f t="shared" si="217"/>
        <v>0</v>
      </c>
      <c r="X759" s="320">
        <f t="shared" si="218"/>
        <v>0</v>
      </c>
      <c r="Y759" s="318" t="e">
        <f t="shared" si="214"/>
        <v>#N/A</v>
      </c>
      <c r="Z759" s="318">
        <f t="shared" si="219"/>
        <v>0</v>
      </c>
      <c r="AC759" s="318" t="e">
        <f t="shared" si="220"/>
        <v>#N/A</v>
      </c>
      <c r="AD759" s="318">
        <f t="shared" si="221"/>
        <v>0</v>
      </c>
      <c r="AE759" s="318" t="e">
        <f t="shared" si="222"/>
        <v>#N/A</v>
      </c>
      <c r="AF759" s="318" t="e">
        <f>VLOOKUP(AC759,'Price list'!AN:AO,2,FALSE)</f>
        <v>#N/A</v>
      </c>
      <c r="AG759" s="318">
        <f t="shared" si="223"/>
        <v>0</v>
      </c>
      <c r="AH759" s="318">
        <f t="shared" si="224"/>
        <v>0</v>
      </c>
      <c r="AI759" s="318">
        <f t="shared" si="225"/>
        <v>0</v>
      </c>
    </row>
    <row r="760" spans="19:35" x14ac:dyDescent="0.25">
      <c r="S760" s="320">
        <f t="shared" si="215"/>
        <v>0</v>
      </c>
      <c r="T760" s="320">
        <f t="shared" si="216"/>
        <v>0</v>
      </c>
      <c r="U760" s="320"/>
      <c r="V760" s="320" t="e">
        <f>VLOOKUP(S760,'Price list'!D$15:S$298,15,FALSE)</f>
        <v>#N/A</v>
      </c>
      <c r="W760" s="320">
        <f t="shared" si="217"/>
        <v>0</v>
      </c>
      <c r="X760" s="320">
        <f t="shared" si="218"/>
        <v>0</v>
      </c>
      <c r="Y760" s="318" t="e">
        <f t="shared" si="214"/>
        <v>#N/A</v>
      </c>
      <c r="Z760" s="318">
        <f t="shared" si="219"/>
        <v>0</v>
      </c>
      <c r="AC760" s="318" t="e">
        <f t="shared" si="220"/>
        <v>#N/A</v>
      </c>
      <c r="AD760" s="318">
        <f t="shared" si="221"/>
        <v>0</v>
      </c>
      <c r="AE760" s="318" t="e">
        <f t="shared" si="222"/>
        <v>#N/A</v>
      </c>
      <c r="AF760" s="318" t="e">
        <f>VLOOKUP(AC760,'Price list'!AN:AO,2,FALSE)</f>
        <v>#N/A</v>
      </c>
      <c r="AG760" s="318">
        <f t="shared" si="223"/>
        <v>0</v>
      </c>
      <c r="AH760" s="318">
        <f t="shared" si="224"/>
        <v>0</v>
      </c>
      <c r="AI760" s="318">
        <f t="shared" si="225"/>
        <v>0</v>
      </c>
    </row>
    <row r="761" spans="19:35" x14ac:dyDescent="0.25">
      <c r="S761" s="320">
        <f t="shared" si="215"/>
        <v>0</v>
      </c>
      <c r="T761" s="320">
        <f t="shared" si="216"/>
        <v>0</v>
      </c>
      <c r="U761" s="320"/>
      <c r="V761" s="320" t="e">
        <f>VLOOKUP(S761,'Price list'!D$15:S$298,15,FALSE)</f>
        <v>#N/A</v>
      </c>
      <c r="W761" s="320">
        <f t="shared" si="217"/>
        <v>0</v>
      </c>
      <c r="X761" s="320">
        <f t="shared" si="218"/>
        <v>0</v>
      </c>
      <c r="Y761" s="318" t="e">
        <f t="shared" si="214"/>
        <v>#N/A</v>
      </c>
      <c r="Z761" s="318">
        <f t="shared" si="219"/>
        <v>0</v>
      </c>
      <c r="AC761" s="318" t="e">
        <f t="shared" si="220"/>
        <v>#N/A</v>
      </c>
      <c r="AD761" s="318">
        <f t="shared" si="221"/>
        <v>0</v>
      </c>
      <c r="AE761" s="318" t="e">
        <f t="shared" si="222"/>
        <v>#N/A</v>
      </c>
      <c r="AF761" s="318" t="e">
        <f>VLOOKUP(AC761,'Price list'!AN:AO,2,FALSE)</f>
        <v>#N/A</v>
      </c>
      <c r="AG761" s="318">
        <f t="shared" si="223"/>
        <v>0</v>
      </c>
      <c r="AH761" s="318">
        <f t="shared" si="224"/>
        <v>0</v>
      </c>
      <c r="AI761" s="318">
        <f t="shared" si="225"/>
        <v>0</v>
      </c>
    </row>
    <row r="762" spans="19:35" x14ac:dyDescent="0.25">
      <c r="S762" s="320">
        <f t="shared" si="215"/>
        <v>0</v>
      </c>
      <c r="T762" s="320">
        <f t="shared" si="216"/>
        <v>0</v>
      </c>
      <c r="U762" s="320"/>
      <c r="V762" s="320" t="e">
        <f>VLOOKUP(S762,'Price list'!D$15:S$298,15,FALSE)</f>
        <v>#N/A</v>
      </c>
      <c r="W762" s="320">
        <f t="shared" si="217"/>
        <v>0</v>
      </c>
      <c r="X762" s="320">
        <f t="shared" si="218"/>
        <v>0</v>
      </c>
      <c r="Y762" s="318" t="e">
        <f t="shared" si="214"/>
        <v>#N/A</v>
      </c>
      <c r="Z762" s="318">
        <f t="shared" si="219"/>
        <v>0</v>
      </c>
      <c r="AC762" s="318" t="e">
        <f t="shared" si="220"/>
        <v>#N/A</v>
      </c>
      <c r="AD762" s="318">
        <f t="shared" si="221"/>
        <v>0</v>
      </c>
      <c r="AE762" s="318" t="e">
        <f t="shared" si="222"/>
        <v>#N/A</v>
      </c>
      <c r="AF762" s="318" t="e">
        <f>VLOOKUP(AC762,'Price list'!AN:AO,2,FALSE)</f>
        <v>#N/A</v>
      </c>
      <c r="AG762" s="318">
        <f t="shared" si="223"/>
        <v>0</v>
      </c>
      <c r="AH762" s="318">
        <f t="shared" si="224"/>
        <v>0</v>
      </c>
      <c r="AI762" s="318">
        <f t="shared" si="225"/>
        <v>0</v>
      </c>
    </row>
    <row r="763" spans="19:35" x14ac:dyDescent="0.25">
      <c r="S763" s="320">
        <f t="shared" si="215"/>
        <v>0</v>
      </c>
      <c r="T763" s="320">
        <f t="shared" si="216"/>
        <v>0</v>
      </c>
      <c r="U763" s="320"/>
      <c r="V763" s="320" t="e">
        <f>VLOOKUP(S763,'Price list'!D$15:S$298,15,FALSE)</f>
        <v>#N/A</v>
      </c>
      <c r="W763" s="320">
        <f t="shared" si="217"/>
        <v>0</v>
      </c>
      <c r="X763" s="320">
        <f t="shared" si="218"/>
        <v>0</v>
      </c>
      <c r="Y763" s="318" t="e">
        <f t="shared" si="214"/>
        <v>#N/A</v>
      </c>
      <c r="Z763" s="318">
        <f t="shared" si="219"/>
        <v>0</v>
      </c>
      <c r="AC763" s="318" t="e">
        <f t="shared" si="220"/>
        <v>#N/A</v>
      </c>
      <c r="AD763" s="318">
        <f t="shared" si="221"/>
        <v>0</v>
      </c>
      <c r="AE763" s="318" t="e">
        <f t="shared" si="222"/>
        <v>#N/A</v>
      </c>
      <c r="AF763" s="318" t="e">
        <f>VLOOKUP(AC763,'Price list'!AN:AO,2,FALSE)</f>
        <v>#N/A</v>
      </c>
      <c r="AG763" s="318">
        <f t="shared" si="223"/>
        <v>0</v>
      </c>
      <c r="AH763" s="318">
        <f t="shared" si="224"/>
        <v>0</v>
      </c>
      <c r="AI763" s="318">
        <f t="shared" si="225"/>
        <v>0</v>
      </c>
    </row>
    <row r="764" spans="19:35" x14ac:dyDescent="0.25">
      <c r="S764" s="320">
        <f t="shared" si="215"/>
        <v>0</v>
      </c>
      <c r="T764" s="320">
        <f t="shared" si="216"/>
        <v>0</v>
      </c>
      <c r="U764" s="320"/>
      <c r="V764" s="320" t="e">
        <f>VLOOKUP(S764,'Price list'!D$15:S$298,15,FALSE)</f>
        <v>#N/A</v>
      </c>
      <c r="W764" s="320">
        <f t="shared" si="217"/>
        <v>0</v>
      </c>
      <c r="X764" s="320">
        <f t="shared" si="218"/>
        <v>0</v>
      </c>
      <c r="Y764" s="318" t="e">
        <f t="shared" si="214"/>
        <v>#N/A</v>
      </c>
      <c r="Z764" s="318">
        <f t="shared" si="219"/>
        <v>0</v>
      </c>
      <c r="AC764" s="318" t="e">
        <f t="shared" si="220"/>
        <v>#N/A</v>
      </c>
      <c r="AD764" s="318">
        <f t="shared" si="221"/>
        <v>0</v>
      </c>
      <c r="AE764" s="318" t="e">
        <f t="shared" si="222"/>
        <v>#N/A</v>
      </c>
      <c r="AF764" s="318" t="e">
        <f>VLOOKUP(AC764,'Price list'!AN:AO,2,FALSE)</f>
        <v>#N/A</v>
      </c>
      <c r="AG764" s="318">
        <f t="shared" si="223"/>
        <v>0</v>
      </c>
      <c r="AH764" s="318">
        <f t="shared" si="224"/>
        <v>0</v>
      </c>
      <c r="AI764" s="318">
        <f t="shared" si="225"/>
        <v>0</v>
      </c>
    </row>
    <row r="765" spans="19:35" x14ac:dyDescent="0.25">
      <c r="S765" s="320">
        <f t="shared" si="215"/>
        <v>0</v>
      </c>
      <c r="T765" s="320">
        <f t="shared" si="216"/>
        <v>0</v>
      </c>
      <c r="U765" s="320"/>
      <c r="V765" s="320" t="e">
        <f>VLOOKUP(S765,'Price list'!D$15:S$298,15,FALSE)</f>
        <v>#N/A</v>
      </c>
      <c r="W765" s="320">
        <f t="shared" si="217"/>
        <v>0</v>
      </c>
      <c r="X765" s="320">
        <f t="shared" si="218"/>
        <v>0</v>
      </c>
      <c r="Y765" s="318" t="e">
        <f t="shared" si="214"/>
        <v>#N/A</v>
      </c>
      <c r="Z765" s="318">
        <f t="shared" si="219"/>
        <v>0</v>
      </c>
      <c r="AC765" s="318" t="e">
        <f t="shared" si="220"/>
        <v>#N/A</v>
      </c>
      <c r="AD765" s="318">
        <f t="shared" si="221"/>
        <v>0</v>
      </c>
      <c r="AE765" s="318" t="e">
        <f t="shared" si="222"/>
        <v>#N/A</v>
      </c>
      <c r="AF765" s="318" t="e">
        <f>VLOOKUP(AC765,'Price list'!AN:AO,2,FALSE)</f>
        <v>#N/A</v>
      </c>
      <c r="AG765" s="318">
        <f t="shared" si="223"/>
        <v>0</v>
      </c>
      <c r="AH765" s="318">
        <f t="shared" si="224"/>
        <v>0</v>
      </c>
      <c r="AI765" s="318">
        <f t="shared" si="225"/>
        <v>0</v>
      </c>
    </row>
    <row r="766" spans="19:35" x14ac:dyDescent="0.25">
      <c r="S766" s="320">
        <f t="shared" si="215"/>
        <v>0</v>
      </c>
      <c r="T766" s="320">
        <f t="shared" si="216"/>
        <v>0</v>
      </c>
      <c r="U766" s="320"/>
      <c r="V766" s="320" t="e">
        <f>VLOOKUP(S766,'Price list'!D$15:S$298,15,FALSE)</f>
        <v>#N/A</v>
      </c>
      <c r="W766" s="320">
        <f t="shared" si="217"/>
        <v>0</v>
      </c>
      <c r="X766" s="320">
        <f t="shared" si="218"/>
        <v>0</v>
      </c>
      <c r="Y766" s="318" t="e">
        <f t="shared" si="214"/>
        <v>#N/A</v>
      </c>
      <c r="Z766" s="318">
        <f t="shared" si="219"/>
        <v>0</v>
      </c>
      <c r="AC766" s="318" t="e">
        <f t="shared" si="220"/>
        <v>#N/A</v>
      </c>
      <c r="AD766" s="318">
        <f t="shared" si="221"/>
        <v>0</v>
      </c>
      <c r="AE766" s="318" t="e">
        <f t="shared" si="222"/>
        <v>#N/A</v>
      </c>
      <c r="AF766" s="318" t="e">
        <f>VLOOKUP(AC766,'Price list'!AN:AO,2,FALSE)</f>
        <v>#N/A</v>
      </c>
      <c r="AG766" s="318">
        <f t="shared" si="223"/>
        <v>0</v>
      </c>
      <c r="AH766" s="318">
        <f t="shared" si="224"/>
        <v>0</v>
      </c>
      <c r="AI766" s="318">
        <f t="shared" si="225"/>
        <v>0</v>
      </c>
    </row>
    <row r="767" spans="19:35" x14ac:dyDescent="0.25">
      <c r="S767" s="320">
        <f t="shared" si="215"/>
        <v>0</v>
      </c>
      <c r="T767" s="320">
        <f t="shared" si="216"/>
        <v>0</v>
      </c>
      <c r="U767" s="320"/>
      <c r="V767" s="320" t="e">
        <f>VLOOKUP(S767,'Price list'!D$15:S$298,15,FALSE)</f>
        <v>#N/A</v>
      </c>
      <c r="W767" s="320">
        <f t="shared" si="217"/>
        <v>0</v>
      </c>
      <c r="X767" s="320">
        <f t="shared" si="218"/>
        <v>0</v>
      </c>
      <c r="Y767" s="318" t="e">
        <f t="shared" si="214"/>
        <v>#N/A</v>
      </c>
      <c r="Z767" s="318">
        <f t="shared" si="219"/>
        <v>0</v>
      </c>
      <c r="AC767" s="318" t="e">
        <f t="shared" si="220"/>
        <v>#N/A</v>
      </c>
      <c r="AD767" s="318">
        <f t="shared" si="221"/>
        <v>0</v>
      </c>
      <c r="AE767" s="318" t="e">
        <f t="shared" si="222"/>
        <v>#N/A</v>
      </c>
      <c r="AF767" s="318" t="e">
        <f>VLOOKUP(AC767,'Price list'!AN:AO,2,FALSE)</f>
        <v>#N/A</v>
      </c>
      <c r="AG767" s="318">
        <f t="shared" si="223"/>
        <v>0</v>
      </c>
      <c r="AH767" s="318">
        <f t="shared" si="224"/>
        <v>0</v>
      </c>
      <c r="AI767" s="318">
        <f t="shared" si="225"/>
        <v>0</v>
      </c>
    </row>
    <row r="768" spans="19:35" x14ac:dyDescent="0.25">
      <c r="S768" s="320">
        <f t="shared" si="215"/>
        <v>0</v>
      </c>
      <c r="T768" s="320">
        <f t="shared" si="216"/>
        <v>0</v>
      </c>
      <c r="U768" s="320"/>
      <c r="V768" s="320" t="e">
        <f>VLOOKUP(S768,'Price list'!D$15:S$298,15,FALSE)</f>
        <v>#N/A</v>
      </c>
      <c r="W768" s="320">
        <f t="shared" si="217"/>
        <v>0</v>
      </c>
      <c r="X768" s="320">
        <f t="shared" si="218"/>
        <v>0</v>
      </c>
      <c r="Y768" s="318" t="e">
        <f t="shared" si="214"/>
        <v>#N/A</v>
      </c>
      <c r="Z768" s="318">
        <f t="shared" si="219"/>
        <v>0</v>
      </c>
      <c r="AC768" s="318" t="e">
        <f t="shared" si="220"/>
        <v>#N/A</v>
      </c>
      <c r="AD768" s="318">
        <f t="shared" si="221"/>
        <v>0</v>
      </c>
      <c r="AE768" s="318" t="e">
        <f t="shared" si="222"/>
        <v>#N/A</v>
      </c>
      <c r="AF768" s="318" t="e">
        <f>VLOOKUP(AC768,'Price list'!AN:AO,2,FALSE)</f>
        <v>#N/A</v>
      </c>
      <c r="AG768" s="318">
        <f t="shared" si="223"/>
        <v>0</v>
      </c>
      <c r="AH768" s="318">
        <f t="shared" si="224"/>
        <v>0</v>
      </c>
      <c r="AI768" s="318">
        <f t="shared" si="225"/>
        <v>0</v>
      </c>
    </row>
    <row r="769" spans="19:35" x14ac:dyDescent="0.25">
      <c r="S769" s="320">
        <f t="shared" si="215"/>
        <v>0</v>
      </c>
      <c r="T769" s="320">
        <f t="shared" si="216"/>
        <v>0</v>
      </c>
      <c r="U769" s="320"/>
      <c r="V769" s="320" t="e">
        <f>VLOOKUP(S769,'Price list'!D$15:S$298,15,FALSE)</f>
        <v>#N/A</v>
      </c>
      <c r="W769" s="320">
        <f t="shared" si="217"/>
        <v>0</v>
      </c>
      <c r="X769" s="320">
        <f t="shared" si="218"/>
        <v>0</v>
      </c>
      <c r="Y769" s="318" t="e">
        <f t="shared" si="214"/>
        <v>#N/A</v>
      </c>
      <c r="Z769" s="318">
        <f t="shared" si="219"/>
        <v>0</v>
      </c>
      <c r="AC769" s="318" t="e">
        <f t="shared" si="220"/>
        <v>#N/A</v>
      </c>
      <c r="AD769" s="318">
        <f t="shared" si="221"/>
        <v>0</v>
      </c>
      <c r="AE769" s="318" t="e">
        <f t="shared" si="222"/>
        <v>#N/A</v>
      </c>
      <c r="AF769" s="318" t="e">
        <f>VLOOKUP(AC769,'Price list'!AN:AO,2,FALSE)</f>
        <v>#N/A</v>
      </c>
      <c r="AG769" s="318">
        <f t="shared" si="223"/>
        <v>0</v>
      </c>
      <c r="AH769" s="318">
        <f t="shared" si="224"/>
        <v>0</v>
      </c>
      <c r="AI769" s="318">
        <f t="shared" si="225"/>
        <v>0</v>
      </c>
    </row>
    <row r="770" spans="19:35" x14ac:dyDescent="0.25">
      <c r="S770" s="320">
        <f t="shared" si="215"/>
        <v>0</v>
      </c>
      <c r="T770" s="320">
        <f t="shared" si="216"/>
        <v>0</v>
      </c>
      <c r="U770" s="320"/>
      <c r="V770" s="320" t="e">
        <f>VLOOKUP(S770,'Price list'!D$15:S$298,15,FALSE)</f>
        <v>#N/A</v>
      </c>
      <c r="W770" s="320">
        <f t="shared" si="217"/>
        <v>0</v>
      </c>
      <c r="X770" s="320">
        <f t="shared" si="218"/>
        <v>0</v>
      </c>
      <c r="Y770" s="318" t="e">
        <f t="shared" si="214"/>
        <v>#N/A</v>
      </c>
      <c r="Z770" s="318">
        <f t="shared" si="219"/>
        <v>0</v>
      </c>
      <c r="AC770" s="318" t="e">
        <f t="shared" si="220"/>
        <v>#N/A</v>
      </c>
      <c r="AD770" s="318">
        <f t="shared" si="221"/>
        <v>0</v>
      </c>
      <c r="AE770" s="318" t="e">
        <f t="shared" si="222"/>
        <v>#N/A</v>
      </c>
      <c r="AF770" s="318" t="e">
        <f>VLOOKUP(AC770,'Price list'!AN:AO,2,FALSE)</f>
        <v>#N/A</v>
      </c>
      <c r="AG770" s="318">
        <f t="shared" si="223"/>
        <v>0</v>
      </c>
      <c r="AH770" s="318">
        <f t="shared" si="224"/>
        <v>0</v>
      </c>
      <c r="AI770" s="318">
        <f t="shared" si="225"/>
        <v>0</v>
      </c>
    </row>
    <row r="771" spans="19:35" x14ac:dyDescent="0.25">
      <c r="S771" s="320">
        <f t="shared" si="215"/>
        <v>0</v>
      </c>
      <c r="T771" s="320">
        <f t="shared" si="216"/>
        <v>0</v>
      </c>
      <c r="U771" s="320"/>
      <c r="V771" s="320" t="e">
        <f>VLOOKUP(S771,'Price list'!D$15:S$298,15,FALSE)</f>
        <v>#N/A</v>
      </c>
      <c r="W771" s="320">
        <f t="shared" si="217"/>
        <v>0</v>
      </c>
      <c r="X771" s="320">
        <f t="shared" si="218"/>
        <v>0</v>
      </c>
      <c r="Y771" s="318" t="e">
        <f t="shared" ref="Y771:Y834" si="226">VLOOKUP(A771,AA:AB,2,FALSE)</f>
        <v>#N/A</v>
      </c>
      <c r="Z771" s="318">
        <f t="shared" si="219"/>
        <v>0</v>
      </c>
      <c r="AC771" s="318" t="e">
        <f t="shared" si="220"/>
        <v>#N/A</v>
      </c>
      <c r="AD771" s="318">
        <f t="shared" si="221"/>
        <v>0</v>
      </c>
      <c r="AE771" s="318" t="e">
        <f t="shared" si="222"/>
        <v>#N/A</v>
      </c>
      <c r="AF771" s="318" t="e">
        <f>VLOOKUP(AC771,'Price list'!AN:AO,2,FALSE)</f>
        <v>#N/A</v>
      </c>
      <c r="AG771" s="318">
        <f t="shared" si="223"/>
        <v>0</v>
      </c>
      <c r="AH771" s="318">
        <f t="shared" si="224"/>
        <v>0</v>
      </c>
      <c r="AI771" s="318">
        <f t="shared" si="225"/>
        <v>0</v>
      </c>
    </row>
    <row r="772" spans="19:35" x14ac:dyDescent="0.25">
      <c r="S772" s="320">
        <f t="shared" si="215"/>
        <v>0</v>
      </c>
      <c r="T772" s="320">
        <f t="shared" si="216"/>
        <v>0</v>
      </c>
      <c r="U772" s="320"/>
      <c r="V772" s="320" t="e">
        <f>VLOOKUP(S772,'Price list'!D$15:S$298,15,FALSE)</f>
        <v>#N/A</v>
      </c>
      <c r="W772" s="320">
        <f t="shared" si="217"/>
        <v>0</v>
      </c>
      <c r="X772" s="320">
        <f t="shared" si="218"/>
        <v>0</v>
      </c>
      <c r="Y772" s="318" t="e">
        <f t="shared" si="226"/>
        <v>#N/A</v>
      </c>
      <c r="Z772" s="318">
        <f t="shared" si="219"/>
        <v>0</v>
      </c>
      <c r="AC772" s="318" t="e">
        <f t="shared" si="220"/>
        <v>#N/A</v>
      </c>
      <c r="AD772" s="318">
        <f t="shared" si="221"/>
        <v>0</v>
      </c>
      <c r="AE772" s="318" t="e">
        <f t="shared" si="222"/>
        <v>#N/A</v>
      </c>
      <c r="AF772" s="318" t="e">
        <f>VLOOKUP(AC772,'Price list'!AN:AO,2,FALSE)</f>
        <v>#N/A</v>
      </c>
      <c r="AG772" s="318">
        <f t="shared" si="223"/>
        <v>0</v>
      </c>
      <c r="AH772" s="318">
        <f t="shared" si="224"/>
        <v>0</v>
      </c>
      <c r="AI772" s="318">
        <f t="shared" si="225"/>
        <v>0</v>
      </c>
    </row>
    <row r="773" spans="19:35" x14ac:dyDescent="0.25">
      <c r="S773" s="320">
        <f t="shared" si="215"/>
        <v>0</v>
      </c>
      <c r="T773" s="320">
        <f t="shared" si="216"/>
        <v>0</v>
      </c>
      <c r="U773" s="320"/>
      <c r="V773" s="320" t="e">
        <f>VLOOKUP(S773,'Price list'!D$15:S$298,15,FALSE)</f>
        <v>#N/A</v>
      </c>
      <c r="W773" s="320">
        <f t="shared" si="217"/>
        <v>0</v>
      </c>
      <c r="X773" s="320">
        <f t="shared" si="218"/>
        <v>0</v>
      </c>
      <c r="Y773" s="318" t="e">
        <f t="shared" si="226"/>
        <v>#N/A</v>
      </c>
      <c r="Z773" s="318">
        <f t="shared" si="219"/>
        <v>0</v>
      </c>
      <c r="AC773" s="318" t="e">
        <f t="shared" si="220"/>
        <v>#N/A</v>
      </c>
      <c r="AD773" s="318">
        <f t="shared" si="221"/>
        <v>0</v>
      </c>
      <c r="AE773" s="318" t="e">
        <f t="shared" si="222"/>
        <v>#N/A</v>
      </c>
      <c r="AF773" s="318" t="e">
        <f>VLOOKUP(AC773,'Price list'!AN:AO,2,FALSE)</f>
        <v>#N/A</v>
      </c>
      <c r="AG773" s="318">
        <f t="shared" si="223"/>
        <v>0</v>
      </c>
      <c r="AH773" s="318">
        <f t="shared" si="224"/>
        <v>0</v>
      </c>
      <c r="AI773" s="318">
        <f t="shared" si="225"/>
        <v>0</v>
      </c>
    </row>
    <row r="774" spans="19:35" x14ac:dyDescent="0.25">
      <c r="S774" s="320">
        <f t="shared" si="215"/>
        <v>0</v>
      </c>
      <c r="T774" s="320">
        <f t="shared" si="216"/>
        <v>0</v>
      </c>
      <c r="U774" s="320"/>
      <c r="V774" s="320" t="e">
        <f>VLOOKUP(S774,'Price list'!D$15:S$298,15,FALSE)</f>
        <v>#N/A</v>
      </c>
      <c r="W774" s="320">
        <f t="shared" si="217"/>
        <v>0</v>
      </c>
      <c r="X774" s="320">
        <f t="shared" si="218"/>
        <v>0</v>
      </c>
      <c r="Y774" s="318" t="e">
        <f t="shared" si="226"/>
        <v>#N/A</v>
      </c>
      <c r="Z774" s="318">
        <f t="shared" si="219"/>
        <v>0</v>
      </c>
      <c r="AC774" s="318" t="e">
        <f t="shared" si="220"/>
        <v>#N/A</v>
      </c>
      <c r="AD774" s="318">
        <f t="shared" si="221"/>
        <v>0</v>
      </c>
      <c r="AE774" s="318" t="e">
        <f t="shared" si="222"/>
        <v>#N/A</v>
      </c>
      <c r="AF774" s="318" t="e">
        <f>VLOOKUP(AC774,'Price list'!AN:AO,2,FALSE)</f>
        <v>#N/A</v>
      </c>
      <c r="AG774" s="318">
        <f t="shared" si="223"/>
        <v>0</v>
      </c>
      <c r="AH774" s="318">
        <f t="shared" si="224"/>
        <v>0</v>
      </c>
      <c r="AI774" s="318">
        <f t="shared" si="225"/>
        <v>0</v>
      </c>
    </row>
    <row r="775" spans="19:35" x14ac:dyDescent="0.25">
      <c r="S775" s="320">
        <f t="shared" si="215"/>
        <v>0</v>
      </c>
      <c r="T775" s="320">
        <f t="shared" si="216"/>
        <v>0</v>
      </c>
      <c r="U775" s="320"/>
      <c r="V775" s="320" t="e">
        <f>VLOOKUP(S775,'Price list'!D$15:S$298,15,FALSE)</f>
        <v>#N/A</v>
      </c>
      <c r="W775" s="320">
        <f t="shared" si="217"/>
        <v>0</v>
      </c>
      <c r="X775" s="320">
        <f t="shared" si="218"/>
        <v>0</v>
      </c>
      <c r="Y775" s="318" t="e">
        <f t="shared" si="226"/>
        <v>#N/A</v>
      </c>
      <c r="Z775" s="318">
        <f t="shared" si="219"/>
        <v>0</v>
      </c>
      <c r="AC775" s="318" t="e">
        <f t="shared" si="220"/>
        <v>#N/A</v>
      </c>
      <c r="AD775" s="318">
        <f t="shared" si="221"/>
        <v>0</v>
      </c>
      <c r="AE775" s="318" t="e">
        <f t="shared" si="222"/>
        <v>#N/A</v>
      </c>
      <c r="AF775" s="318" t="e">
        <f>VLOOKUP(AC775,'Price list'!AN:AO,2,FALSE)</f>
        <v>#N/A</v>
      </c>
      <c r="AG775" s="318">
        <f t="shared" si="223"/>
        <v>0</v>
      </c>
      <c r="AH775" s="318">
        <f t="shared" si="224"/>
        <v>0</v>
      </c>
      <c r="AI775" s="318">
        <f t="shared" si="225"/>
        <v>0</v>
      </c>
    </row>
    <row r="776" spans="19:35" x14ac:dyDescent="0.25">
      <c r="S776" s="320">
        <f t="shared" si="215"/>
        <v>0</v>
      </c>
      <c r="T776" s="320">
        <f t="shared" si="216"/>
        <v>0</v>
      </c>
      <c r="U776" s="320"/>
      <c r="V776" s="320" t="e">
        <f>VLOOKUP(S776,'Price list'!D$15:S$298,15,FALSE)</f>
        <v>#N/A</v>
      </c>
      <c r="W776" s="320">
        <f t="shared" si="217"/>
        <v>0</v>
      </c>
      <c r="X776" s="320">
        <f t="shared" si="218"/>
        <v>0</v>
      </c>
      <c r="Y776" s="318" t="e">
        <f t="shared" si="226"/>
        <v>#N/A</v>
      </c>
      <c r="Z776" s="318">
        <f t="shared" si="219"/>
        <v>0</v>
      </c>
      <c r="AC776" s="318" t="e">
        <f t="shared" si="220"/>
        <v>#N/A</v>
      </c>
      <c r="AD776" s="318">
        <f t="shared" si="221"/>
        <v>0</v>
      </c>
      <c r="AE776" s="318" t="e">
        <f t="shared" si="222"/>
        <v>#N/A</v>
      </c>
      <c r="AF776" s="318" t="e">
        <f>VLOOKUP(AC776,'Price list'!AN:AO,2,FALSE)</f>
        <v>#N/A</v>
      </c>
      <c r="AG776" s="318">
        <f t="shared" si="223"/>
        <v>0</v>
      </c>
      <c r="AH776" s="318">
        <f t="shared" si="224"/>
        <v>0</v>
      </c>
      <c r="AI776" s="318">
        <f t="shared" si="225"/>
        <v>0</v>
      </c>
    </row>
    <row r="777" spans="19:35" x14ac:dyDescent="0.25">
      <c r="S777" s="320">
        <f t="shared" ref="S777:S840" si="227">E777</f>
        <v>0</v>
      </c>
      <c r="T777" s="320">
        <f t="shared" ref="T777:T840" si="228">D777</f>
        <v>0</v>
      </c>
      <c r="U777" s="320"/>
      <c r="V777" s="320" t="e">
        <f>VLOOKUP(S777,'Price list'!D$15:S$298,15,FALSE)</f>
        <v>#N/A</v>
      </c>
      <c r="W777" s="320">
        <f t="shared" ref="W777:W840" si="229">G777</f>
        <v>0</v>
      </c>
      <c r="X777" s="320">
        <f t="shared" ref="X777:X840" si="230">H777</f>
        <v>0</v>
      </c>
      <c r="Y777" s="318" t="e">
        <f t="shared" si="226"/>
        <v>#N/A</v>
      </c>
      <c r="Z777" s="318">
        <f t="shared" ref="Z777:Z840" si="231">B777</f>
        <v>0</v>
      </c>
      <c r="AC777" s="318" t="e">
        <f t="shared" ref="AC777:AC840" si="232">CONCATENATE(Y777,S777,Z777)</f>
        <v>#N/A</v>
      </c>
      <c r="AD777" s="318">
        <f t="shared" ref="AD777:AD840" si="233">S777</f>
        <v>0</v>
      </c>
      <c r="AE777" s="318" t="e">
        <f t="shared" ref="AE777:AE840" si="234">CONCATENATE(Y777,AD777)</f>
        <v>#N/A</v>
      </c>
      <c r="AF777" s="318" t="e">
        <f>VLOOKUP(AC777,'Price list'!AN:AO,2,FALSE)</f>
        <v>#N/A</v>
      </c>
      <c r="AG777" s="318">
        <f t="shared" ref="AG777:AG840" si="235">S777</f>
        <v>0</v>
      </c>
      <c r="AH777" s="318">
        <f t="shared" ref="AH777:AH840" si="236">W777</f>
        <v>0</v>
      </c>
      <c r="AI777" s="318">
        <f t="shared" ref="AI777:AI840" si="237">X777</f>
        <v>0</v>
      </c>
    </row>
    <row r="778" spans="19:35" x14ac:dyDescent="0.25">
      <c r="S778" s="320">
        <f t="shared" si="227"/>
        <v>0</v>
      </c>
      <c r="T778" s="320">
        <f t="shared" si="228"/>
        <v>0</v>
      </c>
      <c r="U778" s="320"/>
      <c r="V778" s="320" t="e">
        <f>VLOOKUP(S778,'Price list'!D$15:S$298,15,FALSE)</f>
        <v>#N/A</v>
      </c>
      <c r="W778" s="320">
        <f t="shared" si="229"/>
        <v>0</v>
      </c>
      <c r="X778" s="320">
        <f t="shared" si="230"/>
        <v>0</v>
      </c>
      <c r="Y778" s="318" t="e">
        <f t="shared" si="226"/>
        <v>#N/A</v>
      </c>
      <c r="Z778" s="318">
        <f t="shared" si="231"/>
        <v>0</v>
      </c>
      <c r="AC778" s="318" t="e">
        <f t="shared" si="232"/>
        <v>#N/A</v>
      </c>
      <c r="AD778" s="318">
        <f t="shared" si="233"/>
        <v>0</v>
      </c>
      <c r="AE778" s="318" t="e">
        <f t="shared" si="234"/>
        <v>#N/A</v>
      </c>
      <c r="AF778" s="318" t="e">
        <f>VLOOKUP(AC778,'Price list'!AN:AO,2,FALSE)</f>
        <v>#N/A</v>
      </c>
      <c r="AG778" s="318">
        <f t="shared" si="235"/>
        <v>0</v>
      </c>
      <c r="AH778" s="318">
        <f t="shared" si="236"/>
        <v>0</v>
      </c>
      <c r="AI778" s="318">
        <f t="shared" si="237"/>
        <v>0</v>
      </c>
    </row>
    <row r="779" spans="19:35" x14ac:dyDescent="0.25">
      <c r="S779" s="320">
        <f t="shared" si="227"/>
        <v>0</v>
      </c>
      <c r="T779" s="320">
        <f t="shared" si="228"/>
        <v>0</v>
      </c>
      <c r="U779" s="320"/>
      <c r="V779" s="320" t="e">
        <f>VLOOKUP(S779,'Price list'!D$15:S$298,15,FALSE)</f>
        <v>#N/A</v>
      </c>
      <c r="W779" s="320">
        <f t="shared" si="229"/>
        <v>0</v>
      </c>
      <c r="X779" s="320">
        <f t="shared" si="230"/>
        <v>0</v>
      </c>
      <c r="Y779" s="318" t="e">
        <f t="shared" si="226"/>
        <v>#N/A</v>
      </c>
      <c r="Z779" s="318">
        <f t="shared" si="231"/>
        <v>0</v>
      </c>
      <c r="AC779" s="318" t="e">
        <f t="shared" si="232"/>
        <v>#N/A</v>
      </c>
      <c r="AD779" s="318">
        <f t="shared" si="233"/>
        <v>0</v>
      </c>
      <c r="AE779" s="318" t="e">
        <f t="shared" si="234"/>
        <v>#N/A</v>
      </c>
      <c r="AF779" s="318" t="e">
        <f>VLOOKUP(AC779,'Price list'!AN:AO,2,FALSE)</f>
        <v>#N/A</v>
      </c>
      <c r="AG779" s="318">
        <f t="shared" si="235"/>
        <v>0</v>
      </c>
      <c r="AH779" s="318">
        <f t="shared" si="236"/>
        <v>0</v>
      </c>
      <c r="AI779" s="318">
        <f t="shared" si="237"/>
        <v>0</v>
      </c>
    </row>
    <row r="780" spans="19:35" x14ac:dyDescent="0.25">
      <c r="S780" s="320">
        <f t="shared" si="227"/>
        <v>0</v>
      </c>
      <c r="T780" s="320">
        <f t="shared" si="228"/>
        <v>0</v>
      </c>
      <c r="U780" s="320"/>
      <c r="V780" s="320" t="e">
        <f>VLOOKUP(S780,'Price list'!D$15:S$298,15,FALSE)</f>
        <v>#N/A</v>
      </c>
      <c r="W780" s="320">
        <f t="shared" si="229"/>
        <v>0</v>
      </c>
      <c r="X780" s="320">
        <f t="shared" si="230"/>
        <v>0</v>
      </c>
      <c r="Y780" s="318" t="e">
        <f t="shared" si="226"/>
        <v>#N/A</v>
      </c>
      <c r="Z780" s="318">
        <f t="shared" si="231"/>
        <v>0</v>
      </c>
      <c r="AC780" s="318" t="e">
        <f t="shared" si="232"/>
        <v>#N/A</v>
      </c>
      <c r="AD780" s="318">
        <f t="shared" si="233"/>
        <v>0</v>
      </c>
      <c r="AE780" s="318" t="e">
        <f t="shared" si="234"/>
        <v>#N/A</v>
      </c>
      <c r="AF780" s="318" t="e">
        <f>VLOOKUP(AC780,'Price list'!AN:AO,2,FALSE)</f>
        <v>#N/A</v>
      </c>
      <c r="AG780" s="318">
        <f t="shared" si="235"/>
        <v>0</v>
      </c>
      <c r="AH780" s="318">
        <f t="shared" si="236"/>
        <v>0</v>
      </c>
      <c r="AI780" s="318">
        <f t="shared" si="237"/>
        <v>0</v>
      </c>
    </row>
    <row r="781" spans="19:35" x14ac:dyDescent="0.25">
      <c r="S781" s="320">
        <f t="shared" si="227"/>
        <v>0</v>
      </c>
      <c r="T781" s="320">
        <f t="shared" si="228"/>
        <v>0</v>
      </c>
      <c r="U781" s="320"/>
      <c r="V781" s="320" t="e">
        <f>VLOOKUP(S781,'Price list'!D$15:S$298,15,FALSE)</f>
        <v>#N/A</v>
      </c>
      <c r="W781" s="320">
        <f t="shared" si="229"/>
        <v>0</v>
      </c>
      <c r="X781" s="320">
        <f t="shared" si="230"/>
        <v>0</v>
      </c>
      <c r="Y781" s="318" t="e">
        <f t="shared" si="226"/>
        <v>#N/A</v>
      </c>
      <c r="Z781" s="318">
        <f t="shared" si="231"/>
        <v>0</v>
      </c>
      <c r="AC781" s="318" t="e">
        <f t="shared" si="232"/>
        <v>#N/A</v>
      </c>
      <c r="AD781" s="318">
        <f t="shared" si="233"/>
        <v>0</v>
      </c>
      <c r="AE781" s="318" t="e">
        <f t="shared" si="234"/>
        <v>#N/A</v>
      </c>
      <c r="AF781" s="318" t="e">
        <f>VLOOKUP(AC781,'Price list'!AN:AO,2,FALSE)</f>
        <v>#N/A</v>
      </c>
      <c r="AG781" s="318">
        <f t="shared" si="235"/>
        <v>0</v>
      </c>
      <c r="AH781" s="318">
        <f t="shared" si="236"/>
        <v>0</v>
      </c>
      <c r="AI781" s="318">
        <f t="shared" si="237"/>
        <v>0</v>
      </c>
    </row>
    <row r="782" spans="19:35" x14ac:dyDescent="0.25">
      <c r="S782" s="320">
        <f t="shared" si="227"/>
        <v>0</v>
      </c>
      <c r="T782" s="320">
        <f t="shared" si="228"/>
        <v>0</v>
      </c>
      <c r="U782" s="320"/>
      <c r="V782" s="320" t="e">
        <f>VLOOKUP(S782,'Price list'!D$15:S$298,15,FALSE)</f>
        <v>#N/A</v>
      </c>
      <c r="W782" s="320">
        <f t="shared" si="229"/>
        <v>0</v>
      </c>
      <c r="X782" s="320">
        <f t="shared" si="230"/>
        <v>0</v>
      </c>
      <c r="Y782" s="318" t="e">
        <f t="shared" si="226"/>
        <v>#N/A</v>
      </c>
      <c r="Z782" s="318">
        <f t="shared" si="231"/>
        <v>0</v>
      </c>
      <c r="AC782" s="318" t="e">
        <f t="shared" si="232"/>
        <v>#N/A</v>
      </c>
      <c r="AD782" s="318">
        <f t="shared" si="233"/>
        <v>0</v>
      </c>
      <c r="AE782" s="318" t="e">
        <f t="shared" si="234"/>
        <v>#N/A</v>
      </c>
      <c r="AF782" s="318" t="e">
        <f>VLOOKUP(AC782,'Price list'!AN:AO,2,FALSE)</f>
        <v>#N/A</v>
      </c>
      <c r="AG782" s="318">
        <f t="shared" si="235"/>
        <v>0</v>
      </c>
      <c r="AH782" s="318">
        <f t="shared" si="236"/>
        <v>0</v>
      </c>
      <c r="AI782" s="318">
        <f t="shared" si="237"/>
        <v>0</v>
      </c>
    </row>
    <row r="783" spans="19:35" x14ac:dyDescent="0.25">
      <c r="S783" s="320">
        <f t="shared" si="227"/>
        <v>0</v>
      </c>
      <c r="T783" s="320">
        <f t="shared" si="228"/>
        <v>0</v>
      </c>
      <c r="U783" s="320"/>
      <c r="V783" s="320" t="e">
        <f>VLOOKUP(S783,'Price list'!D$15:S$298,15,FALSE)</f>
        <v>#N/A</v>
      </c>
      <c r="W783" s="320">
        <f t="shared" si="229"/>
        <v>0</v>
      </c>
      <c r="X783" s="320">
        <f t="shared" si="230"/>
        <v>0</v>
      </c>
      <c r="Y783" s="318" t="e">
        <f t="shared" si="226"/>
        <v>#N/A</v>
      </c>
      <c r="Z783" s="318">
        <f t="shared" si="231"/>
        <v>0</v>
      </c>
      <c r="AC783" s="318" t="e">
        <f t="shared" si="232"/>
        <v>#N/A</v>
      </c>
      <c r="AD783" s="318">
        <f t="shared" si="233"/>
        <v>0</v>
      </c>
      <c r="AE783" s="318" t="e">
        <f t="shared" si="234"/>
        <v>#N/A</v>
      </c>
      <c r="AF783" s="318" t="e">
        <f>VLOOKUP(AC783,'Price list'!AN:AO,2,FALSE)</f>
        <v>#N/A</v>
      </c>
      <c r="AG783" s="318">
        <f t="shared" si="235"/>
        <v>0</v>
      </c>
      <c r="AH783" s="318">
        <f t="shared" si="236"/>
        <v>0</v>
      </c>
      <c r="AI783" s="318">
        <f t="shared" si="237"/>
        <v>0</v>
      </c>
    </row>
    <row r="784" spans="19:35" x14ac:dyDescent="0.25">
      <c r="S784" s="320">
        <f t="shared" si="227"/>
        <v>0</v>
      </c>
      <c r="T784" s="320">
        <f t="shared" si="228"/>
        <v>0</v>
      </c>
      <c r="U784" s="320"/>
      <c r="V784" s="320" t="e">
        <f>VLOOKUP(S784,'Price list'!D$15:S$298,15,FALSE)</f>
        <v>#N/A</v>
      </c>
      <c r="W784" s="320">
        <f t="shared" si="229"/>
        <v>0</v>
      </c>
      <c r="X784" s="320">
        <f t="shared" si="230"/>
        <v>0</v>
      </c>
      <c r="Y784" s="318" t="e">
        <f t="shared" si="226"/>
        <v>#N/A</v>
      </c>
      <c r="Z784" s="318">
        <f t="shared" si="231"/>
        <v>0</v>
      </c>
      <c r="AC784" s="318" t="e">
        <f t="shared" si="232"/>
        <v>#N/A</v>
      </c>
      <c r="AD784" s="318">
        <f t="shared" si="233"/>
        <v>0</v>
      </c>
      <c r="AE784" s="318" t="e">
        <f t="shared" si="234"/>
        <v>#N/A</v>
      </c>
      <c r="AF784" s="318" t="e">
        <f>VLOOKUP(AC784,'Price list'!AN:AO,2,FALSE)</f>
        <v>#N/A</v>
      </c>
      <c r="AG784" s="318">
        <f t="shared" si="235"/>
        <v>0</v>
      </c>
      <c r="AH784" s="318">
        <f t="shared" si="236"/>
        <v>0</v>
      </c>
      <c r="AI784" s="318">
        <f t="shared" si="237"/>
        <v>0</v>
      </c>
    </row>
    <row r="785" spans="19:35" x14ac:dyDescent="0.25">
      <c r="S785" s="320">
        <f t="shared" si="227"/>
        <v>0</v>
      </c>
      <c r="T785" s="320">
        <f t="shared" si="228"/>
        <v>0</v>
      </c>
      <c r="U785" s="320"/>
      <c r="V785" s="320" t="e">
        <f>VLOOKUP(S785,'Price list'!D$15:S$298,15,FALSE)</f>
        <v>#N/A</v>
      </c>
      <c r="W785" s="320">
        <f t="shared" si="229"/>
        <v>0</v>
      </c>
      <c r="X785" s="320">
        <f t="shared" si="230"/>
        <v>0</v>
      </c>
      <c r="Y785" s="318" t="e">
        <f t="shared" si="226"/>
        <v>#N/A</v>
      </c>
      <c r="Z785" s="318">
        <f t="shared" si="231"/>
        <v>0</v>
      </c>
      <c r="AC785" s="318" t="e">
        <f t="shared" si="232"/>
        <v>#N/A</v>
      </c>
      <c r="AD785" s="318">
        <f t="shared" si="233"/>
        <v>0</v>
      </c>
      <c r="AE785" s="318" t="e">
        <f t="shared" si="234"/>
        <v>#N/A</v>
      </c>
      <c r="AF785" s="318" t="e">
        <f>VLOOKUP(AC785,'Price list'!AN:AO,2,FALSE)</f>
        <v>#N/A</v>
      </c>
      <c r="AG785" s="318">
        <f t="shared" si="235"/>
        <v>0</v>
      </c>
      <c r="AH785" s="318">
        <f t="shared" si="236"/>
        <v>0</v>
      </c>
      <c r="AI785" s="318">
        <f t="shared" si="237"/>
        <v>0</v>
      </c>
    </row>
    <row r="786" spans="19:35" x14ac:dyDescent="0.25">
      <c r="S786" s="320">
        <f t="shared" si="227"/>
        <v>0</v>
      </c>
      <c r="T786" s="320">
        <f t="shared" si="228"/>
        <v>0</v>
      </c>
      <c r="U786" s="320"/>
      <c r="V786" s="320" t="e">
        <f>VLOOKUP(S786,'Price list'!D$15:S$298,15,FALSE)</f>
        <v>#N/A</v>
      </c>
      <c r="W786" s="320">
        <f t="shared" si="229"/>
        <v>0</v>
      </c>
      <c r="X786" s="320">
        <f t="shared" si="230"/>
        <v>0</v>
      </c>
      <c r="Y786" s="318" t="e">
        <f t="shared" si="226"/>
        <v>#N/A</v>
      </c>
      <c r="Z786" s="318">
        <f t="shared" si="231"/>
        <v>0</v>
      </c>
      <c r="AC786" s="318" t="e">
        <f t="shared" si="232"/>
        <v>#N/A</v>
      </c>
      <c r="AD786" s="318">
        <f t="shared" si="233"/>
        <v>0</v>
      </c>
      <c r="AE786" s="318" t="e">
        <f t="shared" si="234"/>
        <v>#N/A</v>
      </c>
      <c r="AF786" s="318" t="e">
        <f>VLOOKUP(AC786,'Price list'!AN:AO,2,FALSE)</f>
        <v>#N/A</v>
      </c>
      <c r="AG786" s="318">
        <f t="shared" si="235"/>
        <v>0</v>
      </c>
      <c r="AH786" s="318">
        <f t="shared" si="236"/>
        <v>0</v>
      </c>
      <c r="AI786" s="318">
        <f t="shared" si="237"/>
        <v>0</v>
      </c>
    </row>
    <row r="787" spans="19:35" x14ac:dyDescent="0.25">
      <c r="S787" s="320">
        <f t="shared" si="227"/>
        <v>0</v>
      </c>
      <c r="T787" s="320">
        <f t="shared" si="228"/>
        <v>0</v>
      </c>
      <c r="U787" s="320"/>
      <c r="V787" s="320" t="e">
        <f>VLOOKUP(S787,'Price list'!D$15:S$298,15,FALSE)</f>
        <v>#N/A</v>
      </c>
      <c r="W787" s="320">
        <f t="shared" si="229"/>
        <v>0</v>
      </c>
      <c r="X787" s="320">
        <f t="shared" si="230"/>
        <v>0</v>
      </c>
      <c r="Y787" s="318" t="e">
        <f t="shared" si="226"/>
        <v>#N/A</v>
      </c>
      <c r="Z787" s="318">
        <f t="shared" si="231"/>
        <v>0</v>
      </c>
      <c r="AC787" s="318" t="e">
        <f t="shared" si="232"/>
        <v>#N/A</v>
      </c>
      <c r="AD787" s="318">
        <f t="shared" si="233"/>
        <v>0</v>
      </c>
      <c r="AE787" s="318" t="e">
        <f t="shared" si="234"/>
        <v>#N/A</v>
      </c>
      <c r="AF787" s="318" t="e">
        <f>VLOOKUP(AC787,'Price list'!AN:AO,2,FALSE)</f>
        <v>#N/A</v>
      </c>
      <c r="AG787" s="318">
        <f t="shared" si="235"/>
        <v>0</v>
      </c>
      <c r="AH787" s="318">
        <f t="shared" si="236"/>
        <v>0</v>
      </c>
      <c r="AI787" s="318">
        <f t="shared" si="237"/>
        <v>0</v>
      </c>
    </row>
    <row r="788" spans="19:35" x14ac:dyDescent="0.25">
      <c r="S788" s="320">
        <f t="shared" si="227"/>
        <v>0</v>
      </c>
      <c r="T788" s="320">
        <f t="shared" si="228"/>
        <v>0</v>
      </c>
      <c r="U788" s="320"/>
      <c r="V788" s="320" t="e">
        <f>VLOOKUP(S788,'Price list'!D$15:S$298,15,FALSE)</f>
        <v>#N/A</v>
      </c>
      <c r="W788" s="320">
        <f t="shared" si="229"/>
        <v>0</v>
      </c>
      <c r="X788" s="320">
        <f t="shared" si="230"/>
        <v>0</v>
      </c>
      <c r="Y788" s="318" t="e">
        <f t="shared" si="226"/>
        <v>#N/A</v>
      </c>
      <c r="Z788" s="318">
        <f t="shared" si="231"/>
        <v>0</v>
      </c>
      <c r="AC788" s="318" t="e">
        <f t="shared" si="232"/>
        <v>#N/A</v>
      </c>
      <c r="AD788" s="318">
        <f t="shared" si="233"/>
        <v>0</v>
      </c>
      <c r="AE788" s="318" t="e">
        <f t="shared" si="234"/>
        <v>#N/A</v>
      </c>
      <c r="AF788" s="318" t="e">
        <f>VLOOKUP(AC788,'Price list'!AN:AO,2,FALSE)</f>
        <v>#N/A</v>
      </c>
      <c r="AG788" s="318">
        <f t="shared" si="235"/>
        <v>0</v>
      </c>
      <c r="AH788" s="318">
        <f t="shared" si="236"/>
        <v>0</v>
      </c>
      <c r="AI788" s="318">
        <f t="shared" si="237"/>
        <v>0</v>
      </c>
    </row>
    <row r="789" spans="19:35" x14ac:dyDescent="0.25">
      <c r="S789" s="320">
        <f t="shared" si="227"/>
        <v>0</v>
      </c>
      <c r="T789" s="320">
        <f t="shared" si="228"/>
        <v>0</v>
      </c>
      <c r="U789" s="320"/>
      <c r="V789" s="320" t="e">
        <f>VLOOKUP(S789,'Price list'!D$15:S$298,15,FALSE)</f>
        <v>#N/A</v>
      </c>
      <c r="W789" s="320">
        <f t="shared" si="229"/>
        <v>0</v>
      </c>
      <c r="X789" s="320">
        <f t="shared" si="230"/>
        <v>0</v>
      </c>
      <c r="Y789" s="318" t="e">
        <f t="shared" si="226"/>
        <v>#N/A</v>
      </c>
      <c r="Z789" s="318">
        <f t="shared" si="231"/>
        <v>0</v>
      </c>
      <c r="AC789" s="318" t="e">
        <f t="shared" si="232"/>
        <v>#N/A</v>
      </c>
      <c r="AD789" s="318">
        <f t="shared" si="233"/>
        <v>0</v>
      </c>
      <c r="AE789" s="318" t="e">
        <f t="shared" si="234"/>
        <v>#N/A</v>
      </c>
      <c r="AF789" s="318" t="e">
        <f>VLOOKUP(AC789,'Price list'!AN:AO,2,FALSE)</f>
        <v>#N/A</v>
      </c>
      <c r="AG789" s="318">
        <f t="shared" si="235"/>
        <v>0</v>
      </c>
      <c r="AH789" s="318">
        <f t="shared" si="236"/>
        <v>0</v>
      </c>
      <c r="AI789" s="318">
        <f t="shared" si="237"/>
        <v>0</v>
      </c>
    </row>
    <row r="790" spans="19:35" x14ac:dyDescent="0.25">
      <c r="S790" s="320">
        <f t="shared" si="227"/>
        <v>0</v>
      </c>
      <c r="T790" s="320">
        <f t="shared" si="228"/>
        <v>0</v>
      </c>
      <c r="U790" s="320"/>
      <c r="V790" s="320" t="e">
        <f>VLOOKUP(S790,'Price list'!D$15:S$298,15,FALSE)</f>
        <v>#N/A</v>
      </c>
      <c r="W790" s="320">
        <f t="shared" si="229"/>
        <v>0</v>
      </c>
      <c r="X790" s="320">
        <f t="shared" si="230"/>
        <v>0</v>
      </c>
      <c r="Y790" s="318" t="e">
        <f t="shared" si="226"/>
        <v>#N/A</v>
      </c>
      <c r="Z790" s="318">
        <f t="shared" si="231"/>
        <v>0</v>
      </c>
      <c r="AC790" s="318" t="e">
        <f t="shared" si="232"/>
        <v>#N/A</v>
      </c>
      <c r="AD790" s="318">
        <f t="shared" si="233"/>
        <v>0</v>
      </c>
      <c r="AE790" s="318" t="e">
        <f t="shared" si="234"/>
        <v>#N/A</v>
      </c>
      <c r="AF790" s="318" t="e">
        <f>VLOOKUP(AC790,'Price list'!AN:AO,2,FALSE)</f>
        <v>#N/A</v>
      </c>
      <c r="AG790" s="318">
        <f t="shared" si="235"/>
        <v>0</v>
      </c>
      <c r="AH790" s="318">
        <f t="shared" si="236"/>
        <v>0</v>
      </c>
      <c r="AI790" s="318">
        <f t="shared" si="237"/>
        <v>0</v>
      </c>
    </row>
    <row r="791" spans="19:35" x14ac:dyDescent="0.25">
      <c r="S791" s="320">
        <f t="shared" si="227"/>
        <v>0</v>
      </c>
      <c r="T791" s="320">
        <f t="shared" si="228"/>
        <v>0</v>
      </c>
      <c r="U791" s="320"/>
      <c r="V791" s="320" t="e">
        <f>VLOOKUP(S791,'Price list'!D$15:S$298,15,FALSE)</f>
        <v>#N/A</v>
      </c>
      <c r="W791" s="320">
        <f t="shared" si="229"/>
        <v>0</v>
      </c>
      <c r="X791" s="320">
        <f t="shared" si="230"/>
        <v>0</v>
      </c>
      <c r="Y791" s="318" t="e">
        <f t="shared" si="226"/>
        <v>#N/A</v>
      </c>
      <c r="Z791" s="318">
        <f t="shared" si="231"/>
        <v>0</v>
      </c>
      <c r="AC791" s="318" t="e">
        <f t="shared" si="232"/>
        <v>#N/A</v>
      </c>
      <c r="AD791" s="318">
        <f t="shared" si="233"/>
        <v>0</v>
      </c>
      <c r="AE791" s="318" t="e">
        <f t="shared" si="234"/>
        <v>#N/A</v>
      </c>
      <c r="AF791" s="318" t="e">
        <f>VLOOKUP(AC791,'Price list'!AN:AO,2,FALSE)</f>
        <v>#N/A</v>
      </c>
      <c r="AG791" s="318">
        <f t="shared" si="235"/>
        <v>0</v>
      </c>
      <c r="AH791" s="318">
        <f t="shared" si="236"/>
        <v>0</v>
      </c>
      <c r="AI791" s="318">
        <f t="shared" si="237"/>
        <v>0</v>
      </c>
    </row>
    <row r="792" spans="19:35" x14ac:dyDescent="0.25">
      <c r="S792" s="320">
        <f t="shared" si="227"/>
        <v>0</v>
      </c>
      <c r="T792" s="320">
        <f t="shared" si="228"/>
        <v>0</v>
      </c>
      <c r="U792" s="320"/>
      <c r="V792" s="320" t="e">
        <f>VLOOKUP(S792,'Price list'!D$15:S$298,15,FALSE)</f>
        <v>#N/A</v>
      </c>
      <c r="W792" s="320">
        <f t="shared" si="229"/>
        <v>0</v>
      </c>
      <c r="X792" s="320">
        <f t="shared" si="230"/>
        <v>0</v>
      </c>
      <c r="Y792" s="318" t="e">
        <f t="shared" si="226"/>
        <v>#N/A</v>
      </c>
      <c r="Z792" s="318">
        <f t="shared" si="231"/>
        <v>0</v>
      </c>
      <c r="AC792" s="318" t="e">
        <f t="shared" si="232"/>
        <v>#N/A</v>
      </c>
      <c r="AD792" s="318">
        <f t="shared" si="233"/>
        <v>0</v>
      </c>
      <c r="AE792" s="318" t="e">
        <f t="shared" si="234"/>
        <v>#N/A</v>
      </c>
      <c r="AF792" s="318" t="e">
        <f>VLOOKUP(AC792,'Price list'!AN:AO,2,FALSE)</f>
        <v>#N/A</v>
      </c>
      <c r="AG792" s="318">
        <f t="shared" si="235"/>
        <v>0</v>
      </c>
      <c r="AH792" s="318">
        <f t="shared" si="236"/>
        <v>0</v>
      </c>
      <c r="AI792" s="318">
        <f t="shared" si="237"/>
        <v>0</v>
      </c>
    </row>
    <row r="793" spans="19:35" x14ac:dyDescent="0.25">
      <c r="S793" s="320">
        <f t="shared" si="227"/>
        <v>0</v>
      </c>
      <c r="T793" s="320">
        <f t="shared" si="228"/>
        <v>0</v>
      </c>
      <c r="U793" s="320"/>
      <c r="V793" s="320" t="e">
        <f>VLOOKUP(S793,'Price list'!D$15:S$298,15,FALSE)</f>
        <v>#N/A</v>
      </c>
      <c r="W793" s="320">
        <f t="shared" si="229"/>
        <v>0</v>
      </c>
      <c r="X793" s="320">
        <f t="shared" si="230"/>
        <v>0</v>
      </c>
      <c r="Y793" s="318" t="e">
        <f t="shared" si="226"/>
        <v>#N/A</v>
      </c>
      <c r="Z793" s="318">
        <f t="shared" si="231"/>
        <v>0</v>
      </c>
      <c r="AC793" s="318" t="e">
        <f t="shared" si="232"/>
        <v>#N/A</v>
      </c>
      <c r="AD793" s="318">
        <f t="shared" si="233"/>
        <v>0</v>
      </c>
      <c r="AE793" s="318" t="e">
        <f t="shared" si="234"/>
        <v>#N/A</v>
      </c>
      <c r="AF793" s="318" t="e">
        <f>VLOOKUP(AC793,'Price list'!AN:AO,2,FALSE)</f>
        <v>#N/A</v>
      </c>
      <c r="AG793" s="318">
        <f t="shared" si="235"/>
        <v>0</v>
      </c>
      <c r="AH793" s="318">
        <f t="shared" si="236"/>
        <v>0</v>
      </c>
      <c r="AI793" s="318">
        <f t="shared" si="237"/>
        <v>0</v>
      </c>
    </row>
    <row r="794" spans="19:35" x14ac:dyDescent="0.25">
      <c r="S794" s="320">
        <f t="shared" si="227"/>
        <v>0</v>
      </c>
      <c r="T794" s="320">
        <f t="shared" si="228"/>
        <v>0</v>
      </c>
      <c r="U794" s="320"/>
      <c r="V794" s="320" t="e">
        <f>VLOOKUP(S794,'Price list'!D$15:S$298,15,FALSE)</f>
        <v>#N/A</v>
      </c>
      <c r="W794" s="320">
        <f t="shared" si="229"/>
        <v>0</v>
      </c>
      <c r="X794" s="320">
        <f t="shared" si="230"/>
        <v>0</v>
      </c>
      <c r="Y794" s="318" t="e">
        <f t="shared" si="226"/>
        <v>#N/A</v>
      </c>
      <c r="Z794" s="318">
        <f t="shared" si="231"/>
        <v>0</v>
      </c>
      <c r="AC794" s="318" t="e">
        <f t="shared" si="232"/>
        <v>#N/A</v>
      </c>
      <c r="AD794" s="318">
        <f t="shared" si="233"/>
        <v>0</v>
      </c>
      <c r="AE794" s="318" t="e">
        <f t="shared" si="234"/>
        <v>#N/A</v>
      </c>
      <c r="AF794" s="318" t="e">
        <f>VLOOKUP(AC794,'Price list'!AN:AO,2,FALSE)</f>
        <v>#N/A</v>
      </c>
      <c r="AG794" s="318">
        <f t="shared" si="235"/>
        <v>0</v>
      </c>
      <c r="AH794" s="318">
        <f t="shared" si="236"/>
        <v>0</v>
      </c>
      <c r="AI794" s="318">
        <f t="shared" si="237"/>
        <v>0</v>
      </c>
    </row>
    <row r="795" spans="19:35" x14ac:dyDescent="0.25">
      <c r="S795" s="320">
        <f t="shared" si="227"/>
        <v>0</v>
      </c>
      <c r="T795" s="320">
        <f t="shared" si="228"/>
        <v>0</v>
      </c>
      <c r="U795" s="320"/>
      <c r="V795" s="320" t="e">
        <f>VLOOKUP(S795,'Price list'!D$15:S$298,15,FALSE)</f>
        <v>#N/A</v>
      </c>
      <c r="W795" s="320">
        <f t="shared" si="229"/>
        <v>0</v>
      </c>
      <c r="X795" s="320">
        <f t="shared" si="230"/>
        <v>0</v>
      </c>
      <c r="Y795" s="318" t="e">
        <f t="shared" si="226"/>
        <v>#N/A</v>
      </c>
      <c r="Z795" s="318">
        <f t="shared" si="231"/>
        <v>0</v>
      </c>
      <c r="AC795" s="318" t="e">
        <f t="shared" si="232"/>
        <v>#N/A</v>
      </c>
      <c r="AD795" s="318">
        <f t="shared" si="233"/>
        <v>0</v>
      </c>
      <c r="AE795" s="318" t="e">
        <f t="shared" si="234"/>
        <v>#N/A</v>
      </c>
      <c r="AF795" s="318" t="e">
        <f>VLOOKUP(AC795,'Price list'!AN:AO,2,FALSE)</f>
        <v>#N/A</v>
      </c>
      <c r="AG795" s="318">
        <f t="shared" si="235"/>
        <v>0</v>
      </c>
      <c r="AH795" s="318">
        <f t="shared" si="236"/>
        <v>0</v>
      </c>
      <c r="AI795" s="318">
        <f t="shared" si="237"/>
        <v>0</v>
      </c>
    </row>
    <row r="796" spans="19:35" x14ac:dyDescent="0.25">
      <c r="S796" s="320">
        <f t="shared" si="227"/>
        <v>0</v>
      </c>
      <c r="T796" s="320">
        <f t="shared" si="228"/>
        <v>0</v>
      </c>
      <c r="U796" s="320"/>
      <c r="V796" s="320" t="e">
        <f>VLOOKUP(S796,'Price list'!D$15:S$298,15,FALSE)</f>
        <v>#N/A</v>
      </c>
      <c r="W796" s="320">
        <f t="shared" si="229"/>
        <v>0</v>
      </c>
      <c r="X796" s="320">
        <f t="shared" si="230"/>
        <v>0</v>
      </c>
      <c r="Y796" s="318" t="e">
        <f t="shared" si="226"/>
        <v>#N/A</v>
      </c>
      <c r="Z796" s="318">
        <f t="shared" si="231"/>
        <v>0</v>
      </c>
      <c r="AC796" s="318" t="e">
        <f t="shared" si="232"/>
        <v>#N/A</v>
      </c>
      <c r="AD796" s="318">
        <f t="shared" si="233"/>
        <v>0</v>
      </c>
      <c r="AE796" s="318" t="e">
        <f t="shared" si="234"/>
        <v>#N/A</v>
      </c>
      <c r="AF796" s="318" t="e">
        <f>VLOOKUP(AC796,'Price list'!AN:AO,2,FALSE)</f>
        <v>#N/A</v>
      </c>
      <c r="AG796" s="318">
        <f t="shared" si="235"/>
        <v>0</v>
      </c>
      <c r="AH796" s="318">
        <f t="shared" si="236"/>
        <v>0</v>
      </c>
      <c r="AI796" s="318">
        <f t="shared" si="237"/>
        <v>0</v>
      </c>
    </row>
    <row r="797" spans="19:35" x14ac:dyDescent="0.25">
      <c r="S797" s="320">
        <f t="shared" si="227"/>
        <v>0</v>
      </c>
      <c r="T797" s="320">
        <f t="shared" si="228"/>
        <v>0</v>
      </c>
      <c r="U797" s="320"/>
      <c r="V797" s="320" t="e">
        <f>VLOOKUP(S797,'Price list'!D$15:S$298,15,FALSE)</f>
        <v>#N/A</v>
      </c>
      <c r="W797" s="320">
        <f t="shared" si="229"/>
        <v>0</v>
      </c>
      <c r="X797" s="320">
        <f t="shared" si="230"/>
        <v>0</v>
      </c>
      <c r="Y797" s="318" t="e">
        <f t="shared" si="226"/>
        <v>#N/A</v>
      </c>
      <c r="Z797" s="318">
        <f t="shared" si="231"/>
        <v>0</v>
      </c>
      <c r="AC797" s="318" t="e">
        <f t="shared" si="232"/>
        <v>#N/A</v>
      </c>
      <c r="AD797" s="318">
        <f t="shared" si="233"/>
        <v>0</v>
      </c>
      <c r="AE797" s="318" t="e">
        <f t="shared" si="234"/>
        <v>#N/A</v>
      </c>
      <c r="AF797" s="318" t="e">
        <f>VLOOKUP(AC797,'Price list'!AN:AO,2,FALSE)</f>
        <v>#N/A</v>
      </c>
      <c r="AG797" s="318">
        <f t="shared" si="235"/>
        <v>0</v>
      </c>
      <c r="AH797" s="318">
        <f t="shared" si="236"/>
        <v>0</v>
      </c>
      <c r="AI797" s="318">
        <f t="shared" si="237"/>
        <v>0</v>
      </c>
    </row>
    <row r="798" spans="19:35" x14ac:dyDescent="0.25">
      <c r="S798" s="320">
        <f t="shared" si="227"/>
        <v>0</v>
      </c>
      <c r="T798" s="320">
        <f t="shared" si="228"/>
        <v>0</v>
      </c>
      <c r="U798" s="320"/>
      <c r="V798" s="320" t="e">
        <f>VLOOKUP(S798,'Price list'!D$15:S$298,15,FALSE)</f>
        <v>#N/A</v>
      </c>
      <c r="W798" s="320">
        <f t="shared" si="229"/>
        <v>0</v>
      </c>
      <c r="X798" s="320">
        <f t="shared" si="230"/>
        <v>0</v>
      </c>
      <c r="Y798" s="318" t="e">
        <f t="shared" si="226"/>
        <v>#N/A</v>
      </c>
      <c r="Z798" s="318">
        <f t="shared" si="231"/>
        <v>0</v>
      </c>
      <c r="AC798" s="318" t="e">
        <f t="shared" si="232"/>
        <v>#N/A</v>
      </c>
      <c r="AD798" s="318">
        <f t="shared" si="233"/>
        <v>0</v>
      </c>
      <c r="AE798" s="318" t="e">
        <f t="shared" si="234"/>
        <v>#N/A</v>
      </c>
      <c r="AF798" s="318" t="e">
        <f>VLOOKUP(AC798,'Price list'!AN:AO,2,FALSE)</f>
        <v>#N/A</v>
      </c>
      <c r="AG798" s="318">
        <f t="shared" si="235"/>
        <v>0</v>
      </c>
      <c r="AH798" s="318">
        <f t="shared" si="236"/>
        <v>0</v>
      </c>
      <c r="AI798" s="318">
        <f t="shared" si="237"/>
        <v>0</v>
      </c>
    </row>
    <row r="799" spans="19:35" x14ac:dyDescent="0.25">
      <c r="S799" s="320">
        <f t="shared" si="227"/>
        <v>0</v>
      </c>
      <c r="T799" s="320">
        <f t="shared" si="228"/>
        <v>0</v>
      </c>
      <c r="U799" s="320"/>
      <c r="V799" s="320" t="e">
        <f>VLOOKUP(S799,'Price list'!D$15:S$298,15,FALSE)</f>
        <v>#N/A</v>
      </c>
      <c r="W799" s="320">
        <f t="shared" si="229"/>
        <v>0</v>
      </c>
      <c r="X799" s="320">
        <f t="shared" si="230"/>
        <v>0</v>
      </c>
      <c r="Y799" s="318" t="e">
        <f t="shared" si="226"/>
        <v>#N/A</v>
      </c>
      <c r="Z799" s="318">
        <f t="shared" si="231"/>
        <v>0</v>
      </c>
      <c r="AC799" s="318" t="e">
        <f t="shared" si="232"/>
        <v>#N/A</v>
      </c>
      <c r="AD799" s="318">
        <f t="shared" si="233"/>
        <v>0</v>
      </c>
      <c r="AE799" s="318" t="e">
        <f t="shared" si="234"/>
        <v>#N/A</v>
      </c>
      <c r="AF799" s="318" t="e">
        <f>VLOOKUP(AC799,'Price list'!AN:AO,2,FALSE)</f>
        <v>#N/A</v>
      </c>
      <c r="AG799" s="318">
        <f t="shared" si="235"/>
        <v>0</v>
      </c>
      <c r="AH799" s="318">
        <f t="shared" si="236"/>
        <v>0</v>
      </c>
      <c r="AI799" s="318">
        <f t="shared" si="237"/>
        <v>0</v>
      </c>
    </row>
    <row r="800" spans="19:35" x14ac:dyDescent="0.25">
      <c r="S800" s="320">
        <f t="shared" si="227"/>
        <v>0</v>
      </c>
      <c r="T800" s="320">
        <f t="shared" si="228"/>
        <v>0</v>
      </c>
      <c r="U800" s="320"/>
      <c r="V800" s="320" t="e">
        <f>VLOOKUP(S800,'Price list'!D$15:S$298,15,FALSE)</f>
        <v>#N/A</v>
      </c>
      <c r="W800" s="320">
        <f t="shared" si="229"/>
        <v>0</v>
      </c>
      <c r="X800" s="320">
        <f t="shared" si="230"/>
        <v>0</v>
      </c>
      <c r="Y800" s="318" t="e">
        <f t="shared" si="226"/>
        <v>#N/A</v>
      </c>
      <c r="Z800" s="318">
        <f t="shared" si="231"/>
        <v>0</v>
      </c>
      <c r="AC800" s="318" t="e">
        <f t="shared" si="232"/>
        <v>#N/A</v>
      </c>
      <c r="AD800" s="318">
        <f t="shared" si="233"/>
        <v>0</v>
      </c>
      <c r="AE800" s="318" t="e">
        <f t="shared" si="234"/>
        <v>#N/A</v>
      </c>
      <c r="AF800" s="318" t="e">
        <f>VLOOKUP(AC800,'Price list'!AN:AO,2,FALSE)</f>
        <v>#N/A</v>
      </c>
      <c r="AG800" s="318">
        <f t="shared" si="235"/>
        <v>0</v>
      </c>
      <c r="AH800" s="318">
        <f t="shared" si="236"/>
        <v>0</v>
      </c>
      <c r="AI800" s="318">
        <f t="shared" si="237"/>
        <v>0</v>
      </c>
    </row>
    <row r="801" spans="19:35" x14ac:dyDescent="0.25">
      <c r="S801" s="320">
        <f t="shared" si="227"/>
        <v>0</v>
      </c>
      <c r="T801" s="320">
        <f t="shared" si="228"/>
        <v>0</v>
      </c>
      <c r="U801" s="320"/>
      <c r="V801" s="320" t="e">
        <f>VLOOKUP(S801,'Price list'!D$15:S$298,15,FALSE)</f>
        <v>#N/A</v>
      </c>
      <c r="W801" s="320">
        <f t="shared" si="229"/>
        <v>0</v>
      </c>
      <c r="X801" s="320">
        <f t="shared" si="230"/>
        <v>0</v>
      </c>
      <c r="Y801" s="318" t="e">
        <f t="shared" si="226"/>
        <v>#N/A</v>
      </c>
      <c r="Z801" s="318">
        <f t="shared" si="231"/>
        <v>0</v>
      </c>
      <c r="AC801" s="318" t="e">
        <f t="shared" si="232"/>
        <v>#N/A</v>
      </c>
      <c r="AD801" s="318">
        <f t="shared" si="233"/>
        <v>0</v>
      </c>
      <c r="AE801" s="318" t="e">
        <f t="shared" si="234"/>
        <v>#N/A</v>
      </c>
      <c r="AF801" s="318" t="e">
        <f>VLOOKUP(AC801,'Price list'!AN:AO,2,FALSE)</f>
        <v>#N/A</v>
      </c>
      <c r="AG801" s="318">
        <f t="shared" si="235"/>
        <v>0</v>
      </c>
      <c r="AH801" s="318">
        <f t="shared" si="236"/>
        <v>0</v>
      </c>
      <c r="AI801" s="318">
        <f t="shared" si="237"/>
        <v>0</v>
      </c>
    </row>
    <row r="802" spans="19:35" x14ac:dyDescent="0.25">
      <c r="S802" s="320">
        <f t="shared" si="227"/>
        <v>0</v>
      </c>
      <c r="T802" s="320">
        <f t="shared" si="228"/>
        <v>0</v>
      </c>
      <c r="U802" s="320"/>
      <c r="V802" s="320" t="e">
        <f>VLOOKUP(S802,'Price list'!D$15:S$298,15,FALSE)</f>
        <v>#N/A</v>
      </c>
      <c r="W802" s="320">
        <f t="shared" si="229"/>
        <v>0</v>
      </c>
      <c r="X802" s="320">
        <f t="shared" si="230"/>
        <v>0</v>
      </c>
      <c r="Y802" s="318" t="e">
        <f t="shared" si="226"/>
        <v>#N/A</v>
      </c>
      <c r="Z802" s="318">
        <f t="shared" si="231"/>
        <v>0</v>
      </c>
      <c r="AC802" s="318" t="e">
        <f t="shared" si="232"/>
        <v>#N/A</v>
      </c>
      <c r="AD802" s="318">
        <f t="shared" si="233"/>
        <v>0</v>
      </c>
      <c r="AE802" s="318" t="e">
        <f t="shared" si="234"/>
        <v>#N/A</v>
      </c>
      <c r="AF802" s="318" t="e">
        <f>VLOOKUP(AC802,'Price list'!AN:AO,2,FALSE)</f>
        <v>#N/A</v>
      </c>
      <c r="AG802" s="318">
        <f t="shared" si="235"/>
        <v>0</v>
      </c>
      <c r="AH802" s="318">
        <f t="shared" si="236"/>
        <v>0</v>
      </c>
      <c r="AI802" s="318">
        <f t="shared" si="237"/>
        <v>0</v>
      </c>
    </row>
    <row r="803" spans="19:35" x14ac:dyDescent="0.25">
      <c r="S803" s="320">
        <f t="shared" si="227"/>
        <v>0</v>
      </c>
      <c r="T803" s="320">
        <f t="shared" si="228"/>
        <v>0</v>
      </c>
      <c r="U803" s="320"/>
      <c r="V803" s="320" t="e">
        <f>VLOOKUP(S803,'Price list'!D$15:S$298,15,FALSE)</f>
        <v>#N/A</v>
      </c>
      <c r="W803" s="320">
        <f t="shared" si="229"/>
        <v>0</v>
      </c>
      <c r="X803" s="320">
        <f t="shared" si="230"/>
        <v>0</v>
      </c>
      <c r="Y803" s="318" t="e">
        <f t="shared" si="226"/>
        <v>#N/A</v>
      </c>
      <c r="Z803" s="318">
        <f t="shared" si="231"/>
        <v>0</v>
      </c>
      <c r="AC803" s="318" t="e">
        <f t="shared" si="232"/>
        <v>#N/A</v>
      </c>
      <c r="AD803" s="318">
        <f t="shared" si="233"/>
        <v>0</v>
      </c>
      <c r="AE803" s="318" t="e">
        <f t="shared" si="234"/>
        <v>#N/A</v>
      </c>
      <c r="AF803" s="318" t="e">
        <f>VLOOKUP(AC803,'Price list'!AN:AO,2,FALSE)</f>
        <v>#N/A</v>
      </c>
      <c r="AG803" s="318">
        <f t="shared" si="235"/>
        <v>0</v>
      </c>
      <c r="AH803" s="318">
        <f t="shared" si="236"/>
        <v>0</v>
      </c>
      <c r="AI803" s="318">
        <f t="shared" si="237"/>
        <v>0</v>
      </c>
    </row>
    <row r="804" spans="19:35" x14ac:dyDescent="0.25">
      <c r="S804" s="320">
        <f t="shared" si="227"/>
        <v>0</v>
      </c>
      <c r="T804" s="320">
        <f t="shared" si="228"/>
        <v>0</v>
      </c>
      <c r="U804" s="320"/>
      <c r="V804" s="320" t="e">
        <f>VLOOKUP(S804,'Price list'!D$15:S$298,15,FALSE)</f>
        <v>#N/A</v>
      </c>
      <c r="W804" s="320">
        <f t="shared" si="229"/>
        <v>0</v>
      </c>
      <c r="X804" s="320">
        <f t="shared" si="230"/>
        <v>0</v>
      </c>
      <c r="Y804" s="318" t="e">
        <f t="shared" si="226"/>
        <v>#N/A</v>
      </c>
      <c r="Z804" s="318">
        <f t="shared" si="231"/>
        <v>0</v>
      </c>
      <c r="AC804" s="318" t="e">
        <f t="shared" si="232"/>
        <v>#N/A</v>
      </c>
      <c r="AD804" s="318">
        <f t="shared" si="233"/>
        <v>0</v>
      </c>
      <c r="AE804" s="318" t="e">
        <f t="shared" si="234"/>
        <v>#N/A</v>
      </c>
      <c r="AF804" s="318" t="e">
        <f>VLOOKUP(AC804,'Price list'!AN:AO,2,FALSE)</f>
        <v>#N/A</v>
      </c>
      <c r="AG804" s="318">
        <f t="shared" si="235"/>
        <v>0</v>
      </c>
      <c r="AH804" s="318">
        <f t="shared" si="236"/>
        <v>0</v>
      </c>
      <c r="AI804" s="318">
        <f t="shared" si="237"/>
        <v>0</v>
      </c>
    </row>
    <row r="805" spans="19:35" x14ac:dyDescent="0.25">
      <c r="S805" s="320">
        <f t="shared" si="227"/>
        <v>0</v>
      </c>
      <c r="T805" s="320">
        <f t="shared" si="228"/>
        <v>0</v>
      </c>
      <c r="U805" s="320"/>
      <c r="V805" s="320" t="e">
        <f>VLOOKUP(S805,'Price list'!D$15:S$298,15,FALSE)</f>
        <v>#N/A</v>
      </c>
      <c r="W805" s="320">
        <f t="shared" si="229"/>
        <v>0</v>
      </c>
      <c r="X805" s="320">
        <f t="shared" si="230"/>
        <v>0</v>
      </c>
      <c r="Y805" s="318" t="e">
        <f t="shared" si="226"/>
        <v>#N/A</v>
      </c>
      <c r="Z805" s="318">
        <f t="shared" si="231"/>
        <v>0</v>
      </c>
      <c r="AC805" s="318" t="e">
        <f t="shared" si="232"/>
        <v>#N/A</v>
      </c>
      <c r="AD805" s="318">
        <f t="shared" si="233"/>
        <v>0</v>
      </c>
      <c r="AE805" s="318" t="e">
        <f t="shared" si="234"/>
        <v>#N/A</v>
      </c>
      <c r="AF805" s="318" t="e">
        <f>VLOOKUP(AC805,'Price list'!AN:AO,2,FALSE)</f>
        <v>#N/A</v>
      </c>
      <c r="AG805" s="318">
        <f t="shared" si="235"/>
        <v>0</v>
      </c>
      <c r="AH805" s="318">
        <f t="shared" si="236"/>
        <v>0</v>
      </c>
      <c r="AI805" s="318">
        <f t="shared" si="237"/>
        <v>0</v>
      </c>
    </row>
    <row r="806" spans="19:35" x14ac:dyDescent="0.25">
      <c r="S806" s="320">
        <f t="shared" si="227"/>
        <v>0</v>
      </c>
      <c r="T806" s="320">
        <f t="shared" si="228"/>
        <v>0</v>
      </c>
      <c r="U806" s="320"/>
      <c r="V806" s="320" t="e">
        <f>VLOOKUP(S806,'Price list'!D$15:S$298,15,FALSE)</f>
        <v>#N/A</v>
      </c>
      <c r="W806" s="320">
        <f t="shared" si="229"/>
        <v>0</v>
      </c>
      <c r="X806" s="320">
        <f t="shared" si="230"/>
        <v>0</v>
      </c>
      <c r="Y806" s="318" t="e">
        <f t="shared" si="226"/>
        <v>#N/A</v>
      </c>
      <c r="Z806" s="318">
        <f t="shared" si="231"/>
        <v>0</v>
      </c>
      <c r="AC806" s="318" t="e">
        <f t="shared" si="232"/>
        <v>#N/A</v>
      </c>
      <c r="AD806" s="318">
        <f t="shared" si="233"/>
        <v>0</v>
      </c>
      <c r="AE806" s="318" t="e">
        <f t="shared" si="234"/>
        <v>#N/A</v>
      </c>
      <c r="AF806" s="318" t="e">
        <f>VLOOKUP(AC806,'Price list'!AN:AO,2,FALSE)</f>
        <v>#N/A</v>
      </c>
      <c r="AG806" s="318">
        <f t="shared" si="235"/>
        <v>0</v>
      </c>
      <c r="AH806" s="318">
        <f t="shared" si="236"/>
        <v>0</v>
      </c>
      <c r="AI806" s="318">
        <f t="shared" si="237"/>
        <v>0</v>
      </c>
    </row>
    <row r="807" spans="19:35" x14ac:dyDescent="0.25">
      <c r="S807" s="320">
        <f t="shared" si="227"/>
        <v>0</v>
      </c>
      <c r="T807" s="320">
        <f t="shared" si="228"/>
        <v>0</v>
      </c>
      <c r="U807" s="320"/>
      <c r="V807" s="320" t="e">
        <f>VLOOKUP(S807,'Price list'!D$15:S$298,15,FALSE)</f>
        <v>#N/A</v>
      </c>
      <c r="W807" s="320">
        <f t="shared" si="229"/>
        <v>0</v>
      </c>
      <c r="X807" s="320">
        <f t="shared" si="230"/>
        <v>0</v>
      </c>
      <c r="Y807" s="318" t="e">
        <f t="shared" si="226"/>
        <v>#N/A</v>
      </c>
      <c r="Z807" s="318">
        <f t="shared" si="231"/>
        <v>0</v>
      </c>
      <c r="AC807" s="318" t="e">
        <f t="shared" si="232"/>
        <v>#N/A</v>
      </c>
      <c r="AD807" s="318">
        <f t="shared" si="233"/>
        <v>0</v>
      </c>
      <c r="AE807" s="318" t="e">
        <f t="shared" si="234"/>
        <v>#N/A</v>
      </c>
      <c r="AF807" s="318" t="e">
        <f>VLOOKUP(AC807,'Price list'!AN:AO,2,FALSE)</f>
        <v>#N/A</v>
      </c>
      <c r="AG807" s="318">
        <f t="shared" si="235"/>
        <v>0</v>
      </c>
      <c r="AH807" s="318">
        <f t="shared" si="236"/>
        <v>0</v>
      </c>
      <c r="AI807" s="318">
        <f t="shared" si="237"/>
        <v>0</v>
      </c>
    </row>
    <row r="808" spans="19:35" x14ac:dyDescent="0.25">
      <c r="S808" s="320">
        <f t="shared" si="227"/>
        <v>0</v>
      </c>
      <c r="T808" s="320">
        <f t="shared" si="228"/>
        <v>0</v>
      </c>
      <c r="U808" s="320"/>
      <c r="V808" s="320" t="e">
        <f>VLOOKUP(S808,'Price list'!D$15:S$298,15,FALSE)</f>
        <v>#N/A</v>
      </c>
      <c r="W808" s="320">
        <f t="shared" si="229"/>
        <v>0</v>
      </c>
      <c r="X808" s="320">
        <f t="shared" si="230"/>
        <v>0</v>
      </c>
      <c r="Y808" s="318" t="e">
        <f t="shared" si="226"/>
        <v>#N/A</v>
      </c>
      <c r="Z808" s="318">
        <f t="shared" si="231"/>
        <v>0</v>
      </c>
      <c r="AC808" s="318" t="e">
        <f t="shared" si="232"/>
        <v>#N/A</v>
      </c>
      <c r="AD808" s="318">
        <f t="shared" si="233"/>
        <v>0</v>
      </c>
      <c r="AE808" s="318" t="e">
        <f t="shared" si="234"/>
        <v>#N/A</v>
      </c>
      <c r="AF808" s="318" t="e">
        <f>VLOOKUP(AC808,'Price list'!AN:AO,2,FALSE)</f>
        <v>#N/A</v>
      </c>
      <c r="AG808" s="318">
        <f t="shared" si="235"/>
        <v>0</v>
      </c>
      <c r="AH808" s="318">
        <f t="shared" si="236"/>
        <v>0</v>
      </c>
      <c r="AI808" s="318">
        <f t="shared" si="237"/>
        <v>0</v>
      </c>
    </row>
    <row r="809" spans="19:35" x14ac:dyDescent="0.25">
      <c r="S809" s="320">
        <f t="shared" si="227"/>
        <v>0</v>
      </c>
      <c r="T809" s="320">
        <f t="shared" si="228"/>
        <v>0</v>
      </c>
      <c r="U809" s="320"/>
      <c r="V809" s="320" t="e">
        <f>VLOOKUP(S809,'Price list'!D$15:S$298,15,FALSE)</f>
        <v>#N/A</v>
      </c>
      <c r="W809" s="320">
        <f t="shared" si="229"/>
        <v>0</v>
      </c>
      <c r="X809" s="320">
        <f t="shared" si="230"/>
        <v>0</v>
      </c>
      <c r="Y809" s="318" t="e">
        <f t="shared" si="226"/>
        <v>#N/A</v>
      </c>
      <c r="Z809" s="318">
        <f t="shared" si="231"/>
        <v>0</v>
      </c>
      <c r="AC809" s="318" t="e">
        <f t="shared" si="232"/>
        <v>#N/A</v>
      </c>
      <c r="AD809" s="318">
        <f t="shared" si="233"/>
        <v>0</v>
      </c>
      <c r="AE809" s="318" t="e">
        <f t="shared" si="234"/>
        <v>#N/A</v>
      </c>
      <c r="AF809" s="318" t="e">
        <f>VLOOKUP(AC809,'Price list'!AN:AO,2,FALSE)</f>
        <v>#N/A</v>
      </c>
      <c r="AG809" s="318">
        <f t="shared" si="235"/>
        <v>0</v>
      </c>
      <c r="AH809" s="318">
        <f t="shared" si="236"/>
        <v>0</v>
      </c>
      <c r="AI809" s="318">
        <f t="shared" si="237"/>
        <v>0</v>
      </c>
    </row>
    <row r="810" spans="19:35" x14ac:dyDescent="0.25">
      <c r="S810" s="320">
        <f t="shared" si="227"/>
        <v>0</v>
      </c>
      <c r="T810" s="320">
        <f t="shared" si="228"/>
        <v>0</v>
      </c>
      <c r="U810" s="320"/>
      <c r="V810" s="320" t="e">
        <f>VLOOKUP(S810,'Price list'!D$15:S$298,15,FALSE)</f>
        <v>#N/A</v>
      </c>
      <c r="W810" s="320">
        <f t="shared" si="229"/>
        <v>0</v>
      </c>
      <c r="X810" s="320">
        <f t="shared" si="230"/>
        <v>0</v>
      </c>
      <c r="Y810" s="318" t="e">
        <f t="shared" si="226"/>
        <v>#N/A</v>
      </c>
      <c r="Z810" s="318">
        <f t="shared" si="231"/>
        <v>0</v>
      </c>
      <c r="AC810" s="318" t="e">
        <f t="shared" si="232"/>
        <v>#N/A</v>
      </c>
      <c r="AD810" s="318">
        <f t="shared" si="233"/>
        <v>0</v>
      </c>
      <c r="AE810" s="318" t="e">
        <f t="shared" si="234"/>
        <v>#N/A</v>
      </c>
      <c r="AF810" s="318" t="e">
        <f>VLOOKUP(AC810,'Price list'!AN:AO,2,FALSE)</f>
        <v>#N/A</v>
      </c>
      <c r="AG810" s="318">
        <f t="shared" si="235"/>
        <v>0</v>
      </c>
      <c r="AH810" s="318">
        <f t="shared" si="236"/>
        <v>0</v>
      </c>
      <c r="AI810" s="318">
        <f t="shared" si="237"/>
        <v>0</v>
      </c>
    </row>
    <row r="811" spans="19:35" x14ac:dyDescent="0.25">
      <c r="S811" s="320">
        <f t="shared" si="227"/>
        <v>0</v>
      </c>
      <c r="T811" s="320">
        <f t="shared" si="228"/>
        <v>0</v>
      </c>
      <c r="U811" s="320"/>
      <c r="V811" s="320" t="e">
        <f>VLOOKUP(S811,'Price list'!D$15:S$298,15,FALSE)</f>
        <v>#N/A</v>
      </c>
      <c r="W811" s="320">
        <f t="shared" si="229"/>
        <v>0</v>
      </c>
      <c r="X811" s="320">
        <f t="shared" si="230"/>
        <v>0</v>
      </c>
      <c r="Y811" s="318" t="e">
        <f t="shared" si="226"/>
        <v>#N/A</v>
      </c>
      <c r="Z811" s="318">
        <f t="shared" si="231"/>
        <v>0</v>
      </c>
      <c r="AC811" s="318" t="e">
        <f t="shared" si="232"/>
        <v>#N/A</v>
      </c>
      <c r="AD811" s="318">
        <f t="shared" si="233"/>
        <v>0</v>
      </c>
      <c r="AE811" s="318" t="e">
        <f t="shared" si="234"/>
        <v>#N/A</v>
      </c>
      <c r="AF811" s="318" t="e">
        <f>VLOOKUP(AC811,'Price list'!AN:AO,2,FALSE)</f>
        <v>#N/A</v>
      </c>
      <c r="AG811" s="318">
        <f t="shared" si="235"/>
        <v>0</v>
      </c>
      <c r="AH811" s="318">
        <f t="shared" si="236"/>
        <v>0</v>
      </c>
      <c r="AI811" s="318">
        <f t="shared" si="237"/>
        <v>0</v>
      </c>
    </row>
    <row r="812" spans="19:35" x14ac:dyDescent="0.25">
      <c r="S812" s="320">
        <f t="shared" si="227"/>
        <v>0</v>
      </c>
      <c r="T812" s="320">
        <f t="shared" si="228"/>
        <v>0</v>
      </c>
      <c r="U812" s="320"/>
      <c r="V812" s="320" t="e">
        <f>VLOOKUP(S812,'Price list'!D$15:S$298,15,FALSE)</f>
        <v>#N/A</v>
      </c>
      <c r="W812" s="320">
        <f t="shared" si="229"/>
        <v>0</v>
      </c>
      <c r="X812" s="320">
        <f t="shared" si="230"/>
        <v>0</v>
      </c>
      <c r="Y812" s="318" t="e">
        <f t="shared" si="226"/>
        <v>#N/A</v>
      </c>
      <c r="Z812" s="318">
        <f t="shared" si="231"/>
        <v>0</v>
      </c>
      <c r="AC812" s="318" t="e">
        <f t="shared" si="232"/>
        <v>#N/A</v>
      </c>
      <c r="AD812" s="318">
        <f t="shared" si="233"/>
        <v>0</v>
      </c>
      <c r="AE812" s="318" t="e">
        <f t="shared" si="234"/>
        <v>#N/A</v>
      </c>
      <c r="AF812" s="318" t="e">
        <f>VLOOKUP(AC812,'Price list'!AN:AO,2,FALSE)</f>
        <v>#N/A</v>
      </c>
      <c r="AG812" s="318">
        <f t="shared" si="235"/>
        <v>0</v>
      </c>
      <c r="AH812" s="318">
        <f t="shared" si="236"/>
        <v>0</v>
      </c>
      <c r="AI812" s="318">
        <f t="shared" si="237"/>
        <v>0</v>
      </c>
    </row>
    <row r="813" spans="19:35" x14ac:dyDescent="0.25">
      <c r="S813" s="320">
        <f t="shared" si="227"/>
        <v>0</v>
      </c>
      <c r="T813" s="320">
        <f t="shared" si="228"/>
        <v>0</v>
      </c>
      <c r="U813" s="320"/>
      <c r="V813" s="320" t="e">
        <f>VLOOKUP(S813,'Price list'!D$15:S$298,15,FALSE)</f>
        <v>#N/A</v>
      </c>
      <c r="W813" s="320">
        <f t="shared" si="229"/>
        <v>0</v>
      </c>
      <c r="X813" s="320">
        <f t="shared" si="230"/>
        <v>0</v>
      </c>
      <c r="Y813" s="318" t="e">
        <f t="shared" si="226"/>
        <v>#N/A</v>
      </c>
      <c r="Z813" s="318">
        <f t="shared" si="231"/>
        <v>0</v>
      </c>
      <c r="AC813" s="318" t="e">
        <f t="shared" si="232"/>
        <v>#N/A</v>
      </c>
      <c r="AD813" s="318">
        <f t="shared" si="233"/>
        <v>0</v>
      </c>
      <c r="AE813" s="318" t="e">
        <f t="shared" si="234"/>
        <v>#N/A</v>
      </c>
      <c r="AF813" s="318" t="e">
        <f>VLOOKUP(AC813,'Price list'!AN:AO,2,FALSE)</f>
        <v>#N/A</v>
      </c>
      <c r="AG813" s="318">
        <f t="shared" si="235"/>
        <v>0</v>
      </c>
      <c r="AH813" s="318">
        <f t="shared" si="236"/>
        <v>0</v>
      </c>
      <c r="AI813" s="318">
        <f t="shared" si="237"/>
        <v>0</v>
      </c>
    </row>
    <row r="814" spans="19:35" x14ac:dyDescent="0.25">
      <c r="S814" s="320">
        <f t="shared" si="227"/>
        <v>0</v>
      </c>
      <c r="T814" s="320">
        <f t="shared" si="228"/>
        <v>0</v>
      </c>
      <c r="U814" s="320"/>
      <c r="V814" s="320" t="e">
        <f>VLOOKUP(S814,'Price list'!D$15:S$298,15,FALSE)</f>
        <v>#N/A</v>
      </c>
      <c r="W814" s="320">
        <f t="shared" si="229"/>
        <v>0</v>
      </c>
      <c r="X814" s="320">
        <f t="shared" si="230"/>
        <v>0</v>
      </c>
      <c r="Y814" s="318" t="e">
        <f t="shared" si="226"/>
        <v>#N/A</v>
      </c>
      <c r="Z814" s="318">
        <f t="shared" si="231"/>
        <v>0</v>
      </c>
      <c r="AC814" s="318" t="e">
        <f t="shared" si="232"/>
        <v>#N/A</v>
      </c>
      <c r="AD814" s="318">
        <f t="shared" si="233"/>
        <v>0</v>
      </c>
      <c r="AE814" s="318" t="e">
        <f t="shared" si="234"/>
        <v>#N/A</v>
      </c>
      <c r="AF814" s="318" t="e">
        <f>VLOOKUP(AC814,'Price list'!AN:AO,2,FALSE)</f>
        <v>#N/A</v>
      </c>
      <c r="AG814" s="318">
        <f t="shared" si="235"/>
        <v>0</v>
      </c>
      <c r="AH814" s="318">
        <f t="shared" si="236"/>
        <v>0</v>
      </c>
      <c r="AI814" s="318">
        <f t="shared" si="237"/>
        <v>0</v>
      </c>
    </row>
    <row r="815" spans="19:35" x14ac:dyDescent="0.25">
      <c r="S815" s="320">
        <f t="shared" si="227"/>
        <v>0</v>
      </c>
      <c r="T815" s="320">
        <f t="shared" si="228"/>
        <v>0</v>
      </c>
      <c r="U815" s="320"/>
      <c r="V815" s="320" t="e">
        <f>VLOOKUP(S815,'Price list'!D$15:S$298,15,FALSE)</f>
        <v>#N/A</v>
      </c>
      <c r="W815" s="320">
        <f t="shared" si="229"/>
        <v>0</v>
      </c>
      <c r="X815" s="320">
        <f t="shared" si="230"/>
        <v>0</v>
      </c>
      <c r="Y815" s="318" t="e">
        <f t="shared" si="226"/>
        <v>#N/A</v>
      </c>
      <c r="Z815" s="318">
        <f t="shared" si="231"/>
        <v>0</v>
      </c>
      <c r="AC815" s="318" t="e">
        <f t="shared" si="232"/>
        <v>#N/A</v>
      </c>
      <c r="AD815" s="318">
        <f t="shared" si="233"/>
        <v>0</v>
      </c>
      <c r="AE815" s="318" t="e">
        <f t="shared" si="234"/>
        <v>#N/A</v>
      </c>
      <c r="AF815" s="318" t="e">
        <f>VLOOKUP(AC815,'Price list'!AN:AO,2,FALSE)</f>
        <v>#N/A</v>
      </c>
      <c r="AG815" s="318">
        <f t="shared" si="235"/>
        <v>0</v>
      </c>
      <c r="AH815" s="318">
        <f t="shared" si="236"/>
        <v>0</v>
      </c>
      <c r="AI815" s="318">
        <f t="shared" si="237"/>
        <v>0</v>
      </c>
    </row>
    <row r="816" spans="19:35" x14ac:dyDescent="0.25">
      <c r="S816" s="320">
        <f t="shared" si="227"/>
        <v>0</v>
      </c>
      <c r="T816" s="320">
        <f t="shared" si="228"/>
        <v>0</v>
      </c>
      <c r="U816" s="320"/>
      <c r="V816" s="320" t="e">
        <f>VLOOKUP(S816,'Price list'!D$15:S$298,15,FALSE)</f>
        <v>#N/A</v>
      </c>
      <c r="W816" s="320">
        <f t="shared" si="229"/>
        <v>0</v>
      </c>
      <c r="X816" s="320">
        <f t="shared" si="230"/>
        <v>0</v>
      </c>
      <c r="Y816" s="318" t="e">
        <f t="shared" si="226"/>
        <v>#N/A</v>
      </c>
      <c r="Z816" s="318">
        <f t="shared" si="231"/>
        <v>0</v>
      </c>
      <c r="AC816" s="318" t="e">
        <f t="shared" si="232"/>
        <v>#N/A</v>
      </c>
      <c r="AD816" s="318">
        <f t="shared" si="233"/>
        <v>0</v>
      </c>
      <c r="AE816" s="318" t="e">
        <f t="shared" si="234"/>
        <v>#N/A</v>
      </c>
      <c r="AF816" s="318" t="e">
        <f>VLOOKUP(AC816,'Price list'!AN:AO,2,FALSE)</f>
        <v>#N/A</v>
      </c>
      <c r="AG816" s="318">
        <f t="shared" si="235"/>
        <v>0</v>
      </c>
      <c r="AH816" s="318">
        <f t="shared" si="236"/>
        <v>0</v>
      </c>
      <c r="AI816" s="318">
        <f t="shared" si="237"/>
        <v>0</v>
      </c>
    </row>
    <row r="817" spans="19:35" x14ac:dyDescent="0.25">
      <c r="S817" s="320">
        <f t="shared" si="227"/>
        <v>0</v>
      </c>
      <c r="T817" s="320">
        <f t="shared" si="228"/>
        <v>0</v>
      </c>
      <c r="U817" s="320"/>
      <c r="V817" s="320" t="e">
        <f>VLOOKUP(S817,'Price list'!D$15:S$298,15,FALSE)</f>
        <v>#N/A</v>
      </c>
      <c r="W817" s="320">
        <f t="shared" si="229"/>
        <v>0</v>
      </c>
      <c r="X817" s="320">
        <f t="shared" si="230"/>
        <v>0</v>
      </c>
      <c r="Y817" s="318" t="e">
        <f t="shared" si="226"/>
        <v>#N/A</v>
      </c>
      <c r="Z817" s="318">
        <f t="shared" si="231"/>
        <v>0</v>
      </c>
      <c r="AC817" s="318" t="e">
        <f t="shared" si="232"/>
        <v>#N/A</v>
      </c>
      <c r="AD817" s="318">
        <f t="shared" si="233"/>
        <v>0</v>
      </c>
      <c r="AE817" s="318" t="e">
        <f t="shared" si="234"/>
        <v>#N/A</v>
      </c>
      <c r="AF817" s="318" t="e">
        <f>VLOOKUP(AC817,'Price list'!AN:AO,2,FALSE)</f>
        <v>#N/A</v>
      </c>
      <c r="AG817" s="318">
        <f t="shared" si="235"/>
        <v>0</v>
      </c>
      <c r="AH817" s="318">
        <f t="shared" si="236"/>
        <v>0</v>
      </c>
      <c r="AI817" s="318">
        <f t="shared" si="237"/>
        <v>0</v>
      </c>
    </row>
    <row r="818" spans="19:35" x14ac:dyDescent="0.25">
      <c r="S818" s="320">
        <f t="shared" si="227"/>
        <v>0</v>
      </c>
      <c r="T818" s="320">
        <f t="shared" si="228"/>
        <v>0</v>
      </c>
      <c r="U818" s="320"/>
      <c r="V818" s="320" t="e">
        <f>VLOOKUP(S818,'Price list'!D$15:S$298,15,FALSE)</f>
        <v>#N/A</v>
      </c>
      <c r="W818" s="320">
        <f t="shared" si="229"/>
        <v>0</v>
      </c>
      <c r="X818" s="320">
        <f t="shared" si="230"/>
        <v>0</v>
      </c>
      <c r="Y818" s="318" t="e">
        <f t="shared" si="226"/>
        <v>#N/A</v>
      </c>
      <c r="Z818" s="318">
        <f t="shared" si="231"/>
        <v>0</v>
      </c>
      <c r="AC818" s="318" t="e">
        <f t="shared" si="232"/>
        <v>#N/A</v>
      </c>
      <c r="AD818" s="318">
        <f t="shared" si="233"/>
        <v>0</v>
      </c>
      <c r="AE818" s="318" t="e">
        <f t="shared" si="234"/>
        <v>#N/A</v>
      </c>
      <c r="AF818" s="318" t="e">
        <f>VLOOKUP(AC818,'Price list'!AN:AO,2,FALSE)</f>
        <v>#N/A</v>
      </c>
      <c r="AG818" s="318">
        <f t="shared" si="235"/>
        <v>0</v>
      </c>
      <c r="AH818" s="318">
        <f t="shared" si="236"/>
        <v>0</v>
      </c>
      <c r="AI818" s="318">
        <f t="shared" si="237"/>
        <v>0</v>
      </c>
    </row>
    <row r="819" spans="19:35" x14ac:dyDescent="0.25">
      <c r="S819" s="320">
        <f t="shared" si="227"/>
        <v>0</v>
      </c>
      <c r="T819" s="320">
        <f t="shared" si="228"/>
        <v>0</v>
      </c>
      <c r="U819" s="320"/>
      <c r="V819" s="320" t="e">
        <f>VLOOKUP(S819,'Price list'!D$15:S$298,15,FALSE)</f>
        <v>#N/A</v>
      </c>
      <c r="W819" s="320">
        <f t="shared" si="229"/>
        <v>0</v>
      </c>
      <c r="X819" s="320">
        <f t="shared" si="230"/>
        <v>0</v>
      </c>
      <c r="Y819" s="318" t="e">
        <f t="shared" si="226"/>
        <v>#N/A</v>
      </c>
      <c r="Z819" s="318">
        <f t="shared" si="231"/>
        <v>0</v>
      </c>
      <c r="AC819" s="318" t="e">
        <f t="shared" si="232"/>
        <v>#N/A</v>
      </c>
      <c r="AD819" s="318">
        <f t="shared" si="233"/>
        <v>0</v>
      </c>
      <c r="AE819" s="318" t="e">
        <f t="shared" si="234"/>
        <v>#N/A</v>
      </c>
      <c r="AF819" s="318" t="e">
        <f>VLOOKUP(AC819,'Price list'!AN:AO,2,FALSE)</f>
        <v>#N/A</v>
      </c>
      <c r="AG819" s="318">
        <f t="shared" si="235"/>
        <v>0</v>
      </c>
      <c r="AH819" s="318">
        <f t="shared" si="236"/>
        <v>0</v>
      </c>
      <c r="AI819" s="318">
        <f t="shared" si="237"/>
        <v>0</v>
      </c>
    </row>
    <row r="820" spans="19:35" x14ac:dyDescent="0.25">
      <c r="S820" s="320">
        <f t="shared" si="227"/>
        <v>0</v>
      </c>
      <c r="T820" s="320">
        <f t="shared" si="228"/>
        <v>0</v>
      </c>
      <c r="U820" s="320"/>
      <c r="V820" s="320" t="e">
        <f>VLOOKUP(S820,'Price list'!D$15:S$298,15,FALSE)</f>
        <v>#N/A</v>
      </c>
      <c r="W820" s="320">
        <f t="shared" si="229"/>
        <v>0</v>
      </c>
      <c r="X820" s="320">
        <f t="shared" si="230"/>
        <v>0</v>
      </c>
      <c r="Y820" s="318" t="e">
        <f t="shared" si="226"/>
        <v>#N/A</v>
      </c>
      <c r="Z820" s="318">
        <f t="shared" si="231"/>
        <v>0</v>
      </c>
      <c r="AC820" s="318" t="e">
        <f t="shared" si="232"/>
        <v>#N/A</v>
      </c>
      <c r="AD820" s="318">
        <f t="shared" si="233"/>
        <v>0</v>
      </c>
      <c r="AE820" s="318" t="e">
        <f t="shared" si="234"/>
        <v>#N/A</v>
      </c>
      <c r="AF820" s="318" t="e">
        <f>VLOOKUP(AC820,'Price list'!AN:AO,2,FALSE)</f>
        <v>#N/A</v>
      </c>
      <c r="AG820" s="318">
        <f t="shared" si="235"/>
        <v>0</v>
      </c>
      <c r="AH820" s="318">
        <f t="shared" si="236"/>
        <v>0</v>
      </c>
      <c r="AI820" s="318">
        <f t="shared" si="237"/>
        <v>0</v>
      </c>
    </row>
    <row r="821" spans="19:35" x14ac:dyDescent="0.25">
      <c r="S821" s="320">
        <f t="shared" si="227"/>
        <v>0</v>
      </c>
      <c r="T821" s="320">
        <f t="shared" si="228"/>
        <v>0</v>
      </c>
      <c r="U821" s="320"/>
      <c r="V821" s="320" t="e">
        <f>VLOOKUP(S821,'Price list'!D$15:S$298,15,FALSE)</f>
        <v>#N/A</v>
      </c>
      <c r="W821" s="320">
        <f t="shared" si="229"/>
        <v>0</v>
      </c>
      <c r="X821" s="320">
        <f t="shared" si="230"/>
        <v>0</v>
      </c>
      <c r="Y821" s="318" t="e">
        <f t="shared" si="226"/>
        <v>#N/A</v>
      </c>
      <c r="Z821" s="318">
        <f t="shared" si="231"/>
        <v>0</v>
      </c>
      <c r="AC821" s="318" t="e">
        <f t="shared" si="232"/>
        <v>#N/A</v>
      </c>
      <c r="AD821" s="318">
        <f t="shared" si="233"/>
        <v>0</v>
      </c>
      <c r="AE821" s="318" t="e">
        <f t="shared" si="234"/>
        <v>#N/A</v>
      </c>
      <c r="AF821" s="318" t="e">
        <f>VLOOKUP(AC821,'Price list'!AN:AO,2,FALSE)</f>
        <v>#N/A</v>
      </c>
      <c r="AG821" s="318">
        <f t="shared" si="235"/>
        <v>0</v>
      </c>
      <c r="AH821" s="318">
        <f t="shared" si="236"/>
        <v>0</v>
      </c>
      <c r="AI821" s="318">
        <f t="shared" si="237"/>
        <v>0</v>
      </c>
    </row>
    <row r="822" spans="19:35" x14ac:dyDescent="0.25">
      <c r="S822" s="320">
        <f t="shared" si="227"/>
        <v>0</v>
      </c>
      <c r="T822" s="320">
        <f t="shared" si="228"/>
        <v>0</v>
      </c>
      <c r="U822" s="320"/>
      <c r="V822" s="320" t="e">
        <f>VLOOKUP(S822,'Price list'!D$15:S$298,15,FALSE)</f>
        <v>#N/A</v>
      </c>
      <c r="W822" s="320">
        <f t="shared" si="229"/>
        <v>0</v>
      </c>
      <c r="X822" s="320">
        <f t="shared" si="230"/>
        <v>0</v>
      </c>
      <c r="Y822" s="318" t="e">
        <f t="shared" si="226"/>
        <v>#N/A</v>
      </c>
      <c r="Z822" s="318">
        <f t="shared" si="231"/>
        <v>0</v>
      </c>
      <c r="AC822" s="318" t="e">
        <f t="shared" si="232"/>
        <v>#N/A</v>
      </c>
      <c r="AD822" s="318">
        <f t="shared" si="233"/>
        <v>0</v>
      </c>
      <c r="AE822" s="318" t="e">
        <f t="shared" si="234"/>
        <v>#N/A</v>
      </c>
      <c r="AF822" s="318" t="e">
        <f>VLOOKUP(AC822,'Price list'!AN:AO,2,FALSE)</f>
        <v>#N/A</v>
      </c>
      <c r="AG822" s="318">
        <f t="shared" si="235"/>
        <v>0</v>
      </c>
      <c r="AH822" s="318">
        <f t="shared" si="236"/>
        <v>0</v>
      </c>
      <c r="AI822" s="318">
        <f t="shared" si="237"/>
        <v>0</v>
      </c>
    </row>
    <row r="823" spans="19:35" x14ac:dyDescent="0.25">
      <c r="S823" s="320">
        <f t="shared" si="227"/>
        <v>0</v>
      </c>
      <c r="T823" s="320">
        <f t="shared" si="228"/>
        <v>0</v>
      </c>
      <c r="U823" s="320"/>
      <c r="V823" s="320" t="e">
        <f>VLOOKUP(S823,'Price list'!D$15:S$298,15,FALSE)</f>
        <v>#N/A</v>
      </c>
      <c r="W823" s="320">
        <f t="shared" si="229"/>
        <v>0</v>
      </c>
      <c r="X823" s="320">
        <f t="shared" si="230"/>
        <v>0</v>
      </c>
      <c r="Y823" s="318" t="e">
        <f t="shared" si="226"/>
        <v>#N/A</v>
      </c>
      <c r="Z823" s="318">
        <f t="shared" si="231"/>
        <v>0</v>
      </c>
      <c r="AC823" s="318" t="e">
        <f t="shared" si="232"/>
        <v>#N/A</v>
      </c>
      <c r="AD823" s="318">
        <f t="shared" si="233"/>
        <v>0</v>
      </c>
      <c r="AE823" s="318" t="e">
        <f t="shared" si="234"/>
        <v>#N/A</v>
      </c>
      <c r="AF823" s="318" t="e">
        <f>VLOOKUP(AC823,'Price list'!AN:AO,2,FALSE)</f>
        <v>#N/A</v>
      </c>
      <c r="AG823" s="318">
        <f t="shared" si="235"/>
        <v>0</v>
      </c>
      <c r="AH823" s="318">
        <f t="shared" si="236"/>
        <v>0</v>
      </c>
      <c r="AI823" s="318">
        <f t="shared" si="237"/>
        <v>0</v>
      </c>
    </row>
    <row r="824" spans="19:35" x14ac:dyDescent="0.25">
      <c r="S824" s="320">
        <f t="shared" si="227"/>
        <v>0</v>
      </c>
      <c r="T824" s="320">
        <f t="shared" si="228"/>
        <v>0</v>
      </c>
      <c r="U824" s="320"/>
      <c r="V824" s="320" t="e">
        <f>VLOOKUP(S824,'Price list'!D$15:S$298,15,FALSE)</f>
        <v>#N/A</v>
      </c>
      <c r="W824" s="320">
        <f t="shared" si="229"/>
        <v>0</v>
      </c>
      <c r="X824" s="320">
        <f t="shared" si="230"/>
        <v>0</v>
      </c>
      <c r="Y824" s="318" t="e">
        <f t="shared" si="226"/>
        <v>#N/A</v>
      </c>
      <c r="Z824" s="318">
        <f t="shared" si="231"/>
        <v>0</v>
      </c>
      <c r="AC824" s="318" t="e">
        <f t="shared" si="232"/>
        <v>#N/A</v>
      </c>
      <c r="AD824" s="318">
        <f t="shared" si="233"/>
        <v>0</v>
      </c>
      <c r="AE824" s="318" t="e">
        <f t="shared" si="234"/>
        <v>#N/A</v>
      </c>
      <c r="AF824" s="318" t="e">
        <f>VLOOKUP(AC824,'Price list'!AN:AO,2,FALSE)</f>
        <v>#N/A</v>
      </c>
      <c r="AG824" s="318">
        <f t="shared" si="235"/>
        <v>0</v>
      </c>
      <c r="AH824" s="318">
        <f t="shared" si="236"/>
        <v>0</v>
      </c>
      <c r="AI824" s="318">
        <f t="shared" si="237"/>
        <v>0</v>
      </c>
    </row>
    <row r="825" spans="19:35" x14ac:dyDescent="0.25">
      <c r="S825" s="320">
        <f t="shared" si="227"/>
        <v>0</v>
      </c>
      <c r="T825" s="320">
        <f t="shared" si="228"/>
        <v>0</v>
      </c>
      <c r="U825" s="320"/>
      <c r="V825" s="320" t="e">
        <f>VLOOKUP(S825,'Price list'!D$15:S$298,15,FALSE)</f>
        <v>#N/A</v>
      </c>
      <c r="W825" s="320">
        <f t="shared" si="229"/>
        <v>0</v>
      </c>
      <c r="X825" s="320">
        <f t="shared" si="230"/>
        <v>0</v>
      </c>
      <c r="Y825" s="318" t="e">
        <f t="shared" si="226"/>
        <v>#N/A</v>
      </c>
      <c r="Z825" s="318">
        <f t="shared" si="231"/>
        <v>0</v>
      </c>
      <c r="AC825" s="318" t="e">
        <f t="shared" si="232"/>
        <v>#N/A</v>
      </c>
      <c r="AD825" s="318">
        <f t="shared" si="233"/>
        <v>0</v>
      </c>
      <c r="AE825" s="318" t="e">
        <f t="shared" si="234"/>
        <v>#N/A</v>
      </c>
      <c r="AF825" s="318" t="e">
        <f>VLOOKUP(AC825,'Price list'!AN:AO,2,FALSE)</f>
        <v>#N/A</v>
      </c>
      <c r="AG825" s="318">
        <f t="shared" si="235"/>
        <v>0</v>
      </c>
      <c r="AH825" s="318">
        <f t="shared" si="236"/>
        <v>0</v>
      </c>
      <c r="AI825" s="318">
        <f t="shared" si="237"/>
        <v>0</v>
      </c>
    </row>
    <row r="826" spans="19:35" x14ac:dyDescent="0.25">
      <c r="S826" s="320">
        <f t="shared" si="227"/>
        <v>0</v>
      </c>
      <c r="T826" s="320">
        <f t="shared" si="228"/>
        <v>0</v>
      </c>
      <c r="U826" s="320"/>
      <c r="V826" s="320" t="e">
        <f>VLOOKUP(S826,'Price list'!D$15:S$298,15,FALSE)</f>
        <v>#N/A</v>
      </c>
      <c r="W826" s="320">
        <f t="shared" si="229"/>
        <v>0</v>
      </c>
      <c r="X826" s="320">
        <f t="shared" si="230"/>
        <v>0</v>
      </c>
      <c r="Y826" s="318" t="e">
        <f t="shared" si="226"/>
        <v>#N/A</v>
      </c>
      <c r="Z826" s="318">
        <f t="shared" si="231"/>
        <v>0</v>
      </c>
      <c r="AC826" s="318" t="e">
        <f t="shared" si="232"/>
        <v>#N/A</v>
      </c>
      <c r="AD826" s="318">
        <f t="shared" si="233"/>
        <v>0</v>
      </c>
      <c r="AE826" s="318" t="e">
        <f t="shared" si="234"/>
        <v>#N/A</v>
      </c>
      <c r="AF826" s="318" t="e">
        <f>VLOOKUP(AC826,'Price list'!AN:AO,2,FALSE)</f>
        <v>#N/A</v>
      </c>
      <c r="AG826" s="318">
        <f t="shared" si="235"/>
        <v>0</v>
      </c>
      <c r="AH826" s="318">
        <f t="shared" si="236"/>
        <v>0</v>
      </c>
      <c r="AI826" s="318">
        <f t="shared" si="237"/>
        <v>0</v>
      </c>
    </row>
    <row r="827" spans="19:35" x14ac:dyDescent="0.25">
      <c r="S827" s="320">
        <f t="shared" si="227"/>
        <v>0</v>
      </c>
      <c r="T827" s="320">
        <f t="shared" si="228"/>
        <v>0</v>
      </c>
      <c r="U827" s="320"/>
      <c r="V827" s="320" t="e">
        <f>VLOOKUP(S827,'Price list'!D$15:S$298,15,FALSE)</f>
        <v>#N/A</v>
      </c>
      <c r="W827" s="320">
        <f t="shared" si="229"/>
        <v>0</v>
      </c>
      <c r="X827" s="320">
        <f t="shared" si="230"/>
        <v>0</v>
      </c>
      <c r="Y827" s="318" t="e">
        <f t="shared" si="226"/>
        <v>#N/A</v>
      </c>
      <c r="Z827" s="318">
        <f t="shared" si="231"/>
        <v>0</v>
      </c>
      <c r="AC827" s="318" t="e">
        <f t="shared" si="232"/>
        <v>#N/A</v>
      </c>
      <c r="AD827" s="318">
        <f t="shared" si="233"/>
        <v>0</v>
      </c>
      <c r="AE827" s="318" t="e">
        <f t="shared" si="234"/>
        <v>#N/A</v>
      </c>
      <c r="AF827" s="318" t="e">
        <f>VLOOKUP(AC827,'Price list'!AN:AO,2,FALSE)</f>
        <v>#N/A</v>
      </c>
      <c r="AG827" s="318">
        <f t="shared" si="235"/>
        <v>0</v>
      </c>
      <c r="AH827" s="318">
        <f t="shared" si="236"/>
        <v>0</v>
      </c>
      <c r="AI827" s="318">
        <f t="shared" si="237"/>
        <v>0</v>
      </c>
    </row>
    <row r="828" spans="19:35" x14ac:dyDescent="0.25">
      <c r="S828" s="320">
        <f t="shared" si="227"/>
        <v>0</v>
      </c>
      <c r="T828" s="320">
        <f t="shared" si="228"/>
        <v>0</v>
      </c>
      <c r="U828" s="320"/>
      <c r="V828" s="320" t="e">
        <f>VLOOKUP(S828,'Price list'!D$15:S$298,15,FALSE)</f>
        <v>#N/A</v>
      </c>
      <c r="W828" s="320">
        <f t="shared" si="229"/>
        <v>0</v>
      </c>
      <c r="X828" s="320">
        <f t="shared" si="230"/>
        <v>0</v>
      </c>
      <c r="Y828" s="318" t="e">
        <f t="shared" si="226"/>
        <v>#N/A</v>
      </c>
      <c r="Z828" s="318">
        <f t="shared" si="231"/>
        <v>0</v>
      </c>
      <c r="AC828" s="318" t="e">
        <f t="shared" si="232"/>
        <v>#N/A</v>
      </c>
      <c r="AD828" s="318">
        <f t="shared" si="233"/>
        <v>0</v>
      </c>
      <c r="AE828" s="318" t="e">
        <f t="shared" si="234"/>
        <v>#N/A</v>
      </c>
      <c r="AF828" s="318" t="e">
        <f>VLOOKUP(AC828,'Price list'!AN:AO,2,FALSE)</f>
        <v>#N/A</v>
      </c>
      <c r="AG828" s="318">
        <f t="shared" si="235"/>
        <v>0</v>
      </c>
      <c r="AH828" s="318">
        <f t="shared" si="236"/>
        <v>0</v>
      </c>
      <c r="AI828" s="318">
        <f t="shared" si="237"/>
        <v>0</v>
      </c>
    </row>
    <row r="829" spans="19:35" x14ac:dyDescent="0.25">
      <c r="S829" s="320">
        <f t="shared" si="227"/>
        <v>0</v>
      </c>
      <c r="T829" s="320">
        <f t="shared" si="228"/>
        <v>0</v>
      </c>
      <c r="U829" s="320"/>
      <c r="V829" s="320" t="e">
        <f>VLOOKUP(S829,'Price list'!D$15:S$298,15,FALSE)</f>
        <v>#N/A</v>
      </c>
      <c r="W829" s="320">
        <f t="shared" si="229"/>
        <v>0</v>
      </c>
      <c r="X829" s="320">
        <f t="shared" si="230"/>
        <v>0</v>
      </c>
      <c r="Y829" s="318" t="e">
        <f t="shared" si="226"/>
        <v>#N/A</v>
      </c>
      <c r="Z829" s="318">
        <f t="shared" si="231"/>
        <v>0</v>
      </c>
      <c r="AC829" s="318" t="e">
        <f t="shared" si="232"/>
        <v>#N/A</v>
      </c>
      <c r="AD829" s="318">
        <f t="shared" si="233"/>
        <v>0</v>
      </c>
      <c r="AE829" s="318" t="e">
        <f t="shared" si="234"/>
        <v>#N/A</v>
      </c>
      <c r="AF829" s="318" t="e">
        <f>VLOOKUP(AC829,'Price list'!AN:AO,2,FALSE)</f>
        <v>#N/A</v>
      </c>
      <c r="AG829" s="318">
        <f t="shared" si="235"/>
        <v>0</v>
      </c>
      <c r="AH829" s="318">
        <f t="shared" si="236"/>
        <v>0</v>
      </c>
      <c r="AI829" s="318">
        <f t="shared" si="237"/>
        <v>0</v>
      </c>
    </row>
    <row r="830" spans="19:35" x14ac:dyDescent="0.25">
      <c r="S830" s="320">
        <f t="shared" si="227"/>
        <v>0</v>
      </c>
      <c r="T830" s="320">
        <f t="shared" si="228"/>
        <v>0</v>
      </c>
      <c r="U830" s="320"/>
      <c r="V830" s="320" t="e">
        <f>VLOOKUP(S830,'Price list'!D$15:S$298,15,FALSE)</f>
        <v>#N/A</v>
      </c>
      <c r="W830" s="320">
        <f t="shared" si="229"/>
        <v>0</v>
      </c>
      <c r="X830" s="320">
        <f t="shared" si="230"/>
        <v>0</v>
      </c>
      <c r="Y830" s="318" t="e">
        <f t="shared" si="226"/>
        <v>#N/A</v>
      </c>
      <c r="Z830" s="318">
        <f t="shared" si="231"/>
        <v>0</v>
      </c>
      <c r="AC830" s="318" t="e">
        <f t="shared" si="232"/>
        <v>#N/A</v>
      </c>
      <c r="AD830" s="318">
        <f t="shared" si="233"/>
        <v>0</v>
      </c>
      <c r="AE830" s="318" t="e">
        <f t="shared" si="234"/>
        <v>#N/A</v>
      </c>
      <c r="AF830" s="318" t="e">
        <f>VLOOKUP(AC830,'Price list'!AN:AO,2,FALSE)</f>
        <v>#N/A</v>
      </c>
      <c r="AG830" s="318">
        <f t="shared" si="235"/>
        <v>0</v>
      </c>
      <c r="AH830" s="318">
        <f t="shared" si="236"/>
        <v>0</v>
      </c>
      <c r="AI830" s="318">
        <f t="shared" si="237"/>
        <v>0</v>
      </c>
    </row>
    <row r="831" spans="19:35" x14ac:dyDescent="0.25">
      <c r="S831" s="320">
        <f t="shared" si="227"/>
        <v>0</v>
      </c>
      <c r="T831" s="320">
        <f t="shared" si="228"/>
        <v>0</v>
      </c>
      <c r="U831" s="320"/>
      <c r="V831" s="320" t="e">
        <f>VLOOKUP(S831,'Price list'!D$15:S$298,15,FALSE)</f>
        <v>#N/A</v>
      </c>
      <c r="W831" s="320">
        <f t="shared" si="229"/>
        <v>0</v>
      </c>
      <c r="X831" s="320">
        <f t="shared" si="230"/>
        <v>0</v>
      </c>
      <c r="Y831" s="318" t="e">
        <f t="shared" si="226"/>
        <v>#N/A</v>
      </c>
      <c r="Z831" s="318">
        <f t="shared" si="231"/>
        <v>0</v>
      </c>
      <c r="AC831" s="318" t="e">
        <f t="shared" si="232"/>
        <v>#N/A</v>
      </c>
      <c r="AD831" s="318">
        <f t="shared" si="233"/>
        <v>0</v>
      </c>
      <c r="AE831" s="318" t="e">
        <f t="shared" si="234"/>
        <v>#N/A</v>
      </c>
      <c r="AF831" s="318" t="e">
        <f>VLOOKUP(AC831,'Price list'!AN:AO,2,FALSE)</f>
        <v>#N/A</v>
      </c>
      <c r="AG831" s="318">
        <f t="shared" si="235"/>
        <v>0</v>
      </c>
      <c r="AH831" s="318">
        <f t="shared" si="236"/>
        <v>0</v>
      </c>
      <c r="AI831" s="318">
        <f t="shared" si="237"/>
        <v>0</v>
      </c>
    </row>
    <row r="832" spans="19:35" x14ac:dyDescent="0.25">
      <c r="S832" s="320">
        <f t="shared" si="227"/>
        <v>0</v>
      </c>
      <c r="T832" s="320">
        <f t="shared" si="228"/>
        <v>0</v>
      </c>
      <c r="U832" s="320"/>
      <c r="V832" s="320" t="e">
        <f>VLOOKUP(S832,'Price list'!D$15:S$298,15,FALSE)</f>
        <v>#N/A</v>
      </c>
      <c r="W832" s="320">
        <f t="shared" si="229"/>
        <v>0</v>
      </c>
      <c r="X832" s="320">
        <f t="shared" si="230"/>
        <v>0</v>
      </c>
      <c r="Y832" s="318" t="e">
        <f t="shared" si="226"/>
        <v>#N/A</v>
      </c>
      <c r="Z832" s="318">
        <f t="shared" si="231"/>
        <v>0</v>
      </c>
      <c r="AC832" s="318" t="e">
        <f t="shared" si="232"/>
        <v>#N/A</v>
      </c>
      <c r="AD832" s="318">
        <f t="shared" si="233"/>
        <v>0</v>
      </c>
      <c r="AE832" s="318" t="e">
        <f t="shared" si="234"/>
        <v>#N/A</v>
      </c>
      <c r="AF832" s="318" t="e">
        <f>VLOOKUP(AC832,'Price list'!AN:AO,2,FALSE)</f>
        <v>#N/A</v>
      </c>
      <c r="AG832" s="318">
        <f t="shared" si="235"/>
        <v>0</v>
      </c>
      <c r="AH832" s="318">
        <f t="shared" si="236"/>
        <v>0</v>
      </c>
      <c r="AI832" s="318">
        <f t="shared" si="237"/>
        <v>0</v>
      </c>
    </row>
    <row r="833" spans="19:35" x14ac:dyDescent="0.25">
      <c r="S833" s="320">
        <f t="shared" si="227"/>
        <v>0</v>
      </c>
      <c r="T833" s="320">
        <f t="shared" si="228"/>
        <v>0</v>
      </c>
      <c r="U833" s="320"/>
      <c r="V833" s="320" t="e">
        <f>VLOOKUP(S833,'Price list'!D$15:S$298,15,FALSE)</f>
        <v>#N/A</v>
      </c>
      <c r="W833" s="320">
        <f t="shared" si="229"/>
        <v>0</v>
      </c>
      <c r="X833" s="320">
        <f t="shared" si="230"/>
        <v>0</v>
      </c>
      <c r="Y833" s="318" t="e">
        <f t="shared" si="226"/>
        <v>#N/A</v>
      </c>
      <c r="Z833" s="318">
        <f t="shared" si="231"/>
        <v>0</v>
      </c>
      <c r="AC833" s="318" t="e">
        <f t="shared" si="232"/>
        <v>#N/A</v>
      </c>
      <c r="AD833" s="318">
        <f t="shared" si="233"/>
        <v>0</v>
      </c>
      <c r="AE833" s="318" t="e">
        <f t="shared" si="234"/>
        <v>#N/A</v>
      </c>
      <c r="AF833" s="318" t="e">
        <f>VLOOKUP(AC833,'Price list'!AN:AO,2,FALSE)</f>
        <v>#N/A</v>
      </c>
      <c r="AG833" s="318">
        <f t="shared" si="235"/>
        <v>0</v>
      </c>
      <c r="AH833" s="318">
        <f t="shared" si="236"/>
        <v>0</v>
      </c>
      <c r="AI833" s="318">
        <f t="shared" si="237"/>
        <v>0</v>
      </c>
    </row>
    <row r="834" spans="19:35" x14ac:dyDescent="0.25">
      <c r="S834" s="320">
        <f t="shared" si="227"/>
        <v>0</v>
      </c>
      <c r="T834" s="320">
        <f t="shared" si="228"/>
        <v>0</v>
      </c>
      <c r="U834" s="320"/>
      <c r="V834" s="320" t="e">
        <f>VLOOKUP(S834,'Price list'!D$15:S$298,15,FALSE)</f>
        <v>#N/A</v>
      </c>
      <c r="W834" s="320">
        <f t="shared" si="229"/>
        <v>0</v>
      </c>
      <c r="X834" s="320">
        <f t="shared" si="230"/>
        <v>0</v>
      </c>
      <c r="Y834" s="318" t="e">
        <f t="shared" si="226"/>
        <v>#N/A</v>
      </c>
      <c r="Z834" s="318">
        <f t="shared" si="231"/>
        <v>0</v>
      </c>
      <c r="AC834" s="318" t="e">
        <f t="shared" si="232"/>
        <v>#N/A</v>
      </c>
      <c r="AD834" s="318">
        <f t="shared" si="233"/>
        <v>0</v>
      </c>
      <c r="AE834" s="318" t="e">
        <f t="shared" si="234"/>
        <v>#N/A</v>
      </c>
      <c r="AF834" s="318" t="e">
        <f>VLOOKUP(AC834,'Price list'!AN:AO,2,FALSE)</f>
        <v>#N/A</v>
      </c>
      <c r="AG834" s="318">
        <f t="shared" si="235"/>
        <v>0</v>
      </c>
      <c r="AH834" s="318">
        <f t="shared" si="236"/>
        <v>0</v>
      </c>
      <c r="AI834" s="318">
        <f t="shared" si="237"/>
        <v>0</v>
      </c>
    </row>
    <row r="835" spans="19:35" x14ac:dyDescent="0.25">
      <c r="S835" s="320">
        <f t="shared" si="227"/>
        <v>0</v>
      </c>
      <c r="T835" s="320">
        <f t="shared" si="228"/>
        <v>0</v>
      </c>
      <c r="U835" s="320"/>
      <c r="V835" s="320" t="e">
        <f>VLOOKUP(S835,'Price list'!D$15:S$298,15,FALSE)</f>
        <v>#N/A</v>
      </c>
      <c r="W835" s="320">
        <f t="shared" si="229"/>
        <v>0</v>
      </c>
      <c r="X835" s="320">
        <f t="shared" si="230"/>
        <v>0</v>
      </c>
      <c r="Y835" s="318" t="e">
        <f t="shared" ref="Y835:Y898" si="238">VLOOKUP(A835,AA:AB,2,FALSE)</f>
        <v>#N/A</v>
      </c>
      <c r="Z835" s="318">
        <f t="shared" si="231"/>
        <v>0</v>
      </c>
      <c r="AC835" s="318" t="e">
        <f t="shared" si="232"/>
        <v>#N/A</v>
      </c>
      <c r="AD835" s="318">
        <f t="shared" si="233"/>
        <v>0</v>
      </c>
      <c r="AE835" s="318" t="e">
        <f t="shared" si="234"/>
        <v>#N/A</v>
      </c>
      <c r="AF835" s="318" t="e">
        <f>VLOOKUP(AC835,'Price list'!AN:AO,2,FALSE)</f>
        <v>#N/A</v>
      </c>
      <c r="AG835" s="318">
        <f t="shared" si="235"/>
        <v>0</v>
      </c>
      <c r="AH835" s="318">
        <f t="shared" si="236"/>
        <v>0</v>
      </c>
      <c r="AI835" s="318">
        <f t="shared" si="237"/>
        <v>0</v>
      </c>
    </row>
    <row r="836" spans="19:35" x14ac:dyDescent="0.25">
      <c r="S836" s="320">
        <f t="shared" si="227"/>
        <v>0</v>
      </c>
      <c r="T836" s="320">
        <f t="shared" si="228"/>
        <v>0</v>
      </c>
      <c r="U836" s="320"/>
      <c r="V836" s="320" t="e">
        <f>VLOOKUP(S836,'Price list'!D$15:S$298,15,FALSE)</f>
        <v>#N/A</v>
      </c>
      <c r="W836" s="320">
        <f t="shared" si="229"/>
        <v>0</v>
      </c>
      <c r="X836" s="320">
        <f t="shared" si="230"/>
        <v>0</v>
      </c>
      <c r="Y836" s="318" t="e">
        <f t="shared" si="238"/>
        <v>#N/A</v>
      </c>
      <c r="Z836" s="318">
        <f t="shared" si="231"/>
        <v>0</v>
      </c>
      <c r="AC836" s="318" t="e">
        <f t="shared" si="232"/>
        <v>#N/A</v>
      </c>
      <c r="AD836" s="318">
        <f t="shared" si="233"/>
        <v>0</v>
      </c>
      <c r="AE836" s="318" t="e">
        <f t="shared" si="234"/>
        <v>#N/A</v>
      </c>
      <c r="AF836" s="318" t="e">
        <f>VLOOKUP(AC836,'Price list'!AN:AO,2,FALSE)</f>
        <v>#N/A</v>
      </c>
      <c r="AG836" s="318">
        <f t="shared" si="235"/>
        <v>0</v>
      </c>
      <c r="AH836" s="318">
        <f t="shared" si="236"/>
        <v>0</v>
      </c>
      <c r="AI836" s="318">
        <f t="shared" si="237"/>
        <v>0</v>
      </c>
    </row>
    <row r="837" spans="19:35" x14ac:dyDescent="0.25">
      <c r="S837" s="320">
        <f t="shared" si="227"/>
        <v>0</v>
      </c>
      <c r="T837" s="320">
        <f t="shared" si="228"/>
        <v>0</v>
      </c>
      <c r="U837" s="320"/>
      <c r="V837" s="320" t="e">
        <f>VLOOKUP(S837,'Price list'!D$15:S$298,15,FALSE)</f>
        <v>#N/A</v>
      </c>
      <c r="W837" s="320">
        <f t="shared" si="229"/>
        <v>0</v>
      </c>
      <c r="X837" s="320">
        <f t="shared" si="230"/>
        <v>0</v>
      </c>
      <c r="Y837" s="318" t="e">
        <f t="shared" si="238"/>
        <v>#N/A</v>
      </c>
      <c r="Z837" s="318">
        <f t="shared" si="231"/>
        <v>0</v>
      </c>
      <c r="AC837" s="318" t="e">
        <f t="shared" si="232"/>
        <v>#N/A</v>
      </c>
      <c r="AD837" s="318">
        <f t="shared" si="233"/>
        <v>0</v>
      </c>
      <c r="AE837" s="318" t="e">
        <f t="shared" si="234"/>
        <v>#N/A</v>
      </c>
      <c r="AF837" s="318" t="e">
        <f>VLOOKUP(AC837,'Price list'!AN:AO,2,FALSE)</f>
        <v>#N/A</v>
      </c>
      <c r="AG837" s="318">
        <f t="shared" si="235"/>
        <v>0</v>
      </c>
      <c r="AH837" s="318">
        <f t="shared" si="236"/>
        <v>0</v>
      </c>
      <c r="AI837" s="318">
        <f t="shared" si="237"/>
        <v>0</v>
      </c>
    </row>
    <row r="838" spans="19:35" x14ac:dyDescent="0.25">
      <c r="S838" s="320">
        <f t="shared" si="227"/>
        <v>0</v>
      </c>
      <c r="T838" s="320">
        <f t="shared" si="228"/>
        <v>0</v>
      </c>
      <c r="U838" s="320"/>
      <c r="V838" s="320" t="e">
        <f>VLOOKUP(S838,'Price list'!D$15:S$298,15,FALSE)</f>
        <v>#N/A</v>
      </c>
      <c r="W838" s="320">
        <f t="shared" si="229"/>
        <v>0</v>
      </c>
      <c r="X838" s="320">
        <f t="shared" si="230"/>
        <v>0</v>
      </c>
      <c r="Y838" s="318" t="e">
        <f t="shared" si="238"/>
        <v>#N/A</v>
      </c>
      <c r="Z838" s="318">
        <f t="shared" si="231"/>
        <v>0</v>
      </c>
      <c r="AC838" s="318" t="e">
        <f t="shared" si="232"/>
        <v>#N/A</v>
      </c>
      <c r="AD838" s="318">
        <f t="shared" si="233"/>
        <v>0</v>
      </c>
      <c r="AE838" s="318" t="e">
        <f t="shared" si="234"/>
        <v>#N/A</v>
      </c>
      <c r="AF838" s="318" t="e">
        <f>VLOOKUP(AC838,'Price list'!AN:AO,2,FALSE)</f>
        <v>#N/A</v>
      </c>
      <c r="AG838" s="318">
        <f t="shared" si="235"/>
        <v>0</v>
      </c>
      <c r="AH838" s="318">
        <f t="shared" si="236"/>
        <v>0</v>
      </c>
      <c r="AI838" s="318">
        <f t="shared" si="237"/>
        <v>0</v>
      </c>
    </row>
    <row r="839" spans="19:35" x14ac:dyDescent="0.25">
      <c r="S839" s="320">
        <f t="shared" si="227"/>
        <v>0</v>
      </c>
      <c r="T839" s="320">
        <f t="shared" si="228"/>
        <v>0</v>
      </c>
      <c r="U839" s="320"/>
      <c r="V839" s="320" t="e">
        <f>VLOOKUP(S839,'Price list'!D$15:S$298,15,FALSE)</f>
        <v>#N/A</v>
      </c>
      <c r="W839" s="320">
        <f t="shared" si="229"/>
        <v>0</v>
      </c>
      <c r="X839" s="320">
        <f t="shared" si="230"/>
        <v>0</v>
      </c>
      <c r="Y839" s="318" t="e">
        <f t="shared" si="238"/>
        <v>#N/A</v>
      </c>
      <c r="Z839" s="318">
        <f t="shared" si="231"/>
        <v>0</v>
      </c>
      <c r="AC839" s="318" t="e">
        <f t="shared" si="232"/>
        <v>#N/A</v>
      </c>
      <c r="AD839" s="318">
        <f t="shared" si="233"/>
        <v>0</v>
      </c>
      <c r="AE839" s="318" t="e">
        <f t="shared" si="234"/>
        <v>#N/A</v>
      </c>
      <c r="AF839" s="318" t="e">
        <f>VLOOKUP(AC839,'Price list'!AN:AO,2,FALSE)</f>
        <v>#N/A</v>
      </c>
      <c r="AG839" s="318">
        <f t="shared" si="235"/>
        <v>0</v>
      </c>
      <c r="AH839" s="318">
        <f t="shared" si="236"/>
        <v>0</v>
      </c>
      <c r="AI839" s="318">
        <f t="shared" si="237"/>
        <v>0</v>
      </c>
    </row>
    <row r="840" spans="19:35" x14ac:dyDescent="0.25">
      <c r="S840" s="320">
        <f t="shared" si="227"/>
        <v>0</v>
      </c>
      <c r="T840" s="320">
        <f t="shared" si="228"/>
        <v>0</v>
      </c>
      <c r="U840" s="320"/>
      <c r="V840" s="320" t="e">
        <f>VLOOKUP(S840,'Price list'!D$15:S$298,15,FALSE)</f>
        <v>#N/A</v>
      </c>
      <c r="W840" s="320">
        <f t="shared" si="229"/>
        <v>0</v>
      </c>
      <c r="X840" s="320">
        <f t="shared" si="230"/>
        <v>0</v>
      </c>
      <c r="Y840" s="318" t="e">
        <f t="shared" si="238"/>
        <v>#N/A</v>
      </c>
      <c r="Z840" s="318">
        <f t="shared" si="231"/>
        <v>0</v>
      </c>
      <c r="AC840" s="318" t="e">
        <f t="shared" si="232"/>
        <v>#N/A</v>
      </c>
      <c r="AD840" s="318">
        <f t="shared" si="233"/>
        <v>0</v>
      </c>
      <c r="AE840" s="318" t="e">
        <f t="shared" si="234"/>
        <v>#N/A</v>
      </c>
      <c r="AF840" s="318" t="e">
        <f>VLOOKUP(AC840,'Price list'!AN:AO,2,FALSE)</f>
        <v>#N/A</v>
      </c>
      <c r="AG840" s="318">
        <f t="shared" si="235"/>
        <v>0</v>
      </c>
      <c r="AH840" s="318">
        <f t="shared" si="236"/>
        <v>0</v>
      </c>
      <c r="AI840" s="318">
        <f t="shared" si="237"/>
        <v>0</v>
      </c>
    </row>
    <row r="841" spans="19:35" x14ac:dyDescent="0.25">
      <c r="S841" s="320">
        <f t="shared" ref="S841:S904" si="239">E841</f>
        <v>0</v>
      </c>
      <c r="T841" s="320">
        <f t="shared" ref="T841:T904" si="240">D841</f>
        <v>0</v>
      </c>
      <c r="U841" s="320"/>
      <c r="V841" s="320" t="e">
        <f>VLOOKUP(S841,'Price list'!D$15:S$298,15,FALSE)</f>
        <v>#N/A</v>
      </c>
      <c r="W841" s="320">
        <f t="shared" ref="W841:W904" si="241">G841</f>
        <v>0</v>
      </c>
      <c r="X841" s="320">
        <f t="shared" ref="X841:X904" si="242">H841</f>
        <v>0</v>
      </c>
      <c r="Y841" s="318" t="e">
        <f t="shared" si="238"/>
        <v>#N/A</v>
      </c>
      <c r="Z841" s="318">
        <f t="shared" ref="Z841:Z904" si="243">B841</f>
        <v>0</v>
      </c>
      <c r="AC841" s="318" t="e">
        <f t="shared" ref="AC841:AC904" si="244">CONCATENATE(Y841,S841,Z841)</f>
        <v>#N/A</v>
      </c>
      <c r="AD841" s="318">
        <f t="shared" ref="AD841:AD904" si="245">S841</f>
        <v>0</v>
      </c>
      <c r="AE841" s="318" t="e">
        <f t="shared" ref="AE841:AE904" si="246">CONCATENATE(Y841,AD841)</f>
        <v>#N/A</v>
      </c>
      <c r="AF841" s="318" t="e">
        <f>VLOOKUP(AC841,'Price list'!AN:AO,2,FALSE)</f>
        <v>#N/A</v>
      </c>
      <c r="AG841" s="318">
        <f t="shared" ref="AG841:AG904" si="247">S841</f>
        <v>0</v>
      </c>
      <c r="AH841" s="318">
        <f t="shared" ref="AH841:AH904" si="248">W841</f>
        <v>0</v>
      </c>
      <c r="AI841" s="318">
        <f t="shared" ref="AI841:AI904" si="249">X841</f>
        <v>0</v>
      </c>
    </row>
    <row r="842" spans="19:35" x14ac:dyDescent="0.25">
      <c r="S842" s="320">
        <f t="shared" si="239"/>
        <v>0</v>
      </c>
      <c r="T842" s="320">
        <f t="shared" si="240"/>
        <v>0</v>
      </c>
      <c r="U842" s="320"/>
      <c r="V842" s="320" t="e">
        <f>VLOOKUP(S842,'Price list'!D$15:S$298,15,FALSE)</f>
        <v>#N/A</v>
      </c>
      <c r="W842" s="320">
        <f t="shared" si="241"/>
        <v>0</v>
      </c>
      <c r="X842" s="320">
        <f t="shared" si="242"/>
        <v>0</v>
      </c>
      <c r="Y842" s="318" t="e">
        <f t="shared" si="238"/>
        <v>#N/A</v>
      </c>
      <c r="Z842" s="318">
        <f t="shared" si="243"/>
        <v>0</v>
      </c>
      <c r="AC842" s="318" t="e">
        <f t="shared" si="244"/>
        <v>#N/A</v>
      </c>
      <c r="AD842" s="318">
        <f t="shared" si="245"/>
        <v>0</v>
      </c>
      <c r="AE842" s="318" t="e">
        <f t="shared" si="246"/>
        <v>#N/A</v>
      </c>
      <c r="AF842" s="318" t="e">
        <f>VLOOKUP(AC842,'Price list'!AN:AO,2,FALSE)</f>
        <v>#N/A</v>
      </c>
      <c r="AG842" s="318">
        <f t="shared" si="247"/>
        <v>0</v>
      </c>
      <c r="AH842" s="318">
        <f t="shared" si="248"/>
        <v>0</v>
      </c>
      <c r="AI842" s="318">
        <f t="shared" si="249"/>
        <v>0</v>
      </c>
    </row>
    <row r="843" spans="19:35" x14ac:dyDescent="0.25">
      <c r="S843" s="320">
        <f t="shared" si="239"/>
        <v>0</v>
      </c>
      <c r="T843" s="320">
        <f t="shared" si="240"/>
        <v>0</v>
      </c>
      <c r="U843" s="320"/>
      <c r="V843" s="320" t="e">
        <f>VLOOKUP(S843,'Price list'!D$15:S$298,15,FALSE)</f>
        <v>#N/A</v>
      </c>
      <c r="W843" s="320">
        <f t="shared" si="241"/>
        <v>0</v>
      </c>
      <c r="X843" s="320">
        <f t="shared" si="242"/>
        <v>0</v>
      </c>
      <c r="Y843" s="318" t="e">
        <f t="shared" si="238"/>
        <v>#N/A</v>
      </c>
      <c r="Z843" s="318">
        <f t="shared" si="243"/>
        <v>0</v>
      </c>
      <c r="AC843" s="318" t="e">
        <f t="shared" si="244"/>
        <v>#N/A</v>
      </c>
      <c r="AD843" s="318">
        <f t="shared" si="245"/>
        <v>0</v>
      </c>
      <c r="AE843" s="318" t="e">
        <f t="shared" si="246"/>
        <v>#N/A</v>
      </c>
      <c r="AF843" s="318" t="e">
        <f>VLOOKUP(AC843,'Price list'!AN:AO,2,FALSE)</f>
        <v>#N/A</v>
      </c>
      <c r="AG843" s="318">
        <f t="shared" si="247"/>
        <v>0</v>
      </c>
      <c r="AH843" s="318">
        <f t="shared" si="248"/>
        <v>0</v>
      </c>
      <c r="AI843" s="318">
        <f t="shared" si="249"/>
        <v>0</v>
      </c>
    </row>
    <row r="844" spans="19:35" x14ac:dyDescent="0.25">
      <c r="S844" s="320">
        <f t="shared" si="239"/>
        <v>0</v>
      </c>
      <c r="T844" s="320">
        <f t="shared" si="240"/>
        <v>0</v>
      </c>
      <c r="U844" s="320"/>
      <c r="V844" s="320" t="e">
        <f>VLOOKUP(S844,'Price list'!D$15:S$298,15,FALSE)</f>
        <v>#N/A</v>
      </c>
      <c r="W844" s="320">
        <f t="shared" si="241"/>
        <v>0</v>
      </c>
      <c r="X844" s="320">
        <f t="shared" si="242"/>
        <v>0</v>
      </c>
      <c r="Y844" s="318" t="e">
        <f t="shared" si="238"/>
        <v>#N/A</v>
      </c>
      <c r="Z844" s="318">
        <f t="shared" si="243"/>
        <v>0</v>
      </c>
      <c r="AC844" s="318" t="e">
        <f t="shared" si="244"/>
        <v>#N/A</v>
      </c>
      <c r="AD844" s="318">
        <f t="shared" si="245"/>
        <v>0</v>
      </c>
      <c r="AE844" s="318" t="e">
        <f t="shared" si="246"/>
        <v>#N/A</v>
      </c>
      <c r="AF844" s="318" t="e">
        <f>VLOOKUP(AC844,'Price list'!AN:AO,2,FALSE)</f>
        <v>#N/A</v>
      </c>
      <c r="AG844" s="318">
        <f t="shared" si="247"/>
        <v>0</v>
      </c>
      <c r="AH844" s="318">
        <f t="shared" si="248"/>
        <v>0</v>
      </c>
      <c r="AI844" s="318">
        <f t="shared" si="249"/>
        <v>0</v>
      </c>
    </row>
    <row r="845" spans="19:35" x14ac:dyDescent="0.25">
      <c r="S845" s="320">
        <f t="shared" si="239"/>
        <v>0</v>
      </c>
      <c r="T845" s="320">
        <f t="shared" si="240"/>
        <v>0</v>
      </c>
      <c r="U845" s="320"/>
      <c r="V845" s="320" t="e">
        <f>VLOOKUP(S845,'Price list'!D$15:S$298,15,FALSE)</f>
        <v>#N/A</v>
      </c>
      <c r="W845" s="320">
        <f t="shared" si="241"/>
        <v>0</v>
      </c>
      <c r="X845" s="320">
        <f t="shared" si="242"/>
        <v>0</v>
      </c>
      <c r="Y845" s="318" t="e">
        <f t="shared" si="238"/>
        <v>#N/A</v>
      </c>
      <c r="Z845" s="318">
        <f t="shared" si="243"/>
        <v>0</v>
      </c>
      <c r="AC845" s="318" t="e">
        <f t="shared" si="244"/>
        <v>#N/A</v>
      </c>
      <c r="AD845" s="318">
        <f t="shared" si="245"/>
        <v>0</v>
      </c>
      <c r="AE845" s="318" t="e">
        <f t="shared" si="246"/>
        <v>#N/A</v>
      </c>
      <c r="AF845" s="318" t="e">
        <f>VLOOKUP(AC845,'Price list'!AN:AO,2,FALSE)</f>
        <v>#N/A</v>
      </c>
      <c r="AG845" s="318">
        <f t="shared" si="247"/>
        <v>0</v>
      </c>
      <c r="AH845" s="318">
        <f t="shared" si="248"/>
        <v>0</v>
      </c>
      <c r="AI845" s="318">
        <f t="shared" si="249"/>
        <v>0</v>
      </c>
    </row>
    <row r="846" spans="19:35" x14ac:dyDescent="0.25">
      <c r="S846" s="320">
        <f t="shared" si="239"/>
        <v>0</v>
      </c>
      <c r="T846" s="320">
        <f t="shared" si="240"/>
        <v>0</v>
      </c>
      <c r="U846" s="320"/>
      <c r="V846" s="320" t="e">
        <f>VLOOKUP(S846,'Price list'!D$15:S$298,15,FALSE)</f>
        <v>#N/A</v>
      </c>
      <c r="W846" s="320">
        <f t="shared" si="241"/>
        <v>0</v>
      </c>
      <c r="X846" s="320">
        <f t="shared" si="242"/>
        <v>0</v>
      </c>
      <c r="Y846" s="318" t="e">
        <f t="shared" si="238"/>
        <v>#N/A</v>
      </c>
      <c r="Z846" s="318">
        <f t="shared" si="243"/>
        <v>0</v>
      </c>
      <c r="AC846" s="318" t="e">
        <f t="shared" si="244"/>
        <v>#N/A</v>
      </c>
      <c r="AD846" s="318">
        <f t="shared" si="245"/>
        <v>0</v>
      </c>
      <c r="AE846" s="318" t="e">
        <f t="shared" si="246"/>
        <v>#N/A</v>
      </c>
      <c r="AF846" s="318" t="e">
        <f>VLOOKUP(AC846,'Price list'!AN:AO,2,FALSE)</f>
        <v>#N/A</v>
      </c>
      <c r="AG846" s="318">
        <f t="shared" si="247"/>
        <v>0</v>
      </c>
      <c r="AH846" s="318">
        <f t="shared" si="248"/>
        <v>0</v>
      </c>
      <c r="AI846" s="318">
        <f t="shared" si="249"/>
        <v>0</v>
      </c>
    </row>
    <row r="847" spans="19:35" x14ac:dyDescent="0.25">
      <c r="S847" s="320">
        <f t="shared" si="239"/>
        <v>0</v>
      </c>
      <c r="T847" s="320">
        <f t="shared" si="240"/>
        <v>0</v>
      </c>
      <c r="U847" s="320"/>
      <c r="V847" s="320" t="e">
        <f>VLOOKUP(S847,'Price list'!D$15:S$298,15,FALSE)</f>
        <v>#N/A</v>
      </c>
      <c r="W847" s="320">
        <f t="shared" si="241"/>
        <v>0</v>
      </c>
      <c r="X847" s="320">
        <f t="shared" si="242"/>
        <v>0</v>
      </c>
      <c r="Y847" s="318" t="e">
        <f t="shared" si="238"/>
        <v>#N/A</v>
      </c>
      <c r="Z847" s="318">
        <f t="shared" si="243"/>
        <v>0</v>
      </c>
      <c r="AC847" s="318" t="e">
        <f t="shared" si="244"/>
        <v>#N/A</v>
      </c>
      <c r="AD847" s="318">
        <f t="shared" si="245"/>
        <v>0</v>
      </c>
      <c r="AE847" s="318" t="e">
        <f t="shared" si="246"/>
        <v>#N/A</v>
      </c>
      <c r="AF847" s="318" t="e">
        <f>VLOOKUP(AC847,'Price list'!AN:AO,2,FALSE)</f>
        <v>#N/A</v>
      </c>
      <c r="AG847" s="318">
        <f t="shared" si="247"/>
        <v>0</v>
      </c>
      <c r="AH847" s="318">
        <f t="shared" si="248"/>
        <v>0</v>
      </c>
      <c r="AI847" s="318">
        <f t="shared" si="249"/>
        <v>0</v>
      </c>
    </row>
    <row r="848" spans="19:35" x14ac:dyDescent="0.25">
      <c r="S848" s="320">
        <f t="shared" si="239"/>
        <v>0</v>
      </c>
      <c r="T848" s="320">
        <f t="shared" si="240"/>
        <v>0</v>
      </c>
      <c r="U848" s="320"/>
      <c r="V848" s="320" t="e">
        <f>VLOOKUP(S848,'Price list'!D$15:S$298,15,FALSE)</f>
        <v>#N/A</v>
      </c>
      <c r="W848" s="320">
        <f t="shared" si="241"/>
        <v>0</v>
      </c>
      <c r="X848" s="320">
        <f t="shared" si="242"/>
        <v>0</v>
      </c>
      <c r="Y848" s="318" t="e">
        <f t="shared" si="238"/>
        <v>#N/A</v>
      </c>
      <c r="Z848" s="318">
        <f t="shared" si="243"/>
        <v>0</v>
      </c>
      <c r="AC848" s="318" t="e">
        <f t="shared" si="244"/>
        <v>#N/A</v>
      </c>
      <c r="AD848" s="318">
        <f t="shared" si="245"/>
        <v>0</v>
      </c>
      <c r="AE848" s="318" t="e">
        <f t="shared" si="246"/>
        <v>#N/A</v>
      </c>
      <c r="AF848" s="318" t="e">
        <f>VLOOKUP(AC848,'Price list'!AN:AO,2,FALSE)</f>
        <v>#N/A</v>
      </c>
      <c r="AG848" s="318">
        <f t="shared" si="247"/>
        <v>0</v>
      </c>
      <c r="AH848" s="318">
        <f t="shared" si="248"/>
        <v>0</v>
      </c>
      <c r="AI848" s="318">
        <f t="shared" si="249"/>
        <v>0</v>
      </c>
    </row>
    <row r="849" spans="19:35" x14ac:dyDescent="0.25">
      <c r="S849" s="320">
        <f t="shared" si="239"/>
        <v>0</v>
      </c>
      <c r="T849" s="320">
        <f t="shared" si="240"/>
        <v>0</v>
      </c>
      <c r="U849" s="320"/>
      <c r="V849" s="320" t="e">
        <f>VLOOKUP(S849,'Price list'!D$15:S$298,15,FALSE)</f>
        <v>#N/A</v>
      </c>
      <c r="W849" s="320">
        <f t="shared" si="241"/>
        <v>0</v>
      </c>
      <c r="X849" s="320">
        <f t="shared" si="242"/>
        <v>0</v>
      </c>
      <c r="Y849" s="318" t="e">
        <f t="shared" si="238"/>
        <v>#N/A</v>
      </c>
      <c r="Z849" s="318">
        <f t="shared" si="243"/>
        <v>0</v>
      </c>
      <c r="AC849" s="318" t="e">
        <f t="shared" si="244"/>
        <v>#N/A</v>
      </c>
      <c r="AD849" s="318">
        <f t="shared" si="245"/>
        <v>0</v>
      </c>
      <c r="AE849" s="318" t="e">
        <f t="shared" si="246"/>
        <v>#N/A</v>
      </c>
      <c r="AF849" s="318" t="e">
        <f>VLOOKUP(AC849,'Price list'!AN:AO,2,FALSE)</f>
        <v>#N/A</v>
      </c>
      <c r="AG849" s="318">
        <f t="shared" si="247"/>
        <v>0</v>
      </c>
      <c r="AH849" s="318">
        <f t="shared" si="248"/>
        <v>0</v>
      </c>
      <c r="AI849" s="318">
        <f t="shared" si="249"/>
        <v>0</v>
      </c>
    </row>
    <row r="850" spans="19:35" x14ac:dyDescent="0.25">
      <c r="S850" s="320">
        <f t="shared" si="239"/>
        <v>0</v>
      </c>
      <c r="T850" s="320">
        <f t="shared" si="240"/>
        <v>0</v>
      </c>
      <c r="U850" s="320"/>
      <c r="V850" s="320" t="e">
        <f>VLOOKUP(S850,'Price list'!D$15:S$298,15,FALSE)</f>
        <v>#N/A</v>
      </c>
      <c r="W850" s="320">
        <f t="shared" si="241"/>
        <v>0</v>
      </c>
      <c r="X850" s="320">
        <f t="shared" si="242"/>
        <v>0</v>
      </c>
      <c r="Y850" s="318" t="e">
        <f t="shared" si="238"/>
        <v>#N/A</v>
      </c>
      <c r="Z850" s="318">
        <f t="shared" si="243"/>
        <v>0</v>
      </c>
      <c r="AC850" s="318" t="e">
        <f t="shared" si="244"/>
        <v>#N/A</v>
      </c>
      <c r="AD850" s="318">
        <f t="shared" si="245"/>
        <v>0</v>
      </c>
      <c r="AE850" s="318" t="e">
        <f t="shared" si="246"/>
        <v>#N/A</v>
      </c>
      <c r="AF850" s="318" t="e">
        <f>VLOOKUP(AC850,'Price list'!AN:AO,2,FALSE)</f>
        <v>#N/A</v>
      </c>
      <c r="AG850" s="318">
        <f t="shared" si="247"/>
        <v>0</v>
      </c>
      <c r="AH850" s="318">
        <f t="shared" si="248"/>
        <v>0</v>
      </c>
      <c r="AI850" s="318">
        <f t="shared" si="249"/>
        <v>0</v>
      </c>
    </row>
    <row r="851" spans="19:35" x14ac:dyDescent="0.25">
      <c r="S851" s="320">
        <f t="shared" si="239"/>
        <v>0</v>
      </c>
      <c r="T851" s="320">
        <f t="shared" si="240"/>
        <v>0</v>
      </c>
      <c r="U851" s="320"/>
      <c r="V851" s="320" t="e">
        <f>VLOOKUP(S851,'Price list'!D$15:S$298,15,FALSE)</f>
        <v>#N/A</v>
      </c>
      <c r="W851" s="320">
        <f t="shared" si="241"/>
        <v>0</v>
      </c>
      <c r="X851" s="320">
        <f t="shared" si="242"/>
        <v>0</v>
      </c>
      <c r="Y851" s="318" t="e">
        <f t="shared" si="238"/>
        <v>#N/A</v>
      </c>
      <c r="Z851" s="318">
        <f t="shared" si="243"/>
        <v>0</v>
      </c>
      <c r="AC851" s="318" t="e">
        <f t="shared" si="244"/>
        <v>#N/A</v>
      </c>
      <c r="AD851" s="318">
        <f t="shared" si="245"/>
        <v>0</v>
      </c>
      <c r="AE851" s="318" t="e">
        <f t="shared" si="246"/>
        <v>#N/A</v>
      </c>
      <c r="AF851" s="318" t="e">
        <f>VLOOKUP(AC851,'Price list'!AN:AO,2,FALSE)</f>
        <v>#N/A</v>
      </c>
      <c r="AG851" s="318">
        <f t="shared" si="247"/>
        <v>0</v>
      </c>
      <c r="AH851" s="318">
        <f t="shared" si="248"/>
        <v>0</v>
      </c>
      <c r="AI851" s="318">
        <f t="shared" si="249"/>
        <v>0</v>
      </c>
    </row>
    <row r="852" spans="19:35" x14ac:dyDescent="0.25">
      <c r="S852" s="320">
        <f t="shared" si="239"/>
        <v>0</v>
      </c>
      <c r="T852" s="320">
        <f t="shared" si="240"/>
        <v>0</v>
      </c>
      <c r="U852" s="320"/>
      <c r="V852" s="320" t="e">
        <f>VLOOKUP(S852,'Price list'!D$15:S$298,15,FALSE)</f>
        <v>#N/A</v>
      </c>
      <c r="W852" s="320">
        <f t="shared" si="241"/>
        <v>0</v>
      </c>
      <c r="X852" s="320">
        <f t="shared" si="242"/>
        <v>0</v>
      </c>
      <c r="Y852" s="318" t="e">
        <f t="shared" si="238"/>
        <v>#N/A</v>
      </c>
      <c r="Z852" s="318">
        <f t="shared" si="243"/>
        <v>0</v>
      </c>
      <c r="AC852" s="318" t="e">
        <f t="shared" si="244"/>
        <v>#N/A</v>
      </c>
      <c r="AD852" s="318">
        <f t="shared" si="245"/>
        <v>0</v>
      </c>
      <c r="AE852" s="318" t="e">
        <f t="shared" si="246"/>
        <v>#N/A</v>
      </c>
      <c r="AF852" s="318" t="e">
        <f>VLOOKUP(AC852,'Price list'!AN:AO,2,FALSE)</f>
        <v>#N/A</v>
      </c>
      <c r="AG852" s="318">
        <f t="shared" si="247"/>
        <v>0</v>
      </c>
      <c r="AH852" s="318">
        <f t="shared" si="248"/>
        <v>0</v>
      </c>
      <c r="AI852" s="318">
        <f t="shared" si="249"/>
        <v>0</v>
      </c>
    </row>
    <row r="853" spans="19:35" x14ac:dyDescent="0.25">
      <c r="S853" s="320">
        <f t="shared" si="239"/>
        <v>0</v>
      </c>
      <c r="T853" s="320">
        <f t="shared" si="240"/>
        <v>0</v>
      </c>
      <c r="U853" s="320"/>
      <c r="V853" s="320" t="e">
        <f>VLOOKUP(S853,'Price list'!D$15:S$298,15,FALSE)</f>
        <v>#N/A</v>
      </c>
      <c r="W853" s="320">
        <f t="shared" si="241"/>
        <v>0</v>
      </c>
      <c r="X853" s="320">
        <f t="shared" si="242"/>
        <v>0</v>
      </c>
      <c r="Y853" s="318" t="e">
        <f t="shared" si="238"/>
        <v>#N/A</v>
      </c>
      <c r="Z853" s="318">
        <f t="shared" si="243"/>
        <v>0</v>
      </c>
      <c r="AC853" s="318" t="e">
        <f t="shared" si="244"/>
        <v>#N/A</v>
      </c>
      <c r="AD853" s="318">
        <f t="shared" si="245"/>
        <v>0</v>
      </c>
      <c r="AE853" s="318" t="e">
        <f t="shared" si="246"/>
        <v>#N/A</v>
      </c>
      <c r="AF853" s="318" t="e">
        <f>VLOOKUP(AC853,'Price list'!AN:AO,2,FALSE)</f>
        <v>#N/A</v>
      </c>
      <c r="AG853" s="318">
        <f t="shared" si="247"/>
        <v>0</v>
      </c>
      <c r="AH853" s="318">
        <f t="shared" si="248"/>
        <v>0</v>
      </c>
      <c r="AI853" s="318">
        <f t="shared" si="249"/>
        <v>0</v>
      </c>
    </row>
    <row r="854" spans="19:35" x14ac:dyDescent="0.25">
      <c r="S854" s="320">
        <f t="shared" si="239"/>
        <v>0</v>
      </c>
      <c r="T854" s="320">
        <f t="shared" si="240"/>
        <v>0</v>
      </c>
      <c r="U854" s="320"/>
      <c r="V854" s="320" t="e">
        <f>VLOOKUP(S854,'Price list'!D$15:S$298,15,FALSE)</f>
        <v>#N/A</v>
      </c>
      <c r="W854" s="320">
        <f t="shared" si="241"/>
        <v>0</v>
      </c>
      <c r="X854" s="320">
        <f t="shared" si="242"/>
        <v>0</v>
      </c>
      <c r="Y854" s="318" t="e">
        <f t="shared" si="238"/>
        <v>#N/A</v>
      </c>
      <c r="Z854" s="318">
        <f t="shared" si="243"/>
        <v>0</v>
      </c>
      <c r="AC854" s="318" t="e">
        <f t="shared" si="244"/>
        <v>#N/A</v>
      </c>
      <c r="AD854" s="318">
        <f t="shared" si="245"/>
        <v>0</v>
      </c>
      <c r="AE854" s="318" t="e">
        <f t="shared" si="246"/>
        <v>#N/A</v>
      </c>
      <c r="AF854" s="318" t="e">
        <f>VLOOKUP(AC854,'Price list'!AN:AO,2,FALSE)</f>
        <v>#N/A</v>
      </c>
      <c r="AG854" s="318">
        <f t="shared" si="247"/>
        <v>0</v>
      </c>
      <c r="AH854" s="318">
        <f t="shared" si="248"/>
        <v>0</v>
      </c>
      <c r="AI854" s="318">
        <f t="shared" si="249"/>
        <v>0</v>
      </c>
    </row>
    <row r="855" spans="19:35" x14ac:dyDescent="0.25">
      <c r="S855" s="320">
        <f t="shared" si="239"/>
        <v>0</v>
      </c>
      <c r="T855" s="320">
        <f t="shared" si="240"/>
        <v>0</v>
      </c>
      <c r="U855" s="320"/>
      <c r="V855" s="320" t="e">
        <f>VLOOKUP(S855,'Price list'!D$15:S$298,15,FALSE)</f>
        <v>#N/A</v>
      </c>
      <c r="W855" s="320">
        <f t="shared" si="241"/>
        <v>0</v>
      </c>
      <c r="X855" s="320">
        <f t="shared" si="242"/>
        <v>0</v>
      </c>
      <c r="Y855" s="318" t="e">
        <f t="shared" si="238"/>
        <v>#N/A</v>
      </c>
      <c r="Z855" s="318">
        <f t="shared" si="243"/>
        <v>0</v>
      </c>
      <c r="AC855" s="318" t="e">
        <f t="shared" si="244"/>
        <v>#N/A</v>
      </c>
      <c r="AD855" s="318">
        <f t="shared" si="245"/>
        <v>0</v>
      </c>
      <c r="AE855" s="318" t="e">
        <f t="shared" si="246"/>
        <v>#N/A</v>
      </c>
      <c r="AF855" s="318" t="e">
        <f>VLOOKUP(AC855,'Price list'!AN:AO,2,FALSE)</f>
        <v>#N/A</v>
      </c>
      <c r="AG855" s="318">
        <f t="shared" si="247"/>
        <v>0</v>
      </c>
      <c r="AH855" s="318">
        <f t="shared" si="248"/>
        <v>0</v>
      </c>
      <c r="AI855" s="318">
        <f t="shared" si="249"/>
        <v>0</v>
      </c>
    </row>
    <row r="856" spans="19:35" x14ac:dyDescent="0.25">
      <c r="S856" s="320">
        <f t="shared" si="239"/>
        <v>0</v>
      </c>
      <c r="T856" s="320">
        <f t="shared" si="240"/>
        <v>0</v>
      </c>
      <c r="U856" s="320"/>
      <c r="V856" s="320" t="e">
        <f>VLOOKUP(S856,'Price list'!D$15:S$298,15,FALSE)</f>
        <v>#N/A</v>
      </c>
      <c r="W856" s="320">
        <f t="shared" si="241"/>
        <v>0</v>
      </c>
      <c r="X856" s="320">
        <f t="shared" si="242"/>
        <v>0</v>
      </c>
      <c r="Y856" s="318" t="e">
        <f t="shared" si="238"/>
        <v>#N/A</v>
      </c>
      <c r="Z856" s="318">
        <f t="shared" si="243"/>
        <v>0</v>
      </c>
      <c r="AC856" s="318" t="e">
        <f t="shared" si="244"/>
        <v>#N/A</v>
      </c>
      <c r="AD856" s="318">
        <f t="shared" si="245"/>
        <v>0</v>
      </c>
      <c r="AE856" s="318" t="e">
        <f t="shared" si="246"/>
        <v>#N/A</v>
      </c>
      <c r="AF856" s="318" t="e">
        <f>VLOOKUP(AC856,'Price list'!AN:AO,2,FALSE)</f>
        <v>#N/A</v>
      </c>
      <c r="AG856" s="318">
        <f t="shared" si="247"/>
        <v>0</v>
      </c>
      <c r="AH856" s="318">
        <f t="shared" si="248"/>
        <v>0</v>
      </c>
      <c r="AI856" s="318">
        <f t="shared" si="249"/>
        <v>0</v>
      </c>
    </row>
    <row r="857" spans="19:35" x14ac:dyDescent="0.25">
      <c r="S857" s="320">
        <f t="shared" si="239"/>
        <v>0</v>
      </c>
      <c r="T857" s="320">
        <f t="shared" si="240"/>
        <v>0</v>
      </c>
      <c r="U857" s="320"/>
      <c r="V857" s="320" t="e">
        <f>VLOOKUP(S857,'Price list'!D$15:S$298,15,FALSE)</f>
        <v>#N/A</v>
      </c>
      <c r="W857" s="320">
        <f t="shared" si="241"/>
        <v>0</v>
      </c>
      <c r="X857" s="320">
        <f t="shared" si="242"/>
        <v>0</v>
      </c>
      <c r="Y857" s="318" t="e">
        <f t="shared" si="238"/>
        <v>#N/A</v>
      </c>
      <c r="Z857" s="318">
        <f t="shared" si="243"/>
        <v>0</v>
      </c>
      <c r="AC857" s="318" t="e">
        <f t="shared" si="244"/>
        <v>#N/A</v>
      </c>
      <c r="AD857" s="318">
        <f t="shared" si="245"/>
        <v>0</v>
      </c>
      <c r="AE857" s="318" t="e">
        <f t="shared" si="246"/>
        <v>#N/A</v>
      </c>
      <c r="AF857" s="318" t="e">
        <f>VLOOKUP(AC857,'Price list'!AN:AO,2,FALSE)</f>
        <v>#N/A</v>
      </c>
      <c r="AG857" s="318">
        <f t="shared" si="247"/>
        <v>0</v>
      </c>
      <c r="AH857" s="318">
        <f t="shared" si="248"/>
        <v>0</v>
      </c>
      <c r="AI857" s="318">
        <f t="shared" si="249"/>
        <v>0</v>
      </c>
    </row>
    <row r="858" spans="19:35" x14ac:dyDescent="0.25">
      <c r="S858" s="320">
        <f t="shared" si="239"/>
        <v>0</v>
      </c>
      <c r="T858" s="320">
        <f t="shared" si="240"/>
        <v>0</v>
      </c>
      <c r="U858" s="320"/>
      <c r="V858" s="320" t="e">
        <f>VLOOKUP(S858,'Price list'!D$15:S$298,15,FALSE)</f>
        <v>#N/A</v>
      </c>
      <c r="W858" s="320">
        <f t="shared" si="241"/>
        <v>0</v>
      </c>
      <c r="X858" s="320">
        <f t="shared" si="242"/>
        <v>0</v>
      </c>
      <c r="Y858" s="318" t="e">
        <f t="shared" si="238"/>
        <v>#N/A</v>
      </c>
      <c r="Z858" s="318">
        <f t="shared" si="243"/>
        <v>0</v>
      </c>
      <c r="AC858" s="318" t="e">
        <f t="shared" si="244"/>
        <v>#N/A</v>
      </c>
      <c r="AD858" s="318">
        <f t="shared" si="245"/>
        <v>0</v>
      </c>
      <c r="AE858" s="318" t="e">
        <f t="shared" si="246"/>
        <v>#N/A</v>
      </c>
      <c r="AF858" s="318" t="e">
        <f>VLOOKUP(AC858,'Price list'!AN:AO,2,FALSE)</f>
        <v>#N/A</v>
      </c>
      <c r="AG858" s="318">
        <f t="shared" si="247"/>
        <v>0</v>
      </c>
      <c r="AH858" s="318">
        <f t="shared" si="248"/>
        <v>0</v>
      </c>
      <c r="AI858" s="318">
        <f t="shared" si="249"/>
        <v>0</v>
      </c>
    </row>
    <row r="859" spans="19:35" x14ac:dyDescent="0.25">
      <c r="S859" s="320">
        <f t="shared" si="239"/>
        <v>0</v>
      </c>
      <c r="T859" s="320">
        <f t="shared" si="240"/>
        <v>0</v>
      </c>
      <c r="U859" s="320"/>
      <c r="V859" s="320" t="e">
        <f>VLOOKUP(S859,'Price list'!D$15:S$298,15,FALSE)</f>
        <v>#N/A</v>
      </c>
      <c r="W859" s="320">
        <f t="shared" si="241"/>
        <v>0</v>
      </c>
      <c r="X859" s="320">
        <f t="shared" si="242"/>
        <v>0</v>
      </c>
      <c r="Y859" s="318" t="e">
        <f t="shared" si="238"/>
        <v>#N/A</v>
      </c>
      <c r="Z859" s="318">
        <f t="shared" si="243"/>
        <v>0</v>
      </c>
      <c r="AC859" s="318" t="e">
        <f t="shared" si="244"/>
        <v>#N/A</v>
      </c>
      <c r="AD859" s="318">
        <f t="shared" si="245"/>
        <v>0</v>
      </c>
      <c r="AE859" s="318" t="e">
        <f t="shared" si="246"/>
        <v>#N/A</v>
      </c>
      <c r="AF859" s="318" t="e">
        <f>VLOOKUP(AC859,'Price list'!AN:AO,2,FALSE)</f>
        <v>#N/A</v>
      </c>
      <c r="AG859" s="318">
        <f t="shared" si="247"/>
        <v>0</v>
      </c>
      <c r="AH859" s="318">
        <f t="shared" si="248"/>
        <v>0</v>
      </c>
      <c r="AI859" s="318">
        <f t="shared" si="249"/>
        <v>0</v>
      </c>
    </row>
    <row r="860" spans="19:35" x14ac:dyDescent="0.25">
      <c r="S860" s="320">
        <f t="shared" si="239"/>
        <v>0</v>
      </c>
      <c r="T860" s="320">
        <f t="shared" si="240"/>
        <v>0</v>
      </c>
      <c r="U860" s="320"/>
      <c r="V860" s="320" t="e">
        <f>VLOOKUP(S860,'Price list'!D$15:S$298,15,FALSE)</f>
        <v>#N/A</v>
      </c>
      <c r="W860" s="320">
        <f t="shared" si="241"/>
        <v>0</v>
      </c>
      <c r="X860" s="320">
        <f t="shared" si="242"/>
        <v>0</v>
      </c>
      <c r="Y860" s="318" t="e">
        <f t="shared" si="238"/>
        <v>#N/A</v>
      </c>
      <c r="Z860" s="318">
        <f t="shared" si="243"/>
        <v>0</v>
      </c>
      <c r="AC860" s="318" t="e">
        <f t="shared" si="244"/>
        <v>#N/A</v>
      </c>
      <c r="AD860" s="318">
        <f t="shared" si="245"/>
        <v>0</v>
      </c>
      <c r="AE860" s="318" t="e">
        <f t="shared" si="246"/>
        <v>#N/A</v>
      </c>
      <c r="AF860" s="318" t="e">
        <f>VLOOKUP(AC860,'Price list'!AN:AO,2,FALSE)</f>
        <v>#N/A</v>
      </c>
      <c r="AG860" s="318">
        <f t="shared" si="247"/>
        <v>0</v>
      </c>
      <c r="AH860" s="318">
        <f t="shared" si="248"/>
        <v>0</v>
      </c>
      <c r="AI860" s="318">
        <f t="shared" si="249"/>
        <v>0</v>
      </c>
    </row>
    <row r="861" spans="19:35" x14ac:dyDescent="0.25">
      <c r="S861" s="320">
        <f t="shared" si="239"/>
        <v>0</v>
      </c>
      <c r="T861" s="320">
        <f t="shared" si="240"/>
        <v>0</v>
      </c>
      <c r="U861" s="320"/>
      <c r="V861" s="320" t="e">
        <f>VLOOKUP(S861,'Price list'!D$15:S$298,15,FALSE)</f>
        <v>#N/A</v>
      </c>
      <c r="W861" s="320">
        <f t="shared" si="241"/>
        <v>0</v>
      </c>
      <c r="X861" s="320">
        <f t="shared" si="242"/>
        <v>0</v>
      </c>
      <c r="Y861" s="318" t="e">
        <f t="shared" si="238"/>
        <v>#N/A</v>
      </c>
      <c r="Z861" s="318">
        <f t="shared" si="243"/>
        <v>0</v>
      </c>
      <c r="AC861" s="318" t="e">
        <f t="shared" si="244"/>
        <v>#N/A</v>
      </c>
      <c r="AD861" s="318">
        <f t="shared" si="245"/>
        <v>0</v>
      </c>
      <c r="AE861" s="318" t="e">
        <f t="shared" si="246"/>
        <v>#N/A</v>
      </c>
      <c r="AF861" s="318" t="e">
        <f>VLOOKUP(AC861,'Price list'!AN:AO,2,FALSE)</f>
        <v>#N/A</v>
      </c>
      <c r="AG861" s="318">
        <f t="shared" si="247"/>
        <v>0</v>
      </c>
      <c r="AH861" s="318">
        <f t="shared" si="248"/>
        <v>0</v>
      </c>
      <c r="AI861" s="318">
        <f t="shared" si="249"/>
        <v>0</v>
      </c>
    </row>
    <row r="862" spans="19:35" x14ac:dyDescent="0.25">
      <c r="S862" s="320">
        <f t="shared" si="239"/>
        <v>0</v>
      </c>
      <c r="T862" s="320">
        <f t="shared" si="240"/>
        <v>0</v>
      </c>
      <c r="U862" s="320"/>
      <c r="V862" s="320" t="e">
        <f>VLOOKUP(S862,'Price list'!D$15:S$298,15,FALSE)</f>
        <v>#N/A</v>
      </c>
      <c r="W862" s="320">
        <f t="shared" si="241"/>
        <v>0</v>
      </c>
      <c r="X862" s="320">
        <f t="shared" si="242"/>
        <v>0</v>
      </c>
      <c r="Y862" s="318" t="e">
        <f t="shared" si="238"/>
        <v>#N/A</v>
      </c>
      <c r="Z862" s="318">
        <f t="shared" si="243"/>
        <v>0</v>
      </c>
      <c r="AC862" s="318" t="e">
        <f t="shared" si="244"/>
        <v>#N/A</v>
      </c>
      <c r="AD862" s="318">
        <f t="shared" si="245"/>
        <v>0</v>
      </c>
      <c r="AE862" s="318" t="e">
        <f t="shared" si="246"/>
        <v>#N/A</v>
      </c>
      <c r="AF862" s="318" t="e">
        <f>VLOOKUP(AC862,'Price list'!AN:AO,2,FALSE)</f>
        <v>#N/A</v>
      </c>
      <c r="AG862" s="318">
        <f t="shared" si="247"/>
        <v>0</v>
      </c>
      <c r="AH862" s="318">
        <f t="shared" si="248"/>
        <v>0</v>
      </c>
      <c r="AI862" s="318">
        <f t="shared" si="249"/>
        <v>0</v>
      </c>
    </row>
    <row r="863" spans="19:35" x14ac:dyDescent="0.25">
      <c r="S863" s="320">
        <f t="shared" si="239"/>
        <v>0</v>
      </c>
      <c r="T863" s="320">
        <f t="shared" si="240"/>
        <v>0</v>
      </c>
      <c r="U863" s="320"/>
      <c r="V863" s="320" t="e">
        <f>VLOOKUP(S863,'Price list'!D$15:S$298,15,FALSE)</f>
        <v>#N/A</v>
      </c>
      <c r="W863" s="320">
        <f t="shared" si="241"/>
        <v>0</v>
      </c>
      <c r="X863" s="320">
        <f t="shared" si="242"/>
        <v>0</v>
      </c>
      <c r="Y863" s="318" t="e">
        <f t="shared" si="238"/>
        <v>#N/A</v>
      </c>
      <c r="Z863" s="318">
        <f t="shared" si="243"/>
        <v>0</v>
      </c>
      <c r="AC863" s="318" t="e">
        <f t="shared" si="244"/>
        <v>#N/A</v>
      </c>
      <c r="AD863" s="318">
        <f t="shared" si="245"/>
        <v>0</v>
      </c>
      <c r="AE863" s="318" t="e">
        <f t="shared" si="246"/>
        <v>#N/A</v>
      </c>
      <c r="AF863" s="318" t="e">
        <f>VLOOKUP(AC863,'Price list'!AN:AO,2,FALSE)</f>
        <v>#N/A</v>
      </c>
      <c r="AG863" s="318">
        <f t="shared" si="247"/>
        <v>0</v>
      </c>
      <c r="AH863" s="318">
        <f t="shared" si="248"/>
        <v>0</v>
      </c>
      <c r="AI863" s="318">
        <f t="shared" si="249"/>
        <v>0</v>
      </c>
    </row>
    <row r="864" spans="19:35" x14ac:dyDescent="0.25">
      <c r="S864" s="320">
        <f t="shared" si="239"/>
        <v>0</v>
      </c>
      <c r="T864" s="320">
        <f t="shared" si="240"/>
        <v>0</v>
      </c>
      <c r="U864" s="320"/>
      <c r="V864" s="320" t="e">
        <f>VLOOKUP(S864,'Price list'!D$15:S$298,15,FALSE)</f>
        <v>#N/A</v>
      </c>
      <c r="W864" s="320">
        <f t="shared" si="241"/>
        <v>0</v>
      </c>
      <c r="X864" s="320">
        <f t="shared" si="242"/>
        <v>0</v>
      </c>
      <c r="Y864" s="318" t="e">
        <f t="shared" si="238"/>
        <v>#N/A</v>
      </c>
      <c r="Z864" s="318">
        <f t="shared" si="243"/>
        <v>0</v>
      </c>
      <c r="AC864" s="318" t="e">
        <f t="shared" si="244"/>
        <v>#N/A</v>
      </c>
      <c r="AD864" s="318">
        <f t="shared" si="245"/>
        <v>0</v>
      </c>
      <c r="AE864" s="318" t="e">
        <f t="shared" si="246"/>
        <v>#N/A</v>
      </c>
      <c r="AF864" s="318" t="e">
        <f>VLOOKUP(AC864,'Price list'!AN:AO,2,FALSE)</f>
        <v>#N/A</v>
      </c>
      <c r="AG864" s="318">
        <f t="shared" si="247"/>
        <v>0</v>
      </c>
      <c r="AH864" s="318">
        <f t="shared" si="248"/>
        <v>0</v>
      </c>
      <c r="AI864" s="318">
        <f t="shared" si="249"/>
        <v>0</v>
      </c>
    </row>
    <row r="865" spans="19:35" x14ac:dyDescent="0.25">
      <c r="S865" s="320">
        <f t="shared" si="239"/>
        <v>0</v>
      </c>
      <c r="T865" s="320">
        <f t="shared" si="240"/>
        <v>0</v>
      </c>
      <c r="U865" s="320"/>
      <c r="V865" s="320" t="e">
        <f>VLOOKUP(S865,'Price list'!D$15:S$298,15,FALSE)</f>
        <v>#N/A</v>
      </c>
      <c r="W865" s="320">
        <f t="shared" si="241"/>
        <v>0</v>
      </c>
      <c r="X865" s="320">
        <f t="shared" si="242"/>
        <v>0</v>
      </c>
      <c r="Y865" s="318" t="e">
        <f t="shared" si="238"/>
        <v>#N/A</v>
      </c>
      <c r="Z865" s="318">
        <f t="shared" si="243"/>
        <v>0</v>
      </c>
      <c r="AC865" s="318" t="e">
        <f t="shared" si="244"/>
        <v>#N/A</v>
      </c>
      <c r="AD865" s="318">
        <f t="shared" si="245"/>
        <v>0</v>
      </c>
      <c r="AE865" s="318" t="e">
        <f t="shared" si="246"/>
        <v>#N/A</v>
      </c>
      <c r="AF865" s="318" t="e">
        <f>VLOOKUP(AC865,'Price list'!AN:AO,2,FALSE)</f>
        <v>#N/A</v>
      </c>
      <c r="AG865" s="318">
        <f t="shared" si="247"/>
        <v>0</v>
      </c>
      <c r="AH865" s="318">
        <f t="shared" si="248"/>
        <v>0</v>
      </c>
      <c r="AI865" s="318">
        <f t="shared" si="249"/>
        <v>0</v>
      </c>
    </row>
    <row r="866" spans="19:35" x14ac:dyDescent="0.25">
      <c r="S866" s="320">
        <f t="shared" si="239"/>
        <v>0</v>
      </c>
      <c r="T866" s="320">
        <f t="shared" si="240"/>
        <v>0</v>
      </c>
      <c r="U866" s="320"/>
      <c r="V866" s="320" t="e">
        <f>VLOOKUP(S866,'Price list'!D$15:S$298,15,FALSE)</f>
        <v>#N/A</v>
      </c>
      <c r="W866" s="320">
        <f t="shared" si="241"/>
        <v>0</v>
      </c>
      <c r="X866" s="320">
        <f t="shared" si="242"/>
        <v>0</v>
      </c>
      <c r="Y866" s="318" t="e">
        <f t="shared" si="238"/>
        <v>#N/A</v>
      </c>
      <c r="Z866" s="318">
        <f t="shared" si="243"/>
        <v>0</v>
      </c>
      <c r="AC866" s="318" t="e">
        <f t="shared" si="244"/>
        <v>#N/A</v>
      </c>
      <c r="AD866" s="318">
        <f t="shared" si="245"/>
        <v>0</v>
      </c>
      <c r="AE866" s="318" t="e">
        <f t="shared" si="246"/>
        <v>#N/A</v>
      </c>
      <c r="AF866" s="318" t="e">
        <f>VLOOKUP(AC866,'Price list'!AN:AO,2,FALSE)</f>
        <v>#N/A</v>
      </c>
      <c r="AG866" s="318">
        <f t="shared" si="247"/>
        <v>0</v>
      </c>
      <c r="AH866" s="318">
        <f t="shared" si="248"/>
        <v>0</v>
      </c>
      <c r="AI866" s="318">
        <f t="shared" si="249"/>
        <v>0</v>
      </c>
    </row>
    <row r="867" spans="19:35" x14ac:dyDescent="0.25">
      <c r="S867" s="320">
        <f t="shared" si="239"/>
        <v>0</v>
      </c>
      <c r="T867" s="320">
        <f t="shared" si="240"/>
        <v>0</v>
      </c>
      <c r="U867" s="320"/>
      <c r="V867" s="320" t="e">
        <f>VLOOKUP(S867,'Price list'!D$15:S$298,15,FALSE)</f>
        <v>#N/A</v>
      </c>
      <c r="W867" s="320">
        <f t="shared" si="241"/>
        <v>0</v>
      </c>
      <c r="X867" s="320">
        <f t="shared" si="242"/>
        <v>0</v>
      </c>
      <c r="Y867" s="318" t="e">
        <f t="shared" si="238"/>
        <v>#N/A</v>
      </c>
      <c r="Z867" s="318">
        <f t="shared" si="243"/>
        <v>0</v>
      </c>
      <c r="AC867" s="318" t="e">
        <f t="shared" si="244"/>
        <v>#N/A</v>
      </c>
      <c r="AD867" s="318">
        <f t="shared" si="245"/>
        <v>0</v>
      </c>
      <c r="AE867" s="318" t="e">
        <f t="shared" si="246"/>
        <v>#N/A</v>
      </c>
      <c r="AF867" s="318" t="e">
        <f>VLOOKUP(AC867,'Price list'!AN:AO,2,FALSE)</f>
        <v>#N/A</v>
      </c>
      <c r="AG867" s="318">
        <f t="shared" si="247"/>
        <v>0</v>
      </c>
      <c r="AH867" s="318">
        <f t="shared" si="248"/>
        <v>0</v>
      </c>
      <c r="AI867" s="318">
        <f t="shared" si="249"/>
        <v>0</v>
      </c>
    </row>
    <row r="868" spans="19:35" x14ac:dyDescent="0.25">
      <c r="S868" s="320">
        <f t="shared" si="239"/>
        <v>0</v>
      </c>
      <c r="T868" s="320">
        <f t="shared" si="240"/>
        <v>0</v>
      </c>
      <c r="U868" s="320"/>
      <c r="V868" s="320" t="e">
        <f>VLOOKUP(S868,'Price list'!D$15:S$298,15,FALSE)</f>
        <v>#N/A</v>
      </c>
      <c r="W868" s="320">
        <f t="shared" si="241"/>
        <v>0</v>
      </c>
      <c r="X868" s="320">
        <f t="shared" si="242"/>
        <v>0</v>
      </c>
      <c r="Y868" s="318" t="e">
        <f t="shared" si="238"/>
        <v>#N/A</v>
      </c>
      <c r="Z868" s="318">
        <f t="shared" si="243"/>
        <v>0</v>
      </c>
      <c r="AC868" s="318" t="e">
        <f t="shared" si="244"/>
        <v>#N/A</v>
      </c>
      <c r="AD868" s="318">
        <f t="shared" si="245"/>
        <v>0</v>
      </c>
      <c r="AE868" s="318" t="e">
        <f t="shared" si="246"/>
        <v>#N/A</v>
      </c>
      <c r="AF868" s="318" t="e">
        <f>VLOOKUP(AC868,'Price list'!AN:AO,2,FALSE)</f>
        <v>#N/A</v>
      </c>
      <c r="AG868" s="318">
        <f t="shared" si="247"/>
        <v>0</v>
      </c>
      <c r="AH868" s="318">
        <f t="shared" si="248"/>
        <v>0</v>
      </c>
      <c r="AI868" s="318">
        <f t="shared" si="249"/>
        <v>0</v>
      </c>
    </row>
    <row r="869" spans="19:35" x14ac:dyDescent="0.25">
      <c r="S869" s="320">
        <f t="shared" si="239"/>
        <v>0</v>
      </c>
      <c r="T869" s="320">
        <f t="shared" si="240"/>
        <v>0</v>
      </c>
      <c r="U869" s="320"/>
      <c r="V869" s="320" t="e">
        <f>VLOOKUP(S869,'Price list'!D$15:S$298,15,FALSE)</f>
        <v>#N/A</v>
      </c>
      <c r="W869" s="320">
        <f t="shared" si="241"/>
        <v>0</v>
      </c>
      <c r="X869" s="320">
        <f t="shared" si="242"/>
        <v>0</v>
      </c>
      <c r="Y869" s="318" t="e">
        <f t="shared" si="238"/>
        <v>#N/A</v>
      </c>
      <c r="Z869" s="318">
        <f t="shared" si="243"/>
        <v>0</v>
      </c>
      <c r="AC869" s="318" t="e">
        <f t="shared" si="244"/>
        <v>#N/A</v>
      </c>
      <c r="AD869" s="318">
        <f t="shared" si="245"/>
        <v>0</v>
      </c>
      <c r="AE869" s="318" t="e">
        <f t="shared" si="246"/>
        <v>#N/A</v>
      </c>
      <c r="AF869" s="318" t="e">
        <f>VLOOKUP(AC869,'Price list'!AN:AO,2,FALSE)</f>
        <v>#N/A</v>
      </c>
      <c r="AG869" s="318">
        <f t="shared" si="247"/>
        <v>0</v>
      </c>
      <c r="AH869" s="318">
        <f t="shared" si="248"/>
        <v>0</v>
      </c>
      <c r="AI869" s="318">
        <f t="shared" si="249"/>
        <v>0</v>
      </c>
    </row>
    <row r="870" spans="19:35" x14ac:dyDescent="0.25">
      <c r="S870" s="320">
        <f t="shared" si="239"/>
        <v>0</v>
      </c>
      <c r="T870" s="320">
        <f t="shared" si="240"/>
        <v>0</v>
      </c>
      <c r="U870" s="320"/>
      <c r="V870" s="320" t="e">
        <f>VLOOKUP(S870,'Price list'!D$15:S$298,15,FALSE)</f>
        <v>#N/A</v>
      </c>
      <c r="W870" s="320">
        <f t="shared" si="241"/>
        <v>0</v>
      </c>
      <c r="X870" s="320">
        <f t="shared" si="242"/>
        <v>0</v>
      </c>
      <c r="Y870" s="318" t="e">
        <f t="shared" si="238"/>
        <v>#N/A</v>
      </c>
      <c r="Z870" s="318">
        <f t="shared" si="243"/>
        <v>0</v>
      </c>
      <c r="AC870" s="318" t="e">
        <f t="shared" si="244"/>
        <v>#N/A</v>
      </c>
      <c r="AD870" s="318">
        <f t="shared" si="245"/>
        <v>0</v>
      </c>
      <c r="AE870" s="318" t="e">
        <f t="shared" si="246"/>
        <v>#N/A</v>
      </c>
      <c r="AF870" s="318" t="e">
        <f>VLOOKUP(AC870,'Price list'!AN:AO,2,FALSE)</f>
        <v>#N/A</v>
      </c>
      <c r="AG870" s="318">
        <f t="shared" si="247"/>
        <v>0</v>
      </c>
      <c r="AH870" s="318">
        <f t="shared" si="248"/>
        <v>0</v>
      </c>
      <c r="AI870" s="318">
        <f t="shared" si="249"/>
        <v>0</v>
      </c>
    </row>
    <row r="871" spans="19:35" x14ac:dyDescent="0.25">
      <c r="S871" s="320">
        <f t="shared" si="239"/>
        <v>0</v>
      </c>
      <c r="T871" s="320">
        <f t="shared" si="240"/>
        <v>0</v>
      </c>
      <c r="U871" s="320"/>
      <c r="V871" s="320" t="e">
        <f>VLOOKUP(S871,'Price list'!D$15:S$298,15,FALSE)</f>
        <v>#N/A</v>
      </c>
      <c r="W871" s="320">
        <f t="shared" si="241"/>
        <v>0</v>
      </c>
      <c r="X871" s="320">
        <f t="shared" si="242"/>
        <v>0</v>
      </c>
      <c r="Y871" s="318" t="e">
        <f t="shared" si="238"/>
        <v>#N/A</v>
      </c>
      <c r="Z871" s="318">
        <f t="shared" si="243"/>
        <v>0</v>
      </c>
      <c r="AC871" s="318" t="e">
        <f t="shared" si="244"/>
        <v>#N/A</v>
      </c>
      <c r="AD871" s="318">
        <f t="shared" si="245"/>
        <v>0</v>
      </c>
      <c r="AE871" s="318" t="e">
        <f t="shared" si="246"/>
        <v>#N/A</v>
      </c>
      <c r="AF871" s="318" t="e">
        <f>VLOOKUP(AC871,'Price list'!AN:AO,2,FALSE)</f>
        <v>#N/A</v>
      </c>
      <c r="AG871" s="318">
        <f t="shared" si="247"/>
        <v>0</v>
      </c>
      <c r="AH871" s="318">
        <f t="shared" si="248"/>
        <v>0</v>
      </c>
      <c r="AI871" s="318">
        <f t="shared" si="249"/>
        <v>0</v>
      </c>
    </row>
    <row r="872" spans="19:35" x14ac:dyDescent="0.25">
      <c r="S872" s="320">
        <f t="shared" si="239"/>
        <v>0</v>
      </c>
      <c r="T872" s="320">
        <f t="shared" si="240"/>
        <v>0</v>
      </c>
      <c r="U872" s="320"/>
      <c r="V872" s="320" t="e">
        <f>VLOOKUP(S872,'Price list'!D$15:S$298,15,FALSE)</f>
        <v>#N/A</v>
      </c>
      <c r="W872" s="320">
        <f t="shared" si="241"/>
        <v>0</v>
      </c>
      <c r="X872" s="320">
        <f t="shared" si="242"/>
        <v>0</v>
      </c>
      <c r="Y872" s="318" t="e">
        <f t="shared" si="238"/>
        <v>#N/A</v>
      </c>
      <c r="Z872" s="318">
        <f t="shared" si="243"/>
        <v>0</v>
      </c>
      <c r="AC872" s="318" t="e">
        <f t="shared" si="244"/>
        <v>#N/A</v>
      </c>
      <c r="AD872" s="318">
        <f t="shared" si="245"/>
        <v>0</v>
      </c>
      <c r="AE872" s="318" t="e">
        <f t="shared" si="246"/>
        <v>#N/A</v>
      </c>
      <c r="AF872" s="318" t="e">
        <f>VLOOKUP(AC872,'Price list'!AN:AO,2,FALSE)</f>
        <v>#N/A</v>
      </c>
      <c r="AG872" s="318">
        <f t="shared" si="247"/>
        <v>0</v>
      </c>
      <c r="AH872" s="318">
        <f t="shared" si="248"/>
        <v>0</v>
      </c>
      <c r="AI872" s="318">
        <f t="shared" si="249"/>
        <v>0</v>
      </c>
    </row>
    <row r="873" spans="19:35" x14ac:dyDescent="0.25">
      <c r="S873" s="320">
        <f t="shared" si="239"/>
        <v>0</v>
      </c>
      <c r="T873" s="320">
        <f t="shared" si="240"/>
        <v>0</v>
      </c>
      <c r="U873" s="320"/>
      <c r="V873" s="320" t="e">
        <f>VLOOKUP(S873,'Price list'!D$15:S$298,15,FALSE)</f>
        <v>#N/A</v>
      </c>
      <c r="W873" s="320">
        <f t="shared" si="241"/>
        <v>0</v>
      </c>
      <c r="X873" s="320">
        <f t="shared" si="242"/>
        <v>0</v>
      </c>
      <c r="Y873" s="318" t="e">
        <f t="shared" si="238"/>
        <v>#N/A</v>
      </c>
      <c r="Z873" s="318">
        <f t="shared" si="243"/>
        <v>0</v>
      </c>
      <c r="AC873" s="318" t="e">
        <f t="shared" si="244"/>
        <v>#N/A</v>
      </c>
      <c r="AD873" s="318">
        <f t="shared" si="245"/>
        <v>0</v>
      </c>
      <c r="AE873" s="318" t="e">
        <f t="shared" si="246"/>
        <v>#N/A</v>
      </c>
      <c r="AF873" s="318" t="e">
        <f>VLOOKUP(AC873,'Price list'!AN:AO,2,FALSE)</f>
        <v>#N/A</v>
      </c>
      <c r="AG873" s="318">
        <f t="shared" si="247"/>
        <v>0</v>
      </c>
      <c r="AH873" s="318">
        <f t="shared" si="248"/>
        <v>0</v>
      </c>
      <c r="AI873" s="318">
        <f t="shared" si="249"/>
        <v>0</v>
      </c>
    </row>
    <row r="874" spans="19:35" x14ac:dyDescent="0.25">
      <c r="S874" s="320">
        <f t="shared" si="239"/>
        <v>0</v>
      </c>
      <c r="T874" s="320">
        <f t="shared" si="240"/>
        <v>0</v>
      </c>
      <c r="U874" s="320"/>
      <c r="V874" s="320" t="e">
        <f>VLOOKUP(S874,'Price list'!D$15:S$298,15,FALSE)</f>
        <v>#N/A</v>
      </c>
      <c r="W874" s="320">
        <f t="shared" si="241"/>
        <v>0</v>
      </c>
      <c r="X874" s="320">
        <f t="shared" si="242"/>
        <v>0</v>
      </c>
      <c r="Y874" s="318" t="e">
        <f t="shared" si="238"/>
        <v>#N/A</v>
      </c>
      <c r="Z874" s="318">
        <f t="shared" si="243"/>
        <v>0</v>
      </c>
      <c r="AC874" s="318" t="e">
        <f t="shared" si="244"/>
        <v>#N/A</v>
      </c>
      <c r="AD874" s="318">
        <f t="shared" si="245"/>
        <v>0</v>
      </c>
      <c r="AE874" s="318" t="e">
        <f t="shared" si="246"/>
        <v>#N/A</v>
      </c>
      <c r="AF874" s="318" t="e">
        <f>VLOOKUP(AC874,'Price list'!AN:AO,2,FALSE)</f>
        <v>#N/A</v>
      </c>
      <c r="AG874" s="318">
        <f t="shared" si="247"/>
        <v>0</v>
      </c>
      <c r="AH874" s="318">
        <f t="shared" si="248"/>
        <v>0</v>
      </c>
      <c r="AI874" s="318">
        <f t="shared" si="249"/>
        <v>0</v>
      </c>
    </row>
    <row r="875" spans="19:35" x14ac:dyDescent="0.25">
      <c r="S875" s="320">
        <f t="shared" si="239"/>
        <v>0</v>
      </c>
      <c r="T875" s="320">
        <f t="shared" si="240"/>
        <v>0</v>
      </c>
      <c r="U875" s="320"/>
      <c r="V875" s="320" t="e">
        <f>VLOOKUP(S875,'Price list'!D$15:S$298,15,FALSE)</f>
        <v>#N/A</v>
      </c>
      <c r="W875" s="320">
        <f t="shared" si="241"/>
        <v>0</v>
      </c>
      <c r="X875" s="320">
        <f t="shared" si="242"/>
        <v>0</v>
      </c>
      <c r="Y875" s="318" t="e">
        <f t="shared" si="238"/>
        <v>#N/A</v>
      </c>
      <c r="Z875" s="318">
        <f t="shared" si="243"/>
        <v>0</v>
      </c>
      <c r="AC875" s="318" t="e">
        <f t="shared" si="244"/>
        <v>#N/A</v>
      </c>
      <c r="AD875" s="318">
        <f t="shared" si="245"/>
        <v>0</v>
      </c>
      <c r="AE875" s="318" t="e">
        <f t="shared" si="246"/>
        <v>#N/A</v>
      </c>
      <c r="AF875" s="318" t="e">
        <f>VLOOKUP(AC875,'Price list'!AN:AO,2,FALSE)</f>
        <v>#N/A</v>
      </c>
      <c r="AG875" s="318">
        <f t="shared" si="247"/>
        <v>0</v>
      </c>
      <c r="AH875" s="318">
        <f t="shared" si="248"/>
        <v>0</v>
      </c>
      <c r="AI875" s="318">
        <f t="shared" si="249"/>
        <v>0</v>
      </c>
    </row>
    <row r="876" spans="19:35" x14ac:dyDescent="0.25">
      <c r="S876" s="320">
        <f t="shared" si="239"/>
        <v>0</v>
      </c>
      <c r="T876" s="320">
        <f t="shared" si="240"/>
        <v>0</v>
      </c>
      <c r="U876" s="320"/>
      <c r="V876" s="320" t="e">
        <f>VLOOKUP(S876,'Price list'!D$15:S$298,15,FALSE)</f>
        <v>#N/A</v>
      </c>
      <c r="W876" s="320">
        <f t="shared" si="241"/>
        <v>0</v>
      </c>
      <c r="X876" s="320">
        <f t="shared" si="242"/>
        <v>0</v>
      </c>
      <c r="Y876" s="318" t="e">
        <f t="shared" si="238"/>
        <v>#N/A</v>
      </c>
      <c r="Z876" s="318">
        <f t="shared" si="243"/>
        <v>0</v>
      </c>
      <c r="AC876" s="318" t="e">
        <f t="shared" si="244"/>
        <v>#N/A</v>
      </c>
      <c r="AD876" s="318">
        <f t="shared" si="245"/>
        <v>0</v>
      </c>
      <c r="AE876" s="318" t="e">
        <f t="shared" si="246"/>
        <v>#N/A</v>
      </c>
      <c r="AF876" s="318" t="e">
        <f>VLOOKUP(AC876,'Price list'!AN:AO,2,FALSE)</f>
        <v>#N/A</v>
      </c>
      <c r="AG876" s="318">
        <f t="shared" si="247"/>
        <v>0</v>
      </c>
      <c r="AH876" s="318">
        <f t="shared" si="248"/>
        <v>0</v>
      </c>
      <c r="AI876" s="318">
        <f t="shared" si="249"/>
        <v>0</v>
      </c>
    </row>
    <row r="877" spans="19:35" x14ac:dyDescent="0.25">
      <c r="S877" s="320">
        <f t="shared" si="239"/>
        <v>0</v>
      </c>
      <c r="T877" s="320">
        <f t="shared" si="240"/>
        <v>0</v>
      </c>
      <c r="U877" s="320"/>
      <c r="V877" s="320" t="e">
        <f>VLOOKUP(S877,'Price list'!D$15:S$298,15,FALSE)</f>
        <v>#N/A</v>
      </c>
      <c r="W877" s="320">
        <f t="shared" si="241"/>
        <v>0</v>
      </c>
      <c r="X877" s="320">
        <f t="shared" si="242"/>
        <v>0</v>
      </c>
      <c r="Y877" s="318" t="e">
        <f t="shared" si="238"/>
        <v>#N/A</v>
      </c>
      <c r="Z877" s="318">
        <f t="shared" si="243"/>
        <v>0</v>
      </c>
      <c r="AC877" s="318" t="e">
        <f t="shared" si="244"/>
        <v>#N/A</v>
      </c>
      <c r="AD877" s="318">
        <f t="shared" si="245"/>
        <v>0</v>
      </c>
      <c r="AE877" s="318" t="e">
        <f t="shared" si="246"/>
        <v>#N/A</v>
      </c>
      <c r="AF877" s="318" t="e">
        <f>VLOOKUP(AC877,'Price list'!AN:AO,2,FALSE)</f>
        <v>#N/A</v>
      </c>
      <c r="AG877" s="318">
        <f t="shared" si="247"/>
        <v>0</v>
      </c>
      <c r="AH877" s="318">
        <f t="shared" si="248"/>
        <v>0</v>
      </c>
      <c r="AI877" s="318">
        <f t="shared" si="249"/>
        <v>0</v>
      </c>
    </row>
    <row r="878" spans="19:35" x14ac:dyDescent="0.25">
      <c r="S878" s="320">
        <f t="shared" si="239"/>
        <v>0</v>
      </c>
      <c r="T878" s="320">
        <f t="shared" si="240"/>
        <v>0</v>
      </c>
      <c r="U878" s="320"/>
      <c r="V878" s="320" t="e">
        <f>VLOOKUP(S878,'Price list'!D$15:S$298,15,FALSE)</f>
        <v>#N/A</v>
      </c>
      <c r="W878" s="320">
        <f t="shared" si="241"/>
        <v>0</v>
      </c>
      <c r="X878" s="320">
        <f t="shared" si="242"/>
        <v>0</v>
      </c>
      <c r="Y878" s="318" t="e">
        <f t="shared" si="238"/>
        <v>#N/A</v>
      </c>
      <c r="Z878" s="318">
        <f t="shared" si="243"/>
        <v>0</v>
      </c>
      <c r="AC878" s="318" t="e">
        <f t="shared" si="244"/>
        <v>#N/A</v>
      </c>
      <c r="AD878" s="318">
        <f t="shared" si="245"/>
        <v>0</v>
      </c>
      <c r="AE878" s="318" t="e">
        <f t="shared" si="246"/>
        <v>#N/A</v>
      </c>
      <c r="AF878" s="318" t="e">
        <f>VLOOKUP(AC878,'Price list'!AN:AO,2,FALSE)</f>
        <v>#N/A</v>
      </c>
      <c r="AG878" s="318">
        <f t="shared" si="247"/>
        <v>0</v>
      </c>
      <c r="AH878" s="318">
        <f t="shared" si="248"/>
        <v>0</v>
      </c>
      <c r="AI878" s="318">
        <f t="shared" si="249"/>
        <v>0</v>
      </c>
    </row>
    <row r="879" spans="19:35" x14ac:dyDescent="0.25">
      <c r="S879" s="320">
        <f t="shared" si="239"/>
        <v>0</v>
      </c>
      <c r="T879" s="320">
        <f t="shared" si="240"/>
        <v>0</v>
      </c>
      <c r="U879" s="320"/>
      <c r="V879" s="320" t="e">
        <f>VLOOKUP(S879,'Price list'!D$15:S$298,15,FALSE)</f>
        <v>#N/A</v>
      </c>
      <c r="W879" s="320">
        <f t="shared" si="241"/>
        <v>0</v>
      </c>
      <c r="X879" s="320">
        <f t="shared" si="242"/>
        <v>0</v>
      </c>
      <c r="Y879" s="318" t="e">
        <f t="shared" si="238"/>
        <v>#N/A</v>
      </c>
      <c r="Z879" s="318">
        <f t="shared" si="243"/>
        <v>0</v>
      </c>
      <c r="AC879" s="318" t="e">
        <f t="shared" si="244"/>
        <v>#N/A</v>
      </c>
      <c r="AD879" s="318">
        <f t="shared" si="245"/>
        <v>0</v>
      </c>
      <c r="AE879" s="318" t="e">
        <f t="shared" si="246"/>
        <v>#N/A</v>
      </c>
      <c r="AF879" s="318" t="e">
        <f>VLOOKUP(AC879,'Price list'!AN:AO,2,FALSE)</f>
        <v>#N/A</v>
      </c>
      <c r="AG879" s="318">
        <f t="shared" si="247"/>
        <v>0</v>
      </c>
      <c r="AH879" s="318">
        <f t="shared" si="248"/>
        <v>0</v>
      </c>
      <c r="AI879" s="318">
        <f t="shared" si="249"/>
        <v>0</v>
      </c>
    </row>
    <row r="880" spans="19:35" x14ac:dyDescent="0.25">
      <c r="S880" s="320">
        <f t="shared" si="239"/>
        <v>0</v>
      </c>
      <c r="T880" s="320">
        <f t="shared" si="240"/>
        <v>0</v>
      </c>
      <c r="U880" s="320"/>
      <c r="V880" s="320" t="e">
        <f>VLOOKUP(S880,'Price list'!D$15:S$298,15,FALSE)</f>
        <v>#N/A</v>
      </c>
      <c r="W880" s="320">
        <f t="shared" si="241"/>
        <v>0</v>
      </c>
      <c r="X880" s="320">
        <f t="shared" si="242"/>
        <v>0</v>
      </c>
      <c r="Y880" s="318" t="e">
        <f t="shared" si="238"/>
        <v>#N/A</v>
      </c>
      <c r="Z880" s="318">
        <f t="shared" si="243"/>
        <v>0</v>
      </c>
      <c r="AC880" s="318" t="e">
        <f t="shared" si="244"/>
        <v>#N/A</v>
      </c>
      <c r="AD880" s="318">
        <f t="shared" si="245"/>
        <v>0</v>
      </c>
      <c r="AE880" s="318" t="e">
        <f t="shared" si="246"/>
        <v>#N/A</v>
      </c>
      <c r="AF880" s="318" t="e">
        <f>VLOOKUP(AC880,'Price list'!AN:AO,2,FALSE)</f>
        <v>#N/A</v>
      </c>
      <c r="AG880" s="318">
        <f t="shared" si="247"/>
        <v>0</v>
      </c>
      <c r="AH880" s="318">
        <f t="shared" si="248"/>
        <v>0</v>
      </c>
      <c r="AI880" s="318">
        <f t="shared" si="249"/>
        <v>0</v>
      </c>
    </row>
    <row r="881" spans="19:35" x14ac:dyDescent="0.25">
      <c r="S881" s="320">
        <f t="shared" si="239"/>
        <v>0</v>
      </c>
      <c r="T881" s="320">
        <f t="shared" si="240"/>
        <v>0</v>
      </c>
      <c r="U881" s="320"/>
      <c r="V881" s="320" t="e">
        <f>VLOOKUP(S881,'Price list'!D$15:S$298,15,FALSE)</f>
        <v>#N/A</v>
      </c>
      <c r="W881" s="320">
        <f t="shared" si="241"/>
        <v>0</v>
      </c>
      <c r="X881" s="320">
        <f t="shared" si="242"/>
        <v>0</v>
      </c>
      <c r="Y881" s="318" t="e">
        <f t="shared" si="238"/>
        <v>#N/A</v>
      </c>
      <c r="Z881" s="318">
        <f t="shared" si="243"/>
        <v>0</v>
      </c>
      <c r="AC881" s="318" t="e">
        <f t="shared" si="244"/>
        <v>#N/A</v>
      </c>
      <c r="AD881" s="318">
        <f t="shared" si="245"/>
        <v>0</v>
      </c>
      <c r="AE881" s="318" t="e">
        <f t="shared" si="246"/>
        <v>#N/A</v>
      </c>
      <c r="AF881" s="318" t="e">
        <f>VLOOKUP(AC881,'Price list'!AN:AO,2,FALSE)</f>
        <v>#N/A</v>
      </c>
      <c r="AG881" s="318">
        <f t="shared" si="247"/>
        <v>0</v>
      </c>
      <c r="AH881" s="318">
        <f t="shared" si="248"/>
        <v>0</v>
      </c>
      <c r="AI881" s="318">
        <f t="shared" si="249"/>
        <v>0</v>
      </c>
    </row>
    <row r="882" spans="19:35" x14ac:dyDescent="0.25">
      <c r="S882" s="320">
        <f t="shared" si="239"/>
        <v>0</v>
      </c>
      <c r="T882" s="320">
        <f t="shared" si="240"/>
        <v>0</v>
      </c>
      <c r="U882" s="320"/>
      <c r="V882" s="320" t="e">
        <f>VLOOKUP(S882,'Price list'!D$15:S$298,15,FALSE)</f>
        <v>#N/A</v>
      </c>
      <c r="W882" s="320">
        <f t="shared" si="241"/>
        <v>0</v>
      </c>
      <c r="X882" s="320">
        <f t="shared" si="242"/>
        <v>0</v>
      </c>
      <c r="Y882" s="318" t="e">
        <f t="shared" si="238"/>
        <v>#N/A</v>
      </c>
      <c r="Z882" s="318">
        <f t="shared" si="243"/>
        <v>0</v>
      </c>
      <c r="AC882" s="318" t="e">
        <f t="shared" si="244"/>
        <v>#N/A</v>
      </c>
      <c r="AD882" s="318">
        <f t="shared" si="245"/>
        <v>0</v>
      </c>
      <c r="AE882" s="318" t="e">
        <f t="shared" si="246"/>
        <v>#N/A</v>
      </c>
      <c r="AF882" s="318" t="e">
        <f>VLOOKUP(AC882,'Price list'!AN:AO,2,FALSE)</f>
        <v>#N/A</v>
      </c>
      <c r="AG882" s="318">
        <f t="shared" si="247"/>
        <v>0</v>
      </c>
      <c r="AH882" s="318">
        <f t="shared" si="248"/>
        <v>0</v>
      </c>
      <c r="AI882" s="318">
        <f t="shared" si="249"/>
        <v>0</v>
      </c>
    </row>
    <row r="883" spans="19:35" x14ac:dyDescent="0.25">
      <c r="S883" s="320">
        <f t="shared" si="239"/>
        <v>0</v>
      </c>
      <c r="T883" s="320">
        <f t="shared" si="240"/>
        <v>0</v>
      </c>
      <c r="U883" s="320"/>
      <c r="V883" s="320" t="e">
        <f>VLOOKUP(S883,'Price list'!D$15:S$298,15,FALSE)</f>
        <v>#N/A</v>
      </c>
      <c r="W883" s="320">
        <f t="shared" si="241"/>
        <v>0</v>
      </c>
      <c r="X883" s="320">
        <f t="shared" si="242"/>
        <v>0</v>
      </c>
      <c r="Y883" s="318" t="e">
        <f t="shared" si="238"/>
        <v>#N/A</v>
      </c>
      <c r="Z883" s="318">
        <f t="shared" si="243"/>
        <v>0</v>
      </c>
      <c r="AC883" s="318" t="e">
        <f t="shared" si="244"/>
        <v>#N/A</v>
      </c>
      <c r="AD883" s="318">
        <f t="shared" si="245"/>
        <v>0</v>
      </c>
      <c r="AE883" s="318" t="e">
        <f t="shared" si="246"/>
        <v>#N/A</v>
      </c>
      <c r="AF883" s="318" t="e">
        <f>VLOOKUP(AC883,'Price list'!AN:AO,2,FALSE)</f>
        <v>#N/A</v>
      </c>
      <c r="AG883" s="318">
        <f t="shared" si="247"/>
        <v>0</v>
      </c>
      <c r="AH883" s="318">
        <f t="shared" si="248"/>
        <v>0</v>
      </c>
      <c r="AI883" s="318">
        <f t="shared" si="249"/>
        <v>0</v>
      </c>
    </row>
    <row r="884" spans="19:35" x14ac:dyDescent="0.25">
      <c r="S884" s="320">
        <f t="shared" si="239"/>
        <v>0</v>
      </c>
      <c r="T884" s="320">
        <f t="shared" si="240"/>
        <v>0</v>
      </c>
      <c r="U884" s="320"/>
      <c r="V884" s="320" t="e">
        <f>VLOOKUP(S884,'Price list'!D$15:S$298,15,FALSE)</f>
        <v>#N/A</v>
      </c>
      <c r="W884" s="320">
        <f t="shared" si="241"/>
        <v>0</v>
      </c>
      <c r="X884" s="320">
        <f t="shared" si="242"/>
        <v>0</v>
      </c>
      <c r="Y884" s="318" t="e">
        <f t="shared" si="238"/>
        <v>#N/A</v>
      </c>
      <c r="Z884" s="318">
        <f t="shared" si="243"/>
        <v>0</v>
      </c>
      <c r="AC884" s="318" t="e">
        <f t="shared" si="244"/>
        <v>#N/A</v>
      </c>
      <c r="AD884" s="318">
        <f t="shared" si="245"/>
        <v>0</v>
      </c>
      <c r="AE884" s="318" t="e">
        <f t="shared" si="246"/>
        <v>#N/A</v>
      </c>
      <c r="AF884" s="318" t="e">
        <f>VLOOKUP(AC884,'Price list'!AN:AO,2,FALSE)</f>
        <v>#N/A</v>
      </c>
      <c r="AG884" s="318">
        <f t="shared" si="247"/>
        <v>0</v>
      </c>
      <c r="AH884" s="318">
        <f t="shared" si="248"/>
        <v>0</v>
      </c>
      <c r="AI884" s="318">
        <f t="shared" si="249"/>
        <v>0</v>
      </c>
    </row>
    <row r="885" spans="19:35" x14ac:dyDescent="0.25">
      <c r="S885" s="320">
        <f t="shared" si="239"/>
        <v>0</v>
      </c>
      <c r="T885" s="320">
        <f t="shared" si="240"/>
        <v>0</v>
      </c>
      <c r="U885" s="320"/>
      <c r="V885" s="320" t="e">
        <f>VLOOKUP(S885,'Price list'!D$15:S$298,15,FALSE)</f>
        <v>#N/A</v>
      </c>
      <c r="W885" s="320">
        <f t="shared" si="241"/>
        <v>0</v>
      </c>
      <c r="X885" s="320">
        <f t="shared" si="242"/>
        <v>0</v>
      </c>
      <c r="Y885" s="318" t="e">
        <f t="shared" si="238"/>
        <v>#N/A</v>
      </c>
      <c r="Z885" s="318">
        <f t="shared" si="243"/>
        <v>0</v>
      </c>
      <c r="AC885" s="318" t="e">
        <f t="shared" si="244"/>
        <v>#N/A</v>
      </c>
      <c r="AD885" s="318">
        <f t="shared" si="245"/>
        <v>0</v>
      </c>
      <c r="AE885" s="318" t="e">
        <f t="shared" si="246"/>
        <v>#N/A</v>
      </c>
      <c r="AF885" s="318" t="e">
        <f>VLOOKUP(AC885,'Price list'!AN:AO,2,FALSE)</f>
        <v>#N/A</v>
      </c>
      <c r="AG885" s="318">
        <f t="shared" si="247"/>
        <v>0</v>
      </c>
      <c r="AH885" s="318">
        <f t="shared" si="248"/>
        <v>0</v>
      </c>
      <c r="AI885" s="318">
        <f t="shared" si="249"/>
        <v>0</v>
      </c>
    </row>
    <row r="886" spans="19:35" x14ac:dyDescent="0.25">
      <c r="S886" s="320">
        <f t="shared" si="239"/>
        <v>0</v>
      </c>
      <c r="T886" s="320">
        <f t="shared" si="240"/>
        <v>0</v>
      </c>
      <c r="U886" s="320"/>
      <c r="V886" s="320" t="e">
        <f>VLOOKUP(S886,'Price list'!D$15:S$298,15,FALSE)</f>
        <v>#N/A</v>
      </c>
      <c r="W886" s="320">
        <f t="shared" si="241"/>
        <v>0</v>
      </c>
      <c r="X886" s="320">
        <f t="shared" si="242"/>
        <v>0</v>
      </c>
      <c r="Y886" s="318" t="e">
        <f t="shared" si="238"/>
        <v>#N/A</v>
      </c>
      <c r="Z886" s="318">
        <f t="shared" si="243"/>
        <v>0</v>
      </c>
      <c r="AC886" s="318" t="e">
        <f t="shared" si="244"/>
        <v>#N/A</v>
      </c>
      <c r="AD886" s="318">
        <f t="shared" si="245"/>
        <v>0</v>
      </c>
      <c r="AE886" s="318" t="e">
        <f t="shared" si="246"/>
        <v>#N/A</v>
      </c>
      <c r="AF886" s="318" t="e">
        <f>VLOOKUP(AC886,'Price list'!AN:AO,2,FALSE)</f>
        <v>#N/A</v>
      </c>
      <c r="AG886" s="318">
        <f t="shared" si="247"/>
        <v>0</v>
      </c>
      <c r="AH886" s="318">
        <f t="shared" si="248"/>
        <v>0</v>
      </c>
      <c r="AI886" s="318">
        <f t="shared" si="249"/>
        <v>0</v>
      </c>
    </row>
    <row r="887" spans="19:35" x14ac:dyDescent="0.25">
      <c r="S887" s="320">
        <f t="shared" si="239"/>
        <v>0</v>
      </c>
      <c r="T887" s="320">
        <f t="shared" si="240"/>
        <v>0</v>
      </c>
      <c r="U887" s="320"/>
      <c r="V887" s="320" t="e">
        <f>VLOOKUP(S887,'Price list'!D$15:S$298,15,FALSE)</f>
        <v>#N/A</v>
      </c>
      <c r="W887" s="320">
        <f t="shared" si="241"/>
        <v>0</v>
      </c>
      <c r="X887" s="320">
        <f t="shared" si="242"/>
        <v>0</v>
      </c>
      <c r="Y887" s="318" t="e">
        <f t="shared" si="238"/>
        <v>#N/A</v>
      </c>
      <c r="Z887" s="318">
        <f t="shared" si="243"/>
        <v>0</v>
      </c>
      <c r="AC887" s="318" t="e">
        <f t="shared" si="244"/>
        <v>#N/A</v>
      </c>
      <c r="AD887" s="318">
        <f t="shared" si="245"/>
        <v>0</v>
      </c>
      <c r="AE887" s="318" t="e">
        <f t="shared" si="246"/>
        <v>#N/A</v>
      </c>
      <c r="AF887" s="318" t="e">
        <f>VLOOKUP(AC887,'Price list'!AN:AO,2,FALSE)</f>
        <v>#N/A</v>
      </c>
      <c r="AG887" s="318">
        <f t="shared" si="247"/>
        <v>0</v>
      </c>
      <c r="AH887" s="318">
        <f t="shared" si="248"/>
        <v>0</v>
      </c>
      <c r="AI887" s="318">
        <f t="shared" si="249"/>
        <v>0</v>
      </c>
    </row>
    <row r="888" spans="19:35" x14ac:dyDescent="0.25">
      <c r="S888" s="320">
        <f t="shared" si="239"/>
        <v>0</v>
      </c>
      <c r="T888" s="320">
        <f t="shared" si="240"/>
        <v>0</v>
      </c>
      <c r="U888" s="320"/>
      <c r="V888" s="320" t="e">
        <f>VLOOKUP(S888,'Price list'!D$15:S$298,15,FALSE)</f>
        <v>#N/A</v>
      </c>
      <c r="W888" s="320">
        <f t="shared" si="241"/>
        <v>0</v>
      </c>
      <c r="X888" s="320">
        <f t="shared" si="242"/>
        <v>0</v>
      </c>
      <c r="Y888" s="318" t="e">
        <f t="shared" si="238"/>
        <v>#N/A</v>
      </c>
      <c r="Z888" s="318">
        <f t="shared" si="243"/>
        <v>0</v>
      </c>
      <c r="AC888" s="318" t="e">
        <f t="shared" si="244"/>
        <v>#N/A</v>
      </c>
      <c r="AD888" s="318">
        <f t="shared" si="245"/>
        <v>0</v>
      </c>
      <c r="AE888" s="318" t="e">
        <f t="shared" si="246"/>
        <v>#N/A</v>
      </c>
      <c r="AF888" s="318" t="e">
        <f>VLOOKUP(AC888,'Price list'!AN:AO,2,FALSE)</f>
        <v>#N/A</v>
      </c>
      <c r="AG888" s="318">
        <f t="shared" si="247"/>
        <v>0</v>
      </c>
      <c r="AH888" s="318">
        <f t="shared" si="248"/>
        <v>0</v>
      </c>
      <c r="AI888" s="318">
        <f t="shared" si="249"/>
        <v>0</v>
      </c>
    </row>
    <row r="889" spans="19:35" x14ac:dyDescent="0.25">
      <c r="S889" s="320">
        <f t="shared" si="239"/>
        <v>0</v>
      </c>
      <c r="T889" s="320">
        <f t="shared" si="240"/>
        <v>0</v>
      </c>
      <c r="U889" s="320"/>
      <c r="V889" s="320" t="e">
        <f>VLOOKUP(S889,'Price list'!D$15:S$298,15,FALSE)</f>
        <v>#N/A</v>
      </c>
      <c r="W889" s="320">
        <f t="shared" si="241"/>
        <v>0</v>
      </c>
      <c r="X889" s="320">
        <f t="shared" si="242"/>
        <v>0</v>
      </c>
      <c r="Y889" s="318" t="e">
        <f t="shared" si="238"/>
        <v>#N/A</v>
      </c>
      <c r="Z889" s="318">
        <f t="shared" si="243"/>
        <v>0</v>
      </c>
      <c r="AC889" s="318" t="e">
        <f t="shared" si="244"/>
        <v>#N/A</v>
      </c>
      <c r="AD889" s="318">
        <f t="shared" si="245"/>
        <v>0</v>
      </c>
      <c r="AE889" s="318" t="e">
        <f t="shared" si="246"/>
        <v>#N/A</v>
      </c>
      <c r="AF889" s="318" t="e">
        <f>VLOOKUP(AC889,'Price list'!AN:AO,2,FALSE)</f>
        <v>#N/A</v>
      </c>
      <c r="AG889" s="318">
        <f t="shared" si="247"/>
        <v>0</v>
      </c>
      <c r="AH889" s="318">
        <f t="shared" si="248"/>
        <v>0</v>
      </c>
      <c r="AI889" s="318">
        <f t="shared" si="249"/>
        <v>0</v>
      </c>
    </row>
    <row r="890" spans="19:35" x14ac:dyDescent="0.25">
      <c r="S890" s="320">
        <f t="shared" si="239"/>
        <v>0</v>
      </c>
      <c r="T890" s="320">
        <f t="shared" si="240"/>
        <v>0</v>
      </c>
      <c r="U890" s="320"/>
      <c r="V890" s="320" t="e">
        <f>VLOOKUP(S890,'Price list'!D$15:S$298,15,FALSE)</f>
        <v>#N/A</v>
      </c>
      <c r="W890" s="320">
        <f t="shared" si="241"/>
        <v>0</v>
      </c>
      <c r="X890" s="320">
        <f t="shared" si="242"/>
        <v>0</v>
      </c>
      <c r="Y890" s="318" t="e">
        <f t="shared" si="238"/>
        <v>#N/A</v>
      </c>
      <c r="Z890" s="318">
        <f t="shared" si="243"/>
        <v>0</v>
      </c>
      <c r="AC890" s="318" t="e">
        <f t="shared" si="244"/>
        <v>#N/A</v>
      </c>
      <c r="AD890" s="318">
        <f t="shared" si="245"/>
        <v>0</v>
      </c>
      <c r="AE890" s="318" t="e">
        <f t="shared" si="246"/>
        <v>#N/A</v>
      </c>
      <c r="AF890" s="318" t="e">
        <f>VLOOKUP(AC890,'Price list'!AN:AO,2,FALSE)</f>
        <v>#N/A</v>
      </c>
      <c r="AG890" s="318">
        <f t="shared" si="247"/>
        <v>0</v>
      </c>
      <c r="AH890" s="318">
        <f t="shared" si="248"/>
        <v>0</v>
      </c>
      <c r="AI890" s="318">
        <f t="shared" si="249"/>
        <v>0</v>
      </c>
    </row>
    <row r="891" spans="19:35" x14ac:dyDescent="0.25">
      <c r="S891" s="320">
        <f t="shared" si="239"/>
        <v>0</v>
      </c>
      <c r="T891" s="320">
        <f t="shared" si="240"/>
        <v>0</v>
      </c>
      <c r="U891" s="320"/>
      <c r="V891" s="320" t="e">
        <f>VLOOKUP(S891,'Price list'!D$15:S$298,15,FALSE)</f>
        <v>#N/A</v>
      </c>
      <c r="W891" s="320">
        <f t="shared" si="241"/>
        <v>0</v>
      </c>
      <c r="X891" s="320">
        <f t="shared" si="242"/>
        <v>0</v>
      </c>
      <c r="Y891" s="318" t="e">
        <f t="shared" si="238"/>
        <v>#N/A</v>
      </c>
      <c r="Z891" s="318">
        <f t="shared" si="243"/>
        <v>0</v>
      </c>
      <c r="AC891" s="318" t="e">
        <f t="shared" si="244"/>
        <v>#N/A</v>
      </c>
      <c r="AD891" s="318">
        <f t="shared" si="245"/>
        <v>0</v>
      </c>
      <c r="AE891" s="318" t="e">
        <f t="shared" si="246"/>
        <v>#N/A</v>
      </c>
      <c r="AF891" s="318" t="e">
        <f>VLOOKUP(AC891,'Price list'!AN:AO,2,FALSE)</f>
        <v>#N/A</v>
      </c>
      <c r="AG891" s="318">
        <f t="shared" si="247"/>
        <v>0</v>
      </c>
      <c r="AH891" s="318">
        <f t="shared" si="248"/>
        <v>0</v>
      </c>
      <c r="AI891" s="318">
        <f t="shared" si="249"/>
        <v>0</v>
      </c>
    </row>
    <row r="892" spans="19:35" x14ac:dyDescent="0.25">
      <c r="S892" s="320">
        <f t="shared" si="239"/>
        <v>0</v>
      </c>
      <c r="T892" s="320">
        <f t="shared" si="240"/>
        <v>0</v>
      </c>
      <c r="U892" s="320"/>
      <c r="V892" s="320" t="e">
        <f>VLOOKUP(S892,'Price list'!D$15:S$298,15,FALSE)</f>
        <v>#N/A</v>
      </c>
      <c r="W892" s="320">
        <f t="shared" si="241"/>
        <v>0</v>
      </c>
      <c r="X892" s="320">
        <f t="shared" si="242"/>
        <v>0</v>
      </c>
      <c r="Y892" s="318" t="e">
        <f t="shared" si="238"/>
        <v>#N/A</v>
      </c>
      <c r="Z892" s="318">
        <f t="shared" si="243"/>
        <v>0</v>
      </c>
      <c r="AC892" s="318" t="e">
        <f t="shared" si="244"/>
        <v>#N/A</v>
      </c>
      <c r="AD892" s="318">
        <f t="shared" si="245"/>
        <v>0</v>
      </c>
      <c r="AE892" s="318" t="e">
        <f t="shared" si="246"/>
        <v>#N/A</v>
      </c>
      <c r="AF892" s="318" t="e">
        <f>VLOOKUP(AC892,'Price list'!AN:AO,2,FALSE)</f>
        <v>#N/A</v>
      </c>
      <c r="AG892" s="318">
        <f t="shared" si="247"/>
        <v>0</v>
      </c>
      <c r="AH892" s="318">
        <f t="shared" si="248"/>
        <v>0</v>
      </c>
      <c r="AI892" s="318">
        <f t="shared" si="249"/>
        <v>0</v>
      </c>
    </row>
    <row r="893" spans="19:35" x14ac:dyDescent="0.25">
      <c r="S893" s="320">
        <f t="shared" si="239"/>
        <v>0</v>
      </c>
      <c r="T893" s="320">
        <f t="shared" si="240"/>
        <v>0</v>
      </c>
      <c r="U893" s="320"/>
      <c r="V893" s="320" t="e">
        <f>VLOOKUP(S893,'Price list'!D$15:S$298,15,FALSE)</f>
        <v>#N/A</v>
      </c>
      <c r="W893" s="320">
        <f t="shared" si="241"/>
        <v>0</v>
      </c>
      <c r="X893" s="320">
        <f t="shared" si="242"/>
        <v>0</v>
      </c>
      <c r="Y893" s="318" t="e">
        <f t="shared" si="238"/>
        <v>#N/A</v>
      </c>
      <c r="Z893" s="318">
        <f t="shared" si="243"/>
        <v>0</v>
      </c>
      <c r="AC893" s="318" t="e">
        <f t="shared" si="244"/>
        <v>#N/A</v>
      </c>
      <c r="AD893" s="318">
        <f t="shared" si="245"/>
        <v>0</v>
      </c>
      <c r="AE893" s="318" t="e">
        <f t="shared" si="246"/>
        <v>#N/A</v>
      </c>
      <c r="AF893" s="318" t="e">
        <f>VLOOKUP(AC893,'Price list'!AN:AO,2,FALSE)</f>
        <v>#N/A</v>
      </c>
      <c r="AG893" s="318">
        <f t="shared" si="247"/>
        <v>0</v>
      </c>
      <c r="AH893" s="318">
        <f t="shared" si="248"/>
        <v>0</v>
      </c>
      <c r="AI893" s="318">
        <f t="shared" si="249"/>
        <v>0</v>
      </c>
    </row>
    <row r="894" spans="19:35" x14ac:dyDescent="0.25">
      <c r="S894" s="320">
        <f t="shared" si="239"/>
        <v>0</v>
      </c>
      <c r="T894" s="320">
        <f t="shared" si="240"/>
        <v>0</v>
      </c>
      <c r="U894" s="320"/>
      <c r="V894" s="320" t="e">
        <f>VLOOKUP(S894,'Price list'!D$15:S$298,15,FALSE)</f>
        <v>#N/A</v>
      </c>
      <c r="W894" s="320">
        <f t="shared" si="241"/>
        <v>0</v>
      </c>
      <c r="X894" s="320">
        <f t="shared" si="242"/>
        <v>0</v>
      </c>
      <c r="Y894" s="318" t="e">
        <f t="shared" si="238"/>
        <v>#N/A</v>
      </c>
      <c r="Z894" s="318">
        <f t="shared" si="243"/>
        <v>0</v>
      </c>
      <c r="AC894" s="318" t="e">
        <f t="shared" si="244"/>
        <v>#N/A</v>
      </c>
      <c r="AD894" s="318">
        <f t="shared" si="245"/>
        <v>0</v>
      </c>
      <c r="AE894" s="318" t="e">
        <f t="shared" si="246"/>
        <v>#N/A</v>
      </c>
      <c r="AF894" s="318" t="e">
        <f>VLOOKUP(AC894,'Price list'!AN:AO,2,FALSE)</f>
        <v>#N/A</v>
      </c>
      <c r="AG894" s="318">
        <f t="shared" si="247"/>
        <v>0</v>
      </c>
      <c r="AH894" s="318">
        <f t="shared" si="248"/>
        <v>0</v>
      </c>
      <c r="AI894" s="318">
        <f t="shared" si="249"/>
        <v>0</v>
      </c>
    </row>
    <row r="895" spans="19:35" x14ac:dyDescent="0.25">
      <c r="S895" s="320">
        <f t="shared" si="239"/>
        <v>0</v>
      </c>
      <c r="T895" s="320">
        <f t="shared" si="240"/>
        <v>0</v>
      </c>
      <c r="U895" s="320"/>
      <c r="V895" s="320" t="e">
        <f>VLOOKUP(S895,'Price list'!D$15:S$298,15,FALSE)</f>
        <v>#N/A</v>
      </c>
      <c r="W895" s="320">
        <f t="shared" si="241"/>
        <v>0</v>
      </c>
      <c r="X895" s="320">
        <f t="shared" si="242"/>
        <v>0</v>
      </c>
      <c r="Y895" s="318" t="e">
        <f t="shared" si="238"/>
        <v>#N/A</v>
      </c>
      <c r="Z895" s="318">
        <f t="shared" si="243"/>
        <v>0</v>
      </c>
      <c r="AC895" s="318" t="e">
        <f t="shared" si="244"/>
        <v>#N/A</v>
      </c>
      <c r="AD895" s="318">
        <f t="shared" si="245"/>
        <v>0</v>
      </c>
      <c r="AE895" s="318" t="e">
        <f t="shared" si="246"/>
        <v>#N/A</v>
      </c>
      <c r="AF895" s="318" t="e">
        <f>VLOOKUP(AC895,'Price list'!AN:AO,2,FALSE)</f>
        <v>#N/A</v>
      </c>
      <c r="AG895" s="318">
        <f t="shared" si="247"/>
        <v>0</v>
      </c>
      <c r="AH895" s="318">
        <f t="shared" si="248"/>
        <v>0</v>
      </c>
      <c r="AI895" s="318">
        <f t="shared" si="249"/>
        <v>0</v>
      </c>
    </row>
    <row r="896" spans="19:35" x14ac:dyDescent="0.25">
      <c r="S896" s="320">
        <f t="shared" si="239"/>
        <v>0</v>
      </c>
      <c r="T896" s="320">
        <f t="shared" si="240"/>
        <v>0</v>
      </c>
      <c r="U896" s="320"/>
      <c r="V896" s="320" t="e">
        <f>VLOOKUP(S896,'Price list'!D$15:S$298,15,FALSE)</f>
        <v>#N/A</v>
      </c>
      <c r="W896" s="320">
        <f t="shared" si="241"/>
        <v>0</v>
      </c>
      <c r="X896" s="320">
        <f t="shared" si="242"/>
        <v>0</v>
      </c>
      <c r="Y896" s="318" t="e">
        <f t="shared" si="238"/>
        <v>#N/A</v>
      </c>
      <c r="Z896" s="318">
        <f t="shared" si="243"/>
        <v>0</v>
      </c>
      <c r="AC896" s="318" t="e">
        <f t="shared" si="244"/>
        <v>#N/A</v>
      </c>
      <c r="AD896" s="318">
        <f t="shared" si="245"/>
        <v>0</v>
      </c>
      <c r="AE896" s="318" t="e">
        <f t="shared" si="246"/>
        <v>#N/A</v>
      </c>
      <c r="AF896" s="318" t="e">
        <f>VLOOKUP(AC896,'Price list'!AN:AO,2,FALSE)</f>
        <v>#N/A</v>
      </c>
      <c r="AG896" s="318">
        <f t="shared" si="247"/>
        <v>0</v>
      </c>
      <c r="AH896" s="318">
        <f t="shared" si="248"/>
        <v>0</v>
      </c>
      <c r="AI896" s="318">
        <f t="shared" si="249"/>
        <v>0</v>
      </c>
    </row>
    <row r="897" spans="19:35" x14ac:dyDescent="0.25">
      <c r="S897" s="320">
        <f t="shared" si="239"/>
        <v>0</v>
      </c>
      <c r="T897" s="320">
        <f t="shared" si="240"/>
        <v>0</v>
      </c>
      <c r="U897" s="320"/>
      <c r="V897" s="320" t="e">
        <f>VLOOKUP(S897,'Price list'!D$15:S$298,15,FALSE)</f>
        <v>#N/A</v>
      </c>
      <c r="W897" s="320">
        <f t="shared" si="241"/>
        <v>0</v>
      </c>
      <c r="X897" s="320">
        <f t="shared" si="242"/>
        <v>0</v>
      </c>
      <c r="Y897" s="318" t="e">
        <f t="shared" si="238"/>
        <v>#N/A</v>
      </c>
      <c r="Z897" s="318">
        <f t="shared" si="243"/>
        <v>0</v>
      </c>
      <c r="AC897" s="318" t="e">
        <f t="shared" si="244"/>
        <v>#N/A</v>
      </c>
      <c r="AD897" s="318">
        <f t="shared" si="245"/>
        <v>0</v>
      </c>
      <c r="AE897" s="318" t="e">
        <f t="shared" si="246"/>
        <v>#N/A</v>
      </c>
      <c r="AF897" s="318" t="e">
        <f>VLOOKUP(AC897,'Price list'!AN:AO,2,FALSE)</f>
        <v>#N/A</v>
      </c>
      <c r="AG897" s="318">
        <f t="shared" si="247"/>
        <v>0</v>
      </c>
      <c r="AH897" s="318">
        <f t="shared" si="248"/>
        <v>0</v>
      </c>
      <c r="AI897" s="318">
        <f t="shared" si="249"/>
        <v>0</v>
      </c>
    </row>
    <row r="898" spans="19:35" x14ac:dyDescent="0.25">
      <c r="S898" s="320">
        <f t="shared" si="239"/>
        <v>0</v>
      </c>
      <c r="T898" s="320">
        <f t="shared" si="240"/>
        <v>0</v>
      </c>
      <c r="U898" s="320"/>
      <c r="V898" s="320" t="e">
        <f>VLOOKUP(S898,'Price list'!D$15:S$298,15,FALSE)</f>
        <v>#N/A</v>
      </c>
      <c r="W898" s="320">
        <f t="shared" si="241"/>
        <v>0</v>
      </c>
      <c r="X898" s="320">
        <f t="shared" si="242"/>
        <v>0</v>
      </c>
      <c r="Y898" s="318" t="e">
        <f t="shared" si="238"/>
        <v>#N/A</v>
      </c>
      <c r="Z898" s="318">
        <f t="shared" si="243"/>
        <v>0</v>
      </c>
      <c r="AC898" s="318" t="e">
        <f t="shared" si="244"/>
        <v>#N/A</v>
      </c>
      <c r="AD898" s="318">
        <f t="shared" si="245"/>
        <v>0</v>
      </c>
      <c r="AE898" s="318" t="e">
        <f t="shared" si="246"/>
        <v>#N/A</v>
      </c>
      <c r="AF898" s="318" t="e">
        <f>VLOOKUP(AC898,'Price list'!AN:AO,2,FALSE)</f>
        <v>#N/A</v>
      </c>
      <c r="AG898" s="318">
        <f t="shared" si="247"/>
        <v>0</v>
      </c>
      <c r="AH898" s="318">
        <f t="shared" si="248"/>
        <v>0</v>
      </c>
      <c r="AI898" s="318">
        <f t="shared" si="249"/>
        <v>0</v>
      </c>
    </row>
    <row r="899" spans="19:35" x14ac:dyDescent="0.25">
      <c r="S899" s="320">
        <f t="shared" si="239"/>
        <v>0</v>
      </c>
      <c r="T899" s="320">
        <f t="shared" si="240"/>
        <v>0</v>
      </c>
      <c r="U899" s="320"/>
      <c r="V899" s="320" t="e">
        <f>VLOOKUP(S899,'Price list'!D$15:S$298,15,FALSE)</f>
        <v>#N/A</v>
      </c>
      <c r="W899" s="320">
        <f t="shared" si="241"/>
        <v>0</v>
      </c>
      <c r="X899" s="320">
        <f t="shared" si="242"/>
        <v>0</v>
      </c>
      <c r="Y899" s="318" t="e">
        <f t="shared" ref="Y899:Y962" si="250">VLOOKUP(A899,AA:AB,2,FALSE)</f>
        <v>#N/A</v>
      </c>
      <c r="Z899" s="318">
        <f t="shared" si="243"/>
        <v>0</v>
      </c>
      <c r="AC899" s="318" t="e">
        <f t="shared" si="244"/>
        <v>#N/A</v>
      </c>
      <c r="AD899" s="318">
        <f t="shared" si="245"/>
        <v>0</v>
      </c>
      <c r="AE899" s="318" t="e">
        <f t="shared" si="246"/>
        <v>#N/A</v>
      </c>
      <c r="AF899" s="318" t="e">
        <f>VLOOKUP(AC899,'Price list'!AN:AO,2,FALSE)</f>
        <v>#N/A</v>
      </c>
      <c r="AG899" s="318">
        <f t="shared" si="247"/>
        <v>0</v>
      </c>
      <c r="AH899" s="318">
        <f t="shared" si="248"/>
        <v>0</v>
      </c>
      <c r="AI899" s="318">
        <f t="shared" si="249"/>
        <v>0</v>
      </c>
    </row>
    <row r="900" spans="19:35" x14ac:dyDescent="0.25">
      <c r="S900" s="320">
        <f t="shared" si="239"/>
        <v>0</v>
      </c>
      <c r="T900" s="320">
        <f t="shared" si="240"/>
        <v>0</v>
      </c>
      <c r="U900" s="320"/>
      <c r="V900" s="320" t="e">
        <f>VLOOKUP(S900,'Price list'!D$15:S$298,15,FALSE)</f>
        <v>#N/A</v>
      </c>
      <c r="W900" s="320">
        <f t="shared" si="241"/>
        <v>0</v>
      </c>
      <c r="X900" s="320">
        <f t="shared" si="242"/>
        <v>0</v>
      </c>
      <c r="Y900" s="318" t="e">
        <f t="shared" si="250"/>
        <v>#N/A</v>
      </c>
      <c r="Z900" s="318">
        <f t="shared" si="243"/>
        <v>0</v>
      </c>
      <c r="AC900" s="318" t="e">
        <f t="shared" si="244"/>
        <v>#N/A</v>
      </c>
      <c r="AD900" s="318">
        <f t="shared" si="245"/>
        <v>0</v>
      </c>
      <c r="AE900" s="318" t="e">
        <f t="shared" si="246"/>
        <v>#N/A</v>
      </c>
      <c r="AF900" s="318" t="e">
        <f>VLOOKUP(AC900,'Price list'!AN:AO,2,FALSE)</f>
        <v>#N/A</v>
      </c>
      <c r="AG900" s="318">
        <f t="shared" si="247"/>
        <v>0</v>
      </c>
      <c r="AH900" s="318">
        <f t="shared" si="248"/>
        <v>0</v>
      </c>
      <c r="AI900" s="318">
        <f t="shared" si="249"/>
        <v>0</v>
      </c>
    </row>
    <row r="901" spans="19:35" x14ac:dyDescent="0.25">
      <c r="S901" s="320">
        <f t="shared" si="239"/>
        <v>0</v>
      </c>
      <c r="T901" s="320">
        <f t="shared" si="240"/>
        <v>0</v>
      </c>
      <c r="U901" s="320"/>
      <c r="V901" s="320" t="e">
        <f>VLOOKUP(S901,'Price list'!D$15:S$298,15,FALSE)</f>
        <v>#N/A</v>
      </c>
      <c r="W901" s="320">
        <f t="shared" si="241"/>
        <v>0</v>
      </c>
      <c r="X901" s="320">
        <f t="shared" si="242"/>
        <v>0</v>
      </c>
      <c r="Y901" s="318" t="e">
        <f t="shared" si="250"/>
        <v>#N/A</v>
      </c>
      <c r="Z901" s="318">
        <f t="shared" si="243"/>
        <v>0</v>
      </c>
      <c r="AC901" s="318" t="e">
        <f t="shared" si="244"/>
        <v>#N/A</v>
      </c>
      <c r="AD901" s="318">
        <f t="shared" si="245"/>
        <v>0</v>
      </c>
      <c r="AE901" s="318" t="e">
        <f t="shared" si="246"/>
        <v>#N/A</v>
      </c>
      <c r="AF901" s="318" t="e">
        <f>VLOOKUP(AC901,'Price list'!AN:AO,2,FALSE)</f>
        <v>#N/A</v>
      </c>
      <c r="AG901" s="318">
        <f t="shared" si="247"/>
        <v>0</v>
      </c>
      <c r="AH901" s="318">
        <f t="shared" si="248"/>
        <v>0</v>
      </c>
      <c r="AI901" s="318">
        <f t="shared" si="249"/>
        <v>0</v>
      </c>
    </row>
    <row r="902" spans="19:35" x14ac:dyDescent="0.25">
      <c r="S902" s="320">
        <f t="shared" si="239"/>
        <v>0</v>
      </c>
      <c r="T902" s="320">
        <f t="shared" si="240"/>
        <v>0</v>
      </c>
      <c r="U902" s="320"/>
      <c r="V902" s="320" t="e">
        <f>VLOOKUP(S902,'Price list'!D$15:S$298,15,FALSE)</f>
        <v>#N/A</v>
      </c>
      <c r="W902" s="320">
        <f t="shared" si="241"/>
        <v>0</v>
      </c>
      <c r="X902" s="320">
        <f t="shared" si="242"/>
        <v>0</v>
      </c>
      <c r="Y902" s="318" t="e">
        <f t="shared" si="250"/>
        <v>#N/A</v>
      </c>
      <c r="Z902" s="318">
        <f t="shared" si="243"/>
        <v>0</v>
      </c>
      <c r="AC902" s="318" t="e">
        <f t="shared" si="244"/>
        <v>#N/A</v>
      </c>
      <c r="AD902" s="318">
        <f t="shared" si="245"/>
        <v>0</v>
      </c>
      <c r="AE902" s="318" t="e">
        <f t="shared" si="246"/>
        <v>#N/A</v>
      </c>
      <c r="AF902" s="318" t="e">
        <f>VLOOKUP(AC902,'Price list'!AN:AO,2,FALSE)</f>
        <v>#N/A</v>
      </c>
      <c r="AG902" s="318">
        <f t="shared" si="247"/>
        <v>0</v>
      </c>
      <c r="AH902" s="318">
        <f t="shared" si="248"/>
        <v>0</v>
      </c>
      <c r="AI902" s="318">
        <f t="shared" si="249"/>
        <v>0</v>
      </c>
    </row>
    <row r="903" spans="19:35" x14ac:dyDescent="0.25">
      <c r="S903" s="320">
        <f t="shared" si="239"/>
        <v>0</v>
      </c>
      <c r="T903" s="320">
        <f t="shared" si="240"/>
        <v>0</v>
      </c>
      <c r="U903" s="320"/>
      <c r="V903" s="320" t="e">
        <f>VLOOKUP(S903,'Price list'!D$15:S$298,15,FALSE)</f>
        <v>#N/A</v>
      </c>
      <c r="W903" s="320">
        <f t="shared" si="241"/>
        <v>0</v>
      </c>
      <c r="X903" s="320">
        <f t="shared" si="242"/>
        <v>0</v>
      </c>
      <c r="Y903" s="318" t="e">
        <f t="shared" si="250"/>
        <v>#N/A</v>
      </c>
      <c r="Z903" s="318">
        <f t="shared" si="243"/>
        <v>0</v>
      </c>
      <c r="AC903" s="318" t="e">
        <f t="shared" si="244"/>
        <v>#N/A</v>
      </c>
      <c r="AD903" s="318">
        <f t="shared" si="245"/>
        <v>0</v>
      </c>
      <c r="AE903" s="318" t="e">
        <f t="shared" si="246"/>
        <v>#N/A</v>
      </c>
      <c r="AF903" s="318" t="e">
        <f>VLOOKUP(AC903,'Price list'!AN:AO,2,FALSE)</f>
        <v>#N/A</v>
      </c>
      <c r="AG903" s="318">
        <f t="shared" si="247"/>
        <v>0</v>
      </c>
      <c r="AH903" s="318">
        <f t="shared" si="248"/>
        <v>0</v>
      </c>
      <c r="AI903" s="318">
        <f t="shared" si="249"/>
        <v>0</v>
      </c>
    </row>
    <row r="904" spans="19:35" x14ac:dyDescent="0.25">
      <c r="S904" s="320">
        <f t="shared" si="239"/>
        <v>0</v>
      </c>
      <c r="T904" s="320">
        <f t="shared" si="240"/>
        <v>0</v>
      </c>
      <c r="U904" s="320"/>
      <c r="V904" s="320" t="e">
        <f>VLOOKUP(S904,'Price list'!D$15:S$298,15,FALSE)</f>
        <v>#N/A</v>
      </c>
      <c r="W904" s="320">
        <f t="shared" si="241"/>
        <v>0</v>
      </c>
      <c r="X904" s="320">
        <f t="shared" si="242"/>
        <v>0</v>
      </c>
      <c r="Y904" s="318" t="e">
        <f t="shared" si="250"/>
        <v>#N/A</v>
      </c>
      <c r="Z904" s="318">
        <f t="shared" si="243"/>
        <v>0</v>
      </c>
      <c r="AC904" s="318" t="e">
        <f t="shared" si="244"/>
        <v>#N/A</v>
      </c>
      <c r="AD904" s="318">
        <f t="shared" si="245"/>
        <v>0</v>
      </c>
      <c r="AE904" s="318" t="e">
        <f t="shared" si="246"/>
        <v>#N/A</v>
      </c>
      <c r="AF904" s="318" t="e">
        <f>VLOOKUP(AC904,'Price list'!AN:AO,2,FALSE)</f>
        <v>#N/A</v>
      </c>
      <c r="AG904" s="318">
        <f t="shared" si="247"/>
        <v>0</v>
      </c>
      <c r="AH904" s="318">
        <f t="shared" si="248"/>
        <v>0</v>
      </c>
      <c r="AI904" s="318">
        <f t="shared" si="249"/>
        <v>0</v>
      </c>
    </row>
    <row r="905" spans="19:35" x14ac:dyDescent="0.25">
      <c r="S905" s="320">
        <f t="shared" ref="S905:S968" si="251">E905</f>
        <v>0</v>
      </c>
      <c r="T905" s="320">
        <f t="shared" ref="T905:T968" si="252">D905</f>
        <v>0</v>
      </c>
      <c r="U905" s="320"/>
      <c r="V905" s="320" t="e">
        <f>VLOOKUP(S905,'Price list'!D$15:S$298,15,FALSE)</f>
        <v>#N/A</v>
      </c>
      <c r="W905" s="320">
        <f t="shared" ref="W905:W968" si="253">G905</f>
        <v>0</v>
      </c>
      <c r="X905" s="320">
        <f t="shared" ref="X905:X968" si="254">H905</f>
        <v>0</v>
      </c>
      <c r="Y905" s="318" t="e">
        <f t="shared" si="250"/>
        <v>#N/A</v>
      </c>
      <c r="Z905" s="318">
        <f t="shared" ref="Z905:Z968" si="255">B905</f>
        <v>0</v>
      </c>
      <c r="AC905" s="318" t="e">
        <f t="shared" ref="AC905:AC968" si="256">CONCATENATE(Y905,S905,Z905)</f>
        <v>#N/A</v>
      </c>
      <c r="AD905" s="318">
        <f t="shared" ref="AD905:AD968" si="257">S905</f>
        <v>0</v>
      </c>
      <c r="AE905" s="318" t="e">
        <f t="shared" ref="AE905:AE968" si="258">CONCATENATE(Y905,AD905)</f>
        <v>#N/A</v>
      </c>
      <c r="AF905" s="318" t="e">
        <f>VLOOKUP(AC905,'Price list'!AN:AO,2,FALSE)</f>
        <v>#N/A</v>
      </c>
      <c r="AG905" s="318">
        <f t="shared" ref="AG905:AG968" si="259">S905</f>
        <v>0</v>
      </c>
      <c r="AH905" s="318">
        <f t="shared" ref="AH905:AH968" si="260">W905</f>
        <v>0</v>
      </c>
      <c r="AI905" s="318">
        <f t="shared" ref="AI905:AI968" si="261">X905</f>
        <v>0</v>
      </c>
    </row>
    <row r="906" spans="19:35" x14ac:dyDescent="0.25">
      <c r="S906" s="320">
        <f t="shared" si="251"/>
        <v>0</v>
      </c>
      <c r="T906" s="320">
        <f t="shared" si="252"/>
        <v>0</v>
      </c>
      <c r="U906" s="320"/>
      <c r="V906" s="320" t="e">
        <f>VLOOKUP(S906,'Price list'!D$15:S$298,15,FALSE)</f>
        <v>#N/A</v>
      </c>
      <c r="W906" s="320">
        <f t="shared" si="253"/>
        <v>0</v>
      </c>
      <c r="X906" s="320">
        <f t="shared" si="254"/>
        <v>0</v>
      </c>
      <c r="Y906" s="318" t="e">
        <f t="shared" si="250"/>
        <v>#N/A</v>
      </c>
      <c r="Z906" s="318">
        <f t="shared" si="255"/>
        <v>0</v>
      </c>
      <c r="AC906" s="318" t="e">
        <f t="shared" si="256"/>
        <v>#N/A</v>
      </c>
      <c r="AD906" s="318">
        <f t="shared" si="257"/>
        <v>0</v>
      </c>
      <c r="AE906" s="318" t="e">
        <f t="shared" si="258"/>
        <v>#N/A</v>
      </c>
      <c r="AF906" s="318" t="e">
        <f>VLOOKUP(AC906,'Price list'!AN:AO,2,FALSE)</f>
        <v>#N/A</v>
      </c>
      <c r="AG906" s="318">
        <f t="shared" si="259"/>
        <v>0</v>
      </c>
      <c r="AH906" s="318">
        <f t="shared" si="260"/>
        <v>0</v>
      </c>
      <c r="AI906" s="318">
        <f t="shared" si="261"/>
        <v>0</v>
      </c>
    </row>
    <row r="907" spans="19:35" x14ac:dyDescent="0.25">
      <c r="S907" s="320">
        <f t="shared" si="251"/>
        <v>0</v>
      </c>
      <c r="T907" s="320">
        <f t="shared" si="252"/>
        <v>0</v>
      </c>
      <c r="U907" s="320"/>
      <c r="V907" s="320" t="e">
        <f>VLOOKUP(S907,'Price list'!D$15:S$298,15,FALSE)</f>
        <v>#N/A</v>
      </c>
      <c r="W907" s="320">
        <f t="shared" si="253"/>
        <v>0</v>
      </c>
      <c r="X907" s="320">
        <f t="shared" si="254"/>
        <v>0</v>
      </c>
      <c r="Y907" s="318" t="e">
        <f t="shared" si="250"/>
        <v>#N/A</v>
      </c>
      <c r="Z907" s="318">
        <f t="shared" si="255"/>
        <v>0</v>
      </c>
      <c r="AC907" s="318" t="e">
        <f t="shared" si="256"/>
        <v>#N/A</v>
      </c>
      <c r="AD907" s="318">
        <f t="shared" si="257"/>
        <v>0</v>
      </c>
      <c r="AE907" s="318" t="e">
        <f t="shared" si="258"/>
        <v>#N/A</v>
      </c>
      <c r="AF907" s="318" t="e">
        <f>VLOOKUP(AC907,'Price list'!AN:AO,2,FALSE)</f>
        <v>#N/A</v>
      </c>
      <c r="AG907" s="318">
        <f t="shared" si="259"/>
        <v>0</v>
      </c>
      <c r="AH907" s="318">
        <f t="shared" si="260"/>
        <v>0</v>
      </c>
      <c r="AI907" s="318">
        <f t="shared" si="261"/>
        <v>0</v>
      </c>
    </row>
    <row r="908" spans="19:35" x14ac:dyDescent="0.25">
      <c r="S908" s="320">
        <f t="shared" si="251"/>
        <v>0</v>
      </c>
      <c r="T908" s="320">
        <f t="shared" si="252"/>
        <v>0</v>
      </c>
      <c r="U908" s="320"/>
      <c r="V908" s="320" t="e">
        <f>VLOOKUP(S908,'Price list'!D$15:S$298,15,FALSE)</f>
        <v>#N/A</v>
      </c>
      <c r="W908" s="320">
        <f t="shared" si="253"/>
        <v>0</v>
      </c>
      <c r="X908" s="320">
        <f t="shared" si="254"/>
        <v>0</v>
      </c>
      <c r="Y908" s="318" t="e">
        <f t="shared" si="250"/>
        <v>#N/A</v>
      </c>
      <c r="Z908" s="318">
        <f t="shared" si="255"/>
        <v>0</v>
      </c>
      <c r="AC908" s="318" t="e">
        <f t="shared" si="256"/>
        <v>#N/A</v>
      </c>
      <c r="AD908" s="318">
        <f t="shared" si="257"/>
        <v>0</v>
      </c>
      <c r="AE908" s="318" t="e">
        <f t="shared" si="258"/>
        <v>#N/A</v>
      </c>
      <c r="AF908" s="318" t="e">
        <f>VLOOKUP(AC908,'Price list'!AN:AO,2,FALSE)</f>
        <v>#N/A</v>
      </c>
      <c r="AG908" s="318">
        <f t="shared" si="259"/>
        <v>0</v>
      </c>
      <c r="AH908" s="318">
        <f t="shared" si="260"/>
        <v>0</v>
      </c>
      <c r="AI908" s="318">
        <f t="shared" si="261"/>
        <v>0</v>
      </c>
    </row>
    <row r="909" spans="19:35" x14ac:dyDescent="0.25">
      <c r="S909" s="320">
        <f t="shared" si="251"/>
        <v>0</v>
      </c>
      <c r="T909" s="320">
        <f t="shared" si="252"/>
        <v>0</v>
      </c>
      <c r="U909" s="320"/>
      <c r="V909" s="320" t="e">
        <f>VLOOKUP(S909,'Price list'!D$15:S$298,15,FALSE)</f>
        <v>#N/A</v>
      </c>
      <c r="W909" s="320">
        <f t="shared" si="253"/>
        <v>0</v>
      </c>
      <c r="X909" s="320">
        <f t="shared" si="254"/>
        <v>0</v>
      </c>
      <c r="Y909" s="318" t="e">
        <f t="shared" si="250"/>
        <v>#N/A</v>
      </c>
      <c r="Z909" s="318">
        <f t="shared" si="255"/>
        <v>0</v>
      </c>
      <c r="AC909" s="318" t="e">
        <f t="shared" si="256"/>
        <v>#N/A</v>
      </c>
      <c r="AD909" s="318">
        <f t="shared" si="257"/>
        <v>0</v>
      </c>
      <c r="AE909" s="318" t="e">
        <f t="shared" si="258"/>
        <v>#N/A</v>
      </c>
      <c r="AF909" s="318" t="e">
        <f>VLOOKUP(AC909,'Price list'!AN:AO,2,FALSE)</f>
        <v>#N/A</v>
      </c>
      <c r="AG909" s="318">
        <f t="shared" si="259"/>
        <v>0</v>
      </c>
      <c r="AH909" s="318">
        <f t="shared" si="260"/>
        <v>0</v>
      </c>
      <c r="AI909" s="318">
        <f t="shared" si="261"/>
        <v>0</v>
      </c>
    </row>
    <row r="910" spans="19:35" x14ac:dyDescent="0.25">
      <c r="S910" s="320">
        <f t="shared" si="251"/>
        <v>0</v>
      </c>
      <c r="T910" s="320">
        <f t="shared" si="252"/>
        <v>0</v>
      </c>
      <c r="U910" s="320"/>
      <c r="V910" s="320" t="e">
        <f>VLOOKUP(S910,'Price list'!D$15:S$298,15,FALSE)</f>
        <v>#N/A</v>
      </c>
      <c r="W910" s="320">
        <f t="shared" si="253"/>
        <v>0</v>
      </c>
      <c r="X910" s="320">
        <f t="shared" si="254"/>
        <v>0</v>
      </c>
      <c r="Y910" s="318" t="e">
        <f t="shared" si="250"/>
        <v>#N/A</v>
      </c>
      <c r="Z910" s="318">
        <f t="shared" si="255"/>
        <v>0</v>
      </c>
      <c r="AC910" s="318" t="e">
        <f t="shared" si="256"/>
        <v>#N/A</v>
      </c>
      <c r="AD910" s="318">
        <f t="shared" si="257"/>
        <v>0</v>
      </c>
      <c r="AE910" s="318" t="e">
        <f t="shared" si="258"/>
        <v>#N/A</v>
      </c>
      <c r="AF910" s="318" t="e">
        <f>VLOOKUP(AC910,'Price list'!AN:AO,2,FALSE)</f>
        <v>#N/A</v>
      </c>
      <c r="AG910" s="318">
        <f t="shared" si="259"/>
        <v>0</v>
      </c>
      <c r="AH910" s="318">
        <f t="shared" si="260"/>
        <v>0</v>
      </c>
      <c r="AI910" s="318">
        <f t="shared" si="261"/>
        <v>0</v>
      </c>
    </row>
    <row r="911" spans="19:35" x14ac:dyDescent="0.25">
      <c r="S911" s="320">
        <f t="shared" si="251"/>
        <v>0</v>
      </c>
      <c r="T911" s="320">
        <f t="shared" si="252"/>
        <v>0</v>
      </c>
      <c r="U911" s="320"/>
      <c r="V911" s="320" t="e">
        <f>VLOOKUP(S911,'Price list'!D$15:S$298,15,FALSE)</f>
        <v>#N/A</v>
      </c>
      <c r="W911" s="320">
        <f t="shared" si="253"/>
        <v>0</v>
      </c>
      <c r="X911" s="320">
        <f t="shared" si="254"/>
        <v>0</v>
      </c>
      <c r="Y911" s="318" t="e">
        <f t="shared" si="250"/>
        <v>#N/A</v>
      </c>
      <c r="Z911" s="318">
        <f t="shared" si="255"/>
        <v>0</v>
      </c>
      <c r="AC911" s="318" t="e">
        <f t="shared" si="256"/>
        <v>#N/A</v>
      </c>
      <c r="AD911" s="318">
        <f t="shared" si="257"/>
        <v>0</v>
      </c>
      <c r="AE911" s="318" t="e">
        <f t="shared" si="258"/>
        <v>#N/A</v>
      </c>
      <c r="AF911" s="318" t="e">
        <f>VLOOKUP(AC911,'Price list'!AN:AO,2,FALSE)</f>
        <v>#N/A</v>
      </c>
      <c r="AG911" s="318">
        <f t="shared" si="259"/>
        <v>0</v>
      </c>
      <c r="AH911" s="318">
        <f t="shared" si="260"/>
        <v>0</v>
      </c>
      <c r="AI911" s="318">
        <f t="shared" si="261"/>
        <v>0</v>
      </c>
    </row>
    <row r="912" spans="19:35" x14ac:dyDescent="0.25">
      <c r="S912" s="320">
        <f t="shared" si="251"/>
        <v>0</v>
      </c>
      <c r="T912" s="320">
        <f t="shared" si="252"/>
        <v>0</v>
      </c>
      <c r="U912" s="320"/>
      <c r="V912" s="320" t="e">
        <f>VLOOKUP(S912,'Price list'!D$15:S$298,15,FALSE)</f>
        <v>#N/A</v>
      </c>
      <c r="W912" s="320">
        <f t="shared" si="253"/>
        <v>0</v>
      </c>
      <c r="X912" s="320">
        <f t="shared" si="254"/>
        <v>0</v>
      </c>
      <c r="Y912" s="318" t="e">
        <f t="shared" si="250"/>
        <v>#N/A</v>
      </c>
      <c r="Z912" s="318">
        <f t="shared" si="255"/>
        <v>0</v>
      </c>
      <c r="AC912" s="318" t="e">
        <f t="shared" si="256"/>
        <v>#N/A</v>
      </c>
      <c r="AD912" s="318">
        <f t="shared" si="257"/>
        <v>0</v>
      </c>
      <c r="AE912" s="318" t="e">
        <f t="shared" si="258"/>
        <v>#N/A</v>
      </c>
      <c r="AF912" s="318" t="e">
        <f>VLOOKUP(AC912,'Price list'!AN:AO,2,FALSE)</f>
        <v>#N/A</v>
      </c>
      <c r="AG912" s="318">
        <f t="shared" si="259"/>
        <v>0</v>
      </c>
      <c r="AH912" s="318">
        <f t="shared" si="260"/>
        <v>0</v>
      </c>
      <c r="AI912" s="318">
        <f t="shared" si="261"/>
        <v>0</v>
      </c>
    </row>
    <row r="913" spans="19:35" x14ac:dyDescent="0.25">
      <c r="S913" s="320">
        <f t="shared" si="251"/>
        <v>0</v>
      </c>
      <c r="T913" s="320">
        <f t="shared" si="252"/>
        <v>0</v>
      </c>
      <c r="U913" s="320"/>
      <c r="V913" s="320" t="e">
        <f>VLOOKUP(S913,'Price list'!D$15:S$298,15,FALSE)</f>
        <v>#N/A</v>
      </c>
      <c r="W913" s="320">
        <f t="shared" si="253"/>
        <v>0</v>
      </c>
      <c r="X913" s="320">
        <f t="shared" si="254"/>
        <v>0</v>
      </c>
      <c r="Y913" s="318" t="e">
        <f t="shared" si="250"/>
        <v>#N/A</v>
      </c>
      <c r="Z913" s="318">
        <f t="shared" si="255"/>
        <v>0</v>
      </c>
      <c r="AC913" s="318" t="e">
        <f t="shared" si="256"/>
        <v>#N/A</v>
      </c>
      <c r="AD913" s="318">
        <f t="shared" si="257"/>
        <v>0</v>
      </c>
      <c r="AE913" s="318" t="e">
        <f t="shared" si="258"/>
        <v>#N/A</v>
      </c>
      <c r="AF913" s="318" t="e">
        <f>VLOOKUP(AC913,'Price list'!AN:AO,2,FALSE)</f>
        <v>#N/A</v>
      </c>
      <c r="AG913" s="318">
        <f t="shared" si="259"/>
        <v>0</v>
      </c>
      <c r="AH913" s="318">
        <f t="shared" si="260"/>
        <v>0</v>
      </c>
      <c r="AI913" s="318">
        <f t="shared" si="261"/>
        <v>0</v>
      </c>
    </row>
    <row r="914" spans="19:35" x14ac:dyDescent="0.25">
      <c r="S914" s="320">
        <f t="shared" si="251"/>
        <v>0</v>
      </c>
      <c r="T914" s="320">
        <f t="shared" si="252"/>
        <v>0</v>
      </c>
      <c r="U914" s="320"/>
      <c r="V914" s="320" t="e">
        <f>VLOOKUP(S914,'Price list'!D$15:S$298,15,FALSE)</f>
        <v>#N/A</v>
      </c>
      <c r="W914" s="320">
        <f t="shared" si="253"/>
        <v>0</v>
      </c>
      <c r="X914" s="320">
        <f t="shared" si="254"/>
        <v>0</v>
      </c>
      <c r="Y914" s="318" t="e">
        <f t="shared" si="250"/>
        <v>#N/A</v>
      </c>
      <c r="Z914" s="318">
        <f t="shared" si="255"/>
        <v>0</v>
      </c>
      <c r="AC914" s="318" t="e">
        <f t="shared" si="256"/>
        <v>#N/A</v>
      </c>
      <c r="AD914" s="318">
        <f t="shared" si="257"/>
        <v>0</v>
      </c>
      <c r="AE914" s="318" t="e">
        <f t="shared" si="258"/>
        <v>#N/A</v>
      </c>
      <c r="AF914" s="318" t="e">
        <f>VLOOKUP(AC914,'Price list'!AN:AO,2,FALSE)</f>
        <v>#N/A</v>
      </c>
      <c r="AG914" s="318">
        <f t="shared" si="259"/>
        <v>0</v>
      </c>
      <c r="AH914" s="318">
        <f t="shared" si="260"/>
        <v>0</v>
      </c>
      <c r="AI914" s="318">
        <f t="shared" si="261"/>
        <v>0</v>
      </c>
    </row>
    <row r="915" spans="19:35" x14ac:dyDescent="0.25">
      <c r="S915" s="320">
        <f t="shared" si="251"/>
        <v>0</v>
      </c>
      <c r="T915" s="320">
        <f t="shared" si="252"/>
        <v>0</v>
      </c>
      <c r="U915" s="320"/>
      <c r="V915" s="320" t="e">
        <f>VLOOKUP(S915,'Price list'!D$15:S$298,15,FALSE)</f>
        <v>#N/A</v>
      </c>
      <c r="W915" s="320">
        <f t="shared" si="253"/>
        <v>0</v>
      </c>
      <c r="X915" s="320">
        <f t="shared" si="254"/>
        <v>0</v>
      </c>
      <c r="Y915" s="318" t="e">
        <f t="shared" si="250"/>
        <v>#N/A</v>
      </c>
      <c r="Z915" s="318">
        <f t="shared" si="255"/>
        <v>0</v>
      </c>
      <c r="AC915" s="318" t="e">
        <f t="shared" si="256"/>
        <v>#N/A</v>
      </c>
      <c r="AD915" s="318">
        <f t="shared" si="257"/>
        <v>0</v>
      </c>
      <c r="AE915" s="318" t="e">
        <f t="shared" si="258"/>
        <v>#N/A</v>
      </c>
      <c r="AF915" s="318" t="e">
        <f>VLOOKUP(AC915,'Price list'!AN:AO,2,FALSE)</f>
        <v>#N/A</v>
      </c>
      <c r="AG915" s="318">
        <f t="shared" si="259"/>
        <v>0</v>
      </c>
      <c r="AH915" s="318">
        <f t="shared" si="260"/>
        <v>0</v>
      </c>
      <c r="AI915" s="318">
        <f t="shared" si="261"/>
        <v>0</v>
      </c>
    </row>
    <row r="916" spans="19:35" x14ac:dyDescent="0.25">
      <c r="S916" s="320">
        <f t="shared" si="251"/>
        <v>0</v>
      </c>
      <c r="T916" s="320">
        <f t="shared" si="252"/>
        <v>0</v>
      </c>
      <c r="U916" s="320"/>
      <c r="V916" s="320" t="e">
        <f>VLOOKUP(S916,'Price list'!D$15:S$298,15,FALSE)</f>
        <v>#N/A</v>
      </c>
      <c r="W916" s="320">
        <f t="shared" si="253"/>
        <v>0</v>
      </c>
      <c r="X916" s="320">
        <f t="shared" si="254"/>
        <v>0</v>
      </c>
      <c r="Y916" s="318" t="e">
        <f t="shared" si="250"/>
        <v>#N/A</v>
      </c>
      <c r="Z916" s="318">
        <f t="shared" si="255"/>
        <v>0</v>
      </c>
      <c r="AC916" s="318" t="e">
        <f t="shared" si="256"/>
        <v>#N/A</v>
      </c>
      <c r="AD916" s="318">
        <f t="shared" si="257"/>
        <v>0</v>
      </c>
      <c r="AE916" s="318" t="e">
        <f t="shared" si="258"/>
        <v>#N/A</v>
      </c>
      <c r="AF916" s="318" t="e">
        <f>VLOOKUP(AC916,'Price list'!AN:AO,2,FALSE)</f>
        <v>#N/A</v>
      </c>
      <c r="AG916" s="318">
        <f t="shared" si="259"/>
        <v>0</v>
      </c>
      <c r="AH916" s="318">
        <f t="shared" si="260"/>
        <v>0</v>
      </c>
      <c r="AI916" s="318">
        <f t="shared" si="261"/>
        <v>0</v>
      </c>
    </row>
    <row r="917" spans="19:35" x14ac:dyDescent="0.25">
      <c r="S917" s="320">
        <f t="shared" si="251"/>
        <v>0</v>
      </c>
      <c r="T917" s="320">
        <f t="shared" si="252"/>
        <v>0</v>
      </c>
      <c r="U917" s="320"/>
      <c r="V917" s="320" t="e">
        <f>VLOOKUP(S917,'Price list'!D$15:S$298,15,FALSE)</f>
        <v>#N/A</v>
      </c>
      <c r="W917" s="320">
        <f t="shared" si="253"/>
        <v>0</v>
      </c>
      <c r="X917" s="320">
        <f t="shared" si="254"/>
        <v>0</v>
      </c>
      <c r="Y917" s="318" t="e">
        <f t="shared" si="250"/>
        <v>#N/A</v>
      </c>
      <c r="Z917" s="318">
        <f t="shared" si="255"/>
        <v>0</v>
      </c>
      <c r="AC917" s="318" t="e">
        <f t="shared" si="256"/>
        <v>#N/A</v>
      </c>
      <c r="AD917" s="318">
        <f t="shared" si="257"/>
        <v>0</v>
      </c>
      <c r="AE917" s="318" t="e">
        <f t="shared" si="258"/>
        <v>#N/A</v>
      </c>
      <c r="AF917" s="318" t="e">
        <f>VLOOKUP(AC917,'Price list'!AN:AO,2,FALSE)</f>
        <v>#N/A</v>
      </c>
      <c r="AG917" s="318">
        <f t="shared" si="259"/>
        <v>0</v>
      </c>
      <c r="AH917" s="318">
        <f t="shared" si="260"/>
        <v>0</v>
      </c>
      <c r="AI917" s="318">
        <f t="shared" si="261"/>
        <v>0</v>
      </c>
    </row>
    <row r="918" spans="19:35" x14ac:dyDescent="0.25">
      <c r="S918" s="320">
        <f t="shared" si="251"/>
        <v>0</v>
      </c>
      <c r="T918" s="320">
        <f t="shared" si="252"/>
        <v>0</v>
      </c>
      <c r="U918" s="320"/>
      <c r="V918" s="320" t="e">
        <f>VLOOKUP(S918,'Price list'!D$15:S$298,15,FALSE)</f>
        <v>#N/A</v>
      </c>
      <c r="W918" s="320">
        <f t="shared" si="253"/>
        <v>0</v>
      </c>
      <c r="X918" s="320">
        <f t="shared" si="254"/>
        <v>0</v>
      </c>
      <c r="Y918" s="318" t="e">
        <f t="shared" si="250"/>
        <v>#N/A</v>
      </c>
      <c r="Z918" s="318">
        <f t="shared" si="255"/>
        <v>0</v>
      </c>
      <c r="AC918" s="318" t="e">
        <f t="shared" si="256"/>
        <v>#N/A</v>
      </c>
      <c r="AD918" s="318">
        <f t="shared" si="257"/>
        <v>0</v>
      </c>
      <c r="AE918" s="318" t="e">
        <f t="shared" si="258"/>
        <v>#N/A</v>
      </c>
      <c r="AF918" s="318" t="e">
        <f>VLOOKUP(AC918,'Price list'!AN:AO,2,FALSE)</f>
        <v>#N/A</v>
      </c>
      <c r="AG918" s="318">
        <f t="shared" si="259"/>
        <v>0</v>
      </c>
      <c r="AH918" s="318">
        <f t="shared" si="260"/>
        <v>0</v>
      </c>
      <c r="AI918" s="318">
        <f t="shared" si="261"/>
        <v>0</v>
      </c>
    </row>
    <row r="919" spans="19:35" x14ac:dyDescent="0.25">
      <c r="S919" s="320">
        <f t="shared" si="251"/>
        <v>0</v>
      </c>
      <c r="T919" s="320">
        <f t="shared" si="252"/>
        <v>0</v>
      </c>
      <c r="U919" s="320"/>
      <c r="V919" s="320" t="e">
        <f>VLOOKUP(S919,'Price list'!D$15:S$298,15,FALSE)</f>
        <v>#N/A</v>
      </c>
      <c r="W919" s="320">
        <f t="shared" si="253"/>
        <v>0</v>
      </c>
      <c r="X919" s="320">
        <f t="shared" si="254"/>
        <v>0</v>
      </c>
      <c r="Y919" s="318" t="e">
        <f t="shared" si="250"/>
        <v>#N/A</v>
      </c>
      <c r="Z919" s="318">
        <f t="shared" si="255"/>
        <v>0</v>
      </c>
      <c r="AC919" s="318" t="e">
        <f t="shared" si="256"/>
        <v>#N/A</v>
      </c>
      <c r="AD919" s="318">
        <f t="shared" si="257"/>
        <v>0</v>
      </c>
      <c r="AE919" s="318" t="e">
        <f t="shared" si="258"/>
        <v>#N/A</v>
      </c>
      <c r="AF919" s="318" t="e">
        <f>VLOOKUP(AC919,'Price list'!AN:AO,2,FALSE)</f>
        <v>#N/A</v>
      </c>
      <c r="AG919" s="318">
        <f t="shared" si="259"/>
        <v>0</v>
      </c>
      <c r="AH919" s="318">
        <f t="shared" si="260"/>
        <v>0</v>
      </c>
      <c r="AI919" s="318">
        <f t="shared" si="261"/>
        <v>0</v>
      </c>
    </row>
    <row r="920" spans="19:35" x14ac:dyDescent="0.25">
      <c r="S920" s="320">
        <f t="shared" si="251"/>
        <v>0</v>
      </c>
      <c r="T920" s="320">
        <f t="shared" si="252"/>
        <v>0</v>
      </c>
      <c r="U920" s="320"/>
      <c r="V920" s="320" t="e">
        <f>VLOOKUP(S920,'Price list'!D$15:S$298,15,FALSE)</f>
        <v>#N/A</v>
      </c>
      <c r="W920" s="320">
        <f t="shared" si="253"/>
        <v>0</v>
      </c>
      <c r="X920" s="320">
        <f t="shared" si="254"/>
        <v>0</v>
      </c>
      <c r="Y920" s="318" t="e">
        <f t="shared" si="250"/>
        <v>#N/A</v>
      </c>
      <c r="Z920" s="318">
        <f t="shared" si="255"/>
        <v>0</v>
      </c>
      <c r="AC920" s="318" t="e">
        <f t="shared" si="256"/>
        <v>#N/A</v>
      </c>
      <c r="AD920" s="318">
        <f t="shared" si="257"/>
        <v>0</v>
      </c>
      <c r="AE920" s="318" t="e">
        <f t="shared" si="258"/>
        <v>#N/A</v>
      </c>
      <c r="AF920" s="318" t="e">
        <f>VLOOKUP(AC920,'Price list'!AN:AO,2,FALSE)</f>
        <v>#N/A</v>
      </c>
      <c r="AG920" s="318">
        <f t="shared" si="259"/>
        <v>0</v>
      </c>
      <c r="AH920" s="318">
        <f t="shared" si="260"/>
        <v>0</v>
      </c>
      <c r="AI920" s="318">
        <f t="shared" si="261"/>
        <v>0</v>
      </c>
    </row>
    <row r="921" spans="19:35" x14ac:dyDescent="0.25">
      <c r="S921" s="320">
        <f t="shared" si="251"/>
        <v>0</v>
      </c>
      <c r="T921" s="320">
        <f t="shared" si="252"/>
        <v>0</v>
      </c>
      <c r="U921" s="320"/>
      <c r="V921" s="320" t="e">
        <f>VLOOKUP(S921,'Price list'!D$15:S$298,15,FALSE)</f>
        <v>#N/A</v>
      </c>
      <c r="W921" s="320">
        <f t="shared" si="253"/>
        <v>0</v>
      </c>
      <c r="X921" s="320">
        <f t="shared" si="254"/>
        <v>0</v>
      </c>
      <c r="Y921" s="318" t="e">
        <f t="shared" si="250"/>
        <v>#N/A</v>
      </c>
      <c r="Z921" s="318">
        <f t="shared" si="255"/>
        <v>0</v>
      </c>
      <c r="AC921" s="318" t="e">
        <f t="shared" si="256"/>
        <v>#N/A</v>
      </c>
      <c r="AD921" s="318">
        <f t="shared" si="257"/>
        <v>0</v>
      </c>
      <c r="AE921" s="318" t="e">
        <f t="shared" si="258"/>
        <v>#N/A</v>
      </c>
      <c r="AF921" s="318" t="e">
        <f>VLOOKUP(AC921,'Price list'!AN:AO,2,FALSE)</f>
        <v>#N/A</v>
      </c>
      <c r="AG921" s="318">
        <f t="shared" si="259"/>
        <v>0</v>
      </c>
      <c r="AH921" s="318">
        <f t="shared" si="260"/>
        <v>0</v>
      </c>
      <c r="AI921" s="318">
        <f t="shared" si="261"/>
        <v>0</v>
      </c>
    </row>
    <row r="922" spans="19:35" x14ac:dyDescent="0.25">
      <c r="S922" s="320">
        <f t="shared" si="251"/>
        <v>0</v>
      </c>
      <c r="T922" s="320">
        <f t="shared" si="252"/>
        <v>0</v>
      </c>
      <c r="U922" s="320"/>
      <c r="V922" s="320" t="e">
        <f>VLOOKUP(S922,'Price list'!D$15:S$298,15,FALSE)</f>
        <v>#N/A</v>
      </c>
      <c r="W922" s="320">
        <f t="shared" si="253"/>
        <v>0</v>
      </c>
      <c r="X922" s="320">
        <f t="shared" si="254"/>
        <v>0</v>
      </c>
      <c r="Y922" s="318" t="e">
        <f t="shared" si="250"/>
        <v>#N/A</v>
      </c>
      <c r="Z922" s="318">
        <f t="shared" si="255"/>
        <v>0</v>
      </c>
      <c r="AC922" s="318" t="e">
        <f t="shared" si="256"/>
        <v>#N/A</v>
      </c>
      <c r="AD922" s="318">
        <f t="shared" si="257"/>
        <v>0</v>
      </c>
      <c r="AE922" s="318" t="e">
        <f t="shared" si="258"/>
        <v>#N/A</v>
      </c>
      <c r="AF922" s="318" t="e">
        <f>VLOOKUP(AC922,'Price list'!AN:AO,2,FALSE)</f>
        <v>#N/A</v>
      </c>
      <c r="AG922" s="318">
        <f t="shared" si="259"/>
        <v>0</v>
      </c>
      <c r="AH922" s="318">
        <f t="shared" si="260"/>
        <v>0</v>
      </c>
      <c r="AI922" s="318">
        <f t="shared" si="261"/>
        <v>0</v>
      </c>
    </row>
    <row r="923" spans="19:35" x14ac:dyDescent="0.25">
      <c r="S923" s="320">
        <f t="shared" si="251"/>
        <v>0</v>
      </c>
      <c r="T923" s="320">
        <f t="shared" si="252"/>
        <v>0</v>
      </c>
      <c r="U923" s="320"/>
      <c r="V923" s="320" t="e">
        <f>VLOOKUP(S923,'Price list'!D$15:S$298,15,FALSE)</f>
        <v>#N/A</v>
      </c>
      <c r="W923" s="320">
        <f t="shared" si="253"/>
        <v>0</v>
      </c>
      <c r="X923" s="320">
        <f t="shared" si="254"/>
        <v>0</v>
      </c>
      <c r="Y923" s="318" t="e">
        <f t="shared" si="250"/>
        <v>#N/A</v>
      </c>
      <c r="Z923" s="318">
        <f t="shared" si="255"/>
        <v>0</v>
      </c>
      <c r="AC923" s="318" t="e">
        <f t="shared" si="256"/>
        <v>#N/A</v>
      </c>
      <c r="AD923" s="318">
        <f t="shared" si="257"/>
        <v>0</v>
      </c>
      <c r="AE923" s="318" t="e">
        <f t="shared" si="258"/>
        <v>#N/A</v>
      </c>
      <c r="AF923" s="318" t="e">
        <f>VLOOKUP(AC923,'Price list'!AN:AO,2,FALSE)</f>
        <v>#N/A</v>
      </c>
      <c r="AG923" s="318">
        <f t="shared" si="259"/>
        <v>0</v>
      </c>
      <c r="AH923" s="318">
        <f t="shared" si="260"/>
        <v>0</v>
      </c>
      <c r="AI923" s="318">
        <f t="shared" si="261"/>
        <v>0</v>
      </c>
    </row>
    <row r="924" spans="19:35" x14ac:dyDescent="0.25">
      <c r="S924" s="320">
        <f t="shared" si="251"/>
        <v>0</v>
      </c>
      <c r="T924" s="320">
        <f t="shared" si="252"/>
        <v>0</v>
      </c>
      <c r="U924" s="320"/>
      <c r="V924" s="320" t="e">
        <f>VLOOKUP(S924,'Price list'!D$15:S$298,15,FALSE)</f>
        <v>#N/A</v>
      </c>
      <c r="W924" s="320">
        <f t="shared" si="253"/>
        <v>0</v>
      </c>
      <c r="X924" s="320">
        <f t="shared" si="254"/>
        <v>0</v>
      </c>
      <c r="Y924" s="318" t="e">
        <f t="shared" si="250"/>
        <v>#N/A</v>
      </c>
      <c r="Z924" s="318">
        <f t="shared" si="255"/>
        <v>0</v>
      </c>
      <c r="AC924" s="318" t="e">
        <f t="shared" si="256"/>
        <v>#N/A</v>
      </c>
      <c r="AD924" s="318">
        <f t="shared" si="257"/>
        <v>0</v>
      </c>
      <c r="AE924" s="318" t="e">
        <f t="shared" si="258"/>
        <v>#N/A</v>
      </c>
      <c r="AF924" s="318" t="e">
        <f>VLOOKUP(AC924,'Price list'!AN:AO,2,FALSE)</f>
        <v>#N/A</v>
      </c>
      <c r="AG924" s="318">
        <f t="shared" si="259"/>
        <v>0</v>
      </c>
      <c r="AH924" s="318">
        <f t="shared" si="260"/>
        <v>0</v>
      </c>
      <c r="AI924" s="318">
        <f t="shared" si="261"/>
        <v>0</v>
      </c>
    </row>
    <row r="925" spans="19:35" x14ac:dyDescent="0.25">
      <c r="S925" s="320">
        <f t="shared" si="251"/>
        <v>0</v>
      </c>
      <c r="T925" s="320">
        <f t="shared" si="252"/>
        <v>0</v>
      </c>
      <c r="U925" s="320"/>
      <c r="V925" s="320" t="e">
        <f>VLOOKUP(S925,'Price list'!D$15:S$298,15,FALSE)</f>
        <v>#N/A</v>
      </c>
      <c r="W925" s="320">
        <f t="shared" si="253"/>
        <v>0</v>
      </c>
      <c r="X925" s="320">
        <f t="shared" si="254"/>
        <v>0</v>
      </c>
      <c r="Y925" s="318" t="e">
        <f t="shared" si="250"/>
        <v>#N/A</v>
      </c>
      <c r="Z925" s="318">
        <f t="shared" si="255"/>
        <v>0</v>
      </c>
      <c r="AC925" s="318" t="e">
        <f t="shared" si="256"/>
        <v>#N/A</v>
      </c>
      <c r="AD925" s="318">
        <f t="shared" si="257"/>
        <v>0</v>
      </c>
      <c r="AE925" s="318" t="e">
        <f t="shared" si="258"/>
        <v>#N/A</v>
      </c>
      <c r="AF925" s="318" t="e">
        <f>VLOOKUP(AC925,'Price list'!AN:AO,2,FALSE)</f>
        <v>#N/A</v>
      </c>
      <c r="AG925" s="318">
        <f t="shared" si="259"/>
        <v>0</v>
      </c>
      <c r="AH925" s="318">
        <f t="shared" si="260"/>
        <v>0</v>
      </c>
      <c r="AI925" s="318">
        <f t="shared" si="261"/>
        <v>0</v>
      </c>
    </row>
    <row r="926" spans="19:35" x14ac:dyDescent="0.25">
      <c r="S926" s="320">
        <f t="shared" si="251"/>
        <v>0</v>
      </c>
      <c r="T926" s="320">
        <f t="shared" si="252"/>
        <v>0</v>
      </c>
      <c r="U926" s="320"/>
      <c r="V926" s="320" t="e">
        <f>VLOOKUP(S926,'Price list'!D$15:S$298,15,FALSE)</f>
        <v>#N/A</v>
      </c>
      <c r="W926" s="320">
        <f t="shared" si="253"/>
        <v>0</v>
      </c>
      <c r="X926" s="320">
        <f t="shared" si="254"/>
        <v>0</v>
      </c>
      <c r="Y926" s="318" t="e">
        <f t="shared" si="250"/>
        <v>#N/A</v>
      </c>
      <c r="Z926" s="318">
        <f t="shared" si="255"/>
        <v>0</v>
      </c>
      <c r="AC926" s="318" t="e">
        <f t="shared" si="256"/>
        <v>#N/A</v>
      </c>
      <c r="AD926" s="318">
        <f t="shared" si="257"/>
        <v>0</v>
      </c>
      <c r="AE926" s="318" t="e">
        <f t="shared" si="258"/>
        <v>#N/A</v>
      </c>
      <c r="AF926" s="318" t="e">
        <f>VLOOKUP(AC926,'Price list'!AN:AO,2,FALSE)</f>
        <v>#N/A</v>
      </c>
      <c r="AG926" s="318">
        <f t="shared" si="259"/>
        <v>0</v>
      </c>
      <c r="AH926" s="318">
        <f t="shared" si="260"/>
        <v>0</v>
      </c>
      <c r="AI926" s="318">
        <f t="shared" si="261"/>
        <v>0</v>
      </c>
    </row>
    <row r="927" spans="19:35" x14ac:dyDescent="0.25">
      <c r="S927" s="320">
        <f t="shared" si="251"/>
        <v>0</v>
      </c>
      <c r="T927" s="320">
        <f t="shared" si="252"/>
        <v>0</v>
      </c>
      <c r="U927" s="320"/>
      <c r="V927" s="320" t="e">
        <f>VLOOKUP(S927,'Price list'!D$15:S$298,15,FALSE)</f>
        <v>#N/A</v>
      </c>
      <c r="W927" s="320">
        <f t="shared" si="253"/>
        <v>0</v>
      </c>
      <c r="X927" s="320">
        <f t="shared" si="254"/>
        <v>0</v>
      </c>
      <c r="Y927" s="318" t="e">
        <f t="shared" si="250"/>
        <v>#N/A</v>
      </c>
      <c r="Z927" s="318">
        <f t="shared" si="255"/>
        <v>0</v>
      </c>
      <c r="AC927" s="318" t="e">
        <f t="shared" si="256"/>
        <v>#N/A</v>
      </c>
      <c r="AD927" s="318">
        <f t="shared" si="257"/>
        <v>0</v>
      </c>
      <c r="AE927" s="318" t="e">
        <f t="shared" si="258"/>
        <v>#N/A</v>
      </c>
      <c r="AF927" s="318" t="e">
        <f>VLOOKUP(AC927,'Price list'!AN:AO,2,FALSE)</f>
        <v>#N/A</v>
      </c>
      <c r="AG927" s="318">
        <f t="shared" si="259"/>
        <v>0</v>
      </c>
      <c r="AH927" s="318">
        <f t="shared" si="260"/>
        <v>0</v>
      </c>
      <c r="AI927" s="318">
        <f t="shared" si="261"/>
        <v>0</v>
      </c>
    </row>
    <row r="928" spans="19:35" x14ac:dyDescent="0.25">
      <c r="S928" s="320">
        <f t="shared" si="251"/>
        <v>0</v>
      </c>
      <c r="T928" s="320">
        <f t="shared" si="252"/>
        <v>0</v>
      </c>
      <c r="U928" s="320"/>
      <c r="V928" s="320" t="e">
        <f>VLOOKUP(S928,'Price list'!D$15:S$298,15,FALSE)</f>
        <v>#N/A</v>
      </c>
      <c r="W928" s="320">
        <f t="shared" si="253"/>
        <v>0</v>
      </c>
      <c r="X928" s="320">
        <f t="shared" si="254"/>
        <v>0</v>
      </c>
      <c r="Y928" s="318" t="e">
        <f t="shared" si="250"/>
        <v>#N/A</v>
      </c>
      <c r="Z928" s="318">
        <f t="shared" si="255"/>
        <v>0</v>
      </c>
      <c r="AC928" s="318" t="e">
        <f t="shared" si="256"/>
        <v>#N/A</v>
      </c>
      <c r="AD928" s="318">
        <f t="shared" si="257"/>
        <v>0</v>
      </c>
      <c r="AE928" s="318" t="e">
        <f t="shared" si="258"/>
        <v>#N/A</v>
      </c>
      <c r="AF928" s="318" t="e">
        <f>VLOOKUP(AC928,'Price list'!AN:AO,2,FALSE)</f>
        <v>#N/A</v>
      </c>
      <c r="AG928" s="318">
        <f t="shared" si="259"/>
        <v>0</v>
      </c>
      <c r="AH928" s="318">
        <f t="shared" si="260"/>
        <v>0</v>
      </c>
      <c r="AI928" s="318">
        <f t="shared" si="261"/>
        <v>0</v>
      </c>
    </row>
    <row r="929" spans="19:35" x14ac:dyDescent="0.25">
      <c r="S929" s="320">
        <f t="shared" si="251"/>
        <v>0</v>
      </c>
      <c r="T929" s="320">
        <f t="shared" si="252"/>
        <v>0</v>
      </c>
      <c r="U929" s="320"/>
      <c r="V929" s="320" t="e">
        <f>VLOOKUP(S929,'Price list'!D$15:S$298,15,FALSE)</f>
        <v>#N/A</v>
      </c>
      <c r="W929" s="320">
        <f t="shared" si="253"/>
        <v>0</v>
      </c>
      <c r="X929" s="320">
        <f t="shared" si="254"/>
        <v>0</v>
      </c>
      <c r="Y929" s="318" t="e">
        <f t="shared" si="250"/>
        <v>#N/A</v>
      </c>
      <c r="Z929" s="318">
        <f t="shared" si="255"/>
        <v>0</v>
      </c>
      <c r="AC929" s="318" t="e">
        <f t="shared" si="256"/>
        <v>#N/A</v>
      </c>
      <c r="AD929" s="318">
        <f t="shared" si="257"/>
        <v>0</v>
      </c>
      <c r="AE929" s="318" t="e">
        <f t="shared" si="258"/>
        <v>#N/A</v>
      </c>
      <c r="AF929" s="318" t="e">
        <f>VLOOKUP(AC929,'Price list'!AN:AO,2,FALSE)</f>
        <v>#N/A</v>
      </c>
      <c r="AG929" s="318">
        <f t="shared" si="259"/>
        <v>0</v>
      </c>
      <c r="AH929" s="318">
        <f t="shared" si="260"/>
        <v>0</v>
      </c>
      <c r="AI929" s="318">
        <f t="shared" si="261"/>
        <v>0</v>
      </c>
    </row>
    <row r="930" spans="19:35" x14ac:dyDescent="0.25">
      <c r="S930" s="320">
        <f t="shared" si="251"/>
        <v>0</v>
      </c>
      <c r="T930" s="320">
        <f t="shared" si="252"/>
        <v>0</v>
      </c>
      <c r="U930" s="320"/>
      <c r="V930" s="320" t="e">
        <f>VLOOKUP(S930,'Price list'!D$15:S$298,15,FALSE)</f>
        <v>#N/A</v>
      </c>
      <c r="W930" s="320">
        <f t="shared" si="253"/>
        <v>0</v>
      </c>
      <c r="X930" s="320">
        <f t="shared" si="254"/>
        <v>0</v>
      </c>
      <c r="Y930" s="318" t="e">
        <f t="shared" si="250"/>
        <v>#N/A</v>
      </c>
      <c r="Z930" s="318">
        <f t="shared" si="255"/>
        <v>0</v>
      </c>
      <c r="AC930" s="318" t="e">
        <f t="shared" si="256"/>
        <v>#N/A</v>
      </c>
      <c r="AD930" s="318">
        <f t="shared" si="257"/>
        <v>0</v>
      </c>
      <c r="AE930" s="318" t="e">
        <f t="shared" si="258"/>
        <v>#N/A</v>
      </c>
      <c r="AF930" s="318" t="e">
        <f>VLOOKUP(AC930,'Price list'!AN:AO,2,FALSE)</f>
        <v>#N/A</v>
      </c>
      <c r="AG930" s="318">
        <f t="shared" si="259"/>
        <v>0</v>
      </c>
      <c r="AH930" s="318">
        <f t="shared" si="260"/>
        <v>0</v>
      </c>
      <c r="AI930" s="318">
        <f t="shared" si="261"/>
        <v>0</v>
      </c>
    </row>
    <row r="931" spans="19:35" x14ac:dyDescent="0.25">
      <c r="S931" s="320">
        <f t="shared" si="251"/>
        <v>0</v>
      </c>
      <c r="T931" s="320">
        <f t="shared" si="252"/>
        <v>0</v>
      </c>
      <c r="U931" s="320"/>
      <c r="V931" s="320" t="e">
        <f>VLOOKUP(S931,'Price list'!D$15:S$298,15,FALSE)</f>
        <v>#N/A</v>
      </c>
      <c r="W931" s="320">
        <f t="shared" si="253"/>
        <v>0</v>
      </c>
      <c r="X931" s="320">
        <f t="shared" si="254"/>
        <v>0</v>
      </c>
      <c r="Y931" s="318" t="e">
        <f t="shared" si="250"/>
        <v>#N/A</v>
      </c>
      <c r="Z931" s="318">
        <f t="shared" si="255"/>
        <v>0</v>
      </c>
      <c r="AC931" s="318" t="e">
        <f t="shared" si="256"/>
        <v>#N/A</v>
      </c>
      <c r="AD931" s="318">
        <f t="shared" si="257"/>
        <v>0</v>
      </c>
      <c r="AE931" s="318" t="e">
        <f t="shared" si="258"/>
        <v>#N/A</v>
      </c>
      <c r="AF931" s="318" t="e">
        <f>VLOOKUP(AC931,'Price list'!AN:AO,2,FALSE)</f>
        <v>#N/A</v>
      </c>
      <c r="AG931" s="318">
        <f t="shared" si="259"/>
        <v>0</v>
      </c>
      <c r="AH931" s="318">
        <f t="shared" si="260"/>
        <v>0</v>
      </c>
      <c r="AI931" s="318">
        <f t="shared" si="261"/>
        <v>0</v>
      </c>
    </row>
    <row r="932" spans="19:35" x14ac:dyDescent="0.25">
      <c r="S932" s="320">
        <f t="shared" si="251"/>
        <v>0</v>
      </c>
      <c r="T932" s="320">
        <f t="shared" si="252"/>
        <v>0</v>
      </c>
      <c r="U932" s="320"/>
      <c r="V932" s="320" t="e">
        <f>VLOOKUP(S932,'Price list'!D$15:S$298,15,FALSE)</f>
        <v>#N/A</v>
      </c>
      <c r="W932" s="320">
        <f t="shared" si="253"/>
        <v>0</v>
      </c>
      <c r="X932" s="320">
        <f t="shared" si="254"/>
        <v>0</v>
      </c>
      <c r="Y932" s="318" t="e">
        <f t="shared" si="250"/>
        <v>#N/A</v>
      </c>
      <c r="Z932" s="318">
        <f t="shared" si="255"/>
        <v>0</v>
      </c>
      <c r="AC932" s="318" t="e">
        <f t="shared" si="256"/>
        <v>#N/A</v>
      </c>
      <c r="AD932" s="318">
        <f t="shared" si="257"/>
        <v>0</v>
      </c>
      <c r="AE932" s="318" t="e">
        <f t="shared" si="258"/>
        <v>#N/A</v>
      </c>
      <c r="AF932" s="318" t="e">
        <f>VLOOKUP(AC932,'Price list'!AN:AO,2,FALSE)</f>
        <v>#N/A</v>
      </c>
      <c r="AG932" s="318">
        <f t="shared" si="259"/>
        <v>0</v>
      </c>
      <c r="AH932" s="318">
        <f t="shared" si="260"/>
        <v>0</v>
      </c>
      <c r="AI932" s="318">
        <f t="shared" si="261"/>
        <v>0</v>
      </c>
    </row>
    <row r="933" spans="19:35" x14ac:dyDescent="0.25">
      <c r="S933" s="320">
        <f t="shared" si="251"/>
        <v>0</v>
      </c>
      <c r="T933" s="320">
        <f t="shared" si="252"/>
        <v>0</v>
      </c>
      <c r="U933" s="320"/>
      <c r="V933" s="320" t="e">
        <f>VLOOKUP(S933,'Price list'!D$15:S$298,15,FALSE)</f>
        <v>#N/A</v>
      </c>
      <c r="W933" s="320">
        <f t="shared" si="253"/>
        <v>0</v>
      </c>
      <c r="X933" s="320">
        <f t="shared" si="254"/>
        <v>0</v>
      </c>
      <c r="Y933" s="318" t="e">
        <f t="shared" si="250"/>
        <v>#N/A</v>
      </c>
      <c r="Z933" s="318">
        <f t="shared" si="255"/>
        <v>0</v>
      </c>
      <c r="AC933" s="318" t="e">
        <f t="shared" si="256"/>
        <v>#N/A</v>
      </c>
      <c r="AD933" s="318">
        <f t="shared" si="257"/>
        <v>0</v>
      </c>
      <c r="AE933" s="318" t="e">
        <f t="shared" si="258"/>
        <v>#N/A</v>
      </c>
      <c r="AF933" s="318" t="e">
        <f>VLOOKUP(AC933,'Price list'!AN:AO,2,FALSE)</f>
        <v>#N/A</v>
      </c>
      <c r="AG933" s="318">
        <f t="shared" si="259"/>
        <v>0</v>
      </c>
      <c r="AH933" s="318">
        <f t="shared" si="260"/>
        <v>0</v>
      </c>
      <c r="AI933" s="318">
        <f t="shared" si="261"/>
        <v>0</v>
      </c>
    </row>
    <row r="934" spans="19:35" x14ac:dyDescent="0.25">
      <c r="S934" s="320">
        <f t="shared" si="251"/>
        <v>0</v>
      </c>
      <c r="T934" s="320">
        <f t="shared" si="252"/>
        <v>0</v>
      </c>
      <c r="U934" s="320"/>
      <c r="V934" s="320" t="e">
        <f>VLOOKUP(S934,'Price list'!D$15:S$298,15,FALSE)</f>
        <v>#N/A</v>
      </c>
      <c r="W934" s="320">
        <f t="shared" si="253"/>
        <v>0</v>
      </c>
      <c r="X934" s="320">
        <f t="shared" si="254"/>
        <v>0</v>
      </c>
      <c r="Y934" s="318" t="e">
        <f t="shared" si="250"/>
        <v>#N/A</v>
      </c>
      <c r="Z934" s="318">
        <f t="shared" si="255"/>
        <v>0</v>
      </c>
      <c r="AC934" s="318" t="e">
        <f t="shared" si="256"/>
        <v>#N/A</v>
      </c>
      <c r="AD934" s="318">
        <f t="shared" si="257"/>
        <v>0</v>
      </c>
      <c r="AE934" s="318" t="e">
        <f t="shared" si="258"/>
        <v>#N/A</v>
      </c>
      <c r="AF934" s="318" t="e">
        <f>VLOOKUP(AC934,'Price list'!AN:AO,2,FALSE)</f>
        <v>#N/A</v>
      </c>
      <c r="AG934" s="318">
        <f t="shared" si="259"/>
        <v>0</v>
      </c>
      <c r="AH934" s="318">
        <f t="shared" si="260"/>
        <v>0</v>
      </c>
      <c r="AI934" s="318">
        <f t="shared" si="261"/>
        <v>0</v>
      </c>
    </row>
    <row r="935" spans="19:35" x14ac:dyDescent="0.25">
      <c r="S935" s="320">
        <f t="shared" si="251"/>
        <v>0</v>
      </c>
      <c r="T935" s="320">
        <f t="shared" si="252"/>
        <v>0</v>
      </c>
      <c r="U935" s="320"/>
      <c r="V935" s="320" t="e">
        <f>VLOOKUP(S935,'Price list'!D$15:S$298,15,FALSE)</f>
        <v>#N/A</v>
      </c>
      <c r="W935" s="320">
        <f t="shared" si="253"/>
        <v>0</v>
      </c>
      <c r="X935" s="320">
        <f t="shared" si="254"/>
        <v>0</v>
      </c>
      <c r="Y935" s="318" t="e">
        <f t="shared" si="250"/>
        <v>#N/A</v>
      </c>
      <c r="Z935" s="318">
        <f t="shared" si="255"/>
        <v>0</v>
      </c>
      <c r="AC935" s="318" t="e">
        <f t="shared" si="256"/>
        <v>#N/A</v>
      </c>
      <c r="AD935" s="318">
        <f t="shared" si="257"/>
        <v>0</v>
      </c>
      <c r="AE935" s="318" t="e">
        <f t="shared" si="258"/>
        <v>#N/A</v>
      </c>
      <c r="AF935" s="318" t="e">
        <f>VLOOKUP(AC935,'Price list'!AN:AO,2,FALSE)</f>
        <v>#N/A</v>
      </c>
      <c r="AG935" s="318">
        <f t="shared" si="259"/>
        <v>0</v>
      </c>
      <c r="AH935" s="318">
        <f t="shared" si="260"/>
        <v>0</v>
      </c>
      <c r="AI935" s="318">
        <f t="shared" si="261"/>
        <v>0</v>
      </c>
    </row>
    <row r="936" spans="19:35" x14ac:dyDescent="0.25">
      <c r="S936" s="320">
        <f t="shared" si="251"/>
        <v>0</v>
      </c>
      <c r="T936" s="320">
        <f t="shared" si="252"/>
        <v>0</v>
      </c>
      <c r="U936" s="320"/>
      <c r="V936" s="320" t="e">
        <f>VLOOKUP(S936,'Price list'!D$15:S$298,15,FALSE)</f>
        <v>#N/A</v>
      </c>
      <c r="W936" s="320">
        <f t="shared" si="253"/>
        <v>0</v>
      </c>
      <c r="X936" s="320">
        <f t="shared" si="254"/>
        <v>0</v>
      </c>
      <c r="Y936" s="318" t="e">
        <f t="shared" si="250"/>
        <v>#N/A</v>
      </c>
      <c r="Z936" s="318">
        <f t="shared" si="255"/>
        <v>0</v>
      </c>
      <c r="AC936" s="318" t="e">
        <f t="shared" si="256"/>
        <v>#N/A</v>
      </c>
      <c r="AD936" s="318">
        <f t="shared" si="257"/>
        <v>0</v>
      </c>
      <c r="AE936" s="318" t="e">
        <f t="shared" si="258"/>
        <v>#N/A</v>
      </c>
      <c r="AF936" s="318" t="e">
        <f>VLOOKUP(AC936,'Price list'!AN:AO,2,FALSE)</f>
        <v>#N/A</v>
      </c>
      <c r="AG936" s="318">
        <f t="shared" si="259"/>
        <v>0</v>
      </c>
      <c r="AH936" s="318">
        <f t="shared" si="260"/>
        <v>0</v>
      </c>
      <c r="AI936" s="318">
        <f t="shared" si="261"/>
        <v>0</v>
      </c>
    </row>
    <row r="937" spans="19:35" x14ac:dyDescent="0.25">
      <c r="S937" s="320">
        <f t="shared" si="251"/>
        <v>0</v>
      </c>
      <c r="T937" s="320">
        <f t="shared" si="252"/>
        <v>0</v>
      </c>
      <c r="U937" s="320"/>
      <c r="V937" s="320" t="e">
        <f>VLOOKUP(S937,'Price list'!D$15:S$298,15,FALSE)</f>
        <v>#N/A</v>
      </c>
      <c r="W937" s="320">
        <f t="shared" si="253"/>
        <v>0</v>
      </c>
      <c r="X937" s="320">
        <f t="shared" si="254"/>
        <v>0</v>
      </c>
      <c r="Y937" s="318" t="e">
        <f t="shared" si="250"/>
        <v>#N/A</v>
      </c>
      <c r="Z937" s="318">
        <f t="shared" si="255"/>
        <v>0</v>
      </c>
      <c r="AC937" s="318" t="e">
        <f t="shared" si="256"/>
        <v>#N/A</v>
      </c>
      <c r="AD937" s="318">
        <f t="shared" si="257"/>
        <v>0</v>
      </c>
      <c r="AE937" s="318" t="e">
        <f t="shared" si="258"/>
        <v>#N/A</v>
      </c>
      <c r="AF937" s="318" t="e">
        <f>VLOOKUP(AC937,'Price list'!AN:AO,2,FALSE)</f>
        <v>#N/A</v>
      </c>
      <c r="AG937" s="318">
        <f t="shared" si="259"/>
        <v>0</v>
      </c>
      <c r="AH937" s="318">
        <f t="shared" si="260"/>
        <v>0</v>
      </c>
      <c r="AI937" s="318">
        <f t="shared" si="261"/>
        <v>0</v>
      </c>
    </row>
    <row r="938" spans="19:35" x14ac:dyDescent="0.25">
      <c r="S938" s="320">
        <f t="shared" si="251"/>
        <v>0</v>
      </c>
      <c r="T938" s="320">
        <f t="shared" si="252"/>
        <v>0</v>
      </c>
      <c r="U938" s="320"/>
      <c r="V938" s="320" t="e">
        <f>VLOOKUP(S938,'Price list'!D$15:S$298,15,FALSE)</f>
        <v>#N/A</v>
      </c>
      <c r="W938" s="320">
        <f t="shared" si="253"/>
        <v>0</v>
      </c>
      <c r="X938" s="320">
        <f t="shared" si="254"/>
        <v>0</v>
      </c>
      <c r="Y938" s="318" t="e">
        <f t="shared" si="250"/>
        <v>#N/A</v>
      </c>
      <c r="Z938" s="318">
        <f t="shared" si="255"/>
        <v>0</v>
      </c>
      <c r="AC938" s="318" t="e">
        <f t="shared" si="256"/>
        <v>#N/A</v>
      </c>
      <c r="AD938" s="318">
        <f t="shared" si="257"/>
        <v>0</v>
      </c>
      <c r="AE938" s="318" t="e">
        <f t="shared" si="258"/>
        <v>#N/A</v>
      </c>
      <c r="AF938" s="318" t="e">
        <f>VLOOKUP(AC938,'Price list'!AN:AO,2,FALSE)</f>
        <v>#N/A</v>
      </c>
      <c r="AG938" s="318">
        <f t="shared" si="259"/>
        <v>0</v>
      </c>
      <c r="AH938" s="318">
        <f t="shared" si="260"/>
        <v>0</v>
      </c>
      <c r="AI938" s="318">
        <f t="shared" si="261"/>
        <v>0</v>
      </c>
    </row>
    <row r="939" spans="19:35" x14ac:dyDescent="0.25">
      <c r="S939" s="320">
        <f t="shared" si="251"/>
        <v>0</v>
      </c>
      <c r="T939" s="320">
        <f t="shared" si="252"/>
        <v>0</v>
      </c>
      <c r="U939" s="320"/>
      <c r="V939" s="320" t="e">
        <f>VLOOKUP(S939,'Price list'!D$15:S$298,15,FALSE)</f>
        <v>#N/A</v>
      </c>
      <c r="W939" s="320">
        <f t="shared" si="253"/>
        <v>0</v>
      </c>
      <c r="X939" s="320">
        <f t="shared" si="254"/>
        <v>0</v>
      </c>
      <c r="Y939" s="318" t="e">
        <f t="shared" si="250"/>
        <v>#N/A</v>
      </c>
      <c r="Z939" s="318">
        <f t="shared" si="255"/>
        <v>0</v>
      </c>
      <c r="AC939" s="318" t="e">
        <f t="shared" si="256"/>
        <v>#N/A</v>
      </c>
      <c r="AD939" s="318">
        <f t="shared" si="257"/>
        <v>0</v>
      </c>
      <c r="AE939" s="318" t="e">
        <f t="shared" si="258"/>
        <v>#N/A</v>
      </c>
      <c r="AF939" s="318" t="e">
        <f>VLOOKUP(AC939,'Price list'!AN:AO,2,FALSE)</f>
        <v>#N/A</v>
      </c>
      <c r="AG939" s="318">
        <f t="shared" si="259"/>
        <v>0</v>
      </c>
      <c r="AH939" s="318">
        <f t="shared" si="260"/>
        <v>0</v>
      </c>
      <c r="AI939" s="318">
        <f t="shared" si="261"/>
        <v>0</v>
      </c>
    </row>
    <row r="940" spans="19:35" x14ac:dyDescent="0.25">
      <c r="S940" s="320">
        <f t="shared" si="251"/>
        <v>0</v>
      </c>
      <c r="T940" s="320">
        <f t="shared" si="252"/>
        <v>0</v>
      </c>
      <c r="U940" s="320"/>
      <c r="V940" s="320" t="e">
        <f>VLOOKUP(S940,'Price list'!D$15:S$298,15,FALSE)</f>
        <v>#N/A</v>
      </c>
      <c r="W940" s="320">
        <f t="shared" si="253"/>
        <v>0</v>
      </c>
      <c r="X940" s="320">
        <f t="shared" si="254"/>
        <v>0</v>
      </c>
      <c r="Y940" s="318" t="e">
        <f t="shared" si="250"/>
        <v>#N/A</v>
      </c>
      <c r="Z940" s="318">
        <f t="shared" si="255"/>
        <v>0</v>
      </c>
      <c r="AC940" s="318" t="e">
        <f t="shared" si="256"/>
        <v>#N/A</v>
      </c>
      <c r="AD940" s="318">
        <f t="shared" si="257"/>
        <v>0</v>
      </c>
      <c r="AE940" s="318" t="e">
        <f t="shared" si="258"/>
        <v>#N/A</v>
      </c>
      <c r="AF940" s="318" t="e">
        <f>VLOOKUP(AC940,'Price list'!AN:AO,2,FALSE)</f>
        <v>#N/A</v>
      </c>
      <c r="AG940" s="318">
        <f t="shared" si="259"/>
        <v>0</v>
      </c>
      <c r="AH940" s="318">
        <f t="shared" si="260"/>
        <v>0</v>
      </c>
      <c r="AI940" s="318">
        <f t="shared" si="261"/>
        <v>0</v>
      </c>
    </row>
    <row r="941" spans="19:35" x14ac:dyDescent="0.25">
      <c r="S941" s="320">
        <f t="shared" si="251"/>
        <v>0</v>
      </c>
      <c r="T941" s="320">
        <f t="shared" si="252"/>
        <v>0</v>
      </c>
      <c r="U941" s="320"/>
      <c r="V941" s="320" t="e">
        <f>VLOOKUP(S941,'Price list'!D$15:S$298,15,FALSE)</f>
        <v>#N/A</v>
      </c>
      <c r="W941" s="320">
        <f t="shared" si="253"/>
        <v>0</v>
      </c>
      <c r="X941" s="320">
        <f t="shared" si="254"/>
        <v>0</v>
      </c>
      <c r="Y941" s="318" t="e">
        <f t="shared" si="250"/>
        <v>#N/A</v>
      </c>
      <c r="Z941" s="318">
        <f t="shared" si="255"/>
        <v>0</v>
      </c>
      <c r="AC941" s="318" t="e">
        <f t="shared" si="256"/>
        <v>#N/A</v>
      </c>
      <c r="AD941" s="318">
        <f t="shared" si="257"/>
        <v>0</v>
      </c>
      <c r="AE941" s="318" t="e">
        <f t="shared" si="258"/>
        <v>#N/A</v>
      </c>
      <c r="AF941" s="318" t="e">
        <f>VLOOKUP(AC941,'Price list'!AN:AO,2,FALSE)</f>
        <v>#N/A</v>
      </c>
      <c r="AG941" s="318">
        <f t="shared" si="259"/>
        <v>0</v>
      </c>
      <c r="AH941" s="318">
        <f t="shared" si="260"/>
        <v>0</v>
      </c>
      <c r="AI941" s="318">
        <f t="shared" si="261"/>
        <v>0</v>
      </c>
    </row>
    <row r="942" spans="19:35" x14ac:dyDescent="0.25">
      <c r="S942" s="320">
        <f t="shared" si="251"/>
        <v>0</v>
      </c>
      <c r="T942" s="320">
        <f t="shared" si="252"/>
        <v>0</v>
      </c>
      <c r="U942" s="320"/>
      <c r="V942" s="320" t="e">
        <f>VLOOKUP(S942,'Price list'!D$15:S$298,15,FALSE)</f>
        <v>#N/A</v>
      </c>
      <c r="W942" s="320">
        <f t="shared" si="253"/>
        <v>0</v>
      </c>
      <c r="X942" s="320">
        <f t="shared" si="254"/>
        <v>0</v>
      </c>
      <c r="Y942" s="318" t="e">
        <f t="shared" si="250"/>
        <v>#N/A</v>
      </c>
      <c r="Z942" s="318">
        <f t="shared" si="255"/>
        <v>0</v>
      </c>
      <c r="AC942" s="318" t="e">
        <f t="shared" si="256"/>
        <v>#N/A</v>
      </c>
      <c r="AD942" s="318">
        <f t="shared" si="257"/>
        <v>0</v>
      </c>
      <c r="AE942" s="318" t="e">
        <f t="shared" si="258"/>
        <v>#N/A</v>
      </c>
      <c r="AF942" s="318" t="e">
        <f>VLOOKUP(AC942,'Price list'!AN:AO,2,FALSE)</f>
        <v>#N/A</v>
      </c>
      <c r="AG942" s="318">
        <f t="shared" si="259"/>
        <v>0</v>
      </c>
      <c r="AH942" s="318">
        <f t="shared" si="260"/>
        <v>0</v>
      </c>
      <c r="AI942" s="318">
        <f t="shared" si="261"/>
        <v>0</v>
      </c>
    </row>
    <row r="943" spans="19:35" x14ac:dyDescent="0.25">
      <c r="S943" s="320">
        <f t="shared" si="251"/>
        <v>0</v>
      </c>
      <c r="T943" s="320">
        <f t="shared" si="252"/>
        <v>0</v>
      </c>
      <c r="U943" s="320"/>
      <c r="V943" s="320" t="e">
        <f>VLOOKUP(S943,'Price list'!D$15:S$298,15,FALSE)</f>
        <v>#N/A</v>
      </c>
      <c r="W943" s="320">
        <f t="shared" si="253"/>
        <v>0</v>
      </c>
      <c r="X943" s="320">
        <f t="shared" si="254"/>
        <v>0</v>
      </c>
      <c r="Y943" s="318" t="e">
        <f t="shared" si="250"/>
        <v>#N/A</v>
      </c>
      <c r="Z943" s="318">
        <f t="shared" si="255"/>
        <v>0</v>
      </c>
      <c r="AC943" s="318" t="e">
        <f t="shared" si="256"/>
        <v>#N/A</v>
      </c>
      <c r="AD943" s="318">
        <f t="shared" si="257"/>
        <v>0</v>
      </c>
      <c r="AE943" s="318" t="e">
        <f t="shared" si="258"/>
        <v>#N/A</v>
      </c>
      <c r="AF943" s="318" t="e">
        <f>VLOOKUP(AC943,'Price list'!AN:AO,2,FALSE)</f>
        <v>#N/A</v>
      </c>
      <c r="AG943" s="318">
        <f t="shared" si="259"/>
        <v>0</v>
      </c>
      <c r="AH943" s="318">
        <f t="shared" si="260"/>
        <v>0</v>
      </c>
      <c r="AI943" s="318">
        <f t="shared" si="261"/>
        <v>0</v>
      </c>
    </row>
    <row r="944" spans="19:35" x14ac:dyDescent="0.25">
      <c r="S944" s="320">
        <f t="shared" si="251"/>
        <v>0</v>
      </c>
      <c r="T944" s="320">
        <f t="shared" si="252"/>
        <v>0</v>
      </c>
      <c r="U944" s="320"/>
      <c r="V944" s="320" t="e">
        <f>VLOOKUP(S944,'Price list'!D$15:S$298,15,FALSE)</f>
        <v>#N/A</v>
      </c>
      <c r="W944" s="320">
        <f t="shared" si="253"/>
        <v>0</v>
      </c>
      <c r="X944" s="320">
        <f t="shared" si="254"/>
        <v>0</v>
      </c>
      <c r="Y944" s="318" t="e">
        <f t="shared" si="250"/>
        <v>#N/A</v>
      </c>
      <c r="Z944" s="318">
        <f t="shared" si="255"/>
        <v>0</v>
      </c>
      <c r="AC944" s="318" t="e">
        <f t="shared" si="256"/>
        <v>#N/A</v>
      </c>
      <c r="AD944" s="318">
        <f t="shared" si="257"/>
        <v>0</v>
      </c>
      <c r="AE944" s="318" t="e">
        <f t="shared" si="258"/>
        <v>#N/A</v>
      </c>
      <c r="AF944" s="318" t="e">
        <f>VLOOKUP(AC944,'Price list'!AN:AO,2,FALSE)</f>
        <v>#N/A</v>
      </c>
      <c r="AG944" s="318">
        <f t="shared" si="259"/>
        <v>0</v>
      </c>
      <c r="AH944" s="318">
        <f t="shared" si="260"/>
        <v>0</v>
      </c>
      <c r="AI944" s="318">
        <f t="shared" si="261"/>
        <v>0</v>
      </c>
    </row>
    <row r="945" spans="19:35" x14ac:dyDescent="0.25">
      <c r="S945" s="320">
        <f t="shared" si="251"/>
        <v>0</v>
      </c>
      <c r="T945" s="320">
        <f t="shared" si="252"/>
        <v>0</v>
      </c>
      <c r="U945" s="320"/>
      <c r="V945" s="320" t="e">
        <f>VLOOKUP(S945,'Price list'!D$15:S$298,15,FALSE)</f>
        <v>#N/A</v>
      </c>
      <c r="W945" s="320">
        <f t="shared" si="253"/>
        <v>0</v>
      </c>
      <c r="X945" s="320">
        <f t="shared" si="254"/>
        <v>0</v>
      </c>
      <c r="Y945" s="318" t="e">
        <f t="shared" si="250"/>
        <v>#N/A</v>
      </c>
      <c r="Z945" s="318">
        <f t="shared" si="255"/>
        <v>0</v>
      </c>
      <c r="AC945" s="318" t="e">
        <f t="shared" si="256"/>
        <v>#N/A</v>
      </c>
      <c r="AD945" s="318">
        <f t="shared" si="257"/>
        <v>0</v>
      </c>
      <c r="AE945" s="318" t="e">
        <f t="shared" si="258"/>
        <v>#N/A</v>
      </c>
      <c r="AF945" s="318" t="e">
        <f>VLOOKUP(AC945,'Price list'!AN:AO,2,FALSE)</f>
        <v>#N/A</v>
      </c>
      <c r="AG945" s="318">
        <f t="shared" si="259"/>
        <v>0</v>
      </c>
      <c r="AH945" s="318">
        <f t="shared" si="260"/>
        <v>0</v>
      </c>
      <c r="AI945" s="318">
        <f t="shared" si="261"/>
        <v>0</v>
      </c>
    </row>
    <row r="946" spans="19:35" x14ac:dyDescent="0.25">
      <c r="S946" s="320">
        <f t="shared" si="251"/>
        <v>0</v>
      </c>
      <c r="T946" s="320">
        <f t="shared" si="252"/>
        <v>0</v>
      </c>
      <c r="U946" s="320"/>
      <c r="V946" s="320" t="e">
        <f>VLOOKUP(S946,'Price list'!D$15:S$298,15,FALSE)</f>
        <v>#N/A</v>
      </c>
      <c r="W946" s="320">
        <f t="shared" si="253"/>
        <v>0</v>
      </c>
      <c r="X946" s="320">
        <f t="shared" si="254"/>
        <v>0</v>
      </c>
      <c r="Y946" s="318" t="e">
        <f t="shared" si="250"/>
        <v>#N/A</v>
      </c>
      <c r="Z946" s="318">
        <f t="shared" si="255"/>
        <v>0</v>
      </c>
      <c r="AC946" s="318" t="e">
        <f t="shared" si="256"/>
        <v>#N/A</v>
      </c>
      <c r="AD946" s="318">
        <f t="shared" si="257"/>
        <v>0</v>
      </c>
      <c r="AE946" s="318" t="e">
        <f t="shared" si="258"/>
        <v>#N/A</v>
      </c>
      <c r="AF946" s="318" t="e">
        <f>VLOOKUP(AC946,'Price list'!AN:AO,2,FALSE)</f>
        <v>#N/A</v>
      </c>
      <c r="AG946" s="318">
        <f t="shared" si="259"/>
        <v>0</v>
      </c>
      <c r="AH946" s="318">
        <f t="shared" si="260"/>
        <v>0</v>
      </c>
      <c r="AI946" s="318">
        <f t="shared" si="261"/>
        <v>0</v>
      </c>
    </row>
    <row r="947" spans="19:35" x14ac:dyDescent="0.25">
      <c r="S947" s="320">
        <f t="shared" si="251"/>
        <v>0</v>
      </c>
      <c r="T947" s="320">
        <f t="shared" si="252"/>
        <v>0</v>
      </c>
      <c r="U947" s="320"/>
      <c r="V947" s="320" t="e">
        <f>VLOOKUP(S947,'Price list'!D$15:S$298,15,FALSE)</f>
        <v>#N/A</v>
      </c>
      <c r="W947" s="320">
        <f t="shared" si="253"/>
        <v>0</v>
      </c>
      <c r="X947" s="320">
        <f t="shared" si="254"/>
        <v>0</v>
      </c>
      <c r="Y947" s="318" t="e">
        <f t="shared" si="250"/>
        <v>#N/A</v>
      </c>
      <c r="Z947" s="318">
        <f t="shared" si="255"/>
        <v>0</v>
      </c>
      <c r="AC947" s="318" t="e">
        <f t="shared" si="256"/>
        <v>#N/A</v>
      </c>
      <c r="AD947" s="318">
        <f t="shared" si="257"/>
        <v>0</v>
      </c>
      <c r="AE947" s="318" t="e">
        <f t="shared" si="258"/>
        <v>#N/A</v>
      </c>
      <c r="AF947" s="318" t="e">
        <f>VLOOKUP(AC947,'Price list'!AN:AO,2,FALSE)</f>
        <v>#N/A</v>
      </c>
      <c r="AG947" s="318">
        <f t="shared" si="259"/>
        <v>0</v>
      </c>
      <c r="AH947" s="318">
        <f t="shared" si="260"/>
        <v>0</v>
      </c>
      <c r="AI947" s="318">
        <f t="shared" si="261"/>
        <v>0</v>
      </c>
    </row>
    <row r="948" spans="19:35" x14ac:dyDescent="0.25">
      <c r="S948" s="320">
        <f t="shared" si="251"/>
        <v>0</v>
      </c>
      <c r="T948" s="320">
        <f t="shared" si="252"/>
        <v>0</v>
      </c>
      <c r="U948" s="320"/>
      <c r="V948" s="320" t="e">
        <f>VLOOKUP(S948,'Price list'!D$15:S$298,15,FALSE)</f>
        <v>#N/A</v>
      </c>
      <c r="W948" s="320">
        <f t="shared" si="253"/>
        <v>0</v>
      </c>
      <c r="X948" s="320">
        <f t="shared" si="254"/>
        <v>0</v>
      </c>
      <c r="Y948" s="318" t="e">
        <f t="shared" si="250"/>
        <v>#N/A</v>
      </c>
      <c r="Z948" s="318">
        <f t="shared" si="255"/>
        <v>0</v>
      </c>
      <c r="AC948" s="318" t="e">
        <f t="shared" si="256"/>
        <v>#N/A</v>
      </c>
      <c r="AD948" s="318">
        <f t="shared" si="257"/>
        <v>0</v>
      </c>
      <c r="AE948" s="318" t="e">
        <f t="shared" si="258"/>
        <v>#N/A</v>
      </c>
      <c r="AF948" s="318" t="e">
        <f>VLOOKUP(AC948,'Price list'!AN:AO,2,FALSE)</f>
        <v>#N/A</v>
      </c>
      <c r="AG948" s="318">
        <f t="shared" si="259"/>
        <v>0</v>
      </c>
      <c r="AH948" s="318">
        <f t="shared" si="260"/>
        <v>0</v>
      </c>
      <c r="AI948" s="318">
        <f t="shared" si="261"/>
        <v>0</v>
      </c>
    </row>
    <row r="949" spans="19:35" x14ac:dyDescent="0.25">
      <c r="S949" s="320">
        <f t="shared" si="251"/>
        <v>0</v>
      </c>
      <c r="T949" s="320">
        <f t="shared" si="252"/>
        <v>0</v>
      </c>
      <c r="U949" s="320"/>
      <c r="V949" s="320" t="e">
        <f>VLOOKUP(S949,'Price list'!D$15:S$298,15,FALSE)</f>
        <v>#N/A</v>
      </c>
      <c r="W949" s="320">
        <f t="shared" si="253"/>
        <v>0</v>
      </c>
      <c r="X949" s="320">
        <f t="shared" si="254"/>
        <v>0</v>
      </c>
      <c r="Y949" s="318" t="e">
        <f t="shared" si="250"/>
        <v>#N/A</v>
      </c>
      <c r="Z949" s="318">
        <f t="shared" si="255"/>
        <v>0</v>
      </c>
      <c r="AC949" s="318" t="e">
        <f t="shared" si="256"/>
        <v>#N/A</v>
      </c>
      <c r="AD949" s="318">
        <f t="shared" si="257"/>
        <v>0</v>
      </c>
      <c r="AE949" s="318" t="e">
        <f t="shared" si="258"/>
        <v>#N/A</v>
      </c>
      <c r="AF949" s="318" t="e">
        <f>VLOOKUP(AC949,'Price list'!AN:AO,2,FALSE)</f>
        <v>#N/A</v>
      </c>
      <c r="AG949" s="318">
        <f t="shared" si="259"/>
        <v>0</v>
      </c>
      <c r="AH949" s="318">
        <f t="shared" si="260"/>
        <v>0</v>
      </c>
      <c r="AI949" s="318">
        <f t="shared" si="261"/>
        <v>0</v>
      </c>
    </row>
    <row r="950" spans="19:35" x14ac:dyDescent="0.25">
      <c r="S950" s="320">
        <f t="shared" si="251"/>
        <v>0</v>
      </c>
      <c r="T950" s="320">
        <f t="shared" si="252"/>
        <v>0</v>
      </c>
      <c r="U950" s="320"/>
      <c r="V950" s="320" t="e">
        <f>VLOOKUP(S950,'Price list'!D$15:S$298,15,FALSE)</f>
        <v>#N/A</v>
      </c>
      <c r="W950" s="320">
        <f t="shared" si="253"/>
        <v>0</v>
      </c>
      <c r="X950" s="320">
        <f t="shared" si="254"/>
        <v>0</v>
      </c>
      <c r="Y950" s="318" t="e">
        <f t="shared" si="250"/>
        <v>#N/A</v>
      </c>
      <c r="Z950" s="318">
        <f t="shared" si="255"/>
        <v>0</v>
      </c>
      <c r="AC950" s="318" t="e">
        <f t="shared" si="256"/>
        <v>#N/A</v>
      </c>
      <c r="AD950" s="318">
        <f t="shared" si="257"/>
        <v>0</v>
      </c>
      <c r="AE950" s="318" t="e">
        <f t="shared" si="258"/>
        <v>#N/A</v>
      </c>
      <c r="AF950" s="318" t="e">
        <f>VLOOKUP(AC950,'Price list'!AN:AO,2,FALSE)</f>
        <v>#N/A</v>
      </c>
      <c r="AG950" s="318">
        <f t="shared" si="259"/>
        <v>0</v>
      </c>
      <c r="AH950" s="318">
        <f t="shared" si="260"/>
        <v>0</v>
      </c>
      <c r="AI950" s="318">
        <f t="shared" si="261"/>
        <v>0</v>
      </c>
    </row>
    <row r="951" spans="19:35" x14ac:dyDescent="0.25">
      <c r="S951" s="320">
        <f t="shared" si="251"/>
        <v>0</v>
      </c>
      <c r="T951" s="320">
        <f t="shared" si="252"/>
        <v>0</v>
      </c>
      <c r="U951" s="320"/>
      <c r="V951" s="320" t="e">
        <f>VLOOKUP(S951,'Price list'!D$15:S$298,15,FALSE)</f>
        <v>#N/A</v>
      </c>
      <c r="W951" s="320">
        <f t="shared" si="253"/>
        <v>0</v>
      </c>
      <c r="X951" s="320">
        <f t="shared" si="254"/>
        <v>0</v>
      </c>
      <c r="Y951" s="318" t="e">
        <f t="shared" si="250"/>
        <v>#N/A</v>
      </c>
      <c r="Z951" s="318">
        <f t="shared" si="255"/>
        <v>0</v>
      </c>
      <c r="AC951" s="318" t="e">
        <f t="shared" si="256"/>
        <v>#N/A</v>
      </c>
      <c r="AD951" s="318">
        <f t="shared" si="257"/>
        <v>0</v>
      </c>
      <c r="AE951" s="318" t="e">
        <f t="shared" si="258"/>
        <v>#N/A</v>
      </c>
      <c r="AF951" s="318" t="e">
        <f>VLOOKUP(AC951,'Price list'!AN:AO,2,FALSE)</f>
        <v>#N/A</v>
      </c>
      <c r="AG951" s="318">
        <f t="shared" si="259"/>
        <v>0</v>
      </c>
      <c r="AH951" s="318">
        <f t="shared" si="260"/>
        <v>0</v>
      </c>
      <c r="AI951" s="318">
        <f t="shared" si="261"/>
        <v>0</v>
      </c>
    </row>
    <row r="952" spans="19:35" x14ac:dyDescent="0.25">
      <c r="S952" s="320">
        <f t="shared" si="251"/>
        <v>0</v>
      </c>
      <c r="T952" s="320">
        <f t="shared" si="252"/>
        <v>0</v>
      </c>
      <c r="U952" s="320"/>
      <c r="V952" s="320" t="e">
        <f>VLOOKUP(S952,'Price list'!D$15:S$298,15,FALSE)</f>
        <v>#N/A</v>
      </c>
      <c r="W952" s="320">
        <f t="shared" si="253"/>
        <v>0</v>
      </c>
      <c r="X952" s="320">
        <f t="shared" si="254"/>
        <v>0</v>
      </c>
      <c r="Y952" s="318" t="e">
        <f t="shared" si="250"/>
        <v>#N/A</v>
      </c>
      <c r="Z952" s="318">
        <f t="shared" si="255"/>
        <v>0</v>
      </c>
      <c r="AC952" s="318" t="e">
        <f t="shared" si="256"/>
        <v>#N/A</v>
      </c>
      <c r="AD952" s="318">
        <f t="shared" si="257"/>
        <v>0</v>
      </c>
      <c r="AE952" s="318" t="e">
        <f t="shared" si="258"/>
        <v>#N/A</v>
      </c>
      <c r="AF952" s="318" t="e">
        <f>VLOOKUP(AC952,'Price list'!AN:AO,2,FALSE)</f>
        <v>#N/A</v>
      </c>
      <c r="AG952" s="318">
        <f t="shared" si="259"/>
        <v>0</v>
      </c>
      <c r="AH952" s="318">
        <f t="shared" si="260"/>
        <v>0</v>
      </c>
      <c r="AI952" s="318">
        <f t="shared" si="261"/>
        <v>0</v>
      </c>
    </row>
    <row r="953" spans="19:35" x14ac:dyDescent="0.25">
      <c r="S953" s="320">
        <f t="shared" si="251"/>
        <v>0</v>
      </c>
      <c r="T953" s="320">
        <f t="shared" si="252"/>
        <v>0</v>
      </c>
      <c r="U953" s="320"/>
      <c r="V953" s="320" t="e">
        <f>VLOOKUP(S953,'Price list'!D$15:S$298,15,FALSE)</f>
        <v>#N/A</v>
      </c>
      <c r="W953" s="320">
        <f t="shared" si="253"/>
        <v>0</v>
      </c>
      <c r="X953" s="320">
        <f t="shared" si="254"/>
        <v>0</v>
      </c>
      <c r="Y953" s="318" t="e">
        <f t="shared" si="250"/>
        <v>#N/A</v>
      </c>
      <c r="Z953" s="318">
        <f t="shared" si="255"/>
        <v>0</v>
      </c>
      <c r="AC953" s="318" t="e">
        <f t="shared" si="256"/>
        <v>#N/A</v>
      </c>
      <c r="AD953" s="318">
        <f t="shared" si="257"/>
        <v>0</v>
      </c>
      <c r="AE953" s="318" t="e">
        <f t="shared" si="258"/>
        <v>#N/A</v>
      </c>
      <c r="AF953" s="318" t="e">
        <f>VLOOKUP(AC953,'Price list'!AN:AO,2,FALSE)</f>
        <v>#N/A</v>
      </c>
      <c r="AG953" s="318">
        <f t="shared" si="259"/>
        <v>0</v>
      </c>
      <c r="AH953" s="318">
        <f t="shared" si="260"/>
        <v>0</v>
      </c>
      <c r="AI953" s="318">
        <f t="shared" si="261"/>
        <v>0</v>
      </c>
    </row>
    <row r="954" spans="19:35" x14ac:dyDescent="0.25">
      <c r="S954" s="320">
        <f t="shared" si="251"/>
        <v>0</v>
      </c>
      <c r="T954" s="320">
        <f t="shared" si="252"/>
        <v>0</v>
      </c>
      <c r="U954" s="320"/>
      <c r="V954" s="320" t="e">
        <f>VLOOKUP(S954,'Price list'!D$15:S$298,15,FALSE)</f>
        <v>#N/A</v>
      </c>
      <c r="W954" s="320">
        <f t="shared" si="253"/>
        <v>0</v>
      </c>
      <c r="X954" s="320">
        <f t="shared" si="254"/>
        <v>0</v>
      </c>
      <c r="Y954" s="318" t="e">
        <f t="shared" si="250"/>
        <v>#N/A</v>
      </c>
      <c r="Z954" s="318">
        <f t="shared" si="255"/>
        <v>0</v>
      </c>
      <c r="AC954" s="318" t="e">
        <f t="shared" si="256"/>
        <v>#N/A</v>
      </c>
      <c r="AD954" s="318">
        <f t="shared" si="257"/>
        <v>0</v>
      </c>
      <c r="AE954" s="318" t="e">
        <f t="shared" si="258"/>
        <v>#N/A</v>
      </c>
      <c r="AF954" s="318" t="e">
        <f>VLOOKUP(AC954,'Price list'!AN:AO,2,FALSE)</f>
        <v>#N/A</v>
      </c>
      <c r="AG954" s="318">
        <f t="shared" si="259"/>
        <v>0</v>
      </c>
      <c r="AH954" s="318">
        <f t="shared" si="260"/>
        <v>0</v>
      </c>
      <c r="AI954" s="318">
        <f t="shared" si="261"/>
        <v>0</v>
      </c>
    </row>
    <row r="955" spans="19:35" x14ac:dyDescent="0.25">
      <c r="S955" s="320">
        <f t="shared" si="251"/>
        <v>0</v>
      </c>
      <c r="T955" s="320">
        <f t="shared" si="252"/>
        <v>0</v>
      </c>
      <c r="U955" s="320"/>
      <c r="V955" s="320" t="e">
        <f>VLOOKUP(S955,'Price list'!D$15:S$298,15,FALSE)</f>
        <v>#N/A</v>
      </c>
      <c r="W955" s="320">
        <f t="shared" si="253"/>
        <v>0</v>
      </c>
      <c r="X955" s="320">
        <f t="shared" si="254"/>
        <v>0</v>
      </c>
      <c r="Y955" s="318" t="e">
        <f t="shared" si="250"/>
        <v>#N/A</v>
      </c>
      <c r="Z955" s="318">
        <f t="shared" si="255"/>
        <v>0</v>
      </c>
      <c r="AC955" s="318" t="e">
        <f t="shared" si="256"/>
        <v>#N/A</v>
      </c>
      <c r="AD955" s="318">
        <f t="shared" si="257"/>
        <v>0</v>
      </c>
      <c r="AE955" s="318" t="e">
        <f t="shared" si="258"/>
        <v>#N/A</v>
      </c>
      <c r="AF955" s="318" t="e">
        <f>VLOOKUP(AC955,'Price list'!AN:AO,2,FALSE)</f>
        <v>#N/A</v>
      </c>
      <c r="AG955" s="318">
        <f t="shared" si="259"/>
        <v>0</v>
      </c>
      <c r="AH955" s="318">
        <f t="shared" si="260"/>
        <v>0</v>
      </c>
      <c r="AI955" s="318">
        <f t="shared" si="261"/>
        <v>0</v>
      </c>
    </row>
    <row r="956" spans="19:35" x14ac:dyDescent="0.25">
      <c r="S956" s="320">
        <f t="shared" si="251"/>
        <v>0</v>
      </c>
      <c r="T956" s="320">
        <f t="shared" si="252"/>
        <v>0</v>
      </c>
      <c r="U956" s="320"/>
      <c r="V956" s="320" t="e">
        <f>VLOOKUP(S956,'Price list'!D$15:S$298,15,FALSE)</f>
        <v>#N/A</v>
      </c>
      <c r="W956" s="320">
        <f t="shared" si="253"/>
        <v>0</v>
      </c>
      <c r="X956" s="320">
        <f t="shared" si="254"/>
        <v>0</v>
      </c>
      <c r="Y956" s="318" t="e">
        <f t="shared" si="250"/>
        <v>#N/A</v>
      </c>
      <c r="Z956" s="318">
        <f t="shared" si="255"/>
        <v>0</v>
      </c>
      <c r="AC956" s="318" t="e">
        <f t="shared" si="256"/>
        <v>#N/A</v>
      </c>
      <c r="AD956" s="318">
        <f t="shared" si="257"/>
        <v>0</v>
      </c>
      <c r="AE956" s="318" t="e">
        <f t="shared" si="258"/>
        <v>#N/A</v>
      </c>
      <c r="AF956" s="318" t="e">
        <f>VLOOKUP(AC956,'Price list'!AN:AO,2,FALSE)</f>
        <v>#N/A</v>
      </c>
      <c r="AG956" s="318">
        <f t="shared" si="259"/>
        <v>0</v>
      </c>
      <c r="AH956" s="318">
        <f t="shared" si="260"/>
        <v>0</v>
      </c>
      <c r="AI956" s="318">
        <f t="shared" si="261"/>
        <v>0</v>
      </c>
    </row>
    <row r="957" spans="19:35" x14ac:dyDescent="0.25">
      <c r="S957" s="320">
        <f t="shared" si="251"/>
        <v>0</v>
      </c>
      <c r="T957" s="320">
        <f t="shared" si="252"/>
        <v>0</v>
      </c>
      <c r="U957" s="320"/>
      <c r="V957" s="320" t="e">
        <f>VLOOKUP(S957,'Price list'!D$15:S$298,15,FALSE)</f>
        <v>#N/A</v>
      </c>
      <c r="W957" s="320">
        <f t="shared" si="253"/>
        <v>0</v>
      </c>
      <c r="X957" s="320">
        <f t="shared" si="254"/>
        <v>0</v>
      </c>
      <c r="Y957" s="318" t="e">
        <f t="shared" si="250"/>
        <v>#N/A</v>
      </c>
      <c r="Z957" s="318">
        <f t="shared" si="255"/>
        <v>0</v>
      </c>
      <c r="AC957" s="318" t="e">
        <f t="shared" si="256"/>
        <v>#N/A</v>
      </c>
      <c r="AD957" s="318">
        <f t="shared" si="257"/>
        <v>0</v>
      </c>
      <c r="AE957" s="318" t="e">
        <f t="shared" si="258"/>
        <v>#N/A</v>
      </c>
      <c r="AF957" s="318" t="e">
        <f>VLOOKUP(AC957,'Price list'!AN:AO,2,FALSE)</f>
        <v>#N/A</v>
      </c>
      <c r="AG957" s="318">
        <f t="shared" si="259"/>
        <v>0</v>
      </c>
      <c r="AH957" s="318">
        <f t="shared" si="260"/>
        <v>0</v>
      </c>
      <c r="AI957" s="318">
        <f t="shared" si="261"/>
        <v>0</v>
      </c>
    </row>
    <row r="958" spans="19:35" x14ac:dyDescent="0.25">
      <c r="S958" s="320">
        <f t="shared" si="251"/>
        <v>0</v>
      </c>
      <c r="T958" s="320">
        <f t="shared" si="252"/>
        <v>0</v>
      </c>
      <c r="U958" s="320"/>
      <c r="V958" s="320" t="e">
        <f>VLOOKUP(S958,'Price list'!D$15:S$298,15,FALSE)</f>
        <v>#N/A</v>
      </c>
      <c r="W958" s="320">
        <f t="shared" si="253"/>
        <v>0</v>
      </c>
      <c r="X958" s="320">
        <f t="shared" si="254"/>
        <v>0</v>
      </c>
      <c r="Y958" s="318" t="e">
        <f t="shared" si="250"/>
        <v>#N/A</v>
      </c>
      <c r="Z958" s="318">
        <f t="shared" si="255"/>
        <v>0</v>
      </c>
      <c r="AC958" s="318" t="e">
        <f t="shared" si="256"/>
        <v>#N/A</v>
      </c>
      <c r="AD958" s="318">
        <f t="shared" si="257"/>
        <v>0</v>
      </c>
      <c r="AE958" s="318" t="e">
        <f t="shared" si="258"/>
        <v>#N/A</v>
      </c>
      <c r="AF958" s="318" t="e">
        <f>VLOOKUP(AC958,'Price list'!AN:AO,2,FALSE)</f>
        <v>#N/A</v>
      </c>
      <c r="AG958" s="318">
        <f t="shared" si="259"/>
        <v>0</v>
      </c>
      <c r="AH958" s="318">
        <f t="shared" si="260"/>
        <v>0</v>
      </c>
      <c r="AI958" s="318">
        <f t="shared" si="261"/>
        <v>0</v>
      </c>
    </row>
    <row r="959" spans="19:35" x14ac:dyDescent="0.25">
      <c r="S959" s="320">
        <f t="shared" si="251"/>
        <v>0</v>
      </c>
      <c r="T959" s="320">
        <f t="shared" si="252"/>
        <v>0</v>
      </c>
      <c r="U959" s="320"/>
      <c r="V959" s="320" t="e">
        <f>VLOOKUP(S959,'Price list'!D$15:S$298,15,FALSE)</f>
        <v>#N/A</v>
      </c>
      <c r="W959" s="320">
        <f t="shared" si="253"/>
        <v>0</v>
      </c>
      <c r="X959" s="320">
        <f t="shared" si="254"/>
        <v>0</v>
      </c>
      <c r="Y959" s="318" t="e">
        <f t="shared" si="250"/>
        <v>#N/A</v>
      </c>
      <c r="Z959" s="318">
        <f t="shared" si="255"/>
        <v>0</v>
      </c>
      <c r="AC959" s="318" t="e">
        <f t="shared" si="256"/>
        <v>#N/A</v>
      </c>
      <c r="AD959" s="318">
        <f t="shared" si="257"/>
        <v>0</v>
      </c>
      <c r="AE959" s="318" t="e">
        <f t="shared" si="258"/>
        <v>#N/A</v>
      </c>
      <c r="AF959" s="318" t="e">
        <f>VLOOKUP(AC959,'Price list'!AN:AO,2,FALSE)</f>
        <v>#N/A</v>
      </c>
      <c r="AG959" s="318">
        <f t="shared" si="259"/>
        <v>0</v>
      </c>
      <c r="AH959" s="318">
        <f t="shared" si="260"/>
        <v>0</v>
      </c>
      <c r="AI959" s="318">
        <f t="shared" si="261"/>
        <v>0</v>
      </c>
    </row>
    <row r="960" spans="19:35" x14ac:dyDescent="0.25">
      <c r="S960" s="320">
        <f t="shared" si="251"/>
        <v>0</v>
      </c>
      <c r="T960" s="320">
        <f t="shared" si="252"/>
        <v>0</v>
      </c>
      <c r="U960" s="320"/>
      <c r="V960" s="320" t="e">
        <f>VLOOKUP(S960,'Price list'!D$15:S$298,15,FALSE)</f>
        <v>#N/A</v>
      </c>
      <c r="W960" s="320">
        <f t="shared" si="253"/>
        <v>0</v>
      </c>
      <c r="X960" s="320">
        <f t="shared" si="254"/>
        <v>0</v>
      </c>
      <c r="Y960" s="318" t="e">
        <f t="shared" si="250"/>
        <v>#N/A</v>
      </c>
      <c r="Z960" s="318">
        <f t="shared" si="255"/>
        <v>0</v>
      </c>
      <c r="AC960" s="318" t="e">
        <f t="shared" si="256"/>
        <v>#N/A</v>
      </c>
      <c r="AD960" s="318">
        <f t="shared" si="257"/>
        <v>0</v>
      </c>
      <c r="AE960" s="318" t="e">
        <f t="shared" si="258"/>
        <v>#N/A</v>
      </c>
      <c r="AF960" s="318" t="e">
        <f>VLOOKUP(AC960,'Price list'!AN:AO,2,FALSE)</f>
        <v>#N/A</v>
      </c>
      <c r="AG960" s="318">
        <f t="shared" si="259"/>
        <v>0</v>
      </c>
      <c r="AH960" s="318">
        <f t="shared" si="260"/>
        <v>0</v>
      </c>
      <c r="AI960" s="318">
        <f t="shared" si="261"/>
        <v>0</v>
      </c>
    </row>
    <row r="961" spans="19:35" x14ac:dyDescent="0.25">
      <c r="S961" s="320">
        <f t="shared" si="251"/>
        <v>0</v>
      </c>
      <c r="T961" s="320">
        <f t="shared" si="252"/>
        <v>0</v>
      </c>
      <c r="U961" s="320"/>
      <c r="V961" s="320" t="e">
        <f>VLOOKUP(S961,'Price list'!D$15:S$298,15,FALSE)</f>
        <v>#N/A</v>
      </c>
      <c r="W961" s="320">
        <f t="shared" si="253"/>
        <v>0</v>
      </c>
      <c r="X961" s="320">
        <f t="shared" si="254"/>
        <v>0</v>
      </c>
      <c r="Y961" s="318" t="e">
        <f t="shared" si="250"/>
        <v>#N/A</v>
      </c>
      <c r="Z961" s="318">
        <f t="shared" si="255"/>
        <v>0</v>
      </c>
      <c r="AC961" s="318" t="e">
        <f t="shared" si="256"/>
        <v>#N/A</v>
      </c>
      <c r="AD961" s="318">
        <f t="shared" si="257"/>
        <v>0</v>
      </c>
      <c r="AE961" s="318" t="e">
        <f t="shared" si="258"/>
        <v>#N/A</v>
      </c>
      <c r="AF961" s="318" t="e">
        <f>VLOOKUP(AC961,'Price list'!AN:AO,2,FALSE)</f>
        <v>#N/A</v>
      </c>
      <c r="AG961" s="318">
        <f t="shared" si="259"/>
        <v>0</v>
      </c>
      <c r="AH961" s="318">
        <f t="shared" si="260"/>
        <v>0</v>
      </c>
      <c r="AI961" s="318">
        <f t="shared" si="261"/>
        <v>0</v>
      </c>
    </row>
    <row r="962" spans="19:35" x14ac:dyDescent="0.25">
      <c r="S962" s="320">
        <f t="shared" si="251"/>
        <v>0</v>
      </c>
      <c r="T962" s="320">
        <f t="shared" si="252"/>
        <v>0</v>
      </c>
      <c r="U962" s="320"/>
      <c r="V962" s="320" t="e">
        <f>VLOOKUP(S962,'Price list'!D$15:S$298,15,FALSE)</f>
        <v>#N/A</v>
      </c>
      <c r="W962" s="320">
        <f t="shared" si="253"/>
        <v>0</v>
      </c>
      <c r="X962" s="320">
        <f t="shared" si="254"/>
        <v>0</v>
      </c>
      <c r="Y962" s="318" t="e">
        <f t="shared" si="250"/>
        <v>#N/A</v>
      </c>
      <c r="Z962" s="318">
        <f t="shared" si="255"/>
        <v>0</v>
      </c>
      <c r="AC962" s="318" t="e">
        <f t="shared" si="256"/>
        <v>#N/A</v>
      </c>
      <c r="AD962" s="318">
        <f t="shared" si="257"/>
        <v>0</v>
      </c>
      <c r="AE962" s="318" t="e">
        <f t="shared" si="258"/>
        <v>#N/A</v>
      </c>
      <c r="AF962" s="318" t="e">
        <f>VLOOKUP(AC962,'Price list'!AN:AO,2,FALSE)</f>
        <v>#N/A</v>
      </c>
      <c r="AG962" s="318">
        <f t="shared" si="259"/>
        <v>0</v>
      </c>
      <c r="AH962" s="318">
        <f t="shared" si="260"/>
        <v>0</v>
      </c>
      <c r="AI962" s="318">
        <f t="shared" si="261"/>
        <v>0</v>
      </c>
    </row>
    <row r="963" spans="19:35" x14ac:dyDescent="0.25">
      <c r="S963" s="320">
        <f t="shared" si="251"/>
        <v>0</v>
      </c>
      <c r="T963" s="320">
        <f t="shared" si="252"/>
        <v>0</v>
      </c>
      <c r="U963" s="320"/>
      <c r="V963" s="320" t="e">
        <f>VLOOKUP(S963,'Price list'!D$15:S$298,15,FALSE)</f>
        <v>#N/A</v>
      </c>
      <c r="W963" s="320">
        <f t="shared" si="253"/>
        <v>0</v>
      </c>
      <c r="X963" s="320">
        <f t="shared" si="254"/>
        <v>0</v>
      </c>
      <c r="Y963" s="318" t="e">
        <f t="shared" ref="Y963:Y1026" si="262">VLOOKUP(A963,AA:AB,2,FALSE)</f>
        <v>#N/A</v>
      </c>
      <c r="Z963" s="318">
        <f t="shared" si="255"/>
        <v>0</v>
      </c>
      <c r="AC963" s="318" t="e">
        <f t="shared" si="256"/>
        <v>#N/A</v>
      </c>
      <c r="AD963" s="318">
        <f t="shared" si="257"/>
        <v>0</v>
      </c>
      <c r="AE963" s="318" t="e">
        <f t="shared" si="258"/>
        <v>#N/A</v>
      </c>
      <c r="AF963" s="318" t="e">
        <f>VLOOKUP(AC963,'Price list'!AN:AO,2,FALSE)</f>
        <v>#N/A</v>
      </c>
      <c r="AG963" s="318">
        <f t="shared" si="259"/>
        <v>0</v>
      </c>
      <c r="AH963" s="318">
        <f t="shared" si="260"/>
        <v>0</v>
      </c>
      <c r="AI963" s="318">
        <f t="shared" si="261"/>
        <v>0</v>
      </c>
    </row>
    <row r="964" spans="19:35" x14ac:dyDescent="0.25">
      <c r="S964" s="320">
        <f t="shared" si="251"/>
        <v>0</v>
      </c>
      <c r="T964" s="320">
        <f t="shared" si="252"/>
        <v>0</v>
      </c>
      <c r="U964" s="320"/>
      <c r="V964" s="320" t="e">
        <f>VLOOKUP(S964,'Price list'!D$15:S$298,15,FALSE)</f>
        <v>#N/A</v>
      </c>
      <c r="W964" s="320">
        <f t="shared" si="253"/>
        <v>0</v>
      </c>
      <c r="X964" s="320">
        <f t="shared" si="254"/>
        <v>0</v>
      </c>
      <c r="Y964" s="318" t="e">
        <f t="shared" si="262"/>
        <v>#N/A</v>
      </c>
      <c r="Z964" s="318">
        <f t="shared" si="255"/>
        <v>0</v>
      </c>
      <c r="AC964" s="318" t="e">
        <f t="shared" si="256"/>
        <v>#N/A</v>
      </c>
      <c r="AD964" s="318">
        <f t="shared" si="257"/>
        <v>0</v>
      </c>
      <c r="AE964" s="318" t="e">
        <f t="shared" si="258"/>
        <v>#N/A</v>
      </c>
      <c r="AF964" s="318" t="e">
        <f>VLOOKUP(AC964,'Price list'!AN:AO,2,FALSE)</f>
        <v>#N/A</v>
      </c>
      <c r="AG964" s="318">
        <f t="shared" si="259"/>
        <v>0</v>
      </c>
      <c r="AH964" s="318">
        <f t="shared" si="260"/>
        <v>0</v>
      </c>
      <c r="AI964" s="318">
        <f t="shared" si="261"/>
        <v>0</v>
      </c>
    </row>
    <row r="965" spans="19:35" x14ac:dyDescent="0.25">
      <c r="S965" s="320">
        <f t="shared" si="251"/>
        <v>0</v>
      </c>
      <c r="T965" s="320">
        <f t="shared" si="252"/>
        <v>0</v>
      </c>
      <c r="U965" s="320"/>
      <c r="V965" s="320" t="e">
        <f>VLOOKUP(S965,'Price list'!D$15:S$298,15,FALSE)</f>
        <v>#N/A</v>
      </c>
      <c r="W965" s="320">
        <f t="shared" si="253"/>
        <v>0</v>
      </c>
      <c r="X965" s="320">
        <f t="shared" si="254"/>
        <v>0</v>
      </c>
      <c r="Y965" s="318" t="e">
        <f t="shared" si="262"/>
        <v>#N/A</v>
      </c>
      <c r="Z965" s="318">
        <f t="shared" si="255"/>
        <v>0</v>
      </c>
      <c r="AC965" s="318" t="e">
        <f t="shared" si="256"/>
        <v>#N/A</v>
      </c>
      <c r="AD965" s="318">
        <f t="shared" si="257"/>
        <v>0</v>
      </c>
      <c r="AE965" s="318" t="e">
        <f t="shared" si="258"/>
        <v>#N/A</v>
      </c>
      <c r="AF965" s="318" t="e">
        <f>VLOOKUP(AC965,'Price list'!AN:AO,2,FALSE)</f>
        <v>#N/A</v>
      </c>
      <c r="AG965" s="318">
        <f t="shared" si="259"/>
        <v>0</v>
      </c>
      <c r="AH965" s="318">
        <f t="shared" si="260"/>
        <v>0</v>
      </c>
      <c r="AI965" s="318">
        <f t="shared" si="261"/>
        <v>0</v>
      </c>
    </row>
    <row r="966" spans="19:35" x14ac:dyDescent="0.25">
      <c r="S966" s="320">
        <f t="shared" si="251"/>
        <v>0</v>
      </c>
      <c r="T966" s="320">
        <f t="shared" si="252"/>
        <v>0</v>
      </c>
      <c r="U966" s="320"/>
      <c r="V966" s="320" t="e">
        <f>VLOOKUP(S966,'Price list'!D$15:S$298,15,FALSE)</f>
        <v>#N/A</v>
      </c>
      <c r="W966" s="320">
        <f t="shared" si="253"/>
        <v>0</v>
      </c>
      <c r="X966" s="320">
        <f t="shared" si="254"/>
        <v>0</v>
      </c>
      <c r="Y966" s="318" t="e">
        <f t="shared" si="262"/>
        <v>#N/A</v>
      </c>
      <c r="Z966" s="318">
        <f t="shared" si="255"/>
        <v>0</v>
      </c>
      <c r="AC966" s="318" t="e">
        <f t="shared" si="256"/>
        <v>#N/A</v>
      </c>
      <c r="AD966" s="318">
        <f t="shared" si="257"/>
        <v>0</v>
      </c>
      <c r="AE966" s="318" t="e">
        <f t="shared" si="258"/>
        <v>#N/A</v>
      </c>
      <c r="AF966" s="318" t="e">
        <f>VLOOKUP(AC966,'Price list'!AN:AO,2,FALSE)</f>
        <v>#N/A</v>
      </c>
      <c r="AG966" s="318">
        <f t="shared" si="259"/>
        <v>0</v>
      </c>
      <c r="AH966" s="318">
        <f t="shared" si="260"/>
        <v>0</v>
      </c>
      <c r="AI966" s="318">
        <f t="shared" si="261"/>
        <v>0</v>
      </c>
    </row>
    <row r="967" spans="19:35" x14ac:dyDescent="0.25">
      <c r="S967" s="320">
        <f t="shared" si="251"/>
        <v>0</v>
      </c>
      <c r="T967" s="320">
        <f t="shared" si="252"/>
        <v>0</v>
      </c>
      <c r="U967" s="320"/>
      <c r="V967" s="320" t="e">
        <f>VLOOKUP(S967,'Price list'!D$15:S$298,15,FALSE)</f>
        <v>#N/A</v>
      </c>
      <c r="W967" s="320">
        <f t="shared" si="253"/>
        <v>0</v>
      </c>
      <c r="X967" s="320">
        <f t="shared" si="254"/>
        <v>0</v>
      </c>
      <c r="Y967" s="318" t="e">
        <f t="shared" si="262"/>
        <v>#N/A</v>
      </c>
      <c r="Z967" s="318">
        <f t="shared" si="255"/>
        <v>0</v>
      </c>
      <c r="AC967" s="318" t="e">
        <f t="shared" si="256"/>
        <v>#N/A</v>
      </c>
      <c r="AD967" s="318">
        <f t="shared" si="257"/>
        <v>0</v>
      </c>
      <c r="AE967" s="318" t="e">
        <f t="shared" si="258"/>
        <v>#N/A</v>
      </c>
      <c r="AF967" s="318" t="e">
        <f>VLOOKUP(AC967,'Price list'!AN:AO,2,FALSE)</f>
        <v>#N/A</v>
      </c>
      <c r="AG967" s="318">
        <f t="shared" si="259"/>
        <v>0</v>
      </c>
      <c r="AH967" s="318">
        <f t="shared" si="260"/>
        <v>0</v>
      </c>
      <c r="AI967" s="318">
        <f t="shared" si="261"/>
        <v>0</v>
      </c>
    </row>
    <row r="968" spans="19:35" x14ac:dyDescent="0.25">
      <c r="S968" s="320">
        <f t="shared" si="251"/>
        <v>0</v>
      </c>
      <c r="T968" s="320">
        <f t="shared" si="252"/>
        <v>0</v>
      </c>
      <c r="U968" s="320"/>
      <c r="V968" s="320" t="e">
        <f>VLOOKUP(S968,'Price list'!D$15:S$298,15,FALSE)</f>
        <v>#N/A</v>
      </c>
      <c r="W968" s="320">
        <f t="shared" si="253"/>
        <v>0</v>
      </c>
      <c r="X968" s="320">
        <f t="shared" si="254"/>
        <v>0</v>
      </c>
      <c r="Y968" s="318" t="e">
        <f t="shared" si="262"/>
        <v>#N/A</v>
      </c>
      <c r="Z968" s="318">
        <f t="shared" si="255"/>
        <v>0</v>
      </c>
      <c r="AC968" s="318" t="e">
        <f t="shared" si="256"/>
        <v>#N/A</v>
      </c>
      <c r="AD968" s="318">
        <f t="shared" si="257"/>
        <v>0</v>
      </c>
      <c r="AE968" s="318" t="e">
        <f t="shared" si="258"/>
        <v>#N/A</v>
      </c>
      <c r="AF968" s="318" t="e">
        <f>VLOOKUP(AC968,'Price list'!AN:AO,2,FALSE)</f>
        <v>#N/A</v>
      </c>
      <c r="AG968" s="318">
        <f t="shared" si="259"/>
        <v>0</v>
      </c>
      <c r="AH968" s="318">
        <f t="shared" si="260"/>
        <v>0</v>
      </c>
      <c r="AI968" s="318">
        <f t="shared" si="261"/>
        <v>0</v>
      </c>
    </row>
    <row r="969" spans="19:35" x14ac:dyDescent="0.25">
      <c r="S969" s="320">
        <f t="shared" ref="S969:S1032" si="263">E969</f>
        <v>0</v>
      </c>
      <c r="T969" s="320">
        <f t="shared" ref="T969:T1032" si="264">D969</f>
        <v>0</v>
      </c>
      <c r="U969" s="320"/>
      <c r="V969" s="320" t="e">
        <f>VLOOKUP(S969,'Price list'!D$15:S$298,15,FALSE)</f>
        <v>#N/A</v>
      </c>
      <c r="W969" s="320">
        <f t="shared" ref="W969:W1032" si="265">G969</f>
        <v>0</v>
      </c>
      <c r="X969" s="320">
        <f t="shared" ref="X969:X1032" si="266">H969</f>
        <v>0</v>
      </c>
      <c r="Y969" s="318" t="e">
        <f t="shared" si="262"/>
        <v>#N/A</v>
      </c>
      <c r="Z969" s="318">
        <f t="shared" ref="Z969:Z1032" si="267">B969</f>
        <v>0</v>
      </c>
      <c r="AC969" s="318" t="e">
        <f t="shared" ref="AC969:AC1032" si="268">CONCATENATE(Y969,S969,Z969)</f>
        <v>#N/A</v>
      </c>
      <c r="AD969" s="318">
        <f t="shared" ref="AD969:AD1032" si="269">S969</f>
        <v>0</v>
      </c>
      <c r="AE969" s="318" t="e">
        <f t="shared" ref="AE969:AE1032" si="270">CONCATENATE(Y969,AD969)</f>
        <v>#N/A</v>
      </c>
      <c r="AF969" s="318" t="e">
        <f>VLOOKUP(AC969,'Price list'!AN:AO,2,FALSE)</f>
        <v>#N/A</v>
      </c>
      <c r="AG969" s="318">
        <f t="shared" ref="AG969:AG1032" si="271">S969</f>
        <v>0</v>
      </c>
      <c r="AH969" s="318">
        <f t="shared" ref="AH969:AH1032" si="272">W969</f>
        <v>0</v>
      </c>
      <c r="AI969" s="318">
        <f t="shared" ref="AI969:AI1032" si="273">X969</f>
        <v>0</v>
      </c>
    </row>
    <row r="970" spans="19:35" x14ac:dyDescent="0.25">
      <c r="S970" s="320">
        <f t="shared" si="263"/>
        <v>0</v>
      </c>
      <c r="T970" s="320">
        <f t="shared" si="264"/>
        <v>0</v>
      </c>
      <c r="U970" s="320"/>
      <c r="V970" s="320" t="e">
        <f>VLOOKUP(S970,'Price list'!D$15:S$298,15,FALSE)</f>
        <v>#N/A</v>
      </c>
      <c r="W970" s="320">
        <f t="shared" si="265"/>
        <v>0</v>
      </c>
      <c r="X970" s="320">
        <f t="shared" si="266"/>
        <v>0</v>
      </c>
      <c r="Y970" s="318" t="e">
        <f t="shared" si="262"/>
        <v>#N/A</v>
      </c>
      <c r="Z970" s="318">
        <f t="shared" si="267"/>
        <v>0</v>
      </c>
      <c r="AC970" s="318" t="e">
        <f t="shared" si="268"/>
        <v>#N/A</v>
      </c>
      <c r="AD970" s="318">
        <f t="shared" si="269"/>
        <v>0</v>
      </c>
      <c r="AE970" s="318" t="e">
        <f t="shared" si="270"/>
        <v>#N/A</v>
      </c>
      <c r="AF970" s="318" t="e">
        <f>VLOOKUP(AC970,'Price list'!AN:AO,2,FALSE)</f>
        <v>#N/A</v>
      </c>
      <c r="AG970" s="318">
        <f t="shared" si="271"/>
        <v>0</v>
      </c>
      <c r="AH970" s="318">
        <f t="shared" si="272"/>
        <v>0</v>
      </c>
      <c r="AI970" s="318">
        <f t="shared" si="273"/>
        <v>0</v>
      </c>
    </row>
    <row r="971" spans="19:35" x14ac:dyDescent="0.25">
      <c r="S971" s="320">
        <f t="shared" si="263"/>
        <v>0</v>
      </c>
      <c r="T971" s="320">
        <f t="shared" si="264"/>
        <v>0</v>
      </c>
      <c r="U971" s="320"/>
      <c r="V971" s="320" t="e">
        <f>VLOOKUP(S971,'Price list'!D$15:S$298,15,FALSE)</f>
        <v>#N/A</v>
      </c>
      <c r="W971" s="320">
        <f t="shared" si="265"/>
        <v>0</v>
      </c>
      <c r="X971" s="320">
        <f t="shared" si="266"/>
        <v>0</v>
      </c>
      <c r="Y971" s="318" t="e">
        <f t="shared" si="262"/>
        <v>#N/A</v>
      </c>
      <c r="Z971" s="318">
        <f t="shared" si="267"/>
        <v>0</v>
      </c>
      <c r="AC971" s="318" t="e">
        <f t="shared" si="268"/>
        <v>#N/A</v>
      </c>
      <c r="AD971" s="318">
        <f t="shared" si="269"/>
        <v>0</v>
      </c>
      <c r="AE971" s="318" t="e">
        <f t="shared" si="270"/>
        <v>#N/A</v>
      </c>
      <c r="AF971" s="318" t="e">
        <f>VLOOKUP(AC971,'Price list'!AN:AO,2,FALSE)</f>
        <v>#N/A</v>
      </c>
      <c r="AG971" s="318">
        <f t="shared" si="271"/>
        <v>0</v>
      </c>
      <c r="AH971" s="318">
        <f t="shared" si="272"/>
        <v>0</v>
      </c>
      <c r="AI971" s="318">
        <f t="shared" si="273"/>
        <v>0</v>
      </c>
    </row>
    <row r="972" spans="19:35" x14ac:dyDescent="0.25">
      <c r="S972" s="320">
        <f t="shared" si="263"/>
        <v>0</v>
      </c>
      <c r="T972" s="320">
        <f t="shared" si="264"/>
        <v>0</v>
      </c>
      <c r="U972" s="320"/>
      <c r="V972" s="320" t="e">
        <f>VLOOKUP(S972,'Price list'!D$15:S$298,15,FALSE)</f>
        <v>#N/A</v>
      </c>
      <c r="W972" s="320">
        <f t="shared" si="265"/>
        <v>0</v>
      </c>
      <c r="X972" s="320">
        <f t="shared" si="266"/>
        <v>0</v>
      </c>
      <c r="Y972" s="318" t="e">
        <f t="shared" si="262"/>
        <v>#N/A</v>
      </c>
      <c r="Z972" s="318">
        <f t="shared" si="267"/>
        <v>0</v>
      </c>
      <c r="AC972" s="318" t="e">
        <f t="shared" si="268"/>
        <v>#N/A</v>
      </c>
      <c r="AD972" s="318">
        <f t="shared" si="269"/>
        <v>0</v>
      </c>
      <c r="AE972" s="318" t="e">
        <f t="shared" si="270"/>
        <v>#N/A</v>
      </c>
      <c r="AF972" s="318" t="e">
        <f>VLOOKUP(AC972,'Price list'!AN:AO,2,FALSE)</f>
        <v>#N/A</v>
      </c>
      <c r="AG972" s="318">
        <f t="shared" si="271"/>
        <v>0</v>
      </c>
      <c r="AH972" s="318">
        <f t="shared" si="272"/>
        <v>0</v>
      </c>
      <c r="AI972" s="318">
        <f t="shared" si="273"/>
        <v>0</v>
      </c>
    </row>
    <row r="973" spans="19:35" x14ac:dyDescent="0.25">
      <c r="S973" s="320">
        <f t="shared" si="263"/>
        <v>0</v>
      </c>
      <c r="T973" s="320">
        <f t="shared" si="264"/>
        <v>0</v>
      </c>
      <c r="U973" s="320"/>
      <c r="V973" s="320" t="e">
        <f>VLOOKUP(S973,'Price list'!D$15:S$298,15,FALSE)</f>
        <v>#N/A</v>
      </c>
      <c r="W973" s="320">
        <f t="shared" si="265"/>
        <v>0</v>
      </c>
      <c r="X973" s="320">
        <f t="shared" si="266"/>
        <v>0</v>
      </c>
      <c r="Y973" s="318" t="e">
        <f t="shared" si="262"/>
        <v>#N/A</v>
      </c>
      <c r="Z973" s="318">
        <f t="shared" si="267"/>
        <v>0</v>
      </c>
      <c r="AC973" s="318" t="e">
        <f t="shared" si="268"/>
        <v>#N/A</v>
      </c>
      <c r="AD973" s="318">
        <f t="shared" si="269"/>
        <v>0</v>
      </c>
      <c r="AE973" s="318" t="e">
        <f t="shared" si="270"/>
        <v>#N/A</v>
      </c>
      <c r="AF973" s="318" t="e">
        <f>VLOOKUP(AC973,'Price list'!AN:AO,2,FALSE)</f>
        <v>#N/A</v>
      </c>
      <c r="AG973" s="318">
        <f t="shared" si="271"/>
        <v>0</v>
      </c>
      <c r="AH973" s="318">
        <f t="shared" si="272"/>
        <v>0</v>
      </c>
      <c r="AI973" s="318">
        <f t="shared" si="273"/>
        <v>0</v>
      </c>
    </row>
    <row r="974" spans="19:35" x14ac:dyDescent="0.25">
      <c r="S974" s="320">
        <f t="shared" si="263"/>
        <v>0</v>
      </c>
      <c r="T974" s="320">
        <f t="shared" si="264"/>
        <v>0</v>
      </c>
      <c r="U974" s="320"/>
      <c r="V974" s="320" t="e">
        <f>VLOOKUP(S974,'Price list'!D$15:S$298,15,FALSE)</f>
        <v>#N/A</v>
      </c>
      <c r="W974" s="320">
        <f t="shared" si="265"/>
        <v>0</v>
      </c>
      <c r="X974" s="320">
        <f t="shared" si="266"/>
        <v>0</v>
      </c>
      <c r="Y974" s="318" t="e">
        <f t="shared" si="262"/>
        <v>#N/A</v>
      </c>
      <c r="Z974" s="318">
        <f t="shared" si="267"/>
        <v>0</v>
      </c>
      <c r="AC974" s="318" t="e">
        <f t="shared" si="268"/>
        <v>#N/A</v>
      </c>
      <c r="AD974" s="318">
        <f t="shared" si="269"/>
        <v>0</v>
      </c>
      <c r="AE974" s="318" t="e">
        <f t="shared" si="270"/>
        <v>#N/A</v>
      </c>
      <c r="AF974" s="318" t="e">
        <f>VLOOKUP(AC974,'Price list'!AN:AO,2,FALSE)</f>
        <v>#N/A</v>
      </c>
      <c r="AG974" s="318">
        <f t="shared" si="271"/>
        <v>0</v>
      </c>
      <c r="AH974" s="318">
        <f t="shared" si="272"/>
        <v>0</v>
      </c>
      <c r="AI974" s="318">
        <f t="shared" si="273"/>
        <v>0</v>
      </c>
    </row>
    <row r="975" spans="19:35" x14ac:dyDescent="0.25">
      <c r="S975" s="320">
        <f t="shared" si="263"/>
        <v>0</v>
      </c>
      <c r="T975" s="320">
        <f t="shared" si="264"/>
        <v>0</v>
      </c>
      <c r="U975" s="320"/>
      <c r="V975" s="320" t="e">
        <f>VLOOKUP(S975,'Price list'!D$15:S$298,15,FALSE)</f>
        <v>#N/A</v>
      </c>
      <c r="W975" s="320">
        <f t="shared" si="265"/>
        <v>0</v>
      </c>
      <c r="X975" s="320">
        <f t="shared" si="266"/>
        <v>0</v>
      </c>
      <c r="Y975" s="318" t="e">
        <f t="shared" si="262"/>
        <v>#N/A</v>
      </c>
      <c r="Z975" s="318">
        <f t="shared" si="267"/>
        <v>0</v>
      </c>
      <c r="AC975" s="318" t="e">
        <f t="shared" si="268"/>
        <v>#N/A</v>
      </c>
      <c r="AD975" s="318">
        <f t="shared" si="269"/>
        <v>0</v>
      </c>
      <c r="AE975" s="318" t="e">
        <f t="shared" si="270"/>
        <v>#N/A</v>
      </c>
      <c r="AF975" s="318" t="e">
        <f>VLOOKUP(AC975,'Price list'!AN:AO,2,FALSE)</f>
        <v>#N/A</v>
      </c>
      <c r="AG975" s="318">
        <f t="shared" si="271"/>
        <v>0</v>
      </c>
      <c r="AH975" s="318">
        <f t="shared" si="272"/>
        <v>0</v>
      </c>
      <c r="AI975" s="318">
        <f t="shared" si="273"/>
        <v>0</v>
      </c>
    </row>
    <row r="976" spans="19:35" x14ac:dyDescent="0.25">
      <c r="S976" s="320">
        <f t="shared" si="263"/>
        <v>0</v>
      </c>
      <c r="T976" s="320">
        <f t="shared" si="264"/>
        <v>0</v>
      </c>
      <c r="U976" s="320"/>
      <c r="V976" s="320" t="e">
        <f>VLOOKUP(S976,'Price list'!D$15:S$298,15,FALSE)</f>
        <v>#N/A</v>
      </c>
      <c r="W976" s="320">
        <f t="shared" si="265"/>
        <v>0</v>
      </c>
      <c r="X976" s="320">
        <f t="shared" si="266"/>
        <v>0</v>
      </c>
      <c r="Y976" s="318" t="e">
        <f t="shared" si="262"/>
        <v>#N/A</v>
      </c>
      <c r="Z976" s="318">
        <f t="shared" si="267"/>
        <v>0</v>
      </c>
      <c r="AC976" s="318" t="e">
        <f t="shared" si="268"/>
        <v>#N/A</v>
      </c>
      <c r="AD976" s="318">
        <f t="shared" si="269"/>
        <v>0</v>
      </c>
      <c r="AE976" s="318" t="e">
        <f t="shared" si="270"/>
        <v>#N/A</v>
      </c>
      <c r="AF976" s="318" t="e">
        <f>VLOOKUP(AC976,'Price list'!AN:AO,2,FALSE)</f>
        <v>#N/A</v>
      </c>
      <c r="AG976" s="318">
        <f t="shared" si="271"/>
        <v>0</v>
      </c>
      <c r="AH976" s="318">
        <f t="shared" si="272"/>
        <v>0</v>
      </c>
      <c r="AI976" s="318">
        <f t="shared" si="273"/>
        <v>0</v>
      </c>
    </row>
    <row r="977" spans="19:35" x14ac:dyDescent="0.25">
      <c r="S977" s="320">
        <f t="shared" si="263"/>
        <v>0</v>
      </c>
      <c r="T977" s="320">
        <f t="shared" si="264"/>
        <v>0</v>
      </c>
      <c r="U977" s="320"/>
      <c r="V977" s="320" t="e">
        <f>VLOOKUP(S977,'Price list'!D$15:S$298,15,FALSE)</f>
        <v>#N/A</v>
      </c>
      <c r="W977" s="320">
        <f t="shared" si="265"/>
        <v>0</v>
      </c>
      <c r="X977" s="320">
        <f t="shared" si="266"/>
        <v>0</v>
      </c>
      <c r="Y977" s="318" t="e">
        <f t="shared" si="262"/>
        <v>#N/A</v>
      </c>
      <c r="Z977" s="318">
        <f t="shared" si="267"/>
        <v>0</v>
      </c>
      <c r="AC977" s="318" t="e">
        <f t="shared" si="268"/>
        <v>#N/A</v>
      </c>
      <c r="AD977" s="318">
        <f t="shared" si="269"/>
        <v>0</v>
      </c>
      <c r="AE977" s="318" t="e">
        <f t="shared" si="270"/>
        <v>#N/A</v>
      </c>
      <c r="AF977" s="318" t="e">
        <f>VLOOKUP(AC977,'Price list'!AN:AO,2,FALSE)</f>
        <v>#N/A</v>
      </c>
      <c r="AG977" s="318">
        <f t="shared" si="271"/>
        <v>0</v>
      </c>
      <c r="AH977" s="318">
        <f t="shared" si="272"/>
        <v>0</v>
      </c>
      <c r="AI977" s="318">
        <f t="shared" si="273"/>
        <v>0</v>
      </c>
    </row>
    <row r="978" spans="19:35" x14ac:dyDescent="0.25">
      <c r="S978" s="320">
        <f t="shared" si="263"/>
        <v>0</v>
      </c>
      <c r="T978" s="320">
        <f t="shared" si="264"/>
        <v>0</v>
      </c>
      <c r="U978" s="320"/>
      <c r="V978" s="320" t="e">
        <f>VLOOKUP(S978,'Price list'!D$15:S$298,15,FALSE)</f>
        <v>#N/A</v>
      </c>
      <c r="W978" s="320">
        <f t="shared" si="265"/>
        <v>0</v>
      </c>
      <c r="X978" s="320">
        <f t="shared" si="266"/>
        <v>0</v>
      </c>
      <c r="Y978" s="318" t="e">
        <f t="shared" si="262"/>
        <v>#N/A</v>
      </c>
      <c r="Z978" s="318">
        <f t="shared" si="267"/>
        <v>0</v>
      </c>
      <c r="AC978" s="318" t="e">
        <f t="shared" si="268"/>
        <v>#N/A</v>
      </c>
      <c r="AD978" s="318">
        <f t="shared" si="269"/>
        <v>0</v>
      </c>
      <c r="AE978" s="318" t="e">
        <f t="shared" si="270"/>
        <v>#N/A</v>
      </c>
      <c r="AF978" s="318" t="e">
        <f>VLOOKUP(AC978,'Price list'!AN:AO,2,FALSE)</f>
        <v>#N/A</v>
      </c>
      <c r="AG978" s="318">
        <f t="shared" si="271"/>
        <v>0</v>
      </c>
      <c r="AH978" s="318">
        <f t="shared" si="272"/>
        <v>0</v>
      </c>
      <c r="AI978" s="318">
        <f t="shared" si="273"/>
        <v>0</v>
      </c>
    </row>
    <row r="979" spans="19:35" x14ac:dyDescent="0.25">
      <c r="S979" s="320">
        <f t="shared" si="263"/>
        <v>0</v>
      </c>
      <c r="T979" s="320">
        <f t="shared" si="264"/>
        <v>0</v>
      </c>
      <c r="U979" s="320"/>
      <c r="V979" s="320" t="e">
        <f>VLOOKUP(S979,'Price list'!D$15:S$298,15,FALSE)</f>
        <v>#N/A</v>
      </c>
      <c r="W979" s="320">
        <f t="shared" si="265"/>
        <v>0</v>
      </c>
      <c r="X979" s="320">
        <f t="shared" si="266"/>
        <v>0</v>
      </c>
      <c r="Y979" s="318" t="e">
        <f t="shared" si="262"/>
        <v>#N/A</v>
      </c>
      <c r="Z979" s="318">
        <f t="shared" si="267"/>
        <v>0</v>
      </c>
      <c r="AC979" s="318" t="e">
        <f t="shared" si="268"/>
        <v>#N/A</v>
      </c>
      <c r="AD979" s="318">
        <f t="shared" si="269"/>
        <v>0</v>
      </c>
      <c r="AE979" s="318" t="e">
        <f t="shared" si="270"/>
        <v>#N/A</v>
      </c>
      <c r="AF979" s="318" t="e">
        <f>VLOOKUP(AC979,'Price list'!AN:AO,2,FALSE)</f>
        <v>#N/A</v>
      </c>
      <c r="AG979" s="318">
        <f t="shared" si="271"/>
        <v>0</v>
      </c>
      <c r="AH979" s="318">
        <f t="shared" si="272"/>
        <v>0</v>
      </c>
      <c r="AI979" s="318">
        <f t="shared" si="273"/>
        <v>0</v>
      </c>
    </row>
    <row r="980" spans="19:35" x14ac:dyDescent="0.25">
      <c r="S980" s="320">
        <f t="shared" si="263"/>
        <v>0</v>
      </c>
      <c r="T980" s="320">
        <f t="shared" si="264"/>
        <v>0</v>
      </c>
      <c r="U980" s="320"/>
      <c r="V980" s="320" t="e">
        <f>VLOOKUP(S980,'Price list'!D$15:S$298,15,FALSE)</f>
        <v>#N/A</v>
      </c>
      <c r="W980" s="320">
        <f t="shared" si="265"/>
        <v>0</v>
      </c>
      <c r="X980" s="320">
        <f t="shared" si="266"/>
        <v>0</v>
      </c>
      <c r="Y980" s="318" t="e">
        <f t="shared" si="262"/>
        <v>#N/A</v>
      </c>
      <c r="Z980" s="318">
        <f t="shared" si="267"/>
        <v>0</v>
      </c>
      <c r="AC980" s="318" t="e">
        <f t="shared" si="268"/>
        <v>#N/A</v>
      </c>
      <c r="AD980" s="318">
        <f t="shared" si="269"/>
        <v>0</v>
      </c>
      <c r="AE980" s="318" t="e">
        <f t="shared" si="270"/>
        <v>#N/A</v>
      </c>
      <c r="AF980" s="318" t="e">
        <f>VLOOKUP(AC980,'Price list'!AN:AO,2,FALSE)</f>
        <v>#N/A</v>
      </c>
      <c r="AG980" s="318">
        <f t="shared" si="271"/>
        <v>0</v>
      </c>
      <c r="AH980" s="318">
        <f t="shared" si="272"/>
        <v>0</v>
      </c>
      <c r="AI980" s="318">
        <f t="shared" si="273"/>
        <v>0</v>
      </c>
    </row>
    <row r="981" spans="19:35" x14ac:dyDescent="0.25">
      <c r="S981" s="320">
        <f t="shared" si="263"/>
        <v>0</v>
      </c>
      <c r="T981" s="320">
        <f t="shared" si="264"/>
        <v>0</v>
      </c>
      <c r="U981" s="320"/>
      <c r="V981" s="320" t="e">
        <f>VLOOKUP(S981,'Price list'!D$15:S$298,15,FALSE)</f>
        <v>#N/A</v>
      </c>
      <c r="W981" s="320">
        <f t="shared" si="265"/>
        <v>0</v>
      </c>
      <c r="X981" s="320">
        <f t="shared" si="266"/>
        <v>0</v>
      </c>
      <c r="Y981" s="318" t="e">
        <f t="shared" si="262"/>
        <v>#N/A</v>
      </c>
      <c r="Z981" s="318">
        <f t="shared" si="267"/>
        <v>0</v>
      </c>
      <c r="AC981" s="318" t="e">
        <f t="shared" si="268"/>
        <v>#N/A</v>
      </c>
      <c r="AD981" s="318">
        <f t="shared" si="269"/>
        <v>0</v>
      </c>
      <c r="AE981" s="318" t="e">
        <f t="shared" si="270"/>
        <v>#N/A</v>
      </c>
      <c r="AF981" s="318" t="e">
        <f>VLOOKUP(AC981,'Price list'!AN:AO,2,FALSE)</f>
        <v>#N/A</v>
      </c>
      <c r="AG981" s="318">
        <f t="shared" si="271"/>
        <v>0</v>
      </c>
      <c r="AH981" s="318">
        <f t="shared" si="272"/>
        <v>0</v>
      </c>
      <c r="AI981" s="318">
        <f t="shared" si="273"/>
        <v>0</v>
      </c>
    </row>
    <row r="982" spans="19:35" x14ac:dyDescent="0.25">
      <c r="S982" s="320">
        <f t="shared" si="263"/>
        <v>0</v>
      </c>
      <c r="T982" s="320">
        <f t="shared" si="264"/>
        <v>0</v>
      </c>
      <c r="U982" s="320"/>
      <c r="V982" s="320" t="e">
        <f>VLOOKUP(S982,'Price list'!D$15:S$298,15,FALSE)</f>
        <v>#N/A</v>
      </c>
      <c r="W982" s="320">
        <f t="shared" si="265"/>
        <v>0</v>
      </c>
      <c r="X982" s="320">
        <f t="shared" si="266"/>
        <v>0</v>
      </c>
      <c r="Y982" s="318" t="e">
        <f t="shared" si="262"/>
        <v>#N/A</v>
      </c>
      <c r="Z982" s="318">
        <f t="shared" si="267"/>
        <v>0</v>
      </c>
      <c r="AC982" s="318" t="e">
        <f t="shared" si="268"/>
        <v>#N/A</v>
      </c>
      <c r="AD982" s="318">
        <f t="shared" si="269"/>
        <v>0</v>
      </c>
      <c r="AE982" s="318" t="e">
        <f t="shared" si="270"/>
        <v>#N/A</v>
      </c>
      <c r="AF982" s="318" t="e">
        <f>VLOOKUP(AC982,'Price list'!AN:AO,2,FALSE)</f>
        <v>#N/A</v>
      </c>
      <c r="AG982" s="318">
        <f t="shared" si="271"/>
        <v>0</v>
      </c>
      <c r="AH982" s="318">
        <f t="shared" si="272"/>
        <v>0</v>
      </c>
      <c r="AI982" s="318">
        <f t="shared" si="273"/>
        <v>0</v>
      </c>
    </row>
    <row r="983" spans="19:35" x14ac:dyDescent="0.25">
      <c r="S983" s="320">
        <f t="shared" si="263"/>
        <v>0</v>
      </c>
      <c r="T983" s="320">
        <f t="shared" si="264"/>
        <v>0</v>
      </c>
      <c r="U983" s="320"/>
      <c r="V983" s="320" t="e">
        <f>VLOOKUP(S983,'Price list'!D$15:S$298,15,FALSE)</f>
        <v>#N/A</v>
      </c>
      <c r="W983" s="320">
        <f t="shared" si="265"/>
        <v>0</v>
      </c>
      <c r="X983" s="320">
        <f t="shared" si="266"/>
        <v>0</v>
      </c>
      <c r="Y983" s="318" t="e">
        <f t="shared" si="262"/>
        <v>#N/A</v>
      </c>
      <c r="Z983" s="318">
        <f t="shared" si="267"/>
        <v>0</v>
      </c>
      <c r="AC983" s="318" t="e">
        <f t="shared" si="268"/>
        <v>#N/A</v>
      </c>
      <c r="AD983" s="318">
        <f t="shared" si="269"/>
        <v>0</v>
      </c>
      <c r="AE983" s="318" t="e">
        <f t="shared" si="270"/>
        <v>#N/A</v>
      </c>
      <c r="AF983" s="318" t="e">
        <f>VLOOKUP(AC983,'Price list'!AN:AO,2,FALSE)</f>
        <v>#N/A</v>
      </c>
      <c r="AG983" s="318">
        <f t="shared" si="271"/>
        <v>0</v>
      </c>
      <c r="AH983" s="318">
        <f t="shared" si="272"/>
        <v>0</v>
      </c>
      <c r="AI983" s="318">
        <f t="shared" si="273"/>
        <v>0</v>
      </c>
    </row>
    <row r="984" spans="19:35" x14ac:dyDescent="0.25">
      <c r="S984" s="320">
        <f t="shared" si="263"/>
        <v>0</v>
      </c>
      <c r="T984" s="320">
        <f t="shared" si="264"/>
        <v>0</v>
      </c>
      <c r="U984" s="320"/>
      <c r="V984" s="320" t="e">
        <f>VLOOKUP(S984,'Price list'!D$15:S$298,15,FALSE)</f>
        <v>#N/A</v>
      </c>
      <c r="W984" s="320">
        <f t="shared" si="265"/>
        <v>0</v>
      </c>
      <c r="X984" s="320">
        <f t="shared" si="266"/>
        <v>0</v>
      </c>
      <c r="Y984" s="318" t="e">
        <f t="shared" si="262"/>
        <v>#N/A</v>
      </c>
      <c r="Z984" s="318">
        <f t="shared" si="267"/>
        <v>0</v>
      </c>
      <c r="AC984" s="318" t="e">
        <f t="shared" si="268"/>
        <v>#N/A</v>
      </c>
      <c r="AD984" s="318">
        <f t="shared" si="269"/>
        <v>0</v>
      </c>
      <c r="AE984" s="318" t="e">
        <f t="shared" si="270"/>
        <v>#N/A</v>
      </c>
      <c r="AF984" s="318" t="e">
        <f>VLOOKUP(AC984,'Price list'!AN:AO,2,FALSE)</f>
        <v>#N/A</v>
      </c>
      <c r="AG984" s="318">
        <f t="shared" si="271"/>
        <v>0</v>
      </c>
      <c r="AH984" s="318">
        <f t="shared" si="272"/>
        <v>0</v>
      </c>
      <c r="AI984" s="318">
        <f t="shared" si="273"/>
        <v>0</v>
      </c>
    </row>
    <row r="985" spans="19:35" x14ac:dyDescent="0.25">
      <c r="S985" s="320">
        <f t="shared" si="263"/>
        <v>0</v>
      </c>
      <c r="T985" s="320">
        <f t="shared" si="264"/>
        <v>0</v>
      </c>
      <c r="U985" s="320"/>
      <c r="V985" s="320" t="e">
        <f>VLOOKUP(S985,'Price list'!D$15:S$298,15,FALSE)</f>
        <v>#N/A</v>
      </c>
      <c r="W985" s="320">
        <f t="shared" si="265"/>
        <v>0</v>
      </c>
      <c r="X985" s="320">
        <f t="shared" si="266"/>
        <v>0</v>
      </c>
      <c r="Y985" s="318" t="e">
        <f t="shared" si="262"/>
        <v>#N/A</v>
      </c>
      <c r="Z985" s="318">
        <f t="shared" si="267"/>
        <v>0</v>
      </c>
      <c r="AC985" s="318" t="e">
        <f t="shared" si="268"/>
        <v>#N/A</v>
      </c>
      <c r="AD985" s="318">
        <f t="shared" si="269"/>
        <v>0</v>
      </c>
      <c r="AE985" s="318" t="e">
        <f t="shared" si="270"/>
        <v>#N/A</v>
      </c>
      <c r="AF985" s="318" t="e">
        <f>VLOOKUP(AC985,'Price list'!AN:AO,2,FALSE)</f>
        <v>#N/A</v>
      </c>
      <c r="AG985" s="318">
        <f t="shared" si="271"/>
        <v>0</v>
      </c>
      <c r="AH985" s="318">
        <f t="shared" si="272"/>
        <v>0</v>
      </c>
      <c r="AI985" s="318">
        <f t="shared" si="273"/>
        <v>0</v>
      </c>
    </row>
    <row r="986" spans="19:35" x14ac:dyDescent="0.25">
      <c r="S986" s="320">
        <f t="shared" si="263"/>
        <v>0</v>
      </c>
      <c r="T986" s="320">
        <f t="shared" si="264"/>
        <v>0</v>
      </c>
      <c r="U986" s="320"/>
      <c r="V986" s="320" t="e">
        <f>VLOOKUP(S986,'Price list'!D$15:S$298,15,FALSE)</f>
        <v>#N/A</v>
      </c>
      <c r="W986" s="320">
        <f t="shared" si="265"/>
        <v>0</v>
      </c>
      <c r="X986" s="320">
        <f t="shared" si="266"/>
        <v>0</v>
      </c>
      <c r="Y986" s="318" t="e">
        <f t="shared" si="262"/>
        <v>#N/A</v>
      </c>
      <c r="Z986" s="318">
        <f t="shared" si="267"/>
        <v>0</v>
      </c>
      <c r="AC986" s="318" t="e">
        <f t="shared" si="268"/>
        <v>#N/A</v>
      </c>
      <c r="AD986" s="318">
        <f t="shared" si="269"/>
        <v>0</v>
      </c>
      <c r="AE986" s="318" t="e">
        <f t="shared" si="270"/>
        <v>#N/A</v>
      </c>
      <c r="AF986" s="318" t="e">
        <f>VLOOKUP(AC986,'Price list'!AN:AO,2,FALSE)</f>
        <v>#N/A</v>
      </c>
      <c r="AG986" s="318">
        <f t="shared" si="271"/>
        <v>0</v>
      </c>
      <c r="AH986" s="318">
        <f t="shared" si="272"/>
        <v>0</v>
      </c>
      <c r="AI986" s="318">
        <f t="shared" si="273"/>
        <v>0</v>
      </c>
    </row>
    <row r="987" spans="19:35" x14ac:dyDescent="0.25">
      <c r="S987" s="320">
        <f t="shared" si="263"/>
        <v>0</v>
      </c>
      <c r="T987" s="320">
        <f t="shared" si="264"/>
        <v>0</v>
      </c>
      <c r="U987" s="320"/>
      <c r="V987" s="320" t="e">
        <f>VLOOKUP(S987,'Price list'!D$15:S$298,15,FALSE)</f>
        <v>#N/A</v>
      </c>
      <c r="W987" s="320">
        <f t="shared" si="265"/>
        <v>0</v>
      </c>
      <c r="X987" s="320">
        <f t="shared" si="266"/>
        <v>0</v>
      </c>
      <c r="Y987" s="318" t="e">
        <f t="shared" si="262"/>
        <v>#N/A</v>
      </c>
      <c r="Z987" s="318">
        <f t="shared" si="267"/>
        <v>0</v>
      </c>
      <c r="AC987" s="318" t="e">
        <f t="shared" si="268"/>
        <v>#N/A</v>
      </c>
      <c r="AD987" s="318">
        <f t="shared" si="269"/>
        <v>0</v>
      </c>
      <c r="AE987" s="318" t="e">
        <f t="shared" si="270"/>
        <v>#N/A</v>
      </c>
      <c r="AF987" s="318" t="e">
        <f>VLOOKUP(AC987,'Price list'!AN:AO,2,FALSE)</f>
        <v>#N/A</v>
      </c>
      <c r="AG987" s="318">
        <f t="shared" si="271"/>
        <v>0</v>
      </c>
      <c r="AH987" s="318">
        <f t="shared" si="272"/>
        <v>0</v>
      </c>
      <c r="AI987" s="318">
        <f t="shared" si="273"/>
        <v>0</v>
      </c>
    </row>
    <row r="988" spans="19:35" x14ac:dyDescent="0.25">
      <c r="S988" s="320">
        <f t="shared" si="263"/>
        <v>0</v>
      </c>
      <c r="T988" s="320">
        <f t="shared" si="264"/>
        <v>0</v>
      </c>
      <c r="U988" s="320"/>
      <c r="V988" s="320" t="e">
        <f>VLOOKUP(S988,'Price list'!D$15:S$298,15,FALSE)</f>
        <v>#N/A</v>
      </c>
      <c r="W988" s="320">
        <f t="shared" si="265"/>
        <v>0</v>
      </c>
      <c r="X988" s="320">
        <f t="shared" si="266"/>
        <v>0</v>
      </c>
      <c r="Y988" s="318" t="e">
        <f t="shared" si="262"/>
        <v>#N/A</v>
      </c>
      <c r="Z988" s="318">
        <f t="shared" si="267"/>
        <v>0</v>
      </c>
      <c r="AC988" s="318" t="e">
        <f t="shared" si="268"/>
        <v>#N/A</v>
      </c>
      <c r="AD988" s="318">
        <f t="shared" si="269"/>
        <v>0</v>
      </c>
      <c r="AE988" s="318" t="e">
        <f t="shared" si="270"/>
        <v>#N/A</v>
      </c>
      <c r="AF988" s="318" t="e">
        <f>VLOOKUP(AC988,'Price list'!AN:AO,2,FALSE)</f>
        <v>#N/A</v>
      </c>
      <c r="AG988" s="318">
        <f t="shared" si="271"/>
        <v>0</v>
      </c>
      <c r="AH988" s="318">
        <f t="shared" si="272"/>
        <v>0</v>
      </c>
      <c r="AI988" s="318">
        <f t="shared" si="273"/>
        <v>0</v>
      </c>
    </row>
    <row r="989" spans="19:35" x14ac:dyDescent="0.25">
      <c r="S989" s="320">
        <f t="shared" si="263"/>
        <v>0</v>
      </c>
      <c r="T989" s="320">
        <f t="shared" si="264"/>
        <v>0</v>
      </c>
      <c r="U989" s="320"/>
      <c r="V989" s="320" t="e">
        <f>VLOOKUP(S989,'Price list'!D$15:S$298,15,FALSE)</f>
        <v>#N/A</v>
      </c>
      <c r="W989" s="320">
        <f t="shared" si="265"/>
        <v>0</v>
      </c>
      <c r="X989" s="320">
        <f t="shared" si="266"/>
        <v>0</v>
      </c>
      <c r="Y989" s="318" t="e">
        <f t="shared" si="262"/>
        <v>#N/A</v>
      </c>
      <c r="Z989" s="318">
        <f t="shared" si="267"/>
        <v>0</v>
      </c>
      <c r="AC989" s="318" t="e">
        <f t="shared" si="268"/>
        <v>#N/A</v>
      </c>
      <c r="AD989" s="318">
        <f t="shared" si="269"/>
        <v>0</v>
      </c>
      <c r="AE989" s="318" t="e">
        <f t="shared" si="270"/>
        <v>#N/A</v>
      </c>
      <c r="AF989" s="318" t="e">
        <f>VLOOKUP(AC989,'Price list'!AN:AO,2,FALSE)</f>
        <v>#N/A</v>
      </c>
      <c r="AG989" s="318">
        <f t="shared" si="271"/>
        <v>0</v>
      </c>
      <c r="AH989" s="318">
        <f t="shared" si="272"/>
        <v>0</v>
      </c>
      <c r="AI989" s="318">
        <f t="shared" si="273"/>
        <v>0</v>
      </c>
    </row>
    <row r="990" spans="19:35" x14ac:dyDescent="0.25">
      <c r="S990" s="320">
        <f t="shared" si="263"/>
        <v>0</v>
      </c>
      <c r="T990" s="320">
        <f t="shared" si="264"/>
        <v>0</v>
      </c>
      <c r="U990" s="320"/>
      <c r="V990" s="320" t="e">
        <f>VLOOKUP(S990,'Price list'!D$15:S$298,15,FALSE)</f>
        <v>#N/A</v>
      </c>
      <c r="W990" s="320">
        <f t="shared" si="265"/>
        <v>0</v>
      </c>
      <c r="X990" s="320">
        <f t="shared" si="266"/>
        <v>0</v>
      </c>
      <c r="Y990" s="318" t="e">
        <f t="shared" si="262"/>
        <v>#N/A</v>
      </c>
      <c r="Z990" s="318">
        <f t="shared" si="267"/>
        <v>0</v>
      </c>
      <c r="AC990" s="318" t="e">
        <f t="shared" si="268"/>
        <v>#N/A</v>
      </c>
      <c r="AD990" s="318">
        <f t="shared" si="269"/>
        <v>0</v>
      </c>
      <c r="AE990" s="318" t="e">
        <f t="shared" si="270"/>
        <v>#N/A</v>
      </c>
      <c r="AF990" s="318" t="e">
        <f>VLOOKUP(AC990,'Price list'!AN:AO,2,FALSE)</f>
        <v>#N/A</v>
      </c>
      <c r="AG990" s="318">
        <f t="shared" si="271"/>
        <v>0</v>
      </c>
      <c r="AH990" s="318">
        <f t="shared" si="272"/>
        <v>0</v>
      </c>
      <c r="AI990" s="318">
        <f t="shared" si="273"/>
        <v>0</v>
      </c>
    </row>
    <row r="991" spans="19:35" x14ac:dyDescent="0.25">
      <c r="S991" s="320">
        <f t="shared" si="263"/>
        <v>0</v>
      </c>
      <c r="T991" s="320">
        <f t="shared" si="264"/>
        <v>0</v>
      </c>
      <c r="U991" s="320"/>
      <c r="V991" s="320" t="e">
        <f>VLOOKUP(S991,'Price list'!D$15:S$298,15,FALSE)</f>
        <v>#N/A</v>
      </c>
      <c r="W991" s="320">
        <f t="shared" si="265"/>
        <v>0</v>
      </c>
      <c r="X991" s="320">
        <f t="shared" si="266"/>
        <v>0</v>
      </c>
      <c r="Y991" s="318" t="e">
        <f t="shared" si="262"/>
        <v>#N/A</v>
      </c>
      <c r="Z991" s="318">
        <f t="shared" si="267"/>
        <v>0</v>
      </c>
      <c r="AC991" s="318" t="e">
        <f t="shared" si="268"/>
        <v>#N/A</v>
      </c>
      <c r="AD991" s="318">
        <f t="shared" si="269"/>
        <v>0</v>
      </c>
      <c r="AE991" s="318" t="e">
        <f t="shared" si="270"/>
        <v>#N/A</v>
      </c>
      <c r="AF991" s="318" t="e">
        <f>VLOOKUP(AC991,'Price list'!AN:AO,2,FALSE)</f>
        <v>#N/A</v>
      </c>
      <c r="AG991" s="318">
        <f t="shared" si="271"/>
        <v>0</v>
      </c>
      <c r="AH991" s="318">
        <f t="shared" si="272"/>
        <v>0</v>
      </c>
      <c r="AI991" s="318">
        <f t="shared" si="273"/>
        <v>0</v>
      </c>
    </row>
    <row r="992" spans="19:35" x14ac:dyDescent="0.25">
      <c r="S992" s="320">
        <f t="shared" si="263"/>
        <v>0</v>
      </c>
      <c r="T992" s="320">
        <f t="shared" si="264"/>
        <v>0</v>
      </c>
      <c r="U992" s="320"/>
      <c r="V992" s="320" t="e">
        <f>VLOOKUP(S992,'Price list'!D$15:S$298,15,FALSE)</f>
        <v>#N/A</v>
      </c>
      <c r="W992" s="320">
        <f t="shared" si="265"/>
        <v>0</v>
      </c>
      <c r="X992" s="320">
        <f t="shared" si="266"/>
        <v>0</v>
      </c>
      <c r="Y992" s="318" t="e">
        <f t="shared" si="262"/>
        <v>#N/A</v>
      </c>
      <c r="Z992" s="318">
        <f t="shared" si="267"/>
        <v>0</v>
      </c>
      <c r="AC992" s="318" t="e">
        <f t="shared" si="268"/>
        <v>#N/A</v>
      </c>
      <c r="AD992" s="318">
        <f t="shared" si="269"/>
        <v>0</v>
      </c>
      <c r="AE992" s="318" t="e">
        <f t="shared" si="270"/>
        <v>#N/A</v>
      </c>
      <c r="AF992" s="318" t="e">
        <f>VLOOKUP(AC992,'Price list'!AN:AO,2,FALSE)</f>
        <v>#N/A</v>
      </c>
      <c r="AG992" s="318">
        <f t="shared" si="271"/>
        <v>0</v>
      </c>
      <c r="AH992" s="318">
        <f t="shared" si="272"/>
        <v>0</v>
      </c>
      <c r="AI992" s="318">
        <f t="shared" si="273"/>
        <v>0</v>
      </c>
    </row>
    <row r="993" spans="19:35" x14ac:dyDescent="0.25">
      <c r="S993" s="320">
        <f t="shared" si="263"/>
        <v>0</v>
      </c>
      <c r="T993" s="320">
        <f t="shared" si="264"/>
        <v>0</v>
      </c>
      <c r="U993" s="320"/>
      <c r="V993" s="320" t="e">
        <f>VLOOKUP(S993,'Price list'!D$15:S$298,15,FALSE)</f>
        <v>#N/A</v>
      </c>
      <c r="W993" s="320">
        <f t="shared" si="265"/>
        <v>0</v>
      </c>
      <c r="X993" s="320">
        <f t="shared" si="266"/>
        <v>0</v>
      </c>
      <c r="Y993" s="318" t="e">
        <f t="shared" si="262"/>
        <v>#N/A</v>
      </c>
      <c r="Z993" s="318">
        <f t="shared" si="267"/>
        <v>0</v>
      </c>
      <c r="AC993" s="318" t="e">
        <f t="shared" si="268"/>
        <v>#N/A</v>
      </c>
      <c r="AD993" s="318">
        <f t="shared" si="269"/>
        <v>0</v>
      </c>
      <c r="AE993" s="318" t="e">
        <f t="shared" si="270"/>
        <v>#N/A</v>
      </c>
      <c r="AF993" s="318" t="e">
        <f>VLOOKUP(AC993,'Price list'!AN:AO,2,FALSE)</f>
        <v>#N/A</v>
      </c>
      <c r="AG993" s="318">
        <f t="shared" si="271"/>
        <v>0</v>
      </c>
      <c r="AH993" s="318">
        <f t="shared" si="272"/>
        <v>0</v>
      </c>
      <c r="AI993" s="318">
        <f t="shared" si="273"/>
        <v>0</v>
      </c>
    </row>
    <row r="994" spans="19:35" x14ac:dyDescent="0.25">
      <c r="S994" s="320">
        <f t="shared" si="263"/>
        <v>0</v>
      </c>
      <c r="T994" s="320">
        <f t="shared" si="264"/>
        <v>0</v>
      </c>
      <c r="U994" s="320"/>
      <c r="V994" s="320" t="e">
        <f>VLOOKUP(S994,'Price list'!D$15:S$298,15,FALSE)</f>
        <v>#N/A</v>
      </c>
      <c r="W994" s="320">
        <f t="shared" si="265"/>
        <v>0</v>
      </c>
      <c r="X994" s="320">
        <f t="shared" si="266"/>
        <v>0</v>
      </c>
      <c r="Y994" s="318" t="e">
        <f t="shared" si="262"/>
        <v>#N/A</v>
      </c>
      <c r="Z994" s="318">
        <f t="shared" si="267"/>
        <v>0</v>
      </c>
      <c r="AC994" s="318" t="e">
        <f t="shared" si="268"/>
        <v>#N/A</v>
      </c>
      <c r="AD994" s="318">
        <f t="shared" si="269"/>
        <v>0</v>
      </c>
      <c r="AE994" s="318" t="e">
        <f t="shared" si="270"/>
        <v>#N/A</v>
      </c>
      <c r="AF994" s="318" t="e">
        <f>VLOOKUP(AC994,'Price list'!AN:AO,2,FALSE)</f>
        <v>#N/A</v>
      </c>
      <c r="AG994" s="318">
        <f t="shared" si="271"/>
        <v>0</v>
      </c>
      <c r="AH994" s="318">
        <f t="shared" si="272"/>
        <v>0</v>
      </c>
      <c r="AI994" s="318">
        <f t="shared" si="273"/>
        <v>0</v>
      </c>
    </row>
    <row r="995" spans="19:35" x14ac:dyDescent="0.25">
      <c r="S995" s="320">
        <f t="shared" si="263"/>
        <v>0</v>
      </c>
      <c r="T995" s="320">
        <f t="shared" si="264"/>
        <v>0</v>
      </c>
      <c r="U995" s="320"/>
      <c r="V995" s="320" t="e">
        <f>VLOOKUP(S995,'Price list'!D$15:S$298,15,FALSE)</f>
        <v>#N/A</v>
      </c>
      <c r="W995" s="320">
        <f t="shared" si="265"/>
        <v>0</v>
      </c>
      <c r="X995" s="320">
        <f t="shared" si="266"/>
        <v>0</v>
      </c>
      <c r="Y995" s="318" t="e">
        <f t="shared" si="262"/>
        <v>#N/A</v>
      </c>
      <c r="Z995" s="318">
        <f t="shared" si="267"/>
        <v>0</v>
      </c>
      <c r="AC995" s="318" t="e">
        <f t="shared" si="268"/>
        <v>#N/A</v>
      </c>
      <c r="AD995" s="318">
        <f t="shared" si="269"/>
        <v>0</v>
      </c>
      <c r="AE995" s="318" t="e">
        <f t="shared" si="270"/>
        <v>#N/A</v>
      </c>
      <c r="AF995" s="318" t="e">
        <f>VLOOKUP(AC995,'Price list'!AN:AO,2,FALSE)</f>
        <v>#N/A</v>
      </c>
      <c r="AG995" s="318">
        <f t="shared" si="271"/>
        <v>0</v>
      </c>
      <c r="AH995" s="318">
        <f t="shared" si="272"/>
        <v>0</v>
      </c>
      <c r="AI995" s="318">
        <f t="shared" si="273"/>
        <v>0</v>
      </c>
    </row>
    <row r="996" spans="19:35" x14ac:dyDescent="0.25">
      <c r="S996" s="320">
        <f t="shared" si="263"/>
        <v>0</v>
      </c>
      <c r="T996" s="320">
        <f t="shared" si="264"/>
        <v>0</v>
      </c>
      <c r="U996" s="320"/>
      <c r="V996" s="320" t="e">
        <f>VLOOKUP(S996,'Price list'!D$15:S$298,15,FALSE)</f>
        <v>#N/A</v>
      </c>
      <c r="W996" s="320">
        <f t="shared" si="265"/>
        <v>0</v>
      </c>
      <c r="X996" s="320">
        <f t="shared" si="266"/>
        <v>0</v>
      </c>
      <c r="Y996" s="318" t="e">
        <f t="shared" si="262"/>
        <v>#N/A</v>
      </c>
      <c r="Z996" s="318">
        <f t="shared" si="267"/>
        <v>0</v>
      </c>
      <c r="AC996" s="318" t="e">
        <f t="shared" si="268"/>
        <v>#N/A</v>
      </c>
      <c r="AD996" s="318">
        <f t="shared" si="269"/>
        <v>0</v>
      </c>
      <c r="AE996" s="318" t="e">
        <f t="shared" si="270"/>
        <v>#N/A</v>
      </c>
      <c r="AF996" s="318" t="e">
        <f>VLOOKUP(AC996,'Price list'!AN:AO,2,FALSE)</f>
        <v>#N/A</v>
      </c>
      <c r="AG996" s="318">
        <f t="shared" si="271"/>
        <v>0</v>
      </c>
      <c r="AH996" s="318">
        <f t="shared" si="272"/>
        <v>0</v>
      </c>
      <c r="AI996" s="318">
        <f t="shared" si="273"/>
        <v>0</v>
      </c>
    </row>
    <row r="997" spans="19:35" x14ac:dyDescent="0.25">
      <c r="S997" s="320">
        <f t="shared" si="263"/>
        <v>0</v>
      </c>
      <c r="T997" s="320">
        <f t="shared" si="264"/>
        <v>0</v>
      </c>
      <c r="U997" s="320"/>
      <c r="V997" s="320" t="e">
        <f>VLOOKUP(S997,'Price list'!D$15:S$298,15,FALSE)</f>
        <v>#N/A</v>
      </c>
      <c r="W997" s="320">
        <f t="shared" si="265"/>
        <v>0</v>
      </c>
      <c r="X997" s="320">
        <f t="shared" si="266"/>
        <v>0</v>
      </c>
      <c r="Y997" s="318" t="e">
        <f t="shared" si="262"/>
        <v>#N/A</v>
      </c>
      <c r="Z997" s="318">
        <f t="shared" si="267"/>
        <v>0</v>
      </c>
      <c r="AC997" s="318" t="e">
        <f t="shared" si="268"/>
        <v>#N/A</v>
      </c>
      <c r="AD997" s="318">
        <f t="shared" si="269"/>
        <v>0</v>
      </c>
      <c r="AE997" s="318" t="e">
        <f t="shared" si="270"/>
        <v>#N/A</v>
      </c>
      <c r="AF997" s="318" t="e">
        <f>VLOOKUP(AC997,'Price list'!AN:AO,2,FALSE)</f>
        <v>#N/A</v>
      </c>
      <c r="AG997" s="318">
        <f t="shared" si="271"/>
        <v>0</v>
      </c>
      <c r="AH997" s="318">
        <f t="shared" si="272"/>
        <v>0</v>
      </c>
      <c r="AI997" s="318">
        <f t="shared" si="273"/>
        <v>0</v>
      </c>
    </row>
    <row r="998" spans="19:35" x14ac:dyDescent="0.25">
      <c r="S998" s="320">
        <f t="shared" si="263"/>
        <v>0</v>
      </c>
      <c r="T998" s="320">
        <f t="shared" si="264"/>
        <v>0</v>
      </c>
      <c r="U998" s="320"/>
      <c r="V998" s="320" t="e">
        <f>VLOOKUP(S998,'Price list'!D$15:S$298,15,FALSE)</f>
        <v>#N/A</v>
      </c>
      <c r="W998" s="320">
        <f t="shared" si="265"/>
        <v>0</v>
      </c>
      <c r="X998" s="320">
        <f t="shared" si="266"/>
        <v>0</v>
      </c>
      <c r="Y998" s="318" t="e">
        <f t="shared" si="262"/>
        <v>#N/A</v>
      </c>
      <c r="Z998" s="318">
        <f t="shared" si="267"/>
        <v>0</v>
      </c>
      <c r="AC998" s="318" t="e">
        <f t="shared" si="268"/>
        <v>#N/A</v>
      </c>
      <c r="AD998" s="318">
        <f t="shared" si="269"/>
        <v>0</v>
      </c>
      <c r="AE998" s="318" t="e">
        <f t="shared" si="270"/>
        <v>#N/A</v>
      </c>
      <c r="AF998" s="318" t="e">
        <f>VLOOKUP(AC998,'Price list'!AN:AO,2,FALSE)</f>
        <v>#N/A</v>
      </c>
      <c r="AG998" s="318">
        <f t="shared" si="271"/>
        <v>0</v>
      </c>
      <c r="AH998" s="318">
        <f t="shared" si="272"/>
        <v>0</v>
      </c>
      <c r="AI998" s="318">
        <f t="shared" si="273"/>
        <v>0</v>
      </c>
    </row>
    <row r="999" spans="19:35" x14ac:dyDescent="0.25">
      <c r="S999" s="320">
        <f t="shared" si="263"/>
        <v>0</v>
      </c>
      <c r="T999" s="320">
        <f t="shared" si="264"/>
        <v>0</v>
      </c>
      <c r="U999" s="320"/>
      <c r="V999" s="320" t="e">
        <f>VLOOKUP(S999,'Price list'!D$15:S$298,15,FALSE)</f>
        <v>#N/A</v>
      </c>
      <c r="W999" s="320">
        <f t="shared" si="265"/>
        <v>0</v>
      </c>
      <c r="X999" s="320">
        <f t="shared" si="266"/>
        <v>0</v>
      </c>
      <c r="Y999" s="318" t="e">
        <f t="shared" si="262"/>
        <v>#N/A</v>
      </c>
      <c r="Z999" s="318">
        <f t="shared" si="267"/>
        <v>0</v>
      </c>
      <c r="AC999" s="318" t="e">
        <f t="shared" si="268"/>
        <v>#N/A</v>
      </c>
      <c r="AD999" s="318">
        <f t="shared" si="269"/>
        <v>0</v>
      </c>
      <c r="AE999" s="318" t="e">
        <f t="shared" si="270"/>
        <v>#N/A</v>
      </c>
      <c r="AF999" s="318" t="e">
        <f>VLOOKUP(AC999,'Price list'!AN:AO,2,FALSE)</f>
        <v>#N/A</v>
      </c>
      <c r="AG999" s="318">
        <f t="shared" si="271"/>
        <v>0</v>
      </c>
      <c r="AH999" s="318">
        <f t="shared" si="272"/>
        <v>0</v>
      </c>
      <c r="AI999" s="318">
        <f t="shared" si="273"/>
        <v>0</v>
      </c>
    </row>
    <row r="1000" spans="19:35" x14ac:dyDescent="0.25">
      <c r="S1000" s="320">
        <f t="shared" si="263"/>
        <v>0</v>
      </c>
      <c r="T1000" s="320">
        <f t="shared" si="264"/>
        <v>0</v>
      </c>
      <c r="U1000" s="320"/>
      <c r="V1000" s="320" t="e">
        <f>VLOOKUP(S1000,'Price list'!D$15:S$298,15,FALSE)</f>
        <v>#N/A</v>
      </c>
      <c r="W1000" s="320">
        <f t="shared" si="265"/>
        <v>0</v>
      </c>
      <c r="X1000" s="320">
        <f t="shared" si="266"/>
        <v>0</v>
      </c>
      <c r="Y1000" s="318" t="e">
        <f t="shared" si="262"/>
        <v>#N/A</v>
      </c>
      <c r="Z1000" s="318">
        <f t="shared" si="267"/>
        <v>0</v>
      </c>
      <c r="AC1000" s="318" t="e">
        <f t="shared" si="268"/>
        <v>#N/A</v>
      </c>
      <c r="AD1000" s="318">
        <f t="shared" si="269"/>
        <v>0</v>
      </c>
      <c r="AE1000" s="318" t="e">
        <f t="shared" si="270"/>
        <v>#N/A</v>
      </c>
      <c r="AF1000" s="318" t="e">
        <f>VLOOKUP(AC1000,'Price list'!AN:AO,2,FALSE)</f>
        <v>#N/A</v>
      </c>
      <c r="AG1000" s="318">
        <f t="shared" si="271"/>
        <v>0</v>
      </c>
      <c r="AH1000" s="318">
        <f t="shared" si="272"/>
        <v>0</v>
      </c>
      <c r="AI1000" s="318">
        <f t="shared" si="273"/>
        <v>0</v>
      </c>
    </row>
    <row r="1001" spans="19:35" x14ac:dyDescent="0.25">
      <c r="S1001" s="320">
        <f t="shared" si="263"/>
        <v>0</v>
      </c>
      <c r="T1001" s="320">
        <f t="shared" si="264"/>
        <v>0</v>
      </c>
      <c r="U1001" s="320"/>
      <c r="V1001" s="320" t="e">
        <f>VLOOKUP(S1001,'Price list'!D$15:S$298,15,FALSE)</f>
        <v>#N/A</v>
      </c>
      <c r="W1001" s="320">
        <f t="shared" si="265"/>
        <v>0</v>
      </c>
      <c r="X1001" s="320">
        <f t="shared" si="266"/>
        <v>0</v>
      </c>
      <c r="Y1001" s="318" t="e">
        <f t="shared" si="262"/>
        <v>#N/A</v>
      </c>
      <c r="Z1001" s="318">
        <f t="shared" si="267"/>
        <v>0</v>
      </c>
      <c r="AC1001" s="318" t="e">
        <f t="shared" si="268"/>
        <v>#N/A</v>
      </c>
      <c r="AD1001" s="318">
        <f t="shared" si="269"/>
        <v>0</v>
      </c>
      <c r="AE1001" s="318" t="e">
        <f t="shared" si="270"/>
        <v>#N/A</v>
      </c>
      <c r="AF1001" s="318" t="e">
        <f>VLOOKUP(AC1001,'Price list'!AN:AO,2,FALSE)</f>
        <v>#N/A</v>
      </c>
      <c r="AG1001" s="318">
        <f t="shared" si="271"/>
        <v>0</v>
      </c>
      <c r="AH1001" s="318">
        <f t="shared" si="272"/>
        <v>0</v>
      </c>
      <c r="AI1001" s="318">
        <f t="shared" si="273"/>
        <v>0</v>
      </c>
    </row>
    <row r="1002" spans="19:35" x14ac:dyDescent="0.25">
      <c r="S1002" s="320">
        <f t="shared" si="263"/>
        <v>0</v>
      </c>
      <c r="T1002" s="320">
        <f t="shared" si="264"/>
        <v>0</v>
      </c>
      <c r="U1002" s="320"/>
      <c r="V1002" s="320" t="e">
        <f>VLOOKUP(S1002,'Price list'!D$15:S$298,15,FALSE)</f>
        <v>#N/A</v>
      </c>
      <c r="W1002" s="320">
        <f t="shared" si="265"/>
        <v>0</v>
      </c>
      <c r="X1002" s="320">
        <f t="shared" si="266"/>
        <v>0</v>
      </c>
      <c r="Y1002" s="318" t="e">
        <f t="shared" si="262"/>
        <v>#N/A</v>
      </c>
      <c r="Z1002" s="318">
        <f t="shared" si="267"/>
        <v>0</v>
      </c>
      <c r="AC1002" s="318" t="e">
        <f t="shared" si="268"/>
        <v>#N/A</v>
      </c>
      <c r="AD1002" s="318">
        <f t="shared" si="269"/>
        <v>0</v>
      </c>
      <c r="AE1002" s="318" t="e">
        <f t="shared" si="270"/>
        <v>#N/A</v>
      </c>
      <c r="AF1002" s="318" t="e">
        <f>VLOOKUP(AC1002,'Price list'!AN:AO,2,FALSE)</f>
        <v>#N/A</v>
      </c>
      <c r="AG1002" s="318">
        <f t="shared" si="271"/>
        <v>0</v>
      </c>
      <c r="AH1002" s="318">
        <f t="shared" si="272"/>
        <v>0</v>
      </c>
      <c r="AI1002" s="318">
        <f t="shared" si="273"/>
        <v>0</v>
      </c>
    </row>
    <row r="1003" spans="19:35" x14ac:dyDescent="0.25">
      <c r="S1003" s="320">
        <f t="shared" si="263"/>
        <v>0</v>
      </c>
      <c r="T1003" s="320">
        <f t="shared" si="264"/>
        <v>0</v>
      </c>
      <c r="U1003" s="320"/>
      <c r="V1003" s="320" t="e">
        <f>VLOOKUP(S1003,'Price list'!D$15:S$298,15,FALSE)</f>
        <v>#N/A</v>
      </c>
      <c r="W1003" s="320">
        <f t="shared" si="265"/>
        <v>0</v>
      </c>
      <c r="X1003" s="320">
        <f t="shared" si="266"/>
        <v>0</v>
      </c>
      <c r="Y1003" s="318" t="e">
        <f t="shared" si="262"/>
        <v>#N/A</v>
      </c>
      <c r="Z1003" s="318">
        <f t="shared" si="267"/>
        <v>0</v>
      </c>
      <c r="AC1003" s="318" t="e">
        <f t="shared" si="268"/>
        <v>#N/A</v>
      </c>
      <c r="AD1003" s="318">
        <f t="shared" si="269"/>
        <v>0</v>
      </c>
      <c r="AE1003" s="318" t="e">
        <f t="shared" si="270"/>
        <v>#N/A</v>
      </c>
      <c r="AF1003" s="318" t="e">
        <f>VLOOKUP(AC1003,'Price list'!AN:AO,2,FALSE)</f>
        <v>#N/A</v>
      </c>
      <c r="AG1003" s="318">
        <f t="shared" si="271"/>
        <v>0</v>
      </c>
      <c r="AH1003" s="318">
        <f t="shared" si="272"/>
        <v>0</v>
      </c>
      <c r="AI1003" s="318">
        <f t="shared" si="273"/>
        <v>0</v>
      </c>
    </row>
    <row r="1004" spans="19:35" x14ac:dyDescent="0.25">
      <c r="S1004" s="320">
        <f t="shared" si="263"/>
        <v>0</v>
      </c>
      <c r="T1004" s="320">
        <f t="shared" si="264"/>
        <v>0</v>
      </c>
      <c r="U1004" s="320"/>
      <c r="V1004" s="320" t="e">
        <f>VLOOKUP(S1004,'Price list'!D$15:S$298,15,FALSE)</f>
        <v>#N/A</v>
      </c>
      <c r="W1004" s="320">
        <f t="shared" si="265"/>
        <v>0</v>
      </c>
      <c r="X1004" s="320">
        <f t="shared" si="266"/>
        <v>0</v>
      </c>
      <c r="Y1004" s="318" t="e">
        <f t="shared" si="262"/>
        <v>#N/A</v>
      </c>
      <c r="Z1004" s="318">
        <f t="shared" si="267"/>
        <v>0</v>
      </c>
      <c r="AC1004" s="318" t="e">
        <f t="shared" si="268"/>
        <v>#N/A</v>
      </c>
      <c r="AD1004" s="318">
        <f t="shared" si="269"/>
        <v>0</v>
      </c>
      <c r="AE1004" s="318" t="e">
        <f t="shared" si="270"/>
        <v>#N/A</v>
      </c>
      <c r="AF1004" s="318" t="e">
        <f>VLOOKUP(AC1004,'Price list'!AN:AO,2,FALSE)</f>
        <v>#N/A</v>
      </c>
      <c r="AG1004" s="318">
        <f t="shared" si="271"/>
        <v>0</v>
      </c>
      <c r="AH1004" s="318">
        <f t="shared" si="272"/>
        <v>0</v>
      </c>
      <c r="AI1004" s="318">
        <f t="shared" si="273"/>
        <v>0</v>
      </c>
    </row>
    <row r="1005" spans="19:35" x14ac:dyDescent="0.25">
      <c r="S1005" s="320">
        <f t="shared" si="263"/>
        <v>0</v>
      </c>
      <c r="T1005" s="320">
        <f t="shared" si="264"/>
        <v>0</v>
      </c>
      <c r="U1005" s="320"/>
      <c r="V1005" s="320" t="e">
        <f>VLOOKUP(S1005,'Price list'!D$15:S$298,15,FALSE)</f>
        <v>#N/A</v>
      </c>
      <c r="W1005" s="320">
        <f t="shared" si="265"/>
        <v>0</v>
      </c>
      <c r="X1005" s="320">
        <f t="shared" si="266"/>
        <v>0</v>
      </c>
      <c r="Y1005" s="318" t="e">
        <f t="shared" si="262"/>
        <v>#N/A</v>
      </c>
      <c r="Z1005" s="318">
        <f t="shared" si="267"/>
        <v>0</v>
      </c>
      <c r="AC1005" s="318" t="e">
        <f t="shared" si="268"/>
        <v>#N/A</v>
      </c>
      <c r="AD1005" s="318">
        <f t="shared" si="269"/>
        <v>0</v>
      </c>
      <c r="AE1005" s="318" t="e">
        <f t="shared" si="270"/>
        <v>#N/A</v>
      </c>
      <c r="AF1005" s="318" t="e">
        <f>VLOOKUP(AC1005,'Price list'!AN:AO,2,FALSE)</f>
        <v>#N/A</v>
      </c>
      <c r="AG1005" s="318">
        <f t="shared" si="271"/>
        <v>0</v>
      </c>
      <c r="AH1005" s="318">
        <f t="shared" si="272"/>
        <v>0</v>
      </c>
      <c r="AI1005" s="318">
        <f t="shared" si="273"/>
        <v>0</v>
      </c>
    </row>
    <row r="1006" spans="19:35" x14ac:dyDescent="0.25">
      <c r="S1006" s="320">
        <f t="shared" si="263"/>
        <v>0</v>
      </c>
      <c r="T1006" s="320">
        <f t="shared" si="264"/>
        <v>0</v>
      </c>
      <c r="U1006" s="320"/>
      <c r="V1006" s="320" t="e">
        <f>VLOOKUP(S1006,'Price list'!D$15:S$298,15,FALSE)</f>
        <v>#N/A</v>
      </c>
      <c r="W1006" s="320">
        <f t="shared" si="265"/>
        <v>0</v>
      </c>
      <c r="X1006" s="320">
        <f t="shared" si="266"/>
        <v>0</v>
      </c>
      <c r="Y1006" s="318" t="e">
        <f t="shared" si="262"/>
        <v>#N/A</v>
      </c>
      <c r="Z1006" s="318">
        <f t="shared" si="267"/>
        <v>0</v>
      </c>
      <c r="AC1006" s="318" t="e">
        <f t="shared" si="268"/>
        <v>#N/A</v>
      </c>
      <c r="AD1006" s="318">
        <f t="shared" si="269"/>
        <v>0</v>
      </c>
      <c r="AE1006" s="318" t="e">
        <f t="shared" si="270"/>
        <v>#N/A</v>
      </c>
      <c r="AF1006" s="318" t="e">
        <f>VLOOKUP(AC1006,'Price list'!AN:AO,2,FALSE)</f>
        <v>#N/A</v>
      </c>
      <c r="AG1006" s="318">
        <f t="shared" si="271"/>
        <v>0</v>
      </c>
      <c r="AH1006" s="318">
        <f t="shared" si="272"/>
        <v>0</v>
      </c>
      <c r="AI1006" s="318">
        <f t="shared" si="273"/>
        <v>0</v>
      </c>
    </row>
    <row r="1007" spans="19:35" x14ac:dyDescent="0.25">
      <c r="S1007" s="320">
        <f t="shared" si="263"/>
        <v>0</v>
      </c>
      <c r="T1007" s="320">
        <f t="shared" si="264"/>
        <v>0</v>
      </c>
      <c r="U1007" s="320"/>
      <c r="V1007" s="320" t="e">
        <f>VLOOKUP(S1007,'Price list'!D$15:S$298,15,FALSE)</f>
        <v>#N/A</v>
      </c>
      <c r="W1007" s="320">
        <f t="shared" si="265"/>
        <v>0</v>
      </c>
      <c r="X1007" s="320">
        <f t="shared" si="266"/>
        <v>0</v>
      </c>
      <c r="Y1007" s="318" t="e">
        <f t="shared" si="262"/>
        <v>#N/A</v>
      </c>
      <c r="Z1007" s="318">
        <f t="shared" si="267"/>
        <v>0</v>
      </c>
      <c r="AC1007" s="318" t="e">
        <f t="shared" si="268"/>
        <v>#N/A</v>
      </c>
      <c r="AD1007" s="318">
        <f t="shared" si="269"/>
        <v>0</v>
      </c>
      <c r="AE1007" s="318" t="e">
        <f t="shared" si="270"/>
        <v>#N/A</v>
      </c>
      <c r="AF1007" s="318" t="e">
        <f>VLOOKUP(AC1007,'Price list'!AN:AO,2,FALSE)</f>
        <v>#N/A</v>
      </c>
      <c r="AG1007" s="318">
        <f t="shared" si="271"/>
        <v>0</v>
      </c>
      <c r="AH1007" s="318">
        <f t="shared" si="272"/>
        <v>0</v>
      </c>
      <c r="AI1007" s="318">
        <f t="shared" si="273"/>
        <v>0</v>
      </c>
    </row>
    <row r="1008" spans="19:35" x14ac:dyDescent="0.25">
      <c r="S1008" s="320">
        <f t="shared" si="263"/>
        <v>0</v>
      </c>
      <c r="T1008" s="320">
        <f t="shared" si="264"/>
        <v>0</v>
      </c>
      <c r="U1008" s="320"/>
      <c r="V1008" s="320" t="e">
        <f>VLOOKUP(S1008,'Price list'!D$15:S$298,15,FALSE)</f>
        <v>#N/A</v>
      </c>
      <c r="W1008" s="320">
        <f t="shared" si="265"/>
        <v>0</v>
      </c>
      <c r="X1008" s="320">
        <f t="shared" si="266"/>
        <v>0</v>
      </c>
      <c r="Y1008" s="318" t="e">
        <f t="shared" si="262"/>
        <v>#N/A</v>
      </c>
      <c r="Z1008" s="318">
        <f t="shared" si="267"/>
        <v>0</v>
      </c>
      <c r="AC1008" s="318" t="e">
        <f t="shared" si="268"/>
        <v>#N/A</v>
      </c>
      <c r="AD1008" s="318">
        <f t="shared" si="269"/>
        <v>0</v>
      </c>
      <c r="AE1008" s="318" t="e">
        <f t="shared" si="270"/>
        <v>#N/A</v>
      </c>
      <c r="AF1008" s="318" t="e">
        <f>VLOOKUP(AC1008,'Price list'!AN:AO,2,FALSE)</f>
        <v>#N/A</v>
      </c>
      <c r="AG1008" s="318">
        <f t="shared" si="271"/>
        <v>0</v>
      </c>
      <c r="AH1008" s="318">
        <f t="shared" si="272"/>
        <v>0</v>
      </c>
      <c r="AI1008" s="318">
        <f t="shared" si="273"/>
        <v>0</v>
      </c>
    </row>
    <row r="1009" spans="19:35" x14ac:dyDescent="0.25">
      <c r="S1009" s="320">
        <f t="shared" si="263"/>
        <v>0</v>
      </c>
      <c r="T1009" s="320">
        <f t="shared" si="264"/>
        <v>0</v>
      </c>
      <c r="U1009" s="320"/>
      <c r="V1009" s="320" t="e">
        <f>VLOOKUP(S1009,'Price list'!D$15:S$298,15,FALSE)</f>
        <v>#N/A</v>
      </c>
      <c r="W1009" s="320">
        <f t="shared" si="265"/>
        <v>0</v>
      </c>
      <c r="X1009" s="320">
        <f t="shared" si="266"/>
        <v>0</v>
      </c>
      <c r="Y1009" s="318" t="e">
        <f t="shared" si="262"/>
        <v>#N/A</v>
      </c>
      <c r="Z1009" s="318">
        <f t="shared" si="267"/>
        <v>0</v>
      </c>
      <c r="AC1009" s="318" t="e">
        <f t="shared" si="268"/>
        <v>#N/A</v>
      </c>
      <c r="AD1009" s="318">
        <f t="shared" si="269"/>
        <v>0</v>
      </c>
      <c r="AE1009" s="318" t="e">
        <f t="shared" si="270"/>
        <v>#N/A</v>
      </c>
      <c r="AF1009" s="318" t="e">
        <f>VLOOKUP(AC1009,'Price list'!AN:AO,2,FALSE)</f>
        <v>#N/A</v>
      </c>
      <c r="AG1009" s="318">
        <f t="shared" si="271"/>
        <v>0</v>
      </c>
      <c r="AH1009" s="318">
        <f t="shared" si="272"/>
        <v>0</v>
      </c>
      <c r="AI1009" s="318">
        <f t="shared" si="273"/>
        <v>0</v>
      </c>
    </row>
    <row r="1010" spans="19:35" x14ac:dyDescent="0.25">
      <c r="S1010" s="320">
        <f t="shared" si="263"/>
        <v>0</v>
      </c>
      <c r="T1010" s="320">
        <f t="shared" si="264"/>
        <v>0</v>
      </c>
      <c r="U1010" s="320"/>
      <c r="V1010" s="320" t="e">
        <f>VLOOKUP(S1010,'Price list'!D$15:S$298,15,FALSE)</f>
        <v>#N/A</v>
      </c>
      <c r="W1010" s="320">
        <f t="shared" si="265"/>
        <v>0</v>
      </c>
      <c r="X1010" s="320">
        <f t="shared" si="266"/>
        <v>0</v>
      </c>
      <c r="Y1010" s="318" t="e">
        <f t="shared" si="262"/>
        <v>#N/A</v>
      </c>
      <c r="Z1010" s="318">
        <f t="shared" si="267"/>
        <v>0</v>
      </c>
      <c r="AC1010" s="318" t="e">
        <f t="shared" si="268"/>
        <v>#N/A</v>
      </c>
      <c r="AD1010" s="318">
        <f t="shared" si="269"/>
        <v>0</v>
      </c>
      <c r="AE1010" s="318" t="e">
        <f t="shared" si="270"/>
        <v>#N/A</v>
      </c>
      <c r="AF1010" s="318" t="e">
        <f>VLOOKUP(AC1010,'Price list'!AN:AO,2,FALSE)</f>
        <v>#N/A</v>
      </c>
      <c r="AG1010" s="318">
        <f t="shared" si="271"/>
        <v>0</v>
      </c>
      <c r="AH1010" s="318">
        <f t="shared" si="272"/>
        <v>0</v>
      </c>
      <c r="AI1010" s="318">
        <f t="shared" si="273"/>
        <v>0</v>
      </c>
    </row>
    <row r="1011" spans="19:35" x14ac:dyDescent="0.25">
      <c r="S1011" s="320">
        <f t="shared" si="263"/>
        <v>0</v>
      </c>
      <c r="T1011" s="320">
        <f t="shared" si="264"/>
        <v>0</v>
      </c>
      <c r="U1011" s="320"/>
      <c r="V1011" s="320" t="e">
        <f>VLOOKUP(S1011,'Price list'!D$15:S$298,15,FALSE)</f>
        <v>#N/A</v>
      </c>
      <c r="W1011" s="320">
        <f t="shared" si="265"/>
        <v>0</v>
      </c>
      <c r="X1011" s="320">
        <f t="shared" si="266"/>
        <v>0</v>
      </c>
      <c r="Y1011" s="318" t="e">
        <f t="shared" si="262"/>
        <v>#N/A</v>
      </c>
      <c r="Z1011" s="318">
        <f t="shared" si="267"/>
        <v>0</v>
      </c>
      <c r="AC1011" s="318" t="e">
        <f t="shared" si="268"/>
        <v>#N/A</v>
      </c>
      <c r="AD1011" s="318">
        <f t="shared" si="269"/>
        <v>0</v>
      </c>
      <c r="AE1011" s="318" t="e">
        <f t="shared" si="270"/>
        <v>#N/A</v>
      </c>
      <c r="AF1011" s="318" t="e">
        <f>VLOOKUP(AC1011,'Price list'!AN:AO,2,FALSE)</f>
        <v>#N/A</v>
      </c>
      <c r="AG1011" s="318">
        <f t="shared" si="271"/>
        <v>0</v>
      </c>
      <c r="AH1011" s="318">
        <f t="shared" si="272"/>
        <v>0</v>
      </c>
      <c r="AI1011" s="318">
        <f t="shared" si="273"/>
        <v>0</v>
      </c>
    </row>
    <row r="1012" spans="19:35" x14ac:dyDescent="0.25">
      <c r="S1012" s="320">
        <f t="shared" si="263"/>
        <v>0</v>
      </c>
      <c r="T1012" s="320">
        <f t="shared" si="264"/>
        <v>0</v>
      </c>
      <c r="U1012" s="320"/>
      <c r="V1012" s="320" t="e">
        <f>VLOOKUP(S1012,'Price list'!D$15:S$298,15,FALSE)</f>
        <v>#N/A</v>
      </c>
      <c r="W1012" s="320">
        <f t="shared" si="265"/>
        <v>0</v>
      </c>
      <c r="X1012" s="320">
        <f t="shared" si="266"/>
        <v>0</v>
      </c>
      <c r="Y1012" s="318" t="e">
        <f t="shared" si="262"/>
        <v>#N/A</v>
      </c>
      <c r="Z1012" s="318">
        <f t="shared" si="267"/>
        <v>0</v>
      </c>
      <c r="AC1012" s="318" t="e">
        <f t="shared" si="268"/>
        <v>#N/A</v>
      </c>
      <c r="AD1012" s="318">
        <f t="shared" si="269"/>
        <v>0</v>
      </c>
      <c r="AE1012" s="318" t="e">
        <f t="shared" si="270"/>
        <v>#N/A</v>
      </c>
      <c r="AF1012" s="318" t="e">
        <f>VLOOKUP(AC1012,'Price list'!AN:AO,2,FALSE)</f>
        <v>#N/A</v>
      </c>
      <c r="AG1012" s="318">
        <f t="shared" si="271"/>
        <v>0</v>
      </c>
      <c r="AH1012" s="318">
        <f t="shared" si="272"/>
        <v>0</v>
      </c>
      <c r="AI1012" s="318">
        <f t="shared" si="273"/>
        <v>0</v>
      </c>
    </row>
    <row r="1013" spans="19:35" x14ac:dyDescent="0.25">
      <c r="S1013" s="320">
        <f t="shared" si="263"/>
        <v>0</v>
      </c>
      <c r="T1013" s="320">
        <f t="shared" si="264"/>
        <v>0</v>
      </c>
      <c r="U1013" s="320"/>
      <c r="V1013" s="320" t="e">
        <f>VLOOKUP(S1013,'Price list'!D$15:S$298,15,FALSE)</f>
        <v>#N/A</v>
      </c>
      <c r="W1013" s="320">
        <f t="shared" si="265"/>
        <v>0</v>
      </c>
      <c r="X1013" s="320">
        <f t="shared" si="266"/>
        <v>0</v>
      </c>
      <c r="Y1013" s="318" t="e">
        <f t="shared" si="262"/>
        <v>#N/A</v>
      </c>
      <c r="Z1013" s="318">
        <f t="shared" si="267"/>
        <v>0</v>
      </c>
      <c r="AC1013" s="318" t="e">
        <f t="shared" si="268"/>
        <v>#N/A</v>
      </c>
      <c r="AD1013" s="318">
        <f t="shared" si="269"/>
        <v>0</v>
      </c>
      <c r="AE1013" s="318" t="e">
        <f t="shared" si="270"/>
        <v>#N/A</v>
      </c>
      <c r="AF1013" s="318" t="e">
        <f>VLOOKUP(AC1013,'Price list'!AN:AO,2,FALSE)</f>
        <v>#N/A</v>
      </c>
      <c r="AG1013" s="318">
        <f t="shared" si="271"/>
        <v>0</v>
      </c>
      <c r="AH1013" s="318">
        <f t="shared" si="272"/>
        <v>0</v>
      </c>
      <c r="AI1013" s="318">
        <f t="shared" si="273"/>
        <v>0</v>
      </c>
    </row>
    <row r="1014" spans="19:35" x14ac:dyDescent="0.25">
      <c r="S1014" s="320">
        <f t="shared" si="263"/>
        <v>0</v>
      </c>
      <c r="T1014" s="320">
        <f t="shared" si="264"/>
        <v>0</v>
      </c>
      <c r="U1014" s="320"/>
      <c r="V1014" s="320" t="e">
        <f>VLOOKUP(S1014,'Price list'!D$15:S$298,15,FALSE)</f>
        <v>#N/A</v>
      </c>
      <c r="W1014" s="320">
        <f t="shared" si="265"/>
        <v>0</v>
      </c>
      <c r="X1014" s="320">
        <f t="shared" si="266"/>
        <v>0</v>
      </c>
      <c r="Y1014" s="318" t="e">
        <f t="shared" si="262"/>
        <v>#N/A</v>
      </c>
      <c r="Z1014" s="318">
        <f t="shared" si="267"/>
        <v>0</v>
      </c>
      <c r="AC1014" s="318" t="e">
        <f t="shared" si="268"/>
        <v>#N/A</v>
      </c>
      <c r="AD1014" s="318">
        <f t="shared" si="269"/>
        <v>0</v>
      </c>
      <c r="AE1014" s="318" t="e">
        <f t="shared" si="270"/>
        <v>#N/A</v>
      </c>
      <c r="AF1014" s="318" t="e">
        <f>VLOOKUP(AC1014,'Price list'!AN:AO,2,FALSE)</f>
        <v>#N/A</v>
      </c>
      <c r="AG1014" s="318">
        <f t="shared" si="271"/>
        <v>0</v>
      </c>
      <c r="AH1014" s="318">
        <f t="shared" si="272"/>
        <v>0</v>
      </c>
      <c r="AI1014" s="318">
        <f t="shared" si="273"/>
        <v>0</v>
      </c>
    </row>
    <row r="1015" spans="19:35" x14ac:dyDescent="0.25">
      <c r="S1015" s="320">
        <f t="shared" si="263"/>
        <v>0</v>
      </c>
      <c r="T1015" s="320">
        <f t="shared" si="264"/>
        <v>0</v>
      </c>
      <c r="U1015" s="320"/>
      <c r="V1015" s="320" t="e">
        <f>VLOOKUP(S1015,'Price list'!D$15:S$298,15,FALSE)</f>
        <v>#N/A</v>
      </c>
      <c r="W1015" s="320">
        <f t="shared" si="265"/>
        <v>0</v>
      </c>
      <c r="X1015" s="320">
        <f t="shared" si="266"/>
        <v>0</v>
      </c>
      <c r="Y1015" s="318" t="e">
        <f t="shared" si="262"/>
        <v>#N/A</v>
      </c>
      <c r="Z1015" s="318">
        <f t="shared" si="267"/>
        <v>0</v>
      </c>
      <c r="AC1015" s="318" t="e">
        <f t="shared" si="268"/>
        <v>#N/A</v>
      </c>
      <c r="AD1015" s="318">
        <f t="shared" si="269"/>
        <v>0</v>
      </c>
      <c r="AE1015" s="318" t="e">
        <f t="shared" si="270"/>
        <v>#N/A</v>
      </c>
      <c r="AF1015" s="318" t="e">
        <f>VLOOKUP(AC1015,'Price list'!AN:AO,2,FALSE)</f>
        <v>#N/A</v>
      </c>
      <c r="AG1015" s="318">
        <f t="shared" si="271"/>
        <v>0</v>
      </c>
      <c r="AH1015" s="318">
        <f t="shared" si="272"/>
        <v>0</v>
      </c>
      <c r="AI1015" s="318">
        <f t="shared" si="273"/>
        <v>0</v>
      </c>
    </row>
    <row r="1016" spans="19:35" x14ac:dyDescent="0.25">
      <c r="S1016" s="320">
        <f t="shared" si="263"/>
        <v>0</v>
      </c>
      <c r="T1016" s="320">
        <f t="shared" si="264"/>
        <v>0</v>
      </c>
      <c r="U1016" s="320"/>
      <c r="V1016" s="320" t="e">
        <f>VLOOKUP(S1016,'Price list'!D$15:S$298,15,FALSE)</f>
        <v>#N/A</v>
      </c>
      <c r="W1016" s="320">
        <f t="shared" si="265"/>
        <v>0</v>
      </c>
      <c r="X1016" s="320">
        <f t="shared" si="266"/>
        <v>0</v>
      </c>
      <c r="Y1016" s="318" t="e">
        <f t="shared" si="262"/>
        <v>#N/A</v>
      </c>
      <c r="Z1016" s="318">
        <f t="shared" si="267"/>
        <v>0</v>
      </c>
      <c r="AC1016" s="318" t="e">
        <f t="shared" si="268"/>
        <v>#N/A</v>
      </c>
      <c r="AD1016" s="318">
        <f t="shared" si="269"/>
        <v>0</v>
      </c>
      <c r="AE1016" s="318" t="e">
        <f t="shared" si="270"/>
        <v>#N/A</v>
      </c>
      <c r="AF1016" s="318" t="e">
        <f>VLOOKUP(AC1016,'Price list'!AN:AO,2,FALSE)</f>
        <v>#N/A</v>
      </c>
      <c r="AG1016" s="318">
        <f t="shared" si="271"/>
        <v>0</v>
      </c>
      <c r="AH1016" s="318">
        <f t="shared" si="272"/>
        <v>0</v>
      </c>
      <c r="AI1016" s="318">
        <f t="shared" si="273"/>
        <v>0</v>
      </c>
    </row>
    <row r="1017" spans="19:35" x14ac:dyDescent="0.25">
      <c r="S1017" s="320">
        <f t="shared" si="263"/>
        <v>0</v>
      </c>
      <c r="T1017" s="320">
        <f t="shared" si="264"/>
        <v>0</v>
      </c>
      <c r="U1017" s="320"/>
      <c r="V1017" s="320" t="e">
        <f>VLOOKUP(S1017,'Price list'!D$15:S$298,15,FALSE)</f>
        <v>#N/A</v>
      </c>
      <c r="W1017" s="320">
        <f t="shared" si="265"/>
        <v>0</v>
      </c>
      <c r="X1017" s="320">
        <f t="shared" si="266"/>
        <v>0</v>
      </c>
      <c r="Y1017" s="318" t="e">
        <f t="shared" si="262"/>
        <v>#N/A</v>
      </c>
      <c r="Z1017" s="318">
        <f t="shared" si="267"/>
        <v>0</v>
      </c>
      <c r="AC1017" s="318" t="e">
        <f t="shared" si="268"/>
        <v>#N/A</v>
      </c>
      <c r="AD1017" s="318">
        <f t="shared" si="269"/>
        <v>0</v>
      </c>
      <c r="AE1017" s="318" t="e">
        <f t="shared" si="270"/>
        <v>#N/A</v>
      </c>
      <c r="AF1017" s="318" t="e">
        <f>VLOOKUP(AC1017,'Price list'!AN:AO,2,FALSE)</f>
        <v>#N/A</v>
      </c>
      <c r="AG1017" s="318">
        <f t="shared" si="271"/>
        <v>0</v>
      </c>
      <c r="AH1017" s="318">
        <f t="shared" si="272"/>
        <v>0</v>
      </c>
      <c r="AI1017" s="318">
        <f t="shared" si="273"/>
        <v>0</v>
      </c>
    </row>
    <row r="1018" spans="19:35" x14ac:dyDescent="0.25">
      <c r="S1018" s="320">
        <f t="shared" si="263"/>
        <v>0</v>
      </c>
      <c r="T1018" s="320">
        <f t="shared" si="264"/>
        <v>0</v>
      </c>
      <c r="U1018" s="320"/>
      <c r="V1018" s="320" t="e">
        <f>VLOOKUP(S1018,'Price list'!D$15:S$298,15,FALSE)</f>
        <v>#N/A</v>
      </c>
      <c r="W1018" s="320">
        <f t="shared" si="265"/>
        <v>0</v>
      </c>
      <c r="X1018" s="320">
        <f t="shared" si="266"/>
        <v>0</v>
      </c>
      <c r="Y1018" s="318" t="e">
        <f t="shared" si="262"/>
        <v>#N/A</v>
      </c>
      <c r="Z1018" s="318">
        <f t="shared" si="267"/>
        <v>0</v>
      </c>
      <c r="AC1018" s="318" t="e">
        <f t="shared" si="268"/>
        <v>#N/A</v>
      </c>
      <c r="AD1018" s="318">
        <f t="shared" si="269"/>
        <v>0</v>
      </c>
      <c r="AE1018" s="318" t="e">
        <f t="shared" si="270"/>
        <v>#N/A</v>
      </c>
      <c r="AF1018" s="318" t="e">
        <f>VLOOKUP(AC1018,'Price list'!AN:AO,2,FALSE)</f>
        <v>#N/A</v>
      </c>
      <c r="AG1018" s="318">
        <f t="shared" si="271"/>
        <v>0</v>
      </c>
      <c r="AH1018" s="318">
        <f t="shared" si="272"/>
        <v>0</v>
      </c>
      <c r="AI1018" s="318">
        <f t="shared" si="273"/>
        <v>0</v>
      </c>
    </row>
    <row r="1019" spans="19:35" x14ac:dyDescent="0.25">
      <c r="S1019" s="320">
        <f t="shared" si="263"/>
        <v>0</v>
      </c>
      <c r="T1019" s="320">
        <f t="shared" si="264"/>
        <v>0</v>
      </c>
      <c r="U1019" s="320"/>
      <c r="V1019" s="320" t="e">
        <f>VLOOKUP(S1019,'Price list'!D$15:S$298,15,FALSE)</f>
        <v>#N/A</v>
      </c>
      <c r="W1019" s="320">
        <f t="shared" si="265"/>
        <v>0</v>
      </c>
      <c r="X1019" s="320">
        <f t="shared" si="266"/>
        <v>0</v>
      </c>
      <c r="Y1019" s="318" t="e">
        <f t="shared" si="262"/>
        <v>#N/A</v>
      </c>
      <c r="Z1019" s="318">
        <f t="shared" si="267"/>
        <v>0</v>
      </c>
      <c r="AC1019" s="318" t="e">
        <f t="shared" si="268"/>
        <v>#N/A</v>
      </c>
      <c r="AD1019" s="318">
        <f t="shared" si="269"/>
        <v>0</v>
      </c>
      <c r="AE1019" s="318" t="e">
        <f t="shared" si="270"/>
        <v>#N/A</v>
      </c>
      <c r="AF1019" s="318" t="e">
        <f>VLOOKUP(AC1019,'Price list'!AN:AO,2,FALSE)</f>
        <v>#N/A</v>
      </c>
      <c r="AG1019" s="318">
        <f t="shared" si="271"/>
        <v>0</v>
      </c>
      <c r="AH1019" s="318">
        <f t="shared" si="272"/>
        <v>0</v>
      </c>
      <c r="AI1019" s="318">
        <f t="shared" si="273"/>
        <v>0</v>
      </c>
    </row>
    <row r="1020" spans="19:35" x14ac:dyDescent="0.25">
      <c r="S1020" s="320">
        <f t="shared" si="263"/>
        <v>0</v>
      </c>
      <c r="T1020" s="320">
        <f t="shared" si="264"/>
        <v>0</v>
      </c>
      <c r="U1020" s="320"/>
      <c r="V1020" s="320" t="e">
        <f>VLOOKUP(S1020,'Price list'!D$15:S$298,15,FALSE)</f>
        <v>#N/A</v>
      </c>
      <c r="W1020" s="320">
        <f t="shared" si="265"/>
        <v>0</v>
      </c>
      <c r="X1020" s="320">
        <f t="shared" si="266"/>
        <v>0</v>
      </c>
      <c r="Y1020" s="318" t="e">
        <f t="shared" si="262"/>
        <v>#N/A</v>
      </c>
      <c r="Z1020" s="318">
        <f t="shared" si="267"/>
        <v>0</v>
      </c>
      <c r="AC1020" s="318" t="e">
        <f t="shared" si="268"/>
        <v>#N/A</v>
      </c>
      <c r="AD1020" s="318">
        <f t="shared" si="269"/>
        <v>0</v>
      </c>
      <c r="AE1020" s="318" t="e">
        <f t="shared" si="270"/>
        <v>#N/A</v>
      </c>
      <c r="AF1020" s="318" t="e">
        <f>VLOOKUP(AC1020,'Price list'!AN:AO,2,FALSE)</f>
        <v>#N/A</v>
      </c>
      <c r="AG1020" s="318">
        <f t="shared" si="271"/>
        <v>0</v>
      </c>
      <c r="AH1020" s="318">
        <f t="shared" si="272"/>
        <v>0</v>
      </c>
      <c r="AI1020" s="318">
        <f t="shared" si="273"/>
        <v>0</v>
      </c>
    </row>
    <row r="1021" spans="19:35" x14ac:dyDescent="0.25">
      <c r="S1021" s="320">
        <f t="shared" si="263"/>
        <v>0</v>
      </c>
      <c r="T1021" s="320">
        <f t="shared" si="264"/>
        <v>0</v>
      </c>
      <c r="U1021" s="320"/>
      <c r="V1021" s="320" t="e">
        <f>VLOOKUP(S1021,'Price list'!D$15:S$298,15,FALSE)</f>
        <v>#N/A</v>
      </c>
      <c r="W1021" s="320">
        <f t="shared" si="265"/>
        <v>0</v>
      </c>
      <c r="X1021" s="320">
        <f t="shared" si="266"/>
        <v>0</v>
      </c>
      <c r="Y1021" s="318" t="e">
        <f t="shared" si="262"/>
        <v>#N/A</v>
      </c>
      <c r="Z1021" s="318">
        <f t="shared" si="267"/>
        <v>0</v>
      </c>
      <c r="AC1021" s="318" t="e">
        <f t="shared" si="268"/>
        <v>#N/A</v>
      </c>
      <c r="AD1021" s="318">
        <f t="shared" si="269"/>
        <v>0</v>
      </c>
      <c r="AE1021" s="318" t="e">
        <f t="shared" si="270"/>
        <v>#N/A</v>
      </c>
      <c r="AF1021" s="318" t="e">
        <f>VLOOKUP(AC1021,'Price list'!AN:AO,2,FALSE)</f>
        <v>#N/A</v>
      </c>
      <c r="AG1021" s="318">
        <f t="shared" si="271"/>
        <v>0</v>
      </c>
      <c r="AH1021" s="318">
        <f t="shared" si="272"/>
        <v>0</v>
      </c>
      <c r="AI1021" s="318">
        <f t="shared" si="273"/>
        <v>0</v>
      </c>
    </row>
    <row r="1022" spans="19:35" x14ac:dyDescent="0.25">
      <c r="S1022" s="320">
        <f t="shared" si="263"/>
        <v>0</v>
      </c>
      <c r="T1022" s="320">
        <f t="shared" si="264"/>
        <v>0</v>
      </c>
      <c r="U1022" s="320"/>
      <c r="V1022" s="320" t="e">
        <f>VLOOKUP(S1022,'Price list'!D$15:S$298,15,FALSE)</f>
        <v>#N/A</v>
      </c>
      <c r="W1022" s="320">
        <f t="shared" si="265"/>
        <v>0</v>
      </c>
      <c r="X1022" s="320">
        <f t="shared" si="266"/>
        <v>0</v>
      </c>
      <c r="Y1022" s="318" t="e">
        <f t="shared" si="262"/>
        <v>#N/A</v>
      </c>
      <c r="Z1022" s="318">
        <f t="shared" si="267"/>
        <v>0</v>
      </c>
      <c r="AC1022" s="318" t="e">
        <f t="shared" si="268"/>
        <v>#N/A</v>
      </c>
      <c r="AD1022" s="318">
        <f t="shared" si="269"/>
        <v>0</v>
      </c>
      <c r="AE1022" s="318" t="e">
        <f t="shared" si="270"/>
        <v>#N/A</v>
      </c>
      <c r="AF1022" s="318" t="e">
        <f>VLOOKUP(AC1022,'Price list'!AN:AO,2,FALSE)</f>
        <v>#N/A</v>
      </c>
      <c r="AG1022" s="318">
        <f t="shared" si="271"/>
        <v>0</v>
      </c>
      <c r="AH1022" s="318">
        <f t="shared" si="272"/>
        <v>0</v>
      </c>
      <c r="AI1022" s="318">
        <f t="shared" si="273"/>
        <v>0</v>
      </c>
    </row>
    <row r="1023" spans="19:35" x14ac:dyDescent="0.25">
      <c r="S1023" s="320">
        <f t="shared" si="263"/>
        <v>0</v>
      </c>
      <c r="T1023" s="320">
        <f t="shared" si="264"/>
        <v>0</v>
      </c>
      <c r="U1023" s="320"/>
      <c r="V1023" s="320" t="e">
        <f>VLOOKUP(S1023,'Price list'!D$15:S$298,15,FALSE)</f>
        <v>#N/A</v>
      </c>
      <c r="W1023" s="320">
        <f t="shared" si="265"/>
        <v>0</v>
      </c>
      <c r="X1023" s="320">
        <f t="shared" si="266"/>
        <v>0</v>
      </c>
      <c r="Y1023" s="318" t="e">
        <f t="shared" si="262"/>
        <v>#N/A</v>
      </c>
      <c r="Z1023" s="318">
        <f t="shared" si="267"/>
        <v>0</v>
      </c>
      <c r="AC1023" s="318" t="e">
        <f t="shared" si="268"/>
        <v>#N/A</v>
      </c>
      <c r="AD1023" s="318">
        <f t="shared" si="269"/>
        <v>0</v>
      </c>
      <c r="AE1023" s="318" t="e">
        <f t="shared" si="270"/>
        <v>#N/A</v>
      </c>
      <c r="AF1023" s="318" t="e">
        <f>VLOOKUP(AC1023,'Price list'!AN:AO,2,FALSE)</f>
        <v>#N/A</v>
      </c>
      <c r="AG1023" s="318">
        <f t="shared" si="271"/>
        <v>0</v>
      </c>
      <c r="AH1023" s="318">
        <f t="shared" si="272"/>
        <v>0</v>
      </c>
      <c r="AI1023" s="318">
        <f t="shared" si="273"/>
        <v>0</v>
      </c>
    </row>
    <row r="1024" spans="19:35" x14ac:dyDescent="0.25">
      <c r="S1024" s="320">
        <f t="shared" si="263"/>
        <v>0</v>
      </c>
      <c r="T1024" s="320">
        <f t="shared" si="264"/>
        <v>0</v>
      </c>
      <c r="U1024" s="320"/>
      <c r="V1024" s="320" t="e">
        <f>VLOOKUP(S1024,'Price list'!D$15:S$298,15,FALSE)</f>
        <v>#N/A</v>
      </c>
      <c r="W1024" s="320">
        <f t="shared" si="265"/>
        <v>0</v>
      </c>
      <c r="X1024" s="320">
        <f t="shared" si="266"/>
        <v>0</v>
      </c>
      <c r="Y1024" s="318" t="e">
        <f t="shared" si="262"/>
        <v>#N/A</v>
      </c>
      <c r="Z1024" s="318">
        <f t="shared" si="267"/>
        <v>0</v>
      </c>
      <c r="AC1024" s="318" t="e">
        <f t="shared" si="268"/>
        <v>#N/A</v>
      </c>
      <c r="AD1024" s="318">
        <f t="shared" si="269"/>
        <v>0</v>
      </c>
      <c r="AE1024" s="318" t="e">
        <f t="shared" si="270"/>
        <v>#N/A</v>
      </c>
      <c r="AF1024" s="318" t="e">
        <f>VLOOKUP(AC1024,'Price list'!AN:AO,2,FALSE)</f>
        <v>#N/A</v>
      </c>
      <c r="AG1024" s="318">
        <f t="shared" si="271"/>
        <v>0</v>
      </c>
      <c r="AH1024" s="318">
        <f t="shared" si="272"/>
        <v>0</v>
      </c>
      <c r="AI1024" s="318">
        <f t="shared" si="273"/>
        <v>0</v>
      </c>
    </row>
    <row r="1025" spans="19:35" x14ac:dyDescent="0.25">
      <c r="S1025" s="320">
        <f t="shared" si="263"/>
        <v>0</v>
      </c>
      <c r="T1025" s="320">
        <f t="shared" si="264"/>
        <v>0</v>
      </c>
      <c r="U1025" s="320"/>
      <c r="V1025" s="320" t="e">
        <f>VLOOKUP(S1025,'Price list'!D$15:S$298,15,FALSE)</f>
        <v>#N/A</v>
      </c>
      <c r="W1025" s="320">
        <f t="shared" si="265"/>
        <v>0</v>
      </c>
      <c r="X1025" s="320">
        <f t="shared" si="266"/>
        <v>0</v>
      </c>
      <c r="Y1025" s="318" t="e">
        <f t="shared" si="262"/>
        <v>#N/A</v>
      </c>
      <c r="Z1025" s="318">
        <f t="shared" si="267"/>
        <v>0</v>
      </c>
      <c r="AC1025" s="318" t="e">
        <f t="shared" si="268"/>
        <v>#N/A</v>
      </c>
      <c r="AD1025" s="318">
        <f t="shared" si="269"/>
        <v>0</v>
      </c>
      <c r="AE1025" s="318" t="e">
        <f t="shared" si="270"/>
        <v>#N/A</v>
      </c>
      <c r="AF1025" s="318" t="e">
        <f>VLOOKUP(AC1025,'Price list'!AN:AO,2,FALSE)</f>
        <v>#N/A</v>
      </c>
      <c r="AG1025" s="318">
        <f t="shared" si="271"/>
        <v>0</v>
      </c>
      <c r="AH1025" s="318">
        <f t="shared" si="272"/>
        <v>0</v>
      </c>
      <c r="AI1025" s="318">
        <f t="shared" si="273"/>
        <v>0</v>
      </c>
    </row>
    <row r="1026" spans="19:35" x14ac:dyDescent="0.25">
      <c r="S1026" s="320">
        <f t="shared" si="263"/>
        <v>0</v>
      </c>
      <c r="T1026" s="320">
        <f t="shared" si="264"/>
        <v>0</v>
      </c>
      <c r="U1026" s="320"/>
      <c r="V1026" s="320" t="e">
        <f>VLOOKUP(S1026,'Price list'!D$15:S$298,15,FALSE)</f>
        <v>#N/A</v>
      </c>
      <c r="W1026" s="320">
        <f t="shared" si="265"/>
        <v>0</v>
      </c>
      <c r="X1026" s="320">
        <f t="shared" si="266"/>
        <v>0</v>
      </c>
      <c r="Y1026" s="318" t="e">
        <f t="shared" si="262"/>
        <v>#N/A</v>
      </c>
      <c r="Z1026" s="318">
        <f t="shared" si="267"/>
        <v>0</v>
      </c>
      <c r="AC1026" s="318" t="e">
        <f t="shared" si="268"/>
        <v>#N/A</v>
      </c>
      <c r="AD1026" s="318">
        <f t="shared" si="269"/>
        <v>0</v>
      </c>
      <c r="AE1026" s="318" t="e">
        <f t="shared" si="270"/>
        <v>#N/A</v>
      </c>
      <c r="AF1026" s="318" t="e">
        <f>VLOOKUP(AC1026,'Price list'!AN:AO,2,FALSE)</f>
        <v>#N/A</v>
      </c>
      <c r="AG1026" s="318">
        <f t="shared" si="271"/>
        <v>0</v>
      </c>
      <c r="AH1026" s="318">
        <f t="shared" si="272"/>
        <v>0</v>
      </c>
      <c r="AI1026" s="318">
        <f t="shared" si="273"/>
        <v>0</v>
      </c>
    </row>
    <row r="1027" spans="19:35" x14ac:dyDescent="0.25">
      <c r="S1027" s="320">
        <f t="shared" si="263"/>
        <v>0</v>
      </c>
      <c r="T1027" s="320">
        <f t="shared" si="264"/>
        <v>0</v>
      </c>
      <c r="U1027" s="320"/>
      <c r="V1027" s="320" t="e">
        <f>VLOOKUP(S1027,'Price list'!D$15:S$298,15,FALSE)</f>
        <v>#N/A</v>
      </c>
      <c r="W1027" s="320">
        <f t="shared" si="265"/>
        <v>0</v>
      </c>
      <c r="X1027" s="320">
        <f t="shared" si="266"/>
        <v>0</v>
      </c>
      <c r="Y1027" s="318" t="e">
        <f t="shared" ref="Y1027:Y1090" si="274">VLOOKUP(A1027,AA:AB,2,FALSE)</f>
        <v>#N/A</v>
      </c>
      <c r="Z1027" s="318">
        <f t="shared" si="267"/>
        <v>0</v>
      </c>
      <c r="AC1027" s="318" t="e">
        <f t="shared" si="268"/>
        <v>#N/A</v>
      </c>
      <c r="AD1027" s="318">
        <f t="shared" si="269"/>
        <v>0</v>
      </c>
      <c r="AE1027" s="318" t="e">
        <f t="shared" si="270"/>
        <v>#N/A</v>
      </c>
      <c r="AF1027" s="318" t="e">
        <f>VLOOKUP(AC1027,'Price list'!AN:AO,2,FALSE)</f>
        <v>#N/A</v>
      </c>
      <c r="AG1027" s="318">
        <f t="shared" si="271"/>
        <v>0</v>
      </c>
      <c r="AH1027" s="318">
        <f t="shared" si="272"/>
        <v>0</v>
      </c>
      <c r="AI1027" s="318">
        <f t="shared" si="273"/>
        <v>0</v>
      </c>
    </row>
    <row r="1028" spans="19:35" x14ac:dyDescent="0.25">
      <c r="S1028" s="320">
        <f t="shared" si="263"/>
        <v>0</v>
      </c>
      <c r="T1028" s="320">
        <f t="shared" si="264"/>
        <v>0</v>
      </c>
      <c r="U1028" s="320"/>
      <c r="V1028" s="320" t="e">
        <f>VLOOKUP(S1028,'Price list'!D$15:S$298,15,FALSE)</f>
        <v>#N/A</v>
      </c>
      <c r="W1028" s="320">
        <f t="shared" si="265"/>
        <v>0</v>
      </c>
      <c r="X1028" s="320">
        <f t="shared" si="266"/>
        <v>0</v>
      </c>
      <c r="Y1028" s="318" t="e">
        <f t="shared" si="274"/>
        <v>#N/A</v>
      </c>
      <c r="Z1028" s="318">
        <f t="shared" si="267"/>
        <v>0</v>
      </c>
      <c r="AC1028" s="318" t="e">
        <f t="shared" si="268"/>
        <v>#N/A</v>
      </c>
      <c r="AD1028" s="318">
        <f t="shared" si="269"/>
        <v>0</v>
      </c>
      <c r="AE1028" s="318" t="e">
        <f t="shared" si="270"/>
        <v>#N/A</v>
      </c>
      <c r="AF1028" s="318" t="e">
        <f>VLOOKUP(AC1028,'Price list'!AN:AO,2,FALSE)</f>
        <v>#N/A</v>
      </c>
      <c r="AG1028" s="318">
        <f t="shared" si="271"/>
        <v>0</v>
      </c>
      <c r="AH1028" s="318">
        <f t="shared" si="272"/>
        <v>0</v>
      </c>
      <c r="AI1028" s="318">
        <f t="shared" si="273"/>
        <v>0</v>
      </c>
    </row>
    <row r="1029" spans="19:35" x14ac:dyDescent="0.25">
      <c r="S1029" s="320">
        <f t="shared" si="263"/>
        <v>0</v>
      </c>
      <c r="T1029" s="320">
        <f t="shared" si="264"/>
        <v>0</v>
      </c>
      <c r="U1029" s="320"/>
      <c r="V1029" s="320" t="e">
        <f>VLOOKUP(S1029,'Price list'!D$15:S$298,15,FALSE)</f>
        <v>#N/A</v>
      </c>
      <c r="W1029" s="320">
        <f t="shared" si="265"/>
        <v>0</v>
      </c>
      <c r="X1029" s="320">
        <f t="shared" si="266"/>
        <v>0</v>
      </c>
      <c r="Y1029" s="318" t="e">
        <f t="shared" si="274"/>
        <v>#N/A</v>
      </c>
      <c r="Z1029" s="318">
        <f t="shared" si="267"/>
        <v>0</v>
      </c>
      <c r="AC1029" s="318" t="e">
        <f t="shared" si="268"/>
        <v>#N/A</v>
      </c>
      <c r="AD1029" s="318">
        <f t="shared" si="269"/>
        <v>0</v>
      </c>
      <c r="AE1029" s="318" t="e">
        <f t="shared" si="270"/>
        <v>#N/A</v>
      </c>
      <c r="AF1029" s="318" t="e">
        <f>VLOOKUP(AC1029,'Price list'!AN:AO,2,FALSE)</f>
        <v>#N/A</v>
      </c>
      <c r="AG1029" s="318">
        <f t="shared" si="271"/>
        <v>0</v>
      </c>
      <c r="AH1029" s="318">
        <f t="shared" si="272"/>
        <v>0</v>
      </c>
      <c r="AI1029" s="318">
        <f t="shared" si="273"/>
        <v>0</v>
      </c>
    </row>
    <row r="1030" spans="19:35" x14ac:dyDescent="0.25">
      <c r="S1030" s="320">
        <f t="shared" si="263"/>
        <v>0</v>
      </c>
      <c r="T1030" s="320">
        <f t="shared" si="264"/>
        <v>0</v>
      </c>
      <c r="U1030" s="320"/>
      <c r="V1030" s="320" t="e">
        <f>VLOOKUP(S1030,'Price list'!D$15:S$298,15,FALSE)</f>
        <v>#N/A</v>
      </c>
      <c r="W1030" s="320">
        <f t="shared" si="265"/>
        <v>0</v>
      </c>
      <c r="X1030" s="320">
        <f t="shared" si="266"/>
        <v>0</v>
      </c>
      <c r="Y1030" s="318" t="e">
        <f t="shared" si="274"/>
        <v>#N/A</v>
      </c>
      <c r="Z1030" s="318">
        <f t="shared" si="267"/>
        <v>0</v>
      </c>
      <c r="AC1030" s="318" t="e">
        <f t="shared" si="268"/>
        <v>#N/A</v>
      </c>
      <c r="AD1030" s="318">
        <f t="shared" si="269"/>
        <v>0</v>
      </c>
      <c r="AE1030" s="318" t="e">
        <f t="shared" si="270"/>
        <v>#N/A</v>
      </c>
      <c r="AF1030" s="318" t="e">
        <f>VLOOKUP(AC1030,'Price list'!AN:AO,2,FALSE)</f>
        <v>#N/A</v>
      </c>
      <c r="AG1030" s="318">
        <f t="shared" si="271"/>
        <v>0</v>
      </c>
      <c r="AH1030" s="318">
        <f t="shared" si="272"/>
        <v>0</v>
      </c>
      <c r="AI1030" s="318">
        <f t="shared" si="273"/>
        <v>0</v>
      </c>
    </row>
    <row r="1031" spans="19:35" x14ac:dyDescent="0.25">
      <c r="S1031" s="320">
        <f t="shared" si="263"/>
        <v>0</v>
      </c>
      <c r="T1031" s="320">
        <f t="shared" si="264"/>
        <v>0</v>
      </c>
      <c r="U1031" s="320"/>
      <c r="V1031" s="320" t="e">
        <f>VLOOKUP(S1031,'Price list'!D$15:S$298,15,FALSE)</f>
        <v>#N/A</v>
      </c>
      <c r="W1031" s="320">
        <f t="shared" si="265"/>
        <v>0</v>
      </c>
      <c r="X1031" s="320">
        <f t="shared" si="266"/>
        <v>0</v>
      </c>
      <c r="Y1031" s="318" t="e">
        <f t="shared" si="274"/>
        <v>#N/A</v>
      </c>
      <c r="Z1031" s="318">
        <f t="shared" si="267"/>
        <v>0</v>
      </c>
      <c r="AC1031" s="318" t="e">
        <f t="shared" si="268"/>
        <v>#N/A</v>
      </c>
      <c r="AD1031" s="318">
        <f t="shared" si="269"/>
        <v>0</v>
      </c>
      <c r="AE1031" s="318" t="e">
        <f t="shared" si="270"/>
        <v>#N/A</v>
      </c>
      <c r="AF1031" s="318" t="e">
        <f>VLOOKUP(AC1031,'Price list'!AN:AO,2,FALSE)</f>
        <v>#N/A</v>
      </c>
      <c r="AG1031" s="318">
        <f t="shared" si="271"/>
        <v>0</v>
      </c>
      <c r="AH1031" s="318">
        <f t="shared" si="272"/>
        <v>0</v>
      </c>
      <c r="AI1031" s="318">
        <f t="shared" si="273"/>
        <v>0</v>
      </c>
    </row>
    <row r="1032" spans="19:35" x14ac:dyDescent="0.25">
      <c r="S1032" s="320">
        <f t="shared" si="263"/>
        <v>0</v>
      </c>
      <c r="T1032" s="320">
        <f t="shared" si="264"/>
        <v>0</v>
      </c>
      <c r="U1032" s="320"/>
      <c r="V1032" s="320" t="e">
        <f>VLOOKUP(S1032,'Price list'!D$15:S$298,15,FALSE)</f>
        <v>#N/A</v>
      </c>
      <c r="W1032" s="320">
        <f t="shared" si="265"/>
        <v>0</v>
      </c>
      <c r="X1032" s="320">
        <f t="shared" si="266"/>
        <v>0</v>
      </c>
      <c r="Y1032" s="318" t="e">
        <f t="shared" si="274"/>
        <v>#N/A</v>
      </c>
      <c r="Z1032" s="318">
        <f t="shared" si="267"/>
        <v>0</v>
      </c>
      <c r="AC1032" s="318" t="e">
        <f t="shared" si="268"/>
        <v>#N/A</v>
      </c>
      <c r="AD1032" s="318">
        <f t="shared" si="269"/>
        <v>0</v>
      </c>
      <c r="AE1032" s="318" t="e">
        <f t="shared" si="270"/>
        <v>#N/A</v>
      </c>
      <c r="AF1032" s="318" t="e">
        <f>VLOOKUP(AC1032,'Price list'!AN:AO,2,FALSE)</f>
        <v>#N/A</v>
      </c>
      <c r="AG1032" s="318">
        <f t="shared" si="271"/>
        <v>0</v>
      </c>
      <c r="AH1032" s="318">
        <f t="shared" si="272"/>
        <v>0</v>
      </c>
      <c r="AI1032" s="318">
        <f t="shared" si="273"/>
        <v>0</v>
      </c>
    </row>
    <row r="1033" spans="19:35" x14ac:dyDescent="0.25">
      <c r="S1033" s="320">
        <f t="shared" ref="S1033:S1096" si="275">E1033</f>
        <v>0</v>
      </c>
      <c r="T1033" s="320">
        <f t="shared" ref="T1033:T1096" si="276">D1033</f>
        <v>0</v>
      </c>
      <c r="U1033" s="320"/>
      <c r="V1033" s="320" t="e">
        <f>VLOOKUP(S1033,'Price list'!D$15:S$298,15,FALSE)</f>
        <v>#N/A</v>
      </c>
      <c r="W1033" s="320">
        <f t="shared" ref="W1033:W1096" si="277">G1033</f>
        <v>0</v>
      </c>
      <c r="X1033" s="320">
        <f t="shared" ref="X1033:X1096" si="278">H1033</f>
        <v>0</v>
      </c>
      <c r="Y1033" s="318" t="e">
        <f t="shared" si="274"/>
        <v>#N/A</v>
      </c>
      <c r="Z1033" s="318">
        <f t="shared" ref="Z1033:Z1096" si="279">B1033</f>
        <v>0</v>
      </c>
      <c r="AC1033" s="318" t="e">
        <f t="shared" ref="AC1033:AC1096" si="280">CONCATENATE(Y1033,S1033,Z1033)</f>
        <v>#N/A</v>
      </c>
      <c r="AD1033" s="318">
        <f t="shared" ref="AD1033:AD1096" si="281">S1033</f>
        <v>0</v>
      </c>
      <c r="AE1033" s="318" t="e">
        <f t="shared" ref="AE1033:AE1096" si="282">CONCATENATE(Y1033,AD1033)</f>
        <v>#N/A</v>
      </c>
      <c r="AF1033" s="318" t="e">
        <f>VLOOKUP(AC1033,'Price list'!AN:AO,2,FALSE)</f>
        <v>#N/A</v>
      </c>
      <c r="AG1033" s="318">
        <f t="shared" ref="AG1033:AG1096" si="283">S1033</f>
        <v>0</v>
      </c>
      <c r="AH1033" s="318">
        <f t="shared" ref="AH1033:AH1096" si="284">W1033</f>
        <v>0</v>
      </c>
      <c r="AI1033" s="318">
        <f t="shared" ref="AI1033:AI1096" si="285">X1033</f>
        <v>0</v>
      </c>
    </row>
    <row r="1034" spans="19:35" x14ac:dyDescent="0.25">
      <c r="S1034" s="320">
        <f t="shared" si="275"/>
        <v>0</v>
      </c>
      <c r="T1034" s="320">
        <f t="shared" si="276"/>
        <v>0</v>
      </c>
      <c r="U1034" s="320"/>
      <c r="V1034" s="320" t="e">
        <f>VLOOKUP(S1034,'Price list'!D$15:S$298,15,FALSE)</f>
        <v>#N/A</v>
      </c>
      <c r="W1034" s="320">
        <f t="shared" si="277"/>
        <v>0</v>
      </c>
      <c r="X1034" s="320">
        <f t="shared" si="278"/>
        <v>0</v>
      </c>
      <c r="Y1034" s="318" t="e">
        <f t="shared" si="274"/>
        <v>#N/A</v>
      </c>
      <c r="Z1034" s="318">
        <f t="shared" si="279"/>
        <v>0</v>
      </c>
      <c r="AC1034" s="318" t="e">
        <f t="shared" si="280"/>
        <v>#N/A</v>
      </c>
      <c r="AD1034" s="318">
        <f t="shared" si="281"/>
        <v>0</v>
      </c>
      <c r="AE1034" s="318" t="e">
        <f t="shared" si="282"/>
        <v>#N/A</v>
      </c>
      <c r="AF1034" s="318" t="e">
        <f>VLOOKUP(AC1034,'Price list'!AN:AO,2,FALSE)</f>
        <v>#N/A</v>
      </c>
      <c r="AG1034" s="318">
        <f t="shared" si="283"/>
        <v>0</v>
      </c>
      <c r="AH1034" s="318">
        <f t="shared" si="284"/>
        <v>0</v>
      </c>
      <c r="AI1034" s="318">
        <f t="shared" si="285"/>
        <v>0</v>
      </c>
    </row>
    <row r="1035" spans="19:35" x14ac:dyDescent="0.25">
      <c r="S1035" s="320">
        <f t="shared" si="275"/>
        <v>0</v>
      </c>
      <c r="T1035" s="320">
        <f t="shared" si="276"/>
        <v>0</v>
      </c>
      <c r="U1035" s="320"/>
      <c r="V1035" s="320" t="e">
        <f>VLOOKUP(S1035,'Price list'!D$15:S$298,15,FALSE)</f>
        <v>#N/A</v>
      </c>
      <c r="W1035" s="320">
        <f t="shared" si="277"/>
        <v>0</v>
      </c>
      <c r="X1035" s="320">
        <f t="shared" si="278"/>
        <v>0</v>
      </c>
      <c r="Y1035" s="318" t="e">
        <f t="shared" si="274"/>
        <v>#N/A</v>
      </c>
      <c r="Z1035" s="318">
        <f t="shared" si="279"/>
        <v>0</v>
      </c>
      <c r="AC1035" s="318" t="e">
        <f t="shared" si="280"/>
        <v>#N/A</v>
      </c>
      <c r="AD1035" s="318">
        <f t="shared" si="281"/>
        <v>0</v>
      </c>
      <c r="AE1035" s="318" t="e">
        <f t="shared" si="282"/>
        <v>#N/A</v>
      </c>
      <c r="AF1035" s="318" t="e">
        <f>VLOOKUP(AC1035,'Price list'!AN:AO,2,FALSE)</f>
        <v>#N/A</v>
      </c>
      <c r="AG1035" s="318">
        <f t="shared" si="283"/>
        <v>0</v>
      </c>
      <c r="AH1035" s="318">
        <f t="shared" si="284"/>
        <v>0</v>
      </c>
      <c r="AI1035" s="318">
        <f t="shared" si="285"/>
        <v>0</v>
      </c>
    </row>
    <row r="1036" spans="19:35" x14ac:dyDescent="0.25">
      <c r="S1036" s="320">
        <f t="shared" si="275"/>
        <v>0</v>
      </c>
      <c r="T1036" s="320">
        <f t="shared" si="276"/>
        <v>0</v>
      </c>
      <c r="U1036" s="320"/>
      <c r="V1036" s="320" t="e">
        <f>VLOOKUP(S1036,'Price list'!D$15:S$298,15,FALSE)</f>
        <v>#N/A</v>
      </c>
      <c r="W1036" s="320">
        <f t="shared" si="277"/>
        <v>0</v>
      </c>
      <c r="X1036" s="320">
        <f t="shared" si="278"/>
        <v>0</v>
      </c>
      <c r="Y1036" s="318" t="e">
        <f t="shared" si="274"/>
        <v>#N/A</v>
      </c>
      <c r="Z1036" s="318">
        <f t="shared" si="279"/>
        <v>0</v>
      </c>
      <c r="AC1036" s="318" t="e">
        <f t="shared" si="280"/>
        <v>#N/A</v>
      </c>
      <c r="AD1036" s="318">
        <f t="shared" si="281"/>
        <v>0</v>
      </c>
      <c r="AE1036" s="318" t="e">
        <f t="shared" si="282"/>
        <v>#N/A</v>
      </c>
      <c r="AF1036" s="318" t="e">
        <f>VLOOKUP(AC1036,'Price list'!AN:AO,2,FALSE)</f>
        <v>#N/A</v>
      </c>
      <c r="AG1036" s="318">
        <f t="shared" si="283"/>
        <v>0</v>
      </c>
      <c r="AH1036" s="318">
        <f t="shared" si="284"/>
        <v>0</v>
      </c>
      <c r="AI1036" s="318">
        <f t="shared" si="285"/>
        <v>0</v>
      </c>
    </row>
    <row r="1037" spans="19:35" x14ac:dyDescent="0.25">
      <c r="S1037" s="320">
        <f t="shared" si="275"/>
        <v>0</v>
      </c>
      <c r="T1037" s="320">
        <f t="shared" si="276"/>
        <v>0</v>
      </c>
      <c r="U1037" s="320"/>
      <c r="V1037" s="320" t="e">
        <f>VLOOKUP(S1037,'Price list'!D$15:S$298,15,FALSE)</f>
        <v>#N/A</v>
      </c>
      <c r="W1037" s="320">
        <f t="shared" si="277"/>
        <v>0</v>
      </c>
      <c r="X1037" s="320">
        <f t="shared" si="278"/>
        <v>0</v>
      </c>
      <c r="Y1037" s="318" t="e">
        <f t="shared" si="274"/>
        <v>#N/A</v>
      </c>
      <c r="Z1037" s="318">
        <f t="shared" si="279"/>
        <v>0</v>
      </c>
      <c r="AC1037" s="318" t="e">
        <f t="shared" si="280"/>
        <v>#N/A</v>
      </c>
      <c r="AD1037" s="318">
        <f t="shared" si="281"/>
        <v>0</v>
      </c>
      <c r="AE1037" s="318" t="e">
        <f t="shared" si="282"/>
        <v>#N/A</v>
      </c>
      <c r="AF1037" s="318" t="e">
        <f>VLOOKUP(AC1037,'Price list'!AN:AO,2,FALSE)</f>
        <v>#N/A</v>
      </c>
      <c r="AG1037" s="318">
        <f t="shared" si="283"/>
        <v>0</v>
      </c>
      <c r="AH1037" s="318">
        <f t="shared" si="284"/>
        <v>0</v>
      </c>
      <c r="AI1037" s="318">
        <f t="shared" si="285"/>
        <v>0</v>
      </c>
    </row>
    <row r="1038" spans="19:35" x14ac:dyDescent="0.25">
      <c r="S1038" s="320">
        <f t="shared" si="275"/>
        <v>0</v>
      </c>
      <c r="T1038" s="320">
        <f t="shared" si="276"/>
        <v>0</v>
      </c>
      <c r="U1038" s="320"/>
      <c r="V1038" s="320" t="e">
        <f>VLOOKUP(S1038,'Price list'!D$15:S$298,15,FALSE)</f>
        <v>#N/A</v>
      </c>
      <c r="W1038" s="320">
        <f t="shared" si="277"/>
        <v>0</v>
      </c>
      <c r="X1038" s="320">
        <f t="shared" si="278"/>
        <v>0</v>
      </c>
      <c r="Y1038" s="318" t="e">
        <f t="shared" si="274"/>
        <v>#N/A</v>
      </c>
      <c r="Z1038" s="318">
        <f t="shared" si="279"/>
        <v>0</v>
      </c>
      <c r="AC1038" s="318" t="e">
        <f t="shared" si="280"/>
        <v>#N/A</v>
      </c>
      <c r="AD1038" s="318">
        <f t="shared" si="281"/>
        <v>0</v>
      </c>
      <c r="AE1038" s="318" t="e">
        <f t="shared" si="282"/>
        <v>#N/A</v>
      </c>
      <c r="AF1038" s="318" t="e">
        <f>VLOOKUP(AC1038,'Price list'!AN:AO,2,FALSE)</f>
        <v>#N/A</v>
      </c>
      <c r="AG1038" s="318">
        <f t="shared" si="283"/>
        <v>0</v>
      </c>
      <c r="AH1038" s="318">
        <f t="shared" si="284"/>
        <v>0</v>
      </c>
      <c r="AI1038" s="318">
        <f t="shared" si="285"/>
        <v>0</v>
      </c>
    </row>
    <row r="1039" spans="19:35" x14ac:dyDescent="0.25">
      <c r="S1039" s="320">
        <f t="shared" si="275"/>
        <v>0</v>
      </c>
      <c r="T1039" s="320">
        <f t="shared" si="276"/>
        <v>0</v>
      </c>
      <c r="U1039" s="320"/>
      <c r="V1039" s="320" t="e">
        <f>VLOOKUP(S1039,'Price list'!D$15:S$298,15,FALSE)</f>
        <v>#N/A</v>
      </c>
      <c r="W1039" s="320">
        <f t="shared" si="277"/>
        <v>0</v>
      </c>
      <c r="X1039" s="320">
        <f t="shared" si="278"/>
        <v>0</v>
      </c>
      <c r="Y1039" s="318" t="e">
        <f t="shared" si="274"/>
        <v>#N/A</v>
      </c>
      <c r="Z1039" s="318">
        <f t="shared" si="279"/>
        <v>0</v>
      </c>
      <c r="AC1039" s="318" t="e">
        <f t="shared" si="280"/>
        <v>#N/A</v>
      </c>
      <c r="AD1039" s="318">
        <f t="shared" si="281"/>
        <v>0</v>
      </c>
      <c r="AE1039" s="318" t="e">
        <f t="shared" si="282"/>
        <v>#N/A</v>
      </c>
      <c r="AF1039" s="318" t="e">
        <f>VLOOKUP(AC1039,'Price list'!AN:AO,2,FALSE)</f>
        <v>#N/A</v>
      </c>
      <c r="AG1039" s="318">
        <f t="shared" si="283"/>
        <v>0</v>
      </c>
      <c r="AH1039" s="318">
        <f t="shared" si="284"/>
        <v>0</v>
      </c>
      <c r="AI1039" s="318">
        <f t="shared" si="285"/>
        <v>0</v>
      </c>
    </row>
    <row r="1040" spans="19:35" x14ac:dyDescent="0.25">
      <c r="S1040" s="320">
        <f t="shared" si="275"/>
        <v>0</v>
      </c>
      <c r="T1040" s="320">
        <f t="shared" si="276"/>
        <v>0</v>
      </c>
      <c r="U1040" s="320"/>
      <c r="V1040" s="320" t="e">
        <f>VLOOKUP(S1040,'Price list'!D$15:S$298,15,FALSE)</f>
        <v>#N/A</v>
      </c>
      <c r="W1040" s="320">
        <f t="shared" si="277"/>
        <v>0</v>
      </c>
      <c r="X1040" s="320">
        <f t="shared" si="278"/>
        <v>0</v>
      </c>
      <c r="Y1040" s="318" t="e">
        <f t="shared" si="274"/>
        <v>#N/A</v>
      </c>
      <c r="Z1040" s="318">
        <f t="shared" si="279"/>
        <v>0</v>
      </c>
      <c r="AC1040" s="318" t="e">
        <f t="shared" si="280"/>
        <v>#N/A</v>
      </c>
      <c r="AD1040" s="318">
        <f t="shared" si="281"/>
        <v>0</v>
      </c>
      <c r="AE1040" s="318" t="e">
        <f t="shared" si="282"/>
        <v>#N/A</v>
      </c>
      <c r="AF1040" s="318" t="e">
        <f>VLOOKUP(AC1040,'Price list'!AN:AO,2,FALSE)</f>
        <v>#N/A</v>
      </c>
      <c r="AG1040" s="318">
        <f t="shared" si="283"/>
        <v>0</v>
      </c>
      <c r="AH1040" s="318">
        <f t="shared" si="284"/>
        <v>0</v>
      </c>
      <c r="AI1040" s="318">
        <f t="shared" si="285"/>
        <v>0</v>
      </c>
    </row>
    <row r="1041" spans="19:35" x14ac:dyDescent="0.25">
      <c r="S1041" s="320">
        <f t="shared" si="275"/>
        <v>0</v>
      </c>
      <c r="T1041" s="320">
        <f t="shared" si="276"/>
        <v>0</v>
      </c>
      <c r="U1041" s="320"/>
      <c r="V1041" s="320" t="e">
        <f>VLOOKUP(S1041,'Price list'!D$15:S$298,15,FALSE)</f>
        <v>#N/A</v>
      </c>
      <c r="W1041" s="320">
        <f t="shared" si="277"/>
        <v>0</v>
      </c>
      <c r="X1041" s="320">
        <f t="shared" si="278"/>
        <v>0</v>
      </c>
      <c r="Y1041" s="318" t="e">
        <f t="shared" si="274"/>
        <v>#N/A</v>
      </c>
      <c r="Z1041" s="318">
        <f t="shared" si="279"/>
        <v>0</v>
      </c>
      <c r="AC1041" s="318" t="e">
        <f t="shared" si="280"/>
        <v>#N/A</v>
      </c>
      <c r="AD1041" s="318">
        <f t="shared" si="281"/>
        <v>0</v>
      </c>
      <c r="AE1041" s="318" t="e">
        <f t="shared" si="282"/>
        <v>#N/A</v>
      </c>
      <c r="AF1041" s="318" t="e">
        <f>VLOOKUP(AC1041,'Price list'!AN:AO,2,FALSE)</f>
        <v>#N/A</v>
      </c>
      <c r="AG1041" s="318">
        <f t="shared" si="283"/>
        <v>0</v>
      </c>
      <c r="AH1041" s="318">
        <f t="shared" si="284"/>
        <v>0</v>
      </c>
      <c r="AI1041" s="318">
        <f t="shared" si="285"/>
        <v>0</v>
      </c>
    </row>
    <row r="1042" spans="19:35" x14ac:dyDescent="0.25">
      <c r="S1042" s="320">
        <f t="shared" si="275"/>
        <v>0</v>
      </c>
      <c r="T1042" s="320">
        <f t="shared" si="276"/>
        <v>0</v>
      </c>
      <c r="U1042" s="320"/>
      <c r="V1042" s="320" t="e">
        <f>VLOOKUP(S1042,'Price list'!D$15:S$298,15,FALSE)</f>
        <v>#N/A</v>
      </c>
      <c r="W1042" s="320">
        <f t="shared" si="277"/>
        <v>0</v>
      </c>
      <c r="X1042" s="320">
        <f t="shared" si="278"/>
        <v>0</v>
      </c>
      <c r="Y1042" s="318" t="e">
        <f t="shared" si="274"/>
        <v>#N/A</v>
      </c>
      <c r="Z1042" s="318">
        <f t="shared" si="279"/>
        <v>0</v>
      </c>
      <c r="AC1042" s="318" t="e">
        <f t="shared" si="280"/>
        <v>#N/A</v>
      </c>
      <c r="AD1042" s="318">
        <f t="shared" si="281"/>
        <v>0</v>
      </c>
      <c r="AE1042" s="318" t="e">
        <f t="shared" si="282"/>
        <v>#N/A</v>
      </c>
      <c r="AF1042" s="318" t="e">
        <f>VLOOKUP(AC1042,'Price list'!AN:AO,2,FALSE)</f>
        <v>#N/A</v>
      </c>
      <c r="AG1042" s="318">
        <f t="shared" si="283"/>
        <v>0</v>
      </c>
      <c r="AH1042" s="318">
        <f t="shared" si="284"/>
        <v>0</v>
      </c>
      <c r="AI1042" s="318">
        <f t="shared" si="285"/>
        <v>0</v>
      </c>
    </row>
    <row r="1043" spans="19:35" x14ac:dyDescent="0.25">
      <c r="S1043" s="320">
        <f t="shared" si="275"/>
        <v>0</v>
      </c>
      <c r="T1043" s="320">
        <f t="shared" si="276"/>
        <v>0</v>
      </c>
      <c r="U1043" s="320"/>
      <c r="V1043" s="320" t="e">
        <f>VLOOKUP(S1043,'Price list'!D$15:S$298,15,FALSE)</f>
        <v>#N/A</v>
      </c>
      <c r="W1043" s="320">
        <f t="shared" si="277"/>
        <v>0</v>
      </c>
      <c r="X1043" s="320">
        <f t="shared" si="278"/>
        <v>0</v>
      </c>
      <c r="Y1043" s="318" t="e">
        <f t="shared" si="274"/>
        <v>#N/A</v>
      </c>
      <c r="Z1043" s="318">
        <f t="shared" si="279"/>
        <v>0</v>
      </c>
      <c r="AC1043" s="318" t="e">
        <f t="shared" si="280"/>
        <v>#N/A</v>
      </c>
      <c r="AD1043" s="318">
        <f t="shared" si="281"/>
        <v>0</v>
      </c>
      <c r="AE1043" s="318" t="e">
        <f t="shared" si="282"/>
        <v>#N/A</v>
      </c>
      <c r="AF1043" s="318" t="e">
        <f>VLOOKUP(AC1043,'Price list'!AN:AO,2,FALSE)</f>
        <v>#N/A</v>
      </c>
      <c r="AG1043" s="318">
        <f t="shared" si="283"/>
        <v>0</v>
      </c>
      <c r="AH1043" s="318">
        <f t="shared" si="284"/>
        <v>0</v>
      </c>
      <c r="AI1043" s="318">
        <f t="shared" si="285"/>
        <v>0</v>
      </c>
    </row>
    <row r="1044" spans="19:35" x14ac:dyDescent="0.25">
      <c r="S1044" s="320">
        <f t="shared" si="275"/>
        <v>0</v>
      </c>
      <c r="T1044" s="320">
        <f t="shared" si="276"/>
        <v>0</v>
      </c>
      <c r="U1044" s="320"/>
      <c r="V1044" s="320" t="e">
        <f>VLOOKUP(S1044,'Price list'!D$15:S$298,15,FALSE)</f>
        <v>#N/A</v>
      </c>
      <c r="W1044" s="320">
        <f t="shared" si="277"/>
        <v>0</v>
      </c>
      <c r="X1044" s="320">
        <f t="shared" si="278"/>
        <v>0</v>
      </c>
      <c r="Y1044" s="318" t="e">
        <f t="shared" si="274"/>
        <v>#N/A</v>
      </c>
      <c r="Z1044" s="318">
        <f t="shared" si="279"/>
        <v>0</v>
      </c>
      <c r="AC1044" s="318" t="e">
        <f t="shared" si="280"/>
        <v>#N/A</v>
      </c>
      <c r="AD1044" s="318">
        <f t="shared" si="281"/>
        <v>0</v>
      </c>
      <c r="AE1044" s="318" t="e">
        <f t="shared" si="282"/>
        <v>#N/A</v>
      </c>
      <c r="AF1044" s="318" t="e">
        <f>VLOOKUP(AC1044,'Price list'!AN:AO,2,FALSE)</f>
        <v>#N/A</v>
      </c>
      <c r="AG1044" s="318">
        <f t="shared" si="283"/>
        <v>0</v>
      </c>
      <c r="AH1044" s="318">
        <f t="shared" si="284"/>
        <v>0</v>
      </c>
      <c r="AI1044" s="318">
        <f t="shared" si="285"/>
        <v>0</v>
      </c>
    </row>
    <row r="1045" spans="19:35" x14ac:dyDescent="0.25">
      <c r="S1045" s="320">
        <f t="shared" si="275"/>
        <v>0</v>
      </c>
      <c r="T1045" s="320">
        <f t="shared" si="276"/>
        <v>0</v>
      </c>
      <c r="U1045" s="320"/>
      <c r="V1045" s="320" t="e">
        <f>VLOOKUP(S1045,'Price list'!D$15:S$298,15,FALSE)</f>
        <v>#N/A</v>
      </c>
      <c r="W1045" s="320">
        <f t="shared" si="277"/>
        <v>0</v>
      </c>
      <c r="X1045" s="320">
        <f t="shared" si="278"/>
        <v>0</v>
      </c>
      <c r="Y1045" s="318" t="e">
        <f t="shared" si="274"/>
        <v>#N/A</v>
      </c>
      <c r="Z1045" s="318">
        <f t="shared" si="279"/>
        <v>0</v>
      </c>
      <c r="AC1045" s="318" t="e">
        <f t="shared" si="280"/>
        <v>#N/A</v>
      </c>
      <c r="AD1045" s="318">
        <f t="shared" si="281"/>
        <v>0</v>
      </c>
      <c r="AE1045" s="318" t="e">
        <f t="shared" si="282"/>
        <v>#N/A</v>
      </c>
      <c r="AF1045" s="318" t="e">
        <f>VLOOKUP(AC1045,'Price list'!AN:AO,2,FALSE)</f>
        <v>#N/A</v>
      </c>
      <c r="AG1045" s="318">
        <f t="shared" si="283"/>
        <v>0</v>
      </c>
      <c r="AH1045" s="318">
        <f t="shared" si="284"/>
        <v>0</v>
      </c>
      <c r="AI1045" s="318">
        <f t="shared" si="285"/>
        <v>0</v>
      </c>
    </row>
    <row r="1046" spans="19:35" x14ac:dyDescent="0.25">
      <c r="S1046" s="320">
        <f t="shared" si="275"/>
        <v>0</v>
      </c>
      <c r="T1046" s="320">
        <f t="shared" si="276"/>
        <v>0</v>
      </c>
      <c r="U1046" s="320"/>
      <c r="V1046" s="320" t="e">
        <f>VLOOKUP(S1046,'Price list'!D$15:S$298,15,FALSE)</f>
        <v>#N/A</v>
      </c>
      <c r="W1046" s="320">
        <f t="shared" si="277"/>
        <v>0</v>
      </c>
      <c r="X1046" s="320">
        <f t="shared" si="278"/>
        <v>0</v>
      </c>
      <c r="Y1046" s="318" t="e">
        <f t="shared" si="274"/>
        <v>#N/A</v>
      </c>
      <c r="Z1046" s="318">
        <f t="shared" si="279"/>
        <v>0</v>
      </c>
      <c r="AC1046" s="318" t="e">
        <f t="shared" si="280"/>
        <v>#N/A</v>
      </c>
      <c r="AD1046" s="318">
        <f t="shared" si="281"/>
        <v>0</v>
      </c>
      <c r="AE1046" s="318" t="e">
        <f t="shared" si="282"/>
        <v>#N/A</v>
      </c>
      <c r="AF1046" s="318" t="e">
        <f>VLOOKUP(AC1046,'Price list'!AN:AO,2,FALSE)</f>
        <v>#N/A</v>
      </c>
      <c r="AG1046" s="318">
        <f t="shared" si="283"/>
        <v>0</v>
      </c>
      <c r="AH1046" s="318">
        <f t="shared" si="284"/>
        <v>0</v>
      </c>
      <c r="AI1046" s="318">
        <f t="shared" si="285"/>
        <v>0</v>
      </c>
    </row>
    <row r="1047" spans="19:35" x14ac:dyDescent="0.25">
      <c r="S1047" s="320">
        <f t="shared" si="275"/>
        <v>0</v>
      </c>
      <c r="T1047" s="320">
        <f t="shared" si="276"/>
        <v>0</v>
      </c>
      <c r="U1047" s="320"/>
      <c r="V1047" s="320" t="e">
        <f>VLOOKUP(S1047,'Price list'!D$15:S$298,15,FALSE)</f>
        <v>#N/A</v>
      </c>
      <c r="W1047" s="320">
        <f t="shared" si="277"/>
        <v>0</v>
      </c>
      <c r="X1047" s="320">
        <f t="shared" si="278"/>
        <v>0</v>
      </c>
      <c r="Y1047" s="318" t="e">
        <f t="shared" si="274"/>
        <v>#N/A</v>
      </c>
      <c r="Z1047" s="318">
        <f t="shared" si="279"/>
        <v>0</v>
      </c>
      <c r="AC1047" s="318" t="e">
        <f t="shared" si="280"/>
        <v>#N/A</v>
      </c>
      <c r="AD1047" s="318">
        <f t="shared" si="281"/>
        <v>0</v>
      </c>
      <c r="AE1047" s="318" t="e">
        <f t="shared" si="282"/>
        <v>#N/A</v>
      </c>
      <c r="AF1047" s="318" t="e">
        <f>VLOOKUP(AC1047,'Price list'!AN:AO,2,FALSE)</f>
        <v>#N/A</v>
      </c>
      <c r="AG1047" s="318">
        <f t="shared" si="283"/>
        <v>0</v>
      </c>
      <c r="AH1047" s="318">
        <f t="shared" si="284"/>
        <v>0</v>
      </c>
      <c r="AI1047" s="318">
        <f t="shared" si="285"/>
        <v>0</v>
      </c>
    </row>
    <row r="1048" spans="19:35" x14ac:dyDescent="0.25">
      <c r="S1048" s="320">
        <f t="shared" si="275"/>
        <v>0</v>
      </c>
      <c r="T1048" s="320">
        <f t="shared" si="276"/>
        <v>0</v>
      </c>
      <c r="U1048" s="320"/>
      <c r="V1048" s="320" t="e">
        <f>VLOOKUP(S1048,'Price list'!D$15:S$298,15,FALSE)</f>
        <v>#N/A</v>
      </c>
      <c r="W1048" s="320">
        <f t="shared" si="277"/>
        <v>0</v>
      </c>
      <c r="X1048" s="320">
        <f t="shared" si="278"/>
        <v>0</v>
      </c>
      <c r="Y1048" s="318" t="e">
        <f t="shared" si="274"/>
        <v>#N/A</v>
      </c>
      <c r="Z1048" s="318">
        <f t="shared" si="279"/>
        <v>0</v>
      </c>
      <c r="AC1048" s="318" t="e">
        <f t="shared" si="280"/>
        <v>#N/A</v>
      </c>
      <c r="AD1048" s="318">
        <f t="shared" si="281"/>
        <v>0</v>
      </c>
      <c r="AE1048" s="318" t="e">
        <f t="shared" si="282"/>
        <v>#N/A</v>
      </c>
      <c r="AF1048" s="318" t="e">
        <f>VLOOKUP(AC1048,'Price list'!AN:AO,2,FALSE)</f>
        <v>#N/A</v>
      </c>
      <c r="AG1048" s="318">
        <f t="shared" si="283"/>
        <v>0</v>
      </c>
      <c r="AH1048" s="318">
        <f t="shared" si="284"/>
        <v>0</v>
      </c>
      <c r="AI1048" s="318">
        <f t="shared" si="285"/>
        <v>0</v>
      </c>
    </row>
    <row r="1049" spans="19:35" x14ac:dyDescent="0.25">
      <c r="S1049" s="320">
        <f t="shared" si="275"/>
        <v>0</v>
      </c>
      <c r="T1049" s="320">
        <f t="shared" si="276"/>
        <v>0</v>
      </c>
      <c r="U1049" s="320"/>
      <c r="V1049" s="320" t="e">
        <f>VLOOKUP(S1049,'Price list'!D$15:S$298,15,FALSE)</f>
        <v>#N/A</v>
      </c>
      <c r="W1049" s="320">
        <f t="shared" si="277"/>
        <v>0</v>
      </c>
      <c r="X1049" s="320">
        <f t="shared" si="278"/>
        <v>0</v>
      </c>
      <c r="Y1049" s="318" t="e">
        <f t="shared" si="274"/>
        <v>#N/A</v>
      </c>
      <c r="Z1049" s="318">
        <f t="shared" si="279"/>
        <v>0</v>
      </c>
      <c r="AC1049" s="318" t="e">
        <f t="shared" si="280"/>
        <v>#N/A</v>
      </c>
      <c r="AD1049" s="318">
        <f t="shared" si="281"/>
        <v>0</v>
      </c>
      <c r="AE1049" s="318" t="e">
        <f t="shared" si="282"/>
        <v>#N/A</v>
      </c>
      <c r="AF1049" s="318" t="e">
        <f>VLOOKUP(AC1049,'Price list'!AN:AO,2,FALSE)</f>
        <v>#N/A</v>
      </c>
      <c r="AG1049" s="318">
        <f t="shared" si="283"/>
        <v>0</v>
      </c>
      <c r="AH1049" s="318">
        <f t="shared" si="284"/>
        <v>0</v>
      </c>
      <c r="AI1049" s="318">
        <f t="shared" si="285"/>
        <v>0</v>
      </c>
    </row>
    <row r="1050" spans="19:35" x14ac:dyDescent="0.25">
      <c r="S1050" s="320">
        <f t="shared" si="275"/>
        <v>0</v>
      </c>
      <c r="T1050" s="320">
        <f t="shared" si="276"/>
        <v>0</v>
      </c>
      <c r="U1050" s="320"/>
      <c r="V1050" s="320" t="e">
        <f>VLOOKUP(S1050,'Price list'!D$15:S$298,15,FALSE)</f>
        <v>#N/A</v>
      </c>
      <c r="W1050" s="320">
        <f t="shared" si="277"/>
        <v>0</v>
      </c>
      <c r="X1050" s="320">
        <f t="shared" si="278"/>
        <v>0</v>
      </c>
      <c r="Y1050" s="318" t="e">
        <f t="shared" si="274"/>
        <v>#N/A</v>
      </c>
      <c r="Z1050" s="318">
        <f t="shared" si="279"/>
        <v>0</v>
      </c>
      <c r="AC1050" s="318" t="e">
        <f t="shared" si="280"/>
        <v>#N/A</v>
      </c>
      <c r="AD1050" s="318">
        <f t="shared" si="281"/>
        <v>0</v>
      </c>
      <c r="AE1050" s="318" t="e">
        <f t="shared" si="282"/>
        <v>#N/A</v>
      </c>
      <c r="AF1050" s="318" t="e">
        <f>VLOOKUP(AC1050,'Price list'!AN:AO,2,FALSE)</f>
        <v>#N/A</v>
      </c>
      <c r="AG1050" s="318">
        <f t="shared" si="283"/>
        <v>0</v>
      </c>
      <c r="AH1050" s="318">
        <f t="shared" si="284"/>
        <v>0</v>
      </c>
      <c r="AI1050" s="318">
        <f t="shared" si="285"/>
        <v>0</v>
      </c>
    </row>
    <row r="1051" spans="19:35" x14ac:dyDescent="0.25">
      <c r="S1051" s="320">
        <f t="shared" si="275"/>
        <v>0</v>
      </c>
      <c r="T1051" s="320">
        <f t="shared" si="276"/>
        <v>0</v>
      </c>
      <c r="U1051" s="320"/>
      <c r="V1051" s="320" t="e">
        <f>VLOOKUP(S1051,'Price list'!D$15:S$298,15,FALSE)</f>
        <v>#N/A</v>
      </c>
      <c r="W1051" s="320">
        <f t="shared" si="277"/>
        <v>0</v>
      </c>
      <c r="X1051" s="320">
        <f t="shared" si="278"/>
        <v>0</v>
      </c>
      <c r="Y1051" s="318" t="e">
        <f t="shared" si="274"/>
        <v>#N/A</v>
      </c>
      <c r="Z1051" s="318">
        <f t="shared" si="279"/>
        <v>0</v>
      </c>
      <c r="AC1051" s="318" t="e">
        <f t="shared" si="280"/>
        <v>#N/A</v>
      </c>
      <c r="AD1051" s="318">
        <f t="shared" si="281"/>
        <v>0</v>
      </c>
      <c r="AE1051" s="318" t="e">
        <f t="shared" si="282"/>
        <v>#N/A</v>
      </c>
      <c r="AF1051" s="318" t="e">
        <f>VLOOKUP(AC1051,'Price list'!AN:AO,2,FALSE)</f>
        <v>#N/A</v>
      </c>
      <c r="AG1051" s="318">
        <f t="shared" si="283"/>
        <v>0</v>
      </c>
      <c r="AH1051" s="318">
        <f t="shared" si="284"/>
        <v>0</v>
      </c>
      <c r="AI1051" s="318">
        <f t="shared" si="285"/>
        <v>0</v>
      </c>
    </row>
    <row r="1052" spans="19:35" x14ac:dyDescent="0.25">
      <c r="S1052" s="320">
        <f t="shared" si="275"/>
        <v>0</v>
      </c>
      <c r="T1052" s="320">
        <f t="shared" si="276"/>
        <v>0</v>
      </c>
      <c r="U1052" s="320"/>
      <c r="V1052" s="320" t="e">
        <f>VLOOKUP(S1052,'Price list'!D$15:S$298,15,FALSE)</f>
        <v>#N/A</v>
      </c>
      <c r="W1052" s="320">
        <f t="shared" si="277"/>
        <v>0</v>
      </c>
      <c r="X1052" s="320">
        <f t="shared" si="278"/>
        <v>0</v>
      </c>
      <c r="Y1052" s="318" t="e">
        <f t="shared" si="274"/>
        <v>#N/A</v>
      </c>
      <c r="Z1052" s="318">
        <f t="shared" si="279"/>
        <v>0</v>
      </c>
      <c r="AC1052" s="318" t="e">
        <f t="shared" si="280"/>
        <v>#N/A</v>
      </c>
      <c r="AD1052" s="318">
        <f t="shared" si="281"/>
        <v>0</v>
      </c>
      <c r="AE1052" s="318" t="e">
        <f t="shared" si="282"/>
        <v>#N/A</v>
      </c>
      <c r="AF1052" s="318" t="e">
        <f>VLOOKUP(AC1052,'Price list'!AN:AO,2,FALSE)</f>
        <v>#N/A</v>
      </c>
      <c r="AG1052" s="318">
        <f t="shared" si="283"/>
        <v>0</v>
      </c>
      <c r="AH1052" s="318">
        <f t="shared" si="284"/>
        <v>0</v>
      </c>
      <c r="AI1052" s="318">
        <f t="shared" si="285"/>
        <v>0</v>
      </c>
    </row>
    <row r="1053" spans="19:35" x14ac:dyDescent="0.25">
      <c r="S1053" s="320">
        <f t="shared" si="275"/>
        <v>0</v>
      </c>
      <c r="T1053" s="320">
        <f t="shared" si="276"/>
        <v>0</v>
      </c>
      <c r="U1053" s="320"/>
      <c r="V1053" s="320" t="e">
        <f>VLOOKUP(S1053,'Price list'!D$15:S$298,15,FALSE)</f>
        <v>#N/A</v>
      </c>
      <c r="W1053" s="320">
        <f t="shared" si="277"/>
        <v>0</v>
      </c>
      <c r="X1053" s="320">
        <f t="shared" si="278"/>
        <v>0</v>
      </c>
      <c r="Y1053" s="318" t="e">
        <f t="shared" si="274"/>
        <v>#N/A</v>
      </c>
      <c r="Z1053" s="318">
        <f t="shared" si="279"/>
        <v>0</v>
      </c>
      <c r="AC1053" s="318" t="e">
        <f t="shared" si="280"/>
        <v>#N/A</v>
      </c>
      <c r="AD1053" s="318">
        <f t="shared" si="281"/>
        <v>0</v>
      </c>
      <c r="AE1053" s="318" t="e">
        <f t="shared" si="282"/>
        <v>#N/A</v>
      </c>
      <c r="AF1053" s="318" t="e">
        <f>VLOOKUP(AC1053,'Price list'!AN:AO,2,FALSE)</f>
        <v>#N/A</v>
      </c>
      <c r="AG1053" s="318">
        <f t="shared" si="283"/>
        <v>0</v>
      </c>
      <c r="AH1053" s="318">
        <f t="shared" si="284"/>
        <v>0</v>
      </c>
      <c r="AI1053" s="318">
        <f t="shared" si="285"/>
        <v>0</v>
      </c>
    </row>
    <row r="1054" spans="19:35" x14ac:dyDescent="0.25">
      <c r="S1054" s="320">
        <f t="shared" si="275"/>
        <v>0</v>
      </c>
      <c r="T1054" s="320">
        <f t="shared" si="276"/>
        <v>0</v>
      </c>
      <c r="U1054" s="320"/>
      <c r="V1054" s="320" t="e">
        <f>VLOOKUP(S1054,'Price list'!D$15:S$298,15,FALSE)</f>
        <v>#N/A</v>
      </c>
      <c r="W1054" s="320">
        <f t="shared" si="277"/>
        <v>0</v>
      </c>
      <c r="X1054" s="320">
        <f t="shared" si="278"/>
        <v>0</v>
      </c>
      <c r="Y1054" s="318" t="e">
        <f t="shared" si="274"/>
        <v>#N/A</v>
      </c>
      <c r="Z1054" s="318">
        <f t="shared" si="279"/>
        <v>0</v>
      </c>
      <c r="AC1054" s="318" t="e">
        <f t="shared" si="280"/>
        <v>#N/A</v>
      </c>
      <c r="AD1054" s="318">
        <f t="shared" si="281"/>
        <v>0</v>
      </c>
      <c r="AE1054" s="318" t="e">
        <f t="shared" si="282"/>
        <v>#N/A</v>
      </c>
      <c r="AF1054" s="318" t="e">
        <f>VLOOKUP(AC1054,'Price list'!AN:AO,2,FALSE)</f>
        <v>#N/A</v>
      </c>
      <c r="AG1054" s="318">
        <f t="shared" si="283"/>
        <v>0</v>
      </c>
      <c r="AH1054" s="318">
        <f t="shared" si="284"/>
        <v>0</v>
      </c>
      <c r="AI1054" s="318">
        <f t="shared" si="285"/>
        <v>0</v>
      </c>
    </row>
    <row r="1055" spans="19:35" x14ac:dyDescent="0.25">
      <c r="S1055" s="320">
        <f t="shared" si="275"/>
        <v>0</v>
      </c>
      <c r="T1055" s="320">
        <f t="shared" si="276"/>
        <v>0</v>
      </c>
      <c r="U1055" s="320"/>
      <c r="V1055" s="320" t="e">
        <f>VLOOKUP(S1055,'Price list'!D$15:S$298,15,FALSE)</f>
        <v>#N/A</v>
      </c>
      <c r="W1055" s="320">
        <f t="shared" si="277"/>
        <v>0</v>
      </c>
      <c r="X1055" s="320">
        <f t="shared" si="278"/>
        <v>0</v>
      </c>
      <c r="Y1055" s="318" t="e">
        <f t="shared" si="274"/>
        <v>#N/A</v>
      </c>
      <c r="Z1055" s="318">
        <f t="shared" si="279"/>
        <v>0</v>
      </c>
      <c r="AC1055" s="318" t="e">
        <f t="shared" si="280"/>
        <v>#N/A</v>
      </c>
      <c r="AD1055" s="318">
        <f t="shared" si="281"/>
        <v>0</v>
      </c>
      <c r="AE1055" s="318" t="e">
        <f t="shared" si="282"/>
        <v>#N/A</v>
      </c>
      <c r="AF1055" s="318" t="e">
        <f>VLOOKUP(AC1055,'Price list'!AN:AO,2,FALSE)</f>
        <v>#N/A</v>
      </c>
      <c r="AG1055" s="318">
        <f t="shared" si="283"/>
        <v>0</v>
      </c>
      <c r="AH1055" s="318">
        <f t="shared" si="284"/>
        <v>0</v>
      </c>
      <c r="AI1055" s="318">
        <f t="shared" si="285"/>
        <v>0</v>
      </c>
    </row>
    <row r="1056" spans="19:35" x14ac:dyDescent="0.25">
      <c r="S1056" s="320">
        <f t="shared" si="275"/>
        <v>0</v>
      </c>
      <c r="T1056" s="320">
        <f t="shared" si="276"/>
        <v>0</v>
      </c>
      <c r="U1056" s="320"/>
      <c r="V1056" s="320" t="e">
        <f>VLOOKUP(S1056,'Price list'!D$15:S$298,15,FALSE)</f>
        <v>#N/A</v>
      </c>
      <c r="W1056" s="320">
        <f t="shared" si="277"/>
        <v>0</v>
      </c>
      <c r="X1056" s="320">
        <f t="shared" si="278"/>
        <v>0</v>
      </c>
      <c r="Y1056" s="318" t="e">
        <f t="shared" si="274"/>
        <v>#N/A</v>
      </c>
      <c r="Z1056" s="318">
        <f t="shared" si="279"/>
        <v>0</v>
      </c>
      <c r="AC1056" s="318" t="e">
        <f t="shared" si="280"/>
        <v>#N/A</v>
      </c>
      <c r="AD1056" s="318">
        <f t="shared" si="281"/>
        <v>0</v>
      </c>
      <c r="AE1056" s="318" t="e">
        <f t="shared" si="282"/>
        <v>#N/A</v>
      </c>
      <c r="AF1056" s="318" t="e">
        <f>VLOOKUP(AC1056,'Price list'!AN:AO,2,FALSE)</f>
        <v>#N/A</v>
      </c>
      <c r="AG1056" s="318">
        <f t="shared" si="283"/>
        <v>0</v>
      </c>
      <c r="AH1056" s="318">
        <f t="shared" si="284"/>
        <v>0</v>
      </c>
      <c r="AI1056" s="318">
        <f t="shared" si="285"/>
        <v>0</v>
      </c>
    </row>
    <row r="1057" spans="19:35" x14ac:dyDescent="0.25">
      <c r="S1057" s="320">
        <f t="shared" si="275"/>
        <v>0</v>
      </c>
      <c r="T1057" s="320">
        <f t="shared" si="276"/>
        <v>0</v>
      </c>
      <c r="U1057" s="320"/>
      <c r="V1057" s="320" t="e">
        <f>VLOOKUP(S1057,'Price list'!D$15:S$298,15,FALSE)</f>
        <v>#N/A</v>
      </c>
      <c r="W1057" s="320">
        <f t="shared" si="277"/>
        <v>0</v>
      </c>
      <c r="X1057" s="320">
        <f t="shared" si="278"/>
        <v>0</v>
      </c>
      <c r="Y1057" s="318" t="e">
        <f t="shared" si="274"/>
        <v>#N/A</v>
      </c>
      <c r="Z1057" s="318">
        <f t="shared" si="279"/>
        <v>0</v>
      </c>
      <c r="AC1057" s="318" t="e">
        <f t="shared" si="280"/>
        <v>#N/A</v>
      </c>
      <c r="AD1057" s="318">
        <f t="shared" si="281"/>
        <v>0</v>
      </c>
      <c r="AE1057" s="318" t="e">
        <f t="shared" si="282"/>
        <v>#N/A</v>
      </c>
      <c r="AF1057" s="318" t="e">
        <f>VLOOKUP(AC1057,'Price list'!AN:AO,2,FALSE)</f>
        <v>#N/A</v>
      </c>
      <c r="AG1057" s="318">
        <f t="shared" si="283"/>
        <v>0</v>
      </c>
      <c r="AH1057" s="318">
        <f t="shared" si="284"/>
        <v>0</v>
      </c>
      <c r="AI1057" s="318">
        <f t="shared" si="285"/>
        <v>0</v>
      </c>
    </row>
    <row r="1058" spans="19:35" x14ac:dyDescent="0.25">
      <c r="S1058" s="320">
        <f t="shared" si="275"/>
        <v>0</v>
      </c>
      <c r="T1058" s="320">
        <f t="shared" si="276"/>
        <v>0</v>
      </c>
      <c r="U1058" s="320"/>
      <c r="V1058" s="320" t="e">
        <f>VLOOKUP(S1058,'Price list'!D$15:S$298,15,FALSE)</f>
        <v>#N/A</v>
      </c>
      <c r="W1058" s="320">
        <f t="shared" si="277"/>
        <v>0</v>
      </c>
      <c r="X1058" s="320">
        <f t="shared" si="278"/>
        <v>0</v>
      </c>
      <c r="Y1058" s="318" t="e">
        <f t="shared" si="274"/>
        <v>#N/A</v>
      </c>
      <c r="Z1058" s="318">
        <f t="shared" si="279"/>
        <v>0</v>
      </c>
      <c r="AC1058" s="318" t="e">
        <f t="shared" si="280"/>
        <v>#N/A</v>
      </c>
      <c r="AD1058" s="318">
        <f t="shared" si="281"/>
        <v>0</v>
      </c>
      <c r="AE1058" s="318" t="e">
        <f t="shared" si="282"/>
        <v>#N/A</v>
      </c>
      <c r="AF1058" s="318" t="e">
        <f>VLOOKUP(AC1058,'Price list'!AN:AO,2,FALSE)</f>
        <v>#N/A</v>
      </c>
      <c r="AG1058" s="318">
        <f t="shared" si="283"/>
        <v>0</v>
      </c>
      <c r="AH1058" s="318">
        <f t="shared" si="284"/>
        <v>0</v>
      </c>
      <c r="AI1058" s="318">
        <f t="shared" si="285"/>
        <v>0</v>
      </c>
    </row>
    <row r="1059" spans="19:35" x14ac:dyDescent="0.25">
      <c r="S1059" s="320">
        <f t="shared" si="275"/>
        <v>0</v>
      </c>
      <c r="T1059" s="320">
        <f t="shared" si="276"/>
        <v>0</v>
      </c>
      <c r="U1059" s="320"/>
      <c r="V1059" s="320" t="e">
        <f>VLOOKUP(S1059,'Price list'!D$15:S$298,15,FALSE)</f>
        <v>#N/A</v>
      </c>
      <c r="W1059" s="320">
        <f t="shared" si="277"/>
        <v>0</v>
      </c>
      <c r="X1059" s="320">
        <f t="shared" si="278"/>
        <v>0</v>
      </c>
      <c r="Y1059" s="318" t="e">
        <f t="shared" si="274"/>
        <v>#N/A</v>
      </c>
      <c r="Z1059" s="318">
        <f t="shared" si="279"/>
        <v>0</v>
      </c>
      <c r="AC1059" s="318" t="e">
        <f t="shared" si="280"/>
        <v>#N/A</v>
      </c>
      <c r="AD1059" s="318">
        <f t="shared" si="281"/>
        <v>0</v>
      </c>
      <c r="AE1059" s="318" t="e">
        <f t="shared" si="282"/>
        <v>#N/A</v>
      </c>
      <c r="AF1059" s="318" t="e">
        <f>VLOOKUP(AC1059,'Price list'!AN:AO,2,FALSE)</f>
        <v>#N/A</v>
      </c>
      <c r="AG1059" s="318">
        <f t="shared" si="283"/>
        <v>0</v>
      </c>
      <c r="AH1059" s="318">
        <f t="shared" si="284"/>
        <v>0</v>
      </c>
      <c r="AI1059" s="318">
        <f t="shared" si="285"/>
        <v>0</v>
      </c>
    </row>
    <row r="1060" spans="19:35" x14ac:dyDescent="0.25">
      <c r="S1060" s="320">
        <f t="shared" si="275"/>
        <v>0</v>
      </c>
      <c r="T1060" s="320">
        <f t="shared" si="276"/>
        <v>0</v>
      </c>
      <c r="U1060" s="320"/>
      <c r="V1060" s="320" t="e">
        <f>VLOOKUP(S1060,'Price list'!D$15:S$298,15,FALSE)</f>
        <v>#N/A</v>
      </c>
      <c r="W1060" s="320">
        <f t="shared" si="277"/>
        <v>0</v>
      </c>
      <c r="X1060" s="320">
        <f t="shared" si="278"/>
        <v>0</v>
      </c>
      <c r="Y1060" s="318" t="e">
        <f t="shared" si="274"/>
        <v>#N/A</v>
      </c>
      <c r="Z1060" s="318">
        <f t="shared" si="279"/>
        <v>0</v>
      </c>
      <c r="AC1060" s="318" t="e">
        <f t="shared" si="280"/>
        <v>#N/A</v>
      </c>
      <c r="AD1060" s="318">
        <f t="shared" si="281"/>
        <v>0</v>
      </c>
      <c r="AE1060" s="318" t="e">
        <f t="shared" si="282"/>
        <v>#N/A</v>
      </c>
      <c r="AF1060" s="318" t="e">
        <f>VLOOKUP(AC1060,'Price list'!AN:AO,2,FALSE)</f>
        <v>#N/A</v>
      </c>
      <c r="AG1060" s="318">
        <f t="shared" si="283"/>
        <v>0</v>
      </c>
      <c r="AH1060" s="318">
        <f t="shared" si="284"/>
        <v>0</v>
      </c>
      <c r="AI1060" s="318">
        <f t="shared" si="285"/>
        <v>0</v>
      </c>
    </row>
    <row r="1061" spans="19:35" x14ac:dyDescent="0.25">
      <c r="S1061" s="320">
        <f t="shared" si="275"/>
        <v>0</v>
      </c>
      <c r="T1061" s="320">
        <f t="shared" si="276"/>
        <v>0</v>
      </c>
      <c r="U1061" s="320"/>
      <c r="V1061" s="320" t="e">
        <f>VLOOKUP(S1061,'Price list'!D$15:S$298,15,FALSE)</f>
        <v>#N/A</v>
      </c>
      <c r="W1061" s="320">
        <f t="shared" si="277"/>
        <v>0</v>
      </c>
      <c r="X1061" s="320">
        <f t="shared" si="278"/>
        <v>0</v>
      </c>
      <c r="Y1061" s="318" t="e">
        <f t="shared" si="274"/>
        <v>#N/A</v>
      </c>
      <c r="Z1061" s="318">
        <f t="shared" si="279"/>
        <v>0</v>
      </c>
      <c r="AC1061" s="318" t="e">
        <f t="shared" si="280"/>
        <v>#N/A</v>
      </c>
      <c r="AD1061" s="318">
        <f t="shared" si="281"/>
        <v>0</v>
      </c>
      <c r="AE1061" s="318" t="e">
        <f t="shared" si="282"/>
        <v>#N/A</v>
      </c>
      <c r="AF1061" s="318" t="e">
        <f>VLOOKUP(AC1061,'Price list'!AN:AO,2,FALSE)</f>
        <v>#N/A</v>
      </c>
      <c r="AG1061" s="318">
        <f t="shared" si="283"/>
        <v>0</v>
      </c>
      <c r="AH1061" s="318">
        <f t="shared" si="284"/>
        <v>0</v>
      </c>
      <c r="AI1061" s="318">
        <f t="shared" si="285"/>
        <v>0</v>
      </c>
    </row>
    <row r="1062" spans="19:35" x14ac:dyDescent="0.25">
      <c r="S1062" s="320">
        <f t="shared" si="275"/>
        <v>0</v>
      </c>
      <c r="T1062" s="320">
        <f t="shared" si="276"/>
        <v>0</v>
      </c>
      <c r="U1062" s="320"/>
      <c r="V1062" s="320" t="e">
        <f>VLOOKUP(S1062,'Price list'!D$15:S$298,15,FALSE)</f>
        <v>#N/A</v>
      </c>
      <c r="W1062" s="320">
        <f t="shared" si="277"/>
        <v>0</v>
      </c>
      <c r="X1062" s="320">
        <f t="shared" si="278"/>
        <v>0</v>
      </c>
      <c r="Y1062" s="318" t="e">
        <f t="shared" si="274"/>
        <v>#N/A</v>
      </c>
      <c r="Z1062" s="318">
        <f t="shared" si="279"/>
        <v>0</v>
      </c>
      <c r="AC1062" s="318" t="e">
        <f t="shared" si="280"/>
        <v>#N/A</v>
      </c>
      <c r="AD1062" s="318">
        <f t="shared" si="281"/>
        <v>0</v>
      </c>
      <c r="AE1062" s="318" t="e">
        <f t="shared" si="282"/>
        <v>#N/A</v>
      </c>
      <c r="AF1062" s="318" t="e">
        <f>VLOOKUP(AC1062,'Price list'!AN:AO,2,FALSE)</f>
        <v>#N/A</v>
      </c>
      <c r="AG1062" s="318">
        <f t="shared" si="283"/>
        <v>0</v>
      </c>
      <c r="AH1062" s="318">
        <f t="shared" si="284"/>
        <v>0</v>
      </c>
      <c r="AI1062" s="318">
        <f t="shared" si="285"/>
        <v>0</v>
      </c>
    </row>
    <row r="1063" spans="19:35" x14ac:dyDescent="0.25">
      <c r="S1063" s="320">
        <f t="shared" si="275"/>
        <v>0</v>
      </c>
      <c r="T1063" s="320">
        <f t="shared" si="276"/>
        <v>0</v>
      </c>
      <c r="U1063" s="320"/>
      <c r="V1063" s="320" t="e">
        <f>VLOOKUP(S1063,'Price list'!D$15:S$298,15,FALSE)</f>
        <v>#N/A</v>
      </c>
      <c r="W1063" s="320">
        <f t="shared" si="277"/>
        <v>0</v>
      </c>
      <c r="X1063" s="320">
        <f t="shared" si="278"/>
        <v>0</v>
      </c>
      <c r="Y1063" s="318" t="e">
        <f t="shared" si="274"/>
        <v>#N/A</v>
      </c>
      <c r="Z1063" s="318">
        <f t="shared" si="279"/>
        <v>0</v>
      </c>
      <c r="AC1063" s="318" t="e">
        <f t="shared" si="280"/>
        <v>#N/A</v>
      </c>
      <c r="AD1063" s="318">
        <f t="shared" si="281"/>
        <v>0</v>
      </c>
      <c r="AE1063" s="318" t="e">
        <f t="shared" si="282"/>
        <v>#N/A</v>
      </c>
      <c r="AF1063" s="318" t="e">
        <f>VLOOKUP(AC1063,'Price list'!AN:AO,2,FALSE)</f>
        <v>#N/A</v>
      </c>
      <c r="AG1063" s="318">
        <f t="shared" si="283"/>
        <v>0</v>
      </c>
      <c r="AH1063" s="318">
        <f t="shared" si="284"/>
        <v>0</v>
      </c>
      <c r="AI1063" s="318">
        <f t="shared" si="285"/>
        <v>0</v>
      </c>
    </row>
    <row r="1064" spans="19:35" x14ac:dyDescent="0.25">
      <c r="S1064" s="320">
        <f t="shared" si="275"/>
        <v>0</v>
      </c>
      <c r="T1064" s="320">
        <f t="shared" si="276"/>
        <v>0</v>
      </c>
      <c r="U1064" s="320"/>
      <c r="V1064" s="320" t="e">
        <f>VLOOKUP(S1064,'Price list'!D$15:S$298,15,FALSE)</f>
        <v>#N/A</v>
      </c>
      <c r="W1064" s="320">
        <f t="shared" si="277"/>
        <v>0</v>
      </c>
      <c r="X1064" s="320">
        <f t="shared" si="278"/>
        <v>0</v>
      </c>
      <c r="Y1064" s="318" t="e">
        <f t="shared" si="274"/>
        <v>#N/A</v>
      </c>
      <c r="Z1064" s="318">
        <f t="shared" si="279"/>
        <v>0</v>
      </c>
      <c r="AC1064" s="318" t="e">
        <f t="shared" si="280"/>
        <v>#N/A</v>
      </c>
      <c r="AD1064" s="318">
        <f t="shared" si="281"/>
        <v>0</v>
      </c>
      <c r="AE1064" s="318" t="e">
        <f t="shared" si="282"/>
        <v>#N/A</v>
      </c>
      <c r="AF1064" s="318" t="e">
        <f>VLOOKUP(AC1064,'Price list'!AN:AO,2,FALSE)</f>
        <v>#N/A</v>
      </c>
      <c r="AG1064" s="318">
        <f t="shared" si="283"/>
        <v>0</v>
      </c>
      <c r="AH1064" s="318">
        <f t="shared" si="284"/>
        <v>0</v>
      </c>
      <c r="AI1064" s="318">
        <f t="shared" si="285"/>
        <v>0</v>
      </c>
    </row>
    <row r="1065" spans="19:35" x14ac:dyDescent="0.25">
      <c r="S1065" s="320">
        <f t="shared" si="275"/>
        <v>0</v>
      </c>
      <c r="T1065" s="320">
        <f t="shared" si="276"/>
        <v>0</v>
      </c>
      <c r="U1065" s="320"/>
      <c r="V1065" s="320" t="e">
        <f>VLOOKUP(S1065,'Price list'!D$15:S$298,15,FALSE)</f>
        <v>#N/A</v>
      </c>
      <c r="W1065" s="320">
        <f t="shared" si="277"/>
        <v>0</v>
      </c>
      <c r="X1065" s="320">
        <f t="shared" si="278"/>
        <v>0</v>
      </c>
      <c r="Y1065" s="318" t="e">
        <f t="shared" si="274"/>
        <v>#N/A</v>
      </c>
      <c r="Z1065" s="318">
        <f t="shared" si="279"/>
        <v>0</v>
      </c>
      <c r="AC1065" s="318" t="e">
        <f t="shared" si="280"/>
        <v>#N/A</v>
      </c>
      <c r="AD1065" s="318">
        <f t="shared" si="281"/>
        <v>0</v>
      </c>
      <c r="AE1065" s="318" t="e">
        <f t="shared" si="282"/>
        <v>#N/A</v>
      </c>
      <c r="AF1065" s="318" t="e">
        <f>VLOOKUP(AC1065,'Price list'!AN:AO,2,FALSE)</f>
        <v>#N/A</v>
      </c>
      <c r="AG1065" s="318">
        <f t="shared" si="283"/>
        <v>0</v>
      </c>
      <c r="AH1065" s="318">
        <f t="shared" si="284"/>
        <v>0</v>
      </c>
      <c r="AI1065" s="318">
        <f t="shared" si="285"/>
        <v>0</v>
      </c>
    </row>
    <row r="1066" spans="19:35" x14ac:dyDescent="0.25">
      <c r="S1066" s="320">
        <f t="shared" si="275"/>
        <v>0</v>
      </c>
      <c r="T1066" s="320">
        <f t="shared" si="276"/>
        <v>0</v>
      </c>
      <c r="U1066" s="320"/>
      <c r="V1066" s="320" t="e">
        <f>VLOOKUP(S1066,'Price list'!D$15:S$298,15,FALSE)</f>
        <v>#N/A</v>
      </c>
      <c r="W1066" s="320">
        <f t="shared" si="277"/>
        <v>0</v>
      </c>
      <c r="X1066" s="320">
        <f t="shared" si="278"/>
        <v>0</v>
      </c>
      <c r="Y1066" s="318" t="e">
        <f t="shared" si="274"/>
        <v>#N/A</v>
      </c>
      <c r="Z1066" s="318">
        <f t="shared" si="279"/>
        <v>0</v>
      </c>
      <c r="AC1066" s="318" t="e">
        <f t="shared" si="280"/>
        <v>#N/A</v>
      </c>
      <c r="AD1066" s="318">
        <f t="shared" si="281"/>
        <v>0</v>
      </c>
      <c r="AE1066" s="318" t="e">
        <f t="shared" si="282"/>
        <v>#N/A</v>
      </c>
      <c r="AF1066" s="318" t="e">
        <f>VLOOKUP(AC1066,'Price list'!AN:AO,2,FALSE)</f>
        <v>#N/A</v>
      </c>
      <c r="AG1066" s="318">
        <f t="shared" si="283"/>
        <v>0</v>
      </c>
      <c r="AH1066" s="318">
        <f t="shared" si="284"/>
        <v>0</v>
      </c>
      <c r="AI1066" s="318">
        <f t="shared" si="285"/>
        <v>0</v>
      </c>
    </row>
    <row r="1067" spans="19:35" x14ac:dyDescent="0.25">
      <c r="S1067" s="320">
        <f t="shared" si="275"/>
        <v>0</v>
      </c>
      <c r="T1067" s="320">
        <f t="shared" si="276"/>
        <v>0</v>
      </c>
      <c r="U1067" s="320"/>
      <c r="V1067" s="320" t="e">
        <f>VLOOKUP(S1067,'Price list'!D$15:S$298,15,FALSE)</f>
        <v>#N/A</v>
      </c>
      <c r="W1067" s="320">
        <f t="shared" si="277"/>
        <v>0</v>
      </c>
      <c r="X1067" s="320">
        <f t="shared" si="278"/>
        <v>0</v>
      </c>
      <c r="Y1067" s="318" t="e">
        <f t="shared" si="274"/>
        <v>#N/A</v>
      </c>
      <c r="Z1067" s="318">
        <f t="shared" si="279"/>
        <v>0</v>
      </c>
      <c r="AC1067" s="318" t="e">
        <f t="shared" si="280"/>
        <v>#N/A</v>
      </c>
      <c r="AD1067" s="318">
        <f t="shared" si="281"/>
        <v>0</v>
      </c>
      <c r="AE1067" s="318" t="e">
        <f t="shared" si="282"/>
        <v>#N/A</v>
      </c>
      <c r="AF1067" s="318" t="e">
        <f>VLOOKUP(AC1067,'Price list'!AN:AO,2,FALSE)</f>
        <v>#N/A</v>
      </c>
      <c r="AG1067" s="318">
        <f t="shared" si="283"/>
        <v>0</v>
      </c>
      <c r="AH1067" s="318">
        <f t="shared" si="284"/>
        <v>0</v>
      </c>
      <c r="AI1067" s="318">
        <f t="shared" si="285"/>
        <v>0</v>
      </c>
    </row>
    <row r="1068" spans="19:35" x14ac:dyDescent="0.25">
      <c r="S1068" s="320">
        <f t="shared" si="275"/>
        <v>0</v>
      </c>
      <c r="T1068" s="320">
        <f t="shared" si="276"/>
        <v>0</v>
      </c>
      <c r="U1068" s="320"/>
      <c r="V1068" s="320" t="e">
        <f>VLOOKUP(S1068,'Price list'!D$15:S$298,15,FALSE)</f>
        <v>#N/A</v>
      </c>
      <c r="W1068" s="320">
        <f t="shared" si="277"/>
        <v>0</v>
      </c>
      <c r="X1068" s="320">
        <f t="shared" si="278"/>
        <v>0</v>
      </c>
      <c r="Y1068" s="318" t="e">
        <f t="shared" si="274"/>
        <v>#N/A</v>
      </c>
      <c r="Z1068" s="318">
        <f t="shared" si="279"/>
        <v>0</v>
      </c>
      <c r="AC1068" s="318" t="e">
        <f t="shared" si="280"/>
        <v>#N/A</v>
      </c>
      <c r="AD1068" s="318">
        <f t="shared" si="281"/>
        <v>0</v>
      </c>
      <c r="AE1068" s="318" t="e">
        <f t="shared" si="282"/>
        <v>#N/A</v>
      </c>
      <c r="AF1068" s="318" t="e">
        <f>VLOOKUP(AC1068,'Price list'!AN:AO,2,FALSE)</f>
        <v>#N/A</v>
      </c>
      <c r="AG1068" s="318">
        <f t="shared" si="283"/>
        <v>0</v>
      </c>
      <c r="AH1068" s="318">
        <f t="shared" si="284"/>
        <v>0</v>
      </c>
      <c r="AI1068" s="318">
        <f t="shared" si="285"/>
        <v>0</v>
      </c>
    </row>
    <row r="1069" spans="19:35" x14ac:dyDescent="0.25">
      <c r="S1069" s="320">
        <f t="shared" si="275"/>
        <v>0</v>
      </c>
      <c r="T1069" s="320">
        <f t="shared" si="276"/>
        <v>0</v>
      </c>
      <c r="U1069" s="320"/>
      <c r="V1069" s="320" t="e">
        <f>VLOOKUP(S1069,'Price list'!D$15:S$298,15,FALSE)</f>
        <v>#N/A</v>
      </c>
      <c r="W1069" s="320">
        <f t="shared" si="277"/>
        <v>0</v>
      </c>
      <c r="X1069" s="320">
        <f t="shared" si="278"/>
        <v>0</v>
      </c>
      <c r="Y1069" s="318" t="e">
        <f t="shared" si="274"/>
        <v>#N/A</v>
      </c>
      <c r="Z1069" s="318">
        <f t="shared" si="279"/>
        <v>0</v>
      </c>
      <c r="AC1069" s="318" t="e">
        <f t="shared" si="280"/>
        <v>#N/A</v>
      </c>
      <c r="AD1069" s="318">
        <f t="shared" si="281"/>
        <v>0</v>
      </c>
      <c r="AE1069" s="318" t="e">
        <f t="shared" si="282"/>
        <v>#N/A</v>
      </c>
      <c r="AF1069" s="318" t="e">
        <f>VLOOKUP(AC1069,'Price list'!AN:AO,2,FALSE)</f>
        <v>#N/A</v>
      </c>
      <c r="AG1069" s="318">
        <f t="shared" si="283"/>
        <v>0</v>
      </c>
      <c r="AH1069" s="318">
        <f t="shared" si="284"/>
        <v>0</v>
      </c>
      <c r="AI1069" s="318">
        <f t="shared" si="285"/>
        <v>0</v>
      </c>
    </row>
    <row r="1070" spans="19:35" x14ac:dyDescent="0.25">
      <c r="S1070" s="320">
        <f t="shared" si="275"/>
        <v>0</v>
      </c>
      <c r="T1070" s="320">
        <f t="shared" si="276"/>
        <v>0</v>
      </c>
      <c r="U1070" s="320"/>
      <c r="V1070" s="320" t="e">
        <f>VLOOKUP(S1070,'Price list'!D$15:S$298,15,FALSE)</f>
        <v>#N/A</v>
      </c>
      <c r="W1070" s="320">
        <f t="shared" si="277"/>
        <v>0</v>
      </c>
      <c r="X1070" s="320">
        <f t="shared" si="278"/>
        <v>0</v>
      </c>
      <c r="Y1070" s="318" t="e">
        <f t="shared" si="274"/>
        <v>#N/A</v>
      </c>
      <c r="Z1070" s="318">
        <f t="shared" si="279"/>
        <v>0</v>
      </c>
      <c r="AC1070" s="318" t="e">
        <f t="shared" si="280"/>
        <v>#N/A</v>
      </c>
      <c r="AD1070" s="318">
        <f t="shared" si="281"/>
        <v>0</v>
      </c>
      <c r="AE1070" s="318" t="e">
        <f t="shared" si="282"/>
        <v>#N/A</v>
      </c>
      <c r="AF1070" s="318" t="e">
        <f>VLOOKUP(AC1070,'Price list'!AN:AO,2,FALSE)</f>
        <v>#N/A</v>
      </c>
      <c r="AG1070" s="318">
        <f t="shared" si="283"/>
        <v>0</v>
      </c>
      <c r="AH1070" s="318">
        <f t="shared" si="284"/>
        <v>0</v>
      </c>
      <c r="AI1070" s="318">
        <f t="shared" si="285"/>
        <v>0</v>
      </c>
    </row>
    <row r="1071" spans="19:35" x14ac:dyDescent="0.25">
      <c r="S1071" s="320">
        <f t="shared" si="275"/>
        <v>0</v>
      </c>
      <c r="T1071" s="320">
        <f t="shared" si="276"/>
        <v>0</v>
      </c>
      <c r="U1071" s="320"/>
      <c r="V1071" s="320" t="e">
        <f>VLOOKUP(S1071,'Price list'!D$15:S$298,15,FALSE)</f>
        <v>#N/A</v>
      </c>
      <c r="W1071" s="320">
        <f t="shared" si="277"/>
        <v>0</v>
      </c>
      <c r="X1071" s="320">
        <f t="shared" si="278"/>
        <v>0</v>
      </c>
      <c r="Y1071" s="318" t="e">
        <f t="shared" si="274"/>
        <v>#N/A</v>
      </c>
      <c r="Z1071" s="318">
        <f t="shared" si="279"/>
        <v>0</v>
      </c>
      <c r="AC1071" s="318" t="e">
        <f t="shared" si="280"/>
        <v>#N/A</v>
      </c>
      <c r="AD1071" s="318">
        <f t="shared" si="281"/>
        <v>0</v>
      </c>
      <c r="AE1071" s="318" t="e">
        <f t="shared" si="282"/>
        <v>#N/A</v>
      </c>
      <c r="AF1071" s="318" t="e">
        <f>VLOOKUP(AC1071,'Price list'!AN:AO,2,FALSE)</f>
        <v>#N/A</v>
      </c>
      <c r="AG1071" s="318">
        <f t="shared" si="283"/>
        <v>0</v>
      </c>
      <c r="AH1071" s="318">
        <f t="shared" si="284"/>
        <v>0</v>
      </c>
      <c r="AI1071" s="318">
        <f t="shared" si="285"/>
        <v>0</v>
      </c>
    </row>
    <row r="1072" spans="19:35" x14ac:dyDescent="0.25">
      <c r="S1072" s="320">
        <f t="shared" si="275"/>
        <v>0</v>
      </c>
      <c r="T1072" s="320">
        <f t="shared" si="276"/>
        <v>0</v>
      </c>
      <c r="U1072" s="320"/>
      <c r="V1072" s="320" t="e">
        <f>VLOOKUP(S1072,'Price list'!D$15:S$298,15,FALSE)</f>
        <v>#N/A</v>
      </c>
      <c r="W1072" s="320">
        <f t="shared" si="277"/>
        <v>0</v>
      </c>
      <c r="X1072" s="320">
        <f t="shared" si="278"/>
        <v>0</v>
      </c>
      <c r="Y1072" s="318" t="e">
        <f t="shared" si="274"/>
        <v>#N/A</v>
      </c>
      <c r="Z1072" s="318">
        <f t="shared" si="279"/>
        <v>0</v>
      </c>
      <c r="AC1072" s="318" t="e">
        <f t="shared" si="280"/>
        <v>#N/A</v>
      </c>
      <c r="AD1072" s="318">
        <f t="shared" si="281"/>
        <v>0</v>
      </c>
      <c r="AE1072" s="318" t="e">
        <f t="shared" si="282"/>
        <v>#N/A</v>
      </c>
      <c r="AF1072" s="318" t="e">
        <f>VLOOKUP(AC1072,'Price list'!AN:AO,2,FALSE)</f>
        <v>#N/A</v>
      </c>
      <c r="AG1072" s="318">
        <f t="shared" si="283"/>
        <v>0</v>
      </c>
      <c r="AH1072" s="318">
        <f t="shared" si="284"/>
        <v>0</v>
      </c>
      <c r="AI1072" s="318">
        <f t="shared" si="285"/>
        <v>0</v>
      </c>
    </row>
    <row r="1073" spans="19:35" x14ac:dyDescent="0.25">
      <c r="S1073" s="320">
        <f t="shared" si="275"/>
        <v>0</v>
      </c>
      <c r="T1073" s="320">
        <f t="shared" si="276"/>
        <v>0</v>
      </c>
      <c r="U1073" s="320"/>
      <c r="V1073" s="320" t="e">
        <f>VLOOKUP(S1073,'Price list'!D$15:S$298,15,FALSE)</f>
        <v>#N/A</v>
      </c>
      <c r="W1073" s="320">
        <f t="shared" si="277"/>
        <v>0</v>
      </c>
      <c r="X1073" s="320">
        <f t="shared" si="278"/>
        <v>0</v>
      </c>
      <c r="Y1073" s="318" t="e">
        <f t="shared" si="274"/>
        <v>#N/A</v>
      </c>
      <c r="Z1073" s="318">
        <f t="shared" si="279"/>
        <v>0</v>
      </c>
      <c r="AC1073" s="318" t="e">
        <f t="shared" si="280"/>
        <v>#N/A</v>
      </c>
      <c r="AD1073" s="318">
        <f t="shared" si="281"/>
        <v>0</v>
      </c>
      <c r="AE1073" s="318" t="e">
        <f t="shared" si="282"/>
        <v>#N/A</v>
      </c>
      <c r="AF1073" s="318" t="e">
        <f>VLOOKUP(AC1073,'Price list'!AN:AO,2,FALSE)</f>
        <v>#N/A</v>
      </c>
      <c r="AG1073" s="318">
        <f t="shared" si="283"/>
        <v>0</v>
      </c>
      <c r="AH1073" s="318">
        <f t="shared" si="284"/>
        <v>0</v>
      </c>
      <c r="AI1073" s="318">
        <f t="shared" si="285"/>
        <v>0</v>
      </c>
    </row>
    <row r="1074" spans="19:35" x14ac:dyDescent="0.25">
      <c r="S1074" s="320">
        <f t="shared" si="275"/>
        <v>0</v>
      </c>
      <c r="T1074" s="320">
        <f t="shared" si="276"/>
        <v>0</v>
      </c>
      <c r="U1074" s="320"/>
      <c r="V1074" s="320" t="e">
        <f>VLOOKUP(S1074,'Price list'!D$15:S$298,15,FALSE)</f>
        <v>#N/A</v>
      </c>
      <c r="W1074" s="320">
        <f t="shared" si="277"/>
        <v>0</v>
      </c>
      <c r="X1074" s="320">
        <f t="shared" si="278"/>
        <v>0</v>
      </c>
      <c r="Y1074" s="318" t="e">
        <f t="shared" si="274"/>
        <v>#N/A</v>
      </c>
      <c r="Z1074" s="318">
        <f t="shared" si="279"/>
        <v>0</v>
      </c>
      <c r="AC1074" s="318" t="e">
        <f t="shared" si="280"/>
        <v>#N/A</v>
      </c>
      <c r="AD1074" s="318">
        <f t="shared" si="281"/>
        <v>0</v>
      </c>
      <c r="AE1074" s="318" t="e">
        <f t="shared" si="282"/>
        <v>#N/A</v>
      </c>
      <c r="AF1074" s="318" t="e">
        <f>VLOOKUP(AC1074,'Price list'!AN:AO,2,FALSE)</f>
        <v>#N/A</v>
      </c>
      <c r="AG1074" s="318">
        <f t="shared" si="283"/>
        <v>0</v>
      </c>
      <c r="AH1074" s="318">
        <f t="shared" si="284"/>
        <v>0</v>
      </c>
      <c r="AI1074" s="318">
        <f t="shared" si="285"/>
        <v>0</v>
      </c>
    </row>
    <row r="1075" spans="19:35" x14ac:dyDescent="0.25">
      <c r="S1075" s="320">
        <f t="shared" si="275"/>
        <v>0</v>
      </c>
      <c r="T1075" s="320">
        <f t="shared" si="276"/>
        <v>0</v>
      </c>
      <c r="U1075" s="320"/>
      <c r="V1075" s="320" t="e">
        <f>VLOOKUP(S1075,'Price list'!D$15:S$298,15,FALSE)</f>
        <v>#N/A</v>
      </c>
      <c r="W1075" s="320">
        <f t="shared" si="277"/>
        <v>0</v>
      </c>
      <c r="X1075" s="320">
        <f t="shared" si="278"/>
        <v>0</v>
      </c>
      <c r="Y1075" s="318" t="e">
        <f t="shared" si="274"/>
        <v>#N/A</v>
      </c>
      <c r="Z1075" s="318">
        <f t="shared" si="279"/>
        <v>0</v>
      </c>
      <c r="AC1075" s="318" t="e">
        <f t="shared" si="280"/>
        <v>#N/A</v>
      </c>
      <c r="AD1075" s="318">
        <f t="shared" si="281"/>
        <v>0</v>
      </c>
      <c r="AE1075" s="318" t="e">
        <f t="shared" si="282"/>
        <v>#N/A</v>
      </c>
      <c r="AF1075" s="318" t="e">
        <f>VLOOKUP(AC1075,'Price list'!AN:AO,2,FALSE)</f>
        <v>#N/A</v>
      </c>
      <c r="AG1075" s="318">
        <f t="shared" si="283"/>
        <v>0</v>
      </c>
      <c r="AH1075" s="318">
        <f t="shared" si="284"/>
        <v>0</v>
      </c>
      <c r="AI1075" s="318">
        <f t="shared" si="285"/>
        <v>0</v>
      </c>
    </row>
    <row r="1076" spans="19:35" x14ac:dyDescent="0.25">
      <c r="S1076" s="320">
        <f t="shared" si="275"/>
        <v>0</v>
      </c>
      <c r="T1076" s="320">
        <f t="shared" si="276"/>
        <v>0</v>
      </c>
      <c r="U1076" s="320"/>
      <c r="V1076" s="320" t="e">
        <f>VLOOKUP(S1076,'Price list'!D$15:S$298,15,FALSE)</f>
        <v>#N/A</v>
      </c>
      <c r="W1076" s="320">
        <f t="shared" si="277"/>
        <v>0</v>
      </c>
      <c r="X1076" s="320">
        <f t="shared" si="278"/>
        <v>0</v>
      </c>
      <c r="Y1076" s="318" t="e">
        <f t="shared" si="274"/>
        <v>#N/A</v>
      </c>
      <c r="Z1076" s="318">
        <f t="shared" si="279"/>
        <v>0</v>
      </c>
      <c r="AC1076" s="318" t="e">
        <f t="shared" si="280"/>
        <v>#N/A</v>
      </c>
      <c r="AD1076" s="318">
        <f t="shared" si="281"/>
        <v>0</v>
      </c>
      <c r="AE1076" s="318" t="e">
        <f t="shared" si="282"/>
        <v>#N/A</v>
      </c>
      <c r="AF1076" s="318" t="e">
        <f>VLOOKUP(AC1076,'Price list'!AN:AO,2,FALSE)</f>
        <v>#N/A</v>
      </c>
      <c r="AG1076" s="318">
        <f t="shared" si="283"/>
        <v>0</v>
      </c>
      <c r="AH1076" s="318">
        <f t="shared" si="284"/>
        <v>0</v>
      </c>
      <c r="AI1076" s="318">
        <f t="shared" si="285"/>
        <v>0</v>
      </c>
    </row>
    <row r="1077" spans="19:35" x14ac:dyDescent="0.25">
      <c r="S1077" s="320">
        <f t="shared" si="275"/>
        <v>0</v>
      </c>
      <c r="T1077" s="320">
        <f t="shared" si="276"/>
        <v>0</v>
      </c>
      <c r="U1077" s="320"/>
      <c r="V1077" s="320" t="e">
        <f>VLOOKUP(S1077,'Price list'!D$15:S$298,15,FALSE)</f>
        <v>#N/A</v>
      </c>
      <c r="W1077" s="320">
        <f t="shared" si="277"/>
        <v>0</v>
      </c>
      <c r="X1077" s="320">
        <f t="shared" si="278"/>
        <v>0</v>
      </c>
      <c r="Y1077" s="318" t="e">
        <f t="shared" si="274"/>
        <v>#N/A</v>
      </c>
      <c r="Z1077" s="318">
        <f t="shared" si="279"/>
        <v>0</v>
      </c>
      <c r="AC1077" s="318" t="e">
        <f t="shared" si="280"/>
        <v>#N/A</v>
      </c>
      <c r="AD1077" s="318">
        <f t="shared" si="281"/>
        <v>0</v>
      </c>
      <c r="AE1077" s="318" t="e">
        <f t="shared" si="282"/>
        <v>#N/A</v>
      </c>
      <c r="AF1077" s="318" t="e">
        <f>VLOOKUP(AC1077,'Price list'!AN:AO,2,FALSE)</f>
        <v>#N/A</v>
      </c>
      <c r="AG1077" s="318">
        <f t="shared" si="283"/>
        <v>0</v>
      </c>
      <c r="AH1077" s="318">
        <f t="shared" si="284"/>
        <v>0</v>
      </c>
      <c r="AI1077" s="318">
        <f t="shared" si="285"/>
        <v>0</v>
      </c>
    </row>
    <row r="1078" spans="19:35" x14ac:dyDescent="0.25">
      <c r="S1078" s="320">
        <f t="shared" si="275"/>
        <v>0</v>
      </c>
      <c r="T1078" s="320">
        <f t="shared" si="276"/>
        <v>0</v>
      </c>
      <c r="U1078" s="320"/>
      <c r="V1078" s="320" t="e">
        <f>VLOOKUP(S1078,'Price list'!D$15:S$298,15,FALSE)</f>
        <v>#N/A</v>
      </c>
      <c r="W1078" s="320">
        <f t="shared" si="277"/>
        <v>0</v>
      </c>
      <c r="X1078" s="320">
        <f t="shared" si="278"/>
        <v>0</v>
      </c>
      <c r="Y1078" s="318" t="e">
        <f t="shared" si="274"/>
        <v>#N/A</v>
      </c>
      <c r="Z1078" s="318">
        <f t="shared" si="279"/>
        <v>0</v>
      </c>
      <c r="AC1078" s="318" t="e">
        <f t="shared" si="280"/>
        <v>#N/A</v>
      </c>
      <c r="AD1078" s="318">
        <f t="shared" si="281"/>
        <v>0</v>
      </c>
      <c r="AE1078" s="318" t="e">
        <f t="shared" si="282"/>
        <v>#N/A</v>
      </c>
      <c r="AF1078" s="318" t="e">
        <f>VLOOKUP(AC1078,'Price list'!AN:AO,2,FALSE)</f>
        <v>#N/A</v>
      </c>
      <c r="AG1078" s="318">
        <f t="shared" si="283"/>
        <v>0</v>
      </c>
      <c r="AH1078" s="318">
        <f t="shared" si="284"/>
        <v>0</v>
      </c>
      <c r="AI1078" s="318">
        <f t="shared" si="285"/>
        <v>0</v>
      </c>
    </row>
    <row r="1079" spans="19:35" x14ac:dyDescent="0.25">
      <c r="S1079" s="320">
        <f t="shared" si="275"/>
        <v>0</v>
      </c>
      <c r="T1079" s="320">
        <f t="shared" si="276"/>
        <v>0</v>
      </c>
      <c r="U1079" s="320"/>
      <c r="V1079" s="320" t="e">
        <f>VLOOKUP(S1079,'Price list'!D$15:S$298,15,FALSE)</f>
        <v>#N/A</v>
      </c>
      <c r="W1079" s="320">
        <f t="shared" si="277"/>
        <v>0</v>
      </c>
      <c r="X1079" s="320">
        <f t="shared" si="278"/>
        <v>0</v>
      </c>
      <c r="Y1079" s="318" t="e">
        <f t="shared" si="274"/>
        <v>#N/A</v>
      </c>
      <c r="Z1079" s="318">
        <f t="shared" si="279"/>
        <v>0</v>
      </c>
      <c r="AC1079" s="318" t="e">
        <f t="shared" si="280"/>
        <v>#N/A</v>
      </c>
      <c r="AD1079" s="318">
        <f t="shared" si="281"/>
        <v>0</v>
      </c>
      <c r="AE1079" s="318" t="e">
        <f t="shared" si="282"/>
        <v>#N/A</v>
      </c>
      <c r="AF1079" s="318" t="e">
        <f>VLOOKUP(AC1079,'Price list'!AN:AO,2,FALSE)</f>
        <v>#N/A</v>
      </c>
      <c r="AG1079" s="318">
        <f t="shared" si="283"/>
        <v>0</v>
      </c>
      <c r="AH1079" s="318">
        <f t="shared" si="284"/>
        <v>0</v>
      </c>
      <c r="AI1079" s="318">
        <f t="shared" si="285"/>
        <v>0</v>
      </c>
    </row>
    <row r="1080" spans="19:35" x14ac:dyDescent="0.25">
      <c r="S1080" s="320">
        <f t="shared" si="275"/>
        <v>0</v>
      </c>
      <c r="T1080" s="320">
        <f t="shared" si="276"/>
        <v>0</v>
      </c>
      <c r="U1080" s="320"/>
      <c r="V1080" s="320" t="e">
        <f>VLOOKUP(S1080,'Price list'!D$15:S$298,15,FALSE)</f>
        <v>#N/A</v>
      </c>
      <c r="W1080" s="320">
        <f t="shared" si="277"/>
        <v>0</v>
      </c>
      <c r="X1080" s="320">
        <f t="shared" si="278"/>
        <v>0</v>
      </c>
      <c r="Y1080" s="318" t="e">
        <f t="shared" si="274"/>
        <v>#N/A</v>
      </c>
      <c r="Z1080" s="318">
        <f t="shared" si="279"/>
        <v>0</v>
      </c>
      <c r="AC1080" s="318" t="e">
        <f t="shared" si="280"/>
        <v>#N/A</v>
      </c>
      <c r="AD1080" s="318">
        <f t="shared" si="281"/>
        <v>0</v>
      </c>
      <c r="AE1080" s="318" t="e">
        <f t="shared" si="282"/>
        <v>#N/A</v>
      </c>
      <c r="AF1080" s="318" t="e">
        <f>VLOOKUP(AC1080,'Price list'!AN:AO,2,FALSE)</f>
        <v>#N/A</v>
      </c>
      <c r="AG1080" s="318">
        <f t="shared" si="283"/>
        <v>0</v>
      </c>
      <c r="AH1080" s="318">
        <f t="shared" si="284"/>
        <v>0</v>
      </c>
      <c r="AI1080" s="318">
        <f t="shared" si="285"/>
        <v>0</v>
      </c>
    </row>
    <row r="1081" spans="19:35" x14ac:dyDescent="0.25">
      <c r="S1081" s="320">
        <f t="shared" si="275"/>
        <v>0</v>
      </c>
      <c r="T1081" s="320">
        <f t="shared" si="276"/>
        <v>0</v>
      </c>
      <c r="U1081" s="320"/>
      <c r="V1081" s="320" t="e">
        <f>VLOOKUP(S1081,'Price list'!D$15:S$298,15,FALSE)</f>
        <v>#N/A</v>
      </c>
      <c r="W1081" s="320">
        <f t="shared" si="277"/>
        <v>0</v>
      </c>
      <c r="X1081" s="320">
        <f t="shared" si="278"/>
        <v>0</v>
      </c>
      <c r="Y1081" s="318" t="e">
        <f t="shared" si="274"/>
        <v>#N/A</v>
      </c>
      <c r="Z1081" s="318">
        <f t="shared" si="279"/>
        <v>0</v>
      </c>
      <c r="AC1081" s="318" t="e">
        <f t="shared" si="280"/>
        <v>#N/A</v>
      </c>
      <c r="AD1081" s="318">
        <f t="shared" si="281"/>
        <v>0</v>
      </c>
      <c r="AE1081" s="318" t="e">
        <f t="shared" si="282"/>
        <v>#N/A</v>
      </c>
      <c r="AF1081" s="318" t="e">
        <f>VLOOKUP(AC1081,'Price list'!AN:AO,2,FALSE)</f>
        <v>#N/A</v>
      </c>
      <c r="AG1081" s="318">
        <f t="shared" si="283"/>
        <v>0</v>
      </c>
      <c r="AH1081" s="318">
        <f t="shared" si="284"/>
        <v>0</v>
      </c>
      <c r="AI1081" s="318">
        <f t="shared" si="285"/>
        <v>0</v>
      </c>
    </row>
    <row r="1082" spans="19:35" x14ac:dyDescent="0.25">
      <c r="S1082" s="320">
        <f t="shared" si="275"/>
        <v>0</v>
      </c>
      <c r="T1082" s="320">
        <f t="shared" si="276"/>
        <v>0</v>
      </c>
      <c r="U1082" s="320"/>
      <c r="V1082" s="320" t="e">
        <f>VLOOKUP(S1082,'Price list'!D$15:S$298,15,FALSE)</f>
        <v>#N/A</v>
      </c>
      <c r="W1082" s="320">
        <f t="shared" si="277"/>
        <v>0</v>
      </c>
      <c r="X1082" s="320">
        <f t="shared" si="278"/>
        <v>0</v>
      </c>
      <c r="Y1082" s="318" t="e">
        <f t="shared" si="274"/>
        <v>#N/A</v>
      </c>
      <c r="Z1082" s="318">
        <f t="shared" si="279"/>
        <v>0</v>
      </c>
      <c r="AC1082" s="318" t="e">
        <f t="shared" si="280"/>
        <v>#N/A</v>
      </c>
      <c r="AD1082" s="318">
        <f t="shared" si="281"/>
        <v>0</v>
      </c>
      <c r="AE1082" s="318" t="e">
        <f t="shared" si="282"/>
        <v>#N/A</v>
      </c>
      <c r="AF1082" s="318" t="e">
        <f>VLOOKUP(AC1082,'Price list'!AN:AO,2,FALSE)</f>
        <v>#N/A</v>
      </c>
      <c r="AG1082" s="318">
        <f t="shared" si="283"/>
        <v>0</v>
      </c>
      <c r="AH1082" s="318">
        <f t="shared" si="284"/>
        <v>0</v>
      </c>
      <c r="AI1082" s="318">
        <f t="shared" si="285"/>
        <v>0</v>
      </c>
    </row>
    <row r="1083" spans="19:35" x14ac:dyDescent="0.25">
      <c r="S1083" s="320">
        <f t="shared" si="275"/>
        <v>0</v>
      </c>
      <c r="T1083" s="320">
        <f t="shared" si="276"/>
        <v>0</v>
      </c>
      <c r="U1083" s="320"/>
      <c r="V1083" s="320" t="e">
        <f>VLOOKUP(S1083,'Price list'!D$15:S$298,15,FALSE)</f>
        <v>#N/A</v>
      </c>
      <c r="W1083" s="320">
        <f t="shared" si="277"/>
        <v>0</v>
      </c>
      <c r="X1083" s="320">
        <f t="shared" si="278"/>
        <v>0</v>
      </c>
      <c r="Y1083" s="318" t="e">
        <f t="shared" si="274"/>
        <v>#N/A</v>
      </c>
      <c r="Z1083" s="318">
        <f t="shared" si="279"/>
        <v>0</v>
      </c>
      <c r="AC1083" s="318" t="e">
        <f t="shared" si="280"/>
        <v>#N/A</v>
      </c>
      <c r="AD1083" s="318">
        <f t="shared" si="281"/>
        <v>0</v>
      </c>
      <c r="AE1083" s="318" t="e">
        <f t="shared" si="282"/>
        <v>#N/A</v>
      </c>
      <c r="AF1083" s="318" t="e">
        <f>VLOOKUP(AC1083,'Price list'!AN:AO,2,FALSE)</f>
        <v>#N/A</v>
      </c>
      <c r="AG1083" s="318">
        <f t="shared" si="283"/>
        <v>0</v>
      </c>
      <c r="AH1083" s="318">
        <f t="shared" si="284"/>
        <v>0</v>
      </c>
      <c r="AI1083" s="318">
        <f t="shared" si="285"/>
        <v>0</v>
      </c>
    </row>
    <row r="1084" spans="19:35" x14ac:dyDescent="0.25">
      <c r="S1084" s="320">
        <f t="shared" si="275"/>
        <v>0</v>
      </c>
      <c r="T1084" s="320">
        <f t="shared" si="276"/>
        <v>0</v>
      </c>
      <c r="U1084" s="320"/>
      <c r="V1084" s="320" t="e">
        <f>VLOOKUP(S1084,'Price list'!D$15:S$298,15,FALSE)</f>
        <v>#N/A</v>
      </c>
      <c r="W1084" s="320">
        <f t="shared" si="277"/>
        <v>0</v>
      </c>
      <c r="X1084" s="320">
        <f t="shared" si="278"/>
        <v>0</v>
      </c>
      <c r="Y1084" s="318" t="e">
        <f t="shared" si="274"/>
        <v>#N/A</v>
      </c>
      <c r="Z1084" s="318">
        <f t="shared" si="279"/>
        <v>0</v>
      </c>
      <c r="AC1084" s="318" t="e">
        <f t="shared" si="280"/>
        <v>#N/A</v>
      </c>
      <c r="AD1084" s="318">
        <f t="shared" si="281"/>
        <v>0</v>
      </c>
      <c r="AE1084" s="318" t="e">
        <f t="shared" si="282"/>
        <v>#N/A</v>
      </c>
      <c r="AF1084" s="318" t="e">
        <f>VLOOKUP(AC1084,'Price list'!AN:AO,2,FALSE)</f>
        <v>#N/A</v>
      </c>
      <c r="AG1084" s="318">
        <f t="shared" si="283"/>
        <v>0</v>
      </c>
      <c r="AH1084" s="318">
        <f t="shared" si="284"/>
        <v>0</v>
      </c>
      <c r="AI1084" s="318">
        <f t="shared" si="285"/>
        <v>0</v>
      </c>
    </row>
    <row r="1085" spans="19:35" x14ac:dyDescent="0.25">
      <c r="S1085" s="320">
        <f t="shared" si="275"/>
        <v>0</v>
      </c>
      <c r="T1085" s="320">
        <f t="shared" si="276"/>
        <v>0</v>
      </c>
      <c r="U1085" s="320"/>
      <c r="V1085" s="320" t="e">
        <f>VLOOKUP(S1085,'Price list'!D$15:S$298,15,FALSE)</f>
        <v>#N/A</v>
      </c>
      <c r="W1085" s="320">
        <f t="shared" si="277"/>
        <v>0</v>
      </c>
      <c r="X1085" s="320">
        <f t="shared" si="278"/>
        <v>0</v>
      </c>
      <c r="Y1085" s="318" t="e">
        <f t="shared" si="274"/>
        <v>#N/A</v>
      </c>
      <c r="Z1085" s="318">
        <f t="shared" si="279"/>
        <v>0</v>
      </c>
      <c r="AC1085" s="318" t="e">
        <f t="shared" si="280"/>
        <v>#N/A</v>
      </c>
      <c r="AD1085" s="318">
        <f t="shared" si="281"/>
        <v>0</v>
      </c>
      <c r="AE1085" s="318" t="e">
        <f t="shared" si="282"/>
        <v>#N/A</v>
      </c>
      <c r="AF1085" s="318" t="e">
        <f>VLOOKUP(AC1085,'Price list'!AN:AO,2,FALSE)</f>
        <v>#N/A</v>
      </c>
      <c r="AG1085" s="318">
        <f t="shared" si="283"/>
        <v>0</v>
      </c>
      <c r="AH1085" s="318">
        <f t="shared" si="284"/>
        <v>0</v>
      </c>
      <c r="AI1085" s="318">
        <f t="shared" si="285"/>
        <v>0</v>
      </c>
    </row>
    <row r="1086" spans="19:35" x14ac:dyDescent="0.25">
      <c r="S1086" s="320">
        <f t="shared" si="275"/>
        <v>0</v>
      </c>
      <c r="T1086" s="320">
        <f t="shared" si="276"/>
        <v>0</v>
      </c>
      <c r="U1086" s="320"/>
      <c r="V1086" s="320" t="e">
        <f>VLOOKUP(S1086,'Price list'!D$15:S$298,15,FALSE)</f>
        <v>#N/A</v>
      </c>
      <c r="W1086" s="320">
        <f t="shared" si="277"/>
        <v>0</v>
      </c>
      <c r="X1086" s="320">
        <f t="shared" si="278"/>
        <v>0</v>
      </c>
      <c r="Y1086" s="318" t="e">
        <f t="shared" si="274"/>
        <v>#N/A</v>
      </c>
      <c r="Z1086" s="318">
        <f t="shared" si="279"/>
        <v>0</v>
      </c>
      <c r="AC1086" s="318" t="e">
        <f t="shared" si="280"/>
        <v>#N/A</v>
      </c>
      <c r="AD1086" s="318">
        <f t="shared" si="281"/>
        <v>0</v>
      </c>
      <c r="AE1086" s="318" t="e">
        <f t="shared" si="282"/>
        <v>#N/A</v>
      </c>
      <c r="AF1086" s="318" t="e">
        <f>VLOOKUP(AC1086,'Price list'!AN:AO,2,FALSE)</f>
        <v>#N/A</v>
      </c>
      <c r="AG1086" s="318">
        <f t="shared" si="283"/>
        <v>0</v>
      </c>
      <c r="AH1086" s="318">
        <f t="shared" si="284"/>
        <v>0</v>
      </c>
      <c r="AI1086" s="318">
        <f t="shared" si="285"/>
        <v>0</v>
      </c>
    </row>
    <row r="1087" spans="19:35" x14ac:dyDescent="0.25">
      <c r="S1087" s="320">
        <f t="shared" si="275"/>
        <v>0</v>
      </c>
      <c r="T1087" s="320">
        <f t="shared" si="276"/>
        <v>0</v>
      </c>
      <c r="U1087" s="320"/>
      <c r="V1087" s="320" t="e">
        <f>VLOOKUP(S1087,'Price list'!D$15:S$298,15,FALSE)</f>
        <v>#N/A</v>
      </c>
      <c r="W1087" s="320">
        <f t="shared" si="277"/>
        <v>0</v>
      </c>
      <c r="X1087" s="320">
        <f t="shared" si="278"/>
        <v>0</v>
      </c>
      <c r="Y1087" s="318" t="e">
        <f t="shared" si="274"/>
        <v>#N/A</v>
      </c>
      <c r="Z1087" s="318">
        <f t="shared" si="279"/>
        <v>0</v>
      </c>
      <c r="AC1087" s="318" t="e">
        <f t="shared" si="280"/>
        <v>#N/A</v>
      </c>
      <c r="AD1087" s="318">
        <f t="shared" si="281"/>
        <v>0</v>
      </c>
      <c r="AE1087" s="318" t="e">
        <f t="shared" si="282"/>
        <v>#N/A</v>
      </c>
      <c r="AF1087" s="318" t="e">
        <f>VLOOKUP(AC1087,'Price list'!AN:AO,2,FALSE)</f>
        <v>#N/A</v>
      </c>
      <c r="AG1087" s="318">
        <f t="shared" si="283"/>
        <v>0</v>
      </c>
      <c r="AH1087" s="318">
        <f t="shared" si="284"/>
        <v>0</v>
      </c>
      <c r="AI1087" s="318">
        <f t="shared" si="285"/>
        <v>0</v>
      </c>
    </row>
    <row r="1088" spans="19:35" x14ac:dyDescent="0.25">
      <c r="S1088" s="320">
        <f t="shared" si="275"/>
        <v>0</v>
      </c>
      <c r="T1088" s="320">
        <f t="shared" si="276"/>
        <v>0</v>
      </c>
      <c r="U1088" s="320"/>
      <c r="V1088" s="320" t="e">
        <f>VLOOKUP(S1088,'Price list'!D$15:S$298,15,FALSE)</f>
        <v>#N/A</v>
      </c>
      <c r="W1088" s="320">
        <f t="shared" si="277"/>
        <v>0</v>
      </c>
      <c r="X1088" s="320">
        <f t="shared" si="278"/>
        <v>0</v>
      </c>
      <c r="Y1088" s="318" t="e">
        <f t="shared" si="274"/>
        <v>#N/A</v>
      </c>
      <c r="Z1088" s="318">
        <f t="shared" si="279"/>
        <v>0</v>
      </c>
      <c r="AC1088" s="318" t="e">
        <f t="shared" si="280"/>
        <v>#N/A</v>
      </c>
      <c r="AD1088" s="318">
        <f t="shared" si="281"/>
        <v>0</v>
      </c>
      <c r="AE1088" s="318" t="e">
        <f t="shared" si="282"/>
        <v>#N/A</v>
      </c>
      <c r="AF1088" s="318" t="e">
        <f>VLOOKUP(AC1088,'Price list'!AN:AO,2,FALSE)</f>
        <v>#N/A</v>
      </c>
      <c r="AG1088" s="318">
        <f t="shared" si="283"/>
        <v>0</v>
      </c>
      <c r="AH1088" s="318">
        <f t="shared" si="284"/>
        <v>0</v>
      </c>
      <c r="AI1088" s="318">
        <f t="shared" si="285"/>
        <v>0</v>
      </c>
    </row>
    <row r="1089" spans="19:35" x14ac:dyDescent="0.25">
      <c r="S1089" s="320">
        <f t="shared" si="275"/>
        <v>0</v>
      </c>
      <c r="T1089" s="320">
        <f t="shared" si="276"/>
        <v>0</v>
      </c>
      <c r="U1089" s="320"/>
      <c r="V1089" s="320" t="e">
        <f>VLOOKUP(S1089,'Price list'!D$15:S$298,15,FALSE)</f>
        <v>#N/A</v>
      </c>
      <c r="W1089" s="320">
        <f t="shared" si="277"/>
        <v>0</v>
      </c>
      <c r="X1089" s="320">
        <f t="shared" si="278"/>
        <v>0</v>
      </c>
      <c r="Y1089" s="318" t="e">
        <f t="shared" si="274"/>
        <v>#N/A</v>
      </c>
      <c r="Z1089" s="318">
        <f t="shared" si="279"/>
        <v>0</v>
      </c>
      <c r="AC1089" s="318" t="e">
        <f t="shared" si="280"/>
        <v>#N/A</v>
      </c>
      <c r="AD1089" s="318">
        <f t="shared" si="281"/>
        <v>0</v>
      </c>
      <c r="AE1089" s="318" t="e">
        <f t="shared" si="282"/>
        <v>#N/A</v>
      </c>
      <c r="AF1089" s="318" t="e">
        <f>VLOOKUP(AC1089,'Price list'!AN:AO,2,FALSE)</f>
        <v>#N/A</v>
      </c>
      <c r="AG1089" s="318">
        <f t="shared" si="283"/>
        <v>0</v>
      </c>
      <c r="AH1089" s="318">
        <f t="shared" si="284"/>
        <v>0</v>
      </c>
      <c r="AI1089" s="318">
        <f t="shared" si="285"/>
        <v>0</v>
      </c>
    </row>
    <row r="1090" spans="19:35" x14ac:dyDescent="0.25">
      <c r="S1090" s="320">
        <f t="shared" si="275"/>
        <v>0</v>
      </c>
      <c r="T1090" s="320">
        <f t="shared" si="276"/>
        <v>0</v>
      </c>
      <c r="U1090" s="320"/>
      <c r="V1090" s="320" t="e">
        <f>VLOOKUP(S1090,'Price list'!D$15:S$298,15,FALSE)</f>
        <v>#N/A</v>
      </c>
      <c r="W1090" s="320">
        <f t="shared" si="277"/>
        <v>0</v>
      </c>
      <c r="X1090" s="320">
        <f t="shared" si="278"/>
        <v>0</v>
      </c>
      <c r="Y1090" s="318" t="e">
        <f t="shared" si="274"/>
        <v>#N/A</v>
      </c>
      <c r="Z1090" s="318">
        <f t="shared" si="279"/>
        <v>0</v>
      </c>
      <c r="AC1090" s="318" t="e">
        <f t="shared" si="280"/>
        <v>#N/A</v>
      </c>
      <c r="AD1090" s="318">
        <f t="shared" si="281"/>
        <v>0</v>
      </c>
      <c r="AE1090" s="318" t="e">
        <f t="shared" si="282"/>
        <v>#N/A</v>
      </c>
      <c r="AF1090" s="318" t="e">
        <f>VLOOKUP(AC1090,'Price list'!AN:AO,2,FALSE)</f>
        <v>#N/A</v>
      </c>
      <c r="AG1090" s="318">
        <f t="shared" si="283"/>
        <v>0</v>
      </c>
      <c r="AH1090" s="318">
        <f t="shared" si="284"/>
        <v>0</v>
      </c>
      <c r="AI1090" s="318">
        <f t="shared" si="285"/>
        <v>0</v>
      </c>
    </row>
    <row r="1091" spans="19:35" x14ac:dyDescent="0.25">
      <c r="S1091" s="320">
        <f t="shared" si="275"/>
        <v>0</v>
      </c>
      <c r="T1091" s="320">
        <f t="shared" si="276"/>
        <v>0</v>
      </c>
      <c r="U1091" s="320"/>
      <c r="V1091" s="320" t="e">
        <f>VLOOKUP(S1091,'Price list'!D$15:S$298,15,FALSE)</f>
        <v>#N/A</v>
      </c>
      <c r="W1091" s="320">
        <f t="shared" si="277"/>
        <v>0</v>
      </c>
      <c r="X1091" s="320">
        <f t="shared" si="278"/>
        <v>0</v>
      </c>
      <c r="Y1091" s="318" t="e">
        <f t="shared" ref="Y1091:Y1154" si="286">VLOOKUP(A1091,AA:AB,2,FALSE)</f>
        <v>#N/A</v>
      </c>
      <c r="Z1091" s="318">
        <f t="shared" si="279"/>
        <v>0</v>
      </c>
      <c r="AC1091" s="318" t="e">
        <f t="shared" si="280"/>
        <v>#N/A</v>
      </c>
      <c r="AD1091" s="318">
        <f t="shared" si="281"/>
        <v>0</v>
      </c>
      <c r="AE1091" s="318" t="e">
        <f t="shared" si="282"/>
        <v>#N/A</v>
      </c>
      <c r="AF1091" s="318" t="e">
        <f>VLOOKUP(AC1091,'Price list'!AN:AO,2,FALSE)</f>
        <v>#N/A</v>
      </c>
      <c r="AG1091" s="318">
        <f t="shared" si="283"/>
        <v>0</v>
      </c>
      <c r="AH1091" s="318">
        <f t="shared" si="284"/>
        <v>0</v>
      </c>
      <c r="AI1091" s="318">
        <f t="shared" si="285"/>
        <v>0</v>
      </c>
    </row>
    <row r="1092" spans="19:35" x14ac:dyDescent="0.25">
      <c r="S1092" s="320">
        <f t="shared" si="275"/>
        <v>0</v>
      </c>
      <c r="T1092" s="320">
        <f t="shared" si="276"/>
        <v>0</v>
      </c>
      <c r="U1092" s="320"/>
      <c r="V1092" s="320" t="e">
        <f>VLOOKUP(S1092,'Price list'!D$15:S$298,15,FALSE)</f>
        <v>#N/A</v>
      </c>
      <c r="W1092" s="320">
        <f t="shared" si="277"/>
        <v>0</v>
      </c>
      <c r="X1092" s="320">
        <f t="shared" si="278"/>
        <v>0</v>
      </c>
      <c r="Y1092" s="318" t="e">
        <f t="shared" si="286"/>
        <v>#N/A</v>
      </c>
      <c r="Z1092" s="318">
        <f t="shared" si="279"/>
        <v>0</v>
      </c>
      <c r="AC1092" s="318" t="e">
        <f t="shared" si="280"/>
        <v>#N/A</v>
      </c>
      <c r="AD1092" s="318">
        <f t="shared" si="281"/>
        <v>0</v>
      </c>
      <c r="AE1092" s="318" t="e">
        <f t="shared" si="282"/>
        <v>#N/A</v>
      </c>
      <c r="AF1092" s="318" t="e">
        <f>VLOOKUP(AC1092,'Price list'!AN:AO,2,FALSE)</f>
        <v>#N/A</v>
      </c>
      <c r="AG1092" s="318">
        <f t="shared" si="283"/>
        <v>0</v>
      </c>
      <c r="AH1092" s="318">
        <f t="shared" si="284"/>
        <v>0</v>
      </c>
      <c r="AI1092" s="318">
        <f t="shared" si="285"/>
        <v>0</v>
      </c>
    </row>
    <row r="1093" spans="19:35" x14ac:dyDescent="0.25">
      <c r="S1093" s="320">
        <f t="shared" si="275"/>
        <v>0</v>
      </c>
      <c r="T1093" s="320">
        <f t="shared" si="276"/>
        <v>0</v>
      </c>
      <c r="U1093" s="320"/>
      <c r="V1093" s="320" t="e">
        <f>VLOOKUP(S1093,'Price list'!D$15:S$298,15,FALSE)</f>
        <v>#N/A</v>
      </c>
      <c r="W1093" s="320">
        <f t="shared" si="277"/>
        <v>0</v>
      </c>
      <c r="X1093" s="320">
        <f t="shared" si="278"/>
        <v>0</v>
      </c>
      <c r="Y1093" s="318" t="e">
        <f t="shared" si="286"/>
        <v>#N/A</v>
      </c>
      <c r="Z1093" s="318">
        <f t="shared" si="279"/>
        <v>0</v>
      </c>
      <c r="AC1093" s="318" t="e">
        <f t="shared" si="280"/>
        <v>#N/A</v>
      </c>
      <c r="AD1093" s="318">
        <f t="shared" si="281"/>
        <v>0</v>
      </c>
      <c r="AE1093" s="318" t="e">
        <f t="shared" si="282"/>
        <v>#N/A</v>
      </c>
      <c r="AF1093" s="318" t="e">
        <f>VLOOKUP(AC1093,'Price list'!AN:AO,2,FALSE)</f>
        <v>#N/A</v>
      </c>
      <c r="AG1093" s="318">
        <f t="shared" si="283"/>
        <v>0</v>
      </c>
      <c r="AH1093" s="318">
        <f t="shared" si="284"/>
        <v>0</v>
      </c>
      <c r="AI1093" s="318">
        <f t="shared" si="285"/>
        <v>0</v>
      </c>
    </row>
    <row r="1094" spans="19:35" x14ac:dyDescent="0.25">
      <c r="S1094" s="320">
        <f t="shared" si="275"/>
        <v>0</v>
      </c>
      <c r="T1094" s="320">
        <f t="shared" si="276"/>
        <v>0</v>
      </c>
      <c r="U1094" s="320"/>
      <c r="V1094" s="320" t="e">
        <f>VLOOKUP(S1094,'Price list'!D$15:S$298,15,FALSE)</f>
        <v>#N/A</v>
      </c>
      <c r="W1094" s="320">
        <f t="shared" si="277"/>
        <v>0</v>
      </c>
      <c r="X1094" s="320">
        <f t="shared" si="278"/>
        <v>0</v>
      </c>
      <c r="Y1094" s="318" t="e">
        <f t="shared" si="286"/>
        <v>#N/A</v>
      </c>
      <c r="Z1094" s="318">
        <f t="shared" si="279"/>
        <v>0</v>
      </c>
      <c r="AC1094" s="318" t="e">
        <f t="shared" si="280"/>
        <v>#N/A</v>
      </c>
      <c r="AD1094" s="318">
        <f t="shared" si="281"/>
        <v>0</v>
      </c>
      <c r="AE1094" s="318" t="e">
        <f t="shared" si="282"/>
        <v>#N/A</v>
      </c>
      <c r="AF1094" s="318" t="e">
        <f>VLOOKUP(AC1094,'Price list'!AN:AO,2,FALSE)</f>
        <v>#N/A</v>
      </c>
      <c r="AG1094" s="318">
        <f t="shared" si="283"/>
        <v>0</v>
      </c>
      <c r="AH1094" s="318">
        <f t="shared" si="284"/>
        <v>0</v>
      </c>
      <c r="AI1094" s="318">
        <f t="shared" si="285"/>
        <v>0</v>
      </c>
    </row>
    <row r="1095" spans="19:35" x14ac:dyDescent="0.25">
      <c r="S1095" s="320">
        <f t="shared" si="275"/>
        <v>0</v>
      </c>
      <c r="T1095" s="320">
        <f t="shared" si="276"/>
        <v>0</v>
      </c>
      <c r="U1095" s="320"/>
      <c r="V1095" s="320" t="e">
        <f>VLOOKUP(S1095,'Price list'!D$15:S$298,15,FALSE)</f>
        <v>#N/A</v>
      </c>
      <c r="W1095" s="320">
        <f t="shared" si="277"/>
        <v>0</v>
      </c>
      <c r="X1095" s="320">
        <f t="shared" si="278"/>
        <v>0</v>
      </c>
      <c r="Y1095" s="318" t="e">
        <f t="shared" si="286"/>
        <v>#N/A</v>
      </c>
      <c r="Z1095" s="318">
        <f t="shared" si="279"/>
        <v>0</v>
      </c>
      <c r="AC1095" s="318" t="e">
        <f t="shared" si="280"/>
        <v>#N/A</v>
      </c>
      <c r="AD1095" s="318">
        <f t="shared" si="281"/>
        <v>0</v>
      </c>
      <c r="AE1095" s="318" t="e">
        <f t="shared" si="282"/>
        <v>#N/A</v>
      </c>
      <c r="AF1095" s="318" t="e">
        <f>VLOOKUP(AC1095,'Price list'!AN:AO,2,FALSE)</f>
        <v>#N/A</v>
      </c>
      <c r="AG1095" s="318">
        <f t="shared" si="283"/>
        <v>0</v>
      </c>
      <c r="AH1095" s="318">
        <f t="shared" si="284"/>
        <v>0</v>
      </c>
      <c r="AI1095" s="318">
        <f t="shared" si="285"/>
        <v>0</v>
      </c>
    </row>
    <row r="1096" spans="19:35" x14ac:dyDescent="0.25">
      <c r="S1096" s="320">
        <f t="shared" si="275"/>
        <v>0</v>
      </c>
      <c r="T1096" s="320">
        <f t="shared" si="276"/>
        <v>0</v>
      </c>
      <c r="U1096" s="320"/>
      <c r="V1096" s="320" t="e">
        <f>VLOOKUP(S1096,'Price list'!D$15:S$298,15,FALSE)</f>
        <v>#N/A</v>
      </c>
      <c r="W1096" s="320">
        <f t="shared" si="277"/>
        <v>0</v>
      </c>
      <c r="X1096" s="320">
        <f t="shared" si="278"/>
        <v>0</v>
      </c>
      <c r="Y1096" s="318" t="e">
        <f t="shared" si="286"/>
        <v>#N/A</v>
      </c>
      <c r="Z1096" s="318">
        <f t="shared" si="279"/>
        <v>0</v>
      </c>
      <c r="AC1096" s="318" t="e">
        <f t="shared" si="280"/>
        <v>#N/A</v>
      </c>
      <c r="AD1096" s="318">
        <f t="shared" si="281"/>
        <v>0</v>
      </c>
      <c r="AE1096" s="318" t="e">
        <f t="shared" si="282"/>
        <v>#N/A</v>
      </c>
      <c r="AF1096" s="318" t="e">
        <f>VLOOKUP(AC1096,'Price list'!AN:AO,2,FALSE)</f>
        <v>#N/A</v>
      </c>
      <c r="AG1096" s="318">
        <f t="shared" si="283"/>
        <v>0</v>
      </c>
      <c r="AH1096" s="318">
        <f t="shared" si="284"/>
        <v>0</v>
      </c>
      <c r="AI1096" s="318">
        <f t="shared" si="285"/>
        <v>0</v>
      </c>
    </row>
    <row r="1097" spans="19:35" x14ac:dyDescent="0.25">
      <c r="S1097" s="320">
        <f t="shared" ref="S1097:S1160" si="287">E1097</f>
        <v>0</v>
      </c>
      <c r="T1097" s="320">
        <f t="shared" ref="T1097:T1160" si="288">D1097</f>
        <v>0</v>
      </c>
      <c r="U1097" s="320"/>
      <c r="V1097" s="320" t="e">
        <f>VLOOKUP(S1097,'Price list'!D$15:S$298,15,FALSE)</f>
        <v>#N/A</v>
      </c>
      <c r="W1097" s="320">
        <f t="shared" ref="W1097:W1160" si="289">G1097</f>
        <v>0</v>
      </c>
      <c r="X1097" s="320">
        <f t="shared" ref="X1097:X1160" si="290">H1097</f>
        <v>0</v>
      </c>
      <c r="Y1097" s="318" t="e">
        <f t="shared" si="286"/>
        <v>#N/A</v>
      </c>
      <c r="Z1097" s="318">
        <f t="shared" ref="Z1097:Z1160" si="291">B1097</f>
        <v>0</v>
      </c>
      <c r="AC1097" s="318" t="e">
        <f t="shared" ref="AC1097:AC1160" si="292">CONCATENATE(Y1097,S1097,Z1097)</f>
        <v>#N/A</v>
      </c>
      <c r="AD1097" s="318">
        <f t="shared" ref="AD1097:AD1160" si="293">S1097</f>
        <v>0</v>
      </c>
      <c r="AE1097" s="318" t="e">
        <f t="shared" ref="AE1097:AE1160" si="294">CONCATENATE(Y1097,AD1097)</f>
        <v>#N/A</v>
      </c>
      <c r="AF1097" s="318" t="e">
        <f>VLOOKUP(AC1097,'Price list'!AN:AO,2,FALSE)</f>
        <v>#N/A</v>
      </c>
      <c r="AG1097" s="318">
        <f t="shared" ref="AG1097:AG1160" si="295">S1097</f>
        <v>0</v>
      </c>
      <c r="AH1097" s="318">
        <f t="shared" ref="AH1097:AH1160" si="296">W1097</f>
        <v>0</v>
      </c>
      <c r="AI1097" s="318">
        <f t="shared" ref="AI1097:AI1160" si="297">X1097</f>
        <v>0</v>
      </c>
    </row>
    <row r="1098" spans="19:35" x14ac:dyDescent="0.25">
      <c r="S1098" s="320">
        <f t="shared" si="287"/>
        <v>0</v>
      </c>
      <c r="T1098" s="320">
        <f t="shared" si="288"/>
        <v>0</v>
      </c>
      <c r="U1098" s="320"/>
      <c r="V1098" s="320" t="e">
        <f>VLOOKUP(S1098,'Price list'!D$15:S$298,15,FALSE)</f>
        <v>#N/A</v>
      </c>
      <c r="W1098" s="320">
        <f t="shared" si="289"/>
        <v>0</v>
      </c>
      <c r="X1098" s="320">
        <f t="shared" si="290"/>
        <v>0</v>
      </c>
      <c r="Y1098" s="318" t="e">
        <f t="shared" si="286"/>
        <v>#N/A</v>
      </c>
      <c r="Z1098" s="318">
        <f t="shared" si="291"/>
        <v>0</v>
      </c>
      <c r="AC1098" s="318" t="e">
        <f t="shared" si="292"/>
        <v>#N/A</v>
      </c>
      <c r="AD1098" s="318">
        <f t="shared" si="293"/>
        <v>0</v>
      </c>
      <c r="AE1098" s="318" t="e">
        <f t="shared" si="294"/>
        <v>#N/A</v>
      </c>
      <c r="AF1098" s="318" t="e">
        <f>VLOOKUP(AC1098,'Price list'!AN:AO,2,FALSE)</f>
        <v>#N/A</v>
      </c>
      <c r="AG1098" s="318">
        <f t="shared" si="295"/>
        <v>0</v>
      </c>
      <c r="AH1098" s="318">
        <f t="shared" si="296"/>
        <v>0</v>
      </c>
      <c r="AI1098" s="318">
        <f t="shared" si="297"/>
        <v>0</v>
      </c>
    </row>
    <row r="1099" spans="19:35" x14ac:dyDescent="0.25">
      <c r="S1099" s="320">
        <f t="shared" si="287"/>
        <v>0</v>
      </c>
      <c r="T1099" s="320">
        <f t="shared" si="288"/>
        <v>0</v>
      </c>
      <c r="U1099" s="320"/>
      <c r="V1099" s="320" t="e">
        <f>VLOOKUP(S1099,'Price list'!D$15:S$298,15,FALSE)</f>
        <v>#N/A</v>
      </c>
      <c r="W1099" s="320">
        <f t="shared" si="289"/>
        <v>0</v>
      </c>
      <c r="X1099" s="320">
        <f t="shared" si="290"/>
        <v>0</v>
      </c>
      <c r="Y1099" s="318" t="e">
        <f t="shared" si="286"/>
        <v>#N/A</v>
      </c>
      <c r="Z1099" s="318">
        <f t="shared" si="291"/>
        <v>0</v>
      </c>
      <c r="AC1099" s="318" t="e">
        <f t="shared" si="292"/>
        <v>#N/A</v>
      </c>
      <c r="AD1099" s="318">
        <f t="shared" si="293"/>
        <v>0</v>
      </c>
      <c r="AE1099" s="318" t="e">
        <f t="shared" si="294"/>
        <v>#N/A</v>
      </c>
      <c r="AF1099" s="318" t="e">
        <f>VLOOKUP(AC1099,'Price list'!AN:AO,2,FALSE)</f>
        <v>#N/A</v>
      </c>
      <c r="AG1099" s="318">
        <f t="shared" si="295"/>
        <v>0</v>
      </c>
      <c r="AH1099" s="318">
        <f t="shared" si="296"/>
        <v>0</v>
      </c>
      <c r="AI1099" s="318">
        <f t="shared" si="297"/>
        <v>0</v>
      </c>
    </row>
    <row r="1100" spans="19:35" x14ac:dyDescent="0.25">
      <c r="S1100" s="320">
        <f t="shared" si="287"/>
        <v>0</v>
      </c>
      <c r="T1100" s="320">
        <f t="shared" si="288"/>
        <v>0</v>
      </c>
      <c r="U1100" s="320"/>
      <c r="V1100" s="320" t="e">
        <f>VLOOKUP(S1100,'Price list'!D$15:S$298,15,FALSE)</f>
        <v>#N/A</v>
      </c>
      <c r="W1100" s="320">
        <f t="shared" si="289"/>
        <v>0</v>
      </c>
      <c r="X1100" s="320">
        <f t="shared" si="290"/>
        <v>0</v>
      </c>
      <c r="Y1100" s="318" t="e">
        <f t="shared" si="286"/>
        <v>#N/A</v>
      </c>
      <c r="Z1100" s="318">
        <f t="shared" si="291"/>
        <v>0</v>
      </c>
      <c r="AC1100" s="318" t="e">
        <f t="shared" si="292"/>
        <v>#N/A</v>
      </c>
      <c r="AD1100" s="318">
        <f t="shared" si="293"/>
        <v>0</v>
      </c>
      <c r="AE1100" s="318" t="e">
        <f t="shared" si="294"/>
        <v>#N/A</v>
      </c>
      <c r="AF1100" s="318" t="e">
        <f>VLOOKUP(AC1100,'Price list'!AN:AO,2,FALSE)</f>
        <v>#N/A</v>
      </c>
      <c r="AG1100" s="318">
        <f t="shared" si="295"/>
        <v>0</v>
      </c>
      <c r="AH1100" s="318">
        <f t="shared" si="296"/>
        <v>0</v>
      </c>
      <c r="AI1100" s="318">
        <f t="shared" si="297"/>
        <v>0</v>
      </c>
    </row>
    <row r="1101" spans="19:35" x14ac:dyDescent="0.25">
      <c r="S1101" s="320">
        <f t="shared" si="287"/>
        <v>0</v>
      </c>
      <c r="T1101" s="320">
        <f t="shared" si="288"/>
        <v>0</v>
      </c>
      <c r="U1101" s="320"/>
      <c r="V1101" s="320" t="e">
        <f>VLOOKUP(S1101,'Price list'!D$15:S$298,15,FALSE)</f>
        <v>#N/A</v>
      </c>
      <c r="W1101" s="320">
        <f t="shared" si="289"/>
        <v>0</v>
      </c>
      <c r="X1101" s="320">
        <f t="shared" si="290"/>
        <v>0</v>
      </c>
      <c r="Y1101" s="318" t="e">
        <f t="shared" si="286"/>
        <v>#N/A</v>
      </c>
      <c r="Z1101" s="318">
        <f t="shared" si="291"/>
        <v>0</v>
      </c>
      <c r="AC1101" s="318" t="e">
        <f t="shared" si="292"/>
        <v>#N/A</v>
      </c>
      <c r="AD1101" s="318">
        <f t="shared" si="293"/>
        <v>0</v>
      </c>
      <c r="AE1101" s="318" t="e">
        <f t="shared" si="294"/>
        <v>#N/A</v>
      </c>
      <c r="AF1101" s="318" t="e">
        <f>VLOOKUP(AC1101,'Price list'!AN:AO,2,FALSE)</f>
        <v>#N/A</v>
      </c>
      <c r="AG1101" s="318">
        <f t="shared" si="295"/>
        <v>0</v>
      </c>
      <c r="AH1101" s="318">
        <f t="shared" si="296"/>
        <v>0</v>
      </c>
      <c r="AI1101" s="318">
        <f t="shared" si="297"/>
        <v>0</v>
      </c>
    </row>
    <row r="1102" spans="19:35" x14ac:dyDescent="0.25">
      <c r="S1102" s="320">
        <f t="shared" si="287"/>
        <v>0</v>
      </c>
      <c r="T1102" s="320">
        <f t="shared" si="288"/>
        <v>0</v>
      </c>
      <c r="U1102" s="320"/>
      <c r="V1102" s="320" t="e">
        <f>VLOOKUP(S1102,'Price list'!D$15:S$298,15,FALSE)</f>
        <v>#N/A</v>
      </c>
      <c r="W1102" s="320">
        <f t="shared" si="289"/>
        <v>0</v>
      </c>
      <c r="X1102" s="320">
        <f t="shared" si="290"/>
        <v>0</v>
      </c>
      <c r="Y1102" s="318" t="e">
        <f t="shared" si="286"/>
        <v>#N/A</v>
      </c>
      <c r="Z1102" s="318">
        <f t="shared" si="291"/>
        <v>0</v>
      </c>
      <c r="AC1102" s="318" t="e">
        <f t="shared" si="292"/>
        <v>#N/A</v>
      </c>
      <c r="AD1102" s="318">
        <f t="shared" si="293"/>
        <v>0</v>
      </c>
      <c r="AE1102" s="318" t="e">
        <f t="shared" si="294"/>
        <v>#N/A</v>
      </c>
      <c r="AF1102" s="318" t="e">
        <f>VLOOKUP(AC1102,'Price list'!AN:AO,2,FALSE)</f>
        <v>#N/A</v>
      </c>
      <c r="AG1102" s="318">
        <f t="shared" si="295"/>
        <v>0</v>
      </c>
      <c r="AH1102" s="318">
        <f t="shared" si="296"/>
        <v>0</v>
      </c>
      <c r="AI1102" s="318">
        <f t="shared" si="297"/>
        <v>0</v>
      </c>
    </row>
    <row r="1103" spans="19:35" x14ac:dyDescent="0.25">
      <c r="S1103" s="320">
        <f t="shared" si="287"/>
        <v>0</v>
      </c>
      <c r="T1103" s="320">
        <f t="shared" si="288"/>
        <v>0</v>
      </c>
      <c r="U1103" s="320"/>
      <c r="V1103" s="320" t="e">
        <f>VLOOKUP(S1103,'Price list'!D$15:S$298,15,FALSE)</f>
        <v>#N/A</v>
      </c>
      <c r="W1103" s="320">
        <f t="shared" si="289"/>
        <v>0</v>
      </c>
      <c r="X1103" s="320">
        <f t="shared" si="290"/>
        <v>0</v>
      </c>
      <c r="Y1103" s="318" t="e">
        <f t="shared" si="286"/>
        <v>#N/A</v>
      </c>
      <c r="Z1103" s="318">
        <f t="shared" si="291"/>
        <v>0</v>
      </c>
      <c r="AC1103" s="318" t="e">
        <f t="shared" si="292"/>
        <v>#N/A</v>
      </c>
      <c r="AD1103" s="318">
        <f t="shared" si="293"/>
        <v>0</v>
      </c>
      <c r="AE1103" s="318" t="e">
        <f t="shared" si="294"/>
        <v>#N/A</v>
      </c>
      <c r="AF1103" s="318" t="e">
        <f>VLOOKUP(AC1103,'Price list'!AN:AO,2,FALSE)</f>
        <v>#N/A</v>
      </c>
      <c r="AG1103" s="318">
        <f t="shared" si="295"/>
        <v>0</v>
      </c>
      <c r="AH1103" s="318">
        <f t="shared" si="296"/>
        <v>0</v>
      </c>
      <c r="AI1103" s="318">
        <f t="shared" si="297"/>
        <v>0</v>
      </c>
    </row>
    <row r="1104" spans="19:35" x14ac:dyDescent="0.25">
      <c r="S1104" s="320">
        <f t="shared" si="287"/>
        <v>0</v>
      </c>
      <c r="T1104" s="320">
        <f t="shared" si="288"/>
        <v>0</v>
      </c>
      <c r="U1104" s="320"/>
      <c r="V1104" s="320" t="e">
        <f>VLOOKUP(S1104,'Price list'!D$15:S$298,15,FALSE)</f>
        <v>#N/A</v>
      </c>
      <c r="W1104" s="320">
        <f t="shared" si="289"/>
        <v>0</v>
      </c>
      <c r="X1104" s="320">
        <f t="shared" si="290"/>
        <v>0</v>
      </c>
      <c r="Y1104" s="318" t="e">
        <f t="shared" si="286"/>
        <v>#N/A</v>
      </c>
      <c r="Z1104" s="318">
        <f t="shared" si="291"/>
        <v>0</v>
      </c>
      <c r="AC1104" s="318" t="e">
        <f t="shared" si="292"/>
        <v>#N/A</v>
      </c>
      <c r="AD1104" s="318">
        <f t="shared" si="293"/>
        <v>0</v>
      </c>
      <c r="AE1104" s="318" t="e">
        <f t="shared" si="294"/>
        <v>#N/A</v>
      </c>
      <c r="AF1104" s="318" t="e">
        <f>VLOOKUP(AC1104,'Price list'!AN:AO,2,FALSE)</f>
        <v>#N/A</v>
      </c>
      <c r="AG1104" s="318">
        <f t="shared" si="295"/>
        <v>0</v>
      </c>
      <c r="AH1104" s="318">
        <f t="shared" si="296"/>
        <v>0</v>
      </c>
      <c r="AI1104" s="318">
        <f t="shared" si="297"/>
        <v>0</v>
      </c>
    </row>
    <row r="1105" spans="19:35" x14ac:dyDescent="0.25">
      <c r="S1105" s="320">
        <f t="shared" si="287"/>
        <v>0</v>
      </c>
      <c r="T1105" s="320">
        <f t="shared" si="288"/>
        <v>0</v>
      </c>
      <c r="U1105" s="320"/>
      <c r="V1105" s="320" t="e">
        <f>VLOOKUP(S1105,'Price list'!D$15:S$298,15,FALSE)</f>
        <v>#N/A</v>
      </c>
      <c r="W1105" s="320">
        <f t="shared" si="289"/>
        <v>0</v>
      </c>
      <c r="X1105" s="320">
        <f t="shared" si="290"/>
        <v>0</v>
      </c>
      <c r="Y1105" s="318" t="e">
        <f t="shared" si="286"/>
        <v>#N/A</v>
      </c>
      <c r="Z1105" s="318">
        <f t="shared" si="291"/>
        <v>0</v>
      </c>
      <c r="AC1105" s="318" t="e">
        <f t="shared" si="292"/>
        <v>#N/A</v>
      </c>
      <c r="AD1105" s="318">
        <f t="shared" si="293"/>
        <v>0</v>
      </c>
      <c r="AE1105" s="318" t="e">
        <f t="shared" si="294"/>
        <v>#N/A</v>
      </c>
      <c r="AF1105" s="318" t="e">
        <f>VLOOKUP(AC1105,'Price list'!AN:AO,2,FALSE)</f>
        <v>#N/A</v>
      </c>
      <c r="AG1105" s="318">
        <f t="shared" si="295"/>
        <v>0</v>
      </c>
      <c r="AH1105" s="318">
        <f t="shared" si="296"/>
        <v>0</v>
      </c>
      <c r="AI1105" s="318">
        <f t="shared" si="297"/>
        <v>0</v>
      </c>
    </row>
    <row r="1106" spans="19:35" x14ac:dyDescent="0.25">
      <c r="S1106" s="320">
        <f t="shared" si="287"/>
        <v>0</v>
      </c>
      <c r="T1106" s="320">
        <f t="shared" si="288"/>
        <v>0</v>
      </c>
      <c r="U1106" s="320"/>
      <c r="V1106" s="320" t="e">
        <f>VLOOKUP(S1106,'Price list'!D$15:S$298,15,FALSE)</f>
        <v>#N/A</v>
      </c>
      <c r="W1106" s="320">
        <f t="shared" si="289"/>
        <v>0</v>
      </c>
      <c r="X1106" s="320">
        <f t="shared" si="290"/>
        <v>0</v>
      </c>
      <c r="Y1106" s="318" t="e">
        <f t="shared" si="286"/>
        <v>#N/A</v>
      </c>
      <c r="Z1106" s="318">
        <f t="shared" si="291"/>
        <v>0</v>
      </c>
      <c r="AC1106" s="318" t="e">
        <f t="shared" si="292"/>
        <v>#N/A</v>
      </c>
      <c r="AD1106" s="318">
        <f t="shared" si="293"/>
        <v>0</v>
      </c>
      <c r="AE1106" s="318" t="e">
        <f t="shared" si="294"/>
        <v>#N/A</v>
      </c>
      <c r="AF1106" s="318" t="e">
        <f>VLOOKUP(AC1106,'Price list'!AN:AO,2,FALSE)</f>
        <v>#N/A</v>
      </c>
      <c r="AG1106" s="318">
        <f t="shared" si="295"/>
        <v>0</v>
      </c>
      <c r="AH1106" s="318">
        <f t="shared" si="296"/>
        <v>0</v>
      </c>
      <c r="AI1106" s="318">
        <f t="shared" si="297"/>
        <v>0</v>
      </c>
    </row>
    <row r="1107" spans="19:35" x14ac:dyDescent="0.25">
      <c r="S1107" s="320">
        <f t="shared" si="287"/>
        <v>0</v>
      </c>
      <c r="T1107" s="320">
        <f t="shared" si="288"/>
        <v>0</v>
      </c>
      <c r="U1107" s="320"/>
      <c r="V1107" s="320" t="e">
        <f>VLOOKUP(S1107,'Price list'!D$15:S$298,15,FALSE)</f>
        <v>#N/A</v>
      </c>
      <c r="W1107" s="320">
        <f t="shared" si="289"/>
        <v>0</v>
      </c>
      <c r="X1107" s="320">
        <f t="shared" si="290"/>
        <v>0</v>
      </c>
      <c r="Y1107" s="318" t="e">
        <f t="shared" si="286"/>
        <v>#N/A</v>
      </c>
      <c r="Z1107" s="318">
        <f t="shared" si="291"/>
        <v>0</v>
      </c>
      <c r="AC1107" s="318" t="e">
        <f t="shared" si="292"/>
        <v>#N/A</v>
      </c>
      <c r="AD1107" s="318">
        <f t="shared" si="293"/>
        <v>0</v>
      </c>
      <c r="AE1107" s="318" t="e">
        <f t="shared" si="294"/>
        <v>#N/A</v>
      </c>
      <c r="AF1107" s="318" t="e">
        <f>VLOOKUP(AC1107,'Price list'!AN:AO,2,FALSE)</f>
        <v>#N/A</v>
      </c>
      <c r="AG1107" s="318">
        <f t="shared" si="295"/>
        <v>0</v>
      </c>
      <c r="AH1107" s="318">
        <f t="shared" si="296"/>
        <v>0</v>
      </c>
      <c r="AI1107" s="318">
        <f t="shared" si="297"/>
        <v>0</v>
      </c>
    </row>
    <row r="1108" spans="19:35" x14ac:dyDescent="0.25">
      <c r="S1108" s="320">
        <f t="shared" si="287"/>
        <v>0</v>
      </c>
      <c r="T1108" s="320">
        <f t="shared" si="288"/>
        <v>0</v>
      </c>
      <c r="U1108" s="320"/>
      <c r="V1108" s="320" t="e">
        <f>VLOOKUP(S1108,'Price list'!D$15:S$298,15,FALSE)</f>
        <v>#N/A</v>
      </c>
      <c r="W1108" s="320">
        <f t="shared" si="289"/>
        <v>0</v>
      </c>
      <c r="X1108" s="320">
        <f t="shared" si="290"/>
        <v>0</v>
      </c>
      <c r="Y1108" s="318" t="e">
        <f t="shared" si="286"/>
        <v>#N/A</v>
      </c>
      <c r="Z1108" s="318">
        <f t="shared" si="291"/>
        <v>0</v>
      </c>
      <c r="AC1108" s="318" t="e">
        <f t="shared" si="292"/>
        <v>#N/A</v>
      </c>
      <c r="AD1108" s="318">
        <f t="shared" si="293"/>
        <v>0</v>
      </c>
      <c r="AE1108" s="318" t="e">
        <f t="shared" si="294"/>
        <v>#N/A</v>
      </c>
      <c r="AF1108" s="318" t="e">
        <f>VLOOKUP(AC1108,'Price list'!AN:AO,2,FALSE)</f>
        <v>#N/A</v>
      </c>
      <c r="AG1108" s="318">
        <f t="shared" si="295"/>
        <v>0</v>
      </c>
      <c r="AH1108" s="318">
        <f t="shared" si="296"/>
        <v>0</v>
      </c>
      <c r="AI1108" s="318">
        <f t="shared" si="297"/>
        <v>0</v>
      </c>
    </row>
    <row r="1109" spans="19:35" x14ac:dyDescent="0.25">
      <c r="S1109" s="320">
        <f t="shared" si="287"/>
        <v>0</v>
      </c>
      <c r="T1109" s="320">
        <f t="shared" si="288"/>
        <v>0</v>
      </c>
      <c r="U1109" s="320"/>
      <c r="V1109" s="320" t="e">
        <f>VLOOKUP(S1109,'Price list'!D$15:S$298,15,FALSE)</f>
        <v>#N/A</v>
      </c>
      <c r="W1109" s="320">
        <f t="shared" si="289"/>
        <v>0</v>
      </c>
      <c r="X1109" s="320">
        <f t="shared" si="290"/>
        <v>0</v>
      </c>
      <c r="Y1109" s="318" t="e">
        <f t="shared" si="286"/>
        <v>#N/A</v>
      </c>
      <c r="Z1109" s="318">
        <f t="shared" si="291"/>
        <v>0</v>
      </c>
      <c r="AC1109" s="318" t="e">
        <f t="shared" si="292"/>
        <v>#N/A</v>
      </c>
      <c r="AD1109" s="318">
        <f t="shared" si="293"/>
        <v>0</v>
      </c>
      <c r="AE1109" s="318" t="e">
        <f t="shared" si="294"/>
        <v>#N/A</v>
      </c>
      <c r="AF1109" s="318" t="e">
        <f>VLOOKUP(AC1109,'Price list'!AN:AO,2,FALSE)</f>
        <v>#N/A</v>
      </c>
      <c r="AG1109" s="318">
        <f t="shared" si="295"/>
        <v>0</v>
      </c>
      <c r="AH1109" s="318">
        <f t="shared" si="296"/>
        <v>0</v>
      </c>
      <c r="AI1109" s="318">
        <f t="shared" si="297"/>
        <v>0</v>
      </c>
    </row>
    <row r="1110" spans="19:35" x14ac:dyDescent="0.25">
      <c r="S1110" s="320">
        <f t="shared" si="287"/>
        <v>0</v>
      </c>
      <c r="T1110" s="320">
        <f t="shared" si="288"/>
        <v>0</v>
      </c>
      <c r="U1110" s="320"/>
      <c r="V1110" s="320" t="e">
        <f>VLOOKUP(S1110,'Price list'!D$15:S$298,15,FALSE)</f>
        <v>#N/A</v>
      </c>
      <c r="W1110" s="320">
        <f t="shared" si="289"/>
        <v>0</v>
      </c>
      <c r="X1110" s="320">
        <f t="shared" si="290"/>
        <v>0</v>
      </c>
      <c r="Y1110" s="318" t="e">
        <f t="shared" si="286"/>
        <v>#N/A</v>
      </c>
      <c r="Z1110" s="318">
        <f t="shared" si="291"/>
        <v>0</v>
      </c>
      <c r="AC1110" s="318" t="e">
        <f t="shared" si="292"/>
        <v>#N/A</v>
      </c>
      <c r="AD1110" s="318">
        <f t="shared" si="293"/>
        <v>0</v>
      </c>
      <c r="AE1110" s="318" t="e">
        <f t="shared" si="294"/>
        <v>#N/A</v>
      </c>
      <c r="AF1110" s="318" t="e">
        <f>VLOOKUP(AC1110,'Price list'!AN:AO,2,FALSE)</f>
        <v>#N/A</v>
      </c>
      <c r="AG1110" s="318">
        <f t="shared" si="295"/>
        <v>0</v>
      </c>
      <c r="AH1110" s="318">
        <f t="shared" si="296"/>
        <v>0</v>
      </c>
      <c r="AI1110" s="318">
        <f t="shared" si="297"/>
        <v>0</v>
      </c>
    </row>
    <row r="1111" spans="19:35" x14ac:dyDescent="0.25">
      <c r="S1111" s="320">
        <f t="shared" si="287"/>
        <v>0</v>
      </c>
      <c r="T1111" s="320">
        <f t="shared" si="288"/>
        <v>0</v>
      </c>
      <c r="U1111" s="320"/>
      <c r="V1111" s="320" t="e">
        <f>VLOOKUP(S1111,'Price list'!D$15:S$298,15,FALSE)</f>
        <v>#N/A</v>
      </c>
      <c r="W1111" s="320">
        <f t="shared" si="289"/>
        <v>0</v>
      </c>
      <c r="X1111" s="320">
        <f t="shared" si="290"/>
        <v>0</v>
      </c>
      <c r="Y1111" s="318" t="e">
        <f t="shared" si="286"/>
        <v>#N/A</v>
      </c>
      <c r="Z1111" s="318">
        <f t="shared" si="291"/>
        <v>0</v>
      </c>
      <c r="AC1111" s="318" t="e">
        <f t="shared" si="292"/>
        <v>#N/A</v>
      </c>
      <c r="AD1111" s="318">
        <f t="shared" si="293"/>
        <v>0</v>
      </c>
      <c r="AE1111" s="318" t="e">
        <f t="shared" si="294"/>
        <v>#N/A</v>
      </c>
      <c r="AF1111" s="318" t="e">
        <f>VLOOKUP(AC1111,'Price list'!AN:AO,2,FALSE)</f>
        <v>#N/A</v>
      </c>
      <c r="AG1111" s="318">
        <f t="shared" si="295"/>
        <v>0</v>
      </c>
      <c r="AH1111" s="318">
        <f t="shared" si="296"/>
        <v>0</v>
      </c>
      <c r="AI1111" s="318">
        <f t="shared" si="297"/>
        <v>0</v>
      </c>
    </row>
    <row r="1112" spans="19:35" x14ac:dyDescent="0.25">
      <c r="S1112" s="320">
        <f t="shared" si="287"/>
        <v>0</v>
      </c>
      <c r="T1112" s="320">
        <f t="shared" si="288"/>
        <v>0</v>
      </c>
      <c r="U1112" s="320"/>
      <c r="V1112" s="320" t="e">
        <f>VLOOKUP(S1112,'Price list'!D$15:S$298,15,FALSE)</f>
        <v>#N/A</v>
      </c>
      <c r="W1112" s="320">
        <f t="shared" si="289"/>
        <v>0</v>
      </c>
      <c r="X1112" s="320">
        <f t="shared" si="290"/>
        <v>0</v>
      </c>
      <c r="Y1112" s="318" t="e">
        <f t="shared" si="286"/>
        <v>#N/A</v>
      </c>
      <c r="Z1112" s="318">
        <f t="shared" si="291"/>
        <v>0</v>
      </c>
      <c r="AC1112" s="318" t="e">
        <f t="shared" si="292"/>
        <v>#N/A</v>
      </c>
      <c r="AD1112" s="318">
        <f t="shared" si="293"/>
        <v>0</v>
      </c>
      <c r="AE1112" s="318" t="e">
        <f t="shared" si="294"/>
        <v>#N/A</v>
      </c>
      <c r="AF1112" s="318" t="e">
        <f>VLOOKUP(AC1112,'Price list'!AN:AO,2,FALSE)</f>
        <v>#N/A</v>
      </c>
      <c r="AG1112" s="318">
        <f t="shared" si="295"/>
        <v>0</v>
      </c>
      <c r="AH1112" s="318">
        <f t="shared" si="296"/>
        <v>0</v>
      </c>
      <c r="AI1112" s="318">
        <f t="shared" si="297"/>
        <v>0</v>
      </c>
    </row>
    <row r="1113" spans="19:35" x14ac:dyDescent="0.25">
      <c r="S1113" s="320">
        <f t="shared" si="287"/>
        <v>0</v>
      </c>
      <c r="T1113" s="320">
        <f t="shared" si="288"/>
        <v>0</v>
      </c>
      <c r="U1113" s="320"/>
      <c r="V1113" s="320" t="e">
        <f>VLOOKUP(S1113,'Price list'!D$15:S$298,15,FALSE)</f>
        <v>#N/A</v>
      </c>
      <c r="W1113" s="320">
        <f t="shared" si="289"/>
        <v>0</v>
      </c>
      <c r="X1113" s="320">
        <f t="shared" si="290"/>
        <v>0</v>
      </c>
      <c r="Y1113" s="318" t="e">
        <f t="shared" si="286"/>
        <v>#N/A</v>
      </c>
      <c r="Z1113" s="318">
        <f t="shared" si="291"/>
        <v>0</v>
      </c>
      <c r="AC1113" s="318" t="e">
        <f t="shared" si="292"/>
        <v>#N/A</v>
      </c>
      <c r="AD1113" s="318">
        <f t="shared" si="293"/>
        <v>0</v>
      </c>
      <c r="AE1113" s="318" t="e">
        <f t="shared" si="294"/>
        <v>#N/A</v>
      </c>
      <c r="AF1113" s="318" t="e">
        <f>VLOOKUP(AC1113,'Price list'!AN:AO,2,FALSE)</f>
        <v>#N/A</v>
      </c>
      <c r="AG1113" s="318">
        <f t="shared" si="295"/>
        <v>0</v>
      </c>
      <c r="AH1113" s="318">
        <f t="shared" si="296"/>
        <v>0</v>
      </c>
      <c r="AI1113" s="318">
        <f t="shared" si="297"/>
        <v>0</v>
      </c>
    </row>
    <row r="1114" spans="19:35" x14ac:dyDescent="0.25">
      <c r="S1114" s="320">
        <f t="shared" si="287"/>
        <v>0</v>
      </c>
      <c r="T1114" s="320">
        <f t="shared" si="288"/>
        <v>0</v>
      </c>
      <c r="U1114" s="320"/>
      <c r="V1114" s="320" t="e">
        <f>VLOOKUP(S1114,'Price list'!D$15:S$298,15,FALSE)</f>
        <v>#N/A</v>
      </c>
      <c r="W1114" s="320">
        <f t="shared" si="289"/>
        <v>0</v>
      </c>
      <c r="X1114" s="320">
        <f t="shared" si="290"/>
        <v>0</v>
      </c>
      <c r="Y1114" s="318" t="e">
        <f t="shared" si="286"/>
        <v>#N/A</v>
      </c>
      <c r="Z1114" s="318">
        <f t="shared" si="291"/>
        <v>0</v>
      </c>
      <c r="AC1114" s="318" t="e">
        <f t="shared" si="292"/>
        <v>#N/A</v>
      </c>
      <c r="AD1114" s="318">
        <f t="shared" si="293"/>
        <v>0</v>
      </c>
      <c r="AE1114" s="318" t="e">
        <f t="shared" si="294"/>
        <v>#N/A</v>
      </c>
      <c r="AF1114" s="318" t="e">
        <f>VLOOKUP(AC1114,'Price list'!AN:AO,2,FALSE)</f>
        <v>#N/A</v>
      </c>
      <c r="AG1114" s="318">
        <f t="shared" si="295"/>
        <v>0</v>
      </c>
      <c r="AH1114" s="318">
        <f t="shared" si="296"/>
        <v>0</v>
      </c>
      <c r="AI1114" s="318">
        <f t="shared" si="297"/>
        <v>0</v>
      </c>
    </row>
    <row r="1115" spans="19:35" x14ac:dyDescent="0.25">
      <c r="S1115" s="320">
        <f t="shared" si="287"/>
        <v>0</v>
      </c>
      <c r="T1115" s="320">
        <f t="shared" si="288"/>
        <v>0</v>
      </c>
      <c r="U1115" s="320"/>
      <c r="V1115" s="320" t="e">
        <f>VLOOKUP(S1115,'Price list'!D$15:S$298,15,FALSE)</f>
        <v>#N/A</v>
      </c>
      <c r="W1115" s="320">
        <f t="shared" si="289"/>
        <v>0</v>
      </c>
      <c r="X1115" s="320">
        <f t="shared" si="290"/>
        <v>0</v>
      </c>
      <c r="Y1115" s="318" t="e">
        <f t="shared" si="286"/>
        <v>#N/A</v>
      </c>
      <c r="Z1115" s="318">
        <f t="shared" si="291"/>
        <v>0</v>
      </c>
      <c r="AC1115" s="318" t="e">
        <f t="shared" si="292"/>
        <v>#N/A</v>
      </c>
      <c r="AD1115" s="318">
        <f t="shared" si="293"/>
        <v>0</v>
      </c>
      <c r="AE1115" s="318" t="e">
        <f t="shared" si="294"/>
        <v>#N/A</v>
      </c>
      <c r="AF1115" s="318" t="e">
        <f>VLOOKUP(AC1115,'Price list'!AN:AO,2,FALSE)</f>
        <v>#N/A</v>
      </c>
      <c r="AG1115" s="318">
        <f t="shared" si="295"/>
        <v>0</v>
      </c>
      <c r="AH1115" s="318">
        <f t="shared" si="296"/>
        <v>0</v>
      </c>
      <c r="AI1115" s="318">
        <f t="shared" si="297"/>
        <v>0</v>
      </c>
    </row>
    <row r="1116" spans="19:35" x14ac:dyDescent="0.25">
      <c r="S1116" s="320">
        <f t="shared" si="287"/>
        <v>0</v>
      </c>
      <c r="T1116" s="320">
        <f t="shared" si="288"/>
        <v>0</v>
      </c>
      <c r="U1116" s="320"/>
      <c r="V1116" s="320" t="e">
        <f>VLOOKUP(S1116,'Price list'!D$15:S$298,15,FALSE)</f>
        <v>#N/A</v>
      </c>
      <c r="W1116" s="320">
        <f t="shared" si="289"/>
        <v>0</v>
      </c>
      <c r="X1116" s="320">
        <f t="shared" si="290"/>
        <v>0</v>
      </c>
      <c r="Y1116" s="318" t="e">
        <f t="shared" si="286"/>
        <v>#N/A</v>
      </c>
      <c r="Z1116" s="318">
        <f t="shared" si="291"/>
        <v>0</v>
      </c>
      <c r="AC1116" s="318" t="e">
        <f t="shared" si="292"/>
        <v>#N/A</v>
      </c>
      <c r="AD1116" s="318">
        <f t="shared" si="293"/>
        <v>0</v>
      </c>
      <c r="AE1116" s="318" t="e">
        <f t="shared" si="294"/>
        <v>#N/A</v>
      </c>
      <c r="AF1116" s="318" t="e">
        <f>VLOOKUP(AC1116,'Price list'!AN:AO,2,FALSE)</f>
        <v>#N/A</v>
      </c>
      <c r="AG1116" s="318">
        <f t="shared" si="295"/>
        <v>0</v>
      </c>
      <c r="AH1116" s="318">
        <f t="shared" si="296"/>
        <v>0</v>
      </c>
      <c r="AI1116" s="318">
        <f t="shared" si="297"/>
        <v>0</v>
      </c>
    </row>
    <row r="1117" spans="19:35" x14ac:dyDescent="0.25">
      <c r="S1117" s="320">
        <f t="shared" si="287"/>
        <v>0</v>
      </c>
      <c r="T1117" s="320">
        <f t="shared" si="288"/>
        <v>0</v>
      </c>
      <c r="U1117" s="320"/>
      <c r="V1117" s="320" t="e">
        <f>VLOOKUP(S1117,'Price list'!D$15:S$298,15,FALSE)</f>
        <v>#N/A</v>
      </c>
      <c r="W1117" s="320">
        <f t="shared" si="289"/>
        <v>0</v>
      </c>
      <c r="X1117" s="320">
        <f t="shared" si="290"/>
        <v>0</v>
      </c>
      <c r="Y1117" s="318" t="e">
        <f t="shared" si="286"/>
        <v>#N/A</v>
      </c>
      <c r="Z1117" s="318">
        <f t="shared" si="291"/>
        <v>0</v>
      </c>
      <c r="AC1117" s="318" t="e">
        <f t="shared" si="292"/>
        <v>#N/A</v>
      </c>
      <c r="AD1117" s="318">
        <f t="shared" si="293"/>
        <v>0</v>
      </c>
      <c r="AE1117" s="318" t="e">
        <f t="shared" si="294"/>
        <v>#N/A</v>
      </c>
      <c r="AF1117" s="318" t="e">
        <f>VLOOKUP(AC1117,'Price list'!AN:AO,2,FALSE)</f>
        <v>#N/A</v>
      </c>
      <c r="AG1117" s="318">
        <f t="shared" si="295"/>
        <v>0</v>
      </c>
      <c r="AH1117" s="318">
        <f t="shared" si="296"/>
        <v>0</v>
      </c>
      <c r="AI1117" s="318">
        <f t="shared" si="297"/>
        <v>0</v>
      </c>
    </row>
    <row r="1118" spans="19:35" x14ac:dyDescent="0.25">
      <c r="S1118" s="320">
        <f t="shared" si="287"/>
        <v>0</v>
      </c>
      <c r="T1118" s="320">
        <f t="shared" si="288"/>
        <v>0</v>
      </c>
      <c r="U1118" s="320"/>
      <c r="V1118" s="320" t="e">
        <f>VLOOKUP(S1118,'Price list'!D$15:S$298,15,FALSE)</f>
        <v>#N/A</v>
      </c>
      <c r="W1118" s="320">
        <f t="shared" si="289"/>
        <v>0</v>
      </c>
      <c r="X1118" s="320">
        <f t="shared" si="290"/>
        <v>0</v>
      </c>
      <c r="Y1118" s="318" t="e">
        <f t="shared" si="286"/>
        <v>#N/A</v>
      </c>
      <c r="Z1118" s="318">
        <f t="shared" si="291"/>
        <v>0</v>
      </c>
      <c r="AC1118" s="318" t="e">
        <f t="shared" si="292"/>
        <v>#N/A</v>
      </c>
      <c r="AD1118" s="318">
        <f t="shared" si="293"/>
        <v>0</v>
      </c>
      <c r="AE1118" s="318" t="e">
        <f t="shared" si="294"/>
        <v>#N/A</v>
      </c>
      <c r="AF1118" s="318" t="e">
        <f>VLOOKUP(AC1118,'Price list'!AN:AO,2,FALSE)</f>
        <v>#N/A</v>
      </c>
      <c r="AG1118" s="318">
        <f t="shared" si="295"/>
        <v>0</v>
      </c>
      <c r="AH1118" s="318">
        <f t="shared" si="296"/>
        <v>0</v>
      </c>
      <c r="AI1118" s="318">
        <f t="shared" si="297"/>
        <v>0</v>
      </c>
    </row>
    <row r="1119" spans="19:35" x14ac:dyDescent="0.25">
      <c r="S1119" s="320">
        <f t="shared" si="287"/>
        <v>0</v>
      </c>
      <c r="T1119" s="320">
        <f t="shared" si="288"/>
        <v>0</v>
      </c>
      <c r="U1119" s="320"/>
      <c r="V1119" s="320" t="e">
        <f>VLOOKUP(S1119,'Price list'!D$15:S$298,15,FALSE)</f>
        <v>#N/A</v>
      </c>
      <c r="W1119" s="320">
        <f t="shared" si="289"/>
        <v>0</v>
      </c>
      <c r="X1119" s="320">
        <f t="shared" si="290"/>
        <v>0</v>
      </c>
      <c r="Y1119" s="318" t="e">
        <f t="shared" si="286"/>
        <v>#N/A</v>
      </c>
      <c r="Z1119" s="318">
        <f t="shared" si="291"/>
        <v>0</v>
      </c>
      <c r="AC1119" s="318" t="e">
        <f t="shared" si="292"/>
        <v>#N/A</v>
      </c>
      <c r="AD1119" s="318">
        <f t="shared" si="293"/>
        <v>0</v>
      </c>
      <c r="AE1119" s="318" t="e">
        <f t="shared" si="294"/>
        <v>#N/A</v>
      </c>
      <c r="AF1119" s="318" t="e">
        <f>VLOOKUP(AC1119,'Price list'!AN:AO,2,FALSE)</f>
        <v>#N/A</v>
      </c>
      <c r="AG1119" s="318">
        <f t="shared" si="295"/>
        <v>0</v>
      </c>
      <c r="AH1119" s="318">
        <f t="shared" si="296"/>
        <v>0</v>
      </c>
      <c r="AI1119" s="318">
        <f t="shared" si="297"/>
        <v>0</v>
      </c>
    </row>
    <row r="1120" spans="19:35" x14ac:dyDescent="0.25">
      <c r="S1120" s="320">
        <f t="shared" si="287"/>
        <v>0</v>
      </c>
      <c r="T1120" s="320">
        <f t="shared" si="288"/>
        <v>0</v>
      </c>
      <c r="U1120" s="320"/>
      <c r="V1120" s="320" t="e">
        <f>VLOOKUP(S1120,'Price list'!D$15:S$298,15,FALSE)</f>
        <v>#N/A</v>
      </c>
      <c r="W1120" s="320">
        <f t="shared" si="289"/>
        <v>0</v>
      </c>
      <c r="X1120" s="320">
        <f t="shared" si="290"/>
        <v>0</v>
      </c>
      <c r="Y1120" s="318" t="e">
        <f t="shared" si="286"/>
        <v>#N/A</v>
      </c>
      <c r="Z1120" s="318">
        <f t="shared" si="291"/>
        <v>0</v>
      </c>
      <c r="AC1120" s="318" t="e">
        <f t="shared" si="292"/>
        <v>#N/A</v>
      </c>
      <c r="AD1120" s="318">
        <f t="shared" si="293"/>
        <v>0</v>
      </c>
      <c r="AE1120" s="318" t="e">
        <f t="shared" si="294"/>
        <v>#N/A</v>
      </c>
      <c r="AF1120" s="318" t="e">
        <f>VLOOKUP(AC1120,'Price list'!AN:AO,2,FALSE)</f>
        <v>#N/A</v>
      </c>
      <c r="AG1120" s="318">
        <f t="shared" si="295"/>
        <v>0</v>
      </c>
      <c r="AH1120" s="318">
        <f t="shared" si="296"/>
        <v>0</v>
      </c>
      <c r="AI1120" s="318">
        <f t="shared" si="297"/>
        <v>0</v>
      </c>
    </row>
    <row r="1121" spans="19:35" x14ac:dyDescent="0.25">
      <c r="S1121" s="320">
        <f t="shared" si="287"/>
        <v>0</v>
      </c>
      <c r="T1121" s="320">
        <f t="shared" si="288"/>
        <v>0</v>
      </c>
      <c r="U1121" s="320"/>
      <c r="V1121" s="320" t="e">
        <f>VLOOKUP(S1121,'Price list'!D$15:S$298,15,FALSE)</f>
        <v>#N/A</v>
      </c>
      <c r="W1121" s="320">
        <f t="shared" si="289"/>
        <v>0</v>
      </c>
      <c r="X1121" s="320">
        <f t="shared" si="290"/>
        <v>0</v>
      </c>
      <c r="Y1121" s="318" t="e">
        <f t="shared" si="286"/>
        <v>#N/A</v>
      </c>
      <c r="Z1121" s="318">
        <f t="shared" si="291"/>
        <v>0</v>
      </c>
      <c r="AC1121" s="318" t="e">
        <f t="shared" si="292"/>
        <v>#N/A</v>
      </c>
      <c r="AD1121" s="318">
        <f t="shared" si="293"/>
        <v>0</v>
      </c>
      <c r="AE1121" s="318" t="e">
        <f t="shared" si="294"/>
        <v>#N/A</v>
      </c>
      <c r="AF1121" s="318" t="e">
        <f>VLOOKUP(AC1121,'Price list'!AN:AO,2,FALSE)</f>
        <v>#N/A</v>
      </c>
      <c r="AG1121" s="318">
        <f t="shared" si="295"/>
        <v>0</v>
      </c>
      <c r="AH1121" s="318">
        <f t="shared" si="296"/>
        <v>0</v>
      </c>
      <c r="AI1121" s="318">
        <f t="shared" si="297"/>
        <v>0</v>
      </c>
    </row>
    <row r="1122" spans="19:35" x14ac:dyDescent="0.25">
      <c r="S1122" s="320">
        <f t="shared" si="287"/>
        <v>0</v>
      </c>
      <c r="T1122" s="320">
        <f t="shared" si="288"/>
        <v>0</v>
      </c>
      <c r="U1122" s="320"/>
      <c r="V1122" s="320" t="e">
        <f>VLOOKUP(S1122,'Price list'!D$15:S$298,15,FALSE)</f>
        <v>#N/A</v>
      </c>
      <c r="W1122" s="320">
        <f t="shared" si="289"/>
        <v>0</v>
      </c>
      <c r="X1122" s="320">
        <f t="shared" si="290"/>
        <v>0</v>
      </c>
      <c r="Y1122" s="318" t="e">
        <f t="shared" si="286"/>
        <v>#N/A</v>
      </c>
      <c r="Z1122" s="318">
        <f t="shared" si="291"/>
        <v>0</v>
      </c>
      <c r="AC1122" s="318" t="e">
        <f t="shared" si="292"/>
        <v>#N/A</v>
      </c>
      <c r="AD1122" s="318">
        <f t="shared" si="293"/>
        <v>0</v>
      </c>
      <c r="AE1122" s="318" t="e">
        <f t="shared" si="294"/>
        <v>#N/A</v>
      </c>
      <c r="AF1122" s="318" t="e">
        <f>VLOOKUP(AC1122,'Price list'!AN:AO,2,FALSE)</f>
        <v>#N/A</v>
      </c>
      <c r="AG1122" s="318">
        <f t="shared" si="295"/>
        <v>0</v>
      </c>
      <c r="AH1122" s="318">
        <f t="shared" si="296"/>
        <v>0</v>
      </c>
      <c r="AI1122" s="318">
        <f t="shared" si="297"/>
        <v>0</v>
      </c>
    </row>
    <row r="1123" spans="19:35" x14ac:dyDescent="0.25">
      <c r="S1123" s="320">
        <f t="shared" si="287"/>
        <v>0</v>
      </c>
      <c r="T1123" s="320">
        <f t="shared" si="288"/>
        <v>0</v>
      </c>
      <c r="U1123" s="320"/>
      <c r="V1123" s="320" t="e">
        <f>VLOOKUP(S1123,'Price list'!D$15:S$298,15,FALSE)</f>
        <v>#N/A</v>
      </c>
      <c r="W1123" s="320">
        <f t="shared" si="289"/>
        <v>0</v>
      </c>
      <c r="X1123" s="320">
        <f t="shared" si="290"/>
        <v>0</v>
      </c>
      <c r="Y1123" s="318" t="e">
        <f t="shared" si="286"/>
        <v>#N/A</v>
      </c>
      <c r="Z1123" s="318">
        <f t="shared" si="291"/>
        <v>0</v>
      </c>
      <c r="AC1123" s="318" t="e">
        <f t="shared" si="292"/>
        <v>#N/A</v>
      </c>
      <c r="AD1123" s="318">
        <f t="shared" si="293"/>
        <v>0</v>
      </c>
      <c r="AE1123" s="318" t="e">
        <f t="shared" si="294"/>
        <v>#N/A</v>
      </c>
      <c r="AF1123" s="318" t="e">
        <f>VLOOKUP(AC1123,'Price list'!AN:AO,2,FALSE)</f>
        <v>#N/A</v>
      </c>
      <c r="AG1123" s="318">
        <f t="shared" si="295"/>
        <v>0</v>
      </c>
      <c r="AH1123" s="318">
        <f t="shared" si="296"/>
        <v>0</v>
      </c>
      <c r="AI1123" s="318">
        <f t="shared" si="297"/>
        <v>0</v>
      </c>
    </row>
    <row r="1124" spans="19:35" x14ac:dyDescent="0.25">
      <c r="S1124" s="320">
        <f t="shared" si="287"/>
        <v>0</v>
      </c>
      <c r="T1124" s="320">
        <f t="shared" si="288"/>
        <v>0</v>
      </c>
      <c r="U1124" s="320"/>
      <c r="V1124" s="320" t="e">
        <f>VLOOKUP(S1124,'Price list'!D$15:S$298,15,FALSE)</f>
        <v>#N/A</v>
      </c>
      <c r="W1124" s="320">
        <f t="shared" si="289"/>
        <v>0</v>
      </c>
      <c r="X1124" s="320">
        <f t="shared" si="290"/>
        <v>0</v>
      </c>
      <c r="Y1124" s="318" t="e">
        <f t="shared" si="286"/>
        <v>#N/A</v>
      </c>
      <c r="Z1124" s="318">
        <f t="shared" si="291"/>
        <v>0</v>
      </c>
      <c r="AC1124" s="318" t="e">
        <f t="shared" si="292"/>
        <v>#N/A</v>
      </c>
      <c r="AD1124" s="318">
        <f t="shared" si="293"/>
        <v>0</v>
      </c>
      <c r="AE1124" s="318" t="e">
        <f t="shared" si="294"/>
        <v>#N/A</v>
      </c>
      <c r="AF1124" s="318" t="e">
        <f>VLOOKUP(AC1124,'Price list'!AN:AO,2,FALSE)</f>
        <v>#N/A</v>
      </c>
      <c r="AG1124" s="318">
        <f t="shared" si="295"/>
        <v>0</v>
      </c>
      <c r="AH1124" s="318">
        <f t="shared" si="296"/>
        <v>0</v>
      </c>
      <c r="AI1124" s="318">
        <f t="shared" si="297"/>
        <v>0</v>
      </c>
    </row>
    <row r="1125" spans="19:35" x14ac:dyDescent="0.25">
      <c r="S1125" s="320">
        <f t="shared" si="287"/>
        <v>0</v>
      </c>
      <c r="T1125" s="320">
        <f t="shared" si="288"/>
        <v>0</v>
      </c>
      <c r="U1125" s="320"/>
      <c r="V1125" s="320" t="e">
        <f>VLOOKUP(S1125,'Price list'!D$15:S$298,15,FALSE)</f>
        <v>#N/A</v>
      </c>
      <c r="W1125" s="320">
        <f t="shared" si="289"/>
        <v>0</v>
      </c>
      <c r="X1125" s="320">
        <f t="shared" si="290"/>
        <v>0</v>
      </c>
      <c r="Y1125" s="318" t="e">
        <f t="shared" si="286"/>
        <v>#N/A</v>
      </c>
      <c r="Z1125" s="318">
        <f t="shared" si="291"/>
        <v>0</v>
      </c>
      <c r="AC1125" s="318" t="e">
        <f t="shared" si="292"/>
        <v>#N/A</v>
      </c>
      <c r="AD1125" s="318">
        <f t="shared" si="293"/>
        <v>0</v>
      </c>
      <c r="AE1125" s="318" t="e">
        <f t="shared" si="294"/>
        <v>#N/A</v>
      </c>
      <c r="AF1125" s="318" t="e">
        <f>VLOOKUP(AC1125,'Price list'!AN:AO,2,FALSE)</f>
        <v>#N/A</v>
      </c>
      <c r="AG1125" s="318">
        <f t="shared" si="295"/>
        <v>0</v>
      </c>
      <c r="AH1125" s="318">
        <f t="shared" si="296"/>
        <v>0</v>
      </c>
      <c r="AI1125" s="318">
        <f t="shared" si="297"/>
        <v>0</v>
      </c>
    </row>
    <row r="1126" spans="19:35" x14ac:dyDescent="0.25">
      <c r="S1126" s="320">
        <f t="shared" si="287"/>
        <v>0</v>
      </c>
      <c r="T1126" s="320">
        <f t="shared" si="288"/>
        <v>0</v>
      </c>
      <c r="U1126" s="320"/>
      <c r="V1126" s="320" t="e">
        <f>VLOOKUP(S1126,'Price list'!D$15:S$298,15,FALSE)</f>
        <v>#N/A</v>
      </c>
      <c r="W1126" s="320">
        <f t="shared" si="289"/>
        <v>0</v>
      </c>
      <c r="X1126" s="320">
        <f t="shared" si="290"/>
        <v>0</v>
      </c>
      <c r="Y1126" s="318" t="e">
        <f t="shared" si="286"/>
        <v>#N/A</v>
      </c>
      <c r="Z1126" s="318">
        <f t="shared" si="291"/>
        <v>0</v>
      </c>
      <c r="AC1126" s="318" t="e">
        <f t="shared" si="292"/>
        <v>#N/A</v>
      </c>
      <c r="AD1126" s="318">
        <f t="shared" si="293"/>
        <v>0</v>
      </c>
      <c r="AE1126" s="318" t="e">
        <f t="shared" si="294"/>
        <v>#N/A</v>
      </c>
      <c r="AF1126" s="318" t="e">
        <f>VLOOKUP(AC1126,'Price list'!AN:AO,2,FALSE)</f>
        <v>#N/A</v>
      </c>
      <c r="AG1126" s="318">
        <f t="shared" si="295"/>
        <v>0</v>
      </c>
      <c r="AH1126" s="318">
        <f t="shared" si="296"/>
        <v>0</v>
      </c>
      <c r="AI1126" s="318">
        <f t="shared" si="297"/>
        <v>0</v>
      </c>
    </row>
    <row r="1127" spans="19:35" x14ac:dyDescent="0.25">
      <c r="S1127" s="320">
        <f t="shared" si="287"/>
        <v>0</v>
      </c>
      <c r="T1127" s="320">
        <f t="shared" si="288"/>
        <v>0</v>
      </c>
      <c r="U1127" s="320"/>
      <c r="V1127" s="320" t="e">
        <f>VLOOKUP(S1127,'Price list'!D$15:S$298,15,FALSE)</f>
        <v>#N/A</v>
      </c>
      <c r="W1127" s="320">
        <f t="shared" si="289"/>
        <v>0</v>
      </c>
      <c r="X1127" s="320">
        <f t="shared" si="290"/>
        <v>0</v>
      </c>
      <c r="Y1127" s="318" t="e">
        <f t="shared" si="286"/>
        <v>#N/A</v>
      </c>
      <c r="Z1127" s="318">
        <f t="shared" si="291"/>
        <v>0</v>
      </c>
      <c r="AC1127" s="318" t="e">
        <f t="shared" si="292"/>
        <v>#N/A</v>
      </c>
      <c r="AD1127" s="318">
        <f t="shared" si="293"/>
        <v>0</v>
      </c>
      <c r="AE1127" s="318" t="e">
        <f t="shared" si="294"/>
        <v>#N/A</v>
      </c>
      <c r="AF1127" s="318" t="e">
        <f>VLOOKUP(AC1127,'Price list'!AN:AO,2,FALSE)</f>
        <v>#N/A</v>
      </c>
      <c r="AG1127" s="318">
        <f t="shared" si="295"/>
        <v>0</v>
      </c>
      <c r="AH1127" s="318">
        <f t="shared" si="296"/>
        <v>0</v>
      </c>
      <c r="AI1127" s="318">
        <f t="shared" si="297"/>
        <v>0</v>
      </c>
    </row>
    <row r="1128" spans="19:35" x14ac:dyDescent="0.25">
      <c r="S1128" s="320">
        <f t="shared" si="287"/>
        <v>0</v>
      </c>
      <c r="T1128" s="320">
        <f t="shared" si="288"/>
        <v>0</v>
      </c>
      <c r="U1128" s="320"/>
      <c r="V1128" s="320" t="e">
        <f>VLOOKUP(S1128,'Price list'!D$15:S$298,15,FALSE)</f>
        <v>#N/A</v>
      </c>
      <c r="W1128" s="320">
        <f t="shared" si="289"/>
        <v>0</v>
      </c>
      <c r="X1128" s="320">
        <f t="shared" si="290"/>
        <v>0</v>
      </c>
      <c r="Y1128" s="318" t="e">
        <f t="shared" si="286"/>
        <v>#N/A</v>
      </c>
      <c r="Z1128" s="318">
        <f t="shared" si="291"/>
        <v>0</v>
      </c>
      <c r="AC1128" s="318" t="e">
        <f t="shared" si="292"/>
        <v>#N/A</v>
      </c>
      <c r="AD1128" s="318">
        <f t="shared" si="293"/>
        <v>0</v>
      </c>
      <c r="AE1128" s="318" t="e">
        <f t="shared" si="294"/>
        <v>#N/A</v>
      </c>
      <c r="AF1128" s="318" t="e">
        <f>VLOOKUP(AC1128,'Price list'!AN:AO,2,FALSE)</f>
        <v>#N/A</v>
      </c>
      <c r="AG1128" s="318">
        <f t="shared" si="295"/>
        <v>0</v>
      </c>
      <c r="AH1128" s="318">
        <f t="shared" si="296"/>
        <v>0</v>
      </c>
      <c r="AI1128" s="318">
        <f t="shared" si="297"/>
        <v>0</v>
      </c>
    </row>
    <row r="1129" spans="19:35" x14ac:dyDescent="0.25">
      <c r="S1129" s="320">
        <f t="shared" si="287"/>
        <v>0</v>
      </c>
      <c r="T1129" s="320">
        <f t="shared" si="288"/>
        <v>0</v>
      </c>
      <c r="U1129" s="320"/>
      <c r="V1129" s="320" t="e">
        <f>VLOOKUP(S1129,'Price list'!D$15:S$298,15,FALSE)</f>
        <v>#N/A</v>
      </c>
      <c r="W1129" s="320">
        <f t="shared" si="289"/>
        <v>0</v>
      </c>
      <c r="X1129" s="320">
        <f t="shared" si="290"/>
        <v>0</v>
      </c>
      <c r="Y1129" s="318" t="e">
        <f t="shared" si="286"/>
        <v>#N/A</v>
      </c>
      <c r="Z1129" s="318">
        <f t="shared" si="291"/>
        <v>0</v>
      </c>
      <c r="AC1129" s="318" t="e">
        <f t="shared" si="292"/>
        <v>#N/A</v>
      </c>
      <c r="AD1129" s="318">
        <f t="shared" si="293"/>
        <v>0</v>
      </c>
      <c r="AE1129" s="318" t="e">
        <f t="shared" si="294"/>
        <v>#N/A</v>
      </c>
      <c r="AF1129" s="318" t="e">
        <f>VLOOKUP(AC1129,'Price list'!AN:AO,2,FALSE)</f>
        <v>#N/A</v>
      </c>
      <c r="AG1129" s="318">
        <f t="shared" si="295"/>
        <v>0</v>
      </c>
      <c r="AH1129" s="318">
        <f t="shared" si="296"/>
        <v>0</v>
      </c>
      <c r="AI1129" s="318">
        <f t="shared" si="297"/>
        <v>0</v>
      </c>
    </row>
    <row r="1130" spans="19:35" x14ac:dyDescent="0.25">
      <c r="S1130" s="320">
        <f t="shared" si="287"/>
        <v>0</v>
      </c>
      <c r="T1130" s="320">
        <f t="shared" si="288"/>
        <v>0</v>
      </c>
      <c r="U1130" s="320"/>
      <c r="V1130" s="320" t="e">
        <f>VLOOKUP(S1130,'Price list'!D$15:S$298,15,FALSE)</f>
        <v>#N/A</v>
      </c>
      <c r="W1130" s="320">
        <f t="shared" si="289"/>
        <v>0</v>
      </c>
      <c r="X1130" s="320">
        <f t="shared" si="290"/>
        <v>0</v>
      </c>
      <c r="Y1130" s="318" t="e">
        <f t="shared" si="286"/>
        <v>#N/A</v>
      </c>
      <c r="Z1130" s="318">
        <f t="shared" si="291"/>
        <v>0</v>
      </c>
      <c r="AC1130" s="318" t="e">
        <f t="shared" si="292"/>
        <v>#N/A</v>
      </c>
      <c r="AD1130" s="318">
        <f t="shared" si="293"/>
        <v>0</v>
      </c>
      <c r="AE1130" s="318" t="e">
        <f t="shared" si="294"/>
        <v>#N/A</v>
      </c>
      <c r="AF1130" s="318" t="e">
        <f>VLOOKUP(AC1130,'Price list'!AN:AO,2,FALSE)</f>
        <v>#N/A</v>
      </c>
      <c r="AG1130" s="318">
        <f t="shared" si="295"/>
        <v>0</v>
      </c>
      <c r="AH1130" s="318">
        <f t="shared" si="296"/>
        <v>0</v>
      </c>
      <c r="AI1130" s="318">
        <f t="shared" si="297"/>
        <v>0</v>
      </c>
    </row>
    <row r="1131" spans="19:35" x14ac:dyDescent="0.25">
      <c r="S1131" s="320">
        <f t="shared" si="287"/>
        <v>0</v>
      </c>
      <c r="T1131" s="320">
        <f t="shared" si="288"/>
        <v>0</v>
      </c>
      <c r="U1131" s="320"/>
      <c r="V1131" s="320" t="e">
        <f>VLOOKUP(S1131,'Price list'!D$15:S$298,15,FALSE)</f>
        <v>#N/A</v>
      </c>
      <c r="W1131" s="320">
        <f t="shared" si="289"/>
        <v>0</v>
      </c>
      <c r="X1131" s="320">
        <f t="shared" si="290"/>
        <v>0</v>
      </c>
      <c r="Y1131" s="318" t="e">
        <f t="shared" si="286"/>
        <v>#N/A</v>
      </c>
      <c r="Z1131" s="318">
        <f t="shared" si="291"/>
        <v>0</v>
      </c>
      <c r="AC1131" s="318" t="e">
        <f t="shared" si="292"/>
        <v>#N/A</v>
      </c>
      <c r="AD1131" s="318">
        <f t="shared" si="293"/>
        <v>0</v>
      </c>
      <c r="AE1131" s="318" t="e">
        <f t="shared" si="294"/>
        <v>#N/A</v>
      </c>
      <c r="AF1131" s="318" t="e">
        <f>VLOOKUP(AC1131,'Price list'!AN:AO,2,FALSE)</f>
        <v>#N/A</v>
      </c>
      <c r="AG1131" s="318">
        <f t="shared" si="295"/>
        <v>0</v>
      </c>
      <c r="AH1131" s="318">
        <f t="shared" si="296"/>
        <v>0</v>
      </c>
      <c r="AI1131" s="318">
        <f t="shared" si="297"/>
        <v>0</v>
      </c>
    </row>
    <row r="1132" spans="19:35" x14ac:dyDescent="0.25">
      <c r="S1132" s="320">
        <f t="shared" si="287"/>
        <v>0</v>
      </c>
      <c r="T1132" s="320">
        <f t="shared" si="288"/>
        <v>0</v>
      </c>
      <c r="U1132" s="320"/>
      <c r="V1132" s="320" t="e">
        <f>VLOOKUP(S1132,'Price list'!D$15:S$298,15,FALSE)</f>
        <v>#N/A</v>
      </c>
      <c r="W1132" s="320">
        <f t="shared" si="289"/>
        <v>0</v>
      </c>
      <c r="X1132" s="320">
        <f t="shared" si="290"/>
        <v>0</v>
      </c>
      <c r="Y1132" s="318" t="e">
        <f t="shared" si="286"/>
        <v>#N/A</v>
      </c>
      <c r="Z1132" s="318">
        <f t="shared" si="291"/>
        <v>0</v>
      </c>
      <c r="AC1132" s="318" t="e">
        <f t="shared" si="292"/>
        <v>#N/A</v>
      </c>
      <c r="AD1132" s="318">
        <f t="shared" si="293"/>
        <v>0</v>
      </c>
      <c r="AE1132" s="318" t="e">
        <f t="shared" si="294"/>
        <v>#N/A</v>
      </c>
      <c r="AF1132" s="318" t="e">
        <f>VLOOKUP(AC1132,'Price list'!AN:AO,2,FALSE)</f>
        <v>#N/A</v>
      </c>
      <c r="AG1132" s="318">
        <f t="shared" si="295"/>
        <v>0</v>
      </c>
      <c r="AH1132" s="318">
        <f t="shared" si="296"/>
        <v>0</v>
      </c>
      <c r="AI1132" s="318">
        <f t="shared" si="297"/>
        <v>0</v>
      </c>
    </row>
    <row r="1133" spans="19:35" x14ac:dyDescent="0.25">
      <c r="S1133" s="320">
        <f t="shared" si="287"/>
        <v>0</v>
      </c>
      <c r="T1133" s="320">
        <f t="shared" si="288"/>
        <v>0</v>
      </c>
      <c r="U1133" s="320"/>
      <c r="V1133" s="320" t="e">
        <f>VLOOKUP(S1133,'Price list'!D$15:S$298,15,FALSE)</f>
        <v>#N/A</v>
      </c>
      <c r="W1133" s="320">
        <f t="shared" si="289"/>
        <v>0</v>
      </c>
      <c r="X1133" s="320">
        <f t="shared" si="290"/>
        <v>0</v>
      </c>
      <c r="Y1133" s="318" t="e">
        <f t="shared" si="286"/>
        <v>#N/A</v>
      </c>
      <c r="Z1133" s="318">
        <f t="shared" si="291"/>
        <v>0</v>
      </c>
      <c r="AC1133" s="318" t="e">
        <f t="shared" si="292"/>
        <v>#N/A</v>
      </c>
      <c r="AD1133" s="318">
        <f t="shared" si="293"/>
        <v>0</v>
      </c>
      <c r="AE1133" s="318" t="e">
        <f t="shared" si="294"/>
        <v>#N/A</v>
      </c>
      <c r="AF1133" s="318" t="e">
        <f>VLOOKUP(AC1133,'Price list'!AN:AO,2,FALSE)</f>
        <v>#N/A</v>
      </c>
      <c r="AG1133" s="318">
        <f t="shared" si="295"/>
        <v>0</v>
      </c>
      <c r="AH1133" s="318">
        <f t="shared" si="296"/>
        <v>0</v>
      </c>
      <c r="AI1133" s="318">
        <f t="shared" si="297"/>
        <v>0</v>
      </c>
    </row>
    <row r="1134" spans="19:35" x14ac:dyDescent="0.25">
      <c r="S1134" s="320">
        <f t="shared" si="287"/>
        <v>0</v>
      </c>
      <c r="T1134" s="320">
        <f t="shared" si="288"/>
        <v>0</v>
      </c>
      <c r="U1134" s="320"/>
      <c r="V1134" s="320" t="e">
        <f>VLOOKUP(S1134,'Price list'!D$15:S$298,15,FALSE)</f>
        <v>#N/A</v>
      </c>
      <c r="W1134" s="320">
        <f t="shared" si="289"/>
        <v>0</v>
      </c>
      <c r="X1134" s="320">
        <f t="shared" si="290"/>
        <v>0</v>
      </c>
      <c r="Y1134" s="318" t="e">
        <f t="shared" si="286"/>
        <v>#N/A</v>
      </c>
      <c r="Z1134" s="318">
        <f t="shared" si="291"/>
        <v>0</v>
      </c>
      <c r="AC1134" s="318" t="e">
        <f t="shared" si="292"/>
        <v>#N/A</v>
      </c>
      <c r="AD1134" s="318">
        <f t="shared" si="293"/>
        <v>0</v>
      </c>
      <c r="AE1134" s="318" t="e">
        <f t="shared" si="294"/>
        <v>#N/A</v>
      </c>
      <c r="AF1134" s="318" t="e">
        <f>VLOOKUP(AC1134,'Price list'!AN:AO,2,FALSE)</f>
        <v>#N/A</v>
      </c>
      <c r="AG1134" s="318">
        <f t="shared" si="295"/>
        <v>0</v>
      </c>
      <c r="AH1134" s="318">
        <f t="shared" si="296"/>
        <v>0</v>
      </c>
      <c r="AI1134" s="318">
        <f t="shared" si="297"/>
        <v>0</v>
      </c>
    </row>
    <row r="1135" spans="19:35" x14ac:dyDescent="0.25">
      <c r="S1135" s="320">
        <f t="shared" si="287"/>
        <v>0</v>
      </c>
      <c r="T1135" s="320">
        <f t="shared" si="288"/>
        <v>0</v>
      </c>
      <c r="U1135" s="320"/>
      <c r="V1135" s="320" t="e">
        <f>VLOOKUP(S1135,'Price list'!D$15:S$298,15,FALSE)</f>
        <v>#N/A</v>
      </c>
      <c r="W1135" s="320">
        <f t="shared" si="289"/>
        <v>0</v>
      </c>
      <c r="X1135" s="320">
        <f t="shared" si="290"/>
        <v>0</v>
      </c>
      <c r="Y1135" s="318" t="e">
        <f t="shared" si="286"/>
        <v>#N/A</v>
      </c>
      <c r="Z1135" s="318">
        <f t="shared" si="291"/>
        <v>0</v>
      </c>
      <c r="AC1135" s="318" t="e">
        <f t="shared" si="292"/>
        <v>#N/A</v>
      </c>
      <c r="AD1135" s="318">
        <f t="shared" si="293"/>
        <v>0</v>
      </c>
      <c r="AE1135" s="318" t="e">
        <f t="shared" si="294"/>
        <v>#N/A</v>
      </c>
      <c r="AF1135" s="318" t="e">
        <f>VLOOKUP(AC1135,'Price list'!AN:AO,2,FALSE)</f>
        <v>#N/A</v>
      </c>
      <c r="AG1135" s="318">
        <f t="shared" si="295"/>
        <v>0</v>
      </c>
      <c r="AH1135" s="318">
        <f t="shared" si="296"/>
        <v>0</v>
      </c>
      <c r="AI1135" s="318">
        <f t="shared" si="297"/>
        <v>0</v>
      </c>
    </row>
    <row r="1136" spans="19:35" x14ac:dyDescent="0.25">
      <c r="S1136" s="320">
        <f t="shared" si="287"/>
        <v>0</v>
      </c>
      <c r="T1136" s="320">
        <f t="shared" si="288"/>
        <v>0</v>
      </c>
      <c r="U1136" s="320"/>
      <c r="V1136" s="320" t="e">
        <f>VLOOKUP(S1136,'Price list'!D$15:S$298,15,FALSE)</f>
        <v>#N/A</v>
      </c>
      <c r="W1136" s="320">
        <f t="shared" si="289"/>
        <v>0</v>
      </c>
      <c r="X1136" s="320">
        <f t="shared" si="290"/>
        <v>0</v>
      </c>
      <c r="Y1136" s="318" t="e">
        <f t="shared" si="286"/>
        <v>#N/A</v>
      </c>
      <c r="Z1136" s="318">
        <f t="shared" si="291"/>
        <v>0</v>
      </c>
      <c r="AC1136" s="318" t="e">
        <f t="shared" si="292"/>
        <v>#N/A</v>
      </c>
      <c r="AD1136" s="318">
        <f t="shared" si="293"/>
        <v>0</v>
      </c>
      <c r="AE1136" s="318" t="e">
        <f t="shared" si="294"/>
        <v>#N/A</v>
      </c>
      <c r="AF1136" s="318" t="e">
        <f>VLOOKUP(AC1136,'Price list'!AN:AO,2,FALSE)</f>
        <v>#N/A</v>
      </c>
      <c r="AG1136" s="318">
        <f t="shared" si="295"/>
        <v>0</v>
      </c>
      <c r="AH1136" s="318">
        <f t="shared" si="296"/>
        <v>0</v>
      </c>
      <c r="AI1136" s="318">
        <f t="shared" si="297"/>
        <v>0</v>
      </c>
    </row>
    <row r="1137" spans="19:35" x14ac:dyDescent="0.25">
      <c r="S1137" s="320">
        <f t="shared" si="287"/>
        <v>0</v>
      </c>
      <c r="T1137" s="320">
        <f t="shared" si="288"/>
        <v>0</v>
      </c>
      <c r="U1137" s="320"/>
      <c r="V1137" s="320" t="e">
        <f>VLOOKUP(S1137,'Price list'!D$15:S$298,15,FALSE)</f>
        <v>#N/A</v>
      </c>
      <c r="W1137" s="320">
        <f t="shared" si="289"/>
        <v>0</v>
      </c>
      <c r="X1137" s="320">
        <f t="shared" si="290"/>
        <v>0</v>
      </c>
      <c r="Y1137" s="318" t="e">
        <f t="shared" si="286"/>
        <v>#N/A</v>
      </c>
      <c r="Z1137" s="318">
        <f t="shared" si="291"/>
        <v>0</v>
      </c>
      <c r="AC1137" s="318" t="e">
        <f t="shared" si="292"/>
        <v>#N/A</v>
      </c>
      <c r="AD1137" s="318">
        <f t="shared" si="293"/>
        <v>0</v>
      </c>
      <c r="AE1137" s="318" t="e">
        <f t="shared" si="294"/>
        <v>#N/A</v>
      </c>
      <c r="AF1137" s="318" t="e">
        <f>VLOOKUP(AC1137,'Price list'!AN:AO,2,FALSE)</f>
        <v>#N/A</v>
      </c>
      <c r="AG1137" s="318">
        <f t="shared" si="295"/>
        <v>0</v>
      </c>
      <c r="AH1137" s="318">
        <f t="shared" si="296"/>
        <v>0</v>
      </c>
      <c r="AI1137" s="318">
        <f t="shared" si="297"/>
        <v>0</v>
      </c>
    </row>
    <row r="1138" spans="19:35" x14ac:dyDescent="0.25">
      <c r="S1138" s="320">
        <f t="shared" si="287"/>
        <v>0</v>
      </c>
      <c r="T1138" s="320">
        <f t="shared" si="288"/>
        <v>0</v>
      </c>
      <c r="U1138" s="320"/>
      <c r="V1138" s="320" t="e">
        <f>VLOOKUP(S1138,'Price list'!D$15:S$298,15,FALSE)</f>
        <v>#N/A</v>
      </c>
      <c r="W1138" s="320">
        <f t="shared" si="289"/>
        <v>0</v>
      </c>
      <c r="X1138" s="320">
        <f t="shared" si="290"/>
        <v>0</v>
      </c>
      <c r="Y1138" s="318" t="e">
        <f t="shared" si="286"/>
        <v>#N/A</v>
      </c>
      <c r="Z1138" s="318">
        <f t="shared" si="291"/>
        <v>0</v>
      </c>
      <c r="AC1138" s="318" t="e">
        <f t="shared" si="292"/>
        <v>#N/A</v>
      </c>
      <c r="AD1138" s="318">
        <f t="shared" si="293"/>
        <v>0</v>
      </c>
      <c r="AE1138" s="318" t="e">
        <f t="shared" si="294"/>
        <v>#N/A</v>
      </c>
      <c r="AF1138" s="318" t="e">
        <f>VLOOKUP(AC1138,'Price list'!AN:AO,2,FALSE)</f>
        <v>#N/A</v>
      </c>
      <c r="AG1138" s="318">
        <f t="shared" si="295"/>
        <v>0</v>
      </c>
      <c r="AH1138" s="318">
        <f t="shared" si="296"/>
        <v>0</v>
      </c>
      <c r="AI1138" s="318">
        <f t="shared" si="297"/>
        <v>0</v>
      </c>
    </row>
    <row r="1139" spans="19:35" x14ac:dyDescent="0.25">
      <c r="S1139" s="320">
        <f t="shared" si="287"/>
        <v>0</v>
      </c>
      <c r="T1139" s="320">
        <f t="shared" si="288"/>
        <v>0</v>
      </c>
      <c r="U1139" s="320"/>
      <c r="V1139" s="320" t="e">
        <f>VLOOKUP(S1139,'Price list'!D$15:S$298,15,FALSE)</f>
        <v>#N/A</v>
      </c>
      <c r="W1139" s="320">
        <f t="shared" si="289"/>
        <v>0</v>
      </c>
      <c r="X1139" s="320">
        <f t="shared" si="290"/>
        <v>0</v>
      </c>
      <c r="Y1139" s="318" t="e">
        <f t="shared" si="286"/>
        <v>#N/A</v>
      </c>
      <c r="Z1139" s="318">
        <f t="shared" si="291"/>
        <v>0</v>
      </c>
      <c r="AC1139" s="318" t="e">
        <f t="shared" si="292"/>
        <v>#N/A</v>
      </c>
      <c r="AD1139" s="318">
        <f t="shared" si="293"/>
        <v>0</v>
      </c>
      <c r="AE1139" s="318" t="e">
        <f t="shared" si="294"/>
        <v>#N/A</v>
      </c>
      <c r="AF1139" s="318" t="e">
        <f>VLOOKUP(AC1139,'Price list'!AN:AO,2,FALSE)</f>
        <v>#N/A</v>
      </c>
      <c r="AG1139" s="318">
        <f t="shared" si="295"/>
        <v>0</v>
      </c>
      <c r="AH1139" s="318">
        <f t="shared" si="296"/>
        <v>0</v>
      </c>
      <c r="AI1139" s="318">
        <f t="shared" si="297"/>
        <v>0</v>
      </c>
    </row>
    <row r="1140" spans="19:35" x14ac:dyDescent="0.25">
      <c r="S1140" s="320">
        <f t="shared" si="287"/>
        <v>0</v>
      </c>
      <c r="T1140" s="320">
        <f t="shared" si="288"/>
        <v>0</v>
      </c>
      <c r="U1140" s="320"/>
      <c r="V1140" s="320" t="e">
        <f>VLOOKUP(S1140,'Price list'!D$15:S$298,15,FALSE)</f>
        <v>#N/A</v>
      </c>
      <c r="W1140" s="320">
        <f t="shared" si="289"/>
        <v>0</v>
      </c>
      <c r="X1140" s="320">
        <f t="shared" si="290"/>
        <v>0</v>
      </c>
      <c r="Y1140" s="318" t="e">
        <f t="shared" si="286"/>
        <v>#N/A</v>
      </c>
      <c r="Z1140" s="318">
        <f t="shared" si="291"/>
        <v>0</v>
      </c>
      <c r="AC1140" s="318" t="e">
        <f t="shared" si="292"/>
        <v>#N/A</v>
      </c>
      <c r="AD1140" s="318">
        <f t="shared" si="293"/>
        <v>0</v>
      </c>
      <c r="AE1140" s="318" t="e">
        <f t="shared" si="294"/>
        <v>#N/A</v>
      </c>
      <c r="AF1140" s="318" t="e">
        <f>VLOOKUP(AC1140,'Price list'!AN:AO,2,FALSE)</f>
        <v>#N/A</v>
      </c>
      <c r="AG1140" s="318">
        <f t="shared" si="295"/>
        <v>0</v>
      </c>
      <c r="AH1140" s="318">
        <f t="shared" si="296"/>
        <v>0</v>
      </c>
      <c r="AI1140" s="318">
        <f t="shared" si="297"/>
        <v>0</v>
      </c>
    </row>
    <row r="1141" spans="19:35" x14ac:dyDescent="0.25">
      <c r="S1141" s="320">
        <f t="shared" si="287"/>
        <v>0</v>
      </c>
      <c r="T1141" s="320">
        <f t="shared" si="288"/>
        <v>0</v>
      </c>
      <c r="U1141" s="320"/>
      <c r="V1141" s="320" t="e">
        <f>VLOOKUP(S1141,'Price list'!D$15:S$298,15,FALSE)</f>
        <v>#N/A</v>
      </c>
      <c r="W1141" s="320">
        <f t="shared" si="289"/>
        <v>0</v>
      </c>
      <c r="X1141" s="320">
        <f t="shared" si="290"/>
        <v>0</v>
      </c>
      <c r="Y1141" s="318" t="e">
        <f t="shared" si="286"/>
        <v>#N/A</v>
      </c>
      <c r="Z1141" s="318">
        <f t="shared" si="291"/>
        <v>0</v>
      </c>
      <c r="AC1141" s="318" t="e">
        <f t="shared" si="292"/>
        <v>#N/A</v>
      </c>
      <c r="AD1141" s="318">
        <f t="shared" si="293"/>
        <v>0</v>
      </c>
      <c r="AE1141" s="318" t="e">
        <f t="shared" si="294"/>
        <v>#N/A</v>
      </c>
      <c r="AF1141" s="318" t="e">
        <f>VLOOKUP(AC1141,'Price list'!AN:AO,2,FALSE)</f>
        <v>#N/A</v>
      </c>
      <c r="AG1141" s="318">
        <f t="shared" si="295"/>
        <v>0</v>
      </c>
      <c r="AH1141" s="318">
        <f t="shared" si="296"/>
        <v>0</v>
      </c>
      <c r="AI1141" s="318">
        <f t="shared" si="297"/>
        <v>0</v>
      </c>
    </row>
    <row r="1142" spans="19:35" x14ac:dyDescent="0.25">
      <c r="S1142" s="320">
        <f t="shared" si="287"/>
        <v>0</v>
      </c>
      <c r="T1142" s="320">
        <f t="shared" si="288"/>
        <v>0</v>
      </c>
      <c r="U1142" s="320"/>
      <c r="V1142" s="320" t="e">
        <f>VLOOKUP(S1142,'Price list'!D$15:S$298,15,FALSE)</f>
        <v>#N/A</v>
      </c>
      <c r="W1142" s="320">
        <f t="shared" si="289"/>
        <v>0</v>
      </c>
      <c r="X1142" s="320">
        <f t="shared" si="290"/>
        <v>0</v>
      </c>
      <c r="Y1142" s="318" t="e">
        <f t="shared" si="286"/>
        <v>#N/A</v>
      </c>
      <c r="Z1142" s="318">
        <f t="shared" si="291"/>
        <v>0</v>
      </c>
      <c r="AC1142" s="318" t="e">
        <f t="shared" si="292"/>
        <v>#N/A</v>
      </c>
      <c r="AD1142" s="318">
        <f t="shared" si="293"/>
        <v>0</v>
      </c>
      <c r="AE1142" s="318" t="e">
        <f t="shared" si="294"/>
        <v>#N/A</v>
      </c>
      <c r="AF1142" s="318" t="e">
        <f>VLOOKUP(AC1142,'Price list'!AN:AO,2,FALSE)</f>
        <v>#N/A</v>
      </c>
      <c r="AG1142" s="318">
        <f t="shared" si="295"/>
        <v>0</v>
      </c>
      <c r="AH1142" s="318">
        <f t="shared" si="296"/>
        <v>0</v>
      </c>
      <c r="AI1142" s="318">
        <f t="shared" si="297"/>
        <v>0</v>
      </c>
    </row>
    <row r="1143" spans="19:35" x14ac:dyDescent="0.25">
      <c r="S1143" s="320">
        <f t="shared" si="287"/>
        <v>0</v>
      </c>
      <c r="T1143" s="320">
        <f t="shared" si="288"/>
        <v>0</v>
      </c>
      <c r="U1143" s="320"/>
      <c r="V1143" s="320" t="e">
        <f>VLOOKUP(S1143,'Price list'!D$15:S$298,15,FALSE)</f>
        <v>#N/A</v>
      </c>
      <c r="W1143" s="320">
        <f t="shared" si="289"/>
        <v>0</v>
      </c>
      <c r="X1143" s="320">
        <f t="shared" si="290"/>
        <v>0</v>
      </c>
      <c r="Y1143" s="318" t="e">
        <f t="shared" si="286"/>
        <v>#N/A</v>
      </c>
      <c r="Z1143" s="318">
        <f t="shared" si="291"/>
        <v>0</v>
      </c>
      <c r="AC1143" s="318" t="e">
        <f t="shared" si="292"/>
        <v>#N/A</v>
      </c>
      <c r="AD1143" s="318">
        <f t="shared" si="293"/>
        <v>0</v>
      </c>
      <c r="AE1143" s="318" t="e">
        <f t="shared" si="294"/>
        <v>#N/A</v>
      </c>
      <c r="AF1143" s="318" t="e">
        <f>VLOOKUP(AC1143,'Price list'!AN:AO,2,FALSE)</f>
        <v>#N/A</v>
      </c>
      <c r="AG1143" s="318">
        <f t="shared" si="295"/>
        <v>0</v>
      </c>
      <c r="AH1143" s="318">
        <f t="shared" si="296"/>
        <v>0</v>
      </c>
      <c r="AI1143" s="318">
        <f t="shared" si="297"/>
        <v>0</v>
      </c>
    </row>
    <row r="1144" spans="19:35" x14ac:dyDescent="0.25">
      <c r="S1144" s="320">
        <f t="shared" si="287"/>
        <v>0</v>
      </c>
      <c r="T1144" s="320">
        <f t="shared" si="288"/>
        <v>0</v>
      </c>
      <c r="U1144" s="320"/>
      <c r="V1144" s="320" t="e">
        <f>VLOOKUP(S1144,'Price list'!D$15:S$298,15,FALSE)</f>
        <v>#N/A</v>
      </c>
      <c r="W1144" s="320">
        <f t="shared" si="289"/>
        <v>0</v>
      </c>
      <c r="X1144" s="320">
        <f t="shared" si="290"/>
        <v>0</v>
      </c>
      <c r="Y1144" s="318" t="e">
        <f t="shared" si="286"/>
        <v>#N/A</v>
      </c>
      <c r="Z1144" s="318">
        <f t="shared" si="291"/>
        <v>0</v>
      </c>
      <c r="AC1144" s="318" t="e">
        <f t="shared" si="292"/>
        <v>#N/A</v>
      </c>
      <c r="AD1144" s="318">
        <f t="shared" si="293"/>
        <v>0</v>
      </c>
      <c r="AE1144" s="318" t="e">
        <f t="shared" si="294"/>
        <v>#N/A</v>
      </c>
      <c r="AF1144" s="318" t="e">
        <f>VLOOKUP(AC1144,'Price list'!AN:AO,2,FALSE)</f>
        <v>#N/A</v>
      </c>
      <c r="AG1144" s="318">
        <f t="shared" si="295"/>
        <v>0</v>
      </c>
      <c r="AH1144" s="318">
        <f t="shared" si="296"/>
        <v>0</v>
      </c>
      <c r="AI1144" s="318">
        <f t="shared" si="297"/>
        <v>0</v>
      </c>
    </row>
    <row r="1145" spans="19:35" x14ac:dyDescent="0.25">
      <c r="S1145" s="320">
        <f t="shared" si="287"/>
        <v>0</v>
      </c>
      <c r="T1145" s="320">
        <f t="shared" si="288"/>
        <v>0</v>
      </c>
      <c r="U1145" s="320"/>
      <c r="V1145" s="320" t="e">
        <f>VLOOKUP(S1145,'Price list'!D$15:S$298,15,FALSE)</f>
        <v>#N/A</v>
      </c>
      <c r="W1145" s="320">
        <f t="shared" si="289"/>
        <v>0</v>
      </c>
      <c r="X1145" s="320">
        <f t="shared" si="290"/>
        <v>0</v>
      </c>
      <c r="Y1145" s="318" t="e">
        <f t="shared" si="286"/>
        <v>#N/A</v>
      </c>
      <c r="Z1145" s="318">
        <f t="shared" si="291"/>
        <v>0</v>
      </c>
      <c r="AC1145" s="318" t="e">
        <f t="shared" si="292"/>
        <v>#N/A</v>
      </c>
      <c r="AD1145" s="318">
        <f t="shared" si="293"/>
        <v>0</v>
      </c>
      <c r="AE1145" s="318" t="e">
        <f t="shared" si="294"/>
        <v>#N/A</v>
      </c>
      <c r="AF1145" s="318" t="e">
        <f>VLOOKUP(AC1145,'Price list'!AN:AO,2,FALSE)</f>
        <v>#N/A</v>
      </c>
      <c r="AG1145" s="318">
        <f t="shared" si="295"/>
        <v>0</v>
      </c>
      <c r="AH1145" s="318">
        <f t="shared" si="296"/>
        <v>0</v>
      </c>
      <c r="AI1145" s="318">
        <f t="shared" si="297"/>
        <v>0</v>
      </c>
    </row>
    <row r="1146" spans="19:35" x14ac:dyDescent="0.25">
      <c r="S1146" s="320">
        <f t="shared" si="287"/>
        <v>0</v>
      </c>
      <c r="T1146" s="320">
        <f t="shared" si="288"/>
        <v>0</v>
      </c>
      <c r="U1146" s="320"/>
      <c r="V1146" s="320" t="e">
        <f>VLOOKUP(S1146,'Price list'!D$15:S$298,15,FALSE)</f>
        <v>#N/A</v>
      </c>
      <c r="W1146" s="320">
        <f t="shared" si="289"/>
        <v>0</v>
      </c>
      <c r="X1146" s="320">
        <f t="shared" si="290"/>
        <v>0</v>
      </c>
      <c r="Y1146" s="318" t="e">
        <f t="shared" si="286"/>
        <v>#N/A</v>
      </c>
      <c r="Z1146" s="318">
        <f t="shared" si="291"/>
        <v>0</v>
      </c>
      <c r="AC1146" s="318" t="e">
        <f t="shared" si="292"/>
        <v>#N/A</v>
      </c>
      <c r="AD1146" s="318">
        <f t="shared" si="293"/>
        <v>0</v>
      </c>
      <c r="AE1146" s="318" t="e">
        <f t="shared" si="294"/>
        <v>#N/A</v>
      </c>
      <c r="AF1146" s="318" t="e">
        <f>VLOOKUP(AC1146,'Price list'!AN:AO,2,FALSE)</f>
        <v>#N/A</v>
      </c>
      <c r="AG1146" s="318">
        <f t="shared" si="295"/>
        <v>0</v>
      </c>
      <c r="AH1146" s="318">
        <f t="shared" si="296"/>
        <v>0</v>
      </c>
      <c r="AI1146" s="318">
        <f t="shared" si="297"/>
        <v>0</v>
      </c>
    </row>
    <row r="1147" spans="19:35" x14ac:dyDescent="0.25">
      <c r="S1147" s="320">
        <f t="shared" si="287"/>
        <v>0</v>
      </c>
      <c r="T1147" s="320">
        <f t="shared" si="288"/>
        <v>0</v>
      </c>
      <c r="U1147" s="320"/>
      <c r="V1147" s="320" t="e">
        <f>VLOOKUP(S1147,'Price list'!D$15:S$298,15,FALSE)</f>
        <v>#N/A</v>
      </c>
      <c r="W1147" s="320">
        <f t="shared" si="289"/>
        <v>0</v>
      </c>
      <c r="X1147" s="320">
        <f t="shared" si="290"/>
        <v>0</v>
      </c>
      <c r="Y1147" s="318" t="e">
        <f t="shared" si="286"/>
        <v>#N/A</v>
      </c>
      <c r="Z1147" s="318">
        <f t="shared" si="291"/>
        <v>0</v>
      </c>
      <c r="AC1147" s="318" t="e">
        <f t="shared" si="292"/>
        <v>#N/A</v>
      </c>
      <c r="AD1147" s="318">
        <f t="shared" si="293"/>
        <v>0</v>
      </c>
      <c r="AE1147" s="318" t="e">
        <f t="shared" si="294"/>
        <v>#N/A</v>
      </c>
      <c r="AF1147" s="318" t="e">
        <f>VLOOKUP(AC1147,'Price list'!AN:AO,2,FALSE)</f>
        <v>#N/A</v>
      </c>
      <c r="AG1147" s="318">
        <f t="shared" si="295"/>
        <v>0</v>
      </c>
      <c r="AH1147" s="318">
        <f t="shared" si="296"/>
        <v>0</v>
      </c>
      <c r="AI1147" s="318">
        <f t="shared" si="297"/>
        <v>0</v>
      </c>
    </row>
    <row r="1148" spans="19:35" x14ac:dyDescent="0.25">
      <c r="S1148" s="320">
        <f t="shared" si="287"/>
        <v>0</v>
      </c>
      <c r="T1148" s="320">
        <f t="shared" si="288"/>
        <v>0</v>
      </c>
      <c r="U1148" s="320"/>
      <c r="V1148" s="320" t="e">
        <f>VLOOKUP(S1148,'Price list'!D$15:S$298,15,FALSE)</f>
        <v>#N/A</v>
      </c>
      <c r="W1148" s="320">
        <f t="shared" si="289"/>
        <v>0</v>
      </c>
      <c r="X1148" s="320">
        <f t="shared" si="290"/>
        <v>0</v>
      </c>
      <c r="Y1148" s="318" t="e">
        <f t="shared" si="286"/>
        <v>#N/A</v>
      </c>
      <c r="Z1148" s="318">
        <f t="shared" si="291"/>
        <v>0</v>
      </c>
      <c r="AC1148" s="318" t="e">
        <f t="shared" si="292"/>
        <v>#N/A</v>
      </c>
      <c r="AD1148" s="318">
        <f t="shared" si="293"/>
        <v>0</v>
      </c>
      <c r="AE1148" s="318" t="e">
        <f t="shared" si="294"/>
        <v>#N/A</v>
      </c>
      <c r="AF1148" s="318" t="e">
        <f>VLOOKUP(AC1148,'Price list'!AN:AO,2,FALSE)</f>
        <v>#N/A</v>
      </c>
      <c r="AG1148" s="318">
        <f t="shared" si="295"/>
        <v>0</v>
      </c>
      <c r="AH1148" s="318">
        <f t="shared" si="296"/>
        <v>0</v>
      </c>
      <c r="AI1148" s="318">
        <f t="shared" si="297"/>
        <v>0</v>
      </c>
    </row>
    <row r="1149" spans="19:35" x14ac:dyDescent="0.25">
      <c r="S1149" s="320">
        <f t="shared" si="287"/>
        <v>0</v>
      </c>
      <c r="T1149" s="320">
        <f t="shared" si="288"/>
        <v>0</v>
      </c>
      <c r="U1149" s="320"/>
      <c r="V1149" s="320" t="e">
        <f>VLOOKUP(S1149,'Price list'!D$15:S$298,15,FALSE)</f>
        <v>#N/A</v>
      </c>
      <c r="W1149" s="320">
        <f t="shared" si="289"/>
        <v>0</v>
      </c>
      <c r="X1149" s="320">
        <f t="shared" si="290"/>
        <v>0</v>
      </c>
      <c r="Y1149" s="318" t="e">
        <f t="shared" si="286"/>
        <v>#N/A</v>
      </c>
      <c r="Z1149" s="318">
        <f t="shared" si="291"/>
        <v>0</v>
      </c>
      <c r="AC1149" s="318" t="e">
        <f t="shared" si="292"/>
        <v>#N/A</v>
      </c>
      <c r="AD1149" s="318">
        <f t="shared" si="293"/>
        <v>0</v>
      </c>
      <c r="AE1149" s="318" t="e">
        <f t="shared" si="294"/>
        <v>#N/A</v>
      </c>
      <c r="AF1149" s="318" t="e">
        <f>VLOOKUP(AC1149,'Price list'!AN:AO,2,FALSE)</f>
        <v>#N/A</v>
      </c>
      <c r="AG1149" s="318">
        <f t="shared" si="295"/>
        <v>0</v>
      </c>
      <c r="AH1149" s="318">
        <f t="shared" si="296"/>
        <v>0</v>
      </c>
      <c r="AI1149" s="318">
        <f t="shared" si="297"/>
        <v>0</v>
      </c>
    </row>
    <row r="1150" spans="19:35" x14ac:dyDescent="0.25">
      <c r="S1150" s="320">
        <f t="shared" si="287"/>
        <v>0</v>
      </c>
      <c r="T1150" s="320">
        <f t="shared" si="288"/>
        <v>0</v>
      </c>
      <c r="U1150" s="320"/>
      <c r="V1150" s="320" t="e">
        <f>VLOOKUP(S1150,'Price list'!D$15:S$298,15,FALSE)</f>
        <v>#N/A</v>
      </c>
      <c r="W1150" s="320">
        <f t="shared" si="289"/>
        <v>0</v>
      </c>
      <c r="X1150" s="320">
        <f t="shared" si="290"/>
        <v>0</v>
      </c>
      <c r="Y1150" s="318" t="e">
        <f t="shared" si="286"/>
        <v>#N/A</v>
      </c>
      <c r="Z1150" s="318">
        <f t="shared" si="291"/>
        <v>0</v>
      </c>
      <c r="AC1150" s="318" t="e">
        <f t="shared" si="292"/>
        <v>#N/A</v>
      </c>
      <c r="AD1150" s="318">
        <f t="shared" si="293"/>
        <v>0</v>
      </c>
      <c r="AE1150" s="318" t="e">
        <f t="shared" si="294"/>
        <v>#N/A</v>
      </c>
      <c r="AF1150" s="318" t="e">
        <f>VLOOKUP(AC1150,'Price list'!AN:AO,2,FALSE)</f>
        <v>#N/A</v>
      </c>
      <c r="AG1150" s="318">
        <f t="shared" si="295"/>
        <v>0</v>
      </c>
      <c r="AH1150" s="318">
        <f t="shared" si="296"/>
        <v>0</v>
      </c>
      <c r="AI1150" s="318">
        <f t="shared" si="297"/>
        <v>0</v>
      </c>
    </row>
    <row r="1151" spans="19:35" x14ac:dyDescent="0.25">
      <c r="S1151" s="320">
        <f t="shared" si="287"/>
        <v>0</v>
      </c>
      <c r="T1151" s="320">
        <f t="shared" si="288"/>
        <v>0</v>
      </c>
      <c r="U1151" s="320"/>
      <c r="V1151" s="320" t="e">
        <f>VLOOKUP(S1151,'Price list'!D$15:S$298,15,FALSE)</f>
        <v>#N/A</v>
      </c>
      <c r="W1151" s="320">
        <f t="shared" si="289"/>
        <v>0</v>
      </c>
      <c r="X1151" s="320">
        <f t="shared" si="290"/>
        <v>0</v>
      </c>
      <c r="Y1151" s="318" t="e">
        <f t="shared" si="286"/>
        <v>#N/A</v>
      </c>
      <c r="Z1151" s="318">
        <f t="shared" si="291"/>
        <v>0</v>
      </c>
      <c r="AC1151" s="318" t="e">
        <f t="shared" si="292"/>
        <v>#N/A</v>
      </c>
      <c r="AD1151" s="318">
        <f t="shared" si="293"/>
        <v>0</v>
      </c>
      <c r="AE1151" s="318" t="e">
        <f t="shared" si="294"/>
        <v>#N/A</v>
      </c>
      <c r="AF1151" s="318" t="e">
        <f>VLOOKUP(AC1151,'Price list'!AN:AO,2,FALSE)</f>
        <v>#N/A</v>
      </c>
      <c r="AG1151" s="318">
        <f t="shared" si="295"/>
        <v>0</v>
      </c>
      <c r="AH1151" s="318">
        <f t="shared" si="296"/>
        <v>0</v>
      </c>
      <c r="AI1151" s="318">
        <f t="shared" si="297"/>
        <v>0</v>
      </c>
    </row>
    <row r="1152" spans="19:35" x14ac:dyDescent="0.25">
      <c r="S1152" s="320">
        <f t="shared" si="287"/>
        <v>0</v>
      </c>
      <c r="T1152" s="320">
        <f t="shared" si="288"/>
        <v>0</v>
      </c>
      <c r="U1152" s="320"/>
      <c r="V1152" s="320" t="e">
        <f>VLOOKUP(S1152,'Price list'!D$15:S$298,15,FALSE)</f>
        <v>#N/A</v>
      </c>
      <c r="W1152" s="320">
        <f t="shared" si="289"/>
        <v>0</v>
      </c>
      <c r="X1152" s="320">
        <f t="shared" si="290"/>
        <v>0</v>
      </c>
      <c r="Y1152" s="318" t="e">
        <f t="shared" si="286"/>
        <v>#N/A</v>
      </c>
      <c r="Z1152" s="318">
        <f t="shared" si="291"/>
        <v>0</v>
      </c>
      <c r="AC1152" s="318" t="e">
        <f t="shared" si="292"/>
        <v>#N/A</v>
      </c>
      <c r="AD1152" s="318">
        <f t="shared" si="293"/>
        <v>0</v>
      </c>
      <c r="AE1152" s="318" t="e">
        <f t="shared" si="294"/>
        <v>#N/A</v>
      </c>
      <c r="AF1152" s="318" t="e">
        <f>VLOOKUP(AC1152,'Price list'!AN:AO,2,FALSE)</f>
        <v>#N/A</v>
      </c>
      <c r="AG1152" s="318">
        <f t="shared" si="295"/>
        <v>0</v>
      </c>
      <c r="AH1152" s="318">
        <f t="shared" si="296"/>
        <v>0</v>
      </c>
      <c r="AI1152" s="318">
        <f t="shared" si="297"/>
        <v>0</v>
      </c>
    </row>
    <row r="1153" spans="19:35" x14ac:dyDescent="0.25">
      <c r="S1153" s="320">
        <f t="shared" si="287"/>
        <v>0</v>
      </c>
      <c r="T1153" s="320">
        <f t="shared" si="288"/>
        <v>0</v>
      </c>
      <c r="U1153" s="320"/>
      <c r="V1153" s="320" t="e">
        <f>VLOOKUP(S1153,'Price list'!D$15:S$298,15,FALSE)</f>
        <v>#N/A</v>
      </c>
      <c r="W1153" s="320">
        <f t="shared" si="289"/>
        <v>0</v>
      </c>
      <c r="X1153" s="320">
        <f t="shared" si="290"/>
        <v>0</v>
      </c>
      <c r="Y1153" s="318" t="e">
        <f t="shared" si="286"/>
        <v>#N/A</v>
      </c>
      <c r="Z1153" s="318">
        <f t="shared" si="291"/>
        <v>0</v>
      </c>
      <c r="AC1153" s="318" t="e">
        <f t="shared" si="292"/>
        <v>#N/A</v>
      </c>
      <c r="AD1153" s="318">
        <f t="shared" si="293"/>
        <v>0</v>
      </c>
      <c r="AE1153" s="318" t="e">
        <f t="shared" si="294"/>
        <v>#N/A</v>
      </c>
      <c r="AF1153" s="318" t="e">
        <f>VLOOKUP(AC1153,'Price list'!AN:AO,2,FALSE)</f>
        <v>#N/A</v>
      </c>
      <c r="AG1153" s="318">
        <f t="shared" si="295"/>
        <v>0</v>
      </c>
      <c r="AH1153" s="318">
        <f t="shared" si="296"/>
        <v>0</v>
      </c>
      <c r="AI1153" s="318">
        <f t="shared" si="297"/>
        <v>0</v>
      </c>
    </row>
    <row r="1154" spans="19:35" x14ac:dyDescent="0.25">
      <c r="S1154" s="320">
        <f t="shared" si="287"/>
        <v>0</v>
      </c>
      <c r="T1154" s="320">
        <f t="shared" si="288"/>
        <v>0</v>
      </c>
      <c r="U1154" s="320"/>
      <c r="V1154" s="320" t="e">
        <f>VLOOKUP(S1154,'Price list'!D$15:S$298,15,FALSE)</f>
        <v>#N/A</v>
      </c>
      <c r="W1154" s="320">
        <f t="shared" si="289"/>
        <v>0</v>
      </c>
      <c r="X1154" s="320">
        <f t="shared" si="290"/>
        <v>0</v>
      </c>
      <c r="Y1154" s="318" t="e">
        <f t="shared" si="286"/>
        <v>#N/A</v>
      </c>
      <c r="Z1154" s="318">
        <f t="shared" si="291"/>
        <v>0</v>
      </c>
      <c r="AC1154" s="318" t="e">
        <f t="shared" si="292"/>
        <v>#N/A</v>
      </c>
      <c r="AD1154" s="318">
        <f t="shared" si="293"/>
        <v>0</v>
      </c>
      <c r="AE1154" s="318" t="e">
        <f t="shared" si="294"/>
        <v>#N/A</v>
      </c>
      <c r="AF1154" s="318" t="e">
        <f>VLOOKUP(AC1154,'Price list'!AN:AO,2,FALSE)</f>
        <v>#N/A</v>
      </c>
      <c r="AG1154" s="318">
        <f t="shared" si="295"/>
        <v>0</v>
      </c>
      <c r="AH1154" s="318">
        <f t="shared" si="296"/>
        <v>0</v>
      </c>
      <c r="AI1154" s="318">
        <f t="shared" si="297"/>
        <v>0</v>
      </c>
    </row>
    <row r="1155" spans="19:35" x14ac:dyDescent="0.25">
      <c r="S1155" s="320">
        <f t="shared" si="287"/>
        <v>0</v>
      </c>
      <c r="T1155" s="320">
        <f t="shared" si="288"/>
        <v>0</v>
      </c>
      <c r="U1155" s="320"/>
      <c r="V1155" s="320" t="e">
        <f>VLOOKUP(S1155,'Price list'!D$15:S$298,15,FALSE)</f>
        <v>#N/A</v>
      </c>
      <c r="W1155" s="320">
        <f t="shared" si="289"/>
        <v>0</v>
      </c>
      <c r="X1155" s="320">
        <f t="shared" si="290"/>
        <v>0</v>
      </c>
      <c r="Y1155" s="318" t="e">
        <f t="shared" ref="Y1155:Y1218" si="298">VLOOKUP(A1155,AA:AB,2,FALSE)</f>
        <v>#N/A</v>
      </c>
      <c r="Z1155" s="318">
        <f t="shared" si="291"/>
        <v>0</v>
      </c>
      <c r="AC1155" s="318" t="e">
        <f t="shared" si="292"/>
        <v>#N/A</v>
      </c>
      <c r="AD1155" s="318">
        <f t="shared" si="293"/>
        <v>0</v>
      </c>
      <c r="AE1155" s="318" t="e">
        <f t="shared" si="294"/>
        <v>#N/A</v>
      </c>
      <c r="AF1155" s="318" t="e">
        <f>VLOOKUP(AC1155,'Price list'!AN:AO,2,FALSE)</f>
        <v>#N/A</v>
      </c>
      <c r="AG1155" s="318">
        <f t="shared" si="295"/>
        <v>0</v>
      </c>
      <c r="AH1155" s="318">
        <f t="shared" si="296"/>
        <v>0</v>
      </c>
      <c r="AI1155" s="318">
        <f t="shared" si="297"/>
        <v>0</v>
      </c>
    </row>
    <row r="1156" spans="19:35" x14ac:dyDescent="0.25">
      <c r="S1156" s="320">
        <f t="shared" si="287"/>
        <v>0</v>
      </c>
      <c r="T1156" s="320">
        <f t="shared" si="288"/>
        <v>0</v>
      </c>
      <c r="U1156" s="320"/>
      <c r="V1156" s="320" t="e">
        <f>VLOOKUP(S1156,'Price list'!D$15:S$298,15,FALSE)</f>
        <v>#N/A</v>
      </c>
      <c r="W1156" s="320">
        <f t="shared" si="289"/>
        <v>0</v>
      </c>
      <c r="X1156" s="320">
        <f t="shared" si="290"/>
        <v>0</v>
      </c>
      <c r="Y1156" s="318" t="e">
        <f t="shared" si="298"/>
        <v>#N/A</v>
      </c>
      <c r="Z1156" s="318">
        <f t="shared" si="291"/>
        <v>0</v>
      </c>
      <c r="AC1156" s="318" t="e">
        <f t="shared" si="292"/>
        <v>#N/A</v>
      </c>
      <c r="AD1156" s="318">
        <f t="shared" si="293"/>
        <v>0</v>
      </c>
      <c r="AE1156" s="318" t="e">
        <f t="shared" si="294"/>
        <v>#N/A</v>
      </c>
      <c r="AF1156" s="318" t="e">
        <f>VLOOKUP(AC1156,'Price list'!AN:AO,2,FALSE)</f>
        <v>#N/A</v>
      </c>
      <c r="AG1156" s="318">
        <f t="shared" si="295"/>
        <v>0</v>
      </c>
      <c r="AH1156" s="318">
        <f t="shared" si="296"/>
        <v>0</v>
      </c>
      <c r="AI1156" s="318">
        <f t="shared" si="297"/>
        <v>0</v>
      </c>
    </row>
    <row r="1157" spans="19:35" x14ac:dyDescent="0.25">
      <c r="S1157" s="320">
        <f t="shared" si="287"/>
        <v>0</v>
      </c>
      <c r="T1157" s="320">
        <f t="shared" si="288"/>
        <v>0</v>
      </c>
      <c r="U1157" s="320"/>
      <c r="V1157" s="320" t="e">
        <f>VLOOKUP(S1157,'Price list'!D$15:S$298,15,FALSE)</f>
        <v>#N/A</v>
      </c>
      <c r="W1157" s="320">
        <f t="shared" si="289"/>
        <v>0</v>
      </c>
      <c r="X1157" s="320">
        <f t="shared" si="290"/>
        <v>0</v>
      </c>
      <c r="Y1157" s="318" t="e">
        <f t="shared" si="298"/>
        <v>#N/A</v>
      </c>
      <c r="Z1157" s="318">
        <f t="shared" si="291"/>
        <v>0</v>
      </c>
      <c r="AC1157" s="318" t="e">
        <f t="shared" si="292"/>
        <v>#N/A</v>
      </c>
      <c r="AD1157" s="318">
        <f t="shared" si="293"/>
        <v>0</v>
      </c>
      <c r="AE1157" s="318" t="e">
        <f t="shared" si="294"/>
        <v>#N/A</v>
      </c>
      <c r="AF1157" s="318" t="e">
        <f>VLOOKUP(AC1157,'Price list'!AN:AO,2,FALSE)</f>
        <v>#N/A</v>
      </c>
      <c r="AG1157" s="318">
        <f t="shared" si="295"/>
        <v>0</v>
      </c>
      <c r="AH1157" s="318">
        <f t="shared" si="296"/>
        <v>0</v>
      </c>
      <c r="AI1157" s="318">
        <f t="shared" si="297"/>
        <v>0</v>
      </c>
    </row>
    <row r="1158" spans="19:35" x14ac:dyDescent="0.25">
      <c r="S1158" s="320">
        <f t="shared" si="287"/>
        <v>0</v>
      </c>
      <c r="T1158" s="320">
        <f t="shared" si="288"/>
        <v>0</v>
      </c>
      <c r="U1158" s="320"/>
      <c r="V1158" s="320" t="e">
        <f>VLOOKUP(S1158,'Price list'!D$15:S$298,15,FALSE)</f>
        <v>#N/A</v>
      </c>
      <c r="W1158" s="320">
        <f t="shared" si="289"/>
        <v>0</v>
      </c>
      <c r="X1158" s="320">
        <f t="shared" si="290"/>
        <v>0</v>
      </c>
      <c r="Y1158" s="318" t="e">
        <f t="shared" si="298"/>
        <v>#N/A</v>
      </c>
      <c r="Z1158" s="318">
        <f t="shared" si="291"/>
        <v>0</v>
      </c>
      <c r="AC1158" s="318" t="e">
        <f t="shared" si="292"/>
        <v>#N/A</v>
      </c>
      <c r="AD1158" s="318">
        <f t="shared" si="293"/>
        <v>0</v>
      </c>
      <c r="AE1158" s="318" t="e">
        <f t="shared" si="294"/>
        <v>#N/A</v>
      </c>
      <c r="AF1158" s="318" t="e">
        <f>VLOOKUP(AC1158,'Price list'!AN:AO,2,FALSE)</f>
        <v>#N/A</v>
      </c>
      <c r="AG1158" s="318">
        <f t="shared" si="295"/>
        <v>0</v>
      </c>
      <c r="AH1158" s="318">
        <f t="shared" si="296"/>
        <v>0</v>
      </c>
      <c r="AI1158" s="318">
        <f t="shared" si="297"/>
        <v>0</v>
      </c>
    </row>
    <row r="1159" spans="19:35" x14ac:dyDescent="0.25">
      <c r="S1159" s="320">
        <f t="shared" si="287"/>
        <v>0</v>
      </c>
      <c r="T1159" s="320">
        <f t="shared" si="288"/>
        <v>0</v>
      </c>
      <c r="U1159" s="320"/>
      <c r="V1159" s="320" t="e">
        <f>VLOOKUP(S1159,'Price list'!D$15:S$298,15,FALSE)</f>
        <v>#N/A</v>
      </c>
      <c r="W1159" s="320">
        <f t="shared" si="289"/>
        <v>0</v>
      </c>
      <c r="X1159" s="320">
        <f t="shared" si="290"/>
        <v>0</v>
      </c>
      <c r="Y1159" s="318" t="e">
        <f t="shared" si="298"/>
        <v>#N/A</v>
      </c>
      <c r="Z1159" s="318">
        <f t="shared" si="291"/>
        <v>0</v>
      </c>
      <c r="AC1159" s="318" t="e">
        <f t="shared" si="292"/>
        <v>#N/A</v>
      </c>
      <c r="AD1159" s="318">
        <f t="shared" si="293"/>
        <v>0</v>
      </c>
      <c r="AE1159" s="318" t="e">
        <f t="shared" si="294"/>
        <v>#N/A</v>
      </c>
      <c r="AF1159" s="318" t="e">
        <f>VLOOKUP(AC1159,'Price list'!AN:AO,2,FALSE)</f>
        <v>#N/A</v>
      </c>
      <c r="AG1159" s="318">
        <f t="shared" si="295"/>
        <v>0</v>
      </c>
      <c r="AH1159" s="318">
        <f t="shared" si="296"/>
        <v>0</v>
      </c>
      <c r="AI1159" s="318">
        <f t="shared" si="297"/>
        <v>0</v>
      </c>
    </row>
    <row r="1160" spans="19:35" x14ac:dyDescent="0.25">
      <c r="S1160" s="320">
        <f t="shared" si="287"/>
        <v>0</v>
      </c>
      <c r="T1160" s="320">
        <f t="shared" si="288"/>
        <v>0</v>
      </c>
      <c r="U1160" s="320"/>
      <c r="V1160" s="320" t="e">
        <f>VLOOKUP(S1160,'Price list'!D$15:S$298,15,FALSE)</f>
        <v>#N/A</v>
      </c>
      <c r="W1160" s="320">
        <f t="shared" si="289"/>
        <v>0</v>
      </c>
      <c r="X1160" s="320">
        <f t="shared" si="290"/>
        <v>0</v>
      </c>
      <c r="Y1160" s="318" t="e">
        <f t="shared" si="298"/>
        <v>#N/A</v>
      </c>
      <c r="Z1160" s="318">
        <f t="shared" si="291"/>
        <v>0</v>
      </c>
      <c r="AC1160" s="318" t="e">
        <f t="shared" si="292"/>
        <v>#N/A</v>
      </c>
      <c r="AD1160" s="318">
        <f t="shared" si="293"/>
        <v>0</v>
      </c>
      <c r="AE1160" s="318" t="e">
        <f t="shared" si="294"/>
        <v>#N/A</v>
      </c>
      <c r="AF1160" s="318" t="e">
        <f>VLOOKUP(AC1160,'Price list'!AN:AO,2,FALSE)</f>
        <v>#N/A</v>
      </c>
      <c r="AG1160" s="318">
        <f t="shared" si="295"/>
        <v>0</v>
      </c>
      <c r="AH1160" s="318">
        <f t="shared" si="296"/>
        <v>0</v>
      </c>
      <c r="AI1160" s="318">
        <f t="shared" si="297"/>
        <v>0</v>
      </c>
    </row>
    <row r="1161" spans="19:35" x14ac:dyDescent="0.25">
      <c r="S1161" s="320">
        <f t="shared" ref="S1161:S1224" si="299">E1161</f>
        <v>0</v>
      </c>
      <c r="T1161" s="320">
        <f t="shared" ref="T1161:T1224" si="300">D1161</f>
        <v>0</v>
      </c>
      <c r="U1161" s="320"/>
      <c r="V1161" s="320" t="e">
        <f>VLOOKUP(S1161,'Price list'!D$15:S$298,15,FALSE)</f>
        <v>#N/A</v>
      </c>
      <c r="W1161" s="320">
        <f t="shared" ref="W1161:W1224" si="301">G1161</f>
        <v>0</v>
      </c>
      <c r="X1161" s="320">
        <f t="shared" ref="X1161:X1224" si="302">H1161</f>
        <v>0</v>
      </c>
      <c r="Y1161" s="318" t="e">
        <f t="shared" si="298"/>
        <v>#N/A</v>
      </c>
      <c r="Z1161" s="318">
        <f t="shared" ref="Z1161:Z1224" si="303">B1161</f>
        <v>0</v>
      </c>
      <c r="AC1161" s="318" t="e">
        <f t="shared" ref="AC1161:AC1224" si="304">CONCATENATE(Y1161,S1161,Z1161)</f>
        <v>#N/A</v>
      </c>
      <c r="AD1161" s="318">
        <f t="shared" ref="AD1161:AD1224" si="305">S1161</f>
        <v>0</v>
      </c>
      <c r="AE1161" s="318" t="e">
        <f t="shared" ref="AE1161:AE1224" si="306">CONCATENATE(Y1161,AD1161)</f>
        <v>#N/A</v>
      </c>
      <c r="AF1161" s="318" t="e">
        <f>VLOOKUP(AC1161,'Price list'!AN:AO,2,FALSE)</f>
        <v>#N/A</v>
      </c>
      <c r="AG1161" s="318">
        <f t="shared" ref="AG1161:AG1224" si="307">S1161</f>
        <v>0</v>
      </c>
      <c r="AH1161" s="318">
        <f t="shared" ref="AH1161:AH1224" si="308">W1161</f>
        <v>0</v>
      </c>
      <c r="AI1161" s="318">
        <f t="shared" ref="AI1161:AI1224" si="309">X1161</f>
        <v>0</v>
      </c>
    </row>
    <row r="1162" spans="19:35" x14ac:dyDescent="0.25">
      <c r="S1162" s="320">
        <f t="shared" si="299"/>
        <v>0</v>
      </c>
      <c r="T1162" s="320">
        <f t="shared" si="300"/>
        <v>0</v>
      </c>
      <c r="U1162" s="320"/>
      <c r="V1162" s="320" t="e">
        <f>VLOOKUP(S1162,'Price list'!D$15:S$298,15,FALSE)</f>
        <v>#N/A</v>
      </c>
      <c r="W1162" s="320">
        <f t="shared" si="301"/>
        <v>0</v>
      </c>
      <c r="X1162" s="320">
        <f t="shared" si="302"/>
        <v>0</v>
      </c>
      <c r="Y1162" s="318" t="e">
        <f t="shared" si="298"/>
        <v>#N/A</v>
      </c>
      <c r="Z1162" s="318">
        <f t="shared" si="303"/>
        <v>0</v>
      </c>
      <c r="AC1162" s="318" t="e">
        <f t="shared" si="304"/>
        <v>#N/A</v>
      </c>
      <c r="AD1162" s="318">
        <f t="shared" si="305"/>
        <v>0</v>
      </c>
      <c r="AE1162" s="318" t="e">
        <f t="shared" si="306"/>
        <v>#N/A</v>
      </c>
      <c r="AF1162" s="318" t="e">
        <f>VLOOKUP(AC1162,'Price list'!AN:AO,2,FALSE)</f>
        <v>#N/A</v>
      </c>
      <c r="AG1162" s="318">
        <f t="shared" si="307"/>
        <v>0</v>
      </c>
      <c r="AH1162" s="318">
        <f t="shared" si="308"/>
        <v>0</v>
      </c>
      <c r="AI1162" s="318">
        <f t="shared" si="309"/>
        <v>0</v>
      </c>
    </row>
    <row r="1163" spans="19:35" x14ac:dyDescent="0.25">
      <c r="S1163" s="320">
        <f t="shared" si="299"/>
        <v>0</v>
      </c>
      <c r="T1163" s="320">
        <f t="shared" si="300"/>
        <v>0</v>
      </c>
      <c r="U1163" s="320"/>
      <c r="V1163" s="320" t="e">
        <f>VLOOKUP(S1163,'Price list'!D$15:S$298,15,FALSE)</f>
        <v>#N/A</v>
      </c>
      <c r="W1163" s="320">
        <f t="shared" si="301"/>
        <v>0</v>
      </c>
      <c r="X1163" s="320">
        <f t="shared" si="302"/>
        <v>0</v>
      </c>
      <c r="Y1163" s="318" t="e">
        <f t="shared" si="298"/>
        <v>#N/A</v>
      </c>
      <c r="Z1163" s="318">
        <f t="shared" si="303"/>
        <v>0</v>
      </c>
      <c r="AC1163" s="318" t="e">
        <f t="shared" si="304"/>
        <v>#N/A</v>
      </c>
      <c r="AD1163" s="318">
        <f t="shared" si="305"/>
        <v>0</v>
      </c>
      <c r="AE1163" s="318" t="e">
        <f t="shared" si="306"/>
        <v>#N/A</v>
      </c>
      <c r="AF1163" s="318" t="e">
        <f>VLOOKUP(AC1163,'Price list'!AN:AO,2,FALSE)</f>
        <v>#N/A</v>
      </c>
      <c r="AG1163" s="318">
        <f t="shared" si="307"/>
        <v>0</v>
      </c>
      <c r="AH1163" s="318">
        <f t="shared" si="308"/>
        <v>0</v>
      </c>
      <c r="AI1163" s="318">
        <f t="shared" si="309"/>
        <v>0</v>
      </c>
    </row>
    <row r="1164" spans="19:35" x14ac:dyDescent="0.25">
      <c r="S1164" s="320">
        <f t="shared" si="299"/>
        <v>0</v>
      </c>
      <c r="T1164" s="320">
        <f t="shared" si="300"/>
        <v>0</v>
      </c>
      <c r="U1164" s="320"/>
      <c r="V1164" s="320" t="e">
        <f>VLOOKUP(S1164,'Price list'!D$15:S$298,15,FALSE)</f>
        <v>#N/A</v>
      </c>
      <c r="W1164" s="320">
        <f t="shared" si="301"/>
        <v>0</v>
      </c>
      <c r="X1164" s="320">
        <f t="shared" si="302"/>
        <v>0</v>
      </c>
      <c r="Y1164" s="318" t="e">
        <f t="shared" si="298"/>
        <v>#N/A</v>
      </c>
      <c r="Z1164" s="318">
        <f t="shared" si="303"/>
        <v>0</v>
      </c>
      <c r="AC1164" s="318" t="e">
        <f t="shared" si="304"/>
        <v>#N/A</v>
      </c>
      <c r="AD1164" s="318">
        <f t="shared" si="305"/>
        <v>0</v>
      </c>
      <c r="AE1164" s="318" t="e">
        <f t="shared" si="306"/>
        <v>#N/A</v>
      </c>
      <c r="AF1164" s="318" t="e">
        <f>VLOOKUP(AC1164,'Price list'!AN:AO,2,FALSE)</f>
        <v>#N/A</v>
      </c>
      <c r="AG1164" s="318">
        <f t="shared" si="307"/>
        <v>0</v>
      </c>
      <c r="AH1164" s="318">
        <f t="shared" si="308"/>
        <v>0</v>
      </c>
      <c r="AI1164" s="318">
        <f t="shared" si="309"/>
        <v>0</v>
      </c>
    </row>
    <row r="1165" spans="19:35" x14ac:dyDescent="0.25">
      <c r="S1165" s="320">
        <f t="shared" si="299"/>
        <v>0</v>
      </c>
      <c r="T1165" s="320">
        <f t="shared" si="300"/>
        <v>0</v>
      </c>
      <c r="U1165" s="320"/>
      <c r="V1165" s="320" t="e">
        <f>VLOOKUP(S1165,'Price list'!D$15:S$298,15,FALSE)</f>
        <v>#N/A</v>
      </c>
      <c r="W1165" s="320">
        <f t="shared" si="301"/>
        <v>0</v>
      </c>
      <c r="X1165" s="320">
        <f t="shared" si="302"/>
        <v>0</v>
      </c>
      <c r="Y1165" s="318" t="e">
        <f t="shared" si="298"/>
        <v>#N/A</v>
      </c>
      <c r="Z1165" s="318">
        <f t="shared" si="303"/>
        <v>0</v>
      </c>
      <c r="AC1165" s="318" t="e">
        <f t="shared" si="304"/>
        <v>#N/A</v>
      </c>
      <c r="AD1165" s="318">
        <f t="shared" si="305"/>
        <v>0</v>
      </c>
      <c r="AE1165" s="318" t="e">
        <f t="shared" si="306"/>
        <v>#N/A</v>
      </c>
      <c r="AF1165" s="318" t="e">
        <f>VLOOKUP(AC1165,'Price list'!AN:AO,2,FALSE)</f>
        <v>#N/A</v>
      </c>
      <c r="AG1165" s="318">
        <f t="shared" si="307"/>
        <v>0</v>
      </c>
      <c r="AH1165" s="318">
        <f t="shared" si="308"/>
        <v>0</v>
      </c>
      <c r="AI1165" s="318">
        <f t="shared" si="309"/>
        <v>0</v>
      </c>
    </row>
    <row r="1166" spans="19:35" x14ac:dyDescent="0.25">
      <c r="S1166" s="320">
        <f t="shared" si="299"/>
        <v>0</v>
      </c>
      <c r="T1166" s="320">
        <f t="shared" si="300"/>
        <v>0</v>
      </c>
      <c r="U1166" s="320"/>
      <c r="V1166" s="320" t="e">
        <f>VLOOKUP(S1166,'Price list'!D$15:S$298,15,FALSE)</f>
        <v>#N/A</v>
      </c>
      <c r="W1166" s="320">
        <f t="shared" si="301"/>
        <v>0</v>
      </c>
      <c r="X1166" s="320">
        <f t="shared" si="302"/>
        <v>0</v>
      </c>
      <c r="Y1166" s="318" t="e">
        <f t="shared" si="298"/>
        <v>#N/A</v>
      </c>
      <c r="Z1166" s="318">
        <f t="shared" si="303"/>
        <v>0</v>
      </c>
      <c r="AC1166" s="318" t="e">
        <f t="shared" si="304"/>
        <v>#N/A</v>
      </c>
      <c r="AD1166" s="318">
        <f t="shared" si="305"/>
        <v>0</v>
      </c>
      <c r="AE1166" s="318" t="e">
        <f t="shared" si="306"/>
        <v>#N/A</v>
      </c>
      <c r="AF1166" s="318" t="e">
        <f>VLOOKUP(AC1166,'Price list'!AN:AO,2,FALSE)</f>
        <v>#N/A</v>
      </c>
      <c r="AG1166" s="318">
        <f t="shared" si="307"/>
        <v>0</v>
      </c>
      <c r="AH1166" s="318">
        <f t="shared" si="308"/>
        <v>0</v>
      </c>
      <c r="AI1166" s="318">
        <f t="shared" si="309"/>
        <v>0</v>
      </c>
    </row>
    <row r="1167" spans="19:35" x14ac:dyDescent="0.25">
      <c r="S1167" s="320">
        <f t="shared" si="299"/>
        <v>0</v>
      </c>
      <c r="T1167" s="320">
        <f t="shared" si="300"/>
        <v>0</v>
      </c>
      <c r="U1167" s="320"/>
      <c r="V1167" s="320" t="e">
        <f>VLOOKUP(S1167,'Price list'!D$15:S$298,15,FALSE)</f>
        <v>#N/A</v>
      </c>
      <c r="W1167" s="320">
        <f t="shared" si="301"/>
        <v>0</v>
      </c>
      <c r="X1167" s="320">
        <f t="shared" si="302"/>
        <v>0</v>
      </c>
      <c r="Y1167" s="318" t="e">
        <f t="shared" si="298"/>
        <v>#N/A</v>
      </c>
      <c r="Z1167" s="318">
        <f t="shared" si="303"/>
        <v>0</v>
      </c>
      <c r="AC1167" s="318" t="e">
        <f t="shared" si="304"/>
        <v>#N/A</v>
      </c>
      <c r="AD1167" s="318">
        <f t="shared" si="305"/>
        <v>0</v>
      </c>
      <c r="AE1167" s="318" t="e">
        <f t="shared" si="306"/>
        <v>#N/A</v>
      </c>
      <c r="AF1167" s="318" t="e">
        <f>VLOOKUP(AC1167,'Price list'!AN:AO,2,FALSE)</f>
        <v>#N/A</v>
      </c>
      <c r="AG1167" s="318">
        <f t="shared" si="307"/>
        <v>0</v>
      </c>
      <c r="AH1167" s="318">
        <f t="shared" si="308"/>
        <v>0</v>
      </c>
      <c r="AI1167" s="318">
        <f t="shared" si="309"/>
        <v>0</v>
      </c>
    </row>
    <row r="1168" spans="19:35" x14ac:dyDescent="0.25">
      <c r="S1168" s="320">
        <f t="shared" si="299"/>
        <v>0</v>
      </c>
      <c r="T1168" s="320">
        <f t="shared" si="300"/>
        <v>0</v>
      </c>
      <c r="U1168" s="320"/>
      <c r="V1168" s="320" t="e">
        <f>VLOOKUP(S1168,'Price list'!D$15:S$298,15,FALSE)</f>
        <v>#N/A</v>
      </c>
      <c r="W1168" s="320">
        <f t="shared" si="301"/>
        <v>0</v>
      </c>
      <c r="X1168" s="320">
        <f t="shared" si="302"/>
        <v>0</v>
      </c>
      <c r="Y1168" s="318" t="e">
        <f t="shared" si="298"/>
        <v>#N/A</v>
      </c>
      <c r="Z1168" s="318">
        <f t="shared" si="303"/>
        <v>0</v>
      </c>
      <c r="AC1168" s="318" t="e">
        <f t="shared" si="304"/>
        <v>#N/A</v>
      </c>
      <c r="AD1168" s="318">
        <f t="shared" si="305"/>
        <v>0</v>
      </c>
      <c r="AE1168" s="318" t="e">
        <f t="shared" si="306"/>
        <v>#N/A</v>
      </c>
      <c r="AF1168" s="318" t="e">
        <f>VLOOKUP(AC1168,'Price list'!AN:AO,2,FALSE)</f>
        <v>#N/A</v>
      </c>
      <c r="AG1168" s="318">
        <f t="shared" si="307"/>
        <v>0</v>
      </c>
      <c r="AH1168" s="318">
        <f t="shared" si="308"/>
        <v>0</v>
      </c>
      <c r="AI1168" s="318">
        <f t="shared" si="309"/>
        <v>0</v>
      </c>
    </row>
    <row r="1169" spans="19:35" x14ac:dyDescent="0.25">
      <c r="S1169" s="320">
        <f t="shared" si="299"/>
        <v>0</v>
      </c>
      <c r="T1169" s="320">
        <f t="shared" si="300"/>
        <v>0</v>
      </c>
      <c r="U1169" s="320"/>
      <c r="V1169" s="320" t="e">
        <f>VLOOKUP(S1169,'Price list'!D$15:S$298,15,FALSE)</f>
        <v>#N/A</v>
      </c>
      <c r="W1169" s="320">
        <f t="shared" si="301"/>
        <v>0</v>
      </c>
      <c r="X1169" s="320">
        <f t="shared" si="302"/>
        <v>0</v>
      </c>
      <c r="Y1169" s="318" t="e">
        <f t="shared" si="298"/>
        <v>#N/A</v>
      </c>
      <c r="Z1169" s="318">
        <f t="shared" si="303"/>
        <v>0</v>
      </c>
      <c r="AC1169" s="318" t="e">
        <f t="shared" si="304"/>
        <v>#N/A</v>
      </c>
      <c r="AD1169" s="318">
        <f t="shared" si="305"/>
        <v>0</v>
      </c>
      <c r="AE1169" s="318" t="e">
        <f t="shared" si="306"/>
        <v>#N/A</v>
      </c>
      <c r="AF1169" s="318" t="e">
        <f>VLOOKUP(AC1169,'Price list'!AN:AO,2,FALSE)</f>
        <v>#N/A</v>
      </c>
      <c r="AG1169" s="318">
        <f t="shared" si="307"/>
        <v>0</v>
      </c>
      <c r="AH1169" s="318">
        <f t="shared" si="308"/>
        <v>0</v>
      </c>
      <c r="AI1169" s="318">
        <f t="shared" si="309"/>
        <v>0</v>
      </c>
    </row>
    <row r="1170" spans="19:35" x14ac:dyDescent="0.25">
      <c r="S1170" s="320">
        <f t="shared" si="299"/>
        <v>0</v>
      </c>
      <c r="T1170" s="320">
        <f t="shared" si="300"/>
        <v>0</v>
      </c>
      <c r="U1170" s="320"/>
      <c r="V1170" s="320" t="e">
        <f>VLOOKUP(S1170,'Price list'!D$15:S$298,15,FALSE)</f>
        <v>#N/A</v>
      </c>
      <c r="W1170" s="320">
        <f t="shared" si="301"/>
        <v>0</v>
      </c>
      <c r="X1170" s="320">
        <f t="shared" si="302"/>
        <v>0</v>
      </c>
      <c r="Y1170" s="318" t="e">
        <f t="shared" si="298"/>
        <v>#N/A</v>
      </c>
      <c r="Z1170" s="318">
        <f t="shared" si="303"/>
        <v>0</v>
      </c>
      <c r="AC1170" s="318" t="e">
        <f t="shared" si="304"/>
        <v>#N/A</v>
      </c>
      <c r="AD1170" s="318">
        <f t="shared" si="305"/>
        <v>0</v>
      </c>
      <c r="AE1170" s="318" t="e">
        <f t="shared" si="306"/>
        <v>#N/A</v>
      </c>
      <c r="AF1170" s="318" t="e">
        <f>VLOOKUP(AC1170,'Price list'!AN:AO,2,FALSE)</f>
        <v>#N/A</v>
      </c>
      <c r="AG1170" s="318">
        <f t="shared" si="307"/>
        <v>0</v>
      </c>
      <c r="AH1170" s="318">
        <f t="shared" si="308"/>
        <v>0</v>
      </c>
      <c r="AI1170" s="318">
        <f t="shared" si="309"/>
        <v>0</v>
      </c>
    </row>
    <row r="1171" spans="19:35" x14ac:dyDescent="0.25">
      <c r="S1171" s="320">
        <f t="shared" si="299"/>
        <v>0</v>
      </c>
      <c r="T1171" s="320">
        <f t="shared" si="300"/>
        <v>0</v>
      </c>
      <c r="U1171" s="320"/>
      <c r="V1171" s="320" t="e">
        <f>VLOOKUP(S1171,'Price list'!D$15:S$298,15,FALSE)</f>
        <v>#N/A</v>
      </c>
      <c r="W1171" s="320">
        <f t="shared" si="301"/>
        <v>0</v>
      </c>
      <c r="X1171" s="320">
        <f t="shared" si="302"/>
        <v>0</v>
      </c>
      <c r="Y1171" s="318" t="e">
        <f t="shared" si="298"/>
        <v>#N/A</v>
      </c>
      <c r="Z1171" s="318">
        <f t="shared" si="303"/>
        <v>0</v>
      </c>
      <c r="AC1171" s="318" t="e">
        <f t="shared" si="304"/>
        <v>#N/A</v>
      </c>
      <c r="AD1171" s="318">
        <f t="shared" si="305"/>
        <v>0</v>
      </c>
      <c r="AE1171" s="318" t="e">
        <f t="shared" si="306"/>
        <v>#N/A</v>
      </c>
      <c r="AF1171" s="318" t="e">
        <f>VLOOKUP(AC1171,'Price list'!AN:AO,2,FALSE)</f>
        <v>#N/A</v>
      </c>
      <c r="AG1171" s="318">
        <f t="shared" si="307"/>
        <v>0</v>
      </c>
      <c r="AH1171" s="318">
        <f t="shared" si="308"/>
        <v>0</v>
      </c>
      <c r="AI1171" s="318">
        <f t="shared" si="309"/>
        <v>0</v>
      </c>
    </row>
    <row r="1172" spans="19:35" x14ac:dyDescent="0.25">
      <c r="S1172" s="320">
        <f t="shared" si="299"/>
        <v>0</v>
      </c>
      <c r="T1172" s="320">
        <f t="shared" si="300"/>
        <v>0</v>
      </c>
      <c r="U1172" s="320"/>
      <c r="V1172" s="320" t="e">
        <f>VLOOKUP(S1172,'Price list'!D$15:S$298,15,FALSE)</f>
        <v>#N/A</v>
      </c>
      <c r="W1172" s="320">
        <f t="shared" si="301"/>
        <v>0</v>
      </c>
      <c r="X1172" s="320">
        <f t="shared" si="302"/>
        <v>0</v>
      </c>
      <c r="Y1172" s="318" t="e">
        <f t="shared" si="298"/>
        <v>#N/A</v>
      </c>
      <c r="Z1172" s="318">
        <f t="shared" si="303"/>
        <v>0</v>
      </c>
      <c r="AC1172" s="318" t="e">
        <f t="shared" si="304"/>
        <v>#N/A</v>
      </c>
      <c r="AD1172" s="318">
        <f t="shared" si="305"/>
        <v>0</v>
      </c>
      <c r="AE1172" s="318" t="e">
        <f t="shared" si="306"/>
        <v>#N/A</v>
      </c>
      <c r="AF1172" s="318" t="e">
        <f>VLOOKUP(AC1172,'Price list'!AN:AO,2,FALSE)</f>
        <v>#N/A</v>
      </c>
      <c r="AG1172" s="318">
        <f t="shared" si="307"/>
        <v>0</v>
      </c>
      <c r="AH1172" s="318">
        <f t="shared" si="308"/>
        <v>0</v>
      </c>
      <c r="AI1172" s="318">
        <f t="shared" si="309"/>
        <v>0</v>
      </c>
    </row>
    <row r="1173" spans="19:35" x14ac:dyDescent="0.25">
      <c r="S1173" s="320">
        <f t="shared" si="299"/>
        <v>0</v>
      </c>
      <c r="T1173" s="320">
        <f t="shared" si="300"/>
        <v>0</v>
      </c>
      <c r="U1173" s="320"/>
      <c r="V1173" s="320" t="e">
        <f>VLOOKUP(S1173,'Price list'!D$15:S$298,15,FALSE)</f>
        <v>#N/A</v>
      </c>
      <c r="W1173" s="320">
        <f t="shared" si="301"/>
        <v>0</v>
      </c>
      <c r="X1173" s="320">
        <f t="shared" si="302"/>
        <v>0</v>
      </c>
      <c r="Y1173" s="318" t="e">
        <f t="shared" si="298"/>
        <v>#N/A</v>
      </c>
      <c r="Z1173" s="318">
        <f t="shared" si="303"/>
        <v>0</v>
      </c>
      <c r="AC1173" s="318" t="e">
        <f t="shared" si="304"/>
        <v>#N/A</v>
      </c>
      <c r="AD1173" s="318">
        <f t="shared" si="305"/>
        <v>0</v>
      </c>
      <c r="AE1173" s="318" t="e">
        <f t="shared" si="306"/>
        <v>#N/A</v>
      </c>
      <c r="AF1173" s="318" t="e">
        <f>VLOOKUP(AC1173,'Price list'!AN:AO,2,FALSE)</f>
        <v>#N/A</v>
      </c>
      <c r="AG1173" s="318">
        <f t="shared" si="307"/>
        <v>0</v>
      </c>
      <c r="AH1173" s="318">
        <f t="shared" si="308"/>
        <v>0</v>
      </c>
      <c r="AI1173" s="318">
        <f t="shared" si="309"/>
        <v>0</v>
      </c>
    </row>
    <row r="1174" spans="19:35" x14ac:dyDescent="0.25">
      <c r="S1174" s="320">
        <f t="shared" si="299"/>
        <v>0</v>
      </c>
      <c r="T1174" s="320">
        <f t="shared" si="300"/>
        <v>0</v>
      </c>
      <c r="U1174" s="320"/>
      <c r="V1174" s="320" t="e">
        <f>VLOOKUP(S1174,'Price list'!D$15:S$298,15,FALSE)</f>
        <v>#N/A</v>
      </c>
      <c r="W1174" s="320">
        <f t="shared" si="301"/>
        <v>0</v>
      </c>
      <c r="X1174" s="320">
        <f t="shared" si="302"/>
        <v>0</v>
      </c>
      <c r="Y1174" s="318" t="e">
        <f t="shared" si="298"/>
        <v>#N/A</v>
      </c>
      <c r="Z1174" s="318">
        <f t="shared" si="303"/>
        <v>0</v>
      </c>
      <c r="AC1174" s="318" t="e">
        <f t="shared" si="304"/>
        <v>#N/A</v>
      </c>
      <c r="AD1174" s="318">
        <f t="shared" si="305"/>
        <v>0</v>
      </c>
      <c r="AE1174" s="318" t="e">
        <f t="shared" si="306"/>
        <v>#N/A</v>
      </c>
      <c r="AF1174" s="318" t="e">
        <f>VLOOKUP(AC1174,'Price list'!AN:AO,2,FALSE)</f>
        <v>#N/A</v>
      </c>
      <c r="AG1174" s="318">
        <f t="shared" si="307"/>
        <v>0</v>
      </c>
      <c r="AH1174" s="318">
        <f t="shared" si="308"/>
        <v>0</v>
      </c>
      <c r="AI1174" s="318">
        <f t="shared" si="309"/>
        <v>0</v>
      </c>
    </row>
    <row r="1175" spans="19:35" x14ac:dyDescent="0.25">
      <c r="S1175" s="320">
        <f t="shared" si="299"/>
        <v>0</v>
      </c>
      <c r="T1175" s="320">
        <f t="shared" si="300"/>
        <v>0</v>
      </c>
      <c r="U1175" s="320"/>
      <c r="V1175" s="320" t="e">
        <f>VLOOKUP(S1175,'Price list'!D$15:S$298,15,FALSE)</f>
        <v>#N/A</v>
      </c>
      <c r="W1175" s="320">
        <f t="shared" si="301"/>
        <v>0</v>
      </c>
      <c r="X1175" s="320">
        <f t="shared" si="302"/>
        <v>0</v>
      </c>
      <c r="Y1175" s="318" t="e">
        <f t="shared" si="298"/>
        <v>#N/A</v>
      </c>
      <c r="Z1175" s="318">
        <f t="shared" si="303"/>
        <v>0</v>
      </c>
      <c r="AC1175" s="318" t="e">
        <f t="shared" si="304"/>
        <v>#N/A</v>
      </c>
      <c r="AD1175" s="318">
        <f t="shared" si="305"/>
        <v>0</v>
      </c>
      <c r="AE1175" s="318" t="e">
        <f t="shared" si="306"/>
        <v>#N/A</v>
      </c>
      <c r="AF1175" s="318" t="e">
        <f>VLOOKUP(AC1175,'Price list'!AN:AO,2,FALSE)</f>
        <v>#N/A</v>
      </c>
      <c r="AG1175" s="318">
        <f t="shared" si="307"/>
        <v>0</v>
      </c>
      <c r="AH1175" s="318">
        <f t="shared" si="308"/>
        <v>0</v>
      </c>
      <c r="AI1175" s="318">
        <f t="shared" si="309"/>
        <v>0</v>
      </c>
    </row>
    <row r="1176" spans="19:35" x14ac:dyDescent="0.25">
      <c r="S1176" s="320">
        <f t="shared" si="299"/>
        <v>0</v>
      </c>
      <c r="T1176" s="320">
        <f t="shared" si="300"/>
        <v>0</v>
      </c>
      <c r="U1176" s="320"/>
      <c r="V1176" s="320" t="e">
        <f>VLOOKUP(S1176,'Price list'!D$15:S$298,15,FALSE)</f>
        <v>#N/A</v>
      </c>
      <c r="W1176" s="320">
        <f t="shared" si="301"/>
        <v>0</v>
      </c>
      <c r="X1176" s="320">
        <f t="shared" si="302"/>
        <v>0</v>
      </c>
      <c r="Y1176" s="318" t="e">
        <f t="shared" si="298"/>
        <v>#N/A</v>
      </c>
      <c r="Z1176" s="318">
        <f t="shared" si="303"/>
        <v>0</v>
      </c>
      <c r="AC1176" s="318" t="e">
        <f t="shared" si="304"/>
        <v>#N/A</v>
      </c>
      <c r="AD1176" s="318">
        <f t="shared" si="305"/>
        <v>0</v>
      </c>
      <c r="AE1176" s="318" t="e">
        <f t="shared" si="306"/>
        <v>#N/A</v>
      </c>
      <c r="AF1176" s="318" t="e">
        <f>VLOOKUP(AC1176,'Price list'!AN:AO,2,FALSE)</f>
        <v>#N/A</v>
      </c>
      <c r="AG1176" s="318">
        <f t="shared" si="307"/>
        <v>0</v>
      </c>
      <c r="AH1176" s="318">
        <f t="shared" si="308"/>
        <v>0</v>
      </c>
      <c r="AI1176" s="318">
        <f t="shared" si="309"/>
        <v>0</v>
      </c>
    </row>
    <row r="1177" spans="19:35" x14ac:dyDescent="0.25">
      <c r="S1177" s="320">
        <f t="shared" si="299"/>
        <v>0</v>
      </c>
      <c r="T1177" s="320">
        <f t="shared" si="300"/>
        <v>0</v>
      </c>
      <c r="U1177" s="320"/>
      <c r="V1177" s="320" t="e">
        <f>VLOOKUP(S1177,'Price list'!D$15:S$298,15,FALSE)</f>
        <v>#N/A</v>
      </c>
      <c r="W1177" s="320">
        <f t="shared" si="301"/>
        <v>0</v>
      </c>
      <c r="X1177" s="320">
        <f t="shared" si="302"/>
        <v>0</v>
      </c>
      <c r="Y1177" s="318" t="e">
        <f t="shared" si="298"/>
        <v>#N/A</v>
      </c>
      <c r="Z1177" s="318">
        <f t="shared" si="303"/>
        <v>0</v>
      </c>
      <c r="AC1177" s="318" t="e">
        <f t="shared" si="304"/>
        <v>#N/A</v>
      </c>
      <c r="AD1177" s="318">
        <f t="shared" si="305"/>
        <v>0</v>
      </c>
      <c r="AE1177" s="318" t="e">
        <f t="shared" si="306"/>
        <v>#N/A</v>
      </c>
      <c r="AF1177" s="318" t="e">
        <f>VLOOKUP(AC1177,'Price list'!AN:AO,2,FALSE)</f>
        <v>#N/A</v>
      </c>
      <c r="AG1177" s="318">
        <f t="shared" si="307"/>
        <v>0</v>
      </c>
      <c r="AH1177" s="318">
        <f t="shared" si="308"/>
        <v>0</v>
      </c>
      <c r="AI1177" s="318">
        <f t="shared" si="309"/>
        <v>0</v>
      </c>
    </row>
    <row r="1178" spans="19:35" x14ac:dyDescent="0.25">
      <c r="S1178" s="320">
        <f t="shared" si="299"/>
        <v>0</v>
      </c>
      <c r="T1178" s="320">
        <f t="shared" si="300"/>
        <v>0</v>
      </c>
      <c r="U1178" s="320"/>
      <c r="V1178" s="320" t="e">
        <f>VLOOKUP(S1178,'Price list'!D$15:S$298,15,FALSE)</f>
        <v>#N/A</v>
      </c>
      <c r="W1178" s="320">
        <f t="shared" si="301"/>
        <v>0</v>
      </c>
      <c r="X1178" s="320">
        <f t="shared" si="302"/>
        <v>0</v>
      </c>
      <c r="Y1178" s="318" t="e">
        <f t="shared" si="298"/>
        <v>#N/A</v>
      </c>
      <c r="Z1178" s="318">
        <f t="shared" si="303"/>
        <v>0</v>
      </c>
      <c r="AC1178" s="318" t="e">
        <f t="shared" si="304"/>
        <v>#N/A</v>
      </c>
      <c r="AD1178" s="318">
        <f t="shared" si="305"/>
        <v>0</v>
      </c>
      <c r="AE1178" s="318" t="e">
        <f t="shared" si="306"/>
        <v>#N/A</v>
      </c>
      <c r="AF1178" s="318" t="e">
        <f>VLOOKUP(AC1178,'Price list'!AN:AO,2,FALSE)</f>
        <v>#N/A</v>
      </c>
      <c r="AG1178" s="318">
        <f t="shared" si="307"/>
        <v>0</v>
      </c>
      <c r="AH1178" s="318">
        <f t="shared" si="308"/>
        <v>0</v>
      </c>
      <c r="AI1178" s="318">
        <f t="shared" si="309"/>
        <v>0</v>
      </c>
    </row>
    <row r="1179" spans="19:35" x14ac:dyDescent="0.25">
      <c r="S1179" s="320">
        <f t="shared" si="299"/>
        <v>0</v>
      </c>
      <c r="T1179" s="320">
        <f t="shared" si="300"/>
        <v>0</v>
      </c>
      <c r="U1179" s="320"/>
      <c r="V1179" s="320" t="e">
        <f>VLOOKUP(S1179,'Price list'!D$15:S$298,15,FALSE)</f>
        <v>#N/A</v>
      </c>
      <c r="W1179" s="320">
        <f t="shared" si="301"/>
        <v>0</v>
      </c>
      <c r="X1179" s="320">
        <f t="shared" si="302"/>
        <v>0</v>
      </c>
      <c r="Y1179" s="318" t="e">
        <f t="shared" si="298"/>
        <v>#N/A</v>
      </c>
      <c r="Z1179" s="318">
        <f t="shared" si="303"/>
        <v>0</v>
      </c>
      <c r="AC1179" s="318" t="e">
        <f t="shared" si="304"/>
        <v>#N/A</v>
      </c>
      <c r="AD1179" s="318">
        <f t="shared" si="305"/>
        <v>0</v>
      </c>
      <c r="AE1179" s="318" t="e">
        <f t="shared" si="306"/>
        <v>#N/A</v>
      </c>
      <c r="AF1179" s="318" t="e">
        <f>VLOOKUP(AC1179,'Price list'!AN:AO,2,FALSE)</f>
        <v>#N/A</v>
      </c>
      <c r="AG1179" s="318">
        <f t="shared" si="307"/>
        <v>0</v>
      </c>
      <c r="AH1179" s="318">
        <f t="shared" si="308"/>
        <v>0</v>
      </c>
      <c r="AI1179" s="318">
        <f t="shared" si="309"/>
        <v>0</v>
      </c>
    </row>
    <row r="1180" spans="19:35" x14ac:dyDescent="0.25">
      <c r="S1180" s="320">
        <f t="shared" si="299"/>
        <v>0</v>
      </c>
      <c r="T1180" s="320">
        <f t="shared" si="300"/>
        <v>0</v>
      </c>
      <c r="U1180" s="320"/>
      <c r="V1180" s="320" t="e">
        <f>VLOOKUP(S1180,'Price list'!D$15:S$298,15,FALSE)</f>
        <v>#N/A</v>
      </c>
      <c r="W1180" s="320">
        <f t="shared" si="301"/>
        <v>0</v>
      </c>
      <c r="X1180" s="320">
        <f t="shared" si="302"/>
        <v>0</v>
      </c>
      <c r="Y1180" s="318" t="e">
        <f t="shared" si="298"/>
        <v>#N/A</v>
      </c>
      <c r="Z1180" s="318">
        <f t="shared" si="303"/>
        <v>0</v>
      </c>
      <c r="AC1180" s="318" t="e">
        <f t="shared" si="304"/>
        <v>#N/A</v>
      </c>
      <c r="AD1180" s="318">
        <f t="shared" si="305"/>
        <v>0</v>
      </c>
      <c r="AE1180" s="318" t="e">
        <f t="shared" si="306"/>
        <v>#N/A</v>
      </c>
      <c r="AF1180" s="318" t="e">
        <f>VLOOKUP(AC1180,'Price list'!AN:AO,2,FALSE)</f>
        <v>#N/A</v>
      </c>
      <c r="AG1180" s="318">
        <f t="shared" si="307"/>
        <v>0</v>
      </c>
      <c r="AH1180" s="318">
        <f t="shared" si="308"/>
        <v>0</v>
      </c>
      <c r="AI1180" s="318">
        <f t="shared" si="309"/>
        <v>0</v>
      </c>
    </row>
    <row r="1181" spans="19:35" x14ac:dyDescent="0.25">
      <c r="S1181" s="320">
        <f t="shared" si="299"/>
        <v>0</v>
      </c>
      <c r="T1181" s="320">
        <f t="shared" si="300"/>
        <v>0</v>
      </c>
      <c r="U1181" s="320"/>
      <c r="V1181" s="320" t="e">
        <f>VLOOKUP(S1181,'Price list'!D$15:S$298,15,FALSE)</f>
        <v>#N/A</v>
      </c>
      <c r="W1181" s="320">
        <f t="shared" si="301"/>
        <v>0</v>
      </c>
      <c r="X1181" s="320">
        <f t="shared" si="302"/>
        <v>0</v>
      </c>
      <c r="Y1181" s="318" t="e">
        <f t="shared" si="298"/>
        <v>#N/A</v>
      </c>
      <c r="Z1181" s="318">
        <f t="shared" si="303"/>
        <v>0</v>
      </c>
      <c r="AC1181" s="318" t="e">
        <f t="shared" si="304"/>
        <v>#N/A</v>
      </c>
      <c r="AD1181" s="318">
        <f t="shared" si="305"/>
        <v>0</v>
      </c>
      <c r="AE1181" s="318" t="e">
        <f t="shared" si="306"/>
        <v>#N/A</v>
      </c>
      <c r="AF1181" s="318" t="e">
        <f>VLOOKUP(AC1181,'Price list'!AN:AO,2,FALSE)</f>
        <v>#N/A</v>
      </c>
      <c r="AG1181" s="318">
        <f t="shared" si="307"/>
        <v>0</v>
      </c>
      <c r="AH1181" s="318">
        <f t="shared" si="308"/>
        <v>0</v>
      </c>
      <c r="AI1181" s="318">
        <f t="shared" si="309"/>
        <v>0</v>
      </c>
    </row>
    <row r="1182" spans="19:35" x14ac:dyDescent="0.25">
      <c r="S1182" s="320">
        <f t="shared" si="299"/>
        <v>0</v>
      </c>
      <c r="T1182" s="320">
        <f t="shared" si="300"/>
        <v>0</v>
      </c>
      <c r="U1182" s="320"/>
      <c r="V1182" s="320" t="e">
        <f>VLOOKUP(S1182,'Price list'!D$15:S$298,15,FALSE)</f>
        <v>#N/A</v>
      </c>
      <c r="W1182" s="320">
        <f t="shared" si="301"/>
        <v>0</v>
      </c>
      <c r="X1182" s="320">
        <f t="shared" si="302"/>
        <v>0</v>
      </c>
      <c r="Y1182" s="318" t="e">
        <f t="shared" si="298"/>
        <v>#N/A</v>
      </c>
      <c r="Z1182" s="318">
        <f t="shared" si="303"/>
        <v>0</v>
      </c>
      <c r="AC1182" s="318" t="e">
        <f t="shared" si="304"/>
        <v>#N/A</v>
      </c>
      <c r="AD1182" s="318">
        <f t="shared" si="305"/>
        <v>0</v>
      </c>
      <c r="AE1182" s="318" t="e">
        <f t="shared" si="306"/>
        <v>#N/A</v>
      </c>
      <c r="AF1182" s="318" t="e">
        <f>VLOOKUP(AC1182,'Price list'!AN:AO,2,FALSE)</f>
        <v>#N/A</v>
      </c>
      <c r="AG1182" s="318">
        <f t="shared" si="307"/>
        <v>0</v>
      </c>
      <c r="AH1182" s="318">
        <f t="shared" si="308"/>
        <v>0</v>
      </c>
      <c r="AI1182" s="318">
        <f t="shared" si="309"/>
        <v>0</v>
      </c>
    </row>
    <row r="1183" spans="19:35" x14ac:dyDescent="0.25">
      <c r="S1183" s="320">
        <f t="shared" si="299"/>
        <v>0</v>
      </c>
      <c r="T1183" s="320">
        <f t="shared" si="300"/>
        <v>0</v>
      </c>
      <c r="U1183" s="320"/>
      <c r="V1183" s="320" t="e">
        <f>VLOOKUP(S1183,'Price list'!D$15:S$298,15,FALSE)</f>
        <v>#N/A</v>
      </c>
      <c r="W1183" s="320">
        <f t="shared" si="301"/>
        <v>0</v>
      </c>
      <c r="X1183" s="320">
        <f t="shared" si="302"/>
        <v>0</v>
      </c>
      <c r="Y1183" s="318" t="e">
        <f t="shared" si="298"/>
        <v>#N/A</v>
      </c>
      <c r="Z1183" s="318">
        <f t="shared" si="303"/>
        <v>0</v>
      </c>
      <c r="AC1183" s="318" t="e">
        <f t="shared" si="304"/>
        <v>#N/A</v>
      </c>
      <c r="AD1183" s="318">
        <f t="shared" si="305"/>
        <v>0</v>
      </c>
      <c r="AE1183" s="318" t="e">
        <f t="shared" si="306"/>
        <v>#N/A</v>
      </c>
      <c r="AF1183" s="318" t="e">
        <f>VLOOKUP(AC1183,'Price list'!AN:AO,2,FALSE)</f>
        <v>#N/A</v>
      </c>
      <c r="AG1183" s="318">
        <f t="shared" si="307"/>
        <v>0</v>
      </c>
      <c r="AH1183" s="318">
        <f t="shared" si="308"/>
        <v>0</v>
      </c>
      <c r="AI1183" s="318">
        <f t="shared" si="309"/>
        <v>0</v>
      </c>
    </row>
    <row r="1184" spans="19:35" x14ac:dyDescent="0.25">
      <c r="S1184" s="320">
        <f t="shared" si="299"/>
        <v>0</v>
      </c>
      <c r="T1184" s="320">
        <f t="shared" si="300"/>
        <v>0</v>
      </c>
      <c r="U1184" s="320"/>
      <c r="V1184" s="320" t="e">
        <f>VLOOKUP(S1184,'Price list'!D$15:S$298,15,FALSE)</f>
        <v>#N/A</v>
      </c>
      <c r="W1184" s="320">
        <f t="shared" si="301"/>
        <v>0</v>
      </c>
      <c r="X1184" s="320">
        <f t="shared" si="302"/>
        <v>0</v>
      </c>
      <c r="Y1184" s="318" t="e">
        <f t="shared" si="298"/>
        <v>#N/A</v>
      </c>
      <c r="Z1184" s="318">
        <f t="shared" si="303"/>
        <v>0</v>
      </c>
      <c r="AC1184" s="318" t="e">
        <f t="shared" si="304"/>
        <v>#N/A</v>
      </c>
      <c r="AD1184" s="318">
        <f t="shared" si="305"/>
        <v>0</v>
      </c>
      <c r="AE1184" s="318" t="e">
        <f t="shared" si="306"/>
        <v>#N/A</v>
      </c>
      <c r="AF1184" s="318" t="e">
        <f>VLOOKUP(AC1184,'Price list'!AN:AO,2,FALSE)</f>
        <v>#N/A</v>
      </c>
      <c r="AG1184" s="318">
        <f t="shared" si="307"/>
        <v>0</v>
      </c>
      <c r="AH1184" s="318">
        <f t="shared" si="308"/>
        <v>0</v>
      </c>
      <c r="AI1184" s="318">
        <f t="shared" si="309"/>
        <v>0</v>
      </c>
    </row>
    <row r="1185" spans="19:35" x14ac:dyDescent="0.25">
      <c r="S1185" s="320">
        <f t="shared" si="299"/>
        <v>0</v>
      </c>
      <c r="T1185" s="320">
        <f t="shared" si="300"/>
        <v>0</v>
      </c>
      <c r="U1185" s="320"/>
      <c r="V1185" s="320" t="e">
        <f>VLOOKUP(S1185,'Price list'!D$15:S$298,15,FALSE)</f>
        <v>#N/A</v>
      </c>
      <c r="W1185" s="320">
        <f t="shared" si="301"/>
        <v>0</v>
      </c>
      <c r="X1185" s="320">
        <f t="shared" si="302"/>
        <v>0</v>
      </c>
      <c r="Y1185" s="318" t="e">
        <f t="shared" si="298"/>
        <v>#N/A</v>
      </c>
      <c r="Z1185" s="318">
        <f t="shared" si="303"/>
        <v>0</v>
      </c>
      <c r="AC1185" s="318" t="e">
        <f t="shared" si="304"/>
        <v>#N/A</v>
      </c>
      <c r="AD1185" s="318">
        <f t="shared" si="305"/>
        <v>0</v>
      </c>
      <c r="AE1185" s="318" t="e">
        <f t="shared" si="306"/>
        <v>#N/A</v>
      </c>
      <c r="AF1185" s="318" t="e">
        <f>VLOOKUP(AC1185,'Price list'!AN:AO,2,FALSE)</f>
        <v>#N/A</v>
      </c>
      <c r="AG1185" s="318">
        <f t="shared" si="307"/>
        <v>0</v>
      </c>
      <c r="AH1185" s="318">
        <f t="shared" si="308"/>
        <v>0</v>
      </c>
      <c r="AI1185" s="318">
        <f t="shared" si="309"/>
        <v>0</v>
      </c>
    </row>
    <row r="1186" spans="19:35" x14ac:dyDescent="0.25">
      <c r="S1186" s="320">
        <f t="shared" si="299"/>
        <v>0</v>
      </c>
      <c r="T1186" s="320">
        <f t="shared" si="300"/>
        <v>0</v>
      </c>
      <c r="U1186" s="320"/>
      <c r="V1186" s="320" t="e">
        <f>VLOOKUP(S1186,'Price list'!D$15:S$298,15,FALSE)</f>
        <v>#N/A</v>
      </c>
      <c r="W1186" s="320">
        <f t="shared" si="301"/>
        <v>0</v>
      </c>
      <c r="X1186" s="320">
        <f t="shared" si="302"/>
        <v>0</v>
      </c>
      <c r="Y1186" s="318" t="e">
        <f t="shared" si="298"/>
        <v>#N/A</v>
      </c>
      <c r="Z1186" s="318">
        <f t="shared" si="303"/>
        <v>0</v>
      </c>
      <c r="AC1186" s="318" t="e">
        <f t="shared" si="304"/>
        <v>#N/A</v>
      </c>
      <c r="AD1186" s="318">
        <f t="shared" si="305"/>
        <v>0</v>
      </c>
      <c r="AE1186" s="318" t="e">
        <f t="shared" si="306"/>
        <v>#N/A</v>
      </c>
      <c r="AF1186" s="318" t="e">
        <f>VLOOKUP(AC1186,'Price list'!AN:AO,2,FALSE)</f>
        <v>#N/A</v>
      </c>
      <c r="AG1186" s="318">
        <f t="shared" si="307"/>
        <v>0</v>
      </c>
      <c r="AH1186" s="318">
        <f t="shared" si="308"/>
        <v>0</v>
      </c>
      <c r="AI1186" s="318">
        <f t="shared" si="309"/>
        <v>0</v>
      </c>
    </row>
    <row r="1187" spans="19:35" x14ac:dyDescent="0.25">
      <c r="S1187" s="320">
        <f t="shared" si="299"/>
        <v>0</v>
      </c>
      <c r="T1187" s="320">
        <f t="shared" si="300"/>
        <v>0</v>
      </c>
      <c r="U1187" s="320"/>
      <c r="V1187" s="320" t="e">
        <f>VLOOKUP(S1187,'Price list'!D$15:S$298,15,FALSE)</f>
        <v>#N/A</v>
      </c>
      <c r="W1187" s="320">
        <f t="shared" si="301"/>
        <v>0</v>
      </c>
      <c r="X1187" s="320">
        <f t="shared" si="302"/>
        <v>0</v>
      </c>
      <c r="Y1187" s="318" t="e">
        <f t="shared" si="298"/>
        <v>#N/A</v>
      </c>
      <c r="Z1187" s="318">
        <f t="shared" si="303"/>
        <v>0</v>
      </c>
      <c r="AC1187" s="318" t="e">
        <f t="shared" si="304"/>
        <v>#N/A</v>
      </c>
      <c r="AD1187" s="318">
        <f t="shared" si="305"/>
        <v>0</v>
      </c>
      <c r="AE1187" s="318" t="e">
        <f t="shared" si="306"/>
        <v>#N/A</v>
      </c>
      <c r="AF1187" s="318" t="e">
        <f>VLOOKUP(AC1187,'Price list'!AN:AO,2,FALSE)</f>
        <v>#N/A</v>
      </c>
      <c r="AG1187" s="318">
        <f t="shared" si="307"/>
        <v>0</v>
      </c>
      <c r="AH1187" s="318">
        <f t="shared" si="308"/>
        <v>0</v>
      </c>
      <c r="AI1187" s="318">
        <f t="shared" si="309"/>
        <v>0</v>
      </c>
    </row>
    <row r="1188" spans="19:35" x14ac:dyDescent="0.25">
      <c r="S1188" s="320">
        <f t="shared" si="299"/>
        <v>0</v>
      </c>
      <c r="T1188" s="320">
        <f t="shared" si="300"/>
        <v>0</v>
      </c>
      <c r="U1188" s="320"/>
      <c r="V1188" s="320" t="e">
        <f>VLOOKUP(S1188,'Price list'!D$15:S$298,15,FALSE)</f>
        <v>#N/A</v>
      </c>
      <c r="W1188" s="320">
        <f t="shared" si="301"/>
        <v>0</v>
      </c>
      <c r="X1188" s="320">
        <f t="shared" si="302"/>
        <v>0</v>
      </c>
      <c r="Y1188" s="318" t="e">
        <f t="shared" si="298"/>
        <v>#N/A</v>
      </c>
      <c r="Z1188" s="318">
        <f t="shared" si="303"/>
        <v>0</v>
      </c>
      <c r="AC1188" s="318" t="e">
        <f t="shared" si="304"/>
        <v>#N/A</v>
      </c>
      <c r="AD1188" s="318">
        <f t="shared" si="305"/>
        <v>0</v>
      </c>
      <c r="AE1188" s="318" t="e">
        <f t="shared" si="306"/>
        <v>#N/A</v>
      </c>
      <c r="AF1188" s="318" t="e">
        <f>VLOOKUP(AC1188,'Price list'!AN:AO,2,FALSE)</f>
        <v>#N/A</v>
      </c>
      <c r="AG1188" s="318">
        <f t="shared" si="307"/>
        <v>0</v>
      </c>
      <c r="AH1188" s="318">
        <f t="shared" si="308"/>
        <v>0</v>
      </c>
      <c r="AI1188" s="318">
        <f t="shared" si="309"/>
        <v>0</v>
      </c>
    </row>
    <row r="1189" spans="19:35" x14ac:dyDescent="0.25">
      <c r="S1189" s="320">
        <f t="shared" si="299"/>
        <v>0</v>
      </c>
      <c r="T1189" s="320">
        <f t="shared" si="300"/>
        <v>0</v>
      </c>
      <c r="U1189" s="320"/>
      <c r="V1189" s="320" t="e">
        <f>VLOOKUP(S1189,'Price list'!D$15:S$298,15,FALSE)</f>
        <v>#N/A</v>
      </c>
      <c r="W1189" s="320">
        <f t="shared" si="301"/>
        <v>0</v>
      </c>
      <c r="X1189" s="320">
        <f t="shared" si="302"/>
        <v>0</v>
      </c>
      <c r="Y1189" s="318" t="e">
        <f t="shared" si="298"/>
        <v>#N/A</v>
      </c>
      <c r="Z1189" s="318">
        <f t="shared" si="303"/>
        <v>0</v>
      </c>
      <c r="AC1189" s="318" t="e">
        <f t="shared" si="304"/>
        <v>#N/A</v>
      </c>
      <c r="AD1189" s="318">
        <f t="shared" si="305"/>
        <v>0</v>
      </c>
      <c r="AE1189" s="318" t="e">
        <f t="shared" si="306"/>
        <v>#N/A</v>
      </c>
      <c r="AF1189" s="318" t="e">
        <f>VLOOKUP(AC1189,'Price list'!AN:AO,2,FALSE)</f>
        <v>#N/A</v>
      </c>
      <c r="AG1189" s="318">
        <f t="shared" si="307"/>
        <v>0</v>
      </c>
      <c r="AH1189" s="318">
        <f t="shared" si="308"/>
        <v>0</v>
      </c>
      <c r="AI1189" s="318">
        <f t="shared" si="309"/>
        <v>0</v>
      </c>
    </row>
    <row r="1190" spans="19:35" x14ac:dyDescent="0.25">
      <c r="S1190" s="320">
        <f t="shared" si="299"/>
        <v>0</v>
      </c>
      <c r="T1190" s="320">
        <f t="shared" si="300"/>
        <v>0</v>
      </c>
      <c r="U1190" s="320"/>
      <c r="V1190" s="320" t="e">
        <f>VLOOKUP(S1190,'Price list'!D$15:S$298,15,FALSE)</f>
        <v>#N/A</v>
      </c>
      <c r="W1190" s="320">
        <f t="shared" si="301"/>
        <v>0</v>
      </c>
      <c r="X1190" s="320">
        <f t="shared" si="302"/>
        <v>0</v>
      </c>
      <c r="Y1190" s="318" t="e">
        <f t="shared" si="298"/>
        <v>#N/A</v>
      </c>
      <c r="Z1190" s="318">
        <f t="shared" si="303"/>
        <v>0</v>
      </c>
      <c r="AC1190" s="318" t="e">
        <f t="shared" si="304"/>
        <v>#N/A</v>
      </c>
      <c r="AD1190" s="318">
        <f t="shared" si="305"/>
        <v>0</v>
      </c>
      <c r="AE1190" s="318" t="e">
        <f t="shared" si="306"/>
        <v>#N/A</v>
      </c>
      <c r="AF1190" s="318" t="e">
        <f>VLOOKUP(AC1190,'Price list'!AN:AO,2,FALSE)</f>
        <v>#N/A</v>
      </c>
      <c r="AG1190" s="318">
        <f t="shared" si="307"/>
        <v>0</v>
      </c>
      <c r="AH1190" s="318">
        <f t="shared" si="308"/>
        <v>0</v>
      </c>
      <c r="AI1190" s="318">
        <f t="shared" si="309"/>
        <v>0</v>
      </c>
    </row>
    <row r="1191" spans="19:35" x14ac:dyDescent="0.25">
      <c r="S1191" s="320">
        <f t="shared" si="299"/>
        <v>0</v>
      </c>
      <c r="T1191" s="320">
        <f t="shared" si="300"/>
        <v>0</v>
      </c>
      <c r="U1191" s="320"/>
      <c r="V1191" s="320" t="e">
        <f>VLOOKUP(S1191,'Price list'!D$15:S$298,15,FALSE)</f>
        <v>#N/A</v>
      </c>
      <c r="W1191" s="320">
        <f t="shared" si="301"/>
        <v>0</v>
      </c>
      <c r="X1191" s="320">
        <f t="shared" si="302"/>
        <v>0</v>
      </c>
      <c r="Y1191" s="318" t="e">
        <f t="shared" si="298"/>
        <v>#N/A</v>
      </c>
      <c r="Z1191" s="318">
        <f t="shared" si="303"/>
        <v>0</v>
      </c>
      <c r="AC1191" s="318" t="e">
        <f t="shared" si="304"/>
        <v>#N/A</v>
      </c>
      <c r="AD1191" s="318">
        <f t="shared" si="305"/>
        <v>0</v>
      </c>
      <c r="AE1191" s="318" t="e">
        <f t="shared" si="306"/>
        <v>#N/A</v>
      </c>
      <c r="AF1191" s="318" t="e">
        <f>VLOOKUP(AC1191,'Price list'!AN:AO,2,FALSE)</f>
        <v>#N/A</v>
      </c>
      <c r="AG1191" s="318">
        <f t="shared" si="307"/>
        <v>0</v>
      </c>
      <c r="AH1191" s="318">
        <f t="shared" si="308"/>
        <v>0</v>
      </c>
      <c r="AI1191" s="318">
        <f t="shared" si="309"/>
        <v>0</v>
      </c>
    </row>
    <row r="1192" spans="19:35" x14ac:dyDescent="0.25">
      <c r="S1192" s="320">
        <f t="shared" si="299"/>
        <v>0</v>
      </c>
      <c r="T1192" s="320">
        <f t="shared" si="300"/>
        <v>0</v>
      </c>
      <c r="U1192" s="320"/>
      <c r="V1192" s="320" t="e">
        <f>VLOOKUP(S1192,'Price list'!D$15:S$298,15,FALSE)</f>
        <v>#N/A</v>
      </c>
      <c r="W1192" s="320">
        <f t="shared" si="301"/>
        <v>0</v>
      </c>
      <c r="X1192" s="320">
        <f t="shared" si="302"/>
        <v>0</v>
      </c>
      <c r="Y1192" s="318" t="e">
        <f t="shared" si="298"/>
        <v>#N/A</v>
      </c>
      <c r="Z1192" s="318">
        <f t="shared" si="303"/>
        <v>0</v>
      </c>
      <c r="AC1192" s="318" t="e">
        <f t="shared" si="304"/>
        <v>#N/A</v>
      </c>
      <c r="AD1192" s="318">
        <f t="shared" si="305"/>
        <v>0</v>
      </c>
      <c r="AE1192" s="318" t="e">
        <f t="shared" si="306"/>
        <v>#N/A</v>
      </c>
      <c r="AF1192" s="318" t="e">
        <f>VLOOKUP(AC1192,'Price list'!AN:AO,2,FALSE)</f>
        <v>#N/A</v>
      </c>
      <c r="AG1192" s="318">
        <f t="shared" si="307"/>
        <v>0</v>
      </c>
      <c r="AH1192" s="318">
        <f t="shared" si="308"/>
        <v>0</v>
      </c>
      <c r="AI1192" s="318">
        <f t="shared" si="309"/>
        <v>0</v>
      </c>
    </row>
    <row r="1193" spans="19:35" x14ac:dyDescent="0.25">
      <c r="S1193" s="320">
        <f t="shared" si="299"/>
        <v>0</v>
      </c>
      <c r="T1193" s="320">
        <f t="shared" si="300"/>
        <v>0</v>
      </c>
      <c r="U1193" s="320"/>
      <c r="V1193" s="320" t="e">
        <f>VLOOKUP(S1193,'Price list'!D$15:S$298,15,FALSE)</f>
        <v>#N/A</v>
      </c>
      <c r="W1193" s="320">
        <f t="shared" si="301"/>
        <v>0</v>
      </c>
      <c r="X1193" s="320">
        <f t="shared" si="302"/>
        <v>0</v>
      </c>
      <c r="Y1193" s="318" t="e">
        <f t="shared" si="298"/>
        <v>#N/A</v>
      </c>
      <c r="Z1193" s="318">
        <f t="shared" si="303"/>
        <v>0</v>
      </c>
      <c r="AC1193" s="318" t="e">
        <f t="shared" si="304"/>
        <v>#N/A</v>
      </c>
      <c r="AD1193" s="318">
        <f t="shared" si="305"/>
        <v>0</v>
      </c>
      <c r="AE1193" s="318" t="e">
        <f t="shared" si="306"/>
        <v>#N/A</v>
      </c>
      <c r="AF1193" s="318" t="e">
        <f>VLOOKUP(AC1193,'Price list'!AN:AO,2,FALSE)</f>
        <v>#N/A</v>
      </c>
      <c r="AG1193" s="318">
        <f t="shared" si="307"/>
        <v>0</v>
      </c>
      <c r="AH1193" s="318">
        <f t="shared" si="308"/>
        <v>0</v>
      </c>
      <c r="AI1193" s="318">
        <f t="shared" si="309"/>
        <v>0</v>
      </c>
    </row>
    <row r="1194" spans="19:35" x14ac:dyDescent="0.25">
      <c r="S1194" s="320">
        <f t="shared" si="299"/>
        <v>0</v>
      </c>
      <c r="T1194" s="320">
        <f t="shared" si="300"/>
        <v>0</v>
      </c>
      <c r="U1194" s="320"/>
      <c r="V1194" s="320" t="e">
        <f>VLOOKUP(S1194,'Price list'!D$15:S$298,15,FALSE)</f>
        <v>#N/A</v>
      </c>
      <c r="W1194" s="320">
        <f t="shared" si="301"/>
        <v>0</v>
      </c>
      <c r="X1194" s="320">
        <f t="shared" si="302"/>
        <v>0</v>
      </c>
      <c r="Y1194" s="318" t="e">
        <f t="shared" si="298"/>
        <v>#N/A</v>
      </c>
      <c r="Z1194" s="318">
        <f t="shared" si="303"/>
        <v>0</v>
      </c>
      <c r="AC1194" s="318" t="e">
        <f t="shared" si="304"/>
        <v>#N/A</v>
      </c>
      <c r="AD1194" s="318">
        <f t="shared" si="305"/>
        <v>0</v>
      </c>
      <c r="AE1194" s="318" t="e">
        <f t="shared" si="306"/>
        <v>#N/A</v>
      </c>
      <c r="AF1194" s="318" t="e">
        <f>VLOOKUP(AC1194,'Price list'!AN:AO,2,FALSE)</f>
        <v>#N/A</v>
      </c>
      <c r="AG1194" s="318">
        <f t="shared" si="307"/>
        <v>0</v>
      </c>
      <c r="AH1194" s="318">
        <f t="shared" si="308"/>
        <v>0</v>
      </c>
      <c r="AI1194" s="318">
        <f t="shared" si="309"/>
        <v>0</v>
      </c>
    </row>
    <row r="1195" spans="19:35" x14ac:dyDescent="0.25">
      <c r="S1195" s="320">
        <f t="shared" si="299"/>
        <v>0</v>
      </c>
      <c r="T1195" s="320">
        <f t="shared" si="300"/>
        <v>0</v>
      </c>
      <c r="U1195" s="320"/>
      <c r="V1195" s="320" t="e">
        <f>VLOOKUP(S1195,'Price list'!D$15:S$298,15,FALSE)</f>
        <v>#N/A</v>
      </c>
      <c r="W1195" s="320">
        <f t="shared" si="301"/>
        <v>0</v>
      </c>
      <c r="X1195" s="320">
        <f t="shared" si="302"/>
        <v>0</v>
      </c>
      <c r="Y1195" s="318" t="e">
        <f t="shared" si="298"/>
        <v>#N/A</v>
      </c>
      <c r="Z1195" s="318">
        <f t="shared" si="303"/>
        <v>0</v>
      </c>
      <c r="AC1195" s="318" t="e">
        <f t="shared" si="304"/>
        <v>#N/A</v>
      </c>
      <c r="AD1195" s="318">
        <f t="shared" si="305"/>
        <v>0</v>
      </c>
      <c r="AE1195" s="318" t="e">
        <f t="shared" si="306"/>
        <v>#N/A</v>
      </c>
      <c r="AF1195" s="318" t="e">
        <f>VLOOKUP(AC1195,'Price list'!AN:AO,2,FALSE)</f>
        <v>#N/A</v>
      </c>
      <c r="AG1195" s="318">
        <f t="shared" si="307"/>
        <v>0</v>
      </c>
      <c r="AH1195" s="318">
        <f t="shared" si="308"/>
        <v>0</v>
      </c>
      <c r="AI1195" s="318">
        <f t="shared" si="309"/>
        <v>0</v>
      </c>
    </row>
    <row r="1196" spans="19:35" x14ac:dyDescent="0.25">
      <c r="S1196" s="320">
        <f t="shared" si="299"/>
        <v>0</v>
      </c>
      <c r="T1196" s="320">
        <f t="shared" si="300"/>
        <v>0</v>
      </c>
      <c r="U1196" s="320"/>
      <c r="V1196" s="320" t="e">
        <f>VLOOKUP(S1196,'Price list'!D$15:S$298,15,FALSE)</f>
        <v>#N/A</v>
      </c>
      <c r="W1196" s="320">
        <f t="shared" si="301"/>
        <v>0</v>
      </c>
      <c r="X1196" s="320">
        <f t="shared" si="302"/>
        <v>0</v>
      </c>
      <c r="Y1196" s="318" t="e">
        <f t="shared" si="298"/>
        <v>#N/A</v>
      </c>
      <c r="Z1196" s="318">
        <f t="shared" si="303"/>
        <v>0</v>
      </c>
      <c r="AC1196" s="318" t="e">
        <f t="shared" si="304"/>
        <v>#N/A</v>
      </c>
      <c r="AD1196" s="318">
        <f t="shared" si="305"/>
        <v>0</v>
      </c>
      <c r="AE1196" s="318" t="e">
        <f t="shared" si="306"/>
        <v>#N/A</v>
      </c>
      <c r="AF1196" s="318" t="e">
        <f>VLOOKUP(AC1196,'Price list'!AN:AO,2,FALSE)</f>
        <v>#N/A</v>
      </c>
      <c r="AG1196" s="318">
        <f t="shared" si="307"/>
        <v>0</v>
      </c>
      <c r="AH1196" s="318">
        <f t="shared" si="308"/>
        <v>0</v>
      </c>
      <c r="AI1196" s="318">
        <f t="shared" si="309"/>
        <v>0</v>
      </c>
    </row>
    <row r="1197" spans="19:35" x14ac:dyDescent="0.25">
      <c r="S1197" s="320">
        <f t="shared" si="299"/>
        <v>0</v>
      </c>
      <c r="T1197" s="320">
        <f t="shared" si="300"/>
        <v>0</v>
      </c>
      <c r="U1197" s="320"/>
      <c r="V1197" s="320" t="e">
        <f>VLOOKUP(S1197,'Price list'!D$15:S$298,15,FALSE)</f>
        <v>#N/A</v>
      </c>
      <c r="W1197" s="320">
        <f t="shared" si="301"/>
        <v>0</v>
      </c>
      <c r="X1197" s="320">
        <f t="shared" si="302"/>
        <v>0</v>
      </c>
      <c r="Y1197" s="318" t="e">
        <f t="shared" si="298"/>
        <v>#N/A</v>
      </c>
      <c r="Z1197" s="318">
        <f t="shared" si="303"/>
        <v>0</v>
      </c>
      <c r="AC1197" s="318" t="e">
        <f t="shared" si="304"/>
        <v>#N/A</v>
      </c>
      <c r="AD1197" s="318">
        <f t="shared" si="305"/>
        <v>0</v>
      </c>
      <c r="AE1197" s="318" t="e">
        <f t="shared" si="306"/>
        <v>#N/A</v>
      </c>
      <c r="AF1197" s="318" t="e">
        <f>VLOOKUP(AC1197,'Price list'!AN:AO,2,FALSE)</f>
        <v>#N/A</v>
      </c>
      <c r="AG1197" s="318">
        <f t="shared" si="307"/>
        <v>0</v>
      </c>
      <c r="AH1197" s="318">
        <f t="shared" si="308"/>
        <v>0</v>
      </c>
      <c r="AI1197" s="318">
        <f t="shared" si="309"/>
        <v>0</v>
      </c>
    </row>
    <row r="1198" spans="19:35" x14ac:dyDescent="0.25">
      <c r="S1198" s="320">
        <f t="shared" si="299"/>
        <v>0</v>
      </c>
      <c r="T1198" s="320">
        <f t="shared" si="300"/>
        <v>0</v>
      </c>
      <c r="U1198" s="320"/>
      <c r="V1198" s="320" t="e">
        <f>VLOOKUP(S1198,'Price list'!D$15:S$298,15,FALSE)</f>
        <v>#N/A</v>
      </c>
      <c r="W1198" s="320">
        <f t="shared" si="301"/>
        <v>0</v>
      </c>
      <c r="X1198" s="320">
        <f t="shared" si="302"/>
        <v>0</v>
      </c>
      <c r="Y1198" s="318" t="e">
        <f t="shared" si="298"/>
        <v>#N/A</v>
      </c>
      <c r="Z1198" s="318">
        <f t="shared" si="303"/>
        <v>0</v>
      </c>
      <c r="AC1198" s="318" t="e">
        <f t="shared" si="304"/>
        <v>#N/A</v>
      </c>
      <c r="AD1198" s="318">
        <f t="shared" si="305"/>
        <v>0</v>
      </c>
      <c r="AE1198" s="318" t="e">
        <f t="shared" si="306"/>
        <v>#N/A</v>
      </c>
      <c r="AF1198" s="318" t="e">
        <f>VLOOKUP(AC1198,'Price list'!AN:AO,2,FALSE)</f>
        <v>#N/A</v>
      </c>
      <c r="AG1198" s="318">
        <f t="shared" si="307"/>
        <v>0</v>
      </c>
      <c r="AH1198" s="318">
        <f t="shared" si="308"/>
        <v>0</v>
      </c>
      <c r="AI1198" s="318">
        <f t="shared" si="309"/>
        <v>0</v>
      </c>
    </row>
    <row r="1199" spans="19:35" x14ac:dyDescent="0.25">
      <c r="S1199" s="320">
        <f t="shared" si="299"/>
        <v>0</v>
      </c>
      <c r="T1199" s="320">
        <f t="shared" si="300"/>
        <v>0</v>
      </c>
      <c r="U1199" s="320"/>
      <c r="V1199" s="320" t="e">
        <f>VLOOKUP(S1199,'Price list'!D$15:S$298,15,FALSE)</f>
        <v>#N/A</v>
      </c>
      <c r="W1199" s="320">
        <f t="shared" si="301"/>
        <v>0</v>
      </c>
      <c r="X1199" s="320">
        <f t="shared" si="302"/>
        <v>0</v>
      </c>
      <c r="Y1199" s="318" t="e">
        <f t="shared" si="298"/>
        <v>#N/A</v>
      </c>
      <c r="Z1199" s="318">
        <f t="shared" si="303"/>
        <v>0</v>
      </c>
      <c r="AC1199" s="318" t="e">
        <f t="shared" si="304"/>
        <v>#N/A</v>
      </c>
      <c r="AD1199" s="318">
        <f t="shared" si="305"/>
        <v>0</v>
      </c>
      <c r="AE1199" s="318" t="e">
        <f t="shared" si="306"/>
        <v>#N/A</v>
      </c>
      <c r="AF1199" s="318" t="e">
        <f>VLOOKUP(AC1199,'Price list'!AN:AO,2,FALSE)</f>
        <v>#N/A</v>
      </c>
      <c r="AG1199" s="318">
        <f t="shared" si="307"/>
        <v>0</v>
      </c>
      <c r="AH1199" s="318">
        <f t="shared" si="308"/>
        <v>0</v>
      </c>
      <c r="AI1199" s="318">
        <f t="shared" si="309"/>
        <v>0</v>
      </c>
    </row>
    <row r="1200" spans="19:35" x14ac:dyDescent="0.25">
      <c r="S1200" s="320">
        <f t="shared" si="299"/>
        <v>0</v>
      </c>
      <c r="T1200" s="320">
        <f t="shared" si="300"/>
        <v>0</v>
      </c>
      <c r="U1200" s="320"/>
      <c r="V1200" s="320" t="e">
        <f>VLOOKUP(S1200,'Price list'!D$15:S$298,15,FALSE)</f>
        <v>#N/A</v>
      </c>
      <c r="W1200" s="320">
        <f t="shared" si="301"/>
        <v>0</v>
      </c>
      <c r="X1200" s="320">
        <f t="shared" si="302"/>
        <v>0</v>
      </c>
      <c r="Y1200" s="318" t="e">
        <f t="shared" si="298"/>
        <v>#N/A</v>
      </c>
      <c r="Z1200" s="318">
        <f t="shared" si="303"/>
        <v>0</v>
      </c>
      <c r="AC1200" s="318" t="e">
        <f t="shared" si="304"/>
        <v>#N/A</v>
      </c>
      <c r="AD1200" s="318">
        <f t="shared" si="305"/>
        <v>0</v>
      </c>
      <c r="AE1200" s="318" t="e">
        <f t="shared" si="306"/>
        <v>#N/A</v>
      </c>
      <c r="AF1200" s="318" t="e">
        <f>VLOOKUP(AC1200,'Price list'!AN:AO,2,FALSE)</f>
        <v>#N/A</v>
      </c>
      <c r="AG1200" s="318">
        <f t="shared" si="307"/>
        <v>0</v>
      </c>
      <c r="AH1200" s="318">
        <f t="shared" si="308"/>
        <v>0</v>
      </c>
      <c r="AI1200" s="318">
        <f t="shared" si="309"/>
        <v>0</v>
      </c>
    </row>
    <row r="1201" spans="19:35" x14ac:dyDescent="0.25">
      <c r="S1201" s="320">
        <f t="shared" si="299"/>
        <v>0</v>
      </c>
      <c r="T1201" s="320">
        <f t="shared" si="300"/>
        <v>0</v>
      </c>
      <c r="U1201" s="320"/>
      <c r="V1201" s="320" t="e">
        <f>VLOOKUP(S1201,'Price list'!D$15:S$298,15,FALSE)</f>
        <v>#N/A</v>
      </c>
      <c r="W1201" s="320">
        <f t="shared" si="301"/>
        <v>0</v>
      </c>
      <c r="X1201" s="320">
        <f t="shared" si="302"/>
        <v>0</v>
      </c>
      <c r="Y1201" s="318" t="e">
        <f t="shared" si="298"/>
        <v>#N/A</v>
      </c>
      <c r="Z1201" s="318">
        <f t="shared" si="303"/>
        <v>0</v>
      </c>
      <c r="AC1201" s="318" t="e">
        <f t="shared" si="304"/>
        <v>#N/A</v>
      </c>
      <c r="AD1201" s="318">
        <f t="shared" si="305"/>
        <v>0</v>
      </c>
      <c r="AE1201" s="318" t="e">
        <f t="shared" si="306"/>
        <v>#N/A</v>
      </c>
      <c r="AF1201" s="318" t="e">
        <f>VLOOKUP(AC1201,'Price list'!AN:AO,2,FALSE)</f>
        <v>#N/A</v>
      </c>
      <c r="AG1201" s="318">
        <f t="shared" si="307"/>
        <v>0</v>
      </c>
      <c r="AH1201" s="318">
        <f t="shared" si="308"/>
        <v>0</v>
      </c>
      <c r="AI1201" s="318">
        <f t="shared" si="309"/>
        <v>0</v>
      </c>
    </row>
    <row r="1202" spans="19:35" x14ac:dyDescent="0.25">
      <c r="S1202" s="320">
        <f t="shared" si="299"/>
        <v>0</v>
      </c>
      <c r="T1202" s="320">
        <f t="shared" si="300"/>
        <v>0</v>
      </c>
      <c r="U1202" s="320"/>
      <c r="V1202" s="320" t="e">
        <f>VLOOKUP(S1202,'Price list'!D$15:S$298,15,FALSE)</f>
        <v>#N/A</v>
      </c>
      <c r="W1202" s="320">
        <f t="shared" si="301"/>
        <v>0</v>
      </c>
      <c r="X1202" s="320">
        <f t="shared" si="302"/>
        <v>0</v>
      </c>
      <c r="Y1202" s="318" t="e">
        <f t="shared" si="298"/>
        <v>#N/A</v>
      </c>
      <c r="Z1202" s="318">
        <f t="shared" si="303"/>
        <v>0</v>
      </c>
      <c r="AC1202" s="318" t="e">
        <f t="shared" si="304"/>
        <v>#N/A</v>
      </c>
      <c r="AD1202" s="318">
        <f t="shared" si="305"/>
        <v>0</v>
      </c>
      <c r="AE1202" s="318" t="e">
        <f t="shared" si="306"/>
        <v>#N/A</v>
      </c>
      <c r="AF1202" s="318" t="e">
        <f>VLOOKUP(AC1202,'Price list'!AN:AO,2,FALSE)</f>
        <v>#N/A</v>
      </c>
      <c r="AG1202" s="318">
        <f t="shared" si="307"/>
        <v>0</v>
      </c>
      <c r="AH1202" s="318">
        <f t="shared" si="308"/>
        <v>0</v>
      </c>
      <c r="AI1202" s="318">
        <f t="shared" si="309"/>
        <v>0</v>
      </c>
    </row>
    <row r="1203" spans="19:35" x14ac:dyDescent="0.25">
      <c r="S1203" s="320">
        <f t="shared" si="299"/>
        <v>0</v>
      </c>
      <c r="T1203" s="320">
        <f t="shared" si="300"/>
        <v>0</v>
      </c>
      <c r="U1203" s="320"/>
      <c r="V1203" s="320" t="e">
        <f>VLOOKUP(S1203,'Price list'!D$15:S$298,15,FALSE)</f>
        <v>#N/A</v>
      </c>
      <c r="W1203" s="320">
        <f t="shared" si="301"/>
        <v>0</v>
      </c>
      <c r="X1203" s="320">
        <f t="shared" si="302"/>
        <v>0</v>
      </c>
      <c r="Y1203" s="318" t="e">
        <f t="shared" si="298"/>
        <v>#N/A</v>
      </c>
      <c r="Z1203" s="318">
        <f t="shared" si="303"/>
        <v>0</v>
      </c>
      <c r="AC1203" s="318" t="e">
        <f t="shared" si="304"/>
        <v>#N/A</v>
      </c>
      <c r="AD1203" s="318">
        <f t="shared" si="305"/>
        <v>0</v>
      </c>
      <c r="AE1203" s="318" t="e">
        <f t="shared" si="306"/>
        <v>#N/A</v>
      </c>
      <c r="AF1203" s="318" t="e">
        <f>VLOOKUP(AC1203,'Price list'!AN:AO,2,FALSE)</f>
        <v>#N/A</v>
      </c>
      <c r="AG1203" s="318">
        <f t="shared" si="307"/>
        <v>0</v>
      </c>
      <c r="AH1203" s="318">
        <f t="shared" si="308"/>
        <v>0</v>
      </c>
      <c r="AI1203" s="318">
        <f t="shared" si="309"/>
        <v>0</v>
      </c>
    </row>
    <row r="1204" spans="19:35" x14ac:dyDescent="0.25">
      <c r="S1204" s="320">
        <f t="shared" si="299"/>
        <v>0</v>
      </c>
      <c r="T1204" s="320">
        <f t="shared" si="300"/>
        <v>0</v>
      </c>
      <c r="U1204" s="320"/>
      <c r="V1204" s="320" t="e">
        <f>VLOOKUP(S1204,'Price list'!D$15:S$298,15,FALSE)</f>
        <v>#N/A</v>
      </c>
      <c r="W1204" s="320">
        <f t="shared" si="301"/>
        <v>0</v>
      </c>
      <c r="X1204" s="320">
        <f t="shared" si="302"/>
        <v>0</v>
      </c>
      <c r="Y1204" s="318" t="e">
        <f t="shared" si="298"/>
        <v>#N/A</v>
      </c>
      <c r="Z1204" s="318">
        <f t="shared" si="303"/>
        <v>0</v>
      </c>
      <c r="AC1204" s="318" t="e">
        <f t="shared" si="304"/>
        <v>#N/A</v>
      </c>
      <c r="AD1204" s="318">
        <f t="shared" si="305"/>
        <v>0</v>
      </c>
      <c r="AE1204" s="318" t="e">
        <f t="shared" si="306"/>
        <v>#N/A</v>
      </c>
      <c r="AF1204" s="318" t="e">
        <f>VLOOKUP(AC1204,'Price list'!AN:AO,2,FALSE)</f>
        <v>#N/A</v>
      </c>
      <c r="AG1204" s="318">
        <f t="shared" si="307"/>
        <v>0</v>
      </c>
      <c r="AH1204" s="318">
        <f t="shared" si="308"/>
        <v>0</v>
      </c>
      <c r="AI1204" s="318">
        <f t="shared" si="309"/>
        <v>0</v>
      </c>
    </row>
    <row r="1205" spans="19:35" x14ac:dyDescent="0.25">
      <c r="S1205" s="320">
        <f t="shared" si="299"/>
        <v>0</v>
      </c>
      <c r="T1205" s="320">
        <f t="shared" si="300"/>
        <v>0</v>
      </c>
      <c r="U1205" s="320"/>
      <c r="V1205" s="320" t="e">
        <f>VLOOKUP(S1205,'Price list'!D$15:S$298,15,FALSE)</f>
        <v>#N/A</v>
      </c>
      <c r="W1205" s="320">
        <f t="shared" si="301"/>
        <v>0</v>
      </c>
      <c r="X1205" s="320">
        <f t="shared" si="302"/>
        <v>0</v>
      </c>
      <c r="Y1205" s="318" t="e">
        <f t="shared" si="298"/>
        <v>#N/A</v>
      </c>
      <c r="Z1205" s="318">
        <f t="shared" si="303"/>
        <v>0</v>
      </c>
      <c r="AC1205" s="318" t="e">
        <f t="shared" si="304"/>
        <v>#N/A</v>
      </c>
      <c r="AD1205" s="318">
        <f t="shared" si="305"/>
        <v>0</v>
      </c>
      <c r="AE1205" s="318" t="e">
        <f t="shared" si="306"/>
        <v>#N/A</v>
      </c>
      <c r="AF1205" s="318" t="e">
        <f>VLOOKUP(AC1205,'Price list'!AN:AO,2,FALSE)</f>
        <v>#N/A</v>
      </c>
      <c r="AG1205" s="318">
        <f t="shared" si="307"/>
        <v>0</v>
      </c>
      <c r="AH1205" s="318">
        <f t="shared" si="308"/>
        <v>0</v>
      </c>
      <c r="AI1205" s="318">
        <f t="shared" si="309"/>
        <v>0</v>
      </c>
    </row>
    <row r="1206" spans="19:35" x14ac:dyDescent="0.25">
      <c r="S1206" s="320">
        <f t="shared" si="299"/>
        <v>0</v>
      </c>
      <c r="T1206" s="320">
        <f t="shared" si="300"/>
        <v>0</v>
      </c>
      <c r="U1206" s="320"/>
      <c r="V1206" s="320" t="e">
        <f>VLOOKUP(S1206,'Price list'!D$15:S$298,15,FALSE)</f>
        <v>#N/A</v>
      </c>
      <c r="W1206" s="320">
        <f t="shared" si="301"/>
        <v>0</v>
      </c>
      <c r="X1206" s="320">
        <f t="shared" si="302"/>
        <v>0</v>
      </c>
      <c r="Y1206" s="318" t="e">
        <f t="shared" si="298"/>
        <v>#N/A</v>
      </c>
      <c r="Z1206" s="318">
        <f t="shared" si="303"/>
        <v>0</v>
      </c>
      <c r="AC1206" s="318" t="e">
        <f t="shared" si="304"/>
        <v>#N/A</v>
      </c>
      <c r="AD1206" s="318">
        <f t="shared" si="305"/>
        <v>0</v>
      </c>
      <c r="AE1206" s="318" t="e">
        <f t="shared" si="306"/>
        <v>#N/A</v>
      </c>
      <c r="AF1206" s="318" t="e">
        <f>VLOOKUP(AC1206,'Price list'!AN:AO,2,FALSE)</f>
        <v>#N/A</v>
      </c>
      <c r="AG1206" s="318">
        <f t="shared" si="307"/>
        <v>0</v>
      </c>
      <c r="AH1206" s="318">
        <f t="shared" si="308"/>
        <v>0</v>
      </c>
      <c r="AI1206" s="318">
        <f t="shared" si="309"/>
        <v>0</v>
      </c>
    </row>
    <row r="1207" spans="19:35" x14ac:dyDescent="0.25">
      <c r="S1207" s="320">
        <f t="shared" si="299"/>
        <v>0</v>
      </c>
      <c r="T1207" s="320">
        <f t="shared" si="300"/>
        <v>0</v>
      </c>
      <c r="U1207" s="320"/>
      <c r="V1207" s="320" t="e">
        <f>VLOOKUP(S1207,'Price list'!D$15:S$298,15,FALSE)</f>
        <v>#N/A</v>
      </c>
      <c r="W1207" s="320">
        <f t="shared" si="301"/>
        <v>0</v>
      </c>
      <c r="X1207" s="320">
        <f t="shared" si="302"/>
        <v>0</v>
      </c>
      <c r="Y1207" s="318" t="e">
        <f t="shared" si="298"/>
        <v>#N/A</v>
      </c>
      <c r="Z1207" s="318">
        <f t="shared" si="303"/>
        <v>0</v>
      </c>
      <c r="AC1207" s="318" t="e">
        <f t="shared" si="304"/>
        <v>#N/A</v>
      </c>
      <c r="AD1207" s="318">
        <f t="shared" si="305"/>
        <v>0</v>
      </c>
      <c r="AE1207" s="318" t="e">
        <f t="shared" si="306"/>
        <v>#N/A</v>
      </c>
      <c r="AF1207" s="318" t="e">
        <f>VLOOKUP(AC1207,'Price list'!AN:AO,2,FALSE)</f>
        <v>#N/A</v>
      </c>
      <c r="AG1207" s="318">
        <f t="shared" si="307"/>
        <v>0</v>
      </c>
      <c r="AH1207" s="318">
        <f t="shared" si="308"/>
        <v>0</v>
      </c>
      <c r="AI1207" s="318">
        <f t="shared" si="309"/>
        <v>0</v>
      </c>
    </row>
    <row r="1208" spans="19:35" x14ac:dyDescent="0.25">
      <c r="S1208" s="320">
        <f t="shared" si="299"/>
        <v>0</v>
      </c>
      <c r="T1208" s="320">
        <f t="shared" si="300"/>
        <v>0</v>
      </c>
      <c r="U1208" s="320"/>
      <c r="V1208" s="320" t="e">
        <f>VLOOKUP(S1208,'Price list'!D$15:S$298,15,FALSE)</f>
        <v>#N/A</v>
      </c>
      <c r="W1208" s="320">
        <f t="shared" si="301"/>
        <v>0</v>
      </c>
      <c r="X1208" s="320">
        <f t="shared" si="302"/>
        <v>0</v>
      </c>
      <c r="Y1208" s="318" t="e">
        <f t="shared" si="298"/>
        <v>#N/A</v>
      </c>
      <c r="Z1208" s="318">
        <f t="shared" si="303"/>
        <v>0</v>
      </c>
      <c r="AC1208" s="318" t="e">
        <f t="shared" si="304"/>
        <v>#N/A</v>
      </c>
      <c r="AD1208" s="318">
        <f t="shared" si="305"/>
        <v>0</v>
      </c>
      <c r="AE1208" s="318" t="e">
        <f t="shared" si="306"/>
        <v>#N/A</v>
      </c>
      <c r="AF1208" s="318" t="e">
        <f>VLOOKUP(AC1208,'Price list'!AN:AO,2,FALSE)</f>
        <v>#N/A</v>
      </c>
      <c r="AG1208" s="318">
        <f t="shared" si="307"/>
        <v>0</v>
      </c>
      <c r="AH1208" s="318">
        <f t="shared" si="308"/>
        <v>0</v>
      </c>
      <c r="AI1208" s="318">
        <f t="shared" si="309"/>
        <v>0</v>
      </c>
    </row>
    <row r="1209" spans="19:35" x14ac:dyDescent="0.25">
      <c r="S1209" s="320">
        <f t="shared" si="299"/>
        <v>0</v>
      </c>
      <c r="T1209" s="320">
        <f t="shared" si="300"/>
        <v>0</v>
      </c>
      <c r="U1209" s="320"/>
      <c r="V1209" s="320" t="e">
        <f>VLOOKUP(S1209,'Price list'!D$15:S$298,15,FALSE)</f>
        <v>#N/A</v>
      </c>
      <c r="W1209" s="320">
        <f t="shared" si="301"/>
        <v>0</v>
      </c>
      <c r="X1209" s="320">
        <f t="shared" si="302"/>
        <v>0</v>
      </c>
      <c r="Y1209" s="318" t="e">
        <f t="shared" si="298"/>
        <v>#N/A</v>
      </c>
      <c r="Z1209" s="318">
        <f t="shared" si="303"/>
        <v>0</v>
      </c>
      <c r="AC1209" s="318" t="e">
        <f t="shared" si="304"/>
        <v>#N/A</v>
      </c>
      <c r="AD1209" s="318">
        <f t="shared" si="305"/>
        <v>0</v>
      </c>
      <c r="AE1209" s="318" t="e">
        <f t="shared" si="306"/>
        <v>#N/A</v>
      </c>
      <c r="AF1209" s="318" t="e">
        <f>VLOOKUP(AC1209,'Price list'!AN:AO,2,FALSE)</f>
        <v>#N/A</v>
      </c>
      <c r="AG1209" s="318">
        <f t="shared" si="307"/>
        <v>0</v>
      </c>
      <c r="AH1209" s="318">
        <f t="shared" si="308"/>
        <v>0</v>
      </c>
      <c r="AI1209" s="318">
        <f t="shared" si="309"/>
        <v>0</v>
      </c>
    </row>
    <row r="1210" spans="19:35" x14ac:dyDescent="0.25">
      <c r="S1210" s="320">
        <f t="shared" si="299"/>
        <v>0</v>
      </c>
      <c r="T1210" s="320">
        <f t="shared" si="300"/>
        <v>0</v>
      </c>
      <c r="U1210" s="320"/>
      <c r="V1210" s="320" t="e">
        <f>VLOOKUP(S1210,'Price list'!D$15:S$298,15,FALSE)</f>
        <v>#N/A</v>
      </c>
      <c r="W1210" s="320">
        <f t="shared" si="301"/>
        <v>0</v>
      </c>
      <c r="X1210" s="320">
        <f t="shared" si="302"/>
        <v>0</v>
      </c>
      <c r="Y1210" s="318" t="e">
        <f t="shared" si="298"/>
        <v>#N/A</v>
      </c>
      <c r="Z1210" s="318">
        <f t="shared" si="303"/>
        <v>0</v>
      </c>
      <c r="AC1210" s="318" t="e">
        <f t="shared" si="304"/>
        <v>#N/A</v>
      </c>
      <c r="AD1210" s="318">
        <f t="shared" si="305"/>
        <v>0</v>
      </c>
      <c r="AE1210" s="318" t="e">
        <f t="shared" si="306"/>
        <v>#N/A</v>
      </c>
      <c r="AF1210" s="318" t="e">
        <f>VLOOKUP(AC1210,'Price list'!AN:AO,2,FALSE)</f>
        <v>#N/A</v>
      </c>
      <c r="AG1210" s="318">
        <f t="shared" si="307"/>
        <v>0</v>
      </c>
      <c r="AH1210" s="318">
        <f t="shared" si="308"/>
        <v>0</v>
      </c>
      <c r="AI1210" s="318">
        <f t="shared" si="309"/>
        <v>0</v>
      </c>
    </row>
    <row r="1211" spans="19:35" x14ac:dyDescent="0.25">
      <c r="S1211" s="320">
        <f t="shared" si="299"/>
        <v>0</v>
      </c>
      <c r="T1211" s="320">
        <f t="shared" si="300"/>
        <v>0</v>
      </c>
      <c r="U1211" s="320"/>
      <c r="V1211" s="320" t="e">
        <f>VLOOKUP(S1211,'Price list'!D$15:S$298,15,FALSE)</f>
        <v>#N/A</v>
      </c>
      <c r="W1211" s="320">
        <f t="shared" si="301"/>
        <v>0</v>
      </c>
      <c r="X1211" s="320">
        <f t="shared" si="302"/>
        <v>0</v>
      </c>
      <c r="Y1211" s="318" t="e">
        <f t="shared" si="298"/>
        <v>#N/A</v>
      </c>
      <c r="Z1211" s="318">
        <f t="shared" si="303"/>
        <v>0</v>
      </c>
      <c r="AC1211" s="318" t="e">
        <f t="shared" si="304"/>
        <v>#N/A</v>
      </c>
      <c r="AD1211" s="318">
        <f t="shared" si="305"/>
        <v>0</v>
      </c>
      <c r="AE1211" s="318" t="e">
        <f t="shared" si="306"/>
        <v>#N/A</v>
      </c>
      <c r="AF1211" s="318" t="e">
        <f>VLOOKUP(AC1211,'Price list'!AN:AO,2,FALSE)</f>
        <v>#N/A</v>
      </c>
      <c r="AG1211" s="318">
        <f t="shared" si="307"/>
        <v>0</v>
      </c>
      <c r="AH1211" s="318">
        <f t="shared" si="308"/>
        <v>0</v>
      </c>
      <c r="AI1211" s="318">
        <f t="shared" si="309"/>
        <v>0</v>
      </c>
    </row>
    <row r="1212" spans="19:35" x14ac:dyDescent="0.25">
      <c r="S1212" s="320">
        <f t="shared" si="299"/>
        <v>0</v>
      </c>
      <c r="T1212" s="320">
        <f t="shared" si="300"/>
        <v>0</v>
      </c>
      <c r="U1212" s="320"/>
      <c r="V1212" s="320" t="e">
        <f>VLOOKUP(S1212,'Price list'!D$15:S$298,15,FALSE)</f>
        <v>#N/A</v>
      </c>
      <c r="W1212" s="320">
        <f t="shared" si="301"/>
        <v>0</v>
      </c>
      <c r="X1212" s="320">
        <f t="shared" si="302"/>
        <v>0</v>
      </c>
      <c r="Y1212" s="318" t="e">
        <f t="shared" si="298"/>
        <v>#N/A</v>
      </c>
      <c r="Z1212" s="318">
        <f t="shared" si="303"/>
        <v>0</v>
      </c>
      <c r="AC1212" s="318" t="e">
        <f t="shared" si="304"/>
        <v>#N/A</v>
      </c>
      <c r="AD1212" s="318">
        <f t="shared" si="305"/>
        <v>0</v>
      </c>
      <c r="AE1212" s="318" t="e">
        <f t="shared" si="306"/>
        <v>#N/A</v>
      </c>
      <c r="AF1212" s="318" t="e">
        <f>VLOOKUP(AC1212,'Price list'!AN:AO,2,FALSE)</f>
        <v>#N/A</v>
      </c>
      <c r="AG1212" s="318">
        <f t="shared" si="307"/>
        <v>0</v>
      </c>
      <c r="AH1212" s="318">
        <f t="shared" si="308"/>
        <v>0</v>
      </c>
      <c r="AI1212" s="318">
        <f t="shared" si="309"/>
        <v>0</v>
      </c>
    </row>
    <row r="1213" spans="19:35" x14ac:dyDescent="0.25">
      <c r="S1213" s="320">
        <f t="shared" si="299"/>
        <v>0</v>
      </c>
      <c r="T1213" s="320">
        <f t="shared" si="300"/>
        <v>0</v>
      </c>
      <c r="U1213" s="320"/>
      <c r="V1213" s="320" t="e">
        <f>VLOOKUP(S1213,'Price list'!D$15:S$298,15,FALSE)</f>
        <v>#N/A</v>
      </c>
      <c r="W1213" s="320">
        <f t="shared" si="301"/>
        <v>0</v>
      </c>
      <c r="X1213" s="320">
        <f t="shared" si="302"/>
        <v>0</v>
      </c>
      <c r="Y1213" s="318" t="e">
        <f t="shared" si="298"/>
        <v>#N/A</v>
      </c>
      <c r="Z1213" s="318">
        <f t="shared" si="303"/>
        <v>0</v>
      </c>
      <c r="AC1213" s="318" t="e">
        <f t="shared" si="304"/>
        <v>#N/A</v>
      </c>
      <c r="AD1213" s="318">
        <f t="shared" si="305"/>
        <v>0</v>
      </c>
      <c r="AE1213" s="318" t="e">
        <f t="shared" si="306"/>
        <v>#N/A</v>
      </c>
      <c r="AF1213" s="318" t="e">
        <f>VLOOKUP(AC1213,'Price list'!AN:AO,2,FALSE)</f>
        <v>#N/A</v>
      </c>
      <c r="AG1213" s="318">
        <f t="shared" si="307"/>
        <v>0</v>
      </c>
      <c r="AH1213" s="318">
        <f t="shared" si="308"/>
        <v>0</v>
      </c>
      <c r="AI1213" s="318">
        <f t="shared" si="309"/>
        <v>0</v>
      </c>
    </row>
    <row r="1214" spans="19:35" x14ac:dyDescent="0.25">
      <c r="S1214" s="320">
        <f t="shared" si="299"/>
        <v>0</v>
      </c>
      <c r="T1214" s="320">
        <f t="shared" si="300"/>
        <v>0</v>
      </c>
      <c r="U1214" s="320"/>
      <c r="V1214" s="320" t="e">
        <f>VLOOKUP(S1214,'Price list'!D$15:S$298,15,FALSE)</f>
        <v>#N/A</v>
      </c>
      <c r="W1214" s="320">
        <f t="shared" si="301"/>
        <v>0</v>
      </c>
      <c r="X1214" s="320">
        <f t="shared" si="302"/>
        <v>0</v>
      </c>
      <c r="Y1214" s="318" t="e">
        <f t="shared" si="298"/>
        <v>#N/A</v>
      </c>
      <c r="Z1214" s="318">
        <f t="shared" si="303"/>
        <v>0</v>
      </c>
      <c r="AC1214" s="318" t="e">
        <f t="shared" si="304"/>
        <v>#N/A</v>
      </c>
      <c r="AD1214" s="318">
        <f t="shared" si="305"/>
        <v>0</v>
      </c>
      <c r="AE1214" s="318" t="e">
        <f t="shared" si="306"/>
        <v>#N/A</v>
      </c>
      <c r="AF1214" s="318" t="e">
        <f>VLOOKUP(AC1214,'Price list'!AN:AO,2,FALSE)</f>
        <v>#N/A</v>
      </c>
      <c r="AG1214" s="318">
        <f t="shared" si="307"/>
        <v>0</v>
      </c>
      <c r="AH1214" s="318">
        <f t="shared" si="308"/>
        <v>0</v>
      </c>
      <c r="AI1214" s="318">
        <f t="shared" si="309"/>
        <v>0</v>
      </c>
    </row>
    <row r="1215" spans="19:35" x14ac:dyDescent="0.25">
      <c r="S1215" s="320">
        <f t="shared" si="299"/>
        <v>0</v>
      </c>
      <c r="T1215" s="320">
        <f t="shared" si="300"/>
        <v>0</v>
      </c>
      <c r="U1215" s="320"/>
      <c r="V1215" s="320" t="e">
        <f>VLOOKUP(S1215,'Price list'!D$15:S$298,15,FALSE)</f>
        <v>#N/A</v>
      </c>
      <c r="W1215" s="320">
        <f t="shared" si="301"/>
        <v>0</v>
      </c>
      <c r="X1215" s="320">
        <f t="shared" si="302"/>
        <v>0</v>
      </c>
      <c r="Y1215" s="318" t="e">
        <f t="shared" si="298"/>
        <v>#N/A</v>
      </c>
      <c r="Z1215" s="318">
        <f t="shared" si="303"/>
        <v>0</v>
      </c>
      <c r="AC1215" s="318" t="e">
        <f t="shared" si="304"/>
        <v>#N/A</v>
      </c>
      <c r="AD1215" s="318">
        <f t="shared" si="305"/>
        <v>0</v>
      </c>
      <c r="AE1215" s="318" t="e">
        <f t="shared" si="306"/>
        <v>#N/A</v>
      </c>
      <c r="AF1215" s="318" t="e">
        <f>VLOOKUP(AC1215,'Price list'!AN:AO,2,FALSE)</f>
        <v>#N/A</v>
      </c>
      <c r="AG1215" s="318">
        <f t="shared" si="307"/>
        <v>0</v>
      </c>
      <c r="AH1215" s="318">
        <f t="shared" si="308"/>
        <v>0</v>
      </c>
      <c r="AI1215" s="318">
        <f t="shared" si="309"/>
        <v>0</v>
      </c>
    </row>
    <row r="1216" spans="19:35" x14ac:dyDescent="0.25">
      <c r="S1216" s="320">
        <f t="shared" si="299"/>
        <v>0</v>
      </c>
      <c r="T1216" s="320">
        <f t="shared" si="300"/>
        <v>0</v>
      </c>
      <c r="U1216" s="320"/>
      <c r="V1216" s="320" t="e">
        <f>VLOOKUP(S1216,'Price list'!D$15:S$298,15,FALSE)</f>
        <v>#N/A</v>
      </c>
      <c r="W1216" s="320">
        <f t="shared" si="301"/>
        <v>0</v>
      </c>
      <c r="X1216" s="320">
        <f t="shared" si="302"/>
        <v>0</v>
      </c>
      <c r="Y1216" s="318" t="e">
        <f t="shared" si="298"/>
        <v>#N/A</v>
      </c>
      <c r="Z1216" s="318">
        <f t="shared" si="303"/>
        <v>0</v>
      </c>
      <c r="AC1216" s="318" t="e">
        <f t="shared" si="304"/>
        <v>#N/A</v>
      </c>
      <c r="AD1216" s="318">
        <f t="shared" si="305"/>
        <v>0</v>
      </c>
      <c r="AE1216" s="318" t="e">
        <f t="shared" si="306"/>
        <v>#N/A</v>
      </c>
      <c r="AF1216" s="318" t="e">
        <f>VLOOKUP(AC1216,'Price list'!AN:AO,2,FALSE)</f>
        <v>#N/A</v>
      </c>
      <c r="AG1216" s="318">
        <f t="shared" si="307"/>
        <v>0</v>
      </c>
      <c r="AH1216" s="318">
        <f t="shared" si="308"/>
        <v>0</v>
      </c>
      <c r="AI1216" s="318">
        <f t="shared" si="309"/>
        <v>0</v>
      </c>
    </row>
    <row r="1217" spans="19:35" x14ac:dyDescent="0.25">
      <c r="S1217" s="320">
        <f t="shared" si="299"/>
        <v>0</v>
      </c>
      <c r="T1217" s="320">
        <f t="shared" si="300"/>
        <v>0</v>
      </c>
      <c r="U1217" s="320"/>
      <c r="V1217" s="320" t="e">
        <f>VLOOKUP(S1217,'Price list'!D$15:S$298,15,FALSE)</f>
        <v>#N/A</v>
      </c>
      <c r="W1217" s="320">
        <f t="shared" si="301"/>
        <v>0</v>
      </c>
      <c r="X1217" s="320">
        <f t="shared" si="302"/>
        <v>0</v>
      </c>
      <c r="Y1217" s="318" t="e">
        <f t="shared" si="298"/>
        <v>#N/A</v>
      </c>
      <c r="Z1217" s="318">
        <f t="shared" si="303"/>
        <v>0</v>
      </c>
      <c r="AC1217" s="318" t="e">
        <f t="shared" si="304"/>
        <v>#N/A</v>
      </c>
      <c r="AD1217" s="318">
        <f t="shared" si="305"/>
        <v>0</v>
      </c>
      <c r="AE1217" s="318" t="e">
        <f t="shared" si="306"/>
        <v>#N/A</v>
      </c>
      <c r="AF1217" s="318" t="e">
        <f>VLOOKUP(AC1217,'Price list'!AN:AO,2,FALSE)</f>
        <v>#N/A</v>
      </c>
      <c r="AG1217" s="318">
        <f t="shared" si="307"/>
        <v>0</v>
      </c>
      <c r="AH1217" s="318">
        <f t="shared" si="308"/>
        <v>0</v>
      </c>
      <c r="AI1217" s="318">
        <f t="shared" si="309"/>
        <v>0</v>
      </c>
    </row>
    <row r="1218" spans="19:35" x14ac:dyDescent="0.25">
      <c r="S1218" s="320">
        <f t="shared" si="299"/>
        <v>0</v>
      </c>
      <c r="T1218" s="320">
        <f t="shared" si="300"/>
        <v>0</v>
      </c>
      <c r="U1218" s="320"/>
      <c r="V1218" s="320" t="e">
        <f>VLOOKUP(S1218,'Price list'!D$15:S$298,15,FALSE)</f>
        <v>#N/A</v>
      </c>
      <c r="W1218" s="320">
        <f t="shared" si="301"/>
        <v>0</v>
      </c>
      <c r="X1218" s="320">
        <f t="shared" si="302"/>
        <v>0</v>
      </c>
      <c r="Y1218" s="318" t="e">
        <f t="shared" si="298"/>
        <v>#N/A</v>
      </c>
      <c r="Z1218" s="318">
        <f t="shared" si="303"/>
        <v>0</v>
      </c>
      <c r="AC1218" s="318" t="e">
        <f t="shared" si="304"/>
        <v>#N/A</v>
      </c>
      <c r="AD1218" s="318">
        <f t="shared" si="305"/>
        <v>0</v>
      </c>
      <c r="AE1218" s="318" t="e">
        <f t="shared" si="306"/>
        <v>#N/A</v>
      </c>
      <c r="AF1218" s="318" t="e">
        <f>VLOOKUP(AC1218,'Price list'!AN:AO,2,FALSE)</f>
        <v>#N/A</v>
      </c>
      <c r="AG1218" s="318">
        <f t="shared" si="307"/>
        <v>0</v>
      </c>
      <c r="AH1218" s="318">
        <f t="shared" si="308"/>
        <v>0</v>
      </c>
      <c r="AI1218" s="318">
        <f t="shared" si="309"/>
        <v>0</v>
      </c>
    </row>
    <row r="1219" spans="19:35" x14ac:dyDescent="0.25">
      <c r="S1219" s="320">
        <f t="shared" si="299"/>
        <v>0</v>
      </c>
      <c r="T1219" s="320">
        <f t="shared" si="300"/>
        <v>0</v>
      </c>
      <c r="U1219" s="320"/>
      <c r="V1219" s="320" t="e">
        <f>VLOOKUP(S1219,'Price list'!D$15:S$298,15,FALSE)</f>
        <v>#N/A</v>
      </c>
      <c r="W1219" s="320">
        <f t="shared" si="301"/>
        <v>0</v>
      </c>
      <c r="X1219" s="320">
        <f t="shared" si="302"/>
        <v>0</v>
      </c>
      <c r="Y1219" s="318" t="e">
        <f t="shared" ref="Y1219:Y1282" si="310">VLOOKUP(A1219,AA:AB,2,FALSE)</f>
        <v>#N/A</v>
      </c>
      <c r="Z1219" s="318">
        <f t="shared" si="303"/>
        <v>0</v>
      </c>
      <c r="AC1219" s="318" t="e">
        <f t="shared" si="304"/>
        <v>#N/A</v>
      </c>
      <c r="AD1219" s="318">
        <f t="shared" si="305"/>
        <v>0</v>
      </c>
      <c r="AE1219" s="318" t="e">
        <f t="shared" si="306"/>
        <v>#N/A</v>
      </c>
      <c r="AF1219" s="318" t="e">
        <f>VLOOKUP(AC1219,'Price list'!AN:AO,2,FALSE)</f>
        <v>#N/A</v>
      </c>
      <c r="AG1219" s="318">
        <f t="shared" si="307"/>
        <v>0</v>
      </c>
      <c r="AH1219" s="318">
        <f t="shared" si="308"/>
        <v>0</v>
      </c>
      <c r="AI1219" s="318">
        <f t="shared" si="309"/>
        <v>0</v>
      </c>
    </row>
    <row r="1220" spans="19:35" x14ac:dyDescent="0.25">
      <c r="S1220" s="320">
        <f t="shared" si="299"/>
        <v>0</v>
      </c>
      <c r="T1220" s="320">
        <f t="shared" si="300"/>
        <v>0</v>
      </c>
      <c r="U1220" s="320"/>
      <c r="V1220" s="320" t="e">
        <f>VLOOKUP(S1220,'Price list'!D$15:S$298,15,FALSE)</f>
        <v>#N/A</v>
      </c>
      <c r="W1220" s="320">
        <f t="shared" si="301"/>
        <v>0</v>
      </c>
      <c r="X1220" s="320">
        <f t="shared" si="302"/>
        <v>0</v>
      </c>
      <c r="Y1220" s="318" t="e">
        <f t="shared" si="310"/>
        <v>#N/A</v>
      </c>
      <c r="Z1220" s="318">
        <f t="shared" si="303"/>
        <v>0</v>
      </c>
      <c r="AC1220" s="318" t="e">
        <f t="shared" si="304"/>
        <v>#N/A</v>
      </c>
      <c r="AD1220" s="318">
        <f t="shared" si="305"/>
        <v>0</v>
      </c>
      <c r="AE1220" s="318" t="e">
        <f t="shared" si="306"/>
        <v>#N/A</v>
      </c>
      <c r="AF1220" s="318" t="e">
        <f>VLOOKUP(AC1220,'Price list'!AN:AO,2,FALSE)</f>
        <v>#N/A</v>
      </c>
      <c r="AG1220" s="318">
        <f t="shared" si="307"/>
        <v>0</v>
      </c>
      <c r="AH1220" s="318">
        <f t="shared" si="308"/>
        <v>0</v>
      </c>
      <c r="AI1220" s="318">
        <f t="shared" si="309"/>
        <v>0</v>
      </c>
    </row>
    <row r="1221" spans="19:35" x14ac:dyDescent="0.25">
      <c r="S1221" s="320">
        <f t="shared" si="299"/>
        <v>0</v>
      </c>
      <c r="T1221" s="320">
        <f t="shared" si="300"/>
        <v>0</v>
      </c>
      <c r="U1221" s="320"/>
      <c r="V1221" s="320" t="e">
        <f>VLOOKUP(S1221,'Price list'!D$15:S$298,15,FALSE)</f>
        <v>#N/A</v>
      </c>
      <c r="W1221" s="320">
        <f t="shared" si="301"/>
        <v>0</v>
      </c>
      <c r="X1221" s="320">
        <f t="shared" si="302"/>
        <v>0</v>
      </c>
      <c r="Y1221" s="318" t="e">
        <f t="shared" si="310"/>
        <v>#N/A</v>
      </c>
      <c r="Z1221" s="318">
        <f t="shared" si="303"/>
        <v>0</v>
      </c>
      <c r="AC1221" s="318" t="e">
        <f t="shared" si="304"/>
        <v>#N/A</v>
      </c>
      <c r="AD1221" s="318">
        <f t="shared" si="305"/>
        <v>0</v>
      </c>
      <c r="AE1221" s="318" t="e">
        <f t="shared" si="306"/>
        <v>#N/A</v>
      </c>
      <c r="AF1221" s="318" t="e">
        <f>VLOOKUP(AC1221,'Price list'!AN:AO,2,FALSE)</f>
        <v>#N/A</v>
      </c>
      <c r="AG1221" s="318">
        <f t="shared" si="307"/>
        <v>0</v>
      </c>
      <c r="AH1221" s="318">
        <f t="shared" si="308"/>
        <v>0</v>
      </c>
      <c r="AI1221" s="318">
        <f t="shared" si="309"/>
        <v>0</v>
      </c>
    </row>
    <row r="1222" spans="19:35" x14ac:dyDescent="0.25">
      <c r="S1222" s="320">
        <f t="shared" si="299"/>
        <v>0</v>
      </c>
      <c r="T1222" s="320">
        <f t="shared" si="300"/>
        <v>0</v>
      </c>
      <c r="U1222" s="320"/>
      <c r="V1222" s="320" t="e">
        <f>VLOOKUP(S1222,'Price list'!D$15:S$298,15,FALSE)</f>
        <v>#N/A</v>
      </c>
      <c r="W1222" s="320">
        <f t="shared" si="301"/>
        <v>0</v>
      </c>
      <c r="X1222" s="320">
        <f t="shared" si="302"/>
        <v>0</v>
      </c>
      <c r="Y1222" s="318" t="e">
        <f t="shared" si="310"/>
        <v>#N/A</v>
      </c>
      <c r="Z1222" s="318">
        <f t="shared" si="303"/>
        <v>0</v>
      </c>
      <c r="AC1222" s="318" t="e">
        <f t="shared" si="304"/>
        <v>#N/A</v>
      </c>
      <c r="AD1222" s="318">
        <f t="shared" si="305"/>
        <v>0</v>
      </c>
      <c r="AE1222" s="318" t="e">
        <f t="shared" si="306"/>
        <v>#N/A</v>
      </c>
      <c r="AF1222" s="318" t="e">
        <f>VLOOKUP(AC1222,'Price list'!AN:AO,2,FALSE)</f>
        <v>#N/A</v>
      </c>
      <c r="AG1222" s="318">
        <f t="shared" si="307"/>
        <v>0</v>
      </c>
      <c r="AH1222" s="318">
        <f t="shared" si="308"/>
        <v>0</v>
      </c>
      <c r="AI1222" s="318">
        <f t="shared" si="309"/>
        <v>0</v>
      </c>
    </row>
    <row r="1223" spans="19:35" x14ac:dyDescent="0.25">
      <c r="S1223" s="320">
        <f t="shared" si="299"/>
        <v>0</v>
      </c>
      <c r="T1223" s="320">
        <f t="shared" si="300"/>
        <v>0</v>
      </c>
      <c r="U1223" s="320"/>
      <c r="V1223" s="320" t="e">
        <f>VLOOKUP(S1223,'Price list'!D$15:S$298,15,FALSE)</f>
        <v>#N/A</v>
      </c>
      <c r="W1223" s="320">
        <f t="shared" si="301"/>
        <v>0</v>
      </c>
      <c r="X1223" s="320">
        <f t="shared" si="302"/>
        <v>0</v>
      </c>
      <c r="Y1223" s="318" t="e">
        <f t="shared" si="310"/>
        <v>#N/A</v>
      </c>
      <c r="Z1223" s="318">
        <f t="shared" si="303"/>
        <v>0</v>
      </c>
      <c r="AC1223" s="318" t="e">
        <f t="shared" si="304"/>
        <v>#N/A</v>
      </c>
      <c r="AD1223" s="318">
        <f t="shared" si="305"/>
        <v>0</v>
      </c>
      <c r="AE1223" s="318" t="e">
        <f t="shared" si="306"/>
        <v>#N/A</v>
      </c>
      <c r="AF1223" s="318" t="e">
        <f>VLOOKUP(AC1223,'Price list'!AN:AO,2,FALSE)</f>
        <v>#N/A</v>
      </c>
      <c r="AG1223" s="318">
        <f t="shared" si="307"/>
        <v>0</v>
      </c>
      <c r="AH1223" s="318">
        <f t="shared" si="308"/>
        <v>0</v>
      </c>
      <c r="AI1223" s="318">
        <f t="shared" si="309"/>
        <v>0</v>
      </c>
    </row>
    <row r="1224" spans="19:35" x14ac:dyDescent="0.25">
      <c r="S1224" s="320">
        <f t="shared" si="299"/>
        <v>0</v>
      </c>
      <c r="T1224" s="320">
        <f t="shared" si="300"/>
        <v>0</v>
      </c>
      <c r="U1224" s="320"/>
      <c r="V1224" s="320" t="e">
        <f>VLOOKUP(S1224,'Price list'!D$15:S$298,15,FALSE)</f>
        <v>#N/A</v>
      </c>
      <c r="W1224" s="320">
        <f t="shared" si="301"/>
        <v>0</v>
      </c>
      <c r="X1224" s="320">
        <f t="shared" si="302"/>
        <v>0</v>
      </c>
      <c r="Y1224" s="318" t="e">
        <f t="shared" si="310"/>
        <v>#N/A</v>
      </c>
      <c r="Z1224" s="318">
        <f t="shared" si="303"/>
        <v>0</v>
      </c>
      <c r="AC1224" s="318" t="e">
        <f t="shared" si="304"/>
        <v>#N/A</v>
      </c>
      <c r="AD1224" s="318">
        <f t="shared" si="305"/>
        <v>0</v>
      </c>
      <c r="AE1224" s="318" t="e">
        <f t="shared" si="306"/>
        <v>#N/A</v>
      </c>
      <c r="AF1224" s="318" t="e">
        <f>VLOOKUP(AC1224,'Price list'!AN:AO,2,FALSE)</f>
        <v>#N/A</v>
      </c>
      <c r="AG1224" s="318">
        <f t="shared" si="307"/>
        <v>0</v>
      </c>
      <c r="AH1224" s="318">
        <f t="shared" si="308"/>
        <v>0</v>
      </c>
      <c r="AI1224" s="318">
        <f t="shared" si="309"/>
        <v>0</v>
      </c>
    </row>
    <row r="1225" spans="19:35" x14ac:dyDescent="0.25">
      <c r="S1225" s="320">
        <f t="shared" ref="S1225:S1288" si="311">E1225</f>
        <v>0</v>
      </c>
      <c r="T1225" s="320">
        <f t="shared" ref="T1225:T1288" si="312">D1225</f>
        <v>0</v>
      </c>
      <c r="U1225" s="320"/>
      <c r="V1225" s="320" t="e">
        <f>VLOOKUP(S1225,'Price list'!D$15:S$298,15,FALSE)</f>
        <v>#N/A</v>
      </c>
      <c r="W1225" s="320">
        <f t="shared" ref="W1225:W1288" si="313">G1225</f>
        <v>0</v>
      </c>
      <c r="X1225" s="320">
        <f t="shared" ref="X1225:X1288" si="314">H1225</f>
        <v>0</v>
      </c>
      <c r="Y1225" s="318" t="e">
        <f t="shared" si="310"/>
        <v>#N/A</v>
      </c>
      <c r="Z1225" s="318">
        <f t="shared" ref="Z1225:Z1288" si="315">B1225</f>
        <v>0</v>
      </c>
      <c r="AC1225" s="318" t="e">
        <f t="shared" ref="AC1225:AC1288" si="316">CONCATENATE(Y1225,S1225,Z1225)</f>
        <v>#N/A</v>
      </c>
      <c r="AD1225" s="318">
        <f t="shared" ref="AD1225:AD1288" si="317">S1225</f>
        <v>0</v>
      </c>
      <c r="AE1225" s="318" t="e">
        <f t="shared" ref="AE1225:AE1288" si="318">CONCATENATE(Y1225,AD1225)</f>
        <v>#N/A</v>
      </c>
      <c r="AF1225" s="318" t="e">
        <f>VLOOKUP(AC1225,'Price list'!AN:AO,2,FALSE)</f>
        <v>#N/A</v>
      </c>
      <c r="AG1225" s="318">
        <f t="shared" ref="AG1225:AG1288" si="319">S1225</f>
        <v>0</v>
      </c>
      <c r="AH1225" s="318">
        <f t="shared" ref="AH1225:AH1288" si="320">W1225</f>
        <v>0</v>
      </c>
      <c r="AI1225" s="318">
        <f t="shared" ref="AI1225:AI1288" si="321">X1225</f>
        <v>0</v>
      </c>
    </row>
    <row r="1226" spans="19:35" x14ac:dyDescent="0.25">
      <c r="S1226" s="320">
        <f t="shared" si="311"/>
        <v>0</v>
      </c>
      <c r="T1226" s="320">
        <f t="shared" si="312"/>
        <v>0</v>
      </c>
      <c r="U1226" s="320"/>
      <c r="V1226" s="320" t="e">
        <f>VLOOKUP(S1226,'Price list'!D$15:S$298,15,FALSE)</f>
        <v>#N/A</v>
      </c>
      <c r="W1226" s="320">
        <f t="shared" si="313"/>
        <v>0</v>
      </c>
      <c r="X1226" s="320">
        <f t="shared" si="314"/>
        <v>0</v>
      </c>
      <c r="Y1226" s="318" t="e">
        <f t="shared" si="310"/>
        <v>#N/A</v>
      </c>
      <c r="Z1226" s="318">
        <f t="shared" si="315"/>
        <v>0</v>
      </c>
      <c r="AC1226" s="318" t="e">
        <f t="shared" si="316"/>
        <v>#N/A</v>
      </c>
      <c r="AD1226" s="318">
        <f t="shared" si="317"/>
        <v>0</v>
      </c>
      <c r="AE1226" s="318" t="e">
        <f t="shared" si="318"/>
        <v>#N/A</v>
      </c>
      <c r="AF1226" s="318" t="e">
        <f>VLOOKUP(AC1226,'Price list'!AN:AO,2,FALSE)</f>
        <v>#N/A</v>
      </c>
      <c r="AG1226" s="318">
        <f t="shared" si="319"/>
        <v>0</v>
      </c>
      <c r="AH1226" s="318">
        <f t="shared" si="320"/>
        <v>0</v>
      </c>
      <c r="AI1226" s="318">
        <f t="shared" si="321"/>
        <v>0</v>
      </c>
    </row>
    <row r="1227" spans="19:35" x14ac:dyDescent="0.25">
      <c r="S1227" s="320">
        <f t="shared" si="311"/>
        <v>0</v>
      </c>
      <c r="T1227" s="320">
        <f t="shared" si="312"/>
        <v>0</v>
      </c>
      <c r="U1227" s="320"/>
      <c r="V1227" s="320" t="e">
        <f>VLOOKUP(S1227,'Price list'!D$15:S$298,15,FALSE)</f>
        <v>#N/A</v>
      </c>
      <c r="W1227" s="320">
        <f t="shared" si="313"/>
        <v>0</v>
      </c>
      <c r="X1227" s="320">
        <f t="shared" si="314"/>
        <v>0</v>
      </c>
      <c r="Y1227" s="318" t="e">
        <f t="shared" si="310"/>
        <v>#N/A</v>
      </c>
      <c r="Z1227" s="318">
        <f t="shared" si="315"/>
        <v>0</v>
      </c>
      <c r="AC1227" s="318" t="e">
        <f t="shared" si="316"/>
        <v>#N/A</v>
      </c>
      <c r="AD1227" s="318">
        <f t="shared" si="317"/>
        <v>0</v>
      </c>
      <c r="AE1227" s="318" t="e">
        <f t="shared" si="318"/>
        <v>#N/A</v>
      </c>
      <c r="AF1227" s="318" t="e">
        <f>VLOOKUP(AC1227,'Price list'!AN:AO,2,FALSE)</f>
        <v>#N/A</v>
      </c>
      <c r="AG1227" s="318">
        <f t="shared" si="319"/>
        <v>0</v>
      </c>
      <c r="AH1227" s="318">
        <f t="shared" si="320"/>
        <v>0</v>
      </c>
      <c r="AI1227" s="318">
        <f t="shared" si="321"/>
        <v>0</v>
      </c>
    </row>
    <row r="1228" spans="19:35" x14ac:dyDescent="0.25">
      <c r="S1228" s="320">
        <f t="shared" si="311"/>
        <v>0</v>
      </c>
      <c r="T1228" s="320">
        <f t="shared" si="312"/>
        <v>0</v>
      </c>
      <c r="U1228" s="320"/>
      <c r="V1228" s="320" t="e">
        <f>VLOOKUP(S1228,'Price list'!D$15:S$298,15,FALSE)</f>
        <v>#N/A</v>
      </c>
      <c r="W1228" s="320">
        <f t="shared" si="313"/>
        <v>0</v>
      </c>
      <c r="X1228" s="320">
        <f t="shared" si="314"/>
        <v>0</v>
      </c>
      <c r="Y1228" s="318" t="e">
        <f t="shared" si="310"/>
        <v>#N/A</v>
      </c>
      <c r="Z1228" s="318">
        <f t="shared" si="315"/>
        <v>0</v>
      </c>
      <c r="AC1228" s="318" t="e">
        <f t="shared" si="316"/>
        <v>#N/A</v>
      </c>
      <c r="AD1228" s="318">
        <f t="shared" si="317"/>
        <v>0</v>
      </c>
      <c r="AE1228" s="318" t="e">
        <f t="shared" si="318"/>
        <v>#N/A</v>
      </c>
      <c r="AF1228" s="318" t="e">
        <f>VLOOKUP(AC1228,'Price list'!AN:AO,2,FALSE)</f>
        <v>#N/A</v>
      </c>
      <c r="AG1228" s="318">
        <f t="shared" si="319"/>
        <v>0</v>
      </c>
      <c r="AH1228" s="318">
        <f t="shared" si="320"/>
        <v>0</v>
      </c>
      <c r="AI1228" s="318">
        <f t="shared" si="321"/>
        <v>0</v>
      </c>
    </row>
    <row r="1229" spans="19:35" x14ac:dyDescent="0.25">
      <c r="S1229" s="320">
        <f t="shared" si="311"/>
        <v>0</v>
      </c>
      <c r="T1229" s="320">
        <f t="shared" si="312"/>
        <v>0</v>
      </c>
      <c r="U1229" s="320"/>
      <c r="V1229" s="320" t="e">
        <f>VLOOKUP(S1229,'Price list'!D$15:S$298,15,FALSE)</f>
        <v>#N/A</v>
      </c>
      <c r="W1229" s="320">
        <f t="shared" si="313"/>
        <v>0</v>
      </c>
      <c r="X1229" s="320">
        <f t="shared" si="314"/>
        <v>0</v>
      </c>
      <c r="Y1229" s="318" t="e">
        <f t="shared" si="310"/>
        <v>#N/A</v>
      </c>
      <c r="Z1229" s="318">
        <f t="shared" si="315"/>
        <v>0</v>
      </c>
      <c r="AC1229" s="318" t="e">
        <f t="shared" si="316"/>
        <v>#N/A</v>
      </c>
      <c r="AD1229" s="318">
        <f t="shared" si="317"/>
        <v>0</v>
      </c>
      <c r="AE1229" s="318" t="e">
        <f t="shared" si="318"/>
        <v>#N/A</v>
      </c>
      <c r="AF1229" s="318" t="e">
        <f>VLOOKUP(AC1229,'Price list'!AN:AO,2,FALSE)</f>
        <v>#N/A</v>
      </c>
      <c r="AG1229" s="318">
        <f t="shared" si="319"/>
        <v>0</v>
      </c>
      <c r="AH1229" s="318">
        <f t="shared" si="320"/>
        <v>0</v>
      </c>
      <c r="AI1229" s="318">
        <f t="shared" si="321"/>
        <v>0</v>
      </c>
    </row>
    <row r="1230" spans="19:35" x14ac:dyDescent="0.25">
      <c r="S1230" s="320">
        <f t="shared" si="311"/>
        <v>0</v>
      </c>
      <c r="T1230" s="320">
        <f t="shared" si="312"/>
        <v>0</v>
      </c>
      <c r="U1230" s="320"/>
      <c r="V1230" s="320" t="e">
        <f>VLOOKUP(S1230,'Price list'!D$15:S$298,15,FALSE)</f>
        <v>#N/A</v>
      </c>
      <c r="W1230" s="320">
        <f t="shared" si="313"/>
        <v>0</v>
      </c>
      <c r="X1230" s="320">
        <f t="shared" si="314"/>
        <v>0</v>
      </c>
      <c r="Y1230" s="318" t="e">
        <f t="shared" si="310"/>
        <v>#N/A</v>
      </c>
      <c r="Z1230" s="318">
        <f t="shared" si="315"/>
        <v>0</v>
      </c>
      <c r="AC1230" s="318" t="e">
        <f t="shared" si="316"/>
        <v>#N/A</v>
      </c>
      <c r="AD1230" s="318">
        <f t="shared" si="317"/>
        <v>0</v>
      </c>
      <c r="AE1230" s="318" t="e">
        <f t="shared" si="318"/>
        <v>#N/A</v>
      </c>
      <c r="AF1230" s="318" t="e">
        <f>VLOOKUP(AC1230,'Price list'!AN:AO,2,FALSE)</f>
        <v>#N/A</v>
      </c>
      <c r="AG1230" s="318">
        <f t="shared" si="319"/>
        <v>0</v>
      </c>
      <c r="AH1230" s="318">
        <f t="shared" si="320"/>
        <v>0</v>
      </c>
      <c r="AI1230" s="318">
        <f t="shared" si="321"/>
        <v>0</v>
      </c>
    </row>
    <row r="1231" spans="19:35" x14ac:dyDescent="0.25">
      <c r="S1231" s="320">
        <f t="shared" si="311"/>
        <v>0</v>
      </c>
      <c r="T1231" s="320">
        <f t="shared" si="312"/>
        <v>0</v>
      </c>
      <c r="U1231" s="320"/>
      <c r="V1231" s="320" t="e">
        <f>VLOOKUP(S1231,'Price list'!D$15:S$298,15,FALSE)</f>
        <v>#N/A</v>
      </c>
      <c r="W1231" s="320">
        <f t="shared" si="313"/>
        <v>0</v>
      </c>
      <c r="X1231" s="320">
        <f t="shared" si="314"/>
        <v>0</v>
      </c>
      <c r="Y1231" s="318" t="e">
        <f t="shared" si="310"/>
        <v>#N/A</v>
      </c>
      <c r="Z1231" s="318">
        <f t="shared" si="315"/>
        <v>0</v>
      </c>
      <c r="AC1231" s="318" t="e">
        <f t="shared" si="316"/>
        <v>#N/A</v>
      </c>
      <c r="AD1231" s="318">
        <f t="shared" si="317"/>
        <v>0</v>
      </c>
      <c r="AE1231" s="318" t="e">
        <f t="shared" si="318"/>
        <v>#N/A</v>
      </c>
      <c r="AF1231" s="318" t="e">
        <f>VLOOKUP(AC1231,'Price list'!AN:AO,2,FALSE)</f>
        <v>#N/A</v>
      </c>
      <c r="AG1231" s="318">
        <f t="shared" si="319"/>
        <v>0</v>
      </c>
      <c r="AH1231" s="318">
        <f t="shared" si="320"/>
        <v>0</v>
      </c>
      <c r="AI1231" s="318">
        <f t="shared" si="321"/>
        <v>0</v>
      </c>
    </row>
    <row r="1232" spans="19:35" x14ac:dyDescent="0.25">
      <c r="S1232" s="320">
        <f t="shared" si="311"/>
        <v>0</v>
      </c>
      <c r="T1232" s="320">
        <f t="shared" si="312"/>
        <v>0</v>
      </c>
      <c r="U1232" s="320"/>
      <c r="V1232" s="320" t="e">
        <f>VLOOKUP(S1232,'Price list'!D$15:S$298,15,FALSE)</f>
        <v>#N/A</v>
      </c>
      <c r="W1232" s="320">
        <f t="shared" si="313"/>
        <v>0</v>
      </c>
      <c r="X1232" s="320">
        <f t="shared" si="314"/>
        <v>0</v>
      </c>
      <c r="Y1232" s="318" t="e">
        <f t="shared" si="310"/>
        <v>#N/A</v>
      </c>
      <c r="Z1232" s="318">
        <f t="shared" si="315"/>
        <v>0</v>
      </c>
      <c r="AC1232" s="318" t="e">
        <f t="shared" si="316"/>
        <v>#N/A</v>
      </c>
      <c r="AD1232" s="318">
        <f t="shared" si="317"/>
        <v>0</v>
      </c>
      <c r="AE1232" s="318" t="e">
        <f t="shared" si="318"/>
        <v>#N/A</v>
      </c>
      <c r="AF1232" s="318" t="e">
        <f>VLOOKUP(AC1232,'Price list'!AN:AO,2,FALSE)</f>
        <v>#N/A</v>
      </c>
      <c r="AG1232" s="318">
        <f t="shared" si="319"/>
        <v>0</v>
      </c>
      <c r="AH1232" s="318">
        <f t="shared" si="320"/>
        <v>0</v>
      </c>
      <c r="AI1232" s="318">
        <f t="shared" si="321"/>
        <v>0</v>
      </c>
    </row>
    <row r="1233" spans="19:35" x14ac:dyDescent="0.25">
      <c r="S1233" s="320">
        <f t="shared" si="311"/>
        <v>0</v>
      </c>
      <c r="T1233" s="320">
        <f t="shared" si="312"/>
        <v>0</v>
      </c>
      <c r="U1233" s="320"/>
      <c r="V1233" s="320" t="e">
        <f>VLOOKUP(S1233,'Price list'!D$15:S$298,15,FALSE)</f>
        <v>#N/A</v>
      </c>
      <c r="W1233" s="320">
        <f t="shared" si="313"/>
        <v>0</v>
      </c>
      <c r="X1233" s="320">
        <f t="shared" si="314"/>
        <v>0</v>
      </c>
      <c r="Y1233" s="318" t="e">
        <f t="shared" si="310"/>
        <v>#N/A</v>
      </c>
      <c r="Z1233" s="318">
        <f t="shared" si="315"/>
        <v>0</v>
      </c>
      <c r="AC1233" s="318" t="e">
        <f t="shared" si="316"/>
        <v>#N/A</v>
      </c>
      <c r="AD1233" s="318">
        <f t="shared" si="317"/>
        <v>0</v>
      </c>
      <c r="AE1233" s="318" t="e">
        <f t="shared" si="318"/>
        <v>#N/A</v>
      </c>
      <c r="AF1233" s="318" t="e">
        <f>VLOOKUP(AC1233,'Price list'!AN:AO,2,FALSE)</f>
        <v>#N/A</v>
      </c>
      <c r="AG1233" s="318">
        <f t="shared" si="319"/>
        <v>0</v>
      </c>
      <c r="AH1233" s="318">
        <f t="shared" si="320"/>
        <v>0</v>
      </c>
      <c r="AI1233" s="318">
        <f t="shared" si="321"/>
        <v>0</v>
      </c>
    </row>
    <row r="1234" spans="19:35" x14ac:dyDescent="0.25">
      <c r="S1234" s="320">
        <f t="shared" si="311"/>
        <v>0</v>
      </c>
      <c r="T1234" s="320">
        <f t="shared" si="312"/>
        <v>0</v>
      </c>
      <c r="U1234" s="320"/>
      <c r="V1234" s="320" t="e">
        <f>VLOOKUP(S1234,'Price list'!D$15:S$298,15,FALSE)</f>
        <v>#N/A</v>
      </c>
      <c r="W1234" s="320">
        <f t="shared" si="313"/>
        <v>0</v>
      </c>
      <c r="X1234" s="320">
        <f t="shared" si="314"/>
        <v>0</v>
      </c>
      <c r="Y1234" s="318" t="e">
        <f t="shared" si="310"/>
        <v>#N/A</v>
      </c>
      <c r="Z1234" s="318">
        <f t="shared" si="315"/>
        <v>0</v>
      </c>
      <c r="AC1234" s="318" t="e">
        <f t="shared" si="316"/>
        <v>#N/A</v>
      </c>
      <c r="AD1234" s="318">
        <f t="shared" si="317"/>
        <v>0</v>
      </c>
      <c r="AE1234" s="318" t="e">
        <f t="shared" si="318"/>
        <v>#N/A</v>
      </c>
      <c r="AF1234" s="318" t="e">
        <f>VLOOKUP(AC1234,'Price list'!AN:AO,2,FALSE)</f>
        <v>#N/A</v>
      </c>
      <c r="AG1234" s="318">
        <f t="shared" si="319"/>
        <v>0</v>
      </c>
      <c r="AH1234" s="318">
        <f t="shared" si="320"/>
        <v>0</v>
      </c>
      <c r="AI1234" s="318">
        <f t="shared" si="321"/>
        <v>0</v>
      </c>
    </row>
    <row r="1235" spans="19:35" x14ac:dyDescent="0.25">
      <c r="S1235" s="320">
        <f t="shared" si="311"/>
        <v>0</v>
      </c>
      <c r="T1235" s="320">
        <f t="shared" si="312"/>
        <v>0</v>
      </c>
      <c r="U1235" s="320"/>
      <c r="V1235" s="320" t="e">
        <f>VLOOKUP(S1235,'Price list'!D$15:S$298,15,FALSE)</f>
        <v>#N/A</v>
      </c>
      <c r="W1235" s="320">
        <f t="shared" si="313"/>
        <v>0</v>
      </c>
      <c r="X1235" s="320">
        <f t="shared" si="314"/>
        <v>0</v>
      </c>
      <c r="Y1235" s="318" t="e">
        <f t="shared" si="310"/>
        <v>#N/A</v>
      </c>
      <c r="Z1235" s="318">
        <f t="shared" si="315"/>
        <v>0</v>
      </c>
      <c r="AC1235" s="318" t="e">
        <f t="shared" si="316"/>
        <v>#N/A</v>
      </c>
      <c r="AD1235" s="318">
        <f t="shared" si="317"/>
        <v>0</v>
      </c>
      <c r="AE1235" s="318" t="e">
        <f t="shared" si="318"/>
        <v>#N/A</v>
      </c>
      <c r="AF1235" s="318" t="e">
        <f>VLOOKUP(AC1235,'Price list'!AN:AO,2,FALSE)</f>
        <v>#N/A</v>
      </c>
      <c r="AG1235" s="318">
        <f t="shared" si="319"/>
        <v>0</v>
      </c>
      <c r="AH1235" s="318">
        <f t="shared" si="320"/>
        <v>0</v>
      </c>
      <c r="AI1235" s="318">
        <f t="shared" si="321"/>
        <v>0</v>
      </c>
    </row>
    <row r="1236" spans="19:35" x14ac:dyDescent="0.25">
      <c r="S1236" s="320">
        <f t="shared" si="311"/>
        <v>0</v>
      </c>
      <c r="T1236" s="320">
        <f t="shared" si="312"/>
        <v>0</v>
      </c>
      <c r="U1236" s="320"/>
      <c r="V1236" s="320" t="e">
        <f>VLOOKUP(S1236,'Price list'!D$15:S$298,15,FALSE)</f>
        <v>#N/A</v>
      </c>
      <c r="W1236" s="320">
        <f t="shared" si="313"/>
        <v>0</v>
      </c>
      <c r="X1236" s="320">
        <f t="shared" si="314"/>
        <v>0</v>
      </c>
      <c r="Y1236" s="318" t="e">
        <f t="shared" si="310"/>
        <v>#N/A</v>
      </c>
      <c r="Z1236" s="318">
        <f t="shared" si="315"/>
        <v>0</v>
      </c>
      <c r="AC1236" s="318" t="e">
        <f t="shared" si="316"/>
        <v>#N/A</v>
      </c>
      <c r="AD1236" s="318">
        <f t="shared" si="317"/>
        <v>0</v>
      </c>
      <c r="AE1236" s="318" t="e">
        <f t="shared" si="318"/>
        <v>#N/A</v>
      </c>
      <c r="AF1236" s="318" t="e">
        <f>VLOOKUP(AC1236,'Price list'!AN:AO,2,FALSE)</f>
        <v>#N/A</v>
      </c>
      <c r="AG1236" s="318">
        <f t="shared" si="319"/>
        <v>0</v>
      </c>
      <c r="AH1236" s="318">
        <f t="shared" si="320"/>
        <v>0</v>
      </c>
      <c r="AI1236" s="318">
        <f t="shared" si="321"/>
        <v>0</v>
      </c>
    </row>
    <row r="1237" spans="19:35" x14ac:dyDescent="0.25">
      <c r="S1237" s="320">
        <f t="shared" si="311"/>
        <v>0</v>
      </c>
      <c r="T1237" s="320">
        <f t="shared" si="312"/>
        <v>0</v>
      </c>
      <c r="U1237" s="320"/>
      <c r="V1237" s="320" t="e">
        <f>VLOOKUP(S1237,'Price list'!D$15:S$298,15,FALSE)</f>
        <v>#N/A</v>
      </c>
      <c r="W1237" s="320">
        <f t="shared" si="313"/>
        <v>0</v>
      </c>
      <c r="X1237" s="320">
        <f t="shared" si="314"/>
        <v>0</v>
      </c>
      <c r="Y1237" s="318" t="e">
        <f t="shared" si="310"/>
        <v>#N/A</v>
      </c>
      <c r="Z1237" s="318">
        <f t="shared" si="315"/>
        <v>0</v>
      </c>
      <c r="AC1237" s="318" t="e">
        <f t="shared" si="316"/>
        <v>#N/A</v>
      </c>
      <c r="AD1237" s="318">
        <f t="shared" si="317"/>
        <v>0</v>
      </c>
      <c r="AE1237" s="318" t="e">
        <f t="shared" si="318"/>
        <v>#N/A</v>
      </c>
      <c r="AF1237" s="318" t="e">
        <f>VLOOKUP(AC1237,'Price list'!AN:AO,2,FALSE)</f>
        <v>#N/A</v>
      </c>
      <c r="AG1237" s="318">
        <f t="shared" si="319"/>
        <v>0</v>
      </c>
      <c r="AH1237" s="318">
        <f t="shared" si="320"/>
        <v>0</v>
      </c>
      <c r="AI1237" s="318">
        <f t="shared" si="321"/>
        <v>0</v>
      </c>
    </row>
    <row r="1238" spans="19:35" x14ac:dyDescent="0.25">
      <c r="S1238" s="320">
        <f t="shared" si="311"/>
        <v>0</v>
      </c>
      <c r="T1238" s="320">
        <f t="shared" si="312"/>
        <v>0</v>
      </c>
      <c r="U1238" s="320"/>
      <c r="V1238" s="320" t="e">
        <f>VLOOKUP(S1238,'Price list'!D$15:S$298,15,FALSE)</f>
        <v>#N/A</v>
      </c>
      <c r="W1238" s="320">
        <f t="shared" si="313"/>
        <v>0</v>
      </c>
      <c r="X1238" s="320">
        <f t="shared" si="314"/>
        <v>0</v>
      </c>
      <c r="Y1238" s="318" t="e">
        <f t="shared" si="310"/>
        <v>#N/A</v>
      </c>
      <c r="Z1238" s="318">
        <f t="shared" si="315"/>
        <v>0</v>
      </c>
      <c r="AC1238" s="318" t="e">
        <f t="shared" si="316"/>
        <v>#N/A</v>
      </c>
      <c r="AD1238" s="318">
        <f t="shared" si="317"/>
        <v>0</v>
      </c>
      <c r="AE1238" s="318" t="e">
        <f t="shared" si="318"/>
        <v>#N/A</v>
      </c>
      <c r="AF1238" s="318" t="e">
        <f>VLOOKUP(AC1238,'Price list'!AN:AO,2,FALSE)</f>
        <v>#N/A</v>
      </c>
      <c r="AG1238" s="318">
        <f t="shared" si="319"/>
        <v>0</v>
      </c>
      <c r="AH1238" s="318">
        <f t="shared" si="320"/>
        <v>0</v>
      </c>
      <c r="AI1238" s="318">
        <f t="shared" si="321"/>
        <v>0</v>
      </c>
    </row>
    <row r="1239" spans="19:35" x14ac:dyDescent="0.25">
      <c r="S1239" s="320">
        <f t="shared" si="311"/>
        <v>0</v>
      </c>
      <c r="T1239" s="320">
        <f t="shared" si="312"/>
        <v>0</v>
      </c>
      <c r="U1239" s="320"/>
      <c r="V1239" s="320" t="e">
        <f>VLOOKUP(S1239,'Price list'!D$15:S$298,15,FALSE)</f>
        <v>#N/A</v>
      </c>
      <c r="W1239" s="320">
        <f t="shared" si="313"/>
        <v>0</v>
      </c>
      <c r="X1239" s="320">
        <f t="shared" si="314"/>
        <v>0</v>
      </c>
      <c r="Y1239" s="318" t="e">
        <f t="shared" si="310"/>
        <v>#N/A</v>
      </c>
      <c r="Z1239" s="318">
        <f t="shared" si="315"/>
        <v>0</v>
      </c>
      <c r="AC1239" s="318" t="e">
        <f t="shared" si="316"/>
        <v>#N/A</v>
      </c>
      <c r="AD1239" s="318">
        <f t="shared" si="317"/>
        <v>0</v>
      </c>
      <c r="AE1239" s="318" t="e">
        <f t="shared" si="318"/>
        <v>#N/A</v>
      </c>
      <c r="AF1239" s="318" t="e">
        <f>VLOOKUP(AC1239,'Price list'!AN:AO,2,FALSE)</f>
        <v>#N/A</v>
      </c>
      <c r="AG1239" s="318">
        <f t="shared" si="319"/>
        <v>0</v>
      </c>
      <c r="AH1239" s="318">
        <f t="shared" si="320"/>
        <v>0</v>
      </c>
      <c r="AI1239" s="318">
        <f t="shared" si="321"/>
        <v>0</v>
      </c>
    </row>
    <row r="1240" spans="19:35" x14ac:dyDescent="0.25">
      <c r="S1240" s="320">
        <f t="shared" si="311"/>
        <v>0</v>
      </c>
      <c r="T1240" s="320">
        <f t="shared" si="312"/>
        <v>0</v>
      </c>
      <c r="U1240" s="320"/>
      <c r="V1240" s="320" t="e">
        <f>VLOOKUP(S1240,'Price list'!D$15:S$298,15,FALSE)</f>
        <v>#N/A</v>
      </c>
      <c r="W1240" s="320">
        <f t="shared" si="313"/>
        <v>0</v>
      </c>
      <c r="X1240" s="320">
        <f t="shared" si="314"/>
        <v>0</v>
      </c>
      <c r="Y1240" s="318" t="e">
        <f t="shared" si="310"/>
        <v>#N/A</v>
      </c>
      <c r="Z1240" s="318">
        <f t="shared" si="315"/>
        <v>0</v>
      </c>
      <c r="AC1240" s="318" t="e">
        <f t="shared" si="316"/>
        <v>#N/A</v>
      </c>
      <c r="AD1240" s="318">
        <f t="shared" si="317"/>
        <v>0</v>
      </c>
      <c r="AE1240" s="318" t="e">
        <f t="shared" si="318"/>
        <v>#N/A</v>
      </c>
      <c r="AF1240" s="318" t="e">
        <f>VLOOKUP(AC1240,'Price list'!AN:AO,2,FALSE)</f>
        <v>#N/A</v>
      </c>
      <c r="AG1240" s="318">
        <f t="shared" si="319"/>
        <v>0</v>
      </c>
      <c r="AH1240" s="318">
        <f t="shared" si="320"/>
        <v>0</v>
      </c>
      <c r="AI1240" s="318">
        <f t="shared" si="321"/>
        <v>0</v>
      </c>
    </row>
    <row r="1241" spans="19:35" x14ac:dyDescent="0.25">
      <c r="S1241" s="320">
        <f t="shared" si="311"/>
        <v>0</v>
      </c>
      <c r="T1241" s="320">
        <f t="shared" si="312"/>
        <v>0</v>
      </c>
      <c r="U1241" s="320"/>
      <c r="V1241" s="320" t="e">
        <f>VLOOKUP(S1241,'Price list'!D$15:S$298,15,FALSE)</f>
        <v>#N/A</v>
      </c>
      <c r="W1241" s="320">
        <f t="shared" si="313"/>
        <v>0</v>
      </c>
      <c r="X1241" s="320">
        <f t="shared" si="314"/>
        <v>0</v>
      </c>
      <c r="Y1241" s="318" t="e">
        <f t="shared" si="310"/>
        <v>#N/A</v>
      </c>
      <c r="Z1241" s="318">
        <f t="shared" si="315"/>
        <v>0</v>
      </c>
      <c r="AC1241" s="318" t="e">
        <f t="shared" si="316"/>
        <v>#N/A</v>
      </c>
      <c r="AD1241" s="318">
        <f t="shared" si="317"/>
        <v>0</v>
      </c>
      <c r="AE1241" s="318" t="e">
        <f t="shared" si="318"/>
        <v>#N/A</v>
      </c>
      <c r="AF1241" s="318" t="e">
        <f>VLOOKUP(AC1241,'Price list'!AN:AO,2,FALSE)</f>
        <v>#N/A</v>
      </c>
      <c r="AG1241" s="318">
        <f t="shared" si="319"/>
        <v>0</v>
      </c>
      <c r="AH1241" s="318">
        <f t="shared" si="320"/>
        <v>0</v>
      </c>
      <c r="AI1241" s="318">
        <f t="shared" si="321"/>
        <v>0</v>
      </c>
    </row>
    <row r="1242" spans="19:35" x14ac:dyDescent="0.25">
      <c r="S1242" s="320">
        <f t="shared" si="311"/>
        <v>0</v>
      </c>
      <c r="T1242" s="320">
        <f t="shared" si="312"/>
        <v>0</v>
      </c>
      <c r="U1242" s="320"/>
      <c r="V1242" s="320" t="e">
        <f>VLOOKUP(S1242,'Price list'!D$15:S$298,15,FALSE)</f>
        <v>#N/A</v>
      </c>
      <c r="W1242" s="320">
        <f t="shared" si="313"/>
        <v>0</v>
      </c>
      <c r="X1242" s="320">
        <f t="shared" si="314"/>
        <v>0</v>
      </c>
      <c r="Y1242" s="318" t="e">
        <f t="shared" si="310"/>
        <v>#N/A</v>
      </c>
      <c r="Z1242" s="318">
        <f t="shared" si="315"/>
        <v>0</v>
      </c>
      <c r="AC1242" s="318" t="e">
        <f t="shared" si="316"/>
        <v>#N/A</v>
      </c>
      <c r="AD1242" s="318">
        <f t="shared" si="317"/>
        <v>0</v>
      </c>
      <c r="AE1242" s="318" t="e">
        <f t="shared" si="318"/>
        <v>#N/A</v>
      </c>
      <c r="AF1242" s="318" t="e">
        <f>VLOOKUP(AC1242,'Price list'!AN:AO,2,FALSE)</f>
        <v>#N/A</v>
      </c>
      <c r="AG1242" s="318">
        <f t="shared" si="319"/>
        <v>0</v>
      </c>
      <c r="AH1242" s="318">
        <f t="shared" si="320"/>
        <v>0</v>
      </c>
      <c r="AI1242" s="318">
        <f t="shared" si="321"/>
        <v>0</v>
      </c>
    </row>
    <row r="1243" spans="19:35" x14ac:dyDescent="0.25">
      <c r="S1243" s="320">
        <f t="shared" si="311"/>
        <v>0</v>
      </c>
      <c r="T1243" s="320">
        <f t="shared" si="312"/>
        <v>0</v>
      </c>
      <c r="U1243" s="320"/>
      <c r="V1243" s="320" t="e">
        <f>VLOOKUP(S1243,'Price list'!D$15:S$298,15,FALSE)</f>
        <v>#N/A</v>
      </c>
      <c r="W1243" s="320">
        <f t="shared" si="313"/>
        <v>0</v>
      </c>
      <c r="X1243" s="320">
        <f t="shared" si="314"/>
        <v>0</v>
      </c>
      <c r="Y1243" s="318" t="e">
        <f t="shared" si="310"/>
        <v>#N/A</v>
      </c>
      <c r="Z1243" s="318">
        <f t="shared" si="315"/>
        <v>0</v>
      </c>
      <c r="AC1243" s="318" t="e">
        <f t="shared" si="316"/>
        <v>#N/A</v>
      </c>
      <c r="AD1243" s="318">
        <f t="shared" si="317"/>
        <v>0</v>
      </c>
      <c r="AE1243" s="318" t="e">
        <f t="shared" si="318"/>
        <v>#N/A</v>
      </c>
      <c r="AF1243" s="318" t="e">
        <f>VLOOKUP(AC1243,'Price list'!AN:AO,2,FALSE)</f>
        <v>#N/A</v>
      </c>
      <c r="AG1243" s="318">
        <f t="shared" si="319"/>
        <v>0</v>
      </c>
      <c r="AH1243" s="318">
        <f t="shared" si="320"/>
        <v>0</v>
      </c>
      <c r="AI1243" s="318">
        <f t="shared" si="321"/>
        <v>0</v>
      </c>
    </row>
    <row r="1244" spans="19:35" x14ac:dyDescent="0.25">
      <c r="S1244" s="320">
        <f t="shared" si="311"/>
        <v>0</v>
      </c>
      <c r="T1244" s="320">
        <f t="shared" si="312"/>
        <v>0</v>
      </c>
      <c r="U1244" s="320"/>
      <c r="V1244" s="320" t="e">
        <f>VLOOKUP(S1244,'Price list'!D$15:S$298,15,FALSE)</f>
        <v>#N/A</v>
      </c>
      <c r="W1244" s="320">
        <f t="shared" si="313"/>
        <v>0</v>
      </c>
      <c r="X1244" s="320">
        <f t="shared" si="314"/>
        <v>0</v>
      </c>
      <c r="Y1244" s="318" t="e">
        <f t="shared" si="310"/>
        <v>#N/A</v>
      </c>
      <c r="Z1244" s="318">
        <f t="shared" si="315"/>
        <v>0</v>
      </c>
      <c r="AC1244" s="318" t="e">
        <f t="shared" si="316"/>
        <v>#N/A</v>
      </c>
      <c r="AD1244" s="318">
        <f t="shared" si="317"/>
        <v>0</v>
      </c>
      <c r="AE1244" s="318" t="e">
        <f t="shared" si="318"/>
        <v>#N/A</v>
      </c>
      <c r="AF1244" s="318" t="e">
        <f>VLOOKUP(AC1244,'Price list'!AN:AO,2,FALSE)</f>
        <v>#N/A</v>
      </c>
      <c r="AG1244" s="318">
        <f t="shared" si="319"/>
        <v>0</v>
      </c>
      <c r="AH1244" s="318">
        <f t="shared" si="320"/>
        <v>0</v>
      </c>
      <c r="AI1244" s="318">
        <f t="shared" si="321"/>
        <v>0</v>
      </c>
    </row>
    <row r="1245" spans="19:35" x14ac:dyDescent="0.25">
      <c r="S1245" s="320">
        <f t="shared" si="311"/>
        <v>0</v>
      </c>
      <c r="T1245" s="320">
        <f t="shared" si="312"/>
        <v>0</v>
      </c>
      <c r="U1245" s="320"/>
      <c r="V1245" s="320" t="e">
        <f>VLOOKUP(S1245,'Price list'!D$15:S$298,15,FALSE)</f>
        <v>#N/A</v>
      </c>
      <c r="W1245" s="320">
        <f t="shared" si="313"/>
        <v>0</v>
      </c>
      <c r="X1245" s="320">
        <f t="shared" si="314"/>
        <v>0</v>
      </c>
      <c r="Y1245" s="318" t="e">
        <f t="shared" si="310"/>
        <v>#N/A</v>
      </c>
      <c r="Z1245" s="318">
        <f t="shared" si="315"/>
        <v>0</v>
      </c>
      <c r="AC1245" s="318" t="e">
        <f t="shared" si="316"/>
        <v>#N/A</v>
      </c>
      <c r="AD1245" s="318">
        <f t="shared" si="317"/>
        <v>0</v>
      </c>
      <c r="AE1245" s="318" t="e">
        <f t="shared" si="318"/>
        <v>#N/A</v>
      </c>
      <c r="AF1245" s="318" t="e">
        <f>VLOOKUP(AC1245,'Price list'!AN:AO,2,FALSE)</f>
        <v>#N/A</v>
      </c>
      <c r="AG1245" s="318">
        <f t="shared" si="319"/>
        <v>0</v>
      </c>
      <c r="AH1245" s="318">
        <f t="shared" si="320"/>
        <v>0</v>
      </c>
      <c r="AI1245" s="318">
        <f t="shared" si="321"/>
        <v>0</v>
      </c>
    </row>
    <row r="1246" spans="19:35" x14ac:dyDescent="0.25">
      <c r="S1246" s="320">
        <f t="shared" si="311"/>
        <v>0</v>
      </c>
      <c r="T1246" s="320">
        <f t="shared" si="312"/>
        <v>0</v>
      </c>
      <c r="U1246" s="320"/>
      <c r="V1246" s="320" t="e">
        <f>VLOOKUP(S1246,'Price list'!D$15:S$298,15,FALSE)</f>
        <v>#N/A</v>
      </c>
      <c r="W1246" s="320">
        <f t="shared" si="313"/>
        <v>0</v>
      </c>
      <c r="X1246" s="320">
        <f t="shared" si="314"/>
        <v>0</v>
      </c>
      <c r="Y1246" s="318" t="e">
        <f t="shared" si="310"/>
        <v>#N/A</v>
      </c>
      <c r="Z1246" s="318">
        <f t="shared" si="315"/>
        <v>0</v>
      </c>
      <c r="AC1246" s="318" t="e">
        <f t="shared" si="316"/>
        <v>#N/A</v>
      </c>
      <c r="AD1246" s="318">
        <f t="shared" si="317"/>
        <v>0</v>
      </c>
      <c r="AE1246" s="318" t="e">
        <f t="shared" si="318"/>
        <v>#N/A</v>
      </c>
      <c r="AF1246" s="318" t="e">
        <f>VLOOKUP(AC1246,'Price list'!AN:AO,2,FALSE)</f>
        <v>#N/A</v>
      </c>
      <c r="AG1246" s="318">
        <f t="shared" si="319"/>
        <v>0</v>
      </c>
      <c r="AH1246" s="318">
        <f t="shared" si="320"/>
        <v>0</v>
      </c>
      <c r="AI1246" s="318">
        <f t="shared" si="321"/>
        <v>0</v>
      </c>
    </row>
    <row r="1247" spans="19:35" x14ac:dyDescent="0.25">
      <c r="S1247" s="320">
        <f t="shared" si="311"/>
        <v>0</v>
      </c>
      <c r="T1247" s="320">
        <f t="shared" si="312"/>
        <v>0</v>
      </c>
      <c r="U1247" s="320"/>
      <c r="V1247" s="320" t="e">
        <f>VLOOKUP(S1247,'Price list'!D$15:S$298,15,FALSE)</f>
        <v>#N/A</v>
      </c>
      <c r="W1247" s="320">
        <f t="shared" si="313"/>
        <v>0</v>
      </c>
      <c r="X1247" s="320">
        <f t="shared" si="314"/>
        <v>0</v>
      </c>
      <c r="Y1247" s="318" t="e">
        <f t="shared" si="310"/>
        <v>#N/A</v>
      </c>
      <c r="Z1247" s="318">
        <f t="shared" si="315"/>
        <v>0</v>
      </c>
      <c r="AC1247" s="318" t="e">
        <f t="shared" si="316"/>
        <v>#N/A</v>
      </c>
      <c r="AD1247" s="318">
        <f t="shared" si="317"/>
        <v>0</v>
      </c>
      <c r="AE1247" s="318" t="e">
        <f t="shared" si="318"/>
        <v>#N/A</v>
      </c>
      <c r="AF1247" s="318" t="e">
        <f>VLOOKUP(AC1247,'Price list'!AN:AO,2,FALSE)</f>
        <v>#N/A</v>
      </c>
      <c r="AG1247" s="318">
        <f t="shared" si="319"/>
        <v>0</v>
      </c>
      <c r="AH1247" s="318">
        <f t="shared" si="320"/>
        <v>0</v>
      </c>
      <c r="AI1247" s="318">
        <f t="shared" si="321"/>
        <v>0</v>
      </c>
    </row>
    <row r="1248" spans="19:35" x14ac:dyDescent="0.25">
      <c r="S1248" s="320">
        <f t="shared" si="311"/>
        <v>0</v>
      </c>
      <c r="T1248" s="320">
        <f t="shared" si="312"/>
        <v>0</v>
      </c>
      <c r="U1248" s="320"/>
      <c r="V1248" s="320" t="e">
        <f>VLOOKUP(S1248,'Price list'!D$15:S$298,15,FALSE)</f>
        <v>#N/A</v>
      </c>
      <c r="W1248" s="320">
        <f t="shared" si="313"/>
        <v>0</v>
      </c>
      <c r="X1248" s="320">
        <f t="shared" si="314"/>
        <v>0</v>
      </c>
      <c r="Y1248" s="318" t="e">
        <f t="shared" si="310"/>
        <v>#N/A</v>
      </c>
      <c r="Z1248" s="318">
        <f t="shared" si="315"/>
        <v>0</v>
      </c>
      <c r="AC1248" s="318" t="e">
        <f t="shared" si="316"/>
        <v>#N/A</v>
      </c>
      <c r="AD1248" s="318">
        <f t="shared" si="317"/>
        <v>0</v>
      </c>
      <c r="AE1248" s="318" t="e">
        <f t="shared" si="318"/>
        <v>#N/A</v>
      </c>
      <c r="AF1248" s="318" t="e">
        <f>VLOOKUP(AC1248,'Price list'!AN:AO,2,FALSE)</f>
        <v>#N/A</v>
      </c>
      <c r="AG1248" s="318">
        <f t="shared" si="319"/>
        <v>0</v>
      </c>
      <c r="AH1248" s="318">
        <f t="shared" si="320"/>
        <v>0</v>
      </c>
      <c r="AI1248" s="318">
        <f t="shared" si="321"/>
        <v>0</v>
      </c>
    </row>
    <row r="1249" spans="19:35" x14ac:dyDescent="0.25">
      <c r="S1249" s="320">
        <f t="shared" si="311"/>
        <v>0</v>
      </c>
      <c r="T1249" s="320">
        <f t="shared" si="312"/>
        <v>0</v>
      </c>
      <c r="U1249" s="320"/>
      <c r="V1249" s="320" t="e">
        <f>VLOOKUP(S1249,'Price list'!D$15:S$298,15,FALSE)</f>
        <v>#N/A</v>
      </c>
      <c r="W1249" s="320">
        <f t="shared" si="313"/>
        <v>0</v>
      </c>
      <c r="X1249" s="320">
        <f t="shared" si="314"/>
        <v>0</v>
      </c>
      <c r="Y1249" s="318" t="e">
        <f t="shared" si="310"/>
        <v>#N/A</v>
      </c>
      <c r="Z1249" s="318">
        <f t="shared" si="315"/>
        <v>0</v>
      </c>
      <c r="AC1249" s="318" t="e">
        <f t="shared" si="316"/>
        <v>#N/A</v>
      </c>
      <c r="AD1249" s="318">
        <f t="shared" si="317"/>
        <v>0</v>
      </c>
      <c r="AE1249" s="318" t="e">
        <f t="shared" si="318"/>
        <v>#N/A</v>
      </c>
      <c r="AF1249" s="318" t="e">
        <f>VLOOKUP(AC1249,'Price list'!AN:AO,2,FALSE)</f>
        <v>#N/A</v>
      </c>
      <c r="AG1249" s="318">
        <f t="shared" si="319"/>
        <v>0</v>
      </c>
      <c r="AH1249" s="318">
        <f t="shared" si="320"/>
        <v>0</v>
      </c>
      <c r="AI1249" s="318">
        <f t="shared" si="321"/>
        <v>0</v>
      </c>
    </row>
    <row r="1250" spans="19:35" x14ac:dyDescent="0.25">
      <c r="S1250" s="320">
        <f t="shared" si="311"/>
        <v>0</v>
      </c>
      <c r="T1250" s="320">
        <f t="shared" si="312"/>
        <v>0</v>
      </c>
      <c r="U1250" s="320"/>
      <c r="V1250" s="320" t="e">
        <f>VLOOKUP(S1250,'Price list'!D$15:S$298,15,FALSE)</f>
        <v>#N/A</v>
      </c>
      <c r="W1250" s="320">
        <f t="shared" si="313"/>
        <v>0</v>
      </c>
      <c r="X1250" s="320">
        <f t="shared" si="314"/>
        <v>0</v>
      </c>
      <c r="Y1250" s="318" t="e">
        <f t="shared" si="310"/>
        <v>#N/A</v>
      </c>
      <c r="Z1250" s="318">
        <f t="shared" si="315"/>
        <v>0</v>
      </c>
      <c r="AC1250" s="318" t="e">
        <f t="shared" si="316"/>
        <v>#N/A</v>
      </c>
      <c r="AD1250" s="318">
        <f t="shared" si="317"/>
        <v>0</v>
      </c>
      <c r="AE1250" s="318" t="e">
        <f t="shared" si="318"/>
        <v>#N/A</v>
      </c>
      <c r="AF1250" s="318" t="e">
        <f>VLOOKUP(AC1250,'Price list'!AN:AO,2,FALSE)</f>
        <v>#N/A</v>
      </c>
      <c r="AG1250" s="318">
        <f t="shared" si="319"/>
        <v>0</v>
      </c>
      <c r="AH1250" s="318">
        <f t="shared" si="320"/>
        <v>0</v>
      </c>
      <c r="AI1250" s="318">
        <f t="shared" si="321"/>
        <v>0</v>
      </c>
    </row>
    <row r="1251" spans="19:35" x14ac:dyDescent="0.25">
      <c r="S1251" s="320">
        <f t="shared" si="311"/>
        <v>0</v>
      </c>
      <c r="T1251" s="320">
        <f t="shared" si="312"/>
        <v>0</v>
      </c>
      <c r="U1251" s="320"/>
      <c r="V1251" s="320" t="e">
        <f>VLOOKUP(S1251,'Price list'!D$15:S$298,15,FALSE)</f>
        <v>#N/A</v>
      </c>
      <c r="W1251" s="320">
        <f t="shared" si="313"/>
        <v>0</v>
      </c>
      <c r="X1251" s="320">
        <f t="shared" si="314"/>
        <v>0</v>
      </c>
      <c r="Y1251" s="318" t="e">
        <f t="shared" si="310"/>
        <v>#N/A</v>
      </c>
      <c r="Z1251" s="318">
        <f t="shared" si="315"/>
        <v>0</v>
      </c>
      <c r="AC1251" s="318" t="e">
        <f t="shared" si="316"/>
        <v>#N/A</v>
      </c>
      <c r="AD1251" s="318">
        <f t="shared" si="317"/>
        <v>0</v>
      </c>
      <c r="AE1251" s="318" t="e">
        <f t="shared" si="318"/>
        <v>#N/A</v>
      </c>
      <c r="AF1251" s="318" t="e">
        <f>VLOOKUP(AC1251,'Price list'!AN:AO,2,FALSE)</f>
        <v>#N/A</v>
      </c>
      <c r="AG1251" s="318">
        <f t="shared" si="319"/>
        <v>0</v>
      </c>
      <c r="AH1251" s="318">
        <f t="shared" si="320"/>
        <v>0</v>
      </c>
      <c r="AI1251" s="318">
        <f t="shared" si="321"/>
        <v>0</v>
      </c>
    </row>
    <row r="1252" spans="19:35" x14ac:dyDescent="0.25">
      <c r="S1252" s="320">
        <f t="shared" si="311"/>
        <v>0</v>
      </c>
      <c r="T1252" s="320">
        <f t="shared" si="312"/>
        <v>0</v>
      </c>
      <c r="U1252" s="320"/>
      <c r="V1252" s="320" t="e">
        <f>VLOOKUP(S1252,'Price list'!D$15:S$298,15,FALSE)</f>
        <v>#N/A</v>
      </c>
      <c r="W1252" s="320">
        <f t="shared" si="313"/>
        <v>0</v>
      </c>
      <c r="X1252" s="320">
        <f t="shared" si="314"/>
        <v>0</v>
      </c>
      <c r="Y1252" s="318" t="e">
        <f t="shared" si="310"/>
        <v>#N/A</v>
      </c>
      <c r="Z1252" s="318">
        <f t="shared" si="315"/>
        <v>0</v>
      </c>
      <c r="AC1252" s="318" t="e">
        <f t="shared" si="316"/>
        <v>#N/A</v>
      </c>
      <c r="AD1252" s="318">
        <f t="shared" si="317"/>
        <v>0</v>
      </c>
      <c r="AE1252" s="318" t="e">
        <f t="shared" si="318"/>
        <v>#N/A</v>
      </c>
      <c r="AF1252" s="318" t="e">
        <f>VLOOKUP(AC1252,'Price list'!AN:AO,2,FALSE)</f>
        <v>#N/A</v>
      </c>
      <c r="AG1252" s="318">
        <f t="shared" si="319"/>
        <v>0</v>
      </c>
      <c r="AH1252" s="318">
        <f t="shared" si="320"/>
        <v>0</v>
      </c>
      <c r="AI1252" s="318">
        <f t="shared" si="321"/>
        <v>0</v>
      </c>
    </row>
    <row r="1253" spans="19:35" x14ac:dyDescent="0.25">
      <c r="S1253" s="320">
        <f t="shared" si="311"/>
        <v>0</v>
      </c>
      <c r="T1253" s="320">
        <f t="shared" si="312"/>
        <v>0</v>
      </c>
      <c r="U1253" s="320"/>
      <c r="V1253" s="320" t="e">
        <f>VLOOKUP(S1253,'Price list'!D$15:S$298,15,FALSE)</f>
        <v>#N/A</v>
      </c>
      <c r="W1253" s="320">
        <f t="shared" si="313"/>
        <v>0</v>
      </c>
      <c r="X1253" s="320">
        <f t="shared" si="314"/>
        <v>0</v>
      </c>
      <c r="Y1253" s="318" t="e">
        <f t="shared" si="310"/>
        <v>#N/A</v>
      </c>
      <c r="Z1253" s="318">
        <f t="shared" si="315"/>
        <v>0</v>
      </c>
      <c r="AC1253" s="318" t="e">
        <f t="shared" si="316"/>
        <v>#N/A</v>
      </c>
      <c r="AD1253" s="318">
        <f t="shared" si="317"/>
        <v>0</v>
      </c>
      <c r="AE1253" s="318" t="e">
        <f t="shared" si="318"/>
        <v>#N/A</v>
      </c>
      <c r="AF1253" s="318" t="e">
        <f>VLOOKUP(AC1253,'Price list'!AN:AO,2,FALSE)</f>
        <v>#N/A</v>
      </c>
      <c r="AG1253" s="318">
        <f t="shared" si="319"/>
        <v>0</v>
      </c>
      <c r="AH1253" s="318">
        <f t="shared" si="320"/>
        <v>0</v>
      </c>
      <c r="AI1253" s="318">
        <f t="shared" si="321"/>
        <v>0</v>
      </c>
    </row>
    <row r="1254" spans="19:35" x14ac:dyDescent="0.25">
      <c r="S1254" s="320">
        <f t="shared" si="311"/>
        <v>0</v>
      </c>
      <c r="T1254" s="320">
        <f t="shared" si="312"/>
        <v>0</v>
      </c>
      <c r="U1254" s="320"/>
      <c r="V1254" s="320" t="e">
        <f>VLOOKUP(S1254,'Price list'!D$15:S$298,15,FALSE)</f>
        <v>#N/A</v>
      </c>
      <c r="W1254" s="320">
        <f t="shared" si="313"/>
        <v>0</v>
      </c>
      <c r="X1254" s="320">
        <f t="shared" si="314"/>
        <v>0</v>
      </c>
      <c r="Y1254" s="318" t="e">
        <f t="shared" si="310"/>
        <v>#N/A</v>
      </c>
      <c r="Z1254" s="318">
        <f t="shared" si="315"/>
        <v>0</v>
      </c>
      <c r="AC1254" s="318" t="e">
        <f t="shared" si="316"/>
        <v>#N/A</v>
      </c>
      <c r="AD1254" s="318">
        <f t="shared" si="317"/>
        <v>0</v>
      </c>
      <c r="AE1254" s="318" t="e">
        <f t="shared" si="318"/>
        <v>#N/A</v>
      </c>
      <c r="AF1254" s="318" t="e">
        <f>VLOOKUP(AC1254,'Price list'!AN:AO,2,FALSE)</f>
        <v>#N/A</v>
      </c>
      <c r="AG1254" s="318">
        <f t="shared" si="319"/>
        <v>0</v>
      </c>
      <c r="AH1254" s="318">
        <f t="shared" si="320"/>
        <v>0</v>
      </c>
      <c r="AI1254" s="318">
        <f t="shared" si="321"/>
        <v>0</v>
      </c>
    </row>
    <row r="1255" spans="19:35" x14ac:dyDescent="0.25">
      <c r="S1255" s="320">
        <f t="shared" si="311"/>
        <v>0</v>
      </c>
      <c r="T1255" s="320">
        <f t="shared" si="312"/>
        <v>0</v>
      </c>
      <c r="U1255" s="320"/>
      <c r="V1255" s="320" t="e">
        <f>VLOOKUP(S1255,'Price list'!D$15:S$298,15,FALSE)</f>
        <v>#N/A</v>
      </c>
      <c r="W1255" s="320">
        <f t="shared" si="313"/>
        <v>0</v>
      </c>
      <c r="X1255" s="320">
        <f t="shared" si="314"/>
        <v>0</v>
      </c>
      <c r="Y1255" s="318" t="e">
        <f t="shared" si="310"/>
        <v>#N/A</v>
      </c>
      <c r="Z1255" s="318">
        <f t="shared" si="315"/>
        <v>0</v>
      </c>
      <c r="AC1255" s="318" t="e">
        <f t="shared" si="316"/>
        <v>#N/A</v>
      </c>
      <c r="AD1255" s="318">
        <f t="shared" si="317"/>
        <v>0</v>
      </c>
      <c r="AE1255" s="318" t="e">
        <f t="shared" si="318"/>
        <v>#N/A</v>
      </c>
      <c r="AF1255" s="318" t="e">
        <f>VLOOKUP(AC1255,'Price list'!AN:AO,2,FALSE)</f>
        <v>#N/A</v>
      </c>
      <c r="AG1255" s="318">
        <f t="shared" si="319"/>
        <v>0</v>
      </c>
      <c r="AH1255" s="318">
        <f t="shared" si="320"/>
        <v>0</v>
      </c>
      <c r="AI1255" s="318">
        <f t="shared" si="321"/>
        <v>0</v>
      </c>
    </row>
    <row r="1256" spans="19:35" x14ac:dyDescent="0.25">
      <c r="S1256" s="320">
        <f t="shared" si="311"/>
        <v>0</v>
      </c>
      <c r="T1256" s="320">
        <f t="shared" si="312"/>
        <v>0</v>
      </c>
      <c r="U1256" s="320"/>
      <c r="V1256" s="320" t="e">
        <f>VLOOKUP(S1256,'Price list'!D$15:S$298,15,FALSE)</f>
        <v>#N/A</v>
      </c>
      <c r="W1256" s="320">
        <f t="shared" si="313"/>
        <v>0</v>
      </c>
      <c r="X1256" s="320">
        <f t="shared" si="314"/>
        <v>0</v>
      </c>
      <c r="Y1256" s="318" t="e">
        <f t="shared" si="310"/>
        <v>#N/A</v>
      </c>
      <c r="Z1256" s="318">
        <f t="shared" si="315"/>
        <v>0</v>
      </c>
      <c r="AC1256" s="318" t="e">
        <f t="shared" si="316"/>
        <v>#N/A</v>
      </c>
      <c r="AD1256" s="318">
        <f t="shared" si="317"/>
        <v>0</v>
      </c>
      <c r="AE1256" s="318" t="e">
        <f t="shared" si="318"/>
        <v>#N/A</v>
      </c>
      <c r="AF1256" s="318" t="e">
        <f>VLOOKUP(AC1256,'Price list'!AN:AO,2,FALSE)</f>
        <v>#N/A</v>
      </c>
      <c r="AG1256" s="318">
        <f t="shared" si="319"/>
        <v>0</v>
      </c>
      <c r="AH1256" s="318">
        <f t="shared" si="320"/>
        <v>0</v>
      </c>
      <c r="AI1256" s="318">
        <f t="shared" si="321"/>
        <v>0</v>
      </c>
    </row>
    <row r="1257" spans="19:35" x14ac:dyDescent="0.25">
      <c r="S1257" s="320">
        <f t="shared" si="311"/>
        <v>0</v>
      </c>
      <c r="T1257" s="320">
        <f t="shared" si="312"/>
        <v>0</v>
      </c>
      <c r="U1257" s="320"/>
      <c r="V1257" s="320" t="e">
        <f>VLOOKUP(S1257,'Price list'!D$15:S$298,15,FALSE)</f>
        <v>#N/A</v>
      </c>
      <c r="W1257" s="320">
        <f t="shared" si="313"/>
        <v>0</v>
      </c>
      <c r="X1257" s="320">
        <f t="shared" si="314"/>
        <v>0</v>
      </c>
      <c r="Y1257" s="318" t="e">
        <f t="shared" si="310"/>
        <v>#N/A</v>
      </c>
      <c r="Z1257" s="318">
        <f t="shared" si="315"/>
        <v>0</v>
      </c>
      <c r="AC1257" s="318" t="e">
        <f t="shared" si="316"/>
        <v>#N/A</v>
      </c>
      <c r="AD1257" s="318">
        <f t="shared" si="317"/>
        <v>0</v>
      </c>
      <c r="AE1257" s="318" t="e">
        <f t="shared" si="318"/>
        <v>#N/A</v>
      </c>
      <c r="AF1257" s="318" t="e">
        <f>VLOOKUP(AC1257,'Price list'!AN:AO,2,FALSE)</f>
        <v>#N/A</v>
      </c>
      <c r="AG1257" s="318">
        <f t="shared" si="319"/>
        <v>0</v>
      </c>
      <c r="AH1257" s="318">
        <f t="shared" si="320"/>
        <v>0</v>
      </c>
      <c r="AI1257" s="318">
        <f t="shared" si="321"/>
        <v>0</v>
      </c>
    </row>
    <row r="1258" spans="19:35" x14ac:dyDescent="0.25">
      <c r="S1258" s="320">
        <f t="shared" si="311"/>
        <v>0</v>
      </c>
      <c r="T1258" s="320">
        <f t="shared" si="312"/>
        <v>0</v>
      </c>
      <c r="U1258" s="320"/>
      <c r="V1258" s="320" t="e">
        <f>VLOOKUP(S1258,'Price list'!D$15:S$298,15,FALSE)</f>
        <v>#N/A</v>
      </c>
      <c r="W1258" s="320">
        <f t="shared" si="313"/>
        <v>0</v>
      </c>
      <c r="X1258" s="320">
        <f t="shared" si="314"/>
        <v>0</v>
      </c>
      <c r="Y1258" s="318" t="e">
        <f t="shared" si="310"/>
        <v>#N/A</v>
      </c>
      <c r="Z1258" s="318">
        <f t="shared" si="315"/>
        <v>0</v>
      </c>
      <c r="AC1258" s="318" t="e">
        <f t="shared" si="316"/>
        <v>#N/A</v>
      </c>
      <c r="AD1258" s="318">
        <f t="shared" si="317"/>
        <v>0</v>
      </c>
      <c r="AE1258" s="318" t="e">
        <f t="shared" si="318"/>
        <v>#N/A</v>
      </c>
      <c r="AF1258" s="318" t="e">
        <f>VLOOKUP(AC1258,'Price list'!AN:AO,2,FALSE)</f>
        <v>#N/A</v>
      </c>
      <c r="AG1258" s="318">
        <f t="shared" si="319"/>
        <v>0</v>
      </c>
      <c r="AH1258" s="318">
        <f t="shared" si="320"/>
        <v>0</v>
      </c>
      <c r="AI1258" s="318">
        <f t="shared" si="321"/>
        <v>0</v>
      </c>
    </row>
    <row r="1259" spans="19:35" x14ac:dyDescent="0.25">
      <c r="S1259" s="320">
        <f t="shared" si="311"/>
        <v>0</v>
      </c>
      <c r="T1259" s="320">
        <f t="shared" si="312"/>
        <v>0</v>
      </c>
      <c r="U1259" s="320"/>
      <c r="V1259" s="320" t="e">
        <f>VLOOKUP(S1259,'Price list'!D$15:S$298,15,FALSE)</f>
        <v>#N/A</v>
      </c>
      <c r="W1259" s="320">
        <f t="shared" si="313"/>
        <v>0</v>
      </c>
      <c r="X1259" s="320">
        <f t="shared" si="314"/>
        <v>0</v>
      </c>
      <c r="Y1259" s="318" t="e">
        <f t="shared" si="310"/>
        <v>#N/A</v>
      </c>
      <c r="Z1259" s="318">
        <f t="shared" si="315"/>
        <v>0</v>
      </c>
      <c r="AC1259" s="318" t="e">
        <f t="shared" si="316"/>
        <v>#N/A</v>
      </c>
      <c r="AD1259" s="318">
        <f t="shared" si="317"/>
        <v>0</v>
      </c>
      <c r="AE1259" s="318" t="e">
        <f t="shared" si="318"/>
        <v>#N/A</v>
      </c>
      <c r="AF1259" s="318" t="e">
        <f>VLOOKUP(AC1259,'Price list'!AN:AO,2,FALSE)</f>
        <v>#N/A</v>
      </c>
      <c r="AG1259" s="318">
        <f t="shared" si="319"/>
        <v>0</v>
      </c>
      <c r="AH1259" s="318">
        <f t="shared" si="320"/>
        <v>0</v>
      </c>
      <c r="AI1259" s="318">
        <f t="shared" si="321"/>
        <v>0</v>
      </c>
    </row>
    <row r="1260" spans="19:35" x14ac:dyDescent="0.25">
      <c r="S1260" s="320">
        <f t="shared" si="311"/>
        <v>0</v>
      </c>
      <c r="T1260" s="320">
        <f t="shared" si="312"/>
        <v>0</v>
      </c>
      <c r="U1260" s="320"/>
      <c r="V1260" s="320" t="e">
        <f>VLOOKUP(S1260,'Price list'!D$15:S$298,15,FALSE)</f>
        <v>#N/A</v>
      </c>
      <c r="W1260" s="320">
        <f t="shared" si="313"/>
        <v>0</v>
      </c>
      <c r="X1260" s="320">
        <f t="shared" si="314"/>
        <v>0</v>
      </c>
      <c r="Y1260" s="318" t="e">
        <f t="shared" si="310"/>
        <v>#N/A</v>
      </c>
      <c r="Z1260" s="318">
        <f t="shared" si="315"/>
        <v>0</v>
      </c>
      <c r="AC1260" s="318" t="e">
        <f t="shared" si="316"/>
        <v>#N/A</v>
      </c>
      <c r="AD1260" s="318">
        <f t="shared" si="317"/>
        <v>0</v>
      </c>
      <c r="AE1260" s="318" t="e">
        <f t="shared" si="318"/>
        <v>#N/A</v>
      </c>
      <c r="AF1260" s="318" t="e">
        <f>VLOOKUP(AC1260,'Price list'!AN:AO,2,FALSE)</f>
        <v>#N/A</v>
      </c>
      <c r="AG1260" s="318">
        <f t="shared" si="319"/>
        <v>0</v>
      </c>
      <c r="AH1260" s="318">
        <f t="shared" si="320"/>
        <v>0</v>
      </c>
      <c r="AI1260" s="318">
        <f t="shared" si="321"/>
        <v>0</v>
      </c>
    </row>
    <row r="1261" spans="19:35" x14ac:dyDescent="0.25">
      <c r="S1261" s="320">
        <f t="shared" si="311"/>
        <v>0</v>
      </c>
      <c r="T1261" s="320">
        <f t="shared" si="312"/>
        <v>0</v>
      </c>
      <c r="U1261" s="320"/>
      <c r="V1261" s="320" t="e">
        <f>VLOOKUP(S1261,'Price list'!D$15:S$298,15,FALSE)</f>
        <v>#N/A</v>
      </c>
      <c r="W1261" s="320">
        <f t="shared" si="313"/>
        <v>0</v>
      </c>
      <c r="X1261" s="320">
        <f t="shared" si="314"/>
        <v>0</v>
      </c>
      <c r="Y1261" s="318" t="e">
        <f t="shared" si="310"/>
        <v>#N/A</v>
      </c>
      <c r="Z1261" s="318">
        <f t="shared" si="315"/>
        <v>0</v>
      </c>
      <c r="AC1261" s="318" t="e">
        <f t="shared" si="316"/>
        <v>#N/A</v>
      </c>
      <c r="AD1261" s="318">
        <f t="shared" si="317"/>
        <v>0</v>
      </c>
      <c r="AE1261" s="318" t="e">
        <f t="shared" si="318"/>
        <v>#N/A</v>
      </c>
      <c r="AF1261" s="318" t="e">
        <f>VLOOKUP(AC1261,'Price list'!AN:AO,2,FALSE)</f>
        <v>#N/A</v>
      </c>
      <c r="AG1261" s="318">
        <f t="shared" si="319"/>
        <v>0</v>
      </c>
      <c r="AH1261" s="318">
        <f t="shared" si="320"/>
        <v>0</v>
      </c>
      <c r="AI1261" s="318">
        <f t="shared" si="321"/>
        <v>0</v>
      </c>
    </row>
    <row r="1262" spans="19:35" x14ac:dyDescent="0.25">
      <c r="S1262" s="320">
        <f t="shared" si="311"/>
        <v>0</v>
      </c>
      <c r="T1262" s="320">
        <f t="shared" si="312"/>
        <v>0</v>
      </c>
      <c r="U1262" s="320"/>
      <c r="V1262" s="320" t="e">
        <f>VLOOKUP(S1262,'Price list'!D$15:S$298,15,FALSE)</f>
        <v>#N/A</v>
      </c>
      <c r="W1262" s="320">
        <f t="shared" si="313"/>
        <v>0</v>
      </c>
      <c r="X1262" s="320">
        <f t="shared" si="314"/>
        <v>0</v>
      </c>
      <c r="Y1262" s="318" t="e">
        <f t="shared" si="310"/>
        <v>#N/A</v>
      </c>
      <c r="Z1262" s="318">
        <f t="shared" si="315"/>
        <v>0</v>
      </c>
      <c r="AC1262" s="318" t="e">
        <f t="shared" si="316"/>
        <v>#N/A</v>
      </c>
      <c r="AD1262" s="318">
        <f t="shared" si="317"/>
        <v>0</v>
      </c>
      <c r="AE1262" s="318" t="e">
        <f t="shared" si="318"/>
        <v>#N/A</v>
      </c>
      <c r="AF1262" s="318" t="e">
        <f>VLOOKUP(AC1262,'Price list'!AN:AO,2,FALSE)</f>
        <v>#N/A</v>
      </c>
      <c r="AG1262" s="318">
        <f t="shared" si="319"/>
        <v>0</v>
      </c>
      <c r="AH1262" s="318">
        <f t="shared" si="320"/>
        <v>0</v>
      </c>
      <c r="AI1262" s="318">
        <f t="shared" si="321"/>
        <v>0</v>
      </c>
    </row>
    <row r="1263" spans="19:35" x14ac:dyDescent="0.25">
      <c r="S1263" s="320">
        <f t="shared" si="311"/>
        <v>0</v>
      </c>
      <c r="T1263" s="320">
        <f t="shared" si="312"/>
        <v>0</v>
      </c>
      <c r="U1263" s="320"/>
      <c r="V1263" s="320" t="e">
        <f>VLOOKUP(S1263,'Price list'!D$15:S$298,15,FALSE)</f>
        <v>#N/A</v>
      </c>
      <c r="W1263" s="320">
        <f t="shared" si="313"/>
        <v>0</v>
      </c>
      <c r="X1263" s="320">
        <f t="shared" si="314"/>
        <v>0</v>
      </c>
      <c r="Y1263" s="318" t="e">
        <f t="shared" si="310"/>
        <v>#N/A</v>
      </c>
      <c r="Z1263" s="318">
        <f t="shared" si="315"/>
        <v>0</v>
      </c>
      <c r="AC1263" s="318" t="e">
        <f t="shared" si="316"/>
        <v>#N/A</v>
      </c>
      <c r="AD1263" s="318">
        <f t="shared" si="317"/>
        <v>0</v>
      </c>
      <c r="AE1263" s="318" t="e">
        <f t="shared" si="318"/>
        <v>#N/A</v>
      </c>
      <c r="AF1263" s="318" t="e">
        <f>VLOOKUP(AC1263,'Price list'!AN:AO,2,FALSE)</f>
        <v>#N/A</v>
      </c>
      <c r="AG1263" s="318">
        <f t="shared" si="319"/>
        <v>0</v>
      </c>
      <c r="AH1263" s="318">
        <f t="shared" si="320"/>
        <v>0</v>
      </c>
      <c r="AI1263" s="318">
        <f t="shared" si="321"/>
        <v>0</v>
      </c>
    </row>
    <row r="1264" spans="19:35" x14ac:dyDescent="0.25">
      <c r="S1264" s="320">
        <f t="shared" si="311"/>
        <v>0</v>
      </c>
      <c r="T1264" s="320">
        <f t="shared" si="312"/>
        <v>0</v>
      </c>
      <c r="U1264" s="320"/>
      <c r="V1264" s="320" t="e">
        <f>VLOOKUP(S1264,'Price list'!D$15:S$298,15,FALSE)</f>
        <v>#N/A</v>
      </c>
      <c r="W1264" s="320">
        <f t="shared" si="313"/>
        <v>0</v>
      </c>
      <c r="X1264" s="320">
        <f t="shared" si="314"/>
        <v>0</v>
      </c>
      <c r="Y1264" s="318" t="e">
        <f t="shared" si="310"/>
        <v>#N/A</v>
      </c>
      <c r="Z1264" s="318">
        <f t="shared" si="315"/>
        <v>0</v>
      </c>
      <c r="AC1264" s="318" t="e">
        <f t="shared" si="316"/>
        <v>#N/A</v>
      </c>
      <c r="AD1264" s="318">
        <f t="shared" si="317"/>
        <v>0</v>
      </c>
      <c r="AE1264" s="318" t="e">
        <f t="shared" si="318"/>
        <v>#N/A</v>
      </c>
      <c r="AF1264" s="318" t="e">
        <f>VLOOKUP(AC1264,'Price list'!AN:AO,2,FALSE)</f>
        <v>#N/A</v>
      </c>
      <c r="AG1264" s="318">
        <f t="shared" si="319"/>
        <v>0</v>
      </c>
      <c r="AH1264" s="318">
        <f t="shared" si="320"/>
        <v>0</v>
      </c>
      <c r="AI1264" s="318">
        <f t="shared" si="321"/>
        <v>0</v>
      </c>
    </row>
    <row r="1265" spans="19:35" x14ac:dyDescent="0.25">
      <c r="S1265" s="320">
        <f t="shared" si="311"/>
        <v>0</v>
      </c>
      <c r="T1265" s="320">
        <f t="shared" si="312"/>
        <v>0</v>
      </c>
      <c r="U1265" s="320"/>
      <c r="V1265" s="320" t="e">
        <f>VLOOKUP(S1265,'Price list'!D$15:S$298,15,FALSE)</f>
        <v>#N/A</v>
      </c>
      <c r="W1265" s="320">
        <f t="shared" si="313"/>
        <v>0</v>
      </c>
      <c r="X1265" s="320">
        <f t="shared" si="314"/>
        <v>0</v>
      </c>
      <c r="Y1265" s="318" t="e">
        <f t="shared" si="310"/>
        <v>#N/A</v>
      </c>
      <c r="Z1265" s="318">
        <f t="shared" si="315"/>
        <v>0</v>
      </c>
      <c r="AC1265" s="318" t="e">
        <f t="shared" si="316"/>
        <v>#N/A</v>
      </c>
      <c r="AD1265" s="318">
        <f t="shared" si="317"/>
        <v>0</v>
      </c>
      <c r="AE1265" s="318" t="e">
        <f t="shared" si="318"/>
        <v>#N/A</v>
      </c>
      <c r="AF1265" s="318" t="e">
        <f>VLOOKUP(AC1265,'Price list'!AN:AO,2,FALSE)</f>
        <v>#N/A</v>
      </c>
      <c r="AG1265" s="318">
        <f t="shared" si="319"/>
        <v>0</v>
      </c>
      <c r="AH1265" s="318">
        <f t="shared" si="320"/>
        <v>0</v>
      </c>
      <c r="AI1265" s="318">
        <f t="shared" si="321"/>
        <v>0</v>
      </c>
    </row>
    <row r="1266" spans="19:35" x14ac:dyDescent="0.25">
      <c r="S1266" s="320">
        <f t="shared" si="311"/>
        <v>0</v>
      </c>
      <c r="T1266" s="320">
        <f t="shared" si="312"/>
        <v>0</v>
      </c>
      <c r="U1266" s="320"/>
      <c r="V1266" s="320" t="e">
        <f>VLOOKUP(S1266,'Price list'!D$15:S$298,15,FALSE)</f>
        <v>#N/A</v>
      </c>
      <c r="W1266" s="320">
        <f t="shared" si="313"/>
        <v>0</v>
      </c>
      <c r="X1266" s="320">
        <f t="shared" si="314"/>
        <v>0</v>
      </c>
      <c r="Y1266" s="318" t="e">
        <f t="shared" si="310"/>
        <v>#N/A</v>
      </c>
      <c r="Z1266" s="318">
        <f t="shared" si="315"/>
        <v>0</v>
      </c>
      <c r="AC1266" s="318" t="e">
        <f t="shared" si="316"/>
        <v>#N/A</v>
      </c>
      <c r="AD1266" s="318">
        <f t="shared" si="317"/>
        <v>0</v>
      </c>
      <c r="AE1266" s="318" t="e">
        <f t="shared" si="318"/>
        <v>#N/A</v>
      </c>
      <c r="AF1266" s="318" t="e">
        <f>VLOOKUP(AC1266,'Price list'!AN:AO,2,FALSE)</f>
        <v>#N/A</v>
      </c>
      <c r="AG1266" s="318">
        <f t="shared" si="319"/>
        <v>0</v>
      </c>
      <c r="AH1266" s="318">
        <f t="shared" si="320"/>
        <v>0</v>
      </c>
      <c r="AI1266" s="318">
        <f t="shared" si="321"/>
        <v>0</v>
      </c>
    </row>
    <row r="1267" spans="19:35" x14ac:dyDescent="0.25">
      <c r="S1267" s="320">
        <f t="shared" si="311"/>
        <v>0</v>
      </c>
      <c r="T1267" s="320">
        <f t="shared" si="312"/>
        <v>0</v>
      </c>
      <c r="U1267" s="320"/>
      <c r="V1267" s="320" t="e">
        <f>VLOOKUP(S1267,'Price list'!D$15:S$298,15,FALSE)</f>
        <v>#N/A</v>
      </c>
      <c r="W1267" s="320">
        <f t="shared" si="313"/>
        <v>0</v>
      </c>
      <c r="X1267" s="320">
        <f t="shared" si="314"/>
        <v>0</v>
      </c>
      <c r="Y1267" s="318" t="e">
        <f t="shared" si="310"/>
        <v>#N/A</v>
      </c>
      <c r="Z1267" s="318">
        <f t="shared" si="315"/>
        <v>0</v>
      </c>
      <c r="AC1267" s="318" t="e">
        <f t="shared" si="316"/>
        <v>#N/A</v>
      </c>
      <c r="AD1267" s="318">
        <f t="shared" si="317"/>
        <v>0</v>
      </c>
      <c r="AE1267" s="318" t="e">
        <f t="shared" si="318"/>
        <v>#N/A</v>
      </c>
      <c r="AF1267" s="318" t="e">
        <f>VLOOKUP(AC1267,'Price list'!AN:AO,2,FALSE)</f>
        <v>#N/A</v>
      </c>
      <c r="AG1267" s="318">
        <f t="shared" si="319"/>
        <v>0</v>
      </c>
      <c r="AH1267" s="318">
        <f t="shared" si="320"/>
        <v>0</v>
      </c>
      <c r="AI1267" s="318">
        <f t="shared" si="321"/>
        <v>0</v>
      </c>
    </row>
    <row r="1268" spans="19:35" x14ac:dyDescent="0.25">
      <c r="S1268" s="320">
        <f t="shared" si="311"/>
        <v>0</v>
      </c>
      <c r="T1268" s="320">
        <f t="shared" si="312"/>
        <v>0</v>
      </c>
      <c r="U1268" s="320"/>
      <c r="V1268" s="320" t="e">
        <f>VLOOKUP(S1268,'Price list'!D$15:S$298,15,FALSE)</f>
        <v>#N/A</v>
      </c>
      <c r="W1268" s="320">
        <f t="shared" si="313"/>
        <v>0</v>
      </c>
      <c r="X1268" s="320">
        <f t="shared" si="314"/>
        <v>0</v>
      </c>
      <c r="Y1268" s="318" t="e">
        <f t="shared" si="310"/>
        <v>#N/A</v>
      </c>
      <c r="Z1268" s="318">
        <f t="shared" si="315"/>
        <v>0</v>
      </c>
      <c r="AC1268" s="318" t="e">
        <f t="shared" si="316"/>
        <v>#N/A</v>
      </c>
      <c r="AD1268" s="318">
        <f t="shared" si="317"/>
        <v>0</v>
      </c>
      <c r="AE1268" s="318" t="e">
        <f t="shared" si="318"/>
        <v>#N/A</v>
      </c>
      <c r="AF1268" s="318" t="e">
        <f>VLOOKUP(AC1268,'Price list'!AN:AO,2,FALSE)</f>
        <v>#N/A</v>
      </c>
      <c r="AG1268" s="318">
        <f t="shared" si="319"/>
        <v>0</v>
      </c>
      <c r="AH1268" s="318">
        <f t="shared" si="320"/>
        <v>0</v>
      </c>
      <c r="AI1268" s="318">
        <f t="shared" si="321"/>
        <v>0</v>
      </c>
    </row>
    <row r="1269" spans="19:35" x14ac:dyDescent="0.25">
      <c r="S1269" s="320">
        <f t="shared" si="311"/>
        <v>0</v>
      </c>
      <c r="T1269" s="320">
        <f t="shared" si="312"/>
        <v>0</v>
      </c>
      <c r="U1269" s="320"/>
      <c r="V1269" s="320" t="e">
        <f>VLOOKUP(S1269,'Price list'!D$15:S$298,15,FALSE)</f>
        <v>#N/A</v>
      </c>
      <c r="W1269" s="320">
        <f t="shared" si="313"/>
        <v>0</v>
      </c>
      <c r="X1269" s="320">
        <f t="shared" si="314"/>
        <v>0</v>
      </c>
      <c r="Y1269" s="318" t="e">
        <f t="shared" si="310"/>
        <v>#N/A</v>
      </c>
      <c r="Z1269" s="318">
        <f t="shared" si="315"/>
        <v>0</v>
      </c>
      <c r="AC1269" s="318" t="e">
        <f t="shared" si="316"/>
        <v>#N/A</v>
      </c>
      <c r="AD1269" s="318">
        <f t="shared" si="317"/>
        <v>0</v>
      </c>
      <c r="AE1269" s="318" t="e">
        <f t="shared" si="318"/>
        <v>#N/A</v>
      </c>
      <c r="AF1269" s="318" t="e">
        <f>VLOOKUP(AC1269,'Price list'!AN:AO,2,FALSE)</f>
        <v>#N/A</v>
      </c>
      <c r="AG1269" s="318">
        <f t="shared" si="319"/>
        <v>0</v>
      </c>
      <c r="AH1269" s="318">
        <f t="shared" si="320"/>
        <v>0</v>
      </c>
      <c r="AI1269" s="318">
        <f t="shared" si="321"/>
        <v>0</v>
      </c>
    </row>
    <row r="1270" spans="19:35" x14ac:dyDescent="0.25">
      <c r="S1270" s="320">
        <f t="shared" si="311"/>
        <v>0</v>
      </c>
      <c r="T1270" s="320">
        <f t="shared" si="312"/>
        <v>0</v>
      </c>
      <c r="U1270" s="320"/>
      <c r="V1270" s="320" t="e">
        <f>VLOOKUP(S1270,'Price list'!D$15:S$298,15,FALSE)</f>
        <v>#N/A</v>
      </c>
      <c r="W1270" s="320">
        <f t="shared" si="313"/>
        <v>0</v>
      </c>
      <c r="X1270" s="320">
        <f t="shared" si="314"/>
        <v>0</v>
      </c>
      <c r="Y1270" s="318" t="e">
        <f t="shared" si="310"/>
        <v>#N/A</v>
      </c>
      <c r="Z1270" s="318">
        <f t="shared" si="315"/>
        <v>0</v>
      </c>
      <c r="AC1270" s="318" t="e">
        <f t="shared" si="316"/>
        <v>#N/A</v>
      </c>
      <c r="AD1270" s="318">
        <f t="shared" si="317"/>
        <v>0</v>
      </c>
      <c r="AE1270" s="318" t="e">
        <f t="shared" si="318"/>
        <v>#N/A</v>
      </c>
      <c r="AF1270" s="318" t="e">
        <f>VLOOKUP(AC1270,'Price list'!AN:AO,2,FALSE)</f>
        <v>#N/A</v>
      </c>
      <c r="AG1270" s="318">
        <f t="shared" si="319"/>
        <v>0</v>
      </c>
      <c r="AH1270" s="318">
        <f t="shared" si="320"/>
        <v>0</v>
      </c>
      <c r="AI1270" s="318">
        <f t="shared" si="321"/>
        <v>0</v>
      </c>
    </row>
    <row r="1271" spans="19:35" x14ac:dyDescent="0.25">
      <c r="S1271" s="320">
        <f t="shared" si="311"/>
        <v>0</v>
      </c>
      <c r="T1271" s="320">
        <f t="shared" si="312"/>
        <v>0</v>
      </c>
      <c r="U1271" s="320"/>
      <c r="V1271" s="320" t="e">
        <f>VLOOKUP(S1271,'Price list'!D$15:S$298,15,FALSE)</f>
        <v>#N/A</v>
      </c>
      <c r="W1271" s="320">
        <f t="shared" si="313"/>
        <v>0</v>
      </c>
      <c r="X1271" s="320">
        <f t="shared" si="314"/>
        <v>0</v>
      </c>
      <c r="Y1271" s="318" t="e">
        <f t="shared" si="310"/>
        <v>#N/A</v>
      </c>
      <c r="Z1271" s="318">
        <f t="shared" si="315"/>
        <v>0</v>
      </c>
      <c r="AC1271" s="318" t="e">
        <f t="shared" si="316"/>
        <v>#N/A</v>
      </c>
      <c r="AD1271" s="318">
        <f t="shared" si="317"/>
        <v>0</v>
      </c>
      <c r="AE1271" s="318" t="e">
        <f t="shared" si="318"/>
        <v>#N/A</v>
      </c>
      <c r="AF1271" s="318" t="e">
        <f>VLOOKUP(AC1271,'Price list'!AN:AO,2,FALSE)</f>
        <v>#N/A</v>
      </c>
      <c r="AG1271" s="318">
        <f t="shared" si="319"/>
        <v>0</v>
      </c>
      <c r="AH1271" s="318">
        <f t="shared" si="320"/>
        <v>0</v>
      </c>
      <c r="AI1271" s="318">
        <f t="shared" si="321"/>
        <v>0</v>
      </c>
    </row>
    <row r="1272" spans="19:35" x14ac:dyDescent="0.25">
      <c r="S1272" s="320">
        <f t="shared" si="311"/>
        <v>0</v>
      </c>
      <c r="T1272" s="320">
        <f t="shared" si="312"/>
        <v>0</v>
      </c>
      <c r="U1272" s="320"/>
      <c r="V1272" s="320" t="e">
        <f>VLOOKUP(S1272,'Price list'!D$15:S$298,15,FALSE)</f>
        <v>#N/A</v>
      </c>
      <c r="W1272" s="320">
        <f t="shared" si="313"/>
        <v>0</v>
      </c>
      <c r="X1272" s="320">
        <f t="shared" si="314"/>
        <v>0</v>
      </c>
      <c r="Y1272" s="318" t="e">
        <f t="shared" si="310"/>
        <v>#N/A</v>
      </c>
      <c r="Z1272" s="318">
        <f t="shared" si="315"/>
        <v>0</v>
      </c>
      <c r="AC1272" s="318" t="e">
        <f t="shared" si="316"/>
        <v>#N/A</v>
      </c>
      <c r="AD1272" s="318">
        <f t="shared" si="317"/>
        <v>0</v>
      </c>
      <c r="AE1272" s="318" t="e">
        <f t="shared" si="318"/>
        <v>#N/A</v>
      </c>
      <c r="AF1272" s="318" t="e">
        <f>VLOOKUP(AC1272,'Price list'!AN:AO,2,FALSE)</f>
        <v>#N/A</v>
      </c>
      <c r="AG1272" s="318">
        <f t="shared" si="319"/>
        <v>0</v>
      </c>
      <c r="AH1272" s="318">
        <f t="shared" si="320"/>
        <v>0</v>
      </c>
      <c r="AI1272" s="318">
        <f t="shared" si="321"/>
        <v>0</v>
      </c>
    </row>
    <row r="1273" spans="19:35" x14ac:dyDescent="0.25">
      <c r="S1273" s="320">
        <f t="shared" si="311"/>
        <v>0</v>
      </c>
      <c r="T1273" s="320">
        <f t="shared" si="312"/>
        <v>0</v>
      </c>
      <c r="U1273" s="320"/>
      <c r="V1273" s="320" t="e">
        <f>VLOOKUP(S1273,'Price list'!D$15:S$298,15,FALSE)</f>
        <v>#N/A</v>
      </c>
      <c r="W1273" s="320">
        <f t="shared" si="313"/>
        <v>0</v>
      </c>
      <c r="X1273" s="320">
        <f t="shared" si="314"/>
        <v>0</v>
      </c>
      <c r="Y1273" s="318" t="e">
        <f t="shared" si="310"/>
        <v>#N/A</v>
      </c>
      <c r="Z1273" s="318">
        <f t="shared" si="315"/>
        <v>0</v>
      </c>
      <c r="AC1273" s="318" t="e">
        <f t="shared" si="316"/>
        <v>#N/A</v>
      </c>
      <c r="AD1273" s="318">
        <f t="shared" si="317"/>
        <v>0</v>
      </c>
      <c r="AE1273" s="318" t="e">
        <f t="shared" si="318"/>
        <v>#N/A</v>
      </c>
      <c r="AF1273" s="318" t="e">
        <f>VLOOKUP(AC1273,'Price list'!AN:AO,2,FALSE)</f>
        <v>#N/A</v>
      </c>
      <c r="AG1273" s="318">
        <f t="shared" si="319"/>
        <v>0</v>
      </c>
      <c r="AH1273" s="318">
        <f t="shared" si="320"/>
        <v>0</v>
      </c>
      <c r="AI1273" s="318">
        <f t="shared" si="321"/>
        <v>0</v>
      </c>
    </row>
    <row r="1274" spans="19:35" x14ac:dyDescent="0.25">
      <c r="S1274" s="320">
        <f t="shared" si="311"/>
        <v>0</v>
      </c>
      <c r="T1274" s="320">
        <f t="shared" si="312"/>
        <v>0</v>
      </c>
      <c r="U1274" s="320"/>
      <c r="V1274" s="320" t="e">
        <f>VLOOKUP(S1274,'Price list'!D$15:S$298,15,FALSE)</f>
        <v>#N/A</v>
      </c>
      <c r="W1274" s="320">
        <f t="shared" si="313"/>
        <v>0</v>
      </c>
      <c r="X1274" s="320">
        <f t="shared" si="314"/>
        <v>0</v>
      </c>
      <c r="Y1274" s="318" t="e">
        <f t="shared" si="310"/>
        <v>#N/A</v>
      </c>
      <c r="Z1274" s="318">
        <f t="shared" si="315"/>
        <v>0</v>
      </c>
      <c r="AC1274" s="318" t="e">
        <f t="shared" si="316"/>
        <v>#N/A</v>
      </c>
      <c r="AD1274" s="318">
        <f t="shared" si="317"/>
        <v>0</v>
      </c>
      <c r="AE1274" s="318" t="e">
        <f t="shared" si="318"/>
        <v>#N/A</v>
      </c>
      <c r="AF1274" s="318" t="e">
        <f>VLOOKUP(AC1274,'Price list'!AN:AO,2,FALSE)</f>
        <v>#N/A</v>
      </c>
      <c r="AG1274" s="318">
        <f t="shared" si="319"/>
        <v>0</v>
      </c>
      <c r="AH1274" s="318">
        <f t="shared" si="320"/>
        <v>0</v>
      </c>
      <c r="AI1274" s="318">
        <f t="shared" si="321"/>
        <v>0</v>
      </c>
    </row>
    <row r="1275" spans="19:35" x14ac:dyDescent="0.25">
      <c r="S1275" s="320">
        <f t="shared" si="311"/>
        <v>0</v>
      </c>
      <c r="T1275" s="320">
        <f t="shared" si="312"/>
        <v>0</v>
      </c>
      <c r="U1275" s="320"/>
      <c r="V1275" s="320" t="e">
        <f>VLOOKUP(S1275,'Price list'!D$15:S$298,15,FALSE)</f>
        <v>#N/A</v>
      </c>
      <c r="W1275" s="320">
        <f t="shared" si="313"/>
        <v>0</v>
      </c>
      <c r="X1275" s="320">
        <f t="shared" si="314"/>
        <v>0</v>
      </c>
      <c r="Y1275" s="318" t="e">
        <f t="shared" si="310"/>
        <v>#N/A</v>
      </c>
      <c r="Z1275" s="318">
        <f t="shared" si="315"/>
        <v>0</v>
      </c>
      <c r="AC1275" s="318" t="e">
        <f t="shared" si="316"/>
        <v>#N/A</v>
      </c>
      <c r="AD1275" s="318">
        <f t="shared" si="317"/>
        <v>0</v>
      </c>
      <c r="AE1275" s="318" t="e">
        <f t="shared" si="318"/>
        <v>#N/A</v>
      </c>
      <c r="AF1275" s="318" t="e">
        <f>VLOOKUP(AC1275,'Price list'!AN:AO,2,FALSE)</f>
        <v>#N/A</v>
      </c>
      <c r="AG1275" s="318">
        <f t="shared" si="319"/>
        <v>0</v>
      </c>
      <c r="AH1275" s="318">
        <f t="shared" si="320"/>
        <v>0</v>
      </c>
      <c r="AI1275" s="318">
        <f t="shared" si="321"/>
        <v>0</v>
      </c>
    </row>
    <row r="1276" spans="19:35" x14ac:dyDescent="0.25">
      <c r="S1276" s="320">
        <f t="shared" si="311"/>
        <v>0</v>
      </c>
      <c r="T1276" s="320">
        <f t="shared" si="312"/>
        <v>0</v>
      </c>
      <c r="U1276" s="320"/>
      <c r="V1276" s="320" t="e">
        <f>VLOOKUP(S1276,'Price list'!D$15:S$298,15,FALSE)</f>
        <v>#N/A</v>
      </c>
      <c r="W1276" s="320">
        <f t="shared" si="313"/>
        <v>0</v>
      </c>
      <c r="X1276" s="320">
        <f t="shared" si="314"/>
        <v>0</v>
      </c>
      <c r="Y1276" s="318" t="e">
        <f t="shared" si="310"/>
        <v>#N/A</v>
      </c>
      <c r="Z1276" s="318">
        <f t="shared" si="315"/>
        <v>0</v>
      </c>
      <c r="AC1276" s="318" t="e">
        <f t="shared" si="316"/>
        <v>#N/A</v>
      </c>
      <c r="AD1276" s="318">
        <f t="shared" si="317"/>
        <v>0</v>
      </c>
      <c r="AE1276" s="318" t="e">
        <f t="shared" si="318"/>
        <v>#N/A</v>
      </c>
      <c r="AF1276" s="318" t="e">
        <f>VLOOKUP(AC1276,'Price list'!AN:AO,2,FALSE)</f>
        <v>#N/A</v>
      </c>
      <c r="AG1276" s="318">
        <f t="shared" si="319"/>
        <v>0</v>
      </c>
      <c r="AH1276" s="318">
        <f t="shared" si="320"/>
        <v>0</v>
      </c>
      <c r="AI1276" s="318">
        <f t="shared" si="321"/>
        <v>0</v>
      </c>
    </row>
    <row r="1277" spans="19:35" x14ac:dyDescent="0.25">
      <c r="S1277" s="320">
        <f t="shared" si="311"/>
        <v>0</v>
      </c>
      <c r="T1277" s="320">
        <f t="shared" si="312"/>
        <v>0</v>
      </c>
      <c r="U1277" s="320"/>
      <c r="V1277" s="320" t="e">
        <f>VLOOKUP(S1277,'Price list'!D$15:S$298,15,FALSE)</f>
        <v>#N/A</v>
      </c>
      <c r="W1277" s="320">
        <f t="shared" si="313"/>
        <v>0</v>
      </c>
      <c r="X1277" s="320">
        <f t="shared" si="314"/>
        <v>0</v>
      </c>
      <c r="Y1277" s="318" t="e">
        <f t="shared" si="310"/>
        <v>#N/A</v>
      </c>
      <c r="Z1277" s="318">
        <f t="shared" si="315"/>
        <v>0</v>
      </c>
      <c r="AC1277" s="318" t="e">
        <f t="shared" si="316"/>
        <v>#N/A</v>
      </c>
      <c r="AD1277" s="318">
        <f t="shared" si="317"/>
        <v>0</v>
      </c>
      <c r="AE1277" s="318" t="e">
        <f t="shared" si="318"/>
        <v>#N/A</v>
      </c>
      <c r="AF1277" s="318" t="e">
        <f>VLOOKUP(AC1277,'Price list'!AN:AO,2,FALSE)</f>
        <v>#N/A</v>
      </c>
      <c r="AG1277" s="318">
        <f t="shared" si="319"/>
        <v>0</v>
      </c>
      <c r="AH1277" s="318">
        <f t="shared" si="320"/>
        <v>0</v>
      </c>
      <c r="AI1277" s="318">
        <f t="shared" si="321"/>
        <v>0</v>
      </c>
    </row>
    <row r="1278" spans="19:35" x14ac:dyDescent="0.25">
      <c r="S1278" s="320">
        <f t="shared" si="311"/>
        <v>0</v>
      </c>
      <c r="T1278" s="320">
        <f t="shared" si="312"/>
        <v>0</v>
      </c>
      <c r="U1278" s="320"/>
      <c r="V1278" s="320" t="e">
        <f>VLOOKUP(S1278,'Price list'!D$15:S$298,15,FALSE)</f>
        <v>#N/A</v>
      </c>
      <c r="W1278" s="320">
        <f t="shared" si="313"/>
        <v>0</v>
      </c>
      <c r="X1278" s="320">
        <f t="shared" si="314"/>
        <v>0</v>
      </c>
      <c r="Y1278" s="318" t="e">
        <f t="shared" si="310"/>
        <v>#N/A</v>
      </c>
      <c r="Z1278" s="318">
        <f t="shared" si="315"/>
        <v>0</v>
      </c>
      <c r="AC1278" s="318" t="e">
        <f t="shared" si="316"/>
        <v>#N/A</v>
      </c>
      <c r="AD1278" s="318">
        <f t="shared" si="317"/>
        <v>0</v>
      </c>
      <c r="AE1278" s="318" t="e">
        <f t="shared" si="318"/>
        <v>#N/A</v>
      </c>
      <c r="AF1278" s="318" t="e">
        <f>VLOOKUP(AC1278,'Price list'!AN:AO,2,FALSE)</f>
        <v>#N/A</v>
      </c>
      <c r="AG1278" s="318">
        <f t="shared" si="319"/>
        <v>0</v>
      </c>
      <c r="AH1278" s="318">
        <f t="shared" si="320"/>
        <v>0</v>
      </c>
      <c r="AI1278" s="318">
        <f t="shared" si="321"/>
        <v>0</v>
      </c>
    </row>
    <row r="1279" spans="19:35" x14ac:dyDescent="0.25">
      <c r="S1279" s="320">
        <f t="shared" si="311"/>
        <v>0</v>
      </c>
      <c r="T1279" s="320">
        <f t="shared" si="312"/>
        <v>0</v>
      </c>
      <c r="U1279" s="320"/>
      <c r="V1279" s="320" t="e">
        <f>VLOOKUP(S1279,'Price list'!D$15:S$298,15,FALSE)</f>
        <v>#N/A</v>
      </c>
      <c r="W1279" s="320">
        <f t="shared" si="313"/>
        <v>0</v>
      </c>
      <c r="X1279" s="320">
        <f t="shared" si="314"/>
        <v>0</v>
      </c>
      <c r="Y1279" s="318" t="e">
        <f t="shared" si="310"/>
        <v>#N/A</v>
      </c>
      <c r="Z1279" s="318">
        <f t="shared" si="315"/>
        <v>0</v>
      </c>
      <c r="AC1279" s="318" t="e">
        <f t="shared" si="316"/>
        <v>#N/A</v>
      </c>
      <c r="AD1279" s="318">
        <f t="shared" si="317"/>
        <v>0</v>
      </c>
      <c r="AE1279" s="318" t="e">
        <f t="shared" si="318"/>
        <v>#N/A</v>
      </c>
      <c r="AF1279" s="318" t="e">
        <f>VLOOKUP(AC1279,'Price list'!AN:AO,2,FALSE)</f>
        <v>#N/A</v>
      </c>
      <c r="AG1279" s="318">
        <f t="shared" si="319"/>
        <v>0</v>
      </c>
      <c r="AH1279" s="318">
        <f t="shared" si="320"/>
        <v>0</v>
      </c>
      <c r="AI1279" s="318">
        <f t="shared" si="321"/>
        <v>0</v>
      </c>
    </row>
    <row r="1280" spans="19:35" x14ac:dyDescent="0.25">
      <c r="S1280" s="320">
        <f t="shared" si="311"/>
        <v>0</v>
      </c>
      <c r="T1280" s="320">
        <f t="shared" si="312"/>
        <v>0</v>
      </c>
      <c r="U1280" s="320"/>
      <c r="V1280" s="320" t="e">
        <f>VLOOKUP(S1280,'Price list'!D$15:S$298,15,FALSE)</f>
        <v>#N/A</v>
      </c>
      <c r="W1280" s="320">
        <f t="shared" si="313"/>
        <v>0</v>
      </c>
      <c r="X1280" s="320">
        <f t="shared" si="314"/>
        <v>0</v>
      </c>
      <c r="Y1280" s="318" t="e">
        <f t="shared" si="310"/>
        <v>#N/A</v>
      </c>
      <c r="Z1280" s="318">
        <f t="shared" si="315"/>
        <v>0</v>
      </c>
      <c r="AC1280" s="318" t="e">
        <f t="shared" si="316"/>
        <v>#N/A</v>
      </c>
      <c r="AD1280" s="318">
        <f t="shared" si="317"/>
        <v>0</v>
      </c>
      <c r="AE1280" s="318" t="e">
        <f t="shared" si="318"/>
        <v>#N/A</v>
      </c>
      <c r="AF1280" s="318" t="e">
        <f>VLOOKUP(AC1280,'Price list'!AN:AO,2,FALSE)</f>
        <v>#N/A</v>
      </c>
      <c r="AG1280" s="318">
        <f t="shared" si="319"/>
        <v>0</v>
      </c>
      <c r="AH1280" s="318">
        <f t="shared" si="320"/>
        <v>0</v>
      </c>
      <c r="AI1280" s="318">
        <f t="shared" si="321"/>
        <v>0</v>
      </c>
    </row>
    <row r="1281" spans="19:35" x14ac:dyDescent="0.25">
      <c r="S1281" s="320">
        <f t="shared" si="311"/>
        <v>0</v>
      </c>
      <c r="T1281" s="320">
        <f t="shared" si="312"/>
        <v>0</v>
      </c>
      <c r="U1281" s="320"/>
      <c r="V1281" s="320" t="e">
        <f>VLOOKUP(S1281,'Price list'!D$15:S$298,15,FALSE)</f>
        <v>#N/A</v>
      </c>
      <c r="W1281" s="320">
        <f t="shared" si="313"/>
        <v>0</v>
      </c>
      <c r="X1281" s="320">
        <f t="shared" si="314"/>
        <v>0</v>
      </c>
      <c r="Y1281" s="318" t="e">
        <f t="shared" si="310"/>
        <v>#N/A</v>
      </c>
      <c r="Z1281" s="318">
        <f t="shared" si="315"/>
        <v>0</v>
      </c>
      <c r="AC1281" s="318" t="e">
        <f t="shared" si="316"/>
        <v>#N/A</v>
      </c>
      <c r="AD1281" s="318">
        <f t="shared" si="317"/>
        <v>0</v>
      </c>
      <c r="AE1281" s="318" t="e">
        <f t="shared" si="318"/>
        <v>#N/A</v>
      </c>
      <c r="AF1281" s="318" t="e">
        <f>VLOOKUP(AC1281,'Price list'!AN:AO,2,FALSE)</f>
        <v>#N/A</v>
      </c>
      <c r="AG1281" s="318">
        <f t="shared" si="319"/>
        <v>0</v>
      </c>
      <c r="AH1281" s="318">
        <f t="shared" si="320"/>
        <v>0</v>
      </c>
      <c r="AI1281" s="318">
        <f t="shared" si="321"/>
        <v>0</v>
      </c>
    </row>
    <row r="1282" spans="19:35" x14ac:dyDescent="0.25">
      <c r="S1282" s="320">
        <f t="shared" si="311"/>
        <v>0</v>
      </c>
      <c r="T1282" s="320">
        <f t="shared" si="312"/>
        <v>0</v>
      </c>
      <c r="U1282" s="320"/>
      <c r="V1282" s="320" t="e">
        <f>VLOOKUP(S1282,'Price list'!D$15:S$298,15,FALSE)</f>
        <v>#N/A</v>
      </c>
      <c r="W1282" s="320">
        <f t="shared" si="313"/>
        <v>0</v>
      </c>
      <c r="X1282" s="320">
        <f t="shared" si="314"/>
        <v>0</v>
      </c>
      <c r="Y1282" s="318" t="e">
        <f t="shared" si="310"/>
        <v>#N/A</v>
      </c>
      <c r="Z1282" s="318">
        <f t="shared" si="315"/>
        <v>0</v>
      </c>
      <c r="AC1282" s="318" t="e">
        <f t="shared" si="316"/>
        <v>#N/A</v>
      </c>
      <c r="AD1282" s="318">
        <f t="shared" si="317"/>
        <v>0</v>
      </c>
      <c r="AE1282" s="318" t="e">
        <f t="shared" si="318"/>
        <v>#N/A</v>
      </c>
      <c r="AF1282" s="318" t="e">
        <f>VLOOKUP(AC1282,'Price list'!AN:AO,2,FALSE)</f>
        <v>#N/A</v>
      </c>
      <c r="AG1282" s="318">
        <f t="shared" si="319"/>
        <v>0</v>
      </c>
      <c r="AH1282" s="318">
        <f t="shared" si="320"/>
        <v>0</v>
      </c>
      <c r="AI1282" s="318">
        <f t="shared" si="321"/>
        <v>0</v>
      </c>
    </row>
    <row r="1283" spans="19:35" x14ac:dyDescent="0.25">
      <c r="S1283" s="320">
        <f t="shared" si="311"/>
        <v>0</v>
      </c>
      <c r="T1283" s="320">
        <f t="shared" si="312"/>
        <v>0</v>
      </c>
      <c r="U1283" s="320"/>
      <c r="V1283" s="320" t="e">
        <f>VLOOKUP(S1283,'Price list'!D$15:S$298,15,FALSE)</f>
        <v>#N/A</v>
      </c>
      <c r="W1283" s="320">
        <f t="shared" si="313"/>
        <v>0</v>
      </c>
      <c r="X1283" s="320">
        <f t="shared" si="314"/>
        <v>0</v>
      </c>
      <c r="Y1283" s="318" t="e">
        <f t="shared" ref="Y1283:Y1346" si="322">VLOOKUP(A1283,AA:AB,2,FALSE)</f>
        <v>#N/A</v>
      </c>
      <c r="Z1283" s="318">
        <f t="shared" si="315"/>
        <v>0</v>
      </c>
      <c r="AC1283" s="318" t="e">
        <f t="shared" si="316"/>
        <v>#N/A</v>
      </c>
      <c r="AD1283" s="318">
        <f t="shared" si="317"/>
        <v>0</v>
      </c>
      <c r="AE1283" s="318" t="e">
        <f t="shared" si="318"/>
        <v>#N/A</v>
      </c>
      <c r="AF1283" s="318" t="e">
        <f>VLOOKUP(AC1283,'Price list'!AN:AO,2,FALSE)</f>
        <v>#N/A</v>
      </c>
      <c r="AG1283" s="318">
        <f t="shared" si="319"/>
        <v>0</v>
      </c>
      <c r="AH1283" s="318">
        <f t="shared" si="320"/>
        <v>0</v>
      </c>
      <c r="AI1283" s="318">
        <f t="shared" si="321"/>
        <v>0</v>
      </c>
    </row>
    <row r="1284" spans="19:35" x14ac:dyDescent="0.25">
      <c r="S1284" s="320">
        <f t="shared" si="311"/>
        <v>0</v>
      </c>
      <c r="T1284" s="320">
        <f t="shared" si="312"/>
        <v>0</v>
      </c>
      <c r="U1284" s="320"/>
      <c r="V1284" s="320" t="e">
        <f>VLOOKUP(S1284,'Price list'!D$15:S$298,15,FALSE)</f>
        <v>#N/A</v>
      </c>
      <c r="W1284" s="320">
        <f t="shared" si="313"/>
        <v>0</v>
      </c>
      <c r="X1284" s="320">
        <f t="shared" si="314"/>
        <v>0</v>
      </c>
      <c r="Y1284" s="318" t="e">
        <f t="shared" si="322"/>
        <v>#N/A</v>
      </c>
      <c r="Z1284" s="318">
        <f t="shared" si="315"/>
        <v>0</v>
      </c>
      <c r="AC1284" s="318" t="e">
        <f t="shared" si="316"/>
        <v>#N/A</v>
      </c>
      <c r="AD1284" s="318">
        <f t="shared" si="317"/>
        <v>0</v>
      </c>
      <c r="AE1284" s="318" t="e">
        <f t="shared" si="318"/>
        <v>#N/A</v>
      </c>
      <c r="AF1284" s="318" t="e">
        <f>VLOOKUP(AC1284,'Price list'!AN:AO,2,FALSE)</f>
        <v>#N/A</v>
      </c>
      <c r="AG1284" s="318">
        <f t="shared" si="319"/>
        <v>0</v>
      </c>
      <c r="AH1284" s="318">
        <f t="shared" si="320"/>
        <v>0</v>
      </c>
      <c r="AI1284" s="318">
        <f t="shared" si="321"/>
        <v>0</v>
      </c>
    </row>
    <row r="1285" spans="19:35" x14ac:dyDescent="0.25">
      <c r="S1285" s="320">
        <f t="shared" si="311"/>
        <v>0</v>
      </c>
      <c r="T1285" s="320">
        <f t="shared" si="312"/>
        <v>0</v>
      </c>
      <c r="U1285" s="320"/>
      <c r="V1285" s="320" t="e">
        <f>VLOOKUP(S1285,'Price list'!D$15:S$298,15,FALSE)</f>
        <v>#N/A</v>
      </c>
      <c r="W1285" s="320">
        <f t="shared" si="313"/>
        <v>0</v>
      </c>
      <c r="X1285" s="320">
        <f t="shared" si="314"/>
        <v>0</v>
      </c>
      <c r="Y1285" s="318" t="e">
        <f t="shared" si="322"/>
        <v>#N/A</v>
      </c>
      <c r="Z1285" s="318">
        <f t="shared" si="315"/>
        <v>0</v>
      </c>
      <c r="AC1285" s="318" t="e">
        <f t="shared" si="316"/>
        <v>#N/A</v>
      </c>
      <c r="AD1285" s="318">
        <f t="shared" si="317"/>
        <v>0</v>
      </c>
      <c r="AE1285" s="318" t="e">
        <f t="shared" si="318"/>
        <v>#N/A</v>
      </c>
      <c r="AF1285" s="318" t="e">
        <f>VLOOKUP(AC1285,'Price list'!AN:AO,2,FALSE)</f>
        <v>#N/A</v>
      </c>
      <c r="AG1285" s="318">
        <f t="shared" si="319"/>
        <v>0</v>
      </c>
      <c r="AH1285" s="318">
        <f t="shared" si="320"/>
        <v>0</v>
      </c>
      <c r="AI1285" s="318">
        <f t="shared" si="321"/>
        <v>0</v>
      </c>
    </row>
    <row r="1286" spans="19:35" x14ac:dyDescent="0.25">
      <c r="S1286" s="320">
        <f t="shared" si="311"/>
        <v>0</v>
      </c>
      <c r="T1286" s="320">
        <f t="shared" si="312"/>
        <v>0</v>
      </c>
      <c r="U1286" s="320"/>
      <c r="V1286" s="320" t="e">
        <f>VLOOKUP(S1286,'Price list'!D$15:S$298,15,FALSE)</f>
        <v>#N/A</v>
      </c>
      <c r="W1286" s="320">
        <f t="shared" si="313"/>
        <v>0</v>
      </c>
      <c r="X1286" s="320">
        <f t="shared" si="314"/>
        <v>0</v>
      </c>
      <c r="Y1286" s="318" t="e">
        <f t="shared" si="322"/>
        <v>#N/A</v>
      </c>
      <c r="Z1286" s="318">
        <f t="shared" si="315"/>
        <v>0</v>
      </c>
      <c r="AC1286" s="318" t="e">
        <f t="shared" si="316"/>
        <v>#N/A</v>
      </c>
      <c r="AD1286" s="318">
        <f t="shared" si="317"/>
        <v>0</v>
      </c>
      <c r="AE1286" s="318" t="e">
        <f t="shared" si="318"/>
        <v>#N/A</v>
      </c>
      <c r="AF1286" s="318" t="e">
        <f>VLOOKUP(AC1286,'Price list'!AN:AO,2,FALSE)</f>
        <v>#N/A</v>
      </c>
      <c r="AG1286" s="318">
        <f t="shared" si="319"/>
        <v>0</v>
      </c>
      <c r="AH1286" s="318">
        <f t="shared" si="320"/>
        <v>0</v>
      </c>
      <c r="AI1286" s="318">
        <f t="shared" si="321"/>
        <v>0</v>
      </c>
    </row>
    <row r="1287" spans="19:35" x14ac:dyDescent="0.25">
      <c r="S1287" s="320">
        <f t="shared" si="311"/>
        <v>0</v>
      </c>
      <c r="T1287" s="320">
        <f t="shared" si="312"/>
        <v>0</v>
      </c>
      <c r="U1287" s="320"/>
      <c r="V1287" s="320" t="e">
        <f>VLOOKUP(S1287,'Price list'!D$15:S$298,15,FALSE)</f>
        <v>#N/A</v>
      </c>
      <c r="W1287" s="320">
        <f t="shared" si="313"/>
        <v>0</v>
      </c>
      <c r="X1287" s="320">
        <f t="shared" si="314"/>
        <v>0</v>
      </c>
      <c r="Y1287" s="318" t="e">
        <f t="shared" si="322"/>
        <v>#N/A</v>
      </c>
      <c r="Z1287" s="318">
        <f t="shared" si="315"/>
        <v>0</v>
      </c>
      <c r="AC1287" s="318" t="e">
        <f t="shared" si="316"/>
        <v>#N/A</v>
      </c>
      <c r="AD1287" s="318">
        <f t="shared" si="317"/>
        <v>0</v>
      </c>
      <c r="AE1287" s="318" t="e">
        <f t="shared" si="318"/>
        <v>#N/A</v>
      </c>
      <c r="AF1287" s="318" t="e">
        <f>VLOOKUP(AC1287,'Price list'!AN:AO,2,FALSE)</f>
        <v>#N/A</v>
      </c>
      <c r="AG1287" s="318">
        <f t="shared" si="319"/>
        <v>0</v>
      </c>
      <c r="AH1287" s="318">
        <f t="shared" si="320"/>
        <v>0</v>
      </c>
      <c r="AI1287" s="318">
        <f t="shared" si="321"/>
        <v>0</v>
      </c>
    </row>
    <row r="1288" spans="19:35" x14ac:dyDescent="0.25">
      <c r="S1288" s="320">
        <f t="shared" si="311"/>
        <v>0</v>
      </c>
      <c r="T1288" s="320">
        <f t="shared" si="312"/>
        <v>0</v>
      </c>
      <c r="U1288" s="320"/>
      <c r="V1288" s="320" t="e">
        <f>VLOOKUP(S1288,'Price list'!D$15:S$298,15,FALSE)</f>
        <v>#N/A</v>
      </c>
      <c r="W1288" s="320">
        <f t="shared" si="313"/>
        <v>0</v>
      </c>
      <c r="X1288" s="320">
        <f t="shared" si="314"/>
        <v>0</v>
      </c>
      <c r="Y1288" s="318" t="e">
        <f t="shared" si="322"/>
        <v>#N/A</v>
      </c>
      <c r="Z1288" s="318">
        <f t="shared" si="315"/>
        <v>0</v>
      </c>
      <c r="AC1288" s="318" t="e">
        <f t="shared" si="316"/>
        <v>#N/A</v>
      </c>
      <c r="AD1288" s="318">
        <f t="shared" si="317"/>
        <v>0</v>
      </c>
      <c r="AE1288" s="318" t="e">
        <f t="shared" si="318"/>
        <v>#N/A</v>
      </c>
      <c r="AF1288" s="318" t="e">
        <f>VLOOKUP(AC1288,'Price list'!AN:AO,2,FALSE)</f>
        <v>#N/A</v>
      </c>
      <c r="AG1288" s="318">
        <f t="shared" si="319"/>
        <v>0</v>
      </c>
      <c r="AH1288" s="318">
        <f t="shared" si="320"/>
        <v>0</v>
      </c>
      <c r="AI1288" s="318">
        <f t="shared" si="321"/>
        <v>0</v>
      </c>
    </row>
    <row r="1289" spans="19:35" x14ac:dyDescent="0.25">
      <c r="S1289" s="320">
        <f t="shared" ref="S1289:S1352" si="323">E1289</f>
        <v>0</v>
      </c>
      <c r="T1289" s="320">
        <f t="shared" ref="T1289:T1352" si="324">D1289</f>
        <v>0</v>
      </c>
      <c r="U1289" s="320"/>
      <c r="V1289" s="320" t="e">
        <f>VLOOKUP(S1289,'Price list'!D$15:S$298,15,FALSE)</f>
        <v>#N/A</v>
      </c>
      <c r="W1289" s="320">
        <f t="shared" ref="W1289:W1352" si="325">G1289</f>
        <v>0</v>
      </c>
      <c r="X1289" s="320">
        <f t="shared" ref="X1289:X1352" si="326">H1289</f>
        <v>0</v>
      </c>
      <c r="Y1289" s="318" t="e">
        <f t="shared" si="322"/>
        <v>#N/A</v>
      </c>
      <c r="Z1289" s="318">
        <f t="shared" ref="Z1289:Z1352" si="327">B1289</f>
        <v>0</v>
      </c>
      <c r="AC1289" s="318" t="e">
        <f t="shared" ref="AC1289:AC1352" si="328">CONCATENATE(Y1289,S1289,Z1289)</f>
        <v>#N/A</v>
      </c>
      <c r="AD1289" s="318">
        <f t="shared" ref="AD1289:AD1352" si="329">S1289</f>
        <v>0</v>
      </c>
      <c r="AE1289" s="318" t="e">
        <f t="shared" ref="AE1289:AE1352" si="330">CONCATENATE(Y1289,AD1289)</f>
        <v>#N/A</v>
      </c>
      <c r="AF1289" s="318" t="e">
        <f>VLOOKUP(AC1289,'Price list'!AN:AO,2,FALSE)</f>
        <v>#N/A</v>
      </c>
      <c r="AG1289" s="318">
        <f t="shared" ref="AG1289:AG1352" si="331">S1289</f>
        <v>0</v>
      </c>
      <c r="AH1289" s="318">
        <f t="shared" ref="AH1289:AH1352" si="332">W1289</f>
        <v>0</v>
      </c>
      <c r="AI1289" s="318">
        <f t="shared" ref="AI1289:AI1352" si="333">X1289</f>
        <v>0</v>
      </c>
    </row>
    <row r="1290" spans="19:35" x14ac:dyDescent="0.25">
      <c r="S1290" s="320">
        <f t="shared" si="323"/>
        <v>0</v>
      </c>
      <c r="T1290" s="320">
        <f t="shared" si="324"/>
        <v>0</v>
      </c>
      <c r="U1290" s="320"/>
      <c r="V1290" s="320" t="e">
        <f>VLOOKUP(S1290,'Price list'!D$15:S$298,15,FALSE)</f>
        <v>#N/A</v>
      </c>
      <c r="W1290" s="320">
        <f t="shared" si="325"/>
        <v>0</v>
      </c>
      <c r="X1290" s="320">
        <f t="shared" si="326"/>
        <v>0</v>
      </c>
      <c r="Y1290" s="318" t="e">
        <f t="shared" si="322"/>
        <v>#N/A</v>
      </c>
      <c r="Z1290" s="318">
        <f t="shared" si="327"/>
        <v>0</v>
      </c>
      <c r="AC1290" s="318" t="e">
        <f t="shared" si="328"/>
        <v>#N/A</v>
      </c>
      <c r="AD1290" s="318">
        <f t="shared" si="329"/>
        <v>0</v>
      </c>
      <c r="AE1290" s="318" t="e">
        <f t="shared" si="330"/>
        <v>#N/A</v>
      </c>
      <c r="AF1290" s="318" t="e">
        <f>VLOOKUP(AC1290,'Price list'!AN:AO,2,FALSE)</f>
        <v>#N/A</v>
      </c>
      <c r="AG1290" s="318">
        <f t="shared" si="331"/>
        <v>0</v>
      </c>
      <c r="AH1290" s="318">
        <f t="shared" si="332"/>
        <v>0</v>
      </c>
      <c r="AI1290" s="318">
        <f t="shared" si="333"/>
        <v>0</v>
      </c>
    </row>
    <row r="1291" spans="19:35" x14ac:dyDescent="0.25">
      <c r="S1291" s="320">
        <f t="shared" si="323"/>
        <v>0</v>
      </c>
      <c r="T1291" s="320">
        <f t="shared" si="324"/>
        <v>0</v>
      </c>
      <c r="U1291" s="320"/>
      <c r="V1291" s="320" t="e">
        <f>VLOOKUP(S1291,'Price list'!D$15:S$298,15,FALSE)</f>
        <v>#N/A</v>
      </c>
      <c r="W1291" s="320">
        <f t="shared" si="325"/>
        <v>0</v>
      </c>
      <c r="X1291" s="320">
        <f t="shared" si="326"/>
        <v>0</v>
      </c>
      <c r="Y1291" s="318" t="e">
        <f t="shared" si="322"/>
        <v>#N/A</v>
      </c>
      <c r="Z1291" s="318">
        <f t="shared" si="327"/>
        <v>0</v>
      </c>
      <c r="AC1291" s="318" t="e">
        <f t="shared" si="328"/>
        <v>#N/A</v>
      </c>
      <c r="AD1291" s="318">
        <f t="shared" si="329"/>
        <v>0</v>
      </c>
      <c r="AE1291" s="318" t="e">
        <f t="shared" si="330"/>
        <v>#N/A</v>
      </c>
      <c r="AF1291" s="318" t="e">
        <f>VLOOKUP(AC1291,'Price list'!AN:AO,2,FALSE)</f>
        <v>#N/A</v>
      </c>
      <c r="AG1291" s="318">
        <f t="shared" si="331"/>
        <v>0</v>
      </c>
      <c r="AH1291" s="318">
        <f t="shared" si="332"/>
        <v>0</v>
      </c>
      <c r="AI1291" s="318">
        <f t="shared" si="333"/>
        <v>0</v>
      </c>
    </row>
    <row r="1292" spans="19:35" x14ac:dyDescent="0.25">
      <c r="S1292" s="320">
        <f t="shared" si="323"/>
        <v>0</v>
      </c>
      <c r="T1292" s="320">
        <f t="shared" si="324"/>
        <v>0</v>
      </c>
      <c r="U1292" s="320"/>
      <c r="V1292" s="320" t="e">
        <f>VLOOKUP(S1292,'Price list'!D$15:S$298,15,FALSE)</f>
        <v>#N/A</v>
      </c>
      <c r="W1292" s="320">
        <f t="shared" si="325"/>
        <v>0</v>
      </c>
      <c r="X1292" s="320">
        <f t="shared" si="326"/>
        <v>0</v>
      </c>
      <c r="Y1292" s="318" t="e">
        <f t="shared" si="322"/>
        <v>#N/A</v>
      </c>
      <c r="Z1292" s="318">
        <f t="shared" si="327"/>
        <v>0</v>
      </c>
      <c r="AC1292" s="318" t="e">
        <f t="shared" si="328"/>
        <v>#N/A</v>
      </c>
      <c r="AD1292" s="318">
        <f t="shared" si="329"/>
        <v>0</v>
      </c>
      <c r="AE1292" s="318" t="e">
        <f t="shared" si="330"/>
        <v>#N/A</v>
      </c>
      <c r="AF1292" s="318" t="e">
        <f>VLOOKUP(AC1292,'Price list'!AN:AO,2,FALSE)</f>
        <v>#N/A</v>
      </c>
      <c r="AG1292" s="318">
        <f t="shared" si="331"/>
        <v>0</v>
      </c>
      <c r="AH1292" s="318">
        <f t="shared" si="332"/>
        <v>0</v>
      </c>
      <c r="AI1292" s="318">
        <f t="shared" si="333"/>
        <v>0</v>
      </c>
    </row>
    <row r="1293" spans="19:35" x14ac:dyDescent="0.25">
      <c r="S1293" s="320">
        <f t="shared" si="323"/>
        <v>0</v>
      </c>
      <c r="T1293" s="320">
        <f t="shared" si="324"/>
        <v>0</v>
      </c>
      <c r="U1293" s="320"/>
      <c r="V1293" s="320" t="e">
        <f>VLOOKUP(S1293,'Price list'!D$15:S$298,15,FALSE)</f>
        <v>#N/A</v>
      </c>
      <c r="W1293" s="320">
        <f t="shared" si="325"/>
        <v>0</v>
      </c>
      <c r="X1293" s="320">
        <f t="shared" si="326"/>
        <v>0</v>
      </c>
      <c r="Y1293" s="318" t="e">
        <f t="shared" si="322"/>
        <v>#N/A</v>
      </c>
      <c r="Z1293" s="318">
        <f t="shared" si="327"/>
        <v>0</v>
      </c>
      <c r="AC1293" s="318" t="e">
        <f t="shared" si="328"/>
        <v>#N/A</v>
      </c>
      <c r="AD1293" s="318">
        <f t="shared" si="329"/>
        <v>0</v>
      </c>
      <c r="AE1293" s="318" t="e">
        <f t="shared" si="330"/>
        <v>#N/A</v>
      </c>
      <c r="AF1293" s="318" t="e">
        <f>VLOOKUP(AC1293,'Price list'!AN:AO,2,FALSE)</f>
        <v>#N/A</v>
      </c>
      <c r="AG1293" s="318">
        <f t="shared" si="331"/>
        <v>0</v>
      </c>
      <c r="AH1293" s="318">
        <f t="shared" si="332"/>
        <v>0</v>
      </c>
      <c r="AI1293" s="318">
        <f t="shared" si="333"/>
        <v>0</v>
      </c>
    </row>
    <row r="1294" spans="19:35" x14ac:dyDescent="0.25">
      <c r="S1294" s="320">
        <f t="shared" si="323"/>
        <v>0</v>
      </c>
      <c r="T1294" s="320">
        <f t="shared" si="324"/>
        <v>0</v>
      </c>
      <c r="U1294" s="320"/>
      <c r="V1294" s="320" t="e">
        <f>VLOOKUP(S1294,'Price list'!D$15:S$298,15,FALSE)</f>
        <v>#N/A</v>
      </c>
      <c r="W1294" s="320">
        <f t="shared" si="325"/>
        <v>0</v>
      </c>
      <c r="X1294" s="320">
        <f t="shared" si="326"/>
        <v>0</v>
      </c>
      <c r="Y1294" s="318" t="e">
        <f t="shared" si="322"/>
        <v>#N/A</v>
      </c>
      <c r="Z1294" s="318">
        <f t="shared" si="327"/>
        <v>0</v>
      </c>
      <c r="AC1294" s="318" t="e">
        <f t="shared" si="328"/>
        <v>#N/A</v>
      </c>
      <c r="AD1294" s="318">
        <f t="shared" si="329"/>
        <v>0</v>
      </c>
      <c r="AE1294" s="318" t="e">
        <f t="shared" si="330"/>
        <v>#N/A</v>
      </c>
      <c r="AF1294" s="318" t="e">
        <f>VLOOKUP(AC1294,'Price list'!AN:AO,2,FALSE)</f>
        <v>#N/A</v>
      </c>
      <c r="AG1294" s="318">
        <f t="shared" si="331"/>
        <v>0</v>
      </c>
      <c r="AH1294" s="318">
        <f t="shared" si="332"/>
        <v>0</v>
      </c>
      <c r="AI1294" s="318">
        <f t="shared" si="333"/>
        <v>0</v>
      </c>
    </row>
    <row r="1295" spans="19:35" x14ac:dyDescent="0.25">
      <c r="S1295" s="320">
        <f t="shared" si="323"/>
        <v>0</v>
      </c>
      <c r="T1295" s="320">
        <f t="shared" si="324"/>
        <v>0</v>
      </c>
      <c r="U1295" s="320"/>
      <c r="V1295" s="320" t="e">
        <f>VLOOKUP(S1295,'Price list'!D$15:S$298,15,FALSE)</f>
        <v>#N/A</v>
      </c>
      <c r="W1295" s="320">
        <f t="shared" si="325"/>
        <v>0</v>
      </c>
      <c r="X1295" s="320">
        <f t="shared" si="326"/>
        <v>0</v>
      </c>
      <c r="Y1295" s="318" t="e">
        <f t="shared" si="322"/>
        <v>#N/A</v>
      </c>
      <c r="Z1295" s="318">
        <f t="shared" si="327"/>
        <v>0</v>
      </c>
      <c r="AC1295" s="318" t="e">
        <f t="shared" si="328"/>
        <v>#N/A</v>
      </c>
      <c r="AD1295" s="318">
        <f t="shared" si="329"/>
        <v>0</v>
      </c>
      <c r="AE1295" s="318" t="e">
        <f t="shared" si="330"/>
        <v>#N/A</v>
      </c>
      <c r="AF1295" s="318" t="e">
        <f>VLOOKUP(AC1295,'Price list'!AN:AO,2,FALSE)</f>
        <v>#N/A</v>
      </c>
      <c r="AG1295" s="318">
        <f t="shared" si="331"/>
        <v>0</v>
      </c>
      <c r="AH1295" s="318">
        <f t="shared" si="332"/>
        <v>0</v>
      </c>
      <c r="AI1295" s="318">
        <f t="shared" si="333"/>
        <v>0</v>
      </c>
    </row>
    <row r="1296" spans="19:35" x14ac:dyDescent="0.25">
      <c r="S1296" s="320">
        <f t="shared" si="323"/>
        <v>0</v>
      </c>
      <c r="T1296" s="320">
        <f t="shared" si="324"/>
        <v>0</v>
      </c>
      <c r="U1296" s="320"/>
      <c r="V1296" s="320" t="e">
        <f>VLOOKUP(S1296,'Price list'!D$15:S$298,15,FALSE)</f>
        <v>#N/A</v>
      </c>
      <c r="W1296" s="320">
        <f t="shared" si="325"/>
        <v>0</v>
      </c>
      <c r="X1296" s="320">
        <f t="shared" si="326"/>
        <v>0</v>
      </c>
      <c r="Y1296" s="318" t="e">
        <f t="shared" si="322"/>
        <v>#N/A</v>
      </c>
      <c r="Z1296" s="318">
        <f t="shared" si="327"/>
        <v>0</v>
      </c>
      <c r="AC1296" s="318" t="e">
        <f t="shared" si="328"/>
        <v>#N/A</v>
      </c>
      <c r="AD1296" s="318">
        <f t="shared" si="329"/>
        <v>0</v>
      </c>
      <c r="AE1296" s="318" t="e">
        <f t="shared" si="330"/>
        <v>#N/A</v>
      </c>
      <c r="AF1296" s="318" t="e">
        <f>VLOOKUP(AC1296,'Price list'!AN:AO,2,FALSE)</f>
        <v>#N/A</v>
      </c>
      <c r="AG1296" s="318">
        <f t="shared" si="331"/>
        <v>0</v>
      </c>
      <c r="AH1296" s="318">
        <f t="shared" si="332"/>
        <v>0</v>
      </c>
      <c r="AI1296" s="318">
        <f t="shared" si="333"/>
        <v>0</v>
      </c>
    </row>
    <row r="1297" spans="19:35" x14ac:dyDescent="0.25">
      <c r="S1297" s="320">
        <f t="shared" si="323"/>
        <v>0</v>
      </c>
      <c r="T1297" s="320">
        <f t="shared" si="324"/>
        <v>0</v>
      </c>
      <c r="U1297" s="320"/>
      <c r="V1297" s="320" t="e">
        <f>VLOOKUP(S1297,'Price list'!D$15:S$298,15,FALSE)</f>
        <v>#N/A</v>
      </c>
      <c r="W1297" s="320">
        <f t="shared" si="325"/>
        <v>0</v>
      </c>
      <c r="X1297" s="320">
        <f t="shared" si="326"/>
        <v>0</v>
      </c>
      <c r="Y1297" s="318" t="e">
        <f t="shared" si="322"/>
        <v>#N/A</v>
      </c>
      <c r="Z1297" s="318">
        <f t="shared" si="327"/>
        <v>0</v>
      </c>
      <c r="AC1297" s="318" t="e">
        <f t="shared" si="328"/>
        <v>#N/A</v>
      </c>
      <c r="AD1297" s="318">
        <f t="shared" si="329"/>
        <v>0</v>
      </c>
      <c r="AE1297" s="318" t="e">
        <f t="shared" si="330"/>
        <v>#N/A</v>
      </c>
      <c r="AF1297" s="318" t="e">
        <f>VLOOKUP(AC1297,'Price list'!AN:AO,2,FALSE)</f>
        <v>#N/A</v>
      </c>
      <c r="AG1297" s="318">
        <f t="shared" si="331"/>
        <v>0</v>
      </c>
      <c r="AH1297" s="318">
        <f t="shared" si="332"/>
        <v>0</v>
      </c>
      <c r="AI1297" s="318">
        <f t="shared" si="333"/>
        <v>0</v>
      </c>
    </row>
    <row r="1298" spans="19:35" x14ac:dyDescent="0.25">
      <c r="S1298" s="320">
        <f t="shared" si="323"/>
        <v>0</v>
      </c>
      <c r="T1298" s="320">
        <f t="shared" si="324"/>
        <v>0</v>
      </c>
      <c r="U1298" s="320"/>
      <c r="V1298" s="320" t="e">
        <f>VLOOKUP(S1298,'Price list'!D$15:S$298,15,FALSE)</f>
        <v>#N/A</v>
      </c>
      <c r="W1298" s="320">
        <f t="shared" si="325"/>
        <v>0</v>
      </c>
      <c r="X1298" s="320">
        <f t="shared" si="326"/>
        <v>0</v>
      </c>
      <c r="Y1298" s="318" t="e">
        <f t="shared" si="322"/>
        <v>#N/A</v>
      </c>
      <c r="Z1298" s="318">
        <f t="shared" si="327"/>
        <v>0</v>
      </c>
      <c r="AC1298" s="318" t="e">
        <f t="shared" si="328"/>
        <v>#N/A</v>
      </c>
      <c r="AD1298" s="318">
        <f t="shared" si="329"/>
        <v>0</v>
      </c>
      <c r="AE1298" s="318" t="e">
        <f t="shared" si="330"/>
        <v>#N/A</v>
      </c>
      <c r="AF1298" s="318" t="e">
        <f>VLOOKUP(AC1298,'Price list'!AN:AO,2,FALSE)</f>
        <v>#N/A</v>
      </c>
      <c r="AG1298" s="318">
        <f t="shared" si="331"/>
        <v>0</v>
      </c>
      <c r="AH1298" s="318">
        <f t="shared" si="332"/>
        <v>0</v>
      </c>
      <c r="AI1298" s="318">
        <f t="shared" si="333"/>
        <v>0</v>
      </c>
    </row>
    <row r="1299" spans="19:35" x14ac:dyDescent="0.25">
      <c r="S1299" s="320">
        <f t="shared" si="323"/>
        <v>0</v>
      </c>
      <c r="T1299" s="320">
        <f t="shared" si="324"/>
        <v>0</v>
      </c>
      <c r="U1299" s="320"/>
      <c r="V1299" s="320" t="e">
        <f>VLOOKUP(S1299,'Price list'!D$15:S$298,15,FALSE)</f>
        <v>#N/A</v>
      </c>
      <c r="W1299" s="320">
        <f t="shared" si="325"/>
        <v>0</v>
      </c>
      <c r="X1299" s="320">
        <f t="shared" si="326"/>
        <v>0</v>
      </c>
      <c r="Y1299" s="318" t="e">
        <f t="shared" si="322"/>
        <v>#N/A</v>
      </c>
      <c r="Z1299" s="318">
        <f t="shared" si="327"/>
        <v>0</v>
      </c>
      <c r="AC1299" s="318" t="e">
        <f t="shared" si="328"/>
        <v>#N/A</v>
      </c>
      <c r="AD1299" s="318">
        <f t="shared" si="329"/>
        <v>0</v>
      </c>
      <c r="AE1299" s="318" t="e">
        <f t="shared" si="330"/>
        <v>#N/A</v>
      </c>
      <c r="AF1299" s="318" t="e">
        <f>VLOOKUP(AC1299,'Price list'!AN:AO,2,FALSE)</f>
        <v>#N/A</v>
      </c>
      <c r="AG1299" s="318">
        <f t="shared" si="331"/>
        <v>0</v>
      </c>
      <c r="AH1299" s="318">
        <f t="shared" si="332"/>
        <v>0</v>
      </c>
      <c r="AI1299" s="318">
        <f t="shared" si="333"/>
        <v>0</v>
      </c>
    </row>
    <row r="1300" spans="19:35" x14ac:dyDescent="0.25">
      <c r="S1300" s="320">
        <f t="shared" si="323"/>
        <v>0</v>
      </c>
      <c r="T1300" s="320">
        <f t="shared" si="324"/>
        <v>0</v>
      </c>
      <c r="U1300" s="320"/>
      <c r="V1300" s="320" t="e">
        <f>VLOOKUP(S1300,'Price list'!D$15:S$298,15,FALSE)</f>
        <v>#N/A</v>
      </c>
      <c r="W1300" s="320">
        <f t="shared" si="325"/>
        <v>0</v>
      </c>
      <c r="X1300" s="320">
        <f t="shared" si="326"/>
        <v>0</v>
      </c>
      <c r="Y1300" s="318" t="e">
        <f t="shared" si="322"/>
        <v>#N/A</v>
      </c>
      <c r="Z1300" s="318">
        <f t="shared" si="327"/>
        <v>0</v>
      </c>
      <c r="AC1300" s="318" t="e">
        <f t="shared" si="328"/>
        <v>#N/A</v>
      </c>
      <c r="AD1300" s="318">
        <f t="shared" si="329"/>
        <v>0</v>
      </c>
      <c r="AE1300" s="318" t="e">
        <f t="shared" si="330"/>
        <v>#N/A</v>
      </c>
      <c r="AF1300" s="318" t="e">
        <f>VLOOKUP(AC1300,'Price list'!AN:AO,2,FALSE)</f>
        <v>#N/A</v>
      </c>
      <c r="AG1300" s="318">
        <f t="shared" si="331"/>
        <v>0</v>
      </c>
      <c r="AH1300" s="318">
        <f t="shared" si="332"/>
        <v>0</v>
      </c>
      <c r="AI1300" s="318">
        <f t="shared" si="333"/>
        <v>0</v>
      </c>
    </row>
    <row r="1301" spans="19:35" x14ac:dyDescent="0.25">
      <c r="S1301" s="320">
        <f t="shared" si="323"/>
        <v>0</v>
      </c>
      <c r="T1301" s="320">
        <f t="shared" si="324"/>
        <v>0</v>
      </c>
      <c r="U1301" s="320"/>
      <c r="V1301" s="320" t="e">
        <f>VLOOKUP(S1301,'Price list'!D$15:S$298,15,FALSE)</f>
        <v>#N/A</v>
      </c>
      <c r="W1301" s="320">
        <f t="shared" si="325"/>
        <v>0</v>
      </c>
      <c r="X1301" s="320">
        <f t="shared" si="326"/>
        <v>0</v>
      </c>
      <c r="Y1301" s="318" t="e">
        <f t="shared" si="322"/>
        <v>#N/A</v>
      </c>
      <c r="Z1301" s="318">
        <f t="shared" si="327"/>
        <v>0</v>
      </c>
      <c r="AC1301" s="318" t="e">
        <f t="shared" si="328"/>
        <v>#N/A</v>
      </c>
      <c r="AD1301" s="318">
        <f t="shared" si="329"/>
        <v>0</v>
      </c>
      <c r="AE1301" s="318" t="e">
        <f t="shared" si="330"/>
        <v>#N/A</v>
      </c>
      <c r="AF1301" s="318" t="e">
        <f>VLOOKUP(AC1301,'Price list'!AN:AO,2,FALSE)</f>
        <v>#N/A</v>
      </c>
      <c r="AG1301" s="318">
        <f t="shared" si="331"/>
        <v>0</v>
      </c>
      <c r="AH1301" s="318">
        <f t="shared" si="332"/>
        <v>0</v>
      </c>
      <c r="AI1301" s="318">
        <f t="shared" si="333"/>
        <v>0</v>
      </c>
    </row>
    <row r="1302" spans="19:35" x14ac:dyDescent="0.25">
      <c r="S1302" s="320">
        <f t="shared" si="323"/>
        <v>0</v>
      </c>
      <c r="T1302" s="320">
        <f t="shared" si="324"/>
        <v>0</v>
      </c>
      <c r="U1302" s="320"/>
      <c r="V1302" s="320" t="e">
        <f>VLOOKUP(S1302,'Price list'!D$15:S$298,15,FALSE)</f>
        <v>#N/A</v>
      </c>
      <c r="W1302" s="320">
        <f t="shared" si="325"/>
        <v>0</v>
      </c>
      <c r="X1302" s="320">
        <f t="shared" si="326"/>
        <v>0</v>
      </c>
      <c r="Y1302" s="318" t="e">
        <f t="shared" si="322"/>
        <v>#N/A</v>
      </c>
      <c r="Z1302" s="318">
        <f t="shared" si="327"/>
        <v>0</v>
      </c>
      <c r="AC1302" s="318" t="e">
        <f t="shared" si="328"/>
        <v>#N/A</v>
      </c>
      <c r="AD1302" s="318">
        <f t="shared" si="329"/>
        <v>0</v>
      </c>
      <c r="AE1302" s="318" t="e">
        <f t="shared" si="330"/>
        <v>#N/A</v>
      </c>
      <c r="AF1302" s="318" t="e">
        <f>VLOOKUP(AC1302,'Price list'!AN:AO,2,FALSE)</f>
        <v>#N/A</v>
      </c>
      <c r="AG1302" s="318">
        <f t="shared" si="331"/>
        <v>0</v>
      </c>
      <c r="AH1302" s="318">
        <f t="shared" si="332"/>
        <v>0</v>
      </c>
      <c r="AI1302" s="318">
        <f t="shared" si="333"/>
        <v>0</v>
      </c>
    </row>
    <row r="1303" spans="19:35" x14ac:dyDescent="0.25">
      <c r="S1303" s="320">
        <f t="shared" si="323"/>
        <v>0</v>
      </c>
      <c r="T1303" s="320">
        <f t="shared" si="324"/>
        <v>0</v>
      </c>
      <c r="U1303" s="320"/>
      <c r="V1303" s="320" t="e">
        <f>VLOOKUP(S1303,'Price list'!D$15:S$298,15,FALSE)</f>
        <v>#N/A</v>
      </c>
      <c r="W1303" s="320">
        <f t="shared" si="325"/>
        <v>0</v>
      </c>
      <c r="X1303" s="320">
        <f t="shared" si="326"/>
        <v>0</v>
      </c>
      <c r="Y1303" s="318" t="e">
        <f t="shared" si="322"/>
        <v>#N/A</v>
      </c>
      <c r="Z1303" s="318">
        <f t="shared" si="327"/>
        <v>0</v>
      </c>
      <c r="AC1303" s="318" t="e">
        <f t="shared" si="328"/>
        <v>#N/A</v>
      </c>
      <c r="AD1303" s="318">
        <f t="shared" si="329"/>
        <v>0</v>
      </c>
      <c r="AE1303" s="318" t="e">
        <f t="shared" si="330"/>
        <v>#N/A</v>
      </c>
      <c r="AF1303" s="318" t="e">
        <f>VLOOKUP(AC1303,'Price list'!AN:AO,2,FALSE)</f>
        <v>#N/A</v>
      </c>
      <c r="AG1303" s="318">
        <f t="shared" si="331"/>
        <v>0</v>
      </c>
      <c r="AH1303" s="318">
        <f t="shared" si="332"/>
        <v>0</v>
      </c>
      <c r="AI1303" s="318">
        <f t="shared" si="333"/>
        <v>0</v>
      </c>
    </row>
    <row r="1304" spans="19:35" x14ac:dyDescent="0.25">
      <c r="S1304" s="320">
        <f t="shared" si="323"/>
        <v>0</v>
      </c>
      <c r="T1304" s="320">
        <f t="shared" si="324"/>
        <v>0</v>
      </c>
      <c r="U1304" s="320"/>
      <c r="V1304" s="320" t="e">
        <f>VLOOKUP(S1304,'Price list'!D$15:S$298,15,FALSE)</f>
        <v>#N/A</v>
      </c>
      <c r="W1304" s="320">
        <f t="shared" si="325"/>
        <v>0</v>
      </c>
      <c r="X1304" s="320">
        <f t="shared" si="326"/>
        <v>0</v>
      </c>
      <c r="Y1304" s="318" t="e">
        <f t="shared" si="322"/>
        <v>#N/A</v>
      </c>
      <c r="Z1304" s="318">
        <f t="shared" si="327"/>
        <v>0</v>
      </c>
      <c r="AC1304" s="318" t="e">
        <f t="shared" si="328"/>
        <v>#N/A</v>
      </c>
      <c r="AD1304" s="318">
        <f t="shared" si="329"/>
        <v>0</v>
      </c>
      <c r="AE1304" s="318" t="e">
        <f t="shared" si="330"/>
        <v>#N/A</v>
      </c>
      <c r="AF1304" s="318" t="e">
        <f>VLOOKUP(AC1304,'Price list'!AN:AO,2,FALSE)</f>
        <v>#N/A</v>
      </c>
      <c r="AG1304" s="318">
        <f t="shared" si="331"/>
        <v>0</v>
      </c>
      <c r="AH1304" s="318">
        <f t="shared" si="332"/>
        <v>0</v>
      </c>
      <c r="AI1304" s="318">
        <f t="shared" si="333"/>
        <v>0</v>
      </c>
    </row>
    <row r="1305" spans="19:35" x14ac:dyDescent="0.25">
      <c r="S1305" s="320">
        <f t="shared" si="323"/>
        <v>0</v>
      </c>
      <c r="T1305" s="320">
        <f t="shared" si="324"/>
        <v>0</v>
      </c>
      <c r="U1305" s="320"/>
      <c r="V1305" s="320" t="e">
        <f>VLOOKUP(S1305,'Price list'!D$15:S$298,15,FALSE)</f>
        <v>#N/A</v>
      </c>
      <c r="W1305" s="320">
        <f t="shared" si="325"/>
        <v>0</v>
      </c>
      <c r="X1305" s="320">
        <f t="shared" si="326"/>
        <v>0</v>
      </c>
      <c r="Y1305" s="318" t="e">
        <f t="shared" si="322"/>
        <v>#N/A</v>
      </c>
      <c r="Z1305" s="318">
        <f t="shared" si="327"/>
        <v>0</v>
      </c>
      <c r="AC1305" s="318" t="e">
        <f t="shared" si="328"/>
        <v>#N/A</v>
      </c>
      <c r="AD1305" s="318">
        <f t="shared" si="329"/>
        <v>0</v>
      </c>
      <c r="AE1305" s="318" t="e">
        <f t="shared" si="330"/>
        <v>#N/A</v>
      </c>
      <c r="AF1305" s="318" t="e">
        <f>VLOOKUP(AC1305,'Price list'!AN:AO,2,FALSE)</f>
        <v>#N/A</v>
      </c>
      <c r="AG1305" s="318">
        <f t="shared" si="331"/>
        <v>0</v>
      </c>
      <c r="AH1305" s="318">
        <f t="shared" si="332"/>
        <v>0</v>
      </c>
      <c r="AI1305" s="318">
        <f t="shared" si="333"/>
        <v>0</v>
      </c>
    </row>
    <row r="1306" spans="19:35" x14ac:dyDescent="0.25">
      <c r="S1306" s="320">
        <f t="shared" si="323"/>
        <v>0</v>
      </c>
      <c r="T1306" s="320">
        <f t="shared" si="324"/>
        <v>0</v>
      </c>
      <c r="U1306" s="320"/>
      <c r="V1306" s="320" t="e">
        <f>VLOOKUP(S1306,'Price list'!D$15:S$298,15,FALSE)</f>
        <v>#N/A</v>
      </c>
      <c r="W1306" s="320">
        <f t="shared" si="325"/>
        <v>0</v>
      </c>
      <c r="X1306" s="320">
        <f t="shared" si="326"/>
        <v>0</v>
      </c>
      <c r="Y1306" s="318" t="e">
        <f t="shared" si="322"/>
        <v>#N/A</v>
      </c>
      <c r="Z1306" s="318">
        <f t="shared" si="327"/>
        <v>0</v>
      </c>
      <c r="AC1306" s="318" t="e">
        <f t="shared" si="328"/>
        <v>#N/A</v>
      </c>
      <c r="AD1306" s="318">
        <f t="shared" si="329"/>
        <v>0</v>
      </c>
      <c r="AE1306" s="318" t="e">
        <f t="shared" si="330"/>
        <v>#N/A</v>
      </c>
      <c r="AF1306" s="318" t="e">
        <f>VLOOKUP(AC1306,'Price list'!AN:AO,2,FALSE)</f>
        <v>#N/A</v>
      </c>
      <c r="AG1306" s="318">
        <f t="shared" si="331"/>
        <v>0</v>
      </c>
      <c r="AH1306" s="318">
        <f t="shared" si="332"/>
        <v>0</v>
      </c>
      <c r="AI1306" s="318">
        <f t="shared" si="333"/>
        <v>0</v>
      </c>
    </row>
    <row r="1307" spans="19:35" x14ac:dyDescent="0.25">
      <c r="S1307" s="320">
        <f t="shared" si="323"/>
        <v>0</v>
      </c>
      <c r="T1307" s="320">
        <f t="shared" si="324"/>
        <v>0</v>
      </c>
      <c r="U1307" s="320"/>
      <c r="V1307" s="320" t="e">
        <f>VLOOKUP(S1307,'Price list'!D$15:S$298,15,FALSE)</f>
        <v>#N/A</v>
      </c>
      <c r="W1307" s="320">
        <f t="shared" si="325"/>
        <v>0</v>
      </c>
      <c r="X1307" s="320">
        <f t="shared" si="326"/>
        <v>0</v>
      </c>
      <c r="Y1307" s="318" t="e">
        <f t="shared" si="322"/>
        <v>#N/A</v>
      </c>
      <c r="Z1307" s="318">
        <f t="shared" si="327"/>
        <v>0</v>
      </c>
      <c r="AC1307" s="318" t="e">
        <f t="shared" si="328"/>
        <v>#N/A</v>
      </c>
      <c r="AD1307" s="318">
        <f t="shared" si="329"/>
        <v>0</v>
      </c>
      <c r="AE1307" s="318" t="e">
        <f t="shared" si="330"/>
        <v>#N/A</v>
      </c>
      <c r="AF1307" s="318" t="e">
        <f>VLOOKUP(AC1307,'Price list'!AN:AO,2,FALSE)</f>
        <v>#N/A</v>
      </c>
      <c r="AG1307" s="318">
        <f t="shared" si="331"/>
        <v>0</v>
      </c>
      <c r="AH1307" s="318">
        <f t="shared" si="332"/>
        <v>0</v>
      </c>
      <c r="AI1307" s="318">
        <f t="shared" si="333"/>
        <v>0</v>
      </c>
    </row>
    <row r="1308" spans="19:35" x14ac:dyDescent="0.25">
      <c r="S1308" s="320">
        <f t="shared" si="323"/>
        <v>0</v>
      </c>
      <c r="T1308" s="320">
        <f t="shared" si="324"/>
        <v>0</v>
      </c>
      <c r="U1308" s="320"/>
      <c r="V1308" s="320" t="e">
        <f>VLOOKUP(S1308,'Price list'!D$15:S$298,15,FALSE)</f>
        <v>#N/A</v>
      </c>
      <c r="W1308" s="320">
        <f t="shared" si="325"/>
        <v>0</v>
      </c>
      <c r="X1308" s="320">
        <f t="shared" si="326"/>
        <v>0</v>
      </c>
      <c r="Y1308" s="318" t="e">
        <f t="shared" si="322"/>
        <v>#N/A</v>
      </c>
      <c r="Z1308" s="318">
        <f t="shared" si="327"/>
        <v>0</v>
      </c>
      <c r="AC1308" s="318" t="e">
        <f t="shared" si="328"/>
        <v>#N/A</v>
      </c>
      <c r="AD1308" s="318">
        <f t="shared" si="329"/>
        <v>0</v>
      </c>
      <c r="AE1308" s="318" t="e">
        <f t="shared" si="330"/>
        <v>#N/A</v>
      </c>
      <c r="AF1308" s="318" t="e">
        <f>VLOOKUP(AC1308,'Price list'!AN:AO,2,FALSE)</f>
        <v>#N/A</v>
      </c>
      <c r="AG1308" s="318">
        <f t="shared" si="331"/>
        <v>0</v>
      </c>
      <c r="AH1308" s="318">
        <f t="shared" si="332"/>
        <v>0</v>
      </c>
      <c r="AI1308" s="318">
        <f t="shared" si="333"/>
        <v>0</v>
      </c>
    </row>
    <row r="1309" spans="19:35" x14ac:dyDescent="0.25">
      <c r="S1309" s="320">
        <f t="shared" si="323"/>
        <v>0</v>
      </c>
      <c r="T1309" s="320">
        <f t="shared" si="324"/>
        <v>0</v>
      </c>
      <c r="U1309" s="320"/>
      <c r="V1309" s="320" t="e">
        <f>VLOOKUP(S1309,'Price list'!D$15:S$298,15,FALSE)</f>
        <v>#N/A</v>
      </c>
      <c r="W1309" s="320">
        <f t="shared" si="325"/>
        <v>0</v>
      </c>
      <c r="X1309" s="320">
        <f t="shared" si="326"/>
        <v>0</v>
      </c>
      <c r="Y1309" s="318" t="e">
        <f t="shared" si="322"/>
        <v>#N/A</v>
      </c>
      <c r="Z1309" s="318">
        <f t="shared" si="327"/>
        <v>0</v>
      </c>
      <c r="AC1309" s="318" t="e">
        <f t="shared" si="328"/>
        <v>#N/A</v>
      </c>
      <c r="AD1309" s="318">
        <f t="shared" si="329"/>
        <v>0</v>
      </c>
      <c r="AE1309" s="318" t="e">
        <f t="shared" si="330"/>
        <v>#N/A</v>
      </c>
      <c r="AF1309" s="318" t="e">
        <f>VLOOKUP(AC1309,'Price list'!AN:AO,2,FALSE)</f>
        <v>#N/A</v>
      </c>
      <c r="AG1309" s="318">
        <f t="shared" si="331"/>
        <v>0</v>
      </c>
      <c r="AH1309" s="318">
        <f t="shared" si="332"/>
        <v>0</v>
      </c>
      <c r="AI1309" s="318">
        <f t="shared" si="333"/>
        <v>0</v>
      </c>
    </row>
    <row r="1310" spans="19:35" x14ac:dyDescent="0.25">
      <c r="S1310" s="320">
        <f t="shared" si="323"/>
        <v>0</v>
      </c>
      <c r="T1310" s="320">
        <f t="shared" si="324"/>
        <v>0</v>
      </c>
      <c r="U1310" s="320"/>
      <c r="V1310" s="320" t="e">
        <f>VLOOKUP(S1310,'Price list'!D$15:S$298,15,FALSE)</f>
        <v>#N/A</v>
      </c>
      <c r="W1310" s="320">
        <f t="shared" si="325"/>
        <v>0</v>
      </c>
      <c r="X1310" s="320">
        <f t="shared" si="326"/>
        <v>0</v>
      </c>
      <c r="Y1310" s="318" t="e">
        <f t="shared" si="322"/>
        <v>#N/A</v>
      </c>
      <c r="Z1310" s="318">
        <f t="shared" si="327"/>
        <v>0</v>
      </c>
      <c r="AC1310" s="318" t="e">
        <f t="shared" si="328"/>
        <v>#N/A</v>
      </c>
      <c r="AD1310" s="318">
        <f t="shared" si="329"/>
        <v>0</v>
      </c>
      <c r="AE1310" s="318" t="e">
        <f t="shared" si="330"/>
        <v>#N/A</v>
      </c>
      <c r="AF1310" s="318" t="e">
        <f>VLOOKUP(AC1310,'Price list'!AN:AO,2,FALSE)</f>
        <v>#N/A</v>
      </c>
      <c r="AG1310" s="318">
        <f t="shared" si="331"/>
        <v>0</v>
      </c>
      <c r="AH1310" s="318">
        <f t="shared" si="332"/>
        <v>0</v>
      </c>
      <c r="AI1310" s="318">
        <f t="shared" si="333"/>
        <v>0</v>
      </c>
    </row>
    <row r="1311" spans="19:35" x14ac:dyDescent="0.25">
      <c r="S1311" s="320">
        <f t="shared" si="323"/>
        <v>0</v>
      </c>
      <c r="T1311" s="320">
        <f t="shared" si="324"/>
        <v>0</v>
      </c>
      <c r="U1311" s="320"/>
      <c r="V1311" s="320" t="e">
        <f>VLOOKUP(S1311,'Price list'!D$15:S$298,15,FALSE)</f>
        <v>#N/A</v>
      </c>
      <c r="W1311" s="320">
        <f t="shared" si="325"/>
        <v>0</v>
      </c>
      <c r="X1311" s="320">
        <f t="shared" si="326"/>
        <v>0</v>
      </c>
      <c r="Y1311" s="318" t="e">
        <f t="shared" si="322"/>
        <v>#N/A</v>
      </c>
      <c r="Z1311" s="318">
        <f t="shared" si="327"/>
        <v>0</v>
      </c>
      <c r="AC1311" s="318" t="e">
        <f t="shared" si="328"/>
        <v>#N/A</v>
      </c>
      <c r="AD1311" s="318">
        <f t="shared" si="329"/>
        <v>0</v>
      </c>
      <c r="AE1311" s="318" t="e">
        <f t="shared" si="330"/>
        <v>#N/A</v>
      </c>
      <c r="AF1311" s="318" t="e">
        <f>VLOOKUP(AC1311,'Price list'!AN:AO,2,FALSE)</f>
        <v>#N/A</v>
      </c>
      <c r="AG1311" s="318">
        <f t="shared" si="331"/>
        <v>0</v>
      </c>
      <c r="AH1311" s="318">
        <f t="shared" si="332"/>
        <v>0</v>
      </c>
      <c r="AI1311" s="318">
        <f t="shared" si="333"/>
        <v>0</v>
      </c>
    </row>
    <row r="1312" spans="19:35" x14ac:dyDescent="0.25">
      <c r="S1312" s="320">
        <f t="shared" si="323"/>
        <v>0</v>
      </c>
      <c r="T1312" s="320">
        <f t="shared" si="324"/>
        <v>0</v>
      </c>
      <c r="U1312" s="320"/>
      <c r="V1312" s="320" t="e">
        <f>VLOOKUP(S1312,'Price list'!D$15:S$298,15,FALSE)</f>
        <v>#N/A</v>
      </c>
      <c r="W1312" s="320">
        <f t="shared" si="325"/>
        <v>0</v>
      </c>
      <c r="X1312" s="320">
        <f t="shared" si="326"/>
        <v>0</v>
      </c>
      <c r="Y1312" s="318" t="e">
        <f t="shared" si="322"/>
        <v>#N/A</v>
      </c>
      <c r="Z1312" s="318">
        <f t="shared" si="327"/>
        <v>0</v>
      </c>
      <c r="AC1312" s="318" t="e">
        <f t="shared" si="328"/>
        <v>#N/A</v>
      </c>
      <c r="AD1312" s="318">
        <f t="shared" si="329"/>
        <v>0</v>
      </c>
      <c r="AE1312" s="318" t="e">
        <f t="shared" si="330"/>
        <v>#N/A</v>
      </c>
      <c r="AF1312" s="318" t="e">
        <f>VLOOKUP(AC1312,'Price list'!AN:AO,2,FALSE)</f>
        <v>#N/A</v>
      </c>
      <c r="AG1312" s="318">
        <f t="shared" si="331"/>
        <v>0</v>
      </c>
      <c r="AH1312" s="318">
        <f t="shared" si="332"/>
        <v>0</v>
      </c>
      <c r="AI1312" s="318">
        <f t="shared" si="333"/>
        <v>0</v>
      </c>
    </row>
    <row r="1313" spans="19:35" x14ac:dyDescent="0.25">
      <c r="S1313" s="320">
        <f t="shared" si="323"/>
        <v>0</v>
      </c>
      <c r="T1313" s="320">
        <f t="shared" si="324"/>
        <v>0</v>
      </c>
      <c r="U1313" s="320"/>
      <c r="V1313" s="320" t="e">
        <f>VLOOKUP(S1313,'Price list'!D$15:S$298,15,FALSE)</f>
        <v>#N/A</v>
      </c>
      <c r="W1313" s="320">
        <f t="shared" si="325"/>
        <v>0</v>
      </c>
      <c r="X1313" s="320">
        <f t="shared" si="326"/>
        <v>0</v>
      </c>
      <c r="Y1313" s="318" t="e">
        <f t="shared" si="322"/>
        <v>#N/A</v>
      </c>
      <c r="Z1313" s="318">
        <f t="shared" si="327"/>
        <v>0</v>
      </c>
      <c r="AC1313" s="318" t="e">
        <f t="shared" si="328"/>
        <v>#N/A</v>
      </c>
      <c r="AD1313" s="318">
        <f t="shared" si="329"/>
        <v>0</v>
      </c>
      <c r="AE1313" s="318" t="e">
        <f t="shared" si="330"/>
        <v>#N/A</v>
      </c>
      <c r="AF1313" s="318" t="e">
        <f>VLOOKUP(AC1313,'Price list'!AN:AO,2,FALSE)</f>
        <v>#N/A</v>
      </c>
      <c r="AG1313" s="318">
        <f t="shared" si="331"/>
        <v>0</v>
      </c>
      <c r="AH1313" s="318">
        <f t="shared" si="332"/>
        <v>0</v>
      </c>
      <c r="AI1313" s="318">
        <f t="shared" si="333"/>
        <v>0</v>
      </c>
    </row>
    <row r="1314" spans="19:35" x14ac:dyDescent="0.25">
      <c r="S1314" s="320">
        <f t="shared" si="323"/>
        <v>0</v>
      </c>
      <c r="T1314" s="320">
        <f t="shared" si="324"/>
        <v>0</v>
      </c>
      <c r="U1314" s="320"/>
      <c r="V1314" s="320" t="e">
        <f>VLOOKUP(S1314,'Price list'!D$15:S$298,15,FALSE)</f>
        <v>#N/A</v>
      </c>
      <c r="W1314" s="320">
        <f t="shared" si="325"/>
        <v>0</v>
      </c>
      <c r="X1314" s="320">
        <f t="shared" si="326"/>
        <v>0</v>
      </c>
      <c r="Y1314" s="318" t="e">
        <f t="shared" si="322"/>
        <v>#N/A</v>
      </c>
      <c r="Z1314" s="318">
        <f t="shared" si="327"/>
        <v>0</v>
      </c>
      <c r="AC1314" s="318" t="e">
        <f t="shared" si="328"/>
        <v>#N/A</v>
      </c>
      <c r="AD1314" s="318">
        <f t="shared" si="329"/>
        <v>0</v>
      </c>
      <c r="AE1314" s="318" t="e">
        <f t="shared" si="330"/>
        <v>#N/A</v>
      </c>
      <c r="AF1314" s="318" t="e">
        <f>VLOOKUP(AC1314,'Price list'!AN:AO,2,FALSE)</f>
        <v>#N/A</v>
      </c>
      <c r="AG1314" s="318">
        <f t="shared" si="331"/>
        <v>0</v>
      </c>
      <c r="AH1314" s="318">
        <f t="shared" si="332"/>
        <v>0</v>
      </c>
      <c r="AI1314" s="318">
        <f t="shared" si="333"/>
        <v>0</v>
      </c>
    </row>
    <row r="1315" spans="19:35" x14ac:dyDescent="0.25">
      <c r="S1315" s="320">
        <f t="shared" si="323"/>
        <v>0</v>
      </c>
      <c r="T1315" s="320">
        <f t="shared" si="324"/>
        <v>0</v>
      </c>
      <c r="U1315" s="320"/>
      <c r="V1315" s="320" t="e">
        <f>VLOOKUP(S1315,'Price list'!D$15:S$298,15,FALSE)</f>
        <v>#N/A</v>
      </c>
      <c r="W1315" s="320">
        <f t="shared" si="325"/>
        <v>0</v>
      </c>
      <c r="X1315" s="320">
        <f t="shared" si="326"/>
        <v>0</v>
      </c>
      <c r="Y1315" s="318" t="e">
        <f t="shared" si="322"/>
        <v>#N/A</v>
      </c>
      <c r="Z1315" s="318">
        <f t="shared" si="327"/>
        <v>0</v>
      </c>
      <c r="AC1315" s="318" t="e">
        <f t="shared" si="328"/>
        <v>#N/A</v>
      </c>
      <c r="AD1315" s="318">
        <f t="shared" si="329"/>
        <v>0</v>
      </c>
      <c r="AE1315" s="318" t="e">
        <f t="shared" si="330"/>
        <v>#N/A</v>
      </c>
      <c r="AF1315" s="318" t="e">
        <f>VLOOKUP(AC1315,'Price list'!AN:AO,2,FALSE)</f>
        <v>#N/A</v>
      </c>
      <c r="AG1315" s="318">
        <f t="shared" si="331"/>
        <v>0</v>
      </c>
      <c r="AH1315" s="318">
        <f t="shared" si="332"/>
        <v>0</v>
      </c>
      <c r="AI1315" s="318">
        <f t="shared" si="333"/>
        <v>0</v>
      </c>
    </row>
    <row r="1316" spans="19:35" x14ac:dyDescent="0.25">
      <c r="S1316" s="320">
        <f t="shared" si="323"/>
        <v>0</v>
      </c>
      <c r="T1316" s="320">
        <f t="shared" si="324"/>
        <v>0</v>
      </c>
      <c r="U1316" s="320"/>
      <c r="V1316" s="320" t="e">
        <f>VLOOKUP(S1316,'Price list'!D$15:S$298,15,FALSE)</f>
        <v>#N/A</v>
      </c>
      <c r="W1316" s="320">
        <f t="shared" si="325"/>
        <v>0</v>
      </c>
      <c r="X1316" s="320">
        <f t="shared" si="326"/>
        <v>0</v>
      </c>
      <c r="Y1316" s="318" t="e">
        <f t="shared" si="322"/>
        <v>#N/A</v>
      </c>
      <c r="Z1316" s="318">
        <f t="shared" si="327"/>
        <v>0</v>
      </c>
      <c r="AC1316" s="318" t="e">
        <f t="shared" si="328"/>
        <v>#N/A</v>
      </c>
      <c r="AD1316" s="318">
        <f t="shared" si="329"/>
        <v>0</v>
      </c>
      <c r="AE1316" s="318" t="e">
        <f t="shared" si="330"/>
        <v>#N/A</v>
      </c>
      <c r="AF1316" s="318" t="e">
        <f>VLOOKUP(AC1316,'Price list'!AN:AO,2,FALSE)</f>
        <v>#N/A</v>
      </c>
      <c r="AG1316" s="318">
        <f t="shared" si="331"/>
        <v>0</v>
      </c>
      <c r="AH1316" s="318">
        <f t="shared" si="332"/>
        <v>0</v>
      </c>
      <c r="AI1316" s="318">
        <f t="shared" si="333"/>
        <v>0</v>
      </c>
    </row>
    <row r="1317" spans="19:35" x14ac:dyDescent="0.25">
      <c r="S1317" s="320">
        <f t="shared" si="323"/>
        <v>0</v>
      </c>
      <c r="T1317" s="320">
        <f t="shared" si="324"/>
        <v>0</v>
      </c>
      <c r="U1317" s="320"/>
      <c r="V1317" s="320" t="e">
        <f>VLOOKUP(S1317,'Price list'!D$15:S$298,15,FALSE)</f>
        <v>#N/A</v>
      </c>
      <c r="W1317" s="320">
        <f t="shared" si="325"/>
        <v>0</v>
      </c>
      <c r="X1317" s="320">
        <f t="shared" si="326"/>
        <v>0</v>
      </c>
      <c r="Y1317" s="318" t="e">
        <f t="shared" si="322"/>
        <v>#N/A</v>
      </c>
      <c r="Z1317" s="318">
        <f t="shared" si="327"/>
        <v>0</v>
      </c>
      <c r="AC1317" s="318" t="e">
        <f t="shared" si="328"/>
        <v>#N/A</v>
      </c>
      <c r="AD1317" s="318">
        <f t="shared" si="329"/>
        <v>0</v>
      </c>
      <c r="AE1317" s="318" t="e">
        <f t="shared" si="330"/>
        <v>#N/A</v>
      </c>
      <c r="AF1317" s="318" t="e">
        <f>VLOOKUP(AC1317,'Price list'!AN:AO,2,FALSE)</f>
        <v>#N/A</v>
      </c>
      <c r="AG1317" s="318">
        <f t="shared" si="331"/>
        <v>0</v>
      </c>
      <c r="AH1317" s="318">
        <f t="shared" si="332"/>
        <v>0</v>
      </c>
      <c r="AI1317" s="318">
        <f t="shared" si="333"/>
        <v>0</v>
      </c>
    </row>
    <row r="1318" spans="19:35" x14ac:dyDescent="0.25">
      <c r="S1318" s="320">
        <f t="shared" si="323"/>
        <v>0</v>
      </c>
      <c r="T1318" s="320">
        <f t="shared" si="324"/>
        <v>0</v>
      </c>
      <c r="U1318" s="320"/>
      <c r="V1318" s="320" t="e">
        <f>VLOOKUP(S1318,'Price list'!D$15:S$298,15,FALSE)</f>
        <v>#N/A</v>
      </c>
      <c r="W1318" s="320">
        <f t="shared" si="325"/>
        <v>0</v>
      </c>
      <c r="X1318" s="320">
        <f t="shared" si="326"/>
        <v>0</v>
      </c>
      <c r="Y1318" s="318" t="e">
        <f t="shared" si="322"/>
        <v>#N/A</v>
      </c>
      <c r="Z1318" s="318">
        <f t="shared" si="327"/>
        <v>0</v>
      </c>
      <c r="AC1318" s="318" t="e">
        <f t="shared" si="328"/>
        <v>#N/A</v>
      </c>
      <c r="AD1318" s="318">
        <f t="shared" si="329"/>
        <v>0</v>
      </c>
      <c r="AE1318" s="318" t="e">
        <f t="shared" si="330"/>
        <v>#N/A</v>
      </c>
      <c r="AF1318" s="318" t="e">
        <f>VLOOKUP(AC1318,'Price list'!AN:AO,2,FALSE)</f>
        <v>#N/A</v>
      </c>
      <c r="AG1318" s="318">
        <f t="shared" si="331"/>
        <v>0</v>
      </c>
      <c r="AH1318" s="318">
        <f t="shared" si="332"/>
        <v>0</v>
      </c>
      <c r="AI1318" s="318">
        <f t="shared" si="333"/>
        <v>0</v>
      </c>
    </row>
    <row r="1319" spans="19:35" x14ac:dyDescent="0.25">
      <c r="S1319" s="320">
        <f t="shared" si="323"/>
        <v>0</v>
      </c>
      <c r="T1319" s="320">
        <f t="shared" si="324"/>
        <v>0</v>
      </c>
      <c r="U1319" s="320"/>
      <c r="V1319" s="320" t="e">
        <f>VLOOKUP(S1319,'Price list'!D$15:S$298,15,FALSE)</f>
        <v>#N/A</v>
      </c>
      <c r="W1319" s="320">
        <f t="shared" si="325"/>
        <v>0</v>
      </c>
      <c r="X1319" s="320">
        <f t="shared" si="326"/>
        <v>0</v>
      </c>
      <c r="Y1319" s="318" t="e">
        <f t="shared" si="322"/>
        <v>#N/A</v>
      </c>
      <c r="Z1319" s="318">
        <f t="shared" si="327"/>
        <v>0</v>
      </c>
      <c r="AC1319" s="318" t="e">
        <f t="shared" si="328"/>
        <v>#N/A</v>
      </c>
      <c r="AD1319" s="318">
        <f t="shared" si="329"/>
        <v>0</v>
      </c>
      <c r="AE1319" s="318" t="e">
        <f t="shared" si="330"/>
        <v>#N/A</v>
      </c>
      <c r="AF1319" s="318" t="e">
        <f>VLOOKUP(AC1319,'Price list'!AN:AO,2,FALSE)</f>
        <v>#N/A</v>
      </c>
      <c r="AG1319" s="318">
        <f t="shared" si="331"/>
        <v>0</v>
      </c>
      <c r="AH1319" s="318">
        <f t="shared" si="332"/>
        <v>0</v>
      </c>
      <c r="AI1319" s="318">
        <f t="shared" si="333"/>
        <v>0</v>
      </c>
    </row>
    <row r="1320" spans="19:35" x14ac:dyDescent="0.25">
      <c r="S1320" s="320">
        <f t="shared" si="323"/>
        <v>0</v>
      </c>
      <c r="T1320" s="320">
        <f t="shared" si="324"/>
        <v>0</v>
      </c>
      <c r="U1320" s="320"/>
      <c r="V1320" s="320" t="e">
        <f>VLOOKUP(S1320,'Price list'!D$15:S$298,15,FALSE)</f>
        <v>#N/A</v>
      </c>
      <c r="W1320" s="320">
        <f t="shared" si="325"/>
        <v>0</v>
      </c>
      <c r="X1320" s="320">
        <f t="shared" si="326"/>
        <v>0</v>
      </c>
      <c r="Y1320" s="318" t="e">
        <f t="shared" si="322"/>
        <v>#N/A</v>
      </c>
      <c r="Z1320" s="318">
        <f t="shared" si="327"/>
        <v>0</v>
      </c>
      <c r="AC1320" s="318" t="e">
        <f t="shared" si="328"/>
        <v>#N/A</v>
      </c>
      <c r="AD1320" s="318">
        <f t="shared" si="329"/>
        <v>0</v>
      </c>
      <c r="AE1320" s="318" t="e">
        <f t="shared" si="330"/>
        <v>#N/A</v>
      </c>
      <c r="AF1320" s="318" t="e">
        <f>VLOOKUP(AC1320,'Price list'!AN:AO,2,FALSE)</f>
        <v>#N/A</v>
      </c>
      <c r="AG1320" s="318">
        <f t="shared" si="331"/>
        <v>0</v>
      </c>
      <c r="AH1320" s="318">
        <f t="shared" si="332"/>
        <v>0</v>
      </c>
      <c r="AI1320" s="318">
        <f t="shared" si="333"/>
        <v>0</v>
      </c>
    </row>
    <row r="1321" spans="19:35" x14ac:dyDescent="0.25">
      <c r="S1321" s="320">
        <f t="shared" si="323"/>
        <v>0</v>
      </c>
      <c r="T1321" s="320">
        <f t="shared" si="324"/>
        <v>0</v>
      </c>
      <c r="U1321" s="320"/>
      <c r="V1321" s="320" t="e">
        <f>VLOOKUP(S1321,'Price list'!D$15:S$298,15,FALSE)</f>
        <v>#N/A</v>
      </c>
      <c r="W1321" s="320">
        <f t="shared" si="325"/>
        <v>0</v>
      </c>
      <c r="X1321" s="320">
        <f t="shared" si="326"/>
        <v>0</v>
      </c>
      <c r="Y1321" s="318" t="e">
        <f t="shared" si="322"/>
        <v>#N/A</v>
      </c>
      <c r="Z1321" s="318">
        <f t="shared" si="327"/>
        <v>0</v>
      </c>
      <c r="AC1321" s="318" t="e">
        <f t="shared" si="328"/>
        <v>#N/A</v>
      </c>
      <c r="AD1321" s="318">
        <f t="shared" si="329"/>
        <v>0</v>
      </c>
      <c r="AE1321" s="318" t="e">
        <f t="shared" si="330"/>
        <v>#N/A</v>
      </c>
      <c r="AF1321" s="318" t="e">
        <f>VLOOKUP(AC1321,'Price list'!AN:AO,2,FALSE)</f>
        <v>#N/A</v>
      </c>
      <c r="AG1321" s="318">
        <f t="shared" si="331"/>
        <v>0</v>
      </c>
      <c r="AH1321" s="318">
        <f t="shared" si="332"/>
        <v>0</v>
      </c>
      <c r="AI1321" s="318">
        <f t="shared" si="333"/>
        <v>0</v>
      </c>
    </row>
    <row r="1322" spans="19:35" x14ac:dyDescent="0.25">
      <c r="S1322" s="320">
        <f t="shared" si="323"/>
        <v>0</v>
      </c>
      <c r="T1322" s="320">
        <f t="shared" si="324"/>
        <v>0</v>
      </c>
      <c r="U1322" s="320"/>
      <c r="V1322" s="320" t="e">
        <f>VLOOKUP(S1322,'Price list'!D$15:S$298,15,FALSE)</f>
        <v>#N/A</v>
      </c>
      <c r="W1322" s="320">
        <f t="shared" si="325"/>
        <v>0</v>
      </c>
      <c r="X1322" s="320">
        <f t="shared" si="326"/>
        <v>0</v>
      </c>
      <c r="Y1322" s="318" t="e">
        <f t="shared" si="322"/>
        <v>#N/A</v>
      </c>
      <c r="Z1322" s="318">
        <f t="shared" si="327"/>
        <v>0</v>
      </c>
      <c r="AC1322" s="318" t="e">
        <f t="shared" si="328"/>
        <v>#N/A</v>
      </c>
      <c r="AD1322" s="318">
        <f t="shared" si="329"/>
        <v>0</v>
      </c>
      <c r="AE1322" s="318" t="e">
        <f t="shared" si="330"/>
        <v>#N/A</v>
      </c>
      <c r="AF1322" s="318" t="e">
        <f>VLOOKUP(AC1322,'Price list'!AN:AO,2,FALSE)</f>
        <v>#N/A</v>
      </c>
      <c r="AG1322" s="318">
        <f t="shared" si="331"/>
        <v>0</v>
      </c>
      <c r="AH1322" s="318">
        <f t="shared" si="332"/>
        <v>0</v>
      </c>
      <c r="AI1322" s="318">
        <f t="shared" si="333"/>
        <v>0</v>
      </c>
    </row>
    <row r="1323" spans="19:35" x14ac:dyDescent="0.25">
      <c r="S1323" s="320">
        <f t="shared" si="323"/>
        <v>0</v>
      </c>
      <c r="T1323" s="320">
        <f t="shared" si="324"/>
        <v>0</v>
      </c>
      <c r="U1323" s="320"/>
      <c r="V1323" s="320" t="e">
        <f>VLOOKUP(S1323,'Price list'!D$15:S$298,15,FALSE)</f>
        <v>#N/A</v>
      </c>
      <c r="W1323" s="320">
        <f t="shared" si="325"/>
        <v>0</v>
      </c>
      <c r="X1323" s="320">
        <f t="shared" si="326"/>
        <v>0</v>
      </c>
      <c r="Y1323" s="318" t="e">
        <f t="shared" si="322"/>
        <v>#N/A</v>
      </c>
      <c r="Z1323" s="318">
        <f t="shared" si="327"/>
        <v>0</v>
      </c>
      <c r="AC1323" s="318" t="e">
        <f t="shared" si="328"/>
        <v>#N/A</v>
      </c>
      <c r="AD1323" s="318">
        <f t="shared" si="329"/>
        <v>0</v>
      </c>
      <c r="AE1323" s="318" t="e">
        <f t="shared" si="330"/>
        <v>#N/A</v>
      </c>
      <c r="AF1323" s="318" t="e">
        <f>VLOOKUP(AC1323,'Price list'!AN:AO,2,FALSE)</f>
        <v>#N/A</v>
      </c>
      <c r="AG1323" s="318">
        <f t="shared" si="331"/>
        <v>0</v>
      </c>
      <c r="AH1323" s="318">
        <f t="shared" si="332"/>
        <v>0</v>
      </c>
      <c r="AI1323" s="318">
        <f t="shared" si="333"/>
        <v>0</v>
      </c>
    </row>
    <row r="1324" spans="19:35" x14ac:dyDescent="0.25">
      <c r="S1324" s="320">
        <f t="shared" si="323"/>
        <v>0</v>
      </c>
      <c r="T1324" s="320">
        <f t="shared" si="324"/>
        <v>0</v>
      </c>
      <c r="U1324" s="320"/>
      <c r="V1324" s="320" t="e">
        <f>VLOOKUP(S1324,'Price list'!D$15:S$298,15,FALSE)</f>
        <v>#N/A</v>
      </c>
      <c r="W1324" s="320">
        <f t="shared" si="325"/>
        <v>0</v>
      </c>
      <c r="X1324" s="320">
        <f t="shared" si="326"/>
        <v>0</v>
      </c>
      <c r="Y1324" s="318" t="e">
        <f t="shared" si="322"/>
        <v>#N/A</v>
      </c>
      <c r="Z1324" s="318">
        <f t="shared" si="327"/>
        <v>0</v>
      </c>
      <c r="AC1324" s="318" t="e">
        <f t="shared" si="328"/>
        <v>#N/A</v>
      </c>
      <c r="AD1324" s="318">
        <f t="shared" si="329"/>
        <v>0</v>
      </c>
      <c r="AE1324" s="318" t="e">
        <f t="shared" si="330"/>
        <v>#N/A</v>
      </c>
      <c r="AF1324" s="318" t="e">
        <f>VLOOKUP(AC1324,'Price list'!AN:AO,2,FALSE)</f>
        <v>#N/A</v>
      </c>
      <c r="AG1324" s="318">
        <f t="shared" si="331"/>
        <v>0</v>
      </c>
      <c r="AH1324" s="318">
        <f t="shared" si="332"/>
        <v>0</v>
      </c>
      <c r="AI1324" s="318">
        <f t="shared" si="333"/>
        <v>0</v>
      </c>
    </row>
    <row r="1325" spans="19:35" x14ac:dyDescent="0.25">
      <c r="S1325" s="320">
        <f t="shared" si="323"/>
        <v>0</v>
      </c>
      <c r="T1325" s="320">
        <f t="shared" si="324"/>
        <v>0</v>
      </c>
      <c r="U1325" s="320"/>
      <c r="V1325" s="320" t="e">
        <f>VLOOKUP(S1325,'Price list'!D$15:S$298,15,FALSE)</f>
        <v>#N/A</v>
      </c>
      <c r="W1325" s="320">
        <f t="shared" si="325"/>
        <v>0</v>
      </c>
      <c r="X1325" s="320">
        <f t="shared" si="326"/>
        <v>0</v>
      </c>
      <c r="Y1325" s="318" t="e">
        <f t="shared" si="322"/>
        <v>#N/A</v>
      </c>
      <c r="Z1325" s="318">
        <f t="shared" si="327"/>
        <v>0</v>
      </c>
      <c r="AC1325" s="318" t="e">
        <f t="shared" si="328"/>
        <v>#N/A</v>
      </c>
      <c r="AD1325" s="318">
        <f t="shared" si="329"/>
        <v>0</v>
      </c>
      <c r="AE1325" s="318" t="e">
        <f t="shared" si="330"/>
        <v>#N/A</v>
      </c>
      <c r="AF1325" s="318" t="e">
        <f>VLOOKUP(AC1325,'Price list'!AN:AO,2,FALSE)</f>
        <v>#N/A</v>
      </c>
      <c r="AG1325" s="318">
        <f t="shared" si="331"/>
        <v>0</v>
      </c>
      <c r="AH1325" s="318">
        <f t="shared" si="332"/>
        <v>0</v>
      </c>
      <c r="AI1325" s="318">
        <f t="shared" si="333"/>
        <v>0</v>
      </c>
    </row>
    <row r="1326" spans="19:35" x14ac:dyDescent="0.25">
      <c r="S1326" s="320">
        <f t="shared" si="323"/>
        <v>0</v>
      </c>
      <c r="T1326" s="320">
        <f t="shared" si="324"/>
        <v>0</v>
      </c>
      <c r="U1326" s="320"/>
      <c r="V1326" s="320" t="e">
        <f>VLOOKUP(S1326,'Price list'!D$15:S$298,15,FALSE)</f>
        <v>#N/A</v>
      </c>
      <c r="W1326" s="320">
        <f t="shared" si="325"/>
        <v>0</v>
      </c>
      <c r="X1326" s="320">
        <f t="shared" si="326"/>
        <v>0</v>
      </c>
      <c r="Y1326" s="318" t="e">
        <f t="shared" si="322"/>
        <v>#N/A</v>
      </c>
      <c r="Z1326" s="318">
        <f t="shared" si="327"/>
        <v>0</v>
      </c>
      <c r="AC1326" s="318" t="e">
        <f t="shared" si="328"/>
        <v>#N/A</v>
      </c>
      <c r="AD1326" s="318">
        <f t="shared" si="329"/>
        <v>0</v>
      </c>
      <c r="AE1326" s="318" t="e">
        <f t="shared" si="330"/>
        <v>#N/A</v>
      </c>
      <c r="AF1326" s="318" t="e">
        <f>VLOOKUP(AC1326,'Price list'!AN:AO,2,FALSE)</f>
        <v>#N/A</v>
      </c>
      <c r="AG1326" s="318">
        <f t="shared" si="331"/>
        <v>0</v>
      </c>
      <c r="AH1326" s="318">
        <f t="shared" si="332"/>
        <v>0</v>
      </c>
      <c r="AI1326" s="318">
        <f t="shared" si="333"/>
        <v>0</v>
      </c>
    </row>
    <row r="1327" spans="19:35" x14ac:dyDescent="0.25">
      <c r="S1327" s="320">
        <f t="shared" si="323"/>
        <v>0</v>
      </c>
      <c r="T1327" s="320">
        <f t="shared" si="324"/>
        <v>0</v>
      </c>
      <c r="U1327" s="320"/>
      <c r="V1327" s="320" t="e">
        <f>VLOOKUP(S1327,'Price list'!D$15:S$298,15,FALSE)</f>
        <v>#N/A</v>
      </c>
      <c r="W1327" s="320">
        <f t="shared" si="325"/>
        <v>0</v>
      </c>
      <c r="X1327" s="320">
        <f t="shared" si="326"/>
        <v>0</v>
      </c>
      <c r="Y1327" s="318" t="e">
        <f t="shared" si="322"/>
        <v>#N/A</v>
      </c>
      <c r="Z1327" s="318">
        <f t="shared" si="327"/>
        <v>0</v>
      </c>
      <c r="AC1327" s="318" t="e">
        <f t="shared" si="328"/>
        <v>#N/A</v>
      </c>
      <c r="AD1327" s="318">
        <f t="shared" si="329"/>
        <v>0</v>
      </c>
      <c r="AE1327" s="318" t="e">
        <f t="shared" si="330"/>
        <v>#N/A</v>
      </c>
      <c r="AF1327" s="318" t="e">
        <f>VLOOKUP(AC1327,'Price list'!AN:AO,2,FALSE)</f>
        <v>#N/A</v>
      </c>
      <c r="AG1327" s="318">
        <f t="shared" si="331"/>
        <v>0</v>
      </c>
      <c r="AH1327" s="318">
        <f t="shared" si="332"/>
        <v>0</v>
      </c>
      <c r="AI1327" s="318">
        <f t="shared" si="333"/>
        <v>0</v>
      </c>
    </row>
    <row r="1328" spans="19:35" x14ac:dyDescent="0.25">
      <c r="S1328" s="320">
        <f t="shared" si="323"/>
        <v>0</v>
      </c>
      <c r="T1328" s="320">
        <f t="shared" si="324"/>
        <v>0</v>
      </c>
      <c r="U1328" s="320"/>
      <c r="V1328" s="320" t="e">
        <f>VLOOKUP(S1328,'Price list'!D$15:S$298,15,FALSE)</f>
        <v>#N/A</v>
      </c>
      <c r="W1328" s="320">
        <f t="shared" si="325"/>
        <v>0</v>
      </c>
      <c r="X1328" s="320">
        <f t="shared" si="326"/>
        <v>0</v>
      </c>
      <c r="Y1328" s="318" t="e">
        <f t="shared" si="322"/>
        <v>#N/A</v>
      </c>
      <c r="Z1328" s="318">
        <f t="shared" si="327"/>
        <v>0</v>
      </c>
      <c r="AC1328" s="318" t="e">
        <f t="shared" si="328"/>
        <v>#N/A</v>
      </c>
      <c r="AD1328" s="318">
        <f t="shared" si="329"/>
        <v>0</v>
      </c>
      <c r="AE1328" s="318" t="e">
        <f t="shared" si="330"/>
        <v>#N/A</v>
      </c>
      <c r="AF1328" s="318" t="e">
        <f>VLOOKUP(AC1328,'Price list'!AN:AO,2,FALSE)</f>
        <v>#N/A</v>
      </c>
      <c r="AG1328" s="318">
        <f t="shared" si="331"/>
        <v>0</v>
      </c>
      <c r="AH1328" s="318">
        <f t="shared" si="332"/>
        <v>0</v>
      </c>
      <c r="AI1328" s="318">
        <f t="shared" si="333"/>
        <v>0</v>
      </c>
    </row>
    <row r="1329" spans="19:35" x14ac:dyDescent="0.25">
      <c r="S1329" s="320">
        <f t="shared" si="323"/>
        <v>0</v>
      </c>
      <c r="T1329" s="320">
        <f t="shared" si="324"/>
        <v>0</v>
      </c>
      <c r="U1329" s="320"/>
      <c r="V1329" s="320" t="e">
        <f>VLOOKUP(S1329,'Price list'!D$15:S$298,15,FALSE)</f>
        <v>#N/A</v>
      </c>
      <c r="W1329" s="320">
        <f t="shared" si="325"/>
        <v>0</v>
      </c>
      <c r="X1329" s="320">
        <f t="shared" si="326"/>
        <v>0</v>
      </c>
      <c r="Y1329" s="318" t="e">
        <f t="shared" si="322"/>
        <v>#N/A</v>
      </c>
      <c r="Z1329" s="318">
        <f t="shared" si="327"/>
        <v>0</v>
      </c>
      <c r="AC1329" s="318" t="e">
        <f t="shared" si="328"/>
        <v>#N/A</v>
      </c>
      <c r="AD1329" s="318">
        <f t="shared" si="329"/>
        <v>0</v>
      </c>
      <c r="AE1329" s="318" t="e">
        <f t="shared" si="330"/>
        <v>#N/A</v>
      </c>
      <c r="AF1329" s="318" t="e">
        <f>VLOOKUP(AC1329,'Price list'!AN:AO,2,FALSE)</f>
        <v>#N/A</v>
      </c>
      <c r="AG1329" s="318">
        <f t="shared" si="331"/>
        <v>0</v>
      </c>
      <c r="AH1329" s="318">
        <f t="shared" si="332"/>
        <v>0</v>
      </c>
      <c r="AI1329" s="318">
        <f t="shared" si="333"/>
        <v>0</v>
      </c>
    </row>
    <row r="1330" spans="19:35" x14ac:dyDescent="0.25">
      <c r="S1330" s="320">
        <f t="shared" si="323"/>
        <v>0</v>
      </c>
      <c r="T1330" s="320">
        <f t="shared" si="324"/>
        <v>0</v>
      </c>
      <c r="U1330" s="320"/>
      <c r="V1330" s="320" t="e">
        <f>VLOOKUP(S1330,'Price list'!D$15:S$298,15,FALSE)</f>
        <v>#N/A</v>
      </c>
      <c r="W1330" s="320">
        <f t="shared" si="325"/>
        <v>0</v>
      </c>
      <c r="X1330" s="320">
        <f t="shared" si="326"/>
        <v>0</v>
      </c>
      <c r="Y1330" s="318" t="e">
        <f t="shared" si="322"/>
        <v>#N/A</v>
      </c>
      <c r="Z1330" s="318">
        <f t="shared" si="327"/>
        <v>0</v>
      </c>
      <c r="AC1330" s="318" t="e">
        <f t="shared" si="328"/>
        <v>#N/A</v>
      </c>
      <c r="AD1330" s="318">
        <f t="shared" si="329"/>
        <v>0</v>
      </c>
      <c r="AE1330" s="318" t="e">
        <f t="shared" si="330"/>
        <v>#N/A</v>
      </c>
      <c r="AF1330" s="318" t="e">
        <f>VLOOKUP(AC1330,'Price list'!AN:AO,2,FALSE)</f>
        <v>#N/A</v>
      </c>
      <c r="AG1330" s="318">
        <f t="shared" si="331"/>
        <v>0</v>
      </c>
      <c r="AH1330" s="318">
        <f t="shared" si="332"/>
        <v>0</v>
      </c>
      <c r="AI1330" s="318">
        <f t="shared" si="333"/>
        <v>0</v>
      </c>
    </row>
    <row r="1331" spans="19:35" x14ac:dyDescent="0.25">
      <c r="S1331" s="320">
        <f t="shared" si="323"/>
        <v>0</v>
      </c>
      <c r="T1331" s="320">
        <f t="shared" si="324"/>
        <v>0</v>
      </c>
      <c r="U1331" s="320"/>
      <c r="V1331" s="320" t="e">
        <f>VLOOKUP(S1331,'Price list'!D$15:S$298,15,FALSE)</f>
        <v>#N/A</v>
      </c>
      <c r="W1331" s="320">
        <f t="shared" si="325"/>
        <v>0</v>
      </c>
      <c r="X1331" s="320">
        <f t="shared" si="326"/>
        <v>0</v>
      </c>
      <c r="Y1331" s="318" t="e">
        <f t="shared" si="322"/>
        <v>#N/A</v>
      </c>
      <c r="Z1331" s="318">
        <f t="shared" si="327"/>
        <v>0</v>
      </c>
      <c r="AC1331" s="318" t="e">
        <f t="shared" si="328"/>
        <v>#N/A</v>
      </c>
      <c r="AD1331" s="318">
        <f t="shared" si="329"/>
        <v>0</v>
      </c>
      <c r="AE1331" s="318" t="e">
        <f t="shared" si="330"/>
        <v>#N/A</v>
      </c>
      <c r="AF1331" s="318" t="e">
        <f>VLOOKUP(AC1331,'Price list'!AN:AO,2,FALSE)</f>
        <v>#N/A</v>
      </c>
      <c r="AG1331" s="318">
        <f t="shared" si="331"/>
        <v>0</v>
      </c>
      <c r="AH1331" s="318">
        <f t="shared" si="332"/>
        <v>0</v>
      </c>
      <c r="AI1331" s="318">
        <f t="shared" si="333"/>
        <v>0</v>
      </c>
    </row>
    <row r="1332" spans="19:35" x14ac:dyDescent="0.25">
      <c r="S1332" s="320">
        <f t="shared" si="323"/>
        <v>0</v>
      </c>
      <c r="T1332" s="320">
        <f t="shared" si="324"/>
        <v>0</v>
      </c>
      <c r="U1332" s="320"/>
      <c r="V1332" s="320" t="e">
        <f>VLOOKUP(S1332,'Price list'!D$15:S$298,15,FALSE)</f>
        <v>#N/A</v>
      </c>
      <c r="W1332" s="320">
        <f t="shared" si="325"/>
        <v>0</v>
      </c>
      <c r="X1332" s="320">
        <f t="shared" si="326"/>
        <v>0</v>
      </c>
      <c r="Y1332" s="318" t="e">
        <f t="shared" si="322"/>
        <v>#N/A</v>
      </c>
      <c r="Z1332" s="318">
        <f t="shared" si="327"/>
        <v>0</v>
      </c>
      <c r="AC1332" s="318" t="e">
        <f t="shared" si="328"/>
        <v>#N/A</v>
      </c>
      <c r="AD1332" s="318">
        <f t="shared" si="329"/>
        <v>0</v>
      </c>
      <c r="AE1332" s="318" t="e">
        <f t="shared" si="330"/>
        <v>#N/A</v>
      </c>
      <c r="AF1332" s="318" t="e">
        <f>VLOOKUP(AC1332,'Price list'!AN:AO,2,FALSE)</f>
        <v>#N/A</v>
      </c>
      <c r="AG1332" s="318">
        <f t="shared" si="331"/>
        <v>0</v>
      </c>
      <c r="AH1332" s="318">
        <f t="shared" si="332"/>
        <v>0</v>
      </c>
      <c r="AI1332" s="318">
        <f t="shared" si="333"/>
        <v>0</v>
      </c>
    </row>
    <row r="1333" spans="19:35" x14ac:dyDescent="0.25">
      <c r="S1333" s="320">
        <f t="shared" si="323"/>
        <v>0</v>
      </c>
      <c r="T1333" s="320">
        <f t="shared" si="324"/>
        <v>0</v>
      </c>
      <c r="U1333" s="320"/>
      <c r="V1333" s="320" t="e">
        <f>VLOOKUP(S1333,'Price list'!D$15:S$298,15,FALSE)</f>
        <v>#N/A</v>
      </c>
      <c r="W1333" s="320">
        <f t="shared" si="325"/>
        <v>0</v>
      </c>
      <c r="X1333" s="320">
        <f t="shared" si="326"/>
        <v>0</v>
      </c>
      <c r="Y1333" s="318" t="e">
        <f t="shared" si="322"/>
        <v>#N/A</v>
      </c>
      <c r="Z1333" s="318">
        <f t="shared" si="327"/>
        <v>0</v>
      </c>
      <c r="AC1333" s="318" t="e">
        <f t="shared" si="328"/>
        <v>#N/A</v>
      </c>
      <c r="AD1333" s="318">
        <f t="shared" si="329"/>
        <v>0</v>
      </c>
      <c r="AE1333" s="318" t="e">
        <f t="shared" si="330"/>
        <v>#N/A</v>
      </c>
      <c r="AF1333" s="318" t="e">
        <f>VLOOKUP(AC1333,'Price list'!AN:AO,2,FALSE)</f>
        <v>#N/A</v>
      </c>
      <c r="AG1333" s="318">
        <f t="shared" si="331"/>
        <v>0</v>
      </c>
      <c r="AH1333" s="318">
        <f t="shared" si="332"/>
        <v>0</v>
      </c>
      <c r="AI1333" s="318">
        <f t="shared" si="333"/>
        <v>0</v>
      </c>
    </row>
    <row r="1334" spans="19:35" x14ac:dyDescent="0.25">
      <c r="S1334" s="320">
        <f t="shared" si="323"/>
        <v>0</v>
      </c>
      <c r="T1334" s="320">
        <f t="shared" si="324"/>
        <v>0</v>
      </c>
      <c r="U1334" s="320"/>
      <c r="V1334" s="320" t="e">
        <f>VLOOKUP(S1334,'Price list'!D$15:S$298,15,FALSE)</f>
        <v>#N/A</v>
      </c>
      <c r="W1334" s="320">
        <f t="shared" si="325"/>
        <v>0</v>
      </c>
      <c r="X1334" s="320">
        <f t="shared" si="326"/>
        <v>0</v>
      </c>
      <c r="Y1334" s="318" t="e">
        <f t="shared" si="322"/>
        <v>#N/A</v>
      </c>
      <c r="Z1334" s="318">
        <f t="shared" si="327"/>
        <v>0</v>
      </c>
      <c r="AC1334" s="318" t="e">
        <f t="shared" si="328"/>
        <v>#N/A</v>
      </c>
      <c r="AD1334" s="318">
        <f t="shared" si="329"/>
        <v>0</v>
      </c>
      <c r="AE1334" s="318" t="e">
        <f t="shared" si="330"/>
        <v>#N/A</v>
      </c>
      <c r="AF1334" s="318" t="e">
        <f>VLOOKUP(AC1334,'Price list'!AN:AO,2,FALSE)</f>
        <v>#N/A</v>
      </c>
      <c r="AG1334" s="318">
        <f t="shared" si="331"/>
        <v>0</v>
      </c>
      <c r="AH1334" s="318">
        <f t="shared" si="332"/>
        <v>0</v>
      </c>
      <c r="AI1334" s="318">
        <f t="shared" si="333"/>
        <v>0</v>
      </c>
    </row>
    <row r="1335" spans="19:35" x14ac:dyDescent="0.25">
      <c r="S1335" s="320">
        <f t="shared" si="323"/>
        <v>0</v>
      </c>
      <c r="T1335" s="320">
        <f t="shared" si="324"/>
        <v>0</v>
      </c>
      <c r="U1335" s="320"/>
      <c r="V1335" s="320" t="e">
        <f>VLOOKUP(S1335,'Price list'!D$15:S$298,15,FALSE)</f>
        <v>#N/A</v>
      </c>
      <c r="W1335" s="320">
        <f t="shared" si="325"/>
        <v>0</v>
      </c>
      <c r="X1335" s="320">
        <f t="shared" si="326"/>
        <v>0</v>
      </c>
      <c r="Y1335" s="318" t="e">
        <f t="shared" si="322"/>
        <v>#N/A</v>
      </c>
      <c r="Z1335" s="318">
        <f t="shared" si="327"/>
        <v>0</v>
      </c>
      <c r="AC1335" s="318" t="e">
        <f t="shared" si="328"/>
        <v>#N/A</v>
      </c>
      <c r="AD1335" s="318">
        <f t="shared" si="329"/>
        <v>0</v>
      </c>
      <c r="AE1335" s="318" t="e">
        <f t="shared" si="330"/>
        <v>#N/A</v>
      </c>
      <c r="AF1335" s="318" t="e">
        <f>VLOOKUP(AC1335,'Price list'!AN:AO,2,FALSE)</f>
        <v>#N/A</v>
      </c>
      <c r="AG1335" s="318">
        <f t="shared" si="331"/>
        <v>0</v>
      </c>
      <c r="AH1335" s="318">
        <f t="shared" si="332"/>
        <v>0</v>
      </c>
      <c r="AI1335" s="318">
        <f t="shared" si="333"/>
        <v>0</v>
      </c>
    </row>
    <row r="1336" spans="19:35" x14ac:dyDescent="0.25">
      <c r="S1336" s="320">
        <f t="shared" si="323"/>
        <v>0</v>
      </c>
      <c r="T1336" s="320">
        <f t="shared" si="324"/>
        <v>0</v>
      </c>
      <c r="U1336" s="320"/>
      <c r="V1336" s="320" t="e">
        <f>VLOOKUP(S1336,'Price list'!D$15:S$298,15,FALSE)</f>
        <v>#N/A</v>
      </c>
      <c r="W1336" s="320">
        <f t="shared" si="325"/>
        <v>0</v>
      </c>
      <c r="X1336" s="320">
        <f t="shared" si="326"/>
        <v>0</v>
      </c>
      <c r="Y1336" s="318" t="e">
        <f t="shared" si="322"/>
        <v>#N/A</v>
      </c>
      <c r="Z1336" s="318">
        <f t="shared" si="327"/>
        <v>0</v>
      </c>
      <c r="AC1336" s="318" t="e">
        <f t="shared" si="328"/>
        <v>#N/A</v>
      </c>
      <c r="AD1336" s="318">
        <f t="shared" si="329"/>
        <v>0</v>
      </c>
      <c r="AE1336" s="318" t="e">
        <f t="shared" si="330"/>
        <v>#N/A</v>
      </c>
      <c r="AF1336" s="318" t="e">
        <f>VLOOKUP(AC1336,'Price list'!AN:AO,2,FALSE)</f>
        <v>#N/A</v>
      </c>
      <c r="AG1336" s="318">
        <f t="shared" si="331"/>
        <v>0</v>
      </c>
      <c r="AH1336" s="318">
        <f t="shared" si="332"/>
        <v>0</v>
      </c>
      <c r="AI1336" s="318">
        <f t="shared" si="333"/>
        <v>0</v>
      </c>
    </row>
    <row r="1337" spans="19:35" x14ac:dyDescent="0.25">
      <c r="S1337" s="320">
        <f t="shared" si="323"/>
        <v>0</v>
      </c>
      <c r="T1337" s="320">
        <f t="shared" si="324"/>
        <v>0</v>
      </c>
      <c r="U1337" s="320"/>
      <c r="V1337" s="320" t="e">
        <f>VLOOKUP(S1337,'Price list'!D$15:S$298,15,FALSE)</f>
        <v>#N/A</v>
      </c>
      <c r="W1337" s="320">
        <f t="shared" si="325"/>
        <v>0</v>
      </c>
      <c r="X1337" s="320">
        <f t="shared" si="326"/>
        <v>0</v>
      </c>
      <c r="Y1337" s="318" t="e">
        <f t="shared" si="322"/>
        <v>#N/A</v>
      </c>
      <c r="Z1337" s="318">
        <f t="shared" si="327"/>
        <v>0</v>
      </c>
      <c r="AC1337" s="318" t="e">
        <f t="shared" si="328"/>
        <v>#N/A</v>
      </c>
      <c r="AD1337" s="318">
        <f t="shared" si="329"/>
        <v>0</v>
      </c>
      <c r="AE1337" s="318" t="e">
        <f t="shared" si="330"/>
        <v>#N/A</v>
      </c>
      <c r="AF1337" s="318" t="e">
        <f>VLOOKUP(AC1337,'Price list'!AN:AO,2,FALSE)</f>
        <v>#N/A</v>
      </c>
      <c r="AG1337" s="318">
        <f t="shared" si="331"/>
        <v>0</v>
      </c>
      <c r="AH1337" s="318">
        <f t="shared" si="332"/>
        <v>0</v>
      </c>
      <c r="AI1337" s="318">
        <f t="shared" si="333"/>
        <v>0</v>
      </c>
    </row>
    <row r="1338" spans="19:35" x14ac:dyDescent="0.25">
      <c r="S1338" s="320">
        <f t="shared" si="323"/>
        <v>0</v>
      </c>
      <c r="T1338" s="320">
        <f t="shared" si="324"/>
        <v>0</v>
      </c>
      <c r="U1338" s="320"/>
      <c r="V1338" s="320" t="e">
        <f>VLOOKUP(S1338,'Price list'!D$15:S$298,15,FALSE)</f>
        <v>#N/A</v>
      </c>
      <c r="W1338" s="320">
        <f t="shared" si="325"/>
        <v>0</v>
      </c>
      <c r="X1338" s="320">
        <f t="shared" si="326"/>
        <v>0</v>
      </c>
      <c r="Y1338" s="318" t="e">
        <f t="shared" si="322"/>
        <v>#N/A</v>
      </c>
      <c r="Z1338" s="318">
        <f t="shared" si="327"/>
        <v>0</v>
      </c>
      <c r="AC1338" s="318" t="e">
        <f t="shared" si="328"/>
        <v>#N/A</v>
      </c>
      <c r="AD1338" s="318">
        <f t="shared" si="329"/>
        <v>0</v>
      </c>
      <c r="AE1338" s="318" t="e">
        <f t="shared" si="330"/>
        <v>#N/A</v>
      </c>
      <c r="AF1338" s="318" t="e">
        <f>VLOOKUP(AC1338,'Price list'!AN:AO,2,FALSE)</f>
        <v>#N/A</v>
      </c>
      <c r="AG1338" s="318">
        <f t="shared" si="331"/>
        <v>0</v>
      </c>
      <c r="AH1338" s="318">
        <f t="shared" si="332"/>
        <v>0</v>
      </c>
      <c r="AI1338" s="318">
        <f t="shared" si="333"/>
        <v>0</v>
      </c>
    </row>
    <row r="1339" spans="19:35" x14ac:dyDescent="0.25">
      <c r="S1339" s="320">
        <f t="shared" si="323"/>
        <v>0</v>
      </c>
      <c r="T1339" s="320">
        <f t="shared" si="324"/>
        <v>0</v>
      </c>
      <c r="U1339" s="320"/>
      <c r="V1339" s="320" t="e">
        <f>VLOOKUP(S1339,'Price list'!D$15:S$298,15,FALSE)</f>
        <v>#N/A</v>
      </c>
      <c r="W1339" s="320">
        <f t="shared" si="325"/>
        <v>0</v>
      </c>
      <c r="X1339" s="320">
        <f t="shared" si="326"/>
        <v>0</v>
      </c>
      <c r="Y1339" s="318" t="e">
        <f t="shared" si="322"/>
        <v>#N/A</v>
      </c>
      <c r="Z1339" s="318">
        <f t="shared" si="327"/>
        <v>0</v>
      </c>
      <c r="AC1339" s="318" t="e">
        <f t="shared" si="328"/>
        <v>#N/A</v>
      </c>
      <c r="AD1339" s="318">
        <f t="shared" si="329"/>
        <v>0</v>
      </c>
      <c r="AE1339" s="318" t="e">
        <f t="shared" si="330"/>
        <v>#N/A</v>
      </c>
      <c r="AF1339" s="318" t="e">
        <f>VLOOKUP(AC1339,'Price list'!AN:AO,2,FALSE)</f>
        <v>#N/A</v>
      </c>
      <c r="AG1339" s="318">
        <f t="shared" si="331"/>
        <v>0</v>
      </c>
      <c r="AH1339" s="318">
        <f t="shared" si="332"/>
        <v>0</v>
      </c>
      <c r="AI1339" s="318">
        <f t="shared" si="333"/>
        <v>0</v>
      </c>
    </row>
    <row r="1340" spans="19:35" x14ac:dyDescent="0.25">
      <c r="S1340" s="320">
        <f t="shared" si="323"/>
        <v>0</v>
      </c>
      <c r="T1340" s="320">
        <f t="shared" si="324"/>
        <v>0</v>
      </c>
      <c r="U1340" s="320"/>
      <c r="V1340" s="320" t="e">
        <f>VLOOKUP(S1340,'Price list'!D$15:S$298,15,FALSE)</f>
        <v>#N/A</v>
      </c>
      <c r="W1340" s="320">
        <f t="shared" si="325"/>
        <v>0</v>
      </c>
      <c r="X1340" s="320">
        <f t="shared" si="326"/>
        <v>0</v>
      </c>
      <c r="Y1340" s="318" t="e">
        <f t="shared" si="322"/>
        <v>#N/A</v>
      </c>
      <c r="Z1340" s="318">
        <f t="shared" si="327"/>
        <v>0</v>
      </c>
      <c r="AC1340" s="318" t="e">
        <f t="shared" si="328"/>
        <v>#N/A</v>
      </c>
      <c r="AD1340" s="318">
        <f t="shared" si="329"/>
        <v>0</v>
      </c>
      <c r="AE1340" s="318" t="e">
        <f t="shared" si="330"/>
        <v>#N/A</v>
      </c>
      <c r="AF1340" s="318" t="e">
        <f>VLOOKUP(AC1340,'Price list'!AN:AO,2,FALSE)</f>
        <v>#N/A</v>
      </c>
      <c r="AG1340" s="318">
        <f t="shared" si="331"/>
        <v>0</v>
      </c>
      <c r="AH1340" s="318">
        <f t="shared" si="332"/>
        <v>0</v>
      </c>
      <c r="AI1340" s="318">
        <f t="shared" si="333"/>
        <v>0</v>
      </c>
    </row>
    <row r="1341" spans="19:35" x14ac:dyDescent="0.25">
      <c r="S1341" s="320">
        <f t="shared" si="323"/>
        <v>0</v>
      </c>
      <c r="T1341" s="320">
        <f t="shared" si="324"/>
        <v>0</v>
      </c>
      <c r="U1341" s="320"/>
      <c r="V1341" s="320" t="e">
        <f>VLOOKUP(S1341,'Price list'!D$15:S$298,15,FALSE)</f>
        <v>#N/A</v>
      </c>
      <c r="W1341" s="320">
        <f t="shared" si="325"/>
        <v>0</v>
      </c>
      <c r="X1341" s="320">
        <f t="shared" si="326"/>
        <v>0</v>
      </c>
      <c r="Y1341" s="318" t="e">
        <f t="shared" si="322"/>
        <v>#N/A</v>
      </c>
      <c r="Z1341" s="318">
        <f t="shared" si="327"/>
        <v>0</v>
      </c>
      <c r="AC1341" s="318" t="e">
        <f t="shared" si="328"/>
        <v>#N/A</v>
      </c>
      <c r="AD1341" s="318">
        <f t="shared" si="329"/>
        <v>0</v>
      </c>
      <c r="AE1341" s="318" t="e">
        <f t="shared" si="330"/>
        <v>#N/A</v>
      </c>
      <c r="AF1341" s="318" t="e">
        <f>VLOOKUP(AC1341,'Price list'!AN:AO,2,FALSE)</f>
        <v>#N/A</v>
      </c>
      <c r="AG1341" s="318">
        <f t="shared" si="331"/>
        <v>0</v>
      </c>
      <c r="AH1341" s="318">
        <f t="shared" si="332"/>
        <v>0</v>
      </c>
      <c r="AI1341" s="318">
        <f t="shared" si="333"/>
        <v>0</v>
      </c>
    </row>
    <row r="1342" spans="19:35" x14ac:dyDescent="0.25">
      <c r="S1342" s="320">
        <f t="shared" si="323"/>
        <v>0</v>
      </c>
      <c r="T1342" s="320">
        <f t="shared" si="324"/>
        <v>0</v>
      </c>
      <c r="U1342" s="320"/>
      <c r="V1342" s="320" t="e">
        <f>VLOOKUP(S1342,'Price list'!D$15:S$298,15,FALSE)</f>
        <v>#N/A</v>
      </c>
      <c r="W1342" s="320">
        <f t="shared" si="325"/>
        <v>0</v>
      </c>
      <c r="X1342" s="320">
        <f t="shared" si="326"/>
        <v>0</v>
      </c>
      <c r="Y1342" s="318" t="e">
        <f t="shared" si="322"/>
        <v>#N/A</v>
      </c>
      <c r="Z1342" s="318">
        <f t="shared" si="327"/>
        <v>0</v>
      </c>
      <c r="AC1342" s="318" t="e">
        <f t="shared" si="328"/>
        <v>#N/A</v>
      </c>
      <c r="AD1342" s="318">
        <f t="shared" si="329"/>
        <v>0</v>
      </c>
      <c r="AE1342" s="318" t="e">
        <f t="shared" si="330"/>
        <v>#N/A</v>
      </c>
      <c r="AF1342" s="318" t="e">
        <f>VLOOKUP(AC1342,'Price list'!AN:AO,2,FALSE)</f>
        <v>#N/A</v>
      </c>
      <c r="AG1342" s="318">
        <f t="shared" si="331"/>
        <v>0</v>
      </c>
      <c r="AH1342" s="318">
        <f t="shared" si="332"/>
        <v>0</v>
      </c>
      <c r="AI1342" s="318">
        <f t="shared" si="333"/>
        <v>0</v>
      </c>
    </row>
    <row r="1343" spans="19:35" x14ac:dyDescent="0.25">
      <c r="S1343" s="320">
        <f t="shared" si="323"/>
        <v>0</v>
      </c>
      <c r="T1343" s="320">
        <f t="shared" si="324"/>
        <v>0</v>
      </c>
      <c r="U1343" s="320"/>
      <c r="V1343" s="320" t="e">
        <f>VLOOKUP(S1343,'Price list'!D$15:S$298,15,FALSE)</f>
        <v>#N/A</v>
      </c>
      <c r="W1343" s="320">
        <f t="shared" si="325"/>
        <v>0</v>
      </c>
      <c r="X1343" s="320">
        <f t="shared" si="326"/>
        <v>0</v>
      </c>
      <c r="Y1343" s="318" t="e">
        <f t="shared" si="322"/>
        <v>#N/A</v>
      </c>
      <c r="Z1343" s="318">
        <f t="shared" si="327"/>
        <v>0</v>
      </c>
      <c r="AC1343" s="318" t="e">
        <f t="shared" si="328"/>
        <v>#N/A</v>
      </c>
      <c r="AD1343" s="318">
        <f t="shared" si="329"/>
        <v>0</v>
      </c>
      <c r="AE1343" s="318" t="e">
        <f t="shared" si="330"/>
        <v>#N/A</v>
      </c>
      <c r="AF1343" s="318" t="e">
        <f>VLOOKUP(AC1343,'Price list'!AN:AO,2,FALSE)</f>
        <v>#N/A</v>
      </c>
      <c r="AG1343" s="318">
        <f t="shared" si="331"/>
        <v>0</v>
      </c>
      <c r="AH1343" s="318">
        <f t="shared" si="332"/>
        <v>0</v>
      </c>
      <c r="AI1343" s="318">
        <f t="shared" si="333"/>
        <v>0</v>
      </c>
    </row>
    <row r="1344" spans="19:35" x14ac:dyDescent="0.25">
      <c r="S1344" s="320">
        <f t="shared" si="323"/>
        <v>0</v>
      </c>
      <c r="T1344" s="320">
        <f t="shared" si="324"/>
        <v>0</v>
      </c>
      <c r="U1344" s="320"/>
      <c r="V1344" s="320" t="e">
        <f>VLOOKUP(S1344,'Price list'!D$15:S$298,15,FALSE)</f>
        <v>#N/A</v>
      </c>
      <c r="W1344" s="320">
        <f t="shared" si="325"/>
        <v>0</v>
      </c>
      <c r="X1344" s="320">
        <f t="shared" si="326"/>
        <v>0</v>
      </c>
      <c r="Y1344" s="318" t="e">
        <f t="shared" si="322"/>
        <v>#N/A</v>
      </c>
      <c r="Z1344" s="318">
        <f t="shared" si="327"/>
        <v>0</v>
      </c>
      <c r="AC1344" s="318" t="e">
        <f t="shared" si="328"/>
        <v>#N/A</v>
      </c>
      <c r="AD1344" s="318">
        <f t="shared" si="329"/>
        <v>0</v>
      </c>
      <c r="AE1344" s="318" t="e">
        <f t="shared" si="330"/>
        <v>#N/A</v>
      </c>
      <c r="AF1344" s="318" t="e">
        <f>VLOOKUP(AC1344,'Price list'!AN:AO,2,FALSE)</f>
        <v>#N/A</v>
      </c>
      <c r="AG1344" s="318">
        <f t="shared" si="331"/>
        <v>0</v>
      </c>
      <c r="AH1344" s="318">
        <f t="shared" si="332"/>
        <v>0</v>
      </c>
      <c r="AI1344" s="318">
        <f t="shared" si="333"/>
        <v>0</v>
      </c>
    </row>
    <row r="1345" spans="19:35" x14ac:dyDescent="0.25">
      <c r="S1345" s="320">
        <f t="shared" si="323"/>
        <v>0</v>
      </c>
      <c r="T1345" s="320">
        <f t="shared" si="324"/>
        <v>0</v>
      </c>
      <c r="U1345" s="320"/>
      <c r="V1345" s="320" t="e">
        <f>VLOOKUP(S1345,'Price list'!D$15:S$298,15,FALSE)</f>
        <v>#N/A</v>
      </c>
      <c r="W1345" s="320">
        <f t="shared" si="325"/>
        <v>0</v>
      </c>
      <c r="X1345" s="320">
        <f t="shared" si="326"/>
        <v>0</v>
      </c>
      <c r="Y1345" s="318" t="e">
        <f t="shared" si="322"/>
        <v>#N/A</v>
      </c>
      <c r="Z1345" s="318">
        <f t="shared" si="327"/>
        <v>0</v>
      </c>
      <c r="AC1345" s="318" t="e">
        <f t="shared" si="328"/>
        <v>#N/A</v>
      </c>
      <c r="AD1345" s="318">
        <f t="shared" si="329"/>
        <v>0</v>
      </c>
      <c r="AE1345" s="318" t="e">
        <f t="shared" si="330"/>
        <v>#N/A</v>
      </c>
      <c r="AF1345" s="318" t="e">
        <f>VLOOKUP(AC1345,'Price list'!AN:AO,2,FALSE)</f>
        <v>#N/A</v>
      </c>
      <c r="AG1345" s="318">
        <f t="shared" si="331"/>
        <v>0</v>
      </c>
      <c r="AH1345" s="318">
        <f t="shared" si="332"/>
        <v>0</v>
      </c>
      <c r="AI1345" s="318">
        <f t="shared" si="333"/>
        <v>0</v>
      </c>
    </row>
    <row r="1346" spans="19:35" x14ac:dyDescent="0.25">
      <c r="S1346" s="320">
        <f t="shared" si="323"/>
        <v>0</v>
      </c>
      <c r="T1346" s="320">
        <f t="shared" si="324"/>
        <v>0</v>
      </c>
      <c r="U1346" s="320"/>
      <c r="V1346" s="320" t="e">
        <f>VLOOKUP(S1346,'Price list'!D$15:S$298,15,FALSE)</f>
        <v>#N/A</v>
      </c>
      <c r="W1346" s="320">
        <f t="shared" si="325"/>
        <v>0</v>
      </c>
      <c r="X1346" s="320">
        <f t="shared" si="326"/>
        <v>0</v>
      </c>
      <c r="Y1346" s="318" t="e">
        <f t="shared" si="322"/>
        <v>#N/A</v>
      </c>
      <c r="Z1346" s="318">
        <f t="shared" si="327"/>
        <v>0</v>
      </c>
      <c r="AC1346" s="318" t="e">
        <f t="shared" si="328"/>
        <v>#N/A</v>
      </c>
      <c r="AD1346" s="318">
        <f t="shared" si="329"/>
        <v>0</v>
      </c>
      <c r="AE1346" s="318" t="e">
        <f t="shared" si="330"/>
        <v>#N/A</v>
      </c>
      <c r="AF1346" s="318" t="e">
        <f>VLOOKUP(AC1346,'Price list'!AN:AO,2,FALSE)</f>
        <v>#N/A</v>
      </c>
      <c r="AG1346" s="318">
        <f t="shared" si="331"/>
        <v>0</v>
      </c>
      <c r="AH1346" s="318">
        <f t="shared" si="332"/>
        <v>0</v>
      </c>
      <c r="AI1346" s="318">
        <f t="shared" si="333"/>
        <v>0</v>
      </c>
    </row>
    <row r="1347" spans="19:35" x14ac:dyDescent="0.25">
      <c r="S1347" s="320">
        <f t="shared" si="323"/>
        <v>0</v>
      </c>
      <c r="T1347" s="320">
        <f t="shared" si="324"/>
        <v>0</v>
      </c>
      <c r="U1347" s="320"/>
      <c r="V1347" s="320" t="e">
        <f>VLOOKUP(S1347,'Price list'!D$15:S$298,15,FALSE)</f>
        <v>#N/A</v>
      </c>
      <c r="W1347" s="320">
        <f t="shared" si="325"/>
        <v>0</v>
      </c>
      <c r="X1347" s="320">
        <f t="shared" si="326"/>
        <v>0</v>
      </c>
      <c r="Y1347" s="318" t="e">
        <f t="shared" ref="Y1347:Y1410" si="334">VLOOKUP(A1347,AA:AB,2,FALSE)</f>
        <v>#N/A</v>
      </c>
      <c r="Z1347" s="318">
        <f t="shared" si="327"/>
        <v>0</v>
      </c>
      <c r="AC1347" s="318" t="e">
        <f t="shared" si="328"/>
        <v>#N/A</v>
      </c>
      <c r="AD1347" s="318">
        <f t="shared" si="329"/>
        <v>0</v>
      </c>
      <c r="AE1347" s="318" t="e">
        <f t="shared" si="330"/>
        <v>#N/A</v>
      </c>
      <c r="AF1347" s="318" t="e">
        <f>VLOOKUP(AC1347,'Price list'!AN:AO,2,FALSE)</f>
        <v>#N/A</v>
      </c>
      <c r="AG1347" s="318">
        <f t="shared" si="331"/>
        <v>0</v>
      </c>
      <c r="AH1347" s="318">
        <f t="shared" si="332"/>
        <v>0</v>
      </c>
      <c r="AI1347" s="318">
        <f t="shared" si="333"/>
        <v>0</v>
      </c>
    </row>
    <row r="1348" spans="19:35" x14ac:dyDescent="0.25">
      <c r="S1348" s="320">
        <f t="shared" si="323"/>
        <v>0</v>
      </c>
      <c r="T1348" s="320">
        <f t="shared" si="324"/>
        <v>0</v>
      </c>
      <c r="U1348" s="320"/>
      <c r="V1348" s="320" t="e">
        <f>VLOOKUP(S1348,'Price list'!D$15:S$298,15,FALSE)</f>
        <v>#N/A</v>
      </c>
      <c r="W1348" s="320">
        <f t="shared" si="325"/>
        <v>0</v>
      </c>
      <c r="X1348" s="320">
        <f t="shared" si="326"/>
        <v>0</v>
      </c>
      <c r="Y1348" s="318" t="e">
        <f t="shared" si="334"/>
        <v>#N/A</v>
      </c>
      <c r="Z1348" s="318">
        <f t="shared" si="327"/>
        <v>0</v>
      </c>
      <c r="AC1348" s="318" t="e">
        <f t="shared" si="328"/>
        <v>#N/A</v>
      </c>
      <c r="AD1348" s="318">
        <f t="shared" si="329"/>
        <v>0</v>
      </c>
      <c r="AE1348" s="318" t="e">
        <f t="shared" si="330"/>
        <v>#N/A</v>
      </c>
      <c r="AF1348" s="318" t="e">
        <f>VLOOKUP(AC1348,'Price list'!AN:AO,2,FALSE)</f>
        <v>#N/A</v>
      </c>
      <c r="AG1348" s="318">
        <f t="shared" si="331"/>
        <v>0</v>
      </c>
      <c r="AH1348" s="318">
        <f t="shared" si="332"/>
        <v>0</v>
      </c>
      <c r="AI1348" s="318">
        <f t="shared" si="333"/>
        <v>0</v>
      </c>
    </row>
    <row r="1349" spans="19:35" x14ac:dyDescent="0.25">
      <c r="S1349" s="320">
        <f t="shared" si="323"/>
        <v>0</v>
      </c>
      <c r="T1349" s="320">
        <f t="shared" si="324"/>
        <v>0</v>
      </c>
      <c r="U1349" s="320"/>
      <c r="V1349" s="320" t="e">
        <f>VLOOKUP(S1349,'Price list'!D$15:S$298,15,FALSE)</f>
        <v>#N/A</v>
      </c>
      <c r="W1349" s="320">
        <f t="shared" si="325"/>
        <v>0</v>
      </c>
      <c r="X1349" s="320">
        <f t="shared" si="326"/>
        <v>0</v>
      </c>
      <c r="Y1349" s="318" t="e">
        <f t="shared" si="334"/>
        <v>#N/A</v>
      </c>
      <c r="Z1349" s="318">
        <f t="shared" si="327"/>
        <v>0</v>
      </c>
      <c r="AC1349" s="318" t="e">
        <f t="shared" si="328"/>
        <v>#N/A</v>
      </c>
      <c r="AD1349" s="318">
        <f t="shared" si="329"/>
        <v>0</v>
      </c>
      <c r="AE1349" s="318" t="e">
        <f t="shared" si="330"/>
        <v>#N/A</v>
      </c>
      <c r="AF1349" s="318" t="e">
        <f>VLOOKUP(AC1349,'Price list'!AN:AO,2,FALSE)</f>
        <v>#N/A</v>
      </c>
      <c r="AG1349" s="318">
        <f t="shared" si="331"/>
        <v>0</v>
      </c>
      <c r="AH1349" s="318">
        <f t="shared" si="332"/>
        <v>0</v>
      </c>
      <c r="AI1349" s="318">
        <f t="shared" si="333"/>
        <v>0</v>
      </c>
    </row>
    <row r="1350" spans="19:35" x14ac:dyDescent="0.25">
      <c r="S1350" s="320">
        <f t="shared" si="323"/>
        <v>0</v>
      </c>
      <c r="T1350" s="320">
        <f t="shared" si="324"/>
        <v>0</v>
      </c>
      <c r="U1350" s="320"/>
      <c r="V1350" s="320" t="e">
        <f>VLOOKUP(S1350,'Price list'!D$15:S$298,15,FALSE)</f>
        <v>#N/A</v>
      </c>
      <c r="W1350" s="320">
        <f t="shared" si="325"/>
        <v>0</v>
      </c>
      <c r="X1350" s="320">
        <f t="shared" si="326"/>
        <v>0</v>
      </c>
      <c r="Y1350" s="318" t="e">
        <f t="shared" si="334"/>
        <v>#N/A</v>
      </c>
      <c r="Z1350" s="318">
        <f t="shared" si="327"/>
        <v>0</v>
      </c>
      <c r="AC1350" s="318" t="e">
        <f t="shared" si="328"/>
        <v>#N/A</v>
      </c>
      <c r="AD1350" s="318">
        <f t="shared" si="329"/>
        <v>0</v>
      </c>
      <c r="AE1350" s="318" t="e">
        <f t="shared" si="330"/>
        <v>#N/A</v>
      </c>
      <c r="AF1350" s="318" t="e">
        <f>VLOOKUP(AC1350,'Price list'!AN:AO,2,FALSE)</f>
        <v>#N/A</v>
      </c>
      <c r="AG1350" s="318">
        <f t="shared" si="331"/>
        <v>0</v>
      </c>
      <c r="AH1350" s="318">
        <f t="shared" si="332"/>
        <v>0</v>
      </c>
      <c r="AI1350" s="318">
        <f t="shared" si="333"/>
        <v>0</v>
      </c>
    </row>
    <row r="1351" spans="19:35" x14ac:dyDescent="0.25">
      <c r="S1351" s="320">
        <f t="shared" si="323"/>
        <v>0</v>
      </c>
      <c r="T1351" s="320">
        <f t="shared" si="324"/>
        <v>0</v>
      </c>
      <c r="U1351" s="320"/>
      <c r="V1351" s="320" t="e">
        <f>VLOOKUP(S1351,'Price list'!D$15:S$298,15,FALSE)</f>
        <v>#N/A</v>
      </c>
      <c r="W1351" s="320">
        <f t="shared" si="325"/>
        <v>0</v>
      </c>
      <c r="X1351" s="320">
        <f t="shared" si="326"/>
        <v>0</v>
      </c>
      <c r="Y1351" s="318" t="e">
        <f t="shared" si="334"/>
        <v>#N/A</v>
      </c>
      <c r="Z1351" s="318">
        <f t="shared" si="327"/>
        <v>0</v>
      </c>
      <c r="AC1351" s="318" t="e">
        <f t="shared" si="328"/>
        <v>#N/A</v>
      </c>
      <c r="AD1351" s="318">
        <f t="shared" si="329"/>
        <v>0</v>
      </c>
      <c r="AE1351" s="318" t="e">
        <f t="shared" si="330"/>
        <v>#N/A</v>
      </c>
      <c r="AF1351" s="318" t="e">
        <f>VLOOKUP(AC1351,'Price list'!AN:AO,2,FALSE)</f>
        <v>#N/A</v>
      </c>
      <c r="AG1351" s="318">
        <f t="shared" si="331"/>
        <v>0</v>
      </c>
      <c r="AH1351" s="318">
        <f t="shared" si="332"/>
        <v>0</v>
      </c>
      <c r="AI1351" s="318">
        <f t="shared" si="333"/>
        <v>0</v>
      </c>
    </row>
    <row r="1352" spans="19:35" x14ac:dyDescent="0.25">
      <c r="S1352" s="320">
        <f t="shared" si="323"/>
        <v>0</v>
      </c>
      <c r="T1352" s="320">
        <f t="shared" si="324"/>
        <v>0</v>
      </c>
      <c r="U1352" s="320"/>
      <c r="V1352" s="320" t="e">
        <f>VLOOKUP(S1352,'Price list'!D$15:S$298,15,FALSE)</f>
        <v>#N/A</v>
      </c>
      <c r="W1352" s="320">
        <f t="shared" si="325"/>
        <v>0</v>
      </c>
      <c r="X1352" s="320">
        <f t="shared" si="326"/>
        <v>0</v>
      </c>
      <c r="Y1352" s="318" t="e">
        <f t="shared" si="334"/>
        <v>#N/A</v>
      </c>
      <c r="Z1352" s="318">
        <f t="shared" si="327"/>
        <v>0</v>
      </c>
      <c r="AC1352" s="318" t="e">
        <f t="shared" si="328"/>
        <v>#N/A</v>
      </c>
      <c r="AD1352" s="318">
        <f t="shared" si="329"/>
        <v>0</v>
      </c>
      <c r="AE1352" s="318" t="e">
        <f t="shared" si="330"/>
        <v>#N/A</v>
      </c>
      <c r="AF1352" s="318" t="e">
        <f>VLOOKUP(AC1352,'Price list'!AN:AO,2,FALSE)</f>
        <v>#N/A</v>
      </c>
      <c r="AG1352" s="318">
        <f t="shared" si="331"/>
        <v>0</v>
      </c>
      <c r="AH1352" s="318">
        <f t="shared" si="332"/>
        <v>0</v>
      </c>
      <c r="AI1352" s="318">
        <f t="shared" si="333"/>
        <v>0</v>
      </c>
    </row>
    <row r="1353" spans="19:35" x14ac:dyDescent="0.25">
      <c r="S1353" s="320">
        <f t="shared" ref="S1353:S1416" si="335">E1353</f>
        <v>0</v>
      </c>
      <c r="T1353" s="320">
        <f t="shared" ref="T1353:T1416" si="336">D1353</f>
        <v>0</v>
      </c>
      <c r="U1353" s="320"/>
      <c r="V1353" s="320" t="e">
        <f>VLOOKUP(S1353,'Price list'!D$15:S$298,15,FALSE)</f>
        <v>#N/A</v>
      </c>
      <c r="W1353" s="320">
        <f t="shared" ref="W1353:W1416" si="337">G1353</f>
        <v>0</v>
      </c>
      <c r="X1353" s="320">
        <f t="shared" ref="X1353:X1416" si="338">H1353</f>
        <v>0</v>
      </c>
      <c r="Y1353" s="318" t="e">
        <f t="shared" si="334"/>
        <v>#N/A</v>
      </c>
      <c r="Z1353" s="318">
        <f t="shared" ref="Z1353:Z1416" si="339">B1353</f>
        <v>0</v>
      </c>
      <c r="AC1353" s="318" t="e">
        <f t="shared" ref="AC1353:AC1416" si="340">CONCATENATE(Y1353,S1353,Z1353)</f>
        <v>#N/A</v>
      </c>
      <c r="AD1353" s="318">
        <f t="shared" ref="AD1353:AD1416" si="341">S1353</f>
        <v>0</v>
      </c>
      <c r="AE1353" s="318" t="e">
        <f t="shared" ref="AE1353:AE1416" si="342">CONCATENATE(Y1353,AD1353)</f>
        <v>#N/A</v>
      </c>
      <c r="AF1353" s="318" t="e">
        <f>VLOOKUP(AC1353,'Price list'!AN:AO,2,FALSE)</f>
        <v>#N/A</v>
      </c>
      <c r="AG1353" s="318">
        <f t="shared" ref="AG1353:AG1416" si="343">S1353</f>
        <v>0</v>
      </c>
      <c r="AH1353" s="318">
        <f t="shared" ref="AH1353:AH1416" si="344">W1353</f>
        <v>0</v>
      </c>
      <c r="AI1353" s="318">
        <f t="shared" ref="AI1353:AI1416" si="345">X1353</f>
        <v>0</v>
      </c>
    </row>
    <row r="1354" spans="19:35" x14ac:dyDescent="0.25">
      <c r="S1354" s="320">
        <f t="shared" si="335"/>
        <v>0</v>
      </c>
      <c r="T1354" s="320">
        <f t="shared" si="336"/>
        <v>0</v>
      </c>
      <c r="U1354" s="320"/>
      <c r="V1354" s="320" t="e">
        <f>VLOOKUP(S1354,'Price list'!D$15:S$298,15,FALSE)</f>
        <v>#N/A</v>
      </c>
      <c r="W1354" s="320">
        <f t="shared" si="337"/>
        <v>0</v>
      </c>
      <c r="X1354" s="320">
        <f t="shared" si="338"/>
        <v>0</v>
      </c>
      <c r="Y1354" s="318" t="e">
        <f t="shared" si="334"/>
        <v>#N/A</v>
      </c>
      <c r="Z1354" s="318">
        <f t="shared" si="339"/>
        <v>0</v>
      </c>
      <c r="AC1354" s="318" t="e">
        <f t="shared" si="340"/>
        <v>#N/A</v>
      </c>
      <c r="AD1354" s="318">
        <f t="shared" si="341"/>
        <v>0</v>
      </c>
      <c r="AE1354" s="318" t="e">
        <f t="shared" si="342"/>
        <v>#N/A</v>
      </c>
      <c r="AF1354" s="318" t="e">
        <f>VLOOKUP(AC1354,'Price list'!AN:AO,2,FALSE)</f>
        <v>#N/A</v>
      </c>
      <c r="AG1354" s="318">
        <f t="shared" si="343"/>
        <v>0</v>
      </c>
      <c r="AH1354" s="318">
        <f t="shared" si="344"/>
        <v>0</v>
      </c>
      <c r="AI1354" s="318">
        <f t="shared" si="345"/>
        <v>0</v>
      </c>
    </row>
    <row r="1355" spans="19:35" x14ac:dyDescent="0.25">
      <c r="S1355" s="320">
        <f t="shared" si="335"/>
        <v>0</v>
      </c>
      <c r="T1355" s="320">
        <f t="shared" si="336"/>
        <v>0</v>
      </c>
      <c r="U1355" s="320"/>
      <c r="V1355" s="320" t="e">
        <f>VLOOKUP(S1355,'Price list'!D$15:S$298,15,FALSE)</f>
        <v>#N/A</v>
      </c>
      <c r="W1355" s="320">
        <f t="shared" si="337"/>
        <v>0</v>
      </c>
      <c r="X1355" s="320">
        <f t="shared" si="338"/>
        <v>0</v>
      </c>
      <c r="Y1355" s="318" t="e">
        <f t="shared" si="334"/>
        <v>#N/A</v>
      </c>
      <c r="Z1355" s="318">
        <f t="shared" si="339"/>
        <v>0</v>
      </c>
      <c r="AC1355" s="318" t="e">
        <f t="shared" si="340"/>
        <v>#N/A</v>
      </c>
      <c r="AD1355" s="318">
        <f t="shared" si="341"/>
        <v>0</v>
      </c>
      <c r="AE1355" s="318" t="e">
        <f t="shared" si="342"/>
        <v>#N/A</v>
      </c>
      <c r="AF1355" s="318" t="e">
        <f>VLOOKUP(AC1355,'Price list'!AN:AO,2,FALSE)</f>
        <v>#N/A</v>
      </c>
      <c r="AG1355" s="318">
        <f t="shared" si="343"/>
        <v>0</v>
      </c>
      <c r="AH1355" s="318">
        <f t="shared" si="344"/>
        <v>0</v>
      </c>
      <c r="AI1355" s="318">
        <f t="shared" si="345"/>
        <v>0</v>
      </c>
    </row>
    <row r="1356" spans="19:35" x14ac:dyDescent="0.25">
      <c r="S1356" s="320">
        <f t="shared" si="335"/>
        <v>0</v>
      </c>
      <c r="T1356" s="320">
        <f t="shared" si="336"/>
        <v>0</v>
      </c>
      <c r="U1356" s="320"/>
      <c r="V1356" s="320" t="e">
        <f>VLOOKUP(S1356,'Price list'!D$15:S$298,15,FALSE)</f>
        <v>#N/A</v>
      </c>
      <c r="W1356" s="320">
        <f t="shared" si="337"/>
        <v>0</v>
      </c>
      <c r="X1356" s="320">
        <f t="shared" si="338"/>
        <v>0</v>
      </c>
      <c r="Y1356" s="318" t="e">
        <f t="shared" si="334"/>
        <v>#N/A</v>
      </c>
      <c r="Z1356" s="318">
        <f t="shared" si="339"/>
        <v>0</v>
      </c>
      <c r="AC1356" s="318" t="e">
        <f t="shared" si="340"/>
        <v>#N/A</v>
      </c>
      <c r="AD1356" s="318">
        <f t="shared" si="341"/>
        <v>0</v>
      </c>
      <c r="AE1356" s="318" t="e">
        <f t="shared" si="342"/>
        <v>#N/A</v>
      </c>
      <c r="AF1356" s="318" t="e">
        <f>VLOOKUP(AC1356,'Price list'!AN:AO,2,FALSE)</f>
        <v>#N/A</v>
      </c>
      <c r="AG1356" s="318">
        <f t="shared" si="343"/>
        <v>0</v>
      </c>
      <c r="AH1356" s="318">
        <f t="shared" si="344"/>
        <v>0</v>
      </c>
      <c r="AI1356" s="318">
        <f t="shared" si="345"/>
        <v>0</v>
      </c>
    </row>
    <row r="1357" spans="19:35" x14ac:dyDescent="0.25">
      <c r="S1357" s="320">
        <f t="shared" si="335"/>
        <v>0</v>
      </c>
      <c r="T1357" s="320">
        <f t="shared" si="336"/>
        <v>0</v>
      </c>
      <c r="U1357" s="320"/>
      <c r="V1357" s="320" t="e">
        <f>VLOOKUP(S1357,'Price list'!D$15:S$298,15,FALSE)</f>
        <v>#N/A</v>
      </c>
      <c r="W1357" s="320">
        <f t="shared" si="337"/>
        <v>0</v>
      </c>
      <c r="X1357" s="320">
        <f t="shared" si="338"/>
        <v>0</v>
      </c>
      <c r="Y1357" s="318" t="e">
        <f t="shared" si="334"/>
        <v>#N/A</v>
      </c>
      <c r="Z1357" s="318">
        <f t="shared" si="339"/>
        <v>0</v>
      </c>
      <c r="AC1357" s="318" t="e">
        <f t="shared" si="340"/>
        <v>#N/A</v>
      </c>
      <c r="AD1357" s="318">
        <f t="shared" si="341"/>
        <v>0</v>
      </c>
      <c r="AE1357" s="318" t="e">
        <f t="shared" si="342"/>
        <v>#N/A</v>
      </c>
      <c r="AF1357" s="318" t="e">
        <f>VLOOKUP(AC1357,'Price list'!AN:AO,2,FALSE)</f>
        <v>#N/A</v>
      </c>
      <c r="AG1357" s="318">
        <f t="shared" si="343"/>
        <v>0</v>
      </c>
      <c r="AH1357" s="318">
        <f t="shared" si="344"/>
        <v>0</v>
      </c>
      <c r="AI1357" s="318">
        <f t="shared" si="345"/>
        <v>0</v>
      </c>
    </row>
    <row r="1358" spans="19:35" x14ac:dyDescent="0.25">
      <c r="S1358" s="320">
        <f t="shared" si="335"/>
        <v>0</v>
      </c>
      <c r="T1358" s="320">
        <f t="shared" si="336"/>
        <v>0</v>
      </c>
      <c r="U1358" s="320"/>
      <c r="V1358" s="320" t="e">
        <f>VLOOKUP(S1358,'Price list'!D$15:S$298,15,FALSE)</f>
        <v>#N/A</v>
      </c>
      <c r="W1358" s="320">
        <f t="shared" si="337"/>
        <v>0</v>
      </c>
      <c r="X1358" s="320">
        <f t="shared" si="338"/>
        <v>0</v>
      </c>
      <c r="Y1358" s="318" t="e">
        <f t="shared" si="334"/>
        <v>#N/A</v>
      </c>
      <c r="Z1358" s="318">
        <f t="shared" si="339"/>
        <v>0</v>
      </c>
      <c r="AC1358" s="318" t="e">
        <f t="shared" si="340"/>
        <v>#N/A</v>
      </c>
      <c r="AD1358" s="318">
        <f t="shared" si="341"/>
        <v>0</v>
      </c>
      <c r="AE1358" s="318" t="e">
        <f t="shared" si="342"/>
        <v>#N/A</v>
      </c>
      <c r="AF1358" s="318" t="e">
        <f>VLOOKUP(AC1358,'Price list'!AN:AO,2,FALSE)</f>
        <v>#N/A</v>
      </c>
      <c r="AG1358" s="318">
        <f t="shared" si="343"/>
        <v>0</v>
      </c>
      <c r="AH1358" s="318">
        <f t="shared" si="344"/>
        <v>0</v>
      </c>
      <c r="AI1358" s="318">
        <f t="shared" si="345"/>
        <v>0</v>
      </c>
    </row>
    <row r="1359" spans="19:35" x14ac:dyDescent="0.25">
      <c r="S1359" s="320">
        <f t="shared" si="335"/>
        <v>0</v>
      </c>
      <c r="T1359" s="320">
        <f t="shared" si="336"/>
        <v>0</v>
      </c>
      <c r="U1359" s="320"/>
      <c r="V1359" s="320" t="e">
        <f>VLOOKUP(S1359,'Price list'!D$15:S$298,15,FALSE)</f>
        <v>#N/A</v>
      </c>
      <c r="W1359" s="320">
        <f t="shared" si="337"/>
        <v>0</v>
      </c>
      <c r="X1359" s="320">
        <f t="shared" si="338"/>
        <v>0</v>
      </c>
      <c r="Y1359" s="318" t="e">
        <f t="shared" si="334"/>
        <v>#N/A</v>
      </c>
      <c r="Z1359" s="318">
        <f t="shared" si="339"/>
        <v>0</v>
      </c>
      <c r="AC1359" s="318" t="e">
        <f t="shared" si="340"/>
        <v>#N/A</v>
      </c>
      <c r="AD1359" s="318">
        <f t="shared" si="341"/>
        <v>0</v>
      </c>
      <c r="AE1359" s="318" t="e">
        <f t="shared" si="342"/>
        <v>#N/A</v>
      </c>
      <c r="AF1359" s="318" t="e">
        <f>VLOOKUP(AC1359,'Price list'!AN:AO,2,FALSE)</f>
        <v>#N/A</v>
      </c>
      <c r="AG1359" s="318">
        <f t="shared" si="343"/>
        <v>0</v>
      </c>
      <c r="AH1359" s="318">
        <f t="shared" si="344"/>
        <v>0</v>
      </c>
      <c r="AI1359" s="318">
        <f t="shared" si="345"/>
        <v>0</v>
      </c>
    </row>
    <row r="1360" spans="19:35" x14ac:dyDescent="0.25">
      <c r="S1360" s="320">
        <f t="shared" si="335"/>
        <v>0</v>
      </c>
      <c r="T1360" s="320">
        <f t="shared" si="336"/>
        <v>0</v>
      </c>
      <c r="U1360" s="320"/>
      <c r="V1360" s="320" t="e">
        <f>VLOOKUP(S1360,'Price list'!D$15:S$298,15,FALSE)</f>
        <v>#N/A</v>
      </c>
      <c r="W1360" s="320">
        <f t="shared" si="337"/>
        <v>0</v>
      </c>
      <c r="X1360" s="320">
        <f t="shared" si="338"/>
        <v>0</v>
      </c>
      <c r="Y1360" s="318" t="e">
        <f t="shared" si="334"/>
        <v>#N/A</v>
      </c>
      <c r="Z1360" s="318">
        <f t="shared" si="339"/>
        <v>0</v>
      </c>
      <c r="AC1360" s="318" t="e">
        <f t="shared" si="340"/>
        <v>#N/A</v>
      </c>
      <c r="AD1360" s="318">
        <f t="shared" si="341"/>
        <v>0</v>
      </c>
      <c r="AE1360" s="318" t="e">
        <f t="shared" si="342"/>
        <v>#N/A</v>
      </c>
      <c r="AF1360" s="318" t="e">
        <f>VLOOKUP(AC1360,'Price list'!AN:AO,2,FALSE)</f>
        <v>#N/A</v>
      </c>
      <c r="AG1360" s="318">
        <f t="shared" si="343"/>
        <v>0</v>
      </c>
      <c r="AH1360" s="318">
        <f t="shared" si="344"/>
        <v>0</v>
      </c>
      <c r="AI1360" s="318">
        <f t="shared" si="345"/>
        <v>0</v>
      </c>
    </row>
    <row r="1361" spans="19:35" x14ac:dyDescent="0.25">
      <c r="S1361" s="320">
        <f t="shared" si="335"/>
        <v>0</v>
      </c>
      <c r="T1361" s="320">
        <f t="shared" si="336"/>
        <v>0</v>
      </c>
      <c r="U1361" s="320"/>
      <c r="V1361" s="320" t="e">
        <f>VLOOKUP(S1361,'Price list'!D$15:S$298,15,FALSE)</f>
        <v>#N/A</v>
      </c>
      <c r="W1361" s="320">
        <f t="shared" si="337"/>
        <v>0</v>
      </c>
      <c r="X1361" s="320">
        <f t="shared" si="338"/>
        <v>0</v>
      </c>
      <c r="Y1361" s="318" t="e">
        <f t="shared" si="334"/>
        <v>#N/A</v>
      </c>
      <c r="Z1361" s="318">
        <f t="shared" si="339"/>
        <v>0</v>
      </c>
      <c r="AC1361" s="318" t="e">
        <f t="shared" si="340"/>
        <v>#N/A</v>
      </c>
      <c r="AD1361" s="318">
        <f t="shared" si="341"/>
        <v>0</v>
      </c>
      <c r="AE1361" s="318" t="e">
        <f t="shared" si="342"/>
        <v>#N/A</v>
      </c>
      <c r="AF1361" s="318" t="e">
        <f>VLOOKUP(AC1361,'Price list'!AN:AO,2,FALSE)</f>
        <v>#N/A</v>
      </c>
      <c r="AG1361" s="318">
        <f t="shared" si="343"/>
        <v>0</v>
      </c>
      <c r="AH1361" s="318">
        <f t="shared" si="344"/>
        <v>0</v>
      </c>
      <c r="AI1361" s="318">
        <f t="shared" si="345"/>
        <v>0</v>
      </c>
    </row>
    <row r="1362" spans="19:35" x14ac:dyDescent="0.25">
      <c r="S1362" s="320">
        <f t="shared" si="335"/>
        <v>0</v>
      </c>
      <c r="T1362" s="320">
        <f t="shared" si="336"/>
        <v>0</v>
      </c>
      <c r="U1362" s="320"/>
      <c r="V1362" s="320" t="e">
        <f>VLOOKUP(S1362,'Price list'!D$15:S$298,15,FALSE)</f>
        <v>#N/A</v>
      </c>
      <c r="W1362" s="320">
        <f t="shared" si="337"/>
        <v>0</v>
      </c>
      <c r="X1362" s="320">
        <f t="shared" si="338"/>
        <v>0</v>
      </c>
      <c r="Y1362" s="318" t="e">
        <f t="shared" si="334"/>
        <v>#N/A</v>
      </c>
      <c r="Z1362" s="318">
        <f t="shared" si="339"/>
        <v>0</v>
      </c>
      <c r="AC1362" s="318" t="e">
        <f t="shared" si="340"/>
        <v>#N/A</v>
      </c>
      <c r="AD1362" s="318">
        <f t="shared" si="341"/>
        <v>0</v>
      </c>
      <c r="AE1362" s="318" t="e">
        <f t="shared" si="342"/>
        <v>#N/A</v>
      </c>
      <c r="AF1362" s="318" t="e">
        <f>VLOOKUP(AC1362,'Price list'!AN:AO,2,FALSE)</f>
        <v>#N/A</v>
      </c>
      <c r="AG1362" s="318">
        <f t="shared" si="343"/>
        <v>0</v>
      </c>
      <c r="AH1362" s="318">
        <f t="shared" si="344"/>
        <v>0</v>
      </c>
      <c r="AI1362" s="318">
        <f t="shared" si="345"/>
        <v>0</v>
      </c>
    </row>
    <row r="1363" spans="19:35" x14ac:dyDescent="0.25">
      <c r="S1363" s="320">
        <f t="shared" si="335"/>
        <v>0</v>
      </c>
      <c r="T1363" s="320">
        <f t="shared" si="336"/>
        <v>0</v>
      </c>
      <c r="U1363" s="320"/>
      <c r="V1363" s="320" t="e">
        <f>VLOOKUP(S1363,'Price list'!D$15:S$298,15,FALSE)</f>
        <v>#N/A</v>
      </c>
      <c r="W1363" s="320">
        <f t="shared" si="337"/>
        <v>0</v>
      </c>
      <c r="X1363" s="320">
        <f t="shared" si="338"/>
        <v>0</v>
      </c>
      <c r="Y1363" s="318" t="e">
        <f t="shared" si="334"/>
        <v>#N/A</v>
      </c>
      <c r="Z1363" s="318">
        <f t="shared" si="339"/>
        <v>0</v>
      </c>
      <c r="AC1363" s="318" t="e">
        <f t="shared" si="340"/>
        <v>#N/A</v>
      </c>
      <c r="AD1363" s="318">
        <f t="shared" si="341"/>
        <v>0</v>
      </c>
      <c r="AE1363" s="318" t="e">
        <f t="shared" si="342"/>
        <v>#N/A</v>
      </c>
      <c r="AF1363" s="318" t="e">
        <f>VLOOKUP(AC1363,'Price list'!AN:AO,2,FALSE)</f>
        <v>#N/A</v>
      </c>
      <c r="AG1363" s="318">
        <f t="shared" si="343"/>
        <v>0</v>
      </c>
      <c r="AH1363" s="318">
        <f t="shared" si="344"/>
        <v>0</v>
      </c>
      <c r="AI1363" s="318">
        <f t="shared" si="345"/>
        <v>0</v>
      </c>
    </row>
    <row r="1364" spans="19:35" x14ac:dyDescent="0.25">
      <c r="S1364" s="320">
        <f t="shared" si="335"/>
        <v>0</v>
      </c>
      <c r="T1364" s="320">
        <f t="shared" si="336"/>
        <v>0</v>
      </c>
      <c r="U1364" s="320"/>
      <c r="V1364" s="320" t="e">
        <f>VLOOKUP(S1364,'Price list'!D$15:S$298,15,FALSE)</f>
        <v>#N/A</v>
      </c>
      <c r="W1364" s="320">
        <f t="shared" si="337"/>
        <v>0</v>
      </c>
      <c r="X1364" s="320">
        <f t="shared" si="338"/>
        <v>0</v>
      </c>
      <c r="Y1364" s="318" t="e">
        <f t="shared" si="334"/>
        <v>#N/A</v>
      </c>
      <c r="Z1364" s="318">
        <f t="shared" si="339"/>
        <v>0</v>
      </c>
      <c r="AC1364" s="318" t="e">
        <f t="shared" si="340"/>
        <v>#N/A</v>
      </c>
      <c r="AD1364" s="318">
        <f t="shared" si="341"/>
        <v>0</v>
      </c>
      <c r="AE1364" s="318" t="e">
        <f t="shared" si="342"/>
        <v>#N/A</v>
      </c>
      <c r="AF1364" s="318" t="e">
        <f>VLOOKUP(AC1364,'Price list'!AN:AO,2,FALSE)</f>
        <v>#N/A</v>
      </c>
      <c r="AG1364" s="318">
        <f t="shared" si="343"/>
        <v>0</v>
      </c>
      <c r="AH1364" s="318">
        <f t="shared" si="344"/>
        <v>0</v>
      </c>
      <c r="AI1364" s="318">
        <f t="shared" si="345"/>
        <v>0</v>
      </c>
    </row>
    <row r="1365" spans="19:35" x14ac:dyDescent="0.25">
      <c r="S1365" s="320">
        <f t="shared" si="335"/>
        <v>0</v>
      </c>
      <c r="T1365" s="320">
        <f t="shared" si="336"/>
        <v>0</v>
      </c>
      <c r="U1365" s="320"/>
      <c r="V1365" s="320" t="e">
        <f>VLOOKUP(S1365,'Price list'!D$15:S$298,15,FALSE)</f>
        <v>#N/A</v>
      </c>
      <c r="W1365" s="320">
        <f t="shared" si="337"/>
        <v>0</v>
      </c>
      <c r="X1365" s="320">
        <f t="shared" si="338"/>
        <v>0</v>
      </c>
      <c r="Y1365" s="318" t="e">
        <f t="shared" si="334"/>
        <v>#N/A</v>
      </c>
      <c r="Z1365" s="318">
        <f t="shared" si="339"/>
        <v>0</v>
      </c>
      <c r="AC1365" s="318" t="e">
        <f t="shared" si="340"/>
        <v>#N/A</v>
      </c>
      <c r="AD1365" s="318">
        <f t="shared" si="341"/>
        <v>0</v>
      </c>
      <c r="AE1365" s="318" t="e">
        <f t="shared" si="342"/>
        <v>#N/A</v>
      </c>
      <c r="AF1365" s="318" t="e">
        <f>VLOOKUP(AC1365,'Price list'!AN:AO,2,FALSE)</f>
        <v>#N/A</v>
      </c>
      <c r="AG1365" s="318">
        <f t="shared" si="343"/>
        <v>0</v>
      </c>
      <c r="AH1365" s="318">
        <f t="shared" si="344"/>
        <v>0</v>
      </c>
      <c r="AI1365" s="318">
        <f t="shared" si="345"/>
        <v>0</v>
      </c>
    </row>
    <row r="1366" spans="19:35" x14ac:dyDescent="0.25">
      <c r="S1366" s="320">
        <f t="shared" si="335"/>
        <v>0</v>
      </c>
      <c r="T1366" s="320">
        <f t="shared" si="336"/>
        <v>0</v>
      </c>
      <c r="U1366" s="320"/>
      <c r="V1366" s="320" t="e">
        <f>VLOOKUP(S1366,'Price list'!D$15:S$298,15,FALSE)</f>
        <v>#N/A</v>
      </c>
      <c r="W1366" s="320">
        <f t="shared" si="337"/>
        <v>0</v>
      </c>
      <c r="X1366" s="320">
        <f t="shared" si="338"/>
        <v>0</v>
      </c>
      <c r="Y1366" s="318" t="e">
        <f t="shared" si="334"/>
        <v>#N/A</v>
      </c>
      <c r="Z1366" s="318">
        <f t="shared" si="339"/>
        <v>0</v>
      </c>
      <c r="AC1366" s="318" t="e">
        <f t="shared" si="340"/>
        <v>#N/A</v>
      </c>
      <c r="AD1366" s="318">
        <f t="shared" si="341"/>
        <v>0</v>
      </c>
      <c r="AE1366" s="318" t="e">
        <f t="shared" si="342"/>
        <v>#N/A</v>
      </c>
      <c r="AF1366" s="318" t="e">
        <f>VLOOKUP(AC1366,'Price list'!AN:AO,2,FALSE)</f>
        <v>#N/A</v>
      </c>
      <c r="AG1366" s="318">
        <f t="shared" si="343"/>
        <v>0</v>
      </c>
      <c r="AH1366" s="318">
        <f t="shared" si="344"/>
        <v>0</v>
      </c>
      <c r="AI1366" s="318">
        <f t="shared" si="345"/>
        <v>0</v>
      </c>
    </row>
    <row r="1367" spans="19:35" x14ac:dyDescent="0.25">
      <c r="S1367" s="320">
        <f t="shared" si="335"/>
        <v>0</v>
      </c>
      <c r="T1367" s="320">
        <f t="shared" si="336"/>
        <v>0</v>
      </c>
      <c r="U1367" s="320"/>
      <c r="V1367" s="320" t="e">
        <f>VLOOKUP(S1367,'Price list'!D$15:S$298,15,FALSE)</f>
        <v>#N/A</v>
      </c>
      <c r="W1367" s="320">
        <f t="shared" si="337"/>
        <v>0</v>
      </c>
      <c r="X1367" s="320">
        <f t="shared" si="338"/>
        <v>0</v>
      </c>
      <c r="Y1367" s="318" t="e">
        <f t="shared" si="334"/>
        <v>#N/A</v>
      </c>
      <c r="Z1367" s="318">
        <f t="shared" si="339"/>
        <v>0</v>
      </c>
      <c r="AC1367" s="318" t="e">
        <f t="shared" si="340"/>
        <v>#N/A</v>
      </c>
      <c r="AD1367" s="318">
        <f t="shared" si="341"/>
        <v>0</v>
      </c>
      <c r="AE1367" s="318" t="e">
        <f t="shared" si="342"/>
        <v>#N/A</v>
      </c>
      <c r="AF1367" s="318" t="e">
        <f>VLOOKUP(AC1367,'Price list'!AN:AO,2,FALSE)</f>
        <v>#N/A</v>
      </c>
      <c r="AG1367" s="318">
        <f t="shared" si="343"/>
        <v>0</v>
      </c>
      <c r="AH1367" s="318">
        <f t="shared" si="344"/>
        <v>0</v>
      </c>
      <c r="AI1367" s="318">
        <f t="shared" si="345"/>
        <v>0</v>
      </c>
    </row>
    <row r="1368" spans="19:35" x14ac:dyDescent="0.25">
      <c r="S1368" s="320">
        <f t="shared" si="335"/>
        <v>0</v>
      </c>
      <c r="T1368" s="320">
        <f t="shared" si="336"/>
        <v>0</v>
      </c>
      <c r="U1368" s="320"/>
      <c r="V1368" s="320" t="e">
        <f>VLOOKUP(S1368,'Price list'!D$15:S$298,15,FALSE)</f>
        <v>#N/A</v>
      </c>
      <c r="W1368" s="320">
        <f t="shared" si="337"/>
        <v>0</v>
      </c>
      <c r="X1368" s="320">
        <f t="shared" si="338"/>
        <v>0</v>
      </c>
      <c r="Y1368" s="318" t="e">
        <f t="shared" si="334"/>
        <v>#N/A</v>
      </c>
      <c r="Z1368" s="318">
        <f t="shared" si="339"/>
        <v>0</v>
      </c>
      <c r="AC1368" s="318" t="e">
        <f t="shared" si="340"/>
        <v>#N/A</v>
      </c>
      <c r="AD1368" s="318">
        <f t="shared" si="341"/>
        <v>0</v>
      </c>
      <c r="AE1368" s="318" t="e">
        <f t="shared" si="342"/>
        <v>#N/A</v>
      </c>
      <c r="AF1368" s="318" t="e">
        <f>VLOOKUP(AC1368,'Price list'!AN:AO,2,FALSE)</f>
        <v>#N/A</v>
      </c>
      <c r="AG1368" s="318">
        <f t="shared" si="343"/>
        <v>0</v>
      </c>
      <c r="AH1368" s="318">
        <f t="shared" si="344"/>
        <v>0</v>
      </c>
      <c r="AI1368" s="318">
        <f t="shared" si="345"/>
        <v>0</v>
      </c>
    </row>
    <row r="1369" spans="19:35" x14ac:dyDescent="0.25">
      <c r="S1369" s="320">
        <f t="shared" si="335"/>
        <v>0</v>
      </c>
      <c r="T1369" s="320">
        <f t="shared" si="336"/>
        <v>0</v>
      </c>
      <c r="U1369" s="320"/>
      <c r="V1369" s="320" t="e">
        <f>VLOOKUP(S1369,'Price list'!D$15:S$298,15,FALSE)</f>
        <v>#N/A</v>
      </c>
      <c r="W1369" s="320">
        <f t="shared" si="337"/>
        <v>0</v>
      </c>
      <c r="X1369" s="320">
        <f t="shared" si="338"/>
        <v>0</v>
      </c>
      <c r="Y1369" s="318" t="e">
        <f t="shared" si="334"/>
        <v>#N/A</v>
      </c>
      <c r="Z1369" s="318">
        <f t="shared" si="339"/>
        <v>0</v>
      </c>
      <c r="AC1369" s="318" t="e">
        <f t="shared" si="340"/>
        <v>#N/A</v>
      </c>
      <c r="AD1369" s="318">
        <f t="shared" si="341"/>
        <v>0</v>
      </c>
      <c r="AE1369" s="318" t="e">
        <f t="shared" si="342"/>
        <v>#N/A</v>
      </c>
      <c r="AF1369" s="318" t="e">
        <f>VLOOKUP(AC1369,'Price list'!AN:AO,2,FALSE)</f>
        <v>#N/A</v>
      </c>
      <c r="AG1369" s="318">
        <f t="shared" si="343"/>
        <v>0</v>
      </c>
      <c r="AH1369" s="318">
        <f t="shared" si="344"/>
        <v>0</v>
      </c>
      <c r="AI1369" s="318">
        <f t="shared" si="345"/>
        <v>0</v>
      </c>
    </row>
    <row r="1370" spans="19:35" x14ac:dyDescent="0.25">
      <c r="S1370" s="320">
        <f t="shared" si="335"/>
        <v>0</v>
      </c>
      <c r="T1370" s="320">
        <f t="shared" si="336"/>
        <v>0</v>
      </c>
      <c r="U1370" s="320"/>
      <c r="V1370" s="320" t="e">
        <f>VLOOKUP(S1370,'Price list'!D$15:S$298,15,FALSE)</f>
        <v>#N/A</v>
      </c>
      <c r="W1370" s="320">
        <f t="shared" si="337"/>
        <v>0</v>
      </c>
      <c r="X1370" s="320">
        <f t="shared" si="338"/>
        <v>0</v>
      </c>
      <c r="Y1370" s="318" t="e">
        <f t="shared" si="334"/>
        <v>#N/A</v>
      </c>
      <c r="Z1370" s="318">
        <f t="shared" si="339"/>
        <v>0</v>
      </c>
      <c r="AC1370" s="318" t="e">
        <f t="shared" si="340"/>
        <v>#N/A</v>
      </c>
      <c r="AD1370" s="318">
        <f t="shared" si="341"/>
        <v>0</v>
      </c>
      <c r="AE1370" s="318" t="e">
        <f t="shared" si="342"/>
        <v>#N/A</v>
      </c>
      <c r="AF1370" s="318" t="e">
        <f>VLOOKUP(AC1370,'Price list'!AN:AO,2,FALSE)</f>
        <v>#N/A</v>
      </c>
      <c r="AG1370" s="318">
        <f t="shared" si="343"/>
        <v>0</v>
      </c>
      <c r="AH1370" s="318">
        <f t="shared" si="344"/>
        <v>0</v>
      </c>
      <c r="AI1370" s="318">
        <f t="shared" si="345"/>
        <v>0</v>
      </c>
    </row>
    <row r="1371" spans="19:35" x14ac:dyDescent="0.25">
      <c r="S1371" s="320">
        <f t="shared" si="335"/>
        <v>0</v>
      </c>
      <c r="T1371" s="320">
        <f t="shared" si="336"/>
        <v>0</v>
      </c>
      <c r="U1371" s="320"/>
      <c r="V1371" s="320" t="e">
        <f>VLOOKUP(S1371,'Price list'!D$15:S$298,15,FALSE)</f>
        <v>#N/A</v>
      </c>
      <c r="W1371" s="320">
        <f t="shared" si="337"/>
        <v>0</v>
      </c>
      <c r="X1371" s="320">
        <f t="shared" si="338"/>
        <v>0</v>
      </c>
      <c r="Y1371" s="318" t="e">
        <f t="shared" si="334"/>
        <v>#N/A</v>
      </c>
      <c r="Z1371" s="318">
        <f t="shared" si="339"/>
        <v>0</v>
      </c>
      <c r="AC1371" s="318" t="e">
        <f t="shared" si="340"/>
        <v>#N/A</v>
      </c>
      <c r="AD1371" s="318">
        <f t="shared" si="341"/>
        <v>0</v>
      </c>
      <c r="AE1371" s="318" t="e">
        <f t="shared" si="342"/>
        <v>#N/A</v>
      </c>
      <c r="AF1371" s="318" t="e">
        <f>VLOOKUP(AC1371,'Price list'!AN:AO,2,FALSE)</f>
        <v>#N/A</v>
      </c>
      <c r="AG1371" s="318">
        <f t="shared" si="343"/>
        <v>0</v>
      </c>
      <c r="AH1371" s="318">
        <f t="shared" si="344"/>
        <v>0</v>
      </c>
      <c r="AI1371" s="318">
        <f t="shared" si="345"/>
        <v>0</v>
      </c>
    </row>
    <row r="1372" spans="19:35" x14ac:dyDescent="0.25">
      <c r="S1372" s="320">
        <f t="shared" si="335"/>
        <v>0</v>
      </c>
      <c r="T1372" s="320">
        <f t="shared" si="336"/>
        <v>0</v>
      </c>
      <c r="U1372" s="320"/>
      <c r="V1372" s="320" t="e">
        <f>VLOOKUP(S1372,'Price list'!D$15:S$298,15,FALSE)</f>
        <v>#N/A</v>
      </c>
      <c r="W1372" s="320">
        <f t="shared" si="337"/>
        <v>0</v>
      </c>
      <c r="X1372" s="320">
        <f t="shared" si="338"/>
        <v>0</v>
      </c>
      <c r="Y1372" s="318" t="e">
        <f t="shared" si="334"/>
        <v>#N/A</v>
      </c>
      <c r="Z1372" s="318">
        <f t="shared" si="339"/>
        <v>0</v>
      </c>
      <c r="AC1372" s="318" t="e">
        <f t="shared" si="340"/>
        <v>#N/A</v>
      </c>
      <c r="AD1372" s="318">
        <f t="shared" si="341"/>
        <v>0</v>
      </c>
      <c r="AE1372" s="318" t="e">
        <f t="shared" si="342"/>
        <v>#N/A</v>
      </c>
      <c r="AF1372" s="318" t="e">
        <f>VLOOKUP(AC1372,'Price list'!AN:AO,2,FALSE)</f>
        <v>#N/A</v>
      </c>
      <c r="AG1372" s="318">
        <f t="shared" si="343"/>
        <v>0</v>
      </c>
      <c r="AH1372" s="318">
        <f t="shared" si="344"/>
        <v>0</v>
      </c>
      <c r="AI1372" s="318">
        <f t="shared" si="345"/>
        <v>0</v>
      </c>
    </row>
    <row r="1373" spans="19:35" x14ac:dyDescent="0.25">
      <c r="S1373" s="320">
        <f t="shared" si="335"/>
        <v>0</v>
      </c>
      <c r="T1373" s="320">
        <f t="shared" si="336"/>
        <v>0</v>
      </c>
      <c r="U1373" s="320"/>
      <c r="V1373" s="320" t="e">
        <f>VLOOKUP(S1373,'Price list'!D$15:S$298,15,FALSE)</f>
        <v>#N/A</v>
      </c>
      <c r="W1373" s="320">
        <f t="shared" si="337"/>
        <v>0</v>
      </c>
      <c r="X1373" s="320">
        <f t="shared" si="338"/>
        <v>0</v>
      </c>
      <c r="Y1373" s="318" t="e">
        <f t="shared" si="334"/>
        <v>#N/A</v>
      </c>
      <c r="Z1373" s="318">
        <f t="shared" si="339"/>
        <v>0</v>
      </c>
      <c r="AC1373" s="318" t="e">
        <f t="shared" si="340"/>
        <v>#N/A</v>
      </c>
      <c r="AD1373" s="318">
        <f t="shared" si="341"/>
        <v>0</v>
      </c>
      <c r="AE1373" s="318" t="e">
        <f t="shared" si="342"/>
        <v>#N/A</v>
      </c>
      <c r="AF1373" s="318" t="e">
        <f>VLOOKUP(AC1373,'Price list'!AN:AO,2,FALSE)</f>
        <v>#N/A</v>
      </c>
      <c r="AG1373" s="318">
        <f t="shared" si="343"/>
        <v>0</v>
      </c>
      <c r="AH1373" s="318">
        <f t="shared" si="344"/>
        <v>0</v>
      </c>
      <c r="AI1373" s="318">
        <f t="shared" si="345"/>
        <v>0</v>
      </c>
    </row>
    <row r="1374" spans="19:35" x14ac:dyDescent="0.25">
      <c r="S1374" s="320">
        <f t="shared" si="335"/>
        <v>0</v>
      </c>
      <c r="T1374" s="320">
        <f t="shared" si="336"/>
        <v>0</v>
      </c>
      <c r="U1374" s="320"/>
      <c r="V1374" s="320" t="e">
        <f>VLOOKUP(S1374,'Price list'!D$15:S$298,15,FALSE)</f>
        <v>#N/A</v>
      </c>
      <c r="W1374" s="320">
        <f t="shared" si="337"/>
        <v>0</v>
      </c>
      <c r="X1374" s="320">
        <f t="shared" si="338"/>
        <v>0</v>
      </c>
      <c r="Y1374" s="318" t="e">
        <f t="shared" si="334"/>
        <v>#N/A</v>
      </c>
      <c r="Z1374" s="318">
        <f t="shared" si="339"/>
        <v>0</v>
      </c>
      <c r="AC1374" s="318" t="e">
        <f t="shared" si="340"/>
        <v>#N/A</v>
      </c>
      <c r="AD1374" s="318">
        <f t="shared" si="341"/>
        <v>0</v>
      </c>
      <c r="AE1374" s="318" t="e">
        <f t="shared" si="342"/>
        <v>#N/A</v>
      </c>
      <c r="AF1374" s="318" t="e">
        <f>VLOOKUP(AC1374,'Price list'!AN:AO,2,FALSE)</f>
        <v>#N/A</v>
      </c>
      <c r="AG1374" s="318">
        <f t="shared" si="343"/>
        <v>0</v>
      </c>
      <c r="AH1374" s="318">
        <f t="shared" si="344"/>
        <v>0</v>
      </c>
      <c r="AI1374" s="318">
        <f t="shared" si="345"/>
        <v>0</v>
      </c>
    </row>
    <row r="1375" spans="19:35" x14ac:dyDescent="0.25">
      <c r="S1375" s="320">
        <f t="shared" si="335"/>
        <v>0</v>
      </c>
      <c r="T1375" s="320">
        <f t="shared" si="336"/>
        <v>0</v>
      </c>
      <c r="U1375" s="320"/>
      <c r="V1375" s="320" t="e">
        <f>VLOOKUP(S1375,'Price list'!D$15:S$298,15,FALSE)</f>
        <v>#N/A</v>
      </c>
      <c r="W1375" s="320">
        <f t="shared" si="337"/>
        <v>0</v>
      </c>
      <c r="X1375" s="320">
        <f t="shared" si="338"/>
        <v>0</v>
      </c>
      <c r="Y1375" s="318" t="e">
        <f t="shared" si="334"/>
        <v>#N/A</v>
      </c>
      <c r="Z1375" s="318">
        <f t="shared" si="339"/>
        <v>0</v>
      </c>
      <c r="AC1375" s="318" t="e">
        <f t="shared" si="340"/>
        <v>#N/A</v>
      </c>
      <c r="AD1375" s="318">
        <f t="shared" si="341"/>
        <v>0</v>
      </c>
      <c r="AE1375" s="318" t="e">
        <f t="shared" si="342"/>
        <v>#N/A</v>
      </c>
      <c r="AF1375" s="318" t="e">
        <f>VLOOKUP(AC1375,'Price list'!AN:AO,2,FALSE)</f>
        <v>#N/A</v>
      </c>
      <c r="AG1375" s="318">
        <f t="shared" si="343"/>
        <v>0</v>
      </c>
      <c r="AH1375" s="318">
        <f t="shared" si="344"/>
        <v>0</v>
      </c>
      <c r="AI1375" s="318">
        <f t="shared" si="345"/>
        <v>0</v>
      </c>
    </row>
    <row r="1376" spans="19:35" x14ac:dyDescent="0.25">
      <c r="S1376" s="320">
        <f t="shared" si="335"/>
        <v>0</v>
      </c>
      <c r="T1376" s="320">
        <f t="shared" si="336"/>
        <v>0</v>
      </c>
      <c r="U1376" s="320"/>
      <c r="V1376" s="320" t="e">
        <f>VLOOKUP(S1376,'Price list'!D$15:S$298,15,FALSE)</f>
        <v>#N/A</v>
      </c>
      <c r="W1376" s="320">
        <f t="shared" si="337"/>
        <v>0</v>
      </c>
      <c r="X1376" s="320">
        <f t="shared" si="338"/>
        <v>0</v>
      </c>
      <c r="Y1376" s="318" t="e">
        <f t="shared" si="334"/>
        <v>#N/A</v>
      </c>
      <c r="Z1376" s="318">
        <f t="shared" si="339"/>
        <v>0</v>
      </c>
      <c r="AC1376" s="318" t="e">
        <f t="shared" si="340"/>
        <v>#N/A</v>
      </c>
      <c r="AD1376" s="318">
        <f t="shared" si="341"/>
        <v>0</v>
      </c>
      <c r="AE1376" s="318" t="e">
        <f t="shared" si="342"/>
        <v>#N/A</v>
      </c>
      <c r="AF1376" s="318" t="e">
        <f>VLOOKUP(AC1376,'Price list'!AN:AO,2,FALSE)</f>
        <v>#N/A</v>
      </c>
      <c r="AG1376" s="318">
        <f t="shared" si="343"/>
        <v>0</v>
      </c>
      <c r="AH1376" s="318">
        <f t="shared" si="344"/>
        <v>0</v>
      </c>
      <c r="AI1376" s="318">
        <f t="shared" si="345"/>
        <v>0</v>
      </c>
    </row>
    <row r="1377" spans="19:35" x14ac:dyDescent="0.25">
      <c r="S1377" s="320">
        <f t="shared" si="335"/>
        <v>0</v>
      </c>
      <c r="T1377" s="320">
        <f t="shared" si="336"/>
        <v>0</v>
      </c>
      <c r="U1377" s="320"/>
      <c r="V1377" s="320" t="e">
        <f>VLOOKUP(S1377,'Price list'!D$15:S$298,15,FALSE)</f>
        <v>#N/A</v>
      </c>
      <c r="W1377" s="320">
        <f t="shared" si="337"/>
        <v>0</v>
      </c>
      <c r="X1377" s="320">
        <f t="shared" si="338"/>
        <v>0</v>
      </c>
      <c r="Y1377" s="318" t="e">
        <f t="shared" si="334"/>
        <v>#N/A</v>
      </c>
      <c r="Z1377" s="318">
        <f t="shared" si="339"/>
        <v>0</v>
      </c>
      <c r="AC1377" s="318" t="e">
        <f t="shared" si="340"/>
        <v>#N/A</v>
      </c>
      <c r="AD1377" s="318">
        <f t="shared" si="341"/>
        <v>0</v>
      </c>
      <c r="AE1377" s="318" t="e">
        <f t="shared" si="342"/>
        <v>#N/A</v>
      </c>
      <c r="AF1377" s="318" t="e">
        <f>VLOOKUP(AC1377,'Price list'!AN:AO,2,FALSE)</f>
        <v>#N/A</v>
      </c>
      <c r="AG1377" s="318">
        <f t="shared" si="343"/>
        <v>0</v>
      </c>
      <c r="AH1377" s="318">
        <f t="shared" si="344"/>
        <v>0</v>
      </c>
      <c r="AI1377" s="318">
        <f t="shared" si="345"/>
        <v>0</v>
      </c>
    </row>
    <row r="1378" spans="19:35" x14ac:dyDescent="0.25">
      <c r="S1378" s="320">
        <f t="shared" si="335"/>
        <v>0</v>
      </c>
      <c r="T1378" s="320">
        <f t="shared" si="336"/>
        <v>0</v>
      </c>
      <c r="U1378" s="320"/>
      <c r="V1378" s="320" t="e">
        <f>VLOOKUP(S1378,'Price list'!D$15:S$298,15,FALSE)</f>
        <v>#N/A</v>
      </c>
      <c r="W1378" s="320">
        <f t="shared" si="337"/>
        <v>0</v>
      </c>
      <c r="X1378" s="320">
        <f t="shared" si="338"/>
        <v>0</v>
      </c>
      <c r="Y1378" s="318" t="e">
        <f t="shared" si="334"/>
        <v>#N/A</v>
      </c>
      <c r="Z1378" s="318">
        <f t="shared" si="339"/>
        <v>0</v>
      </c>
      <c r="AC1378" s="318" t="e">
        <f t="shared" si="340"/>
        <v>#N/A</v>
      </c>
      <c r="AD1378" s="318">
        <f t="shared" si="341"/>
        <v>0</v>
      </c>
      <c r="AE1378" s="318" t="e">
        <f t="shared" si="342"/>
        <v>#N/A</v>
      </c>
      <c r="AF1378" s="318" t="e">
        <f>VLOOKUP(AC1378,'Price list'!AN:AO,2,FALSE)</f>
        <v>#N/A</v>
      </c>
      <c r="AG1378" s="318">
        <f t="shared" si="343"/>
        <v>0</v>
      </c>
      <c r="AH1378" s="318">
        <f t="shared" si="344"/>
        <v>0</v>
      </c>
      <c r="AI1378" s="318">
        <f t="shared" si="345"/>
        <v>0</v>
      </c>
    </row>
    <row r="1379" spans="19:35" x14ac:dyDescent="0.25">
      <c r="S1379" s="320">
        <f t="shared" si="335"/>
        <v>0</v>
      </c>
      <c r="T1379" s="320">
        <f t="shared" si="336"/>
        <v>0</v>
      </c>
      <c r="U1379" s="320"/>
      <c r="V1379" s="320" t="e">
        <f>VLOOKUP(S1379,'Price list'!D$15:S$298,15,FALSE)</f>
        <v>#N/A</v>
      </c>
      <c r="W1379" s="320">
        <f t="shared" si="337"/>
        <v>0</v>
      </c>
      <c r="X1379" s="320">
        <f t="shared" si="338"/>
        <v>0</v>
      </c>
      <c r="Y1379" s="318" t="e">
        <f t="shared" si="334"/>
        <v>#N/A</v>
      </c>
      <c r="Z1379" s="318">
        <f t="shared" si="339"/>
        <v>0</v>
      </c>
      <c r="AC1379" s="318" t="e">
        <f t="shared" si="340"/>
        <v>#N/A</v>
      </c>
      <c r="AD1379" s="318">
        <f t="shared" si="341"/>
        <v>0</v>
      </c>
      <c r="AE1379" s="318" t="e">
        <f t="shared" si="342"/>
        <v>#N/A</v>
      </c>
      <c r="AF1379" s="318" t="e">
        <f>VLOOKUP(AC1379,'Price list'!AN:AO,2,FALSE)</f>
        <v>#N/A</v>
      </c>
      <c r="AG1379" s="318">
        <f t="shared" si="343"/>
        <v>0</v>
      </c>
      <c r="AH1379" s="318">
        <f t="shared" si="344"/>
        <v>0</v>
      </c>
      <c r="AI1379" s="318">
        <f t="shared" si="345"/>
        <v>0</v>
      </c>
    </row>
    <row r="1380" spans="19:35" x14ac:dyDescent="0.25">
      <c r="S1380" s="320">
        <f t="shared" si="335"/>
        <v>0</v>
      </c>
      <c r="T1380" s="320">
        <f t="shared" si="336"/>
        <v>0</v>
      </c>
      <c r="U1380" s="320"/>
      <c r="V1380" s="320" t="e">
        <f>VLOOKUP(S1380,'Price list'!D$15:S$298,15,FALSE)</f>
        <v>#N/A</v>
      </c>
      <c r="W1380" s="320">
        <f t="shared" si="337"/>
        <v>0</v>
      </c>
      <c r="X1380" s="320">
        <f t="shared" si="338"/>
        <v>0</v>
      </c>
      <c r="Y1380" s="318" t="e">
        <f t="shared" si="334"/>
        <v>#N/A</v>
      </c>
      <c r="Z1380" s="318">
        <f t="shared" si="339"/>
        <v>0</v>
      </c>
      <c r="AC1380" s="318" t="e">
        <f t="shared" si="340"/>
        <v>#N/A</v>
      </c>
      <c r="AD1380" s="318">
        <f t="shared" si="341"/>
        <v>0</v>
      </c>
      <c r="AE1380" s="318" t="e">
        <f t="shared" si="342"/>
        <v>#N/A</v>
      </c>
      <c r="AF1380" s="318" t="e">
        <f>VLOOKUP(AC1380,'Price list'!AN:AO,2,FALSE)</f>
        <v>#N/A</v>
      </c>
      <c r="AG1380" s="318">
        <f t="shared" si="343"/>
        <v>0</v>
      </c>
      <c r="AH1380" s="318">
        <f t="shared" si="344"/>
        <v>0</v>
      </c>
      <c r="AI1380" s="318">
        <f t="shared" si="345"/>
        <v>0</v>
      </c>
    </row>
    <row r="1381" spans="19:35" x14ac:dyDescent="0.25">
      <c r="S1381" s="320">
        <f t="shared" si="335"/>
        <v>0</v>
      </c>
      <c r="T1381" s="320">
        <f t="shared" si="336"/>
        <v>0</v>
      </c>
      <c r="U1381" s="320"/>
      <c r="V1381" s="320" t="e">
        <f>VLOOKUP(S1381,'Price list'!D$15:S$298,15,FALSE)</f>
        <v>#N/A</v>
      </c>
      <c r="W1381" s="320">
        <f t="shared" si="337"/>
        <v>0</v>
      </c>
      <c r="X1381" s="320">
        <f t="shared" si="338"/>
        <v>0</v>
      </c>
      <c r="Y1381" s="318" t="e">
        <f t="shared" si="334"/>
        <v>#N/A</v>
      </c>
      <c r="Z1381" s="318">
        <f t="shared" si="339"/>
        <v>0</v>
      </c>
      <c r="AC1381" s="318" t="e">
        <f t="shared" si="340"/>
        <v>#N/A</v>
      </c>
      <c r="AD1381" s="318">
        <f t="shared" si="341"/>
        <v>0</v>
      </c>
      <c r="AE1381" s="318" t="e">
        <f t="shared" si="342"/>
        <v>#N/A</v>
      </c>
      <c r="AF1381" s="318" t="e">
        <f>VLOOKUP(AC1381,'Price list'!AN:AO,2,FALSE)</f>
        <v>#N/A</v>
      </c>
      <c r="AG1381" s="318">
        <f t="shared" si="343"/>
        <v>0</v>
      </c>
      <c r="AH1381" s="318">
        <f t="shared" si="344"/>
        <v>0</v>
      </c>
      <c r="AI1381" s="318">
        <f t="shared" si="345"/>
        <v>0</v>
      </c>
    </row>
    <row r="1382" spans="19:35" x14ac:dyDescent="0.25">
      <c r="S1382" s="320">
        <f t="shared" si="335"/>
        <v>0</v>
      </c>
      <c r="T1382" s="320">
        <f t="shared" si="336"/>
        <v>0</v>
      </c>
      <c r="U1382" s="320"/>
      <c r="V1382" s="320" t="e">
        <f>VLOOKUP(S1382,'Price list'!D$15:S$298,15,FALSE)</f>
        <v>#N/A</v>
      </c>
      <c r="W1382" s="320">
        <f t="shared" si="337"/>
        <v>0</v>
      </c>
      <c r="X1382" s="320">
        <f t="shared" si="338"/>
        <v>0</v>
      </c>
      <c r="Y1382" s="318" t="e">
        <f t="shared" si="334"/>
        <v>#N/A</v>
      </c>
      <c r="Z1382" s="318">
        <f t="shared" si="339"/>
        <v>0</v>
      </c>
      <c r="AC1382" s="318" t="e">
        <f t="shared" si="340"/>
        <v>#N/A</v>
      </c>
      <c r="AD1382" s="318">
        <f t="shared" si="341"/>
        <v>0</v>
      </c>
      <c r="AE1382" s="318" t="e">
        <f t="shared" si="342"/>
        <v>#N/A</v>
      </c>
      <c r="AF1382" s="318" t="e">
        <f>VLOOKUP(AC1382,'Price list'!AN:AO,2,FALSE)</f>
        <v>#N/A</v>
      </c>
      <c r="AG1382" s="318">
        <f t="shared" si="343"/>
        <v>0</v>
      </c>
      <c r="AH1382" s="318">
        <f t="shared" si="344"/>
        <v>0</v>
      </c>
      <c r="AI1382" s="318">
        <f t="shared" si="345"/>
        <v>0</v>
      </c>
    </row>
    <row r="1383" spans="19:35" x14ac:dyDescent="0.25">
      <c r="S1383" s="320">
        <f t="shared" si="335"/>
        <v>0</v>
      </c>
      <c r="T1383" s="320">
        <f t="shared" si="336"/>
        <v>0</v>
      </c>
      <c r="U1383" s="320"/>
      <c r="V1383" s="320" t="e">
        <f>VLOOKUP(S1383,'Price list'!D$15:S$298,15,FALSE)</f>
        <v>#N/A</v>
      </c>
      <c r="W1383" s="320">
        <f t="shared" si="337"/>
        <v>0</v>
      </c>
      <c r="X1383" s="320">
        <f t="shared" si="338"/>
        <v>0</v>
      </c>
      <c r="Y1383" s="318" t="e">
        <f t="shared" si="334"/>
        <v>#N/A</v>
      </c>
      <c r="Z1383" s="318">
        <f t="shared" si="339"/>
        <v>0</v>
      </c>
      <c r="AC1383" s="318" t="e">
        <f t="shared" si="340"/>
        <v>#N/A</v>
      </c>
      <c r="AD1383" s="318">
        <f t="shared" si="341"/>
        <v>0</v>
      </c>
      <c r="AE1383" s="318" t="e">
        <f t="shared" si="342"/>
        <v>#N/A</v>
      </c>
      <c r="AF1383" s="318" t="e">
        <f>VLOOKUP(AC1383,'Price list'!AN:AO,2,FALSE)</f>
        <v>#N/A</v>
      </c>
      <c r="AG1383" s="318">
        <f t="shared" si="343"/>
        <v>0</v>
      </c>
      <c r="AH1383" s="318">
        <f t="shared" si="344"/>
        <v>0</v>
      </c>
      <c r="AI1383" s="318">
        <f t="shared" si="345"/>
        <v>0</v>
      </c>
    </row>
    <row r="1384" spans="19:35" x14ac:dyDescent="0.25">
      <c r="S1384" s="320">
        <f t="shared" si="335"/>
        <v>0</v>
      </c>
      <c r="T1384" s="320">
        <f t="shared" si="336"/>
        <v>0</v>
      </c>
      <c r="U1384" s="320"/>
      <c r="V1384" s="320" t="e">
        <f>VLOOKUP(S1384,'Price list'!D$15:S$298,15,FALSE)</f>
        <v>#N/A</v>
      </c>
      <c r="W1384" s="320">
        <f t="shared" si="337"/>
        <v>0</v>
      </c>
      <c r="X1384" s="320">
        <f t="shared" si="338"/>
        <v>0</v>
      </c>
      <c r="Y1384" s="318" t="e">
        <f t="shared" si="334"/>
        <v>#N/A</v>
      </c>
      <c r="Z1384" s="318">
        <f t="shared" si="339"/>
        <v>0</v>
      </c>
      <c r="AC1384" s="318" t="e">
        <f t="shared" si="340"/>
        <v>#N/A</v>
      </c>
      <c r="AD1384" s="318">
        <f t="shared" si="341"/>
        <v>0</v>
      </c>
      <c r="AE1384" s="318" t="e">
        <f t="shared" si="342"/>
        <v>#N/A</v>
      </c>
      <c r="AF1384" s="318" t="e">
        <f>VLOOKUP(AC1384,'Price list'!AN:AO,2,FALSE)</f>
        <v>#N/A</v>
      </c>
      <c r="AG1384" s="318">
        <f t="shared" si="343"/>
        <v>0</v>
      </c>
      <c r="AH1384" s="318">
        <f t="shared" si="344"/>
        <v>0</v>
      </c>
      <c r="AI1384" s="318">
        <f t="shared" si="345"/>
        <v>0</v>
      </c>
    </row>
    <row r="1385" spans="19:35" x14ac:dyDescent="0.25">
      <c r="S1385" s="320">
        <f t="shared" si="335"/>
        <v>0</v>
      </c>
      <c r="T1385" s="320">
        <f t="shared" si="336"/>
        <v>0</v>
      </c>
      <c r="U1385" s="320"/>
      <c r="V1385" s="320" t="e">
        <f>VLOOKUP(S1385,'Price list'!D$15:S$298,15,FALSE)</f>
        <v>#N/A</v>
      </c>
      <c r="W1385" s="320">
        <f t="shared" si="337"/>
        <v>0</v>
      </c>
      <c r="X1385" s="320">
        <f t="shared" si="338"/>
        <v>0</v>
      </c>
      <c r="Y1385" s="318" t="e">
        <f t="shared" si="334"/>
        <v>#N/A</v>
      </c>
      <c r="Z1385" s="318">
        <f t="shared" si="339"/>
        <v>0</v>
      </c>
      <c r="AC1385" s="318" t="e">
        <f t="shared" si="340"/>
        <v>#N/A</v>
      </c>
      <c r="AD1385" s="318">
        <f t="shared" si="341"/>
        <v>0</v>
      </c>
      <c r="AE1385" s="318" t="e">
        <f t="shared" si="342"/>
        <v>#N/A</v>
      </c>
      <c r="AF1385" s="318" t="e">
        <f>VLOOKUP(AC1385,'Price list'!AN:AO,2,FALSE)</f>
        <v>#N/A</v>
      </c>
      <c r="AG1385" s="318">
        <f t="shared" si="343"/>
        <v>0</v>
      </c>
      <c r="AH1385" s="318">
        <f t="shared" si="344"/>
        <v>0</v>
      </c>
      <c r="AI1385" s="318">
        <f t="shared" si="345"/>
        <v>0</v>
      </c>
    </row>
    <row r="1386" spans="19:35" x14ac:dyDescent="0.25">
      <c r="S1386" s="320">
        <f t="shared" si="335"/>
        <v>0</v>
      </c>
      <c r="T1386" s="320">
        <f t="shared" si="336"/>
        <v>0</v>
      </c>
      <c r="U1386" s="320"/>
      <c r="V1386" s="320" t="e">
        <f>VLOOKUP(S1386,'Price list'!D$15:S$298,15,FALSE)</f>
        <v>#N/A</v>
      </c>
      <c r="W1386" s="320">
        <f t="shared" si="337"/>
        <v>0</v>
      </c>
      <c r="X1386" s="320">
        <f t="shared" si="338"/>
        <v>0</v>
      </c>
      <c r="Y1386" s="318" t="e">
        <f t="shared" si="334"/>
        <v>#N/A</v>
      </c>
      <c r="Z1386" s="318">
        <f t="shared" si="339"/>
        <v>0</v>
      </c>
      <c r="AC1386" s="318" t="e">
        <f t="shared" si="340"/>
        <v>#N/A</v>
      </c>
      <c r="AD1386" s="318">
        <f t="shared" si="341"/>
        <v>0</v>
      </c>
      <c r="AE1386" s="318" t="e">
        <f t="shared" si="342"/>
        <v>#N/A</v>
      </c>
      <c r="AF1386" s="318" t="e">
        <f>VLOOKUP(AC1386,'Price list'!AN:AO,2,FALSE)</f>
        <v>#N/A</v>
      </c>
      <c r="AG1386" s="318">
        <f t="shared" si="343"/>
        <v>0</v>
      </c>
      <c r="AH1386" s="318">
        <f t="shared" si="344"/>
        <v>0</v>
      </c>
      <c r="AI1386" s="318">
        <f t="shared" si="345"/>
        <v>0</v>
      </c>
    </row>
    <row r="1387" spans="19:35" x14ac:dyDescent="0.25">
      <c r="S1387" s="320">
        <f t="shared" si="335"/>
        <v>0</v>
      </c>
      <c r="T1387" s="320">
        <f t="shared" si="336"/>
        <v>0</v>
      </c>
      <c r="U1387" s="320"/>
      <c r="V1387" s="320" t="e">
        <f>VLOOKUP(S1387,'Price list'!D$15:S$298,15,FALSE)</f>
        <v>#N/A</v>
      </c>
      <c r="W1387" s="320">
        <f t="shared" si="337"/>
        <v>0</v>
      </c>
      <c r="X1387" s="320">
        <f t="shared" si="338"/>
        <v>0</v>
      </c>
      <c r="Y1387" s="318" t="e">
        <f t="shared" si="334"/>
        <v>#N/A</v>
      </c>
      <c r="Z1387" s="318">
        <f t="shared" si="339"/>
        <v>0</v>
      </c>
      <c r="AC1387" s="318" t="e">
        <f t="shared" si="340"/>
        <v>#N/A</v>
      </c>
      <c r="AD1387" s="318">
        <f t="shared" si="341"/>
        <v>0</v>
      </c>
      <c r="AE1387" s="318" t="e">
        <f t="shared" si="342"/>
        <v>#N/A</v>
      </c>
      <c r="AF1387" s="318" t="e">
        <f>VLOOKUP(AC1387,'Price list'!AN:AO,2,FALSE)</f>
        <v>#N/A</v>
      </c>
      <c r="AG1387" s="318">
        <f t="shared" si="343"/>
        <v>0</v>
      </c>
      <c r="AH1387" s="318">
        <f t="shared" si="344"/>
        <v>0</v>
      </c>
      <c r="AI1387" s="318">
        <f t="shared" si="345"/>
        <v>0</v>
      </c>
    </row>
    <row r="1388" spans="19:35" x14ac:dyDescent="0.25">
      <c r="S1388" s="320">
        <f t="shared" si="335"/>
        <v>0</v>
      </c>
      <c r="T1388" s="320">
        <f t="shared" si="336"/>
        <v>0</v>
      </c>
      <c r="U1388" s="320"/>
      <c r="V1388" s="320" t="e">
        <f>VLOOKUP(S1388,'Price list'!D$15:S$298,15,FALSE)</f>
        <v>#N/A</v>
      </c>
      <c r="W1388" s="320">
        <f t="shared" si="337"/>
        <v>0</v>
      </c>
      <c r="X1388" s="320">
        <f t="shared" si="338"/>
        <v>0</v>
      </c>
      <c r="Y1388" s="318" t="e">
        <f t="shared" si="334"/>
        <v>#N/A</v>
      </c>
      <c r="Z1388" s="318">
        <f t="shared" si="339"/>
        <v>0</v>
      </c>
      <c r="AC1388" s="318" t="e">
        <f t="shared" si="340"/>
        <v>#N/A</v>
      </c>
      <c r="AD1388" s="318">
        <f t="shared" si="341"/>
        <v>0</v>
      </c>
      <c r="AE1388" s="318" t="e">
        <f t="shared" si="342"/>
        <v>#N/A</v>
      </c>
      <c r="AF1388" s="318" t="e">
        <f>VLOOKUP(AC1388,'Price list'!AN:AO,2,FALSE)</f>
        <v>#N/A</v>
      </c>
      <c r="AG1388" s="318">
        <f t="shared" si="343"/>
        <v>0</v>
      </c>
      <c r="AH1388" s="318">
        <f t="shared" si="344"/>
        <v>0</v>
      </c>
      <c r="AI1388" s="318">
        <f t="shared" si="345"/>
        <v>0</v>
      </c>
    </row>
    <row r="1389" spans="19:35" x14ac:dyDescent="0.25">
      <c r="S1389" s="320">
        <f t="shared" si="335"/>
        <v>0</v>
      </c>
      <c r="T1389" s="320">
        <f t="shared" si="336"/>
        <v>0</v>
      </c>
      <c r="U1389" s="320"/>
      <c r="V1389" s="320" t="e">
        <f>VLOOKUP(S1389,'Price list'!D$15:S$298,15,FALSE)</f>
        <v>#N/A</v>
      </c>
      <c r="W1389" s="320">
        <f t="shared" si="337"/>
        <v>0</v>
      </c>
      <c r="X1389" s="320">
        <f t="shared" si="338"/>
        <v>0</v>
      </c>
      <c r="Y1389" s="318" t="e">
        <f t="shared" si="334"/>
        <v>#N/A</v>
      </c>
      <c r="Z1389" s="318">
        <f t="shared" si="339"/>
        <v>0</v>
      </c>
      <c r="AC1389" s="318" t="e">
        <f t="shared" si="340"/>
        <v>#N/A</v>
      </c>
      <c r="AD1389" s="318">
        <f t="shared" si="341"/>
        <v>0</v>
      </c>
      <c r="AE1389" s="318" t="e">
        <f t="shared" si="342"/>
        <v>#N/A</v>
      </c>
      <c r="AF1389" s="318" t="e">
        <f>VLOOKUP(AC1389,'Price list'!AN:AO,2,FALSE)</f>
        <v>#N/A</v>
      </c>
      <c r="AG1389" s="318">
        <f t="shared" si="343"/>
        <v>0</v>
      </c>
      <c r="AH1389" s="318">
        <f t="shared" si="344"/>
        <v>0</v>
      </c>
      <c r="AI1389" s="318">
        <f t="shared" si="345"/>
        <v>0</v>
      </c>
    </row>
    <row r="1390" spans="19:35" x14ac:dyDescent="0.25">
      <c r="S1390" s="320">
        <f t="shared" si="335"/>
        <v>0</v>
      </c>
      <c r="T1390" s="320">
        <f t="shared" si="336"/>
        <v>0</v>
      </c>
      <c r="U1390" s="320"/>
      <c r="V1390" s="320" t="e">
        <f>VLOOKUP(S1390,'Price list'!D$15:S$298,15,FALSE)</f>
        <v>#N/A</v>
      </c>
      <c r="W1390" s="320">
        <f t="shared" si="337"/>
        <v>0</v>
      </c>
      <c r="X1390" s="320">
        <f t="shared" si="338"/>
        <v>0</v>
      </c>
      <c r="Y1390" s="318" t="e">
        <f t="shared" si="334"/>
        <v>#N/A</v>
      </c>
      <c r="Z1390" s="318">
        <f t="shared" si="339"/>
        <v>0</v>
      </c>
      <c r="AC1390" s="318" t="e">
        <f t="shared" si="340"/>
        <v>#N/A</v>
      </c>
      <c r="AD1390" s="318">
        <f t="shared" si="341"/>
        <v>0</v>
      </c>
      <c r="AE1390" s="318" t="e">
        <f t="shared" si="342"/>
        <v>#N/A</v>
      </c>
      <c r="AF1390" s="318" t="e">
        <f>VLOOKUP(AC1390,'Price list'!AN:AO,2,FALSE)</f>
        <v>#N/A</v>
      </c>
      <c r="AG1390" s="318">
        <f t="shared" si="343"/>
        <v>0</v>
      </c>
      <c r="AH1390" s="318">
        <f t="shared" si="344"/>
        <v>0</v>
      </c>
      <c r="AI1390" s="318">
        <f t="shared" si="345"/>
        <v>0</v>
      </c>
    </row>
    <row r="1391" spans="19:35" x14ac:dyDescent="0.25">
      <c r="S1391" s="320">
        <f t="shared" si="335"/>
        <v>0</v>
      </c>
      <c r="T1391" s="320">
        <f t="shared" si="336"/>
        <v>0</v>
      </c>
      <c r="U1391" s="320"/>
      <c r="V1391" s="320" t="e">
        <f>VLOOKUP(S1391,'Price list'!D$15:S$298,15,FALSE)</f>
        <v>#N/A</v>
      </c>
      <c r="W1391" s="320">
        <f t="shared" si="337"/>
        <v>0</v>
      </c>
      <c r="X1391" s="320">
        <f t="shared" si="338"/>
        <v>0</v>
      </c>
      <c r="Y1391" s="318" t="e">
        <f t="shared" si="334"/>
        <v>#N/A</v>
      </c>
      <c r="Z1391" s="318">
        <f t="shared" si="339"/>
        <v>0</v>
      </c>
      <c r="AC1391" s="318" t="e">
        <f t="shared" si="340"/>
        <v>#N/A</v>
      </c>
      <c r="AD1391" s="318">
        <f t="shared" si="341"/>
        <v>0</v>
      </c>
      <c r="AE1391" s="318" t="e">
        <f t="shared" si="342"/>
        <v>#N/A</v>
      </c>
      <c r="AF1391" s="318" t="e">
        <f>VLOOKUP(AC1391,'Price list'!AN:AO,2,FALSE)</f>
        <v>#N/A</v>
      </c>
      <c r="AG1391" s="318">
        <f t="shared" si="343"/>
        <v>0</v>
      </c>
      <c r="AH1391" s="318">
        <f t="shared" si="344"/>
        <v>0</v>
      </c>
      <c r="AI1391" s="318">
        <f t="shared" si="345"/>
        <v>0</v>
      </c>
    </row>
    <row r="1392" spans="19:35" x14ac:dyDescent="0.25">
      <c r="S1392" s="320">
        <f t="shared" si="335"/>
        <v>0</v>
      </c>
      <c r="T1392" s="320">
        <f t="shared" si="336"/>
        <v>0</v>
      </c>
      <c r="U1392" s="320"/>
      <c r="V1392" s="320" t="e">
        <f>VLOOKUP(S1392,'Price list'!D$15:S$298,15,FALSE)</f>
        <v>#N/A</v>
      </c>
      <c r="W1392" s="320">
        <f t="shared" si="337"/>
        <v>0</v>
      </c>
      <c r="X1392" s="320">
        <f t="shared" si="338"/>
        <v>0</v>
      </c>
      <c r="Y1392" s="318" t="e">
        <f t="shared" si="334"/>
        <v>#N/A</v>
      </c>
      <c r="Z1392" s="318">
        <f t="shared" si="339"/>
        <v>0</v>
      </c>
      <c r="AC1392" s="318" t="e">
        <f t="shared" si="340"/>
        <v>#N/A</v>
      </c>
      <c r="AD1392" s="318">
        <f t="shared" si="341"/>
        <v>0</v>
      </c>
      <c r="AE1392" s="318" t="e">
        <f t="shared" si="342"/>
        <v>#N/A</v>
      </c>
      <c r="AF1392" s="318" t="e">
        <f>VLOOKUP(AC1392,'Price list'!AN:AO,2,FALSE)</f>
        <v>#N/A</v>
      </c>
      <c r="AG1392" s="318">
        <f t="shared" si="343"/>
        <v>0</v>
      </c>
      <c r="AH1392" s="318">
        <f t="shared" si="344"/>
        <v>0</v>
      </c>
      <c r="AI1392" s="318">
        <f t="shared" si="345"/>
        <v>0</v>
      </c>
    </row>
    <row r="1393" spans="19:35" x14ac:dyDescent="0.25">
      <c r="S1393" s="320">
        <f t="shared" si="335"/>
        <v>0</v>
      </c>
      <c r="T1393" s="320">
        <f t="shared" si="336"/>
        <v>0</v>
      </c>
      <c r="U1393" s="320"/>
      <c r="V1393" s="320" t="e">
        <f>VLOOKUP(S1393,'Price list'!D$15:S$298,15,FALSE)</f>
        <v>#N/A</v>
      </c>
      <c r="W1393" s="320">
        <f t="shared" si="337"/>
        <v>0</v>
      </c>
      <c r="X1393" s="320">
        <f t="shared" si="338"/>
        <v>0</v>
      </c>
      <c r="Y1393" s="318" t="e">
        <f t="shared" si="334"/>
        <v>#N/A</v>
      </c>
      <c r="Z1393" s="318">
        <f t="shared" si="339"/>
        <v>0</v>
      </c>
      <c r="AC1393" s="318" t="e">
        <f t="shared" si="340"/>
        <v>#N/A</v>
      </c>
      <c r="AD1393" s="318">
        <f t="shared" si="341"/>
        <v>0</v>
      </c>
      <c r="AE1393" s="318" t="e">
        <f t="shared" si="342"/>
        <v>#N/A</v>
      </c>
      <c r="AF1393" s="318" t="e">
        <f>VLOOKUP(AC1393,'Price list'!AN:AO,2,FALSE)</f>
        <v>#N/A</v>
      </c>
      <c r="AG1393" s="318">
        <f t="shared" si="343"/>
        <v>0</v>
      </c>
      <c r="AH1393" s="318">
        <f t="shared" si="344"/>
        <v>0</v>
      </c>
      <c r="AI1393" s="318">
        <f t="shared" si="345"/>
        <v>0</v>
      </c>
    </row>
    <row r="1394" spans="19:35" x14ac:dyDescent="0.25">
      <c r="S1394" s="320">
        <f t="shared" si="335"/>
        <v>0</v>
      </c>
      <c r="T1394" s="320">
        <f t="shared" si="336"/>
        <v>0</v>
      </c>
      <c r="U1394" s="320"/>
      <c r="V1394" s="320" t="e">
        <f>VLOOKUP(S1394,'Price list'!D$15:S$298,15,FALSE)</f>
        <v>#N/A</v>
      </c>
      <c r="W1394" s="320">
        <f t="shared" si="337"/>
        <v>0</v>
      </c>
      <c r="X1394" s="320">
        <f t="shared" si="338"/>
        <v>0</v>
      </c>
      <c r="Y1394" s="318" t="e">
        <f t="shared" si="334"/>
        <v>#N/A</v>
      </c>
      <c r="Z1394" s="318">
        <f t="shared" si="339"/>
        <v>0</v>
      </c>
      <c r="AC1394" s="318" t="e">
        <f t="shared" si="340"/>
        <v>#N/A</v>
      </c>
      <c r="AD1394" s="318">
        <f t="shared" si="341"/>
        <v>0</v>
      </c>
      <c r="AE1394" s="318" t="e">
        <f t="shared" si="342"/>
        <v>#N/A</v>
      </c>
      <c r="AF1394" s="318" t="e">
        <f>VLOOKUP(AC1394,'Price list'!AN:AO,2,FALSE)</f>
        <v>#N/A</v>
      </c>
      <c r="AG1394" s="318">
        <f t="shared" si="343"/>
        <v>0</v>
      </c>
      <c r="AH1394" s="318">
        <f t="shared" si="344"/>
        <v>0</v>
      </c>
      <c r="AI1394" s="318">
        <f t="shared" si="345"/>
        <v>0</v>
      </c>
    </row>
    <row r="1395" spans="19:35" x14ac:dyDescent="0.25">
      <c r="S1395" s="320">
        <f t="shared" si="335"/>
        <v>0</v>
      </c>
      <c r="T1395" s="320">
        <f t="shared" si="336"/>
        <v>0</v>
      </c>
      <c r="U1395" s="320"/>
      <c r="V1395" s="320" t="e">
        <f>VLOOKUP(S1395,'Price list'!D$15:S$298,15,FALSE)</f>
        <v>#N/A</v>
      </c>
      <c r="W1395" s="320">
        <f t="shared" si="337"/>
        <v>0</v>
      </c>
      <c r="X1395" s="320">
        <f t="shared" si="338"/>
        <v>0</v>
      </c>
      <c r="Y1395" s="318" t="e">
        <f t="shared" si="334"/>
        <v>#N/A</v>
      </c>
      <c r="Z1395" s="318">
        <f t="shared" si="339"/>
        <v>0</v>
      </c>
      <c r="AC1395" s="318" t="e">
        <f t="shared" si="340"/>
        <v>#N/A</v>
      </c>
      <c r="AD1395" s="318">
        <f t="shared" si="341"/>
        <v>0</v>
      </c>
      <c r="AE1395" s="318" t="e">
        <f t="shared" si="342"/>
        <v>#N/A</v>
      </c>
      <c r="AF1395" s="318" t="e">
        <f>VLOOKUP(AC1395,'Price list'!AN:AO,2,FALSE)</f>
        <v>#N/A</v>
      </c>
      <c r="AG1395" s="318">
        <f t="shared" si="343"/>
        <v>0</v>
      </c>
      <c r="AH1395" s="318">
        <f t="shared" si="344"/>
        <v>0</v>
      </c>
      <c r="AI1395" s="318">
        <f t="shared" si="345"/>
        <v>0</v>
      </c>
    </row>
    <row r="1396" spans="19:35" x14ac:dyDescent="0.25">
      <c r="S1396" s="320">
        <f t="shared" si="335"/>
        <v>0</v>
      </c>
      <c r="T1396" s="320">
        <f t="shared" si="336"/>
        <v>0</v>
      </c>
      <c r="U1396" s="320"/>
      <c r="V1396" s="320" t="e">
        <f>VLOOKUP(S1396,'Price list'!D$15:S$298,15,FALSE)</f>
        <v>#N/A</v>
      </c>
      <c r="W1396" s="320">
        <f t="shared" si="337"/>
        <v>0</v>
      </c>
      <c r="X1396" s="320">
        <f t="shared" si="338"/>
        <v>0</v>
      </c>
      <c r="Y1396" s="318" t="e">
        <f t="shared" si="334"/>
        <v>#N/A</v>
      </c>
      <c r="Z1396" s="318">
        <f t="shared" si="339"/>
        <v>0</v>
      </c>
      <c r="AC1396" s="318" t="e">
        <f t="shared" si="340"/>
        <v>#N/A</v>
      </c>
      <c r="AD1396" s="318">
        <f t="shared" si="341"/>
        <v>0</v>
      </c>
      <c r="AE1396" s="318" t="e">
        <f t="shared" si="342"/>
        <v>#N/A</v>
      </c>
      <c r="AF1396" s="318" t="e">
        <f>VLOOKUP(AC1396,'Price list'!AN:AO,2,FALSE)</f>
        <v>#N/A</v>
      </c>
      <c r="AG1396" s="318">
        <f t="shared" si="343"/>
        <v>0</v>
      </c>
      <c r="AH1396" s="318">
        <f t="shared" si="344"/>
        <v>0</v>
      </c>
      <c r="AI1396" s="318">
        <f t="shared" si="345"/>
        <v>0</v>
      </c>
    </row>
    <row r="1397" spans="19:35" x14ac:dyDescent="0.25">
      <c r="S1397" s="320">
        <f t="shared" si="335"/>
        <v>0</v>
      </c>
      <c r="T1397" s="320">
        <f t="shared" si="336"/>
        <v>0</v>
      </c>
      <c r="U1397" s="320"/>
      <c r="V1397" s="320" t="e">
        <f>VLOOKUP(S1397,'Price list'!D$15:S$298,15,FALSE)</f>
        <v>#N/A</v>
      </c>
      <c r="W1397" s="320">
        <f t="shared" si="337"/>
        <v>0</v>
      </c>
      <c r="X1397" s="320">
        <f t="shared" si="338"/>
        <v>0</v>
      </c>
      <c r="Y1397" s="318" t="e">
        <f t="shared" si="334"/>
        <v>#N/A</v>
      </c>
      <c r="Z1397" s="318">
        <f t="shared" si="339"/>
        <v>0</v>
      </c>
      <c r="AC1397" s="318" t="e">
        <f t="shared" si="340"/>
        <v>#N/A</v>
      </c>
      <c r="AD1397" s="318">
        <f t="shared" si="341"/>
        <v>0</v>
      </c>
      <c r="AE1397" s="318" t="e">
        <f t="shared" si="342"/>
        <v>#N/A</v>
      </c>
      <c r="AF1397" s="318" t="e">
        <f>VLOOKUP(AC1397,'Price list'!AN:AO,2,FALSE)</f>
        <v>#N/A</v>
      </c>
      <c r="AG1397" s="318">
        <f t="shared" si="343"/>
        <v>0</v>
      </c>
      <c r="AH1397" s="318">
        <f t="shared" si="344"/>
        <v>0</v>
      </c>
      <c r="AI1397" s="318">
        <f t="shared" si="345"/>
        <v>0</v>
      </c>
    </row>
    <row r="1398" spans="19:35" x14ac:dyDescent="0.25">
      <c r="S1398" s="320">
        <f t="shared" si="335"/>
        <v>0</v>
      </c>
      <c r="T1398" s="320">
        <f t="shared" si="336"/>
        <v>0</v>
      </c>
      <c r="U1398" s="320"/>
      <c r="V1398" s="320" t="e">
        <f>VLOOKUP(S1398,'Price list'!D$15:S$298,15,FALSE)</f>
        <v>#N/A</v>
      </c>
      <c r="W1398" s="320">
        <f t="shared" si="337"/>
        <v>0</v>
      </c>
      <c r="X1398" s="320">
        <f t="shared" si="338"/>
        <v>0</v>
      </c>
      <c r="Y1398" s="318" t="e">
        <f t="shared" si="334"/>
        <v>#N/A</v>
      </c>
      <c r="Z1398" s="318">
        <f t="shared" si="339"/>
        <v>0</v>
      </c>
      <c r="AC1398" s="318" t="e">
        <f t="shared" si="340"/>
        <v>#N/A</v>
      </c>
      <c r="AD1398" s="318">
        <f t="shared" si="341"/>
        <v>0</v>
      </c>
      <c r="AE1398" s="318" t="e">
        <f t="shared" si="342"/>
        <v>#N/A</v>
      </c>
      <c r="AF1398" s="318" t="e">
        <f>VLOOKUP(AC1398,'Price list'!AN:AO,2,FALSE)</f>
        <v>#N/A</v>
      </c>
      <c r="AG1398" s="318">
        <f t="shared" si="343"/>
        <v>0</v>
      </c>
      <c r="AH1398" s="318">
        <f t="shared" si="344"/>
        <v>0</v>
      </c>
      <c r="AI1398" s="318">
        <f t="shared" si="345"/>
        <v>0</v>
      </c>
    </row>
    <row r="1399" spans="19:35" x14ac:dyDescent="0.25">
      <c r="S1399" s="320">
        <f t="shared" si="335"/>
        <v>0</v>
      </c>
      <c r="T1399" s="320">
        <f t="shared" si="336"/>
        <v>0</v>
      </c>
      <c r="U1399" s="320"/>
      <c r="V1399" s="320" t="e">
        <f>VLOOKUP(S1399,'Price list'!D$15:S$298,15,FALSE)</f>
        <v>#N/A</v>
      </c>
      <c r="W1399" s="320">
        <f t="shared" si="337"/>
        <v>0</v>
      </c>
      <c r="X1399" s="320">
        <f t="shared" si="338"/>
        <v>0</v>
      </c>
      <c r="Y1399" s="318" t="e">
        <f t="shared" si="334"/>
        <v>#N/A</v>
      </c>
      <c r="Z1399" s="318">
        <f t="shared" si="339"/>
        <v>0</v>
      </c>
      <c r="AC1399" s="318" t="e">
        <f t="shared" si="340"/>
        <v>#N/A</v>
      </c>
      <c r="AD1399" s="318">
        <f t="shared" si="341"/>
        <v>0</v>
      </c>
      <c r="AE1399" s="318" t="e">
        <f t="shared" si="342"/>
        <v>#N/A</v>
      </c>
      <c r="AF1399" s="318" t="e">
        <f>VLOOKUP(AC1399,'Price list'!AN:AO,2,FALSE)</f>
        <v>#N/A</v>
      </c>
      <c r="AG1399" s="318">
        <f t="shared" si="343"/>
        <v>0</v>
      </c>
      <c r="AH1399" s="318">
        <f t="shared" si="344"/>
        <v>0</v>
      </c>
      <c r="AI1399" s="318">
        <f t="shared" si="345"/>
        <v>0</v>
      </c>
    </row>
    <row r="1400" spans="19:35" x14ac:dyDescent="0.25">
      <c r="S1400" s="320">
        <f t="shared" si="335"/>
        <v>0</v>
      </c>
      <c r="T1400" s="320">
        <f t="shared" si="336"/>
        <v>0</v>
      </c>
      <c r="U1400" s="320"/>
      <c r="V1400" s="320" t="e">
        <f>VLOOKUP(S1400,'Price list'!D$15:S$298,15,FALSE)</f>
        <v>#N/A</v>
      </c>
      <c r="W1400" s="320">
        <f t="shared" si="337"/>
        <v>0</v>
      </c>
      <c r="X1400" s="320">
        <f t="shared" si="338"/>
        <v>0</v>
      </c>
      <c r="Y1400" s="318" t="e">
        <f t="shared" si="334"/>
        <v>#N/A</v>
      </c>
      <c r="Z1400" s="318">
        <f t="shared" si="339"/>
        <v>0</v>
      </c>
      <c r="AC1400" s="318" t="e">
        <f t="shared" si="340"/>
        <v>#N/A</v>
      </c>
      <c r="AD1400" s="318">
        <f t="shared" si="341"/>
        <v>0</v>
      </c>
      <c r="AE1400" s="318" t="e">
        <f t="shared" si="342"/>
        <v>#N/A</v>
      </c>
      <c r="AF1400" s="318" t="e">
        <f>VLOOKUP(AC1400,'Price list'!AN:AO,2,FALSE)</f>
        <v>#N/A</v>
      </c>
      <c r="AG1400" s="318">
        <f t="shared" si="343"/>
        <v>0</v>
      </c>
      <c r="AH1400" s="318">
        <f t="shared" si="344"/>
        <v>0</v>
      </c>
      <c r="AI1400" s="318">
        <f t="shared" si="345"/>
        <v>0</v>
      </c>
    </row>
    <row r="1401" spans="19:35" x14ac:dyDescent="0.25">
      <c r="S1401" s="320">
        <f t="shared" si="335"/>
        <v>0</v>
      </c>
      <c r="T1401" s="320">
        <f t="shared" si="336"/>
        <v>0</v>
      </c>
      <c r="U1401" s="320"/>
      <c r="V1401" s="320" t="e">
        <f>VLOOKUP(S1401,'Price list'!D$15:S$298,15,FALSE)</f>
        <v>#N/A</v>
      </c>
      <c r="W1401" s="320">
        <f t="shared" si="337"/>
        <v>0</v>
      </c>
      <c r="X1401" s="320">
        <f t="shared" si="338"/>
        <v>0</v>
      </c>
      <c r="Y1401" s="318" t="e">
        <f t="shared" si="334"/>
        <v>#N/A</v>
      </c>
      <c r="Z1401" s="318">
        <f t="shared" si="339"/>
        <v>0</v>
      </c>
      <c r="AC1401" s="318" t="e">
        <f t="shared" si="340"/>
        <v>#N/A</v>
      </c>
      <c r="AD1401" s="318">
        <f t="shared" si="341"/>
        <v>0</v>
      </c>
      <c r="AE1401" s="318" t="e">
        <f t="shared" si="342"/>
        <v>#N/A</v>
      </c>
      <c r="AF1401" s="318" t="e">
        <f>VLOOKUP(AC1401,'Price list'!AN:AO,2,FALSE)</f>
        <v>#N/A</v>
      </c>
      <c r="AG1401" s="318">
        <f t="shared" si="343"/>
        <v>0</v>
      </c>
      <c r="AH1401" s="318">
        <f t="shared" si="344"/>
        <v>0</v>
      </c>
      <c r="AI1401" s="318">
        <f t="shared" si="345"/>
        <v>0</v>
      </c>
    </row>
    <row r="1402" spans="19:35" x14ac:dyDescent="0.25">
      <c r="S1402" s="320">
        <f t="shared" si="335"/>
        <v>0</v>
      </c>
      <c r="T1402" s="320">
        <f t="shared" si="336"/>
        <v>0</v>
      </c>
      <c r="U1402" s="320"/>
      <c r="V1402" s="320" t="e">
        <f>VLOOKUP(S1402,'Price list'!D$15:S$298,15,FALSE)</f>
        <v>#N/A</v>
      </c>
      <c r="W1402" s="320">
        <f t="shared" si="337"/>
        <v>0</v>
      </c>
      <c r="X1402" s="320">
        <f t="shared" si="338"/>
        <v>0</v>
      </c>
      <c r="Y1402" s="318" t="e">
        <f t="shared" si="334"/>
        <v>#N/A</v>
      </c>
      <c r="Z1402" s="318">
        <f t="shared" si="339"/>
        <v>0</v>
      </c>
      <c r="AC1402" s="318" t="e">
        <f t="shared" si="340"/>
        <v>#N/A</v>
      </c>
      <c r="AD1402" s="318">
        <f t="shared" si="341"/>
        <v>0</v>
      </c>
      <c r="AE1402" s="318" t="e">
        <f t="shared" si="342"/>
        <v>#N/A</v>
      </c>
      <c r="AF1402" s="318" t="e">
        <f>VLOOKUP(AC1402,'Price list'!AN:AO,2,FALSE)</f>
        <v>#N/A</v>
      </c>
      <c r="AG1402" s="318">
        <f t="shared" si="343"/>
        <v>0</v>
      </c>
      <c r="AH1402" s="318">
        <f t="shared" si="344"/>
        <v>0</v>
      </c>
      <c r="AI1402" s="318">
        <f t="shared" si="345"/>
        <v>0</v>
      </c>
    </row>
    <row r="1403" spans="19:35" x14ac:dyDescent="0.25">
      <c r="S1403" s="320">
        <f t="shared" si="335"/>
        <v>0</v>
      </c>
      <c r="T1403" s="320">
        <f t="shared" si="336"/>
        <v>0</v>
      </c>
      <c r="U1403" s="320"/>
      <c r="V1403" s="320" t="e">
        <f>VLOOKUP(S1403,'Price list'!D$15:S$298,15,FALSE)</f>
        <v>#N/A</v>
      </c>
      <c r="W1403" s="320">
        <f t="shared" si="337"/>
        <v>0</v>
      </c>
      <c r="X1403" s="320">
        <f t="shared" si="338"/>
        <v>0</v>
      </c>
      <c r="Y1403" s="318" t="e">
        <f t="shared" si="334"/>
        <v>#N/A</v>
      </c>
      <c r="Z1403" s="318">
        <f t="shared" si="339"/>
        <v>0</v>
      </c>
      <c r="AC1403" s="318" t="e">
        <f t="shared" si="340"/>
        <v>#N/A</v>
      </c>
      <c r="AD1403" s="318">
        <f t="shared" si="341"/>
        <v>0</v>
      </c>
      <c r="AE1403" s="318" t="e">
        <f t="shared" si="342"/>
        <v>#N/A</v>
      </c>
      <c r="AF1403" s="318" t="e">
        <f>VLOOKUP(AC1403,'Price list'!AN:AO,2,FALSE)</f>
        <v>#N/A</v>
      </c>
      <c r="AG1403" s="318">
        <f t="shared" si="343"/>
        <v>0</v>
      </c>
      <c r="AH1403" s="318">
        <f t="shared" si="344"/>
        <v>0</v>
      </c>
      <c r="AI1403" s="318">
        <f t="shared" si="345"/>
        <v>0</v>
      </c>
    </row>
    <row r="1404" spans="19:35" x14ac:dyDescent="0.25">
      <c r="S1404" s="320">
        <f t="shared" si="335"/>
        <v>0</v>
      </c>
      <c r="T1404" s="320">
        <f t="shared" si="336"/>
        <v>0</v>
      </c>
      <c r="U1404" s="320"/>
      <c r="V1404" s="320" t="e">
        <f>VLOOKUP(S1404,'Price list'!D$15:S$298,15,FALSE)</f>
        <v>#N/A</v>
      </c>
      <c r="W1404" s="320">
        <f t="shared" si="337"/>
        <v>0</v>
      </c>
      <c r="X1404" s="320">
        <f t="shared" si="338"/>
        <v>0</v>
      </c>
      <c r="Y1404" s="318" t="e">
        <f t="shared" si="334"/>
        <v>#N/A</v>
      </c>
      <c r="Z1404" s="318">
        <f t="shared" si="339"/>
        <v>0</v>
      </c>
      <c r="AC1404" s="318" t="e">
        <f t="shared" si="340"/>
        <v>#N/A</v>
      </c>
      <c r="AD1404" s="318">
        <f t="shared" si="341"/>
        <v>0</v>
      </c>
      <c r="AE1404" s="318" t="e">
        <f t="shared" si="342"/>
        <v>#N/A</v>
      </c>
      <c r="AF1404" s="318" t="e">
        <f>VLOOKUP(AC1404,'Price list'!AN:AO,2,FALSE)</f>
        <v>#N/A</v>
      </c>
      <c r="AG1404" s="318">
        <f t="shared" si="343"/>
        <v>0</v>
      </c>
      <c r="AH1404" s="318">
        <f t="shared" si="344"/>
        <v>0</v>
      </c>
      <c r="AI1404" s="318">
        <f t="shared" si="345"/>
        <v>0</v>
      </c>
    </row>
    <row r="1405" spans="19:35" x14ac:dyDescent="0.25">
      <c r="S1405" s="320">
        <f t="shared" si="335"/>
        <v>0</v>
      </c>
      <c r="T1405" s="320">
        <f t="shared" si="336"/>
        <v>0</v>
      </c>
      <c r="U1405" s="320"/>
      <c r="V1405" s="320" t="e">
        <f>VLOOKUP(S1405,'Price list'!D$15:S$298,15,FALSE)</f>
        <v>#N/A</v>
      </c>
      <c r="W1405" s="320">
        <f t="shared" si="337"/>
        <v>0</v>
      </c>
      <c r="X1405" s="320">
        <f t="shared" si="338"/>
        <v>0</v>
      </c>
      <c r="Y1405" s="318" t="e">
        <f t="shared" si="334"/>
        <v>#N/A</v>
      </c>
      <c r="Z1405" s="318">
        <f t="shared" si="339"/>
        <v>0</v>
      </c>
      <c r="AC1405" s="318" t="e">
        <f t="shared" si="340"/>
        <v>#N/A</v>
      </c>
      <c r="AD1405" s="318">
        <f t="shared" si="341"/>
        <v>0</v>
      </c>
      <c r="AE1405" s="318" t="e">
        <f t="shared" si="342"/>
        <v>#N/A</v>
      </c>
      <c r="AF1405" s="318" t="e">
        <f>VLOOKUP(AC1405,'Price list'!AN:AO,2,FALSE)</f>
        <v>#N/A</v>
      </c>
      <c r="AG1405" s="318">
        <f t="shared" si="343"/>
        <v>0</v>
      </c>
      <c r="AH1405" s="318">
        <f t="shared" si="344"/>
        <v>0</v>
      </c>
      <c r="AI1405" s="318">
        <f t="shared" si="345"/>
        <v>0</v>
      </c>
    </row>
    <row r="1406" spans="19:35" x14ac:dyDescent="0.25">
      <c r="S1406" s="320">
        <f t="shared" si="335"/>
        <v>0</v>
      </c>
      <c r="T1406" s="320">
        <f t="shared" si="336"/>
        <v>0</v>
      </c>
      <c r="U1406" s="320"/>
      <c r="V1406" s="320" t="e">
        <f>VLOOKUP(S1406,'Price list'!D$15:S$298,15,FALSE)</f>
        <v>#N/A</v>
      </c>
      <c r="W1406" s="320">
        <f t="shared" si="337"/>
        <v>0</v>
      </c>
      <c r="X1406" s="320">
        <f t="shared" si="338"/>
        <v>0</v>
      </c>
      <c r="Y1406" s="318" t="e">
        <f t="shared" si="334"/>
        <v>#N/A</v>
      </c>
      <c r="Z1406" s="318">
        <f t="shared" si="339"/>
        <v>0</v>
      </c>
      <c r="AC1406" s="318" t="e">
        <f t="shared" si="340"/>
        <v>#N/A</v>
      </c>
      <c r="AD1406" s="318">
        <f t="shared" si="341"/>
        <v>0</v>
      </c>
      <c r="AE1406" s="318" t="e">
        <f t="shared" si="342"/>
        <v>#N/A</v>
      </c>
      <c r="AF1406" s="318" t="e">
        <f>VLOOKUP(AC1406,'Price list'!AN:AO,2,FALSE)</f>
        <v>#N/A</v>
      </c>
      <c r="AG1406" s="318">
        <f t="shared" si="343"/>
        <v>0</v>
      </c>
      <c r="AH1406" s="318">
        <f t="shared" si="344"/>
        <v>0</v>
      </c>
      <c r="AI1406" s="318">
        <f t="shared" si="345"/>
        <v>0</v>
      </c>
    </row>
    <row r="1407" spans="19:35" x14ac:dyDescent="0.25">
      <c r="S1407" s="320">
        <f t="shared" si="335"/>
        <v>0</v>
      </c>
      <c r="T1407" s="320">
        <f t="shared" si="336"/>
        <v>0</v>
      </c>
      <c r="U1407" s="320"/>
      <c r="V1407" s="320" t="e">
        <f>VLOOKUP(S1407,'Price list'!D$15:S$298,15,FALSE)</f>
        <v>#N/A</v>
      </c>
      <c r="W1407" s="320">
        <f t="shared" si="337"/>
        <v>0</v>
      </c>
      <c r="X1407" s="320">
        <f t="shared" si="338"/>
        <v>0</v>
      </c>
      <c r="Y1407" s="318" t="e">
        <f t="shared" si="334"/>
        <v>#N/A</v>
      </c>
      <c r="Z1407" s="318">
        <f t="shared" si="339"/>
        <v>0</v>
      </c>
      <c r="AC1407" s="318" t="e">
        <f t="shared" si="340"/>
        <v>#N/A</v>
      </c>
      <c r="AD1407" s="318">
        <f t="shared" si="341"/>
        <v>0</v>
      </c>
      <c r="AE1407" s="318" t="e">
        <f t="shared" si="342"/>
        <v>#N/A</v>
      </c>
      <c r="AF1407" s="318" t="e">
        <f>VLOOKUP(AC1407,'Price list'!AN:AO,2,FALSE)</f>
        <v>#N/A</v>
      </c>
      <c r="AG1407" s="318">
        <f t="shared" si="343"/>
        <v>0</v>
      </c>
      <c r="AH1407" s="318">
        <f t="shared" si="344"/>
        <v>0</v>
      </c>
      <c r="AI1407" s="318">
        <f t="shared" si="345"/>
        <v>0</v>
      </c>
    </row>
    <row r="1408" spans="19:35" x14ac:dyDescent="0.25">
      <c r="S1408" s="320">
        <f t="shared" si="335"/>
        <v>0</v>
      </c>
      <c r="T1408" s="320">
        <f t="shared" si="336"/>
        <v>0</v>
      </c>
      <c r="U1408" s="320"/>
      <c r="V1408" s="320" t="e">
        <f>VLOOKUP(S1408,'Price list'!D$15:S$298,15,FALSE)</f>
        <v>#N/A</v>
      </c>
      <c r="W1408" s="320">
        <f t="shared" si="337"/>
        <v>0</v>
      </c>
      <c r="X1408" s="320">
        <f t="shared" si="338"/>
        <v>0</v>
      </c>
      <c r="Y1408" s="318" t="e">
        <f t="shared" si="334"/>
        <v>#N/A</v>
      </c>
      <c r="Z1408" s="318">
        <f t="shared" si="339"/>
        <v>0</v>
      </c>
      <c r="AC1408" s="318" t="e">
        <f t="shared" si="340"/>
        <v>#N/A</v>
      </c>
      <c r="AD1408" s="318">
        <f t="shared" si="341"/>
        <v>0</v>
      </c>
      <c r="AE1408" s="318" t="e">
        <f t="shared" si="342"/>
        <v>#N/A</v>
      </c>
      <c r="AF1408" s="318" t="e">
        <f>VLOOKUP(AC1408,'Price list'!AN:AO,2,FALSE)</f>
        <v>#N/A</v>
      </c>
      <c r="AG1408" s="318">
        <f t="shared" si="343"/>
        <v>0</v>
      </c>
      <c r="AH1408" s="318">
        <f t="shared" si="344"/>
        <v>0</v>
      </c>
      <c r="AI1408" s="318">
        <f t="shared" si="345"/>
        <v>0</v>
      </c>
    </row>
    <row r="1409" spans="19:35" x14ac:dyDescent="0.25">
      <c r="S1409" s="320">
        <f t="shared" si="335"/>
        <v>0</v>
      </c>
      <c r="T1409" s="320">
        <f t="shared" si="336"/>
        <v>0</v>
      </c>
      <c r="U1409" s="320"/>
      <c r="V1409" s="320" t="e">
        <f>VLOOKUP(S1409,'Price list'!D$15:S$298,15,FALSE)</f>
        <v>#N/A</v>
      </c>
      <c r="W1409" s="320">
        <f t="shared" si="337"/>
        <v>0</v>
      </c>
      <c r="X1409" s="320">
        <f t="shared" si="338"/>
        <v>0</v>
      </c>
      <c r="Y1409" s="318" t="e">
        <f t="shared" si="334"/>
        <v>#N/A</v>
      </c>
      <c r="Z1409" s="318">
        <f t="shared" si="339"/>
        <v>0</v>
      </c>
      <c r="AC1409" s="318" t="e">
        <f t="shared" si="340"/>
        <v>#N/A</v>
      </c>
      <c r="AD1409" s="318">
        <f t="shared" si="341"/>
        <v>0</v>
      </c>
      <c r="AE1409" s="318" t="e">
        <f t="shared" si="342"/>
        <v>#N/A</v>
      </c>
      <c r="AF1409" s="318" t="e">
        <f>VLOOKUP(AC1409,'Price list'!AN:AO,2,FALSE)</f>
        <v>#N/A</v>
      </c>
      <c r="AG1409" s="318">
        <f t="shared" si="343"/>
        <v>0</v>
      </c>
      <c r="AH1409" s="318">
        <f t="shared" si="344"/>
        <v>0</v>
      </c>
      <c r="AI1409" s="318">
        <f t="shared" si="345"/>
        <v>0</v>
      </c>
    </row>
    <row r="1410" spans="19:35" x14ac:dyDescent="0.25">
      <c r="S1410" s="320">
        <f t="shared" si="335"/>
        <v>0</v>
      </c>
      <c r="T1410" s="320">
        <f t="shared" si="336"/>
        <v>0</v>
      </c>
      <c r="U1410" s="320"/>
      <c r="V1410" s="320" t="e">
        <f>VLOOKUP(S1410,'Price list'!D$15:S$298,15,FALSE)</f>
        <v>#N/A</v>
      </c>
      <c r="W1410" s="320">
        <f t="shared" si="337"/>
        <v>0</v>
      </c>
      <c r="X1410" s="320">
        <f t="shared" si="338"/>
        <v>0</v>
      </c>
      <c r="Y1410" s="318" t="e">
        <f t="shared" si="334"/>
        <v>#N/A</v>
      </c>
      <c r="Z1410" s="318">
        <f t="shared" si="339"/>
        <v>0</v>
      </c>
      <c r="AC1410" s="318" t="e">
        <f t="shared" si="340"/>
        <v>#N/A</v>
      </c>
      <c r="AD1410" s="318">
        <f t="shared" si="341"/>
        <v>0</v>
      </c>
      <c r="AE1410" s="318" t="e">
        <f t="shared" si="342"/>
        <v>#N/A</v>
      </c>
      <c r="AF1410" s="318" t="e">
        <f>VLOOKUP(AC1410,'Price list'!AN:AO,2,FALSE)</f>
        <v>#N/A</v>
      </c>
      <c r="AG1410" s="318">
        <f t="shared" si="343"/>
        <v>0</v>
      </c>
      <c r="AH1410" s="318">
        <f t="shared" si="344"/>
        <v>0</v>
      </c>
      <c r="AI1410" s="318">
        <f t="shared" si="345"/>
        <v>0</v>
      </c>
    </row>
    <row r="1411" spans="19:35" x14ac:dyDescent="0.25">
      <c r="S1411" s="320">
        <f t="shared" si="335"/>
        <v>0</v>
      </c>
      <c r="T1411" s="320">
        <f t="shared" si="336"/>
        <v>0</v>
      </c>
      <c r="U1411" s="320"/>
      <c r="V1411" s="320" t="e">
        <f>VLOOKUP(S1411,'Price list'!D$15:S$298,15,FALSE)</f>
        <v>#N/A</v>
      </c>
      <c r="W1411" s="320">
        <f t="shared" si="337"/>
        <v>0</v>
      </c>
      <c r="X1411" s="320">
        <f t="shared" si="338"/>
        <v>0</v>
      </c>
      <c r="Y1411" s="318" t="e">
        <f t="shared" ref="Y1411:Y1474" si="346">VLOOKUP(A1411,AA:AB,2,FALSE)</f>
        <v>#N/A</v>
      </c>
      <c r="Z1411" s="318">
        <f t="shared" si="339"/>
        <v>0</v>
      </c>
      <c r="AC1411" s="318" t="e">
        <f t="shared" si="340"/>
        <v>#N/A</v>
      </c>
      <c r="AD1411" s="318">
        <f t="shared" si="341"/>
        <v>0</v>
      </c>
      <c r="AE1411" s="318" t="e">
        <f t="shared" si="342"/>
        <v>#N/A</v>
      </c>
      <c r="AF1411" s="318" t="e">
        <f>VLOOKUP(AC1411,'Price list'!AN:AO,2,FALSE)</f>
        <v>#N/A</v>
      </c>
      <c r="AG1411" s="318">
        <f t="shared" si="343"/>
        <v>0</v>
      </c>
      <c r="AH1411" s="318">
        <f t="shared" si="344"/>
        <v>0</v>
      </c>
      <c r="AI1411" s="318">
        <f t="shared" si="345"/>
        <v>0</v>
      </c>
    </row>
    <row r="1412" spans="19:35" x14ac:dyDescent="0.25">
      <c r="S1412" s="320">
        <f t="shared" si="335"/>
        <v>0</v>
      </c>
      <c r="T1412" s="320">
        <f t="shared" si="336"/>
        <v>0</v>
      </c>
      <c r="U1412" s="320"/>
      <c r="V1412" s="320" t="e">
        <f>VLOOKUP(S1412,'Price list'!D$15:S$298,15,FALSE)</f>
        <v>#N/A</v>
      </c>
      <c r="W1412" s="320">
        <f t="shared" si="337"/>
        <v>0</v>
      </c>
      <c r="X1412" s="320">
        <f t="shared" si="338"/>
        <v>0</v>
      </c>
      <c r="Y1412" s="318" t="e">
        <f t="shared" si="346"/>
        <v>#N/A</v>
      </c>
      <c r="Z1412" s="318">
        <f t="shared" si="339"/>
        <v>0</v>
      </c>
      <c r="AC1412" s="318" t="e">
        <f t="shared" si="340"/>
        <v>#N/A</v>
      </c>
      <c r="AD1412" s="318">
        <f t="shared" si="341"/>
        <v>0</v>
      </c>
      <c r="AE1412" s="318" t="e">
        <f t="shared" si="342"/>
        <v>#N/A</v>
      </c>
      <c r="AF1412" s="318" t="e">
        <f>VLOOKUP(AC1412,'Price list'!AN:AO,2,FALSE)</f>
        <v>#N/A</v>
      </c>
      <c r="AG1412" s="318">
        <f t="shared" si="343"/>
        <v>0</v>
      </c>
      <c r="AH1412" s="318">
        <f t="shared" si="344"/>
        <v>0</v>
      </c>
      <c r="AI1412" s="318">
        <f t="shared" si="345"/>
        <v>0</v>
      </c>
    </row>
    <row r="1413" spans="19:35" x14ac:dyDescent="0.25">
      <c r="S1413" s="320">
        <f t="shared" si="335"/>
        <v>0</v>
      </c>
      <c r="T1413" s="320">
        <f t="shared" si="336"/>
        <v>0</v>
      </c>
      <c r="U1413" s="320"/>
      <c r="V1413" s="320" t="e">
        <f>VLOOKUP(S1413,'Price list'!D$15:S$298,15,FALSE)</f>
        <v>#N/A</v>
      </c>
      <c r="W1413" s="320">
        <f t="shared" si="337"/>
        <v>0</v>
      </c>
      <c r="X1413" s="320">
        <f t="shared" si="338"/>
        <v>0</v>
      </c>
      <c r="Y1413" s="318" t="e">
        <f t="shared" si="346"/>
        <v>#N/A</v>
      </c>
      <c r="Z1413" s="318">
        <f t="shared" si="339"/>
        <v>0</v>
      </c>
      <c r="AC1413" s="318" t="e">
        <f t="shared" si="340"/>
        <v>#N/A</v>
      </c>
      <c r="AD1413" s="318">
        <f t="shared" si="341"/>
        <v>0</v>
      </c>
      <c r="AE1413" s="318" t="e">
        <f t="shared" si="342"/>
        <v>#N/A</v>
      </c>
      <c r="AF1413" s="318" t="e">
        <f>VLOOKUP(AC1413,'Price list'!AN:AO,2,FALSE)</f>
        <v>#N/A</v>
      </c>
      <c r="AG1413" s="318">
        <f t="shared" si="343"/>
        <v>0</v>
      </c>
      <c r="AH1413" s="318">
        <f t="shared" si="344"/>
        <v>0</v>
      </c>
      <c r="AI1413" s="318">
        <f t="shared" si="345"/>
        <v>0</v>
      </c>
    </row>
    <row r="1414" spans="19:35" x14ac:dyDescent="0.25">
      <c r="S1414" s="320">
        <f t="shared" si="335"/>
        <v>0</v>
      </c>
      <c r="T1414" s="320">
        <f t="shared" si="336"/>
        <v>0</v>
      </c>
      <c r="U1414" s="320"/>
      <c r="V1414" s="320" t="e">
        <f>VLOOKUP(S1414,'Price list'!D$15:S$298,15,FALSE)</f>
        <v>#N/A</v>
      </c>
      <c r="W1414" s="320">
        <f t="shared" si="337"/>
        <v>0</v>
      </c>
      <c r="X1414" s="320">
        <f t="shared" si="338"/>
        <v>0</v>
      </c>
      <c r="Y1414" s="318" t="e">
        <f t="shared" si="346"/>
        <v>#N/A</v>
      </c>
      <c r="Z1414" s="318">
        <f t="shared" si="339"/>
        <v>0</v>
      </c>
      <c r="AC1414" s="318" t="e">
        <f t="shared" si="340"/>
        <v>#N/A</v>
      </c>
      <c r="AD1414" s="318">
        <f t="shared" si="341"/>
        <v>0</v>
      </c>
      <c r="AE1414" s="318" t="e">
        <f t="shared" si="342"/>
        <v>#N/A</v>
      </c>
      <c r="AF1414" s="318" t="e">
        <f>VLOOKUP(AC1414,'Price list'!AN:AO,2,FALSE)</f>
        <v>#N/A</v>
      </c>
      <c r="AG1414" s="318">
        <f t="shared" si="343"/>
        <v>0</v>
      </c>
      <c r="AH1414" s="318">
        <f t="shared" si="344"/>
        <v>0</v>
      </c>
      <c r="AI1414" s="318">
        <f t="shared" si="345"/>
        <v>0</v>
      </c>
    </row>
    <row r="1415" spans="19:35" x14ac:dyDescent="0.25">
      <c r="S1415" s="320">
        <f t="shared" si="335"/>
        <v>0</v>
      </c>
      <c r="T1415" s="320">
        <f t="shared" si="336"/>
        <v>0</v>
      </c>
      <c r="U1415" s="320"/>
      <c r="V1415" s="320" t="e">
        <f>VLOOKUP(S1415,'Price list'!D$15:S$298,15,FALSE)</f>
        <v>#N/A</v>
      </c>
      <c r="W1415" s="320">
        <f t="shared" si="337"/>
        <v>0</v>
      </c>
      <c r="X1415" s="320">
        <f t="shared" si="338"/>
        <v>0</v>
      </c>
      <c r="Y1415" s="318" t="e">
        <f t="shared" si="346"/>
        <v>#N/A</v>
      </c>
      <c r="Z1415" s="318">
        <f t="shared" si="339"/>
        <v>0</v>
      </c>
      <c r="AC1415" s="318" t="e">
        <f t="shared" si="340"/>
        <v>#N/A</v>
      </c>
      <c r="AD1415" s="318">
        <f t="shared" si="341"/>
        <v>0</v>
      </c>
      <c r="AE1415" s="318" t="e">
        <f t="shared" si="342"/>
        <v>#N/A</v>
      </c>
      <c r="AF1415" s="318" t="e">
        <f>VLOOKUP(AC1415,'Price list'!AN:AO,2,FALSE)</f>
        <v>#N/A</v>
      </c>
      <c r="AG1415" s="318">
        <f t="shared" si="343"/>
        <v>0</v>
      </c>
      <c r="AH1415" s="318">
        <f t="shared" si="344"/>
        <v>0</v>
      </c>
      <c r="AI1415" s="318">
        <f t="shared" si="345"/>
        <v>0</v>
      </c>
    </row>
    <row r="1416" spans="19:35" x14ac:dyDescent="0.25">
      <c r="S1416" s="320">
        <f t="shared" si="335"/>
        <v>0</v>
      </c>
      <c r="T1416" s="320">
        <f t="shared" si="336"/>
        <v>0</v>
      </c>
      <c r="U1416" s="320"/>
      <c r="V1416" s="320" t="e">
        <f>VLOOKUP(S1416,'Price list'!D$15:S$298,15,FALSE)</f>
        <v>#N/A</v>
      </c>
      <c r="W1416" s="320">
        <f t="shared" si="337"/>
        <v>0</v>
      </c>
      <c r="X1416" s="320">
        <f t="shared" si="338"/>
        <v>0</v>
      </c>
      <c r="Y1416" s="318" t="e">
        <f t="shared" si="346"/>
        <v>#N/A</v>
      </c>
      <c r="Z1416" s="318">
        <f t="shared" si="339"/>
        <v>0</v>
      </c>
      <c r="AC1416" s="318" t="e">
        <f t="shared" si="340"/>
        <v>#N/A</v>
      </c>
      <c r="AD1416" s="318">
        <f t="shared" si="341"/>
        <v>0</v>
      </c>
      <c r="AE1416" s="318" t="e">
        <f t="shared" si="342"/>
        <v>#N/A</v>
      </c>
      <c r="AF1416" s="318" t="e">
        <f>VLOOKUP(AC1416,'Price list'!AN:AO,2,FALSE)</f>
        <v>#N/A</v>
      </c>
      <c r="AG1416" s="318">
        <f t="shared" si="343"/>
        <v>0</v>
      </c>
      <c r="AH1416" s="318">
        <f t="shared" si="344"/>
        <v>0</v>
      </c>
      <c r="AI1416" s="318">
        <f t="shared" si="345"/>
        <v>0</v>
      </c>
    </row>
    <row r="1417" spans="19:35" x14ac:dyDescent="0.25">
      <c r="S1417" s="320">
        <f t="shared" ref="S1417:S1480" si="347">E1417</f>
        <v>0</v>
      </c>
      <c r="T1417" s="320">
        <f t="shared" ref="T1417:T1480" si="348">D1417</f>
        <v>0</v>
      </c>
      <c r="U1417" s="320"/>
      <c r="V1417" s="320" t="e">
        <f>VLOOKUP(S1417,'Price list'!D$15:S$298,15,FALSE)</f>
        <v>#N/A</v>
      </c>
      <c r="W1417" s="320">
        <f t="shared" ref="W1417:W1480" si="349">G1417</f>
        <v>0</v>
      </c>
      <c r="X1417" s="320">
        <f t="shared" ref="X1417:X1480" si="350">H1417</f>
        <v>0</v>
      </c>
      <c r="Y1417" s="318" t="e">
        <f t="shared" si="346"/>
        <v>#N/A</v>
      </c>
      <c r="Z1417" s="318">
        <f t="shared" ref="Z1417:Z1480" si="351">B1417</f>
        <v>0</v>
      </c>
      <c r="AC1417" s="318" t="e">
        <f t="shared" ref="AC1417:AC1480" si="352">CONCATENATE(Y1417,S1417,Z1417)</f>
        <v>#N/A</v>
      </c>
      <c r="AD1417" s="318">
        <f t="shared" ref="AD1417:AD1480" si="353">S1417</f>
        <v>0</v>
      </c>
      <c r="AE1417" s="318" t="e">
        <f t="shared" ref="AE1417:AE1480" si="354">CONCATENATE(Y1417,AD1417)</f>
        <v>#N/A</v>
      </c>
      <c r="AF1417" s="318" t="e">
        <f>VLOOKUP(AC1417,'Price list'!AN:AO,2,FALSE)</f>
        <v>#N/A</v>
      </c>
      <c r="AG1417" s="318">
        <f t="shared" ref="AG1417:AG1480" si="355">S1417</f>
        <v>0</v>
      </c>
      <c r="AH1417" s="318">
        <f t="shared" ref="AH1417:AH1480" si="356">W1417</f>
        <v>0</v>
      </c>
      <c r="AI1417" s="318">
        <f t="shared" ref="AI1417:AI1480" si="357">X1417</f>
        <v>0</v>
      </c>
    </row>
    <row r="1418" spans="19:35" x14ac:dyDescent="0.25">
      <c r="S1418" s="320">
        <f t="shared" si="347"/>
        <v>0</v>
      </c>
      <c r="T1418" s="320">
        <f t="shared" si="348"/>
        <v>0</v>
      </c>
      <c r="U1418" s="320"/>
      <c r="V1418" s="320" t="e">
        <f>VLOOKUP(S1418,'Price list'!D$15:S$298,15,FALSE)</f>
        <v>#N/A</v>
      </c>
      <c r="W1418" s="320">
        <f t="shared" si="349"/>
        <v>0</v>
      </c>
      <c r="X1418" s="320">
        <f t="shared" si="350"/>
        <v>0</v>
      </c>
      <c r="Y1418" s="318" t="e">
        <f t="shared" si="346"/>
        <v>#N/A</v>
      </c>
      <c r="Z1418" s="318">
        <f t="shared" si="351"/>
        <v>0</v>
      </c>
      <c r="AC1418" s="318" t="e">
        <f t="shared" si="352"/>
        <v>#N/A</v>
      </c>
      <c r="AD1418" s="318">
        <f t="shared" si="353"/>
        <v>0</v>
      </c>
      <c r="AE1418" s="318" t="e">
        <f t="shared" si="354"/>
        <v>#N/A</v>
      </c>
      <c r="AF1418" s="318" t="e">
        <f>VLOOKUP(AC1418,'Price list'!AN:AO,2,FALSE)</f>
        <v>#N/A</v>
      </c>
      <c r="AG1418" s="318">
        <f t="shared" si="355"/>
        <v>0</v>
      </c>
      <c r="AH1418" s="318">
        <f t="shared" si="356"/>
        <v>0</v>
      </c>
      <c r="AI1418" s="318">
        <f t="shared" si="357"/>
        <v>0</v>
      </c>
    </row>
    <row r="1419" spans="19:35" x14ac:dyDescent="0.25">
      <c r="S1419" s="320">
        <f t="shared" si="347"/>
        <v>0</v>
      </c>
      <c r="T1419" s="320">
        <f t="shared" si="348"/>
        <v>0</v>
      </c>
      <c r="U1419" s="320"/>
      <c r="V1419" s="320" t="e">
        <f>VLOOKUP(S1419,'Price list'!D$15:S$298,15,FALSE)</f>
        <v>#N/A</v>
      </c>
      <c r="W1419" s="320">
        <f t="shared" si="349"/>
        <v>0</v>
      </c>
      <c r="X1419" s="320">
        <f t="shared" si="350"/>
        <v>0</v>
      </c>
      <c r="Y1419" s="318" t="e">
        <f t="shared" si="346"/>
        <v>#N/A</v>
      </c>
      <c r="Z1419" s="318">
        <f t="shared" si="351"/>
        <v>0</v>
      </c>
      <c r="AC1419" s="318" t="e">
        <f t="shared" si="352"/>
        <v>#N/A</v>
      </c>
      <c r="AD1419" s="318">
        <f t="shared" si="353"/>
        <v>0</v>
      </c>
      <c r="AE1419" s="318" t="e">
        <f t="shared" si="354"/>
        <v>#N/A</v>
      </c>
      <c r="AF1419" s="318" t="e">
        <f>VLOOKUP(AC1419,'Price list'!AN:AO,2,FALSE)</f>
        <v>#N/A</v>
      </c>
      <c r="AG1419" s="318">
        <f t="shared" si="355"/>
        <v>0</v>
      </c>
      <c r="AH1419" s="318">
        <f t="shared" si="356"/>
        <v>0</v>
      </c>
      <c r="AI1419" s="318">
        <f t="shared" si="357"/>
        <v>0</v>
      </c>
    </row>
    <row r="1420" spans="19:35" x14ac:dyDescent="0.25">
      <c r="S1420" s="320">
        <f t="shared" si="347"/>
        <v>0</v>
      </c>
      <c r="T1420" s="320">
        <f t="shared" si="348"/>
        <v>0</v>
      </c>
      <c r="U1420" s="320"/>
      <c r="V1420" s="320" t="e">
        <f>VLOOKUP(S1420,'Price list'!D$15:S$298,15,FALSE)</f>
        <v>#N/A</v>
      </c>
      <c r="W1420" s="320">
        <f t="shared" si="349"/>
        <v>0</v>
      </c>
      <c r="X1420" s="320">
        <f t="shared" si="350"/>
        <v>0</v>
      </c>
      <c r="Y1420" s="318" t="e">
        <f t="shared" si="346"/>
        <v>#N/A</v>
      </c>
      <c r="Z1420" s="318">
        <f t="shared" si="351"/>
        <v>0</v>
      </c>
      <c r="AC1420" s="318" t="e">
        <f t="shared" si="352"/>
        <v>#N/A</v>
      </c>
      <c r="AD1420" s="318">
        <f t="shared" si="353"/>
        <v>0</v>
      </c>
      <c r="AE1420" s="318" t="e">
        <f t="shared" si="354"/>
        <v>#N/A</v>
      </c>
      <c r="AF1420" s="318" t="e">
        <f>VLOOKUP(AC1420,'Price list'!AN:AO,2,FALSE)</f>
        <v>#N/A</v>
      </c>
      <c r="AG1420" s="318">
        <f t="shared" si="355"/>
        <v>0</v>
      </c>
      <c r="AH1420" s="318">
        <f t="shared" si="356"/>
        <v>0</v>
      </c>
      <c r="AI1420" s="318">
        <f t="shared" si="357"/>
        <v>0</v>
      </c>
    </row>
    <row r="1421" spans="19:35" x14ac:dyDescent="0.25">
      <c r="S1421" s="320">
        <f t="shared" si="347"/>
        <v>0</v>
      </c>
      <c r="T1421" s="320">
        <f t="shared" si="348"/>
        <v>0</v>
      </c>
      <c r="U1421" s="320"/>
      <c r="V1421" s="320" t="e">
        <f>VLOOKUP(S1421,'Price list'!D$15:S$298,15,FALSE)</f>
        <v>#N/A</v>
      </c>
      <c r="W1421" s="320">
        <f t="shared" si="349"/>
        <v>0</v>
      </c>
      <c r="X1421" s="320">
        <f t="shared" si="350"/>
        <v>0</v>
      </c>
      <c r="Y1421" s="318" t="e">
        <f t="shared" si="346"/>
        <v>#N/A</v>
      </c>
      <c r="Z1421" s="318">
        <f t="shared" si="351"/>
        <v>0</v>
      </c>
      <c r="AC1421" s="318" t="e">
        <f t="shared" si="352"/>
        <v>#N/A</v>
      </c>
      <c r="AD1421" s="318">
        <f t="shared" si="353"/>
        <v>0</v>
      </c>
      <c r="AE1421" s="318" t="e">
        <f t="shared" si="354"/>
        <v>#N/A</v>
      </c>
      <c r="AF1421" s="318" t="e">
        <f>VLOOKUP(AC1421,'Price list'!AN:AO,2,FALSE)</f>
        <v>#N/A</v>
      </c>
      <c r="AG1421" s="318">
        <f t="shared" si="355"/>
        <v>0</v>
      </c>
      <c r="AH1421" s="318">
        <f t="shared" si="356"/>
        <v>0</v>
      </c>
      <c r="AI1421" s="318">
        <f t="shared" si="357"/>
        <v>0</v>
      </c>
    </row>
    <row r="1422" spans="19:35" x14ac:dyDescent="0.25">
      <c r="S1422" s="320">
        <f t="shared" si="347"/>
        <v>0</v>
      </c>
      <c r="T1422" s="320">
        <f t="shared" si="348"/>
        <v>0</v>
      </c>
      <c r="U1422" s="320"/>
      <c r="V1422" s="320" t="e">
        <f>VLOOKUP(S1422,'Price list'!D$15:S$298,15,FALSE)</f>
        <v>#N/A</v>
      </c>
      <c r="W1422" s="320">
        <f t="shared" si="349"/>
        <v>0</v>
      </c>
      <c r="X1422" s="320">
        <f t="shared" si="350"/>
        <v>0</v>
      </c>
      <c r="Y1422" s="318" t="e">
        <f t="shared" si="346"/>
        <v>#N/A</v>
      </c>
      <c r="Z1422" s="318">
        <f t="shared" si="351"/>
        <v>0</v>
      </c>
      <c r="AC1422" s="318" t="e">
        <f t="shared" si="352"/>
        <v>#N/A</v>
      </c>
      <c r="AD1422" s="318">
        <f t="shared" si="353"/>
        <v>0</v>
      </c>
      <c r="AE1422" s="318" t="e">
        <f t="shared" si="354"/>
        <v>#N/A</v>
      </c>
      <c r="AF1422" s="318" t="e">
        <f>VLOOKUP(AC1422,'Price list'!AN:AO,2,FALSE)</f>
        <v>#N/A</v>
      </c>
      <c r="AG1422" s="318">
        <f t="shared" si="355"/>
        <v>0</v>
      </c>
      <c r="AH1422" s="318">
        <f t="shared" si="356"/>
        <v>0</v>
      </c>
      <c r="AI1422" s="318">
        <f t="shared" si="357"/>
        <v>0</v>
      </c>
    </row>
    <row r="1423" spans="19:35" x14ac:dyDescent="0.25">
      <c r="S1423" s="320">
        <f t="shared" si="347"/>
        <v>0</v>
      </c>
      <c r="T1423" s="320">
        <f t="shared" si="348"/>
        <v>0</v>
      </c>
      <c r="U1423" s="320"/>
      <c r="V1423" s="320" t="e">
        <f>VLOOKUP(S1423,'Price list'!D$15:S$298,15,FALSE)</f>
        <v>#N/A</v>
      </c>
      <c r="W1423" s="320">
        <f t="shared" si="349"/>
        <v>0</v>
      </c>
      <c r="X1423" s="320">
        <f t="shared" si="350"/>
        <v>0</v>
      </c>
      <c r="Y1423" s="318" t="e">
        <f t="shared" si="346"/>
        <v>#N/A</v>
      </c>
      <c r="Z1423" s="318">
        <f t="shared" si="351"/>
        <v>0</v>
      </c>
      <c r="AC1423" s="318" t="e">
        <f t="shared" si="352"/>
        <v>#N/A</v>
      </c>
      <c r="AD1423" s="318">
        <f t="shared" si="353"/>
        <v>0</v>
      </c>
      <c r="AE1423" s="318" t="e">
        <f t="shared" si="354"/>
        <v>#N/A</v>
      </c>
      <c r="AF1423" s="318" t="e">
        <f>VLOOKUP(AC1423,'Price list'!AN:AO,2,FALSE)</f>
        <v>#N/A</v>
      </c>
      <c r="AG1423" s="318">
        <f t="shared" si="355"/>
        <v>0</v>
      </c>
      <c r="AH1423" s="318">
        <f t="shared" si="356"/>
        <v>0</v>
      </c>
      <c r="AI1423" s="318">
        <f t="shared" si="357"/>
        <v>0</v>
      </c>
    </row>
    <row r="1424" spans="19:35" x14ac:dyDescent="0.25">
      <c r="S1424" s="320">
        <f t="shared" si="347"/>
        <v>0</v>
      </c>
      <c r="T1424" s="320">
        <f t="shared" si="348"/>
        <v>0</v>
      </c>
      <c r="U1424" s="320"/>
      <c r="V1424" s="320" t="e">
        <f>VLOOKUP(S1424,'Price list'!D$15:S$298,15,FALSE)</f>
        <v>#N/A</v>
      </c>
      <c r="W1424" s="320">
        <f t="shared" si="349"/>
        <v>0</v>
      </c>
      <c r="X1424" s="320">
        <f t="shared" si="350"/>
        <v>0</v>
      </c>
      <c r="Y1424" s="318" t="e">
        <f t="shared" si="346"/>
        <v>#N/A</v>
      </c>
      <c r="Z1424" s="318">
        <f t="shared" si="351"/>
        <v>0</v>
      </c>
      <c r="AC1424" s="318" t="e">
        <f t="shared" si="352"/>
        <v>#N/A</v>
      </c>
      <c r="AD1424" s="318">
        <f t="shared" si="353"/>
        <v>0</v>
      </c>
      <c r="AE1424" s="318" t="e">
        <f t="shared" si="354"/>
        <v>#N/A</v>
      </c>
      <c r="AF1424" s="318" t="e">
        <f>VLOOKUP(AC1424,'Price list'!AN:AO,2,FALSE)</f>
        <v>#N/A</v>
      </c>
      <c r="AG1424" s="318">
        <f t="shared" si="355"/>
        <v>0</v>
      </c>
      <c r="AH1424" s="318">
        <f t="shared" si="356"/>
        <v>0</v>
      </c>
      <c r="AI1424" s="318">
        <f t="shared" si="357"/>
        <v>0</v>
      </c>
    </row>
    <row r="1425" spans="19:35" x14ac:dyDescent="0.25">
      <c r="S1425" s="320">
        <f t="shared" si="347"/>
        <v>0</v>
      </c>
      <c r="T1425" s="320">
        <f t="shared" si="348"/>
        <v>0</v>
      </c>
      <c r="U1425" s="320"/>
      <c r="V1425" s="320" t="e">
        <f>VLOOKUP(S1425,'Price list'!D$15:S$298,15,FALSE)</f>
        <v>#N/A</v>
      </c>
      <c r="W1425" s="320">
        <f t="shared" si="349"/>
        <v>0</v>
      </c>
      <c r="X1425" s="320">
        <f t="shared" si="350"/>
        <v>0</v>
      </c>
      <c r="Y1425" s="318" t="e">
        <f t="shared" si="346"/>
        <v>#N/A</v>
      </c>
      <c r="Z1425" s="318">
        <f t="shared" si="351"/>
        <v>0</v>
      </c>
      <c r="AC1425" s="318" t="e">
        <f t="shared" si="352"/>
        <v>#N/A</v>
      </c>
      <c r="AD1425" s="318">
        <f t="shared" si="353"/>
        <v>0</v>
      </c>
      <c r="AE1425" s="318" t="e">
        <f t="shared" si="354"/>
        <v>#N/A</v>
      </c>
      <c r="AF1425" s="318" t="e">
        <f>VLOOKUP(AC1425,'Price list'!AN:AO,2,FALSE)</f>
        <v>#N/A</v>
      </c>
      <c r="AG1425" s="318">
        <f t="shared" si="355"/>
        <v>0</v>
      </c>
      <c r="AH1425" s="318">
        <f t="shared" si="356"/>
        <v>0</v>
      </c>
      <c r="AI1425" s="318">
        <f t="shared" si="357"/>
        <v>0</v>
      </c>
    </row>
    <row r="1426" spans="19:35" x14ac:dyDescent="0.25">
      <c r="S1426" s="320">
        <f t="shared" si="347"/>
        <v>0</v>
      </c>
      <c r="T1426" s="320">
        <f t="shared" si="348"/>
        <v>0</v>
      </c>
      <c r="U1426" s="320"/>
      <c r="V1426" s="320" t="e">
        <f>VLOOKUP(S1426,'Price list'!D$15:S$298,15,FALSE)</f>
        <v>#N/A</v>
      </c>
      <c r="W1426" s="320">
        <f t="shared" si="349"/>
        <v>0</v>
      </c>
      <c r="X1426" s="320">
        <f t="shared" si="350"/>
        <v>0</v>
      </c>
      <c r="Y1426" s="318" t="e">
        <f t="shared" si="346"/>
        <v>#N/A</v>
      </c>
      <c r="Z1426" s="318">
        <f t="shared" si="351"/>
        <v>0</v>
      </c>
      <c r="AC1426" s="318" t="e">
        <f t="shared" si="352"/>
        <v>#N/A</v>
      </c>
      <c r="AD1426" s="318">
        <f t="shared" si="353"/>
        <v>0</v>
      </c>
      <c r="AE1426" s="318" t="e">
        <f t="shared" si="354"/>
        <v>#N/A</v>
      </c>
      <c r="AF1426" s="318" t="e">
        <f>VLOOKUP(AC1426,'Price list'!AN:AO,2,FALSE)</f>
        <v>#N/A</v>
      </c>
      <c r="AG1426" s="318">
        <f t="shared" si="355"/>
        <v>0</v>
      </c>
      <c r="AH1426" s="318">
        <f t="shared" si="356"/>
        <v>0</v>
      </c>
      <c r="AI1426" s="318">
        <f t="shared" si="357"/>
        <v>0</v>
      </c>
    </row>
    <row r="1427" spans="19:35" x14ac:dyDescent="0.25">
      <c r="S1427" s="320">
        <f t="shared" si="347"/>
        <v>0</v>
      </c>
      <c r="T1427" s="320">
        <f t="shared" si="348"/>
        <v>0</v>
      </c>
      <c r="U1427" s="320"/>
      <c r="V1427" s="320" t="e">
        <f>VLOOKUP(S1427,'Price list'!D$15:S$298,15,FALSE)</f>
        <v>#N/A</v>
      </c>
      <c r="W1427" s="320">
        <f t="shared" si="349"/>
        <v>0</v>
      </c>
      <c r="X1427" s="320">
        <f t="shared" si="350"/>
        <v>0</v>
      </c>
      <c r="Y1427" s="318" t="e">
        <f t="shared" si="346"/>
        <v>#N/A</v>
      </c>
      <c r="Z1427" s="318">
        <f t="shared" si="351"/>
        <v>0</v>
      </c>
      <c r="AC1427" s="318" t="e">
        <f t="shared" si="352"/>
        <v>#N/A</v>
      </c>
      <c r="AD1427" s="318">
        <f t="shared" si="353"/>
        <v>0</v>
      </c>
      <c r="AE1427" s="318" t="e">
        <f t="shared" si="354"/>
        <v>#N/A</v>
      </c>
      <c r="AF1427" s="318" t="e">
        <f>VLOOKUP(AC1427,'Price list'!AN:AO,2,FALSE)</f>
        <v>#N/A</v>
      </c>
      <c r="AG1427" s="318">
        <f t="shared" si="355"/>
        <v>0</v>
      </c>
      <c r="AH1427" s="318">
        <f t="shared" si="356"/>
        <v>0</v>
      </c>
      <c r="AI1427" s="318">
        <f t="shared" si="357"/>
        <v>0</v>
      </c>
    </row>
    <row r="1428" spans="19:35" x14ac:dyDescent="0.25">
      <c r="S1428" s="320">
        <f t="shared" si="347"/>
        <v>0</v>
      </c>
      <c r="T1428" s="320">
        <f t="shared" si="348"/>
        <v>0</v>
      </c>
      <c r="U1428" s="320"/>
      <c r="V1428" s="320" t="e">
        <f>VLOOKUP(S1428,'Price list'!D$15:S$298,15,FALSE)</f>
        <v>#N/A</v>
      </c>
      <c r="W1428" s="320">
        <f t="shared" si="349"/>
        <v>0</v>
      </c>
      <c r="X1428" s="320">
        <f t="shared" si="350"/>
        <v>0</v>
      </c>
      <c r="Y1428" s="318" t="e">
        <f t="shared" si="346"/>
        <v>#N/A</v>
      </c>
      <c r="Z1428" s="318">
        <f t="shared" si="351"/>
        <v>0</v>
      </c>
      <c r="AC1428" s="318" t="e">
        <f t="shared" si="352"/>
        <v>#N/A</v>
      </c>
      <c r="AD1428" s="318">
        <f t="shared" si="353"/>
        <v>0</v>
      </c>
      <c r="AE1428" s="318" t="e">
        <f t="shared" si="354"/>
        <v>#N/A</v>
      </c>
      <c r="AF1428" s="318" t="e">
        <f>VLOOKUP(AC1428,'Price list'!AN:AO,2,FALSE)</f>
        <v>#N/A</v>
      </c>
      <c r="AG1428" s="318">
        <f t="shared" si="355"/>
        <v>0</v>
      </c>
      <c r="AH1428" s="318">
        <f t="shared" si="356"/>
        <v>0</v>
      </c>
      <c r="AI1428" s="318">
        <f t="shared" si="357"/>
        <v>0</v>
      </c>
    </row>
    <row r="1429" spans="19:35" x14ac:dyDescent="0.25">
      <c r="S1429" s="320">
        <f t="shared" si="347"/>
        <v>0</v>
      </c>
      <c r="T1429" s="320">
        <f t="shared" si="348"/>
        <v>0</v>
      </c>
      <c r="U1429" s="320"/>
      <c r="V1429" s="320" t="e">
        <f>VLOOKUP(S1429,'Price list'!D$15:S$298,15,FALSE)</f>
        <v>#N/A</v>
      </c>
      <c r="W1429" s="320">
        <f t="shared" si="349"/>
        <v>0</v>
      </c>
      <c r="X1429" s="320">
        <f t="shared" si="350"/>
        <v>0</v>
      </c>
      <c r="Y1429" s="318" t="e">
        <f t="shared" si="346"/>
        <v>#N/A</v>
      </c>
      <c r="Z1429" s="318">
        <f t="shared" si="351"/>
        <v>0</v>
      </c>
      <c r="AC1429" s="318" t="e">
        <f t="shared" si="352"/>
        <v>#N/A</v>
      </c>
      <c r="AD1429" s="318">
        <f t="shared" si="353"/>
        <v>0</v>
      </c>
      <c r="AE1429" s="318" t="e">
        <f t="shared" si="354"/>
        <v>#N/A</v>
      </c>
      <c r="AF1429" s="318" t="e">
        <f>VLOOKUP(AC1429,'Price list'!AN:AO,2,FALSE)</f>
        <v>#N/A</v>
      </c>
      <c r="AG1429" s="318">
        <f t="shared" si="355"/>
        <v>0</v>
      </c>
      <c r="AH1429" s="318">
        <f t="shared" si="356"/>
        <v>0</v>
      </c>
      <c r="AI1429" s="318">
        <f t="shared" si="357"/>
        <v>0</v>
      </c>
    </row>
    <row r="1430" spans="19:35" x14ac:dyDescent="0.25">
      <c r="S1430" s="320">
        <f t="shared" si="347"/>
        <v>0</v>
      </c>
      <c r="T1430" s="320">
        <f t="shared" si="348"/>
        <v>0</v>
      </c>
      <c r="U1430" s="320"/>
      <c r="V1430" s="320" t="e">
        <f>VLOOKUP(S1430,'Price list'!D$15:S$298,15,FALSE)</f>
        <v>#N/A</v>
      </c>
      <c r="W1430" s="320">
        <f t="shared" si="349"/>
        <v>0</v>
      </c>
      <c r="X1430" s="320">
        <f t="shared" si="350"/>
        <v>0</v>
      </c>
      <c r="Y1430" s="318" t="e">
        <f t="shared" si="346"/>
        <v>#N/A</v>
      </c>
      <c r="Z1430" s="318">
        <f t="shared" si="351"/>
        <v>0</v>
      </c>
      <c r="AC1430" s="318" t="e">
        <f t="shared" si="352"/>
        <v>#N/A</v>
      </c>
      <c r="AD1430" s="318">
        <f t="shared" si="353"/>
        <v>0</v>
      </c>
      <c r="AE1430" s="318" t="e">
        <f t="shared" si="354"/>
        <v>#N/A</v>
      </c>
      <c r="AF1430" s="318" t="e">
        <f>VLOOKUP(AC1430,'Price list'!AN:AO,2,FALSE)</f>
        <v>#N/A</v>
      </c>
      <c r="AG1430" s="318">
        <f t="shared" si="355"/>
        <v>0</v>
      </c>
      <c r="AH1430" s="318">
        <f t="shared" si="356"/>
        <v>0</v>
      </c>
      <c r="AI1430" s="318">
        <f t="shared" si="357"/>
        <v>0</v>
      </c>
    </row>
    <row r="1431" spans="19:35" x14ac:dyDescent="0.25">
      <c r="S1431" s="320">
        <f t="shared" si="347"/>
        <v>0</v>
      </c>
      <c r="T1431" s="320">
        <f t="shared" si="348"/>
        <v>0</v>
      </c>
      <c r="U1431" s="320"/>
      <c r="V1431" s="320" t="e">
        <f>VLOOKUP(S1431,'Price list'!D$15:S$298,15,FALSE)</f>
        <v>#N/A</v>
      </c>
      <c r="W1431" s="320">
        <f t="shared" si="349"/>
        <v>0</v>
      </c>
      <c r="X1431" s="320">
        <f t="shared" si="350"/>
        <v>0</v>
      </c>
      <c r="Y1431" s="318" t="e">
        <f t="shared" si="346"/>
        <v>#N/A</v>
      </c>
      <c r="Z1431" s="318">
        <f t="shared" si="351"/>
        <v>0</v>
      </c>
      <c r="AC1431" s="318" t="e">
        <f t="shared" si="352"/>
        <v>#N/A</v>
      </c>
      <c r="AD1431" s="318">
        <f t="shared" si="353"/>
        <v>0</v>
      </c>
      <c r="AE1431" s="318" t="e">
        <f t="shared" si="354"/>
        <v>#N/A</v>
      </c>
      <c r="AF1431" s="318" t="e">
        <f>VLOOKUP(AC1431,'Price list'!AN:AO,2,FALSE)</f>
        <v>#N/A</v>
      </c>
      <c r="AG1431" s="318">
        <f t="shared" si="355"/>
        <v>0</v>
      </c>
      <c r="AH1431" s="318">
        <f t="shared" si="356"/>
        <v>0</v>
      </c>
      <c r="AI1431" s="318">
        <f t="shared" si="357"/>
        <v>0</v>
      </c>
    </row>
    <row r="1432" spans="19:35" x14ac:dyDescent="0.25">
      <c r="S1432" s="320">
        <f t="shared" si="347"/>
        <v>0</v>
      </c>
      <c r="T1432" s="320">
        <f t="shared" si="348"/>
        <v>0</v>
      </c>
      <c r="U1432" s="320"/>
      <c r="V1432" s="320" t="e">
        <f>VLOOKUP(S1432,'Price list'!D$15:S$298,15,FALSE)</f>
        <v>#N/A</v>
      </c>
      <c r="W1432" s="320">
        <f t="shared" si="349"/>
        <v>0</v>
      </c>
      <c r="X1432" s="320">
        <f t="shared" si="350"/>
        <v>0</v>
      </c>
      <c r="Y1432" s="318" t="e">
        <f t="shared" si="346"/>
        <v>#N/A</v>
      </c>
      <c r="Z1432" s="318">
        <f t="shared" si="351"/>
        <v>0</v>
      </c>
      <c r="AC1432" s="318" t="e">
        <f t="shared" si="352"/>
        <v>#N/A</v>
      </c>
      <c r="AD1432" s="318">
        <f t="shared" si="353"/>
        <v>0</v>
      </c>
      <c r="AE1432" s="318" t="e">
        <f t="shared" si="354"/>
        <v>#N/A</v>
      </c>
      <c r="AF1432" s="318" t="e">
        <f>VLOOKUP(AC1432,'Price list'!AN:AO,2,FALSE)</f>
        <v>#N/A</v>
      </c>
      <c r="AG1432" s="318">
        <f t="shared" si="355"/>
        <v>0</v>
      </c>
      <c r="AH1432" s="318">
        <f t="shared" si="356"/>
        <v>0</v>
      </c>
      <c r="AI1432" s="318">
        <f t="shared" si="357"/>
        <v>0</v>
      </c>
    </row>
    <row r="1433" spans="19:35" x14ac:dyDescent="0.25">
      <c r="S1433" s="320">
        <f t="shared" si="347"/>
        <v>0</v>
      </c>
      <c r="T1433" s="320">
        <f t="shared" si="348"/>
        <v>0</v>
      </c>
      <c r="U1433" s="320"/>
      <c r="V1433" s="320" t="e">
        <f>VLOOKUP(S1433,'Price list'!D$15:S$298,15,FALSE)</f>
        <v>#N/A</v>
      </c>
      <c r="W1433" s="320">
        <f t="shared" si="349"/>
        <v>0</v>
      </c>
      <c r="X1433" s="320">
        <f t="shared" si="350"/>
        <v>0</v>
      </c>
      <c r="Y1433" s="318" t="e">
        <f t="shared" si="346"/>
        <v>#N/A</v>
      </c>
      <c r="Z1433" s="318">
        <f t="shared" si="351"/>
        <v>0</v>
      </c>
      <c r="AC1433" s="318" t="e">
        <f t="shared" si="352"/>
        <v>#N/A</v>
      </c>
      <c r="AD1433" s="318">
        <f t="shared" si="353"/>
        <v>0</v>
      </c>
      <c r="AE1433" s="318" t="e">
        <f t="shared" si="354"/>
        <v>#N/A</v>
      </c>
      <c r="AF1433" s="318" t="e">
        <f>VLOOKUP(AC1433,'Price list'!AN:AO,2,FALSE)</f>
        <v>#N/A</v>
      </c>
      <c r="AG1433" s="318">
        <f t="shared" si="355"/>
        <v>0</v>
      </c>
      <c r="AH1433" s="318">
        <f t="shared" si="356"/>
        <v>0</v>
      </c>
      <c r="AI1433" s="318">
        <f t="shared" si="357"/>
        <v>0</v>
      </c>
    </row>
    <row r="1434" spans="19:35" x14ac:dyDescent="0.25">
      <c r="S1434" s="320">
        <f t="shared" si="347"/>
        <v>0</v>
      </c>
      <c r="T1434" s="320">
        <f t="shared" si="348"/>
        <v>0</v>
      </c>
      <c r="U1434" s="320"/>
      <c r="V1434" s="320" t="e">
        <f>VLOOKUP(S1434,'Price list'!D$15:S$298,15,FALSE)</f>
        <v>#N/A</v>
      </c>
      <c r="W1434" s="320">
        <f t="shared" si="349"/>
        <v>0</v>
      </c>
      <c r="X1434" s="320">
        <f t="shared" si="350"/>
        <v>0</v>
      </c>
      <c r="Y1434" s="318" t="e">
        <f t="shared" si="346"/>
        <v>#N/A</v>
      </c>
      <c r="Z1434" s="318">
        <f t="shared" si="351"/>
        <v>0</v>
      </c>
      <c r="AC1434" s="318" t="e">
        <f t="shared" si="352"/>
        <v>#N/A</v>
      </c>
      <c r="AD1434" s="318">
        <f t="shared" si="353"/>
        <v>0</v>
      </c>
      <c r="AE1434" s="318" t="e">
        <f t="shared" si="354"/>
        <v>#N/A</v>
      </c>
      <c r="AF1434" s="318" t="e">
        <f>VLOOKUP(AC1434,'Price list'!AN:AO,2,FALSE)</f>
        <v>#N/A</v>
      </c>
      <c r="AG1434" s="318">
        <f t="shared" si="355"/>
        <v>0</v>
      </c>
      <c r="AH1434" s="318">
        <f t="shared" si="356"/>
        <v>0</v>
      </c>
      <c r="AI1434" s="318">
        <f t="shared" si="357"/>
        <v>0</v>
      </c>
    </row>
    <row r="1435" spans="19:35" x14ac:dyDescent="0.25">
      <c r="S1435" s="320">
        <f t="shared" si="347"/>
        <v>0</v>
      </c>
      <c r="T1435" s="320">
        <f t="shared" si="348"/>
        <v>0</v>
      </c>
      <c r="U1435" s="320"/>
      <c r="V1435" s="320" t="e">
        <f>VLOOKUP(S1435,'Price list'!D$15:S$298,15,FALSE)</f>
        <v>#N/A</v>
      </c>
      <c r="W1435" s="320">
        <f t="shared" si="349"/>
        <v>0</v>
      </c>
      <c r="X1435" s="320">
        <f t="shared" si="350"/>
        <v>0</v>
      </c>
      <c r="Y1435" s="318" t="e">
        <f t="shared" si="346"/>
        <v>#N/A</v>
      </c>
      <c r="Z1435" s="318">
        <f t="shared" si="351"/>
        <v>0</v>
      </c>
      <c r="AC1435" s="318" t="e">
        <f t="shared" si="352"/>
        <v>#N/A</v>
      </c>
      <c r="AD1435" s="318">
        <f t="shared" si="353"/>
        <v>0</v>
      </c>
      <c r="AE1435" s="318" t="e">
        <f t="shared" si="354"/>
        <v>#N/A</v>
      </c>
      <c r="AF1435" s="318" t="e">
        <f>VLOOKUP(AC1435,'Price list'!AN:AO,2,FALSE)</f>
        <v>#N/A</v>
      </c>
      <c r="AG1435" s="318">
        <f t="shared" si="355"/>
        <v>0</v>
      </c>
      <c r="AH1435" s="318">
        <f t="shared" si="356"/>
        <v>0</v>
      </c>
      <c r="AI1435" s="318">
        <f t="shared" si="357"/>
        <v>0</v>
      </c>
    </row>
    <row r="1436" spans="19:35" x14ac:dyDescent="0.25">
      <c r="S1436" s="320">
        <f t="shared" si="347"/>
        <v>0</v>
      </c>
      <c r="T1436" s="320">
        <f t="shared" si="348"/>
        <v>0</v>
      </c>
      <c r="U1436" s="320"/>
      <c r="V1436" s="320" t="e">
        <f>VLOOKUP(S1436,'Price list'!D$15:S$298,15,FALSE)</f>
        <v>#N/A</v>
      </c>
      <c r="W1436" s="320">
        <f t="shared" si="349"/>
        <v>0</v>
      </c>
      <c r="X1436" s="320">
        <f t="shared" si="350"/>
        <v>0</v>
      </c>
      <c r="Y1436" s="318" t="e">
        <f t="shared" si="346"/>
        <v>#N/A</v>
      </c>
      <c r="Z1436" s="318">
        <f t="shared" si="351"/>
        <v>0</v>
      </c>
      <c r="AC1436" s="318" t="e">
        <f t="shared" si="352"/>
        <v>#N/A</v>
      </c>
      <c r="AD1436" s="318">
        <f t="shared" si="353"/>
        <v>0</v>
      </c>
      <c r="AE1436" s="318" t="e">
        <f t="shared" si="354"/>
        <v>#N/A</v>
      </c>
      <c r="AF1436" s="318" t="e">
        <f>VLOOKUP(AC1436,'Price list'!AN:AO,2,FALSE)</f>
        <v>#N/A</v>
      </c>
      <c r="AG1436" s="318">
        <f t="shared" si="355"/>
        <v>0</v>
      </c>
      <c r="AH1436" s="318">
        <f t="shared" si="356"/>
        <v>0</v>
      </c>
      <c r="AI1436" s="318">
        <f t="shared" si="357"/>
        <v>0</v>
      </c>
    </row>
    <row r="1437" spans="19:35" x14ac:dyDescent="0.25">
      <c r="S1437" s="320">
        <f t="shared" si="347"/>
        <v>0</v>
      </c>
      <c r="T1437" s="320">
        <f t="shared" si="348"/>
        <v>0</v>
      </c>
      <c r="U1437" s="320"/>
      <c r="V1437" s="320" t="e">
        <f>VLOOKUP(S1437,'Price list'!D$15:S$298,15,FALSE)</f>
        <v>#N/A</v>
      </c>
      <c r="W1437" s="320">
        <f t="shared" si="349"/>
        <v>0</v>
      </c>
      <c r="X1437" s="320">
        <f t="shared" si="350"/>
        <v>0</v>
      </c>
      <c r="Y1437" s="318" t="e">
        <f t="shared" si="346"/>
        <v>#N/A</v>
      </c>
      <c r="Z1437" s="318">
        <f t="shared" si="351"/>
        <v>0</v>
      </c>
      <c r="AC1437" s="318" t="e">
        <f t="shared" si="352"/>
        <v>#N/A</v>
      </c>
      <c r="AD1437" s="318">
        <f t="shared" si="353"/>
        <v>0</v>
      </c>
      <c r="AE1437" s="318" t="e">
        <f t="shared" si="354"/>
        <v>#N/A</v>
      </c>
      <c r="AF1437" s="318" t="e">
        <f>VLOOKUP(AC1437,'Price list'!AN:AO,2,FALSE)</f>
        <v>#N/A</v>
      </c>
      <c r="AG1437" s="318">
        <f t="shared" si="355"/>
        <v>0</v>
      </c>
      <c r="AH1437" s="318">
        <f t="shared" si="356"/>
        <v>0</v>
      </c>
      <c r="AI1437" s="318">
        <f t="shared" si="357"/>
        <v>0</v>
      </c>
    </row>
    <row r="1438" spans="19:35" x14ac:dyDescent="0.25">
      <c r="S1438" s="320">
        <f t="shared" si="347"/>
        <v>0</v>
      </c>
      <c r="T1438" s="320">
        <f t="shared" si="348"/>
        <v>0</v>
      </c>
      <c r="U1438" s="320"/>
      <c r="V1438" s="320" t="e">
        <f>VLOOKUP(S1438,'Price list'!D$15:S$298,15,FALSE)</f>
        <v>#N/A</v>
      </c>
      <c r="W1438" s="320">
        <f t="shared" si="349"/>
        <v>0</v>
      </c>
      <c r="X1438" s="320">
        <f t="shared" si="350"/>
        <v>0</v>
      </c>
      <c r="Y1438" s="318" t="e">
        <f t="shared" si="346"/>
        <v>#N/A</v>
      </c>
      <c r="Z1438" s="318">
        <f t="shared" si="351"/>
        <v>0</v>
      </c>
      <c r="AC1438" s="318" t="e">
        <f t="shared" si="352"/>
        <v>#N/A</v>
      </c>
      <c r="AD1438" s="318">
        <f t="shared" si="353"/>
        <v>0</v>
      </c>
      <c r="AE1438" s="318" t="e">
        <f t="shared" si="354"/>
        <v>#N/A</v>
      </c>
      <c r="AF1438" s="318" t="e">
        <f>VLOOKUP(AC1438,'Price list'!AN:AO,2,FALSE)</f>
        <v>#N/A</v>
      </c>
      <c r="AG1438" s="318">
        <f t="shared" si="355"/>
        <v>0</v>
      </c>
      <c r="AH1438" s="318">
        <f t="shared" si="356"/>
        <v>0</v>
      </c>
      <c r="AI1438" s="318">
        <f t="shared" si="357"/>
        <v>0</v>
      </c>
    </row>
    <row r="1439" spans="19:35" x14ac:dyDescent="0.25">
      <c r="S1439" s="320">
        <f t="shared" si="347"/>
        <v>0</v>
      </c>
      <c r="T1439" s="320">
        <f t="shared" si="348"/>
        <v>0</v>
      </c>
      <c r="U1439" s="320"/>
      <c r="V1439" s="320" t="e">
        <f>VLOOKUP(S1439,'Price list'!D$15:S$298,15,FALSE)</f>
        <v>#N/A</v>
      </c>
      <c r="W1439" s="320">
        <f t="shared" si="349"/>
        <v>0</v>
      </c>
      <c r="X1439" s="320">
        <f t="shared" si="350"/>
        <v>0</v>
      </c>
      <c r="Y1439" s="318" t="e">
        <f t="shared" si="346"/>
        <v>#N/A</v>
      </c>
      <c r="Z1439" s="318">
        <f t="shared" si="351"/>
        <v>0</v>
      </c>
      <c r="AC1439" s="318" t="e">
        <f t="shared" si="352"/>
        <v>#N/A</v>
      </c>
      <c r="AD1439" s="318">
        <f t="shared" si="353"/>
        <v>0</v>
      </c>
      <c r="AE1439" s="318" t="e">
        <f t="shared" si="354"/>
        <v>#N/A</v>
      </c>
      <c r="AF1439" s="318" t="e">
        <f>VLOOKUP(AC1439,'Price list'!AN:AO,2,FALSE)</f>
        <v>#N/A</v>
      </c>
      <c r="AG1439" s="318">
        <f t="shared" si="355"/>
        <v>0</v>
      </c>
      <c r="AH1439" s="318">
        <f t="shared" si="356"/>
        <v>0</v>
      </c>
      <c r="AI1439" s="318">
        <f t="shared" si="357"/>
        <v>0</v>
      </c>
    </row>
    <row r="1440" spans="19:35" x14ac:dyDescent="0.25">
      <c r="S1440" s="320">
        <f t="shared" si="347"/>
        <v>0</v>
      </c>
      <c r="T1440" s="320">
        <f t="shared" si="348"/>
        <v>0</v>
      </c>
      <c r="U1440" s="320"/>
      <c r="V1440" s="320" t="e">
        <f>VLOOKUP(S1440,'Price list'!D$15:S$298,15,FALSE)</f>
        <v>#N/A</v>
      </c>
      <c r="W1440" s="320">
        <f t="shared" si="349"/>
        <v>0</v>
      </c>
      <c r="X1440" s="320">
        <f t="shared" si="350"/>
        <v>0</v>
      </c>
      <c r="Y1440" s="318" t="e">
        <f t="shared" si="346"/>
        <v>#N/A</v>
      </c>
      <c r="Z1440" s="318">
        <f t="shared" si="351"/>
        <v>0</v>
      </c>
      <c r="AC1440" s="318" t="e">
        <f t="shared" si="352"/>
        <v>#N/A</v>
      </c>
      <c r="AD1440" s="318">
        <f t="shared" si="353"/>
        <v>0</v>
      </c>
      <c r="AE1440" s="318" t="e">
        <f t="shared" si="354"/>
        <v>#N/A</v>
      </c>
      <c r="AF1440" s="318" t="e">
        <f>VLOOKUP(AC1440,'Price list'!AN:AO,2,FALSE)</f>
        <v>#N/A</v>
      </c>
      <c r="AG1440" s="318">
        <f t="shared" si="355"/>
        <v>0</v>
      </c>
      <c r="AH1440" s="318">
        <f t="shared" si="356"/>
        <v>0</v>
      </c>
      <c r="AI1440" s="318">
        <f t="shared" si="357"/>
        <v>0</v>
      </c>
    </row>
    <row r="1441" spans="19:35" x14ac:dyDescent="0.25">
      <c r="S1441" s="320">
        <f t="shared" si="347"/>
        <v>0</v>
      </c>
      <c r="T1441" s="320">
        <f t="shared" si="348"/>
        <v>0</v>
      </c>
      <c r="U1441" s="320"/>
      <c r="V1441" s="320" t="e">
        <f>VLOOKUP(S1441,'Price list'!D$15:S$298,15,FALSE)</f>
        <v>#N/A</v>
      </c>
      <c r="W1441" s="320">
        <f t="shared" si="349"/>
        <v>0</v>
      </c>
      <c r="X1441" s="320">
        <f t="shared" si="350"/>
        <v>0</v>
      </c>
      <c r="Y1441" s="318" t="e">
        <f t="shared" si="346"/>
        <v>#N/A</v>
      </c>
      <c r="Z1441" s="318">
        <f t="shared" si="351"/>
        <v>0</v>
      </c>
      <c r="AC1441" s="318" t="e">
        <f t="shared" si="352"/>
        <v>#N/A</v>
      </c>
      <c r="AD1441" s="318">
        <f t="shared" si="353"/>
        <v>0</v>
      </c>
      <c r="AE1441" s="318" t="e">
        <f t="shared" si="354"/>
        <v>#N/A</v>
      </c>
      <c r="AF1441" s="318" t="e">
        <f>VLOOKUP(AC1441,'Price list'!AN:AO,2,FALSE)</f>
        <v>#N/A</v>
      </c>
      <c r="AG1441" s="318">
        <f t="shared" si="355"/>
        <v>0</v>
      </c>
      <c r="AH1441" s="318">
        <f t="shared" si="356"/>
        <v>0</v>
      </c>
      <c r="AI1441" s="318">
        <f t="shared" si="357"/>
        <v>0</v>
      </c>
    </row>
    <row r="1442" spans="19:35" x14ac:dyDescent="0.25">
      <c r="S1442" s="320">
        <f t="shared" si="347"/>
        <v>0</v>
      </c>
      <c r="T1442" s="320">
        <f t="shared" si="348"/>
        <v>0</v>
      </c>
      <c r="U1442" s="320"/>
      <c r="V1442" s="320" t="e">
        <f>VLOOKUP(S1442,'Price list'!D$15:S$298,15,FALSE)</f>
        <v>#N/A</v>
      </c>
      <c r="W1442" s="320">
        <f t="shared" si="349"/>
        <v>0</v>
      </c>
      <c r="X1442" s="320">
        <f t="shared" si="350"/>
        <v>0</v>
      </c>
      <c r="Y1442" s="318" t="e">
        <f t="shared" si="346"/>
        <v>#N/A</v>
      </c>
      <c r="Z1442" s="318">
        <f t="shared" si="351"/>
        <v>0</v>
      </c>
      <c r="AC1442" s="318" t="e">
        <f t="shared" si="352"/>
        <v>#N/A</v>
      </c>
      <c r="AD1442" s="318">
        <f t="shared" si="353"/>
        <v>0</v>
      </c>
      <c r="AE1442" s="318" t="e">
        <f t="shared" si="354"/>
        <v>#N/A</v>
      </c>
      <c r="AF1442" s="318" t="e">
        <f>VLOOKUP(AC1442,'Price list'!AN:AO,2,FALSE)</f>
        <v>#N/A</v>
      </c>
      <c r="AG1442" s="318">
        <f t="shared" si="355"/>
        <v>0</v>
      </c>
      <c r="AH1442" s="318">
        <f t="shared" si="356"/>
        <v>0</v>
      </c>
      <c r="AI1442" s="318">
        <f t="shared" si="357"/>
        <v>0</v>
      </c>
    </row>
    <row r="1443" spans="19:35" x14ac:dyDescent="0.25">
      <c r="S1443" s="320">
        <f t="shared" si="347"/>
        <v>0</v>
      </c>
      <c r="T1443" s="320">
        <f t="shared" si="348"/>
        <v>0</v>
      </c>
      <c r="U1443" s="320"/>
      <c r="V1443" s="320" t="e">
        <f>VLOOKUP(S1443,'Price list'!D$15:S$298,15,FALSE)</f>
        <v>#N/A</v>
      </c>
      <c r="W1443" s="320">
        <f t="shared" si="349"/>
        <v>0</v>
      </c>
      <c r="X1443" s="320">
        <f t="shared" si="350"/>
        <v>0</v>
      </c>
      <c r="Y1443" s="318" t="e">
        <f t="shared" si="346"/>
        <v>#N/A</v>
      </c>
      <c r="Z1443" s="318">
        <f t="shared" si="351"/>
        <v>0</v>
      </c>
      <c r="AC1443" s="318" t="e">
        <f t="shared" si="352"/>
        <v>#N/A</v>
      </c>
      <c r="AD1443" s="318">
        <f t="shared" si="353"/>
        <v>0</v>
      </c>
      <c r="AE1443" s="318" t="e">
        <f t="shared" si="354"/>
        <v>#N/A</v>
      </c>
      <c r="AF1443" s="318" t="e">
        <f>VLOOKUP(AC1443,'Price list'!AN:AO,2,FALSE)</f>
        <v>#N/A</v>
      </c>
      <c r="AG1443" s="318">
        <f t="shared" si="355"/>
        <v>0</v>
      </c>
      <c r="AH1443" s="318">
        <f t="shared" si="356"/>
        <v>0</v>
      </c>
      <c r="AI1443" s="318">
        <f t="shared" si="357"/>
        <v>0</v>
      </c>
    </row>
    <row r="1444" spans="19:35" x14ac:dyDescent="0.25">
      <c r="S1444" s="320">
        <f t="shared" si="347"/>
        <v>0</v>
      </c>
      <c r="T1444" s="320">
        <f t="shared" si="348"/>
        <v>0</v>
      </c>
      <c r="U1444" s="320"/>
      <c r="V1444" s="320" t="e">
        <f>VLOOKUP(S1444,'Price list'!D$15:S$298,15,FALSE)</f>
        <v>#N/A</v>
      </c>
      <c r="W1444" s="320">
        <f t="shared" si="349"/>
        <v>0</v>
      </c>
      <c r="X1444" s="320">
        <f t="shared" si="350"/>
        <v>0</v>
      </c>
      <c r="Y1444" s="318" t="e">
        <f t="shared" si="346"/>
        <v>#N/A</v>
      </c>
      <c r="Z1444" s="318">
        <f t="shared" si="351"/>
        <v>0</v>
      </c>
      <c r="AC1444" s="318" t="e">
        <f t="shared" si="352"/>
        <v>#N/A</v>
      </c>
      <c r="AD1444" s="318">
        <f t="shared" si="353"/>
        <v>0</v>
      </c>
      <c r="AE1444" s="318" t="e">
        <f t="shared" si="354"/>
        <v>#N/A</v>
      </c>
      <c r="AF1444" s="318" t="e">
        <f>VLOOKUP(AC1444,'Price list'!AN:AO,2,FALSE)</f>
        <v>#N/A</v>
      </c>
      <c r="AG1444" s="318">
        <f t="shared" si="355"/>
        <v>0</v>
      </c>
      <c r="AH1444" s="318">
        <f t="shared" si="356"/>
        <v>0</v>
      </c>
      <c r="AI1444" s="318">
        <f t="shared" si="357"/>
        <v>0</v>
      </c>
    </row>
    <row r="1445" spans="19:35" x14ac:dyDescent="0.25">
      <c r="S1445" s="320">
        <f t="shared" si="347"/>
        <v>0</v>
      </c>
      <c r="T1445" s="320">
        <f t="shared" si="348"/>
        <v>0</v>
      </c>
      <c r="U1445" s="320"/>
      <c r="V1445" s="320" t="e">
        <f>VLOOKUP(S1445,'Price list'!D$15:S$298,15,FALSE)</f>
        <v>#N/A</v>
      </c>
      <c r="W1445" s="320">
        <f t="shared" si="349"/>
        <v>0</v>
      </c>
      <c r="X1445" s="320">
        <f t="shared" si="350"/>
        <v>0</v>
      </c>
      <c r="Y1445" s="318" t="e">
        <f t="shared" si="346"/>
        <v>#N/A</v>
      </c>
      <c r="Z1445" s="318">
        <f t="shared" si="351"/>
        <v>0</v>
      </c>
      <c r="AC1445" s="318" t="e">
        <f t="shared" si="352"/>
        <v>#N/A</v>
      </c>
      <c r="AD1445" s="318">
        <f t="shared" si="353"/>
        <v>0</v>
      </c>
      <c r="AE1445" s="318" t="e">
        <f t="shared" si="354"/>
        <v>#N/A</v>
      </c>
      <c r="AF1445" s="318" t="e">
        <f>VLOOKUP(AC1445,'Price list'!AN:AO,2,FALSE)</f>
        <v>#N/A</v>
      </c>
      <c r="AG1445" s="318">
        <f t="shared" si="355"/>
        <v>0</v>
      </c>
      <c r="AH1445" s="318">
        <f t="shared" si="356"/>
        <v>0</v>
      </c>
      <c r="AI1445" s="318">
        <f t="shared" si="357"/>
        <v>0</v>
      </c>
    </row>
    <row r="1446" spans="19:35" x14ac:dyDescent="0.25">
      <c r="S1446" s="320">
        <f t="shared" si="347"/>
        <v>0</v>
      </c>
      <c r="T1446" s="320">
        <f t="shared" si="348"/>
        <v>0</v>
      </c>
      <c r="U1446" s="320"/>
      <c r="V1446" s="320" t="e">
        <f>VLOOKUP(S1446,'Price list'!D$15:S$298,15,FALSE)</f>
        <v>#N/A</v>
      </c>
      <c r="W1446" s="320">
        <f t="shared" si="349"/>
        <v>0</v>
      </c>
      <c r="X1446" s="320">
        <f t="shared" si="350"/>
        <v>0</v>
      </c>
      <c r="Y1446" s="318" t="e">
        <f t="shared" si="346"/>
        <v>#N/A</v>
      </c>
      <c r="Z1446" s="318">
        <f t="shared" si="351"/>
        <v>0</v>
      </c>
      <c r="AC1446" s="318" t="e">
        <f t="shared" si="352"/>
        <v>#N/A</v>
      </c>
      <c r="AD1446" s="318">
        <f t="shared" si="353"/>
        <v>0</v>
      </c>
      <c r="AE1446" s="318" t="e">
        <f t="shared" si="354"/>
        <v>#N/A</v>
      </c>
      <c r="AF1446" s="318" t="e">
        <f>VLOOKUP(AC1446,'Price list'!AN:AO,2,FALSE)</f>
        <v>#N/A</v>
      </c>
      <c r="AG1446" s="318">
        <f t="shared" si="355"/>
        <v>0</v>
      </c>
      <c r="AH1446" s="318">
        <f t="shared" si="356"/>
        <v>0</v>
      </c>
      <c r="AI1446" s="318">
        <f t="shared" si="357"/>
        <v>0</v>
      </c>
    </row>
    <row r="1447" spans="19:35" x14ac:dyDescent="0.25">
      <c r="S1447" s="320">
        <f t="shared" si="347"/>
        <v>0</v>
      </c>
      <c r="T1447" s="320">
        <f t="shared" si="348"/>
        <v>0</v>
      </c>
      <c r="U1447" s="320"/>
      <c r="V1447" s="320" t="e">
        <f>VLOOKUP(S1447,'Price list'!D$15:S$298,15,FALSE)</f>
        <v>#N/A</v>
      </c>
      <c r="W1447" s="320">
        <f t="shared" si="349"/>
        <v>0</v>
      </c>
      <c r="X1447" s="320">
        <f t="shared" si="350"/>
        <v>0</v>
      </c>
      <c r="Y1447" s="318" t="e">
        <f t="shared" si="346"/>
        <v>#N/A</v>
      </c>
      <c r="Z1447" s="318">
        <f t="shared" si="351"/>
        <v>0</v>
      </c>
      <c r="AC1447" s="318" t="e">
        <f t="shared" si="352"/>
        <v>#N/A</v>
      </c>
      <c r="AD1447" s="318">
        <f t="shared" si="353"/>
        <v>0</v>
      </c>
      <c r="AE1447" s="318" t="e">
        <f t="shared" si="354"/>
        <v>#N/A</v>
      </c>
      <c r="AF1447" s="318" t="e">
        <f>VLOOKUP(AC1447,'Price list'!AN:AO,2,FALSE)</f>
        <v>#N/A</v>
      </c>
      <c r="AG1447" s="318">
        <f t="shared" si="355"/>
        <v>0</v>
      </c>
      <c r="AH1447" s="318">
        <f t="shared" si="356"/>
        <v>0</v>
      </c>
      <c r="AI1447" s="318">
        <f t="shared" si="357"/>
        <v>0</v>
      </c>
    </row>
    <row r="1448" spans="19:35" x14ac:dyDescent="0.25">
      <c r="S1448" s="320">
        <f t="shared" si="347"/>
        <v>0</v>
      </c>
      <c r="T1448" s="320">
        <f t="shared" si="348"/>
        <v>0</v>
      </c>
      <c r="U1448" s="320"/>
      <c r="V1448" s="320" t="e">
        <f>VLOOKUP(S1448,'Price list'!D$15:S$298,15,FALSE)</f>
        <v>#N/A</v>
      </c>
      <c r="W1448" s="320">
        <f t="shared" si="349"/>
        <v>0</v>
      </c>
      <c r="X1448" s="320">
        <f t="shared" si="350"/>
        <v>0</v>
      </c>
      <c r="Y1448" s="318" t="e">
        <f t="shared" si="346"/>
        <v>#N/A</v>
      </c>
      <c r="Z1448" s="318">
        <f t="shared" si="351"/>
        <v>0</v>
      </c>
      <c r="AC1448" s="318" t="e">
        <f t="shared" si="352"/>
        <v>#N/A</v>
      </c>
      <c r="AD1448" s="318">
        <f t="shared" si="353"/>
        <v>0</v>
      </c>
      <c r="AE1448" s="318" t="e">
        <f t="shared" si="354"/>
        <v>#N/A</v>
      </c>
      <c r="AF1448" s="318" t="e">
        <f>VLOOKUP(AC1448,'Price list'!AN:AO,2,FALSE)</f>
        <v>#N/A</v>
      </c>
      <c r="AG1448" s="318">
        <f t="shared" si="355"/>
        <v>0</v>
      </c>
      <c r="AH1448" s="318">
        <f t="shared" si="356"/>
        <v>0</v>
      </c>
      <c r="AI1448" s="318">
        <f t="shared" si="357"/>
        <v>0</v>
      </c>
    </row>
    <row r="1449" spans="19:35" x14ac:dyDescent="0.25">
      <c r="S1449" s="320">
        <f t="shared" si="347"/>
        <v>0</v>
      </c>
      <c r="T1449" s="320">
        <f t="shared" si="348"/>
        <v>0</v>
      </c>
      <c r="U1449" s="320"/>
      <c r="V1449" s="320" t="e">
        <f>VLOOKUP(S1449,'Price list'!D$15:S$298,15,FALSE)</f>
        <v>#N/A</v>
      </c>
      <c r="W1449" s="320">
        <f t="shared" si="349"/>
        <v>0</v>
      </c>
      <c r="X1449" s="320">
        <f t="shared" si="350"/>
        <v>0</v>
      </c>
      <c r="Y1449" s="318" t="e">
        <f t="shared" si="346"/>
        <v>#N/A</v>
      </c>
      <c r="Z1449" s="318">
        <f t="shared" si="351"/>
        <v>0</v>
      </c>
      <c r="AC1449" s="318" t="e">
        <f t="shared" si="352"/>
        <v>#N/A</v>
      </c>
      <c r="AD1449" s="318">
        <f t="shared" si="353"/>
        <v>0</v>
      </c>
      <c r="AE1449" s="318" t="e">
        <f t="shared" si="354"/>
        <v>#N/A</v>
      </c>
      <c r="AF1449" s="318" t="e">
        <f>VLOOKUP(AC1449,'Price list'!AN:AO,2,FALSE)</f>
        <v>#N/A</v>
      </c>
      <c r="AG1449" s="318">
        <f t="shared" si="355"/>
        <v>0</v>
      </c>
      <c r="AH1449" s="318">
        <f t="shared" si="356"/>
        <v>0</v>
      </c>
      <c r="AI1449" s="318">
        <f t="shared" si="357"/>
        <v>0</v>
      </c>
    </row>
    <row r="1450" spans="19:35" x14ac:dyDescent="0.25">
      <c r="S1450" s="320">
        <f t="shared" si="347"/>
        <v>0</v>
      </c>
      <c r="T1450" s="320">
        <f t="shared" si="348"/>
        <v>0</v>
      </c>
      <c r="U1450" s="320"/>
      <c r="V1450" s="320" t="e">
        <f>VLOOKUP(S1450,'Price list'!D$15:S$298,15,FALSE)</f>
        <v>#N/A</v>
      </c>
      <c r="W1450" s="320">
        <f t="shared" si="349"/>
        <v>0</v>
      </c>
      <c r="X1450" s="320">
        <f t="shared" si="350"/>
        <v>0</v>
      </c>
      <c r="Y1450" s="318" t="e">
        <f t="shared" si="346"/>
        <v>#N/A</v>
      </c>
      <c r="Z1450" s="318">
        <f t="shared" si="351"/>
        <v>0</v>
      </c>
      <c r="AC1450" s="318" t="e">
        <f t="shared" si="352"/>
        <v>#N/A</v>
      </c>
      <c r="AD1450" s="318">
        <f t="shared" si="353"/>
        <v>0</v>
      </c>
      <c r="AE1450" s="318" t="e">
        <f t="shared" si="354"/>
        <v>#N/A</v>
      </c>
      <c r="AF1450" s="318" t="e">
        <f>VLOOKUP(AC1450,'Price list'!AN:AO,2,FALSE)</f>
        <v>#N/A</v>
      </c>
      <c r="AG1450" s="318">
        <f t="shared" si="355"/>
        <v>0</v>
      </c>
      <c r="AH1450" s="318">
        <f t="shared" si="356"/>
        <v>0</v>
      </c>
      <c r="AI1450" s="318">
        <f t="shared" si="357"/>
        <v>0</v>
      </c>
    </row>
    <row r="1451" spans="19:35" x14ac:dyDescent="0.25">
      <c r="S1451" s="320">
        <f t="shared" si="347"/>
        <v>0</v>
      </c>
      <c r="T1451" s="320">
        <f t="shared" si="348"/>
        <v>0</v>
      </c>
      <c r="U1451" s="320"/>
      <c r="V1451" s="320" t="e">
        <f>VLOOKUP(S1451,'Price list'!D$15:S$298,15,FALSE)</f>
        <v>#N/A</v>
      </c>
      <c r="W1451" s="320">
        <f t="shared" si="349"/>
        <v>0</v>
      </c>
      <c r="X1451" s="320">
        <f t="shared" si="350"/>
        <v>0</v>
      </c>
      <c r="Y1451" s="318" t="e">
        <f t="shared" si="346"/>
        <v>#N/A</v>
      </c>
      <c r="Z1451" s="318">
        <f t="shared" si="351"/>
        <v>0</v>
      </c>
      <c r="AC1451" s="318" t="e">
        <f t="shared" si="352"/>
        <v>#N/A</v>
      </c>
      <c r="AD1451" s="318">
        <f t="shared" si="353"/>
        <v>0</v>
      </c>
      <c r="AE1451" s="318" t="e">
        <f t="shared" si="354"/>
        <v>#N/A</v>
      </c>
      <c r="AF1451" s="318" t="e">
        <f>VLOOKUP(AC1451,'Price list'!AN:AO,2,FALSE)</f>
        <v>#N/A</v>
      </c>
      <c r="AG1451" s="318">
        <f t="shared" si="355"/>
        <v>0</v>
      </c>
      <c r="AH1451" s="318">
        <f t="shared" si="356"/>
        <v>0</v>
      </c>
      <c r="AI1451" s="318">
        <f t="shared" si="357"/>
        <v>0</v>
      </c>
    </row>
    <row r="1452" spans="19:35" x14ac:dyDescent="0.25">
      <c r="S1452" s="320">
        <f t="shared" si="347"/>
        <v>0</v>
      </c>
      <c r="T1452" s="320">
        <f t="shared" si="348"/>
        <v>0</v>
      </c>
      <c r="U1452" s="320"/>
      <c r="V1452" s="320" t="e">
        <f>VLOOKUP(S1452,'Price list'!D$15:S$298,15,FALSE)</f>
        <v>#N/A</v>
      </c>
      <c r="W1452" s="320">
        <f t="shared" si="349"/>
        <v>0</v>
      </c>
      <c r="X1452" s="320">
        <f t="shared" si="350"/>
        <v>0</v>
      </c>
      <c r="Y1452" s="318" t="e">
        <f t="shared" si="346"/>
        <v>#N/A</v>
      </c>
      <c r="Z1452" s="318">
        <f t="shared" si="351"/>
        <v>0</v>
      </c>
      <c r="AC1452" s="318" t="e">
        <f t="shared" si="352"/>
        <v>#N/A</v>
      </c>
      <c r="AD1452" s="318">
        <f t="shared" si="353"/>
        <v>0</v>
      </c>
      <c r="AE1452" s="318" t="e">
        <f t="shared" si="354"/>
        <v>#N/A</v>
      </c>
      <c r="AF1452" s="318" t="e">
        <f>VLOOKUP(AC1452,'Price list'!AN:AO,2,FALSE)</f>
        <v>#N/A</v>
      </c>
      <c r="AG1452" s="318">
        <f t="shared" si="355"/>
        <v>0</v>
      </c>
      <c r="AH1452" s="318">
        <f t="shared" si="356"/>
        <v>0</v>
      </c>
      <c r="AI1452" s="318">
        <f t="shared" si="357"/>
        <v>0</v>
      </c>
    </row>
    <row r="1453" spans="19:35" x14ac:dyDescent="0.25">
      <c r="S1453" s="320">
        <f t="shared" si="347"/>
        <v>0</v>
      </c>
      <c r="T1453" s="320">
        <f t="shared" si="348"/>
        <v>0</v>
      </c>
      <c r="U1453" s="320"/>
      <c r="V1453" s="320" t="e">
        <f>VLOOKUP(S1453,'Price list'!D$15:S$298,15,FALSE)</f>
        <v>#N/A</v>
      </c>
      <c r="W1453" s="320">
        <f t="shared" si="349"/>
        <v>0</v>
      </c>
      <c r="X1453" s="320">
        <f t="shared" si="350"/>
        <v>0</v>
      </c>
      <c r="Y1453" s="318" t="e">
        <f t="shared" si="346"/>
        <v>#N/A</v>
      </c>
      <c r="Z1453" s="318">
        <f t="shared" si="351"/>
        <v>0</v>
      </c>
      <c r="AC1453" s="318" t="e">
        <f t="shared" si="352"/>
        <v>#N/A</v>
      </c>
      <c r="AD1453" s="318">
        <f t="shared" si="353"/>
        <v>0</v>
      </c>
      <c r="AE1453" s="318" t="e">
        <f t="shared" si="354"/>
        <v>#N/A</v>
      </c>
      <c r="AF1453" s="318" t="e">
        <f>VLOOKUP(AC1453,'Price list'!AN:AO,2,FALSE)</f>
        <v>#N/A</v>
      </c>
      <c r="AG1453" s="318">
        <f t="shared" si="355"/>
        <v>0</v>
      </c>
      <c r="AH1453" s="318">
        <f t="shared" si="356"/>
        <v>0</v>
      </c>
      <c r="AI1453" s="318">
        <f t="shared" si="357"/>
        <v>0</v>
      </c>
    </row>
    <row r="1454" spans="19:35" x14ac:dyDescent="0.25">
      <c r="S1454" s="320">
        <f t="shared" si="347"/>
        <v>0</v>
      </c>
      <c r="T1454" s="320">
        <f t="shared" si="348"/>
        <v>0</v>
      </c>
      <c r="U1454" s="320"/>
      <c r="V1454" s="320" t="e">
        <f>VLOOKUP(S1454,'Price list'!D$15:S$298,15,FALSE)</f>
        <v>#N/A</v>
      </c>
      <c r="W1454" s="320">
        <f t="shared" si="349"/>
        <v>0</v>
      </c>
      <c r="X1454" s="320">
        <f t="shared" si="350"/>
        <v>0</v>
      </c>
      <c r="Y1454" s="318" t="e">
        <f t="shared" si="346"/>
        <v>#N/A</v>
      </c>
      <c r="Z1454" s="318">
        <f t="shared" si="351"/>
        <v>0</v>
      </c>
      <c r="AC1454" s="318" t="e">
        <f t="shared" si="352"/>
        <v>#N/A</v>
      </c>
      <c r="AD1454" s="318">
        <f t="shared" si="353"/>
        <v>0</v>
      </c>
      <c r="AE1454" s="318" t="e">
        <f t="shared" si="354"/>
        <v>#N/A</v>
      </c>
      <c r="AF1454" s="318" t="e">
        <f>VLOOKUP(AC1454,'Price list'!AN:AO,2,FALSE)</f>
        <v>#N/A</v>
      </c>
      <c r="AG1454" s="318">
        <f t="shared" si="355"/>
        <v>0</v>
      </c>
      <c r="AH1454" s="318">
        <f t="shared" si="356"/>
        <v>0</v>
      </c>
      <c r="AI1454" s="318">
        <f t="shared" si="357"/>
        <v>0</v>
      </c>
    </row>
    <row r="1455" spans="19:35" x14ac:dyDescent="0.25">
      <c r="S1455" s="320">
        <f t="shared" si="347"/>
        <v>0</v>
      </c>
      <c r="T1455" s="320">
        <f t="shared" si="348"/>
        <v>0</v>
      </c>
      <c r="U1455" s="320"/>
      <c r="V1455" s="320" t="e">
        <f>VLOOKUP(S1455,'Price list'!D$15:S$298,15,FALSE)</f>
        <v>#N/A</v>
      </c>
      <c r="W1455" s="320">
        <f t="shared" si="349"/>
        <v>0</v>
      </c>
      <c r="X1455" s="320">
        <f t="shared" si="350"/>
        <v>0</v>
      </c>
      <c r="Y1455" s="318" t="e">
        <f t="shared" si="346"/>
        <v>#N/A</v>
      </c>
      <c r="Z1455" s="318">
        <f t="shared" si="351"/>
        <v>0</v>
      </c>
      <c r="AC1455" s="318" t="e">
        <f t="shared" si="352"/>
        <v>#N/A</v>
      </c>
      <c r="AD1455" s="318">
        <f t="shared" si="353"/>
        <v>0</v>
      </c>
      <c r="AE1455" s="318" t="e">
        <f t="shared" si="354"/>
        <v>#N/A</v>
      </c>
      <c r="AF1455" s="318" t="e">
        <f>VLOOKUP(AC1455,'Price list'!AN:AO,2,FALSE)</f>
        <v>#N/A</v>
      </c>
      <c r="AG1455" s="318">
        <f t="shared" si="355"/>
        <v>0</v>
      </c>
      <c r="AH1455" s="318">
        <f t="shared" si="356"/>
        <v>0</v>
      </c>
      <c r="AI1455" s="318">
        <f t="shared" si="357"/>
        <v>0</v>
      </c>
    </row>
    <row r="1456" spans="19:35" x14ac:dyDescent="0.25">
      <c r="S1456" s="320">
        <f t="shared" si="347"/>
        <v>0</v>
      </c>
      <c r="T1456" s="320">
        <f t="shared" si="348"/>
        <v>0</v>
      </c>
      <c r="U1456" s="320"/>
      <c r="V1456" s="320" t="e">
        <f>VLOOKUP(S1456,'Price list'!D$15:S$298,15,FALSE)</f>
        <v>#N/A</v>
      </c>
      <c r="W1456" s="320">
        <f t="shared" si="349"/>
        <v>0</v>
      </c>
      <c r="X1456" s="320">
        <f t="shared" si="350"/>
        <v>0</v>
      </c>
      <c r="Y1456" s="318" t="e">
        <f t="shared" si="346"/>
        <v>#N/A</v>
      </c>
      <c r="Z1456" s="318">
        <f t="shared" si="351"/>
        <v>0</v>
      </c>
      <c r="AC1456" s="318" t="e">
        <f t="shared" si="352"/>
        <v>#N/A</v>
      </c>
      <c r="AD1456" s="318">
        <f t="shared" si="353"/>
        <v>0</v>
      </c>
      <c r="AE1456" s="318" t="e">
        <f t="shared" si="354"/>
        <v>#N/A</v>
      </c>
      <c r="AF1456" s="318" t="e">
        <f>VLOOKUP(AC1456,'Price list'!AN:AO,2,FALSE)</f>
        <v>#N/A</v>
      </c>
      <c r="AG1456" s="318">
        <f t="shared" si="355"/>
        <v>0</v>
      </c>
      <c r="AH1456" s="318">
        <f t="shared" si="356"/>
        <v>0</v>
      </c>
      <c r="AI1456" s="318">
        <f t="shared" si="357"/>
        <v>0</v>
      </c>
    </row>
    <row r="1457" spans="19:35" x14ac:dyDescent="0.25">
      <c r="S1457" s="320">
        <f t="shared" si="347"/>
        <v>0</v>
      </c>
      <c r="T1457" s="320">
        <f t="shared" si="348"/>
        <v>0</v>
      </c>
      <c r="U1457" s="320"/>
      <c r="V1457" s="320" t="e">
        <f>VLOOKUP(S1457,'Price list'!D$15:S$298,15,FALSE)</f>
        <v>#N/A</v>
      </c>
      <c r="W1457" s="320">
        <f t="shared" si="349"/>
        <v>0</v>
      </c>
      <c r="X1457" s="320">
        <f t="shared" si="350"/>
        <v>0</v>
      </c>
      <c r="Y1457" s="318" t="e">
        <f t="shared" si="346"/>
        <v>#N/A</v>
      </c>
      <c r="Z1457" s="318">
        <f t="shared" si="351"/>
        <v>0</v>
      </c>
      <c r="AC1457" s="318" t="e">
        <f t="shared" si="352"/>
        <v>#N/A</v>
      </c>
      <c r="AD1457" s="318">
        <f t="shared" si="353"/>
        <v>0</v>
      </c>
      <c r="AE1457" s="318" t="e">
        <f t="shared" si="354"/>
        <v>#N/A</v>
      </c>
      <c r="AF1457" s="318" t="e">
        <f>VLOOKUP(AC1457,'Price list'!AN:AO,2,FALSE)</f>
        <v>#N/A</v>
      </c>
      <c r="AG1457" s="318">
        <f t="shared" si="355"/>
        <v>0</v>
      </c>
      <c r="AH1457" s="318">
        <f t="shared" si="356"/>
        <v>0</v>
      </c>
      <c r="AI1457" s="318">
        <f t="shared" si="357"/>
        <v>0</v>
      </c>
    </row>
    <row r="1458" spans="19:35" x14ac:dyDescent="0.25">
      <c r="S1458" s="320">
        <f t="shared" si="347"/>
        <v>0</v>
      </c>
      <c r="T1458" s="320">
        <f t="shared" si="348"/>
        <v>0</v>
      </c>
      <c r="U1458" s="320"/>
      <c r="V1458" s="320" t="e">
        <f>VLOOKUP(S1458,'Price list'!D$15:S$298,15,FALSE)</f>
        <v>#N/A</v>
      </c>
      <c r="W1458" s="320">
        <f t="shared" si="349"/>
        <v>0</v>
      </c>
      <c r="X1458" s="320">
        <f t="shared" si="350"/>
        <v>0</v>
      </c>
      <c r="Y1458" s="318" t="e">
        <f t="shared" si="346"/>
        <v>#N/A</v>
      </c>
      <c r="Z1458" s="318">
        <f t="shared" si="351"/>
        <v>0</v>
      </c>
      <c r="AC1458" s="318" t="e">
        <f t="shared" si="352"/>
        <v>#N/A</v>
      </c>
      <c r="AD1458" s="318">
        <f t="shared" si="353"/>
        <v>0</v>
      </c>
      <c r="AE1458" s="318" t="e">
        <f t="shared" si="354"/>
        <v>#N/A</v>
      </c>
      <c r="AF1458" s="318" t="e">
        <f>VLOOKUP(AC1458,'Price list'!AN:AO,2,FALSE)</f>
        <v>#N/A</v>
      </c>
      <c r="AG1458" s="318">
        <f t="shared" si="355"/>
        <v>0</v>
      </c>
      <c r="AH1458" s="318">
        <f t="shared" si="356"/>
        <v>0</v>
      </c>
      <c r="AI1458" s="318">
        <f t="shared" si="357"/>
        <v>0</v>
      </c>
    </row>
    <row r="1459" spans="19:35" x14ac:dyDescent="0.25">
      <c r="S1459" s="320">
        <f t="shared" si="347"/>
        <v>0</v>
      </c>
      <c r="T1459" s="320">
        <f t="shared" si="348"/>
        <v>0</v>
      </c>
      <c r="U1459" s="320"/>
      <c r="V1459" s="320" t="e">
        <f>VLOOKUP(S1459,'Price list'!D$15:S$298,15,FALSE)</f>
        <v>#N/A</v>
      </c>
      <c r="W1459" s="320">
        <f t="shared" si="349"/>
        <v>0</v>
      </c>
      <c r="X1459" s="320">
        <f t="shared" si="350"/>
        <v>0</v>
      </c>
      <c r="Y1459" s="318" t="e">
        <f t="shared" si="346"/>
        <v>#N/A</v>
      </c>
      <c r="Z1459" s="318">
        <f t="shared" si="351"/>
        <v>0</v>
      </c>
      <c r="AC1459" s="318" t="e">
        <f t="shared" si="352"/>
        <v>#N/A</v>
      </c>
      <c r="AD1459" s="318">
        <f t="shared" si="353"/>
        <v>0</v>
      </c>
      <c r="AE1459" s="318" t="e">
        <f t="shared" si="354"/>
        <v>#N/A</v>
      </c>
      <c r="AF1459" s="318" t="e">
        <f>VLOOKUP(AC1459,'Price list'!AN:AO,2,FALSE)</f>
        <v>#N/A</v>
      </c>
      <c r="AG1459" s="318">
        <f t="shared" si="355"/>
        <v>0</v>
      </c>
      <c r="AH1459" s="318">
        <f t="shared" si="356"/>
        <v>0</v>
      </c>
      <c r="AI1459" s="318">
        <f t="shared" si="357"/>
        <v>0</v>
      </c>
    </row>
    <row r="1460" spans="19:35" x14ac:dyDescent="0.25">
      <c r="S1460" s="320">
        <f t="shared" si="347"/>
        <v>0</v>
      </c>
      <c r="T1460" s="320">
        <f t="shared" si="348"/>
        <v>0</v>
      </c>
      <c r="U1460" s="320"/>
      <c r="V1460" s="320" t="e">
        <f>VLOOKUP(S1460,'Price list'!D$15:S$298,15,FALSE)</f>
        <v>#N/A</v>
      </c>
      <c r="W1460" s="320">
        <f t="shared" si="349"/>
        <v>0</v>
      </c>
      <c r="X1460" s="320">
        <f t="shared" si="350"/>
        <v>0</v>
      </c>
      <c r="Y1460" s="318" t="e">
        <f t="shared" si="346"/>
        <v>#N/A</v>
      </c>
      <c r="Z1460" s="318">
        <f t="shared" si="351"/>
        <v>0</v>
      </c>
      <c r="AC1460" s="318" t="e">
        <f t="shared" si="352"/>
        <v>#N/A</v>
      </c>
      <c r="AD1460" s="318">
        <f t="shared" si="353"/>
        <v>0</v>
      </c>
      <c r="AE1460" s="318" t="e">
        <f t="shared" si="354"/>
        <v>#N/A</v>
      </c>
      <c r="AF1460" s="318" t="e">
        <f>VLOOKUP(AC1460,'Price list'!AN:AO,2,FALSE)</f>
        <v>#N/A</v>
      </c>
      <c r="AG1460" s="318">
        <f t="shared" si="355"/>
        <v>0</v>
      </c>
      <c r="AH1460" s="318">
        <f t="shared" si="356"/>
        <v>0</v>
      </c>
      <c r="AI1460" s="318">
        <f t="shared" si="357"/>
        <v>0</v>
      </c>
    </row>
    <row r="1461" spans="19:35" x14ac:dyDescent="0.25">
      <c r="S1461" s="320">
        <f t="shared" si="347"/>
        <v>0</v>
      </c>
      <c r="T1461" s="320">
        <f t="shared" si="348"/>
        <v>0</v>
      </c>
      <c r="U1461" s="320"/>
      <c r="V1461" s="320" t="e">
        <f>VLOOKUP(S1461,'Price list'!D$15:S$298,15,FALSE)</f>
        <v>#N/A</v>
      </c>
      <c r="W1461" s="320">
        <f t="shared" si="349"/>
        <v>0</v>
      </c>
      <c r="X1461" s="320">
        <f t="shared" si="350"/>
        <v>0</v>
      </c>
      <c r="Y1461" s="318" t="e">
        <f t="shared" si="346"/>
        <v>#N/A</v>
      </c>
      <c r="Z1461" s="318">
        <f t="shared" si="351"/>
        <v>0</v>
      </c>
      <c r="AC1461" s="318" t="e">
        <f t="shared" si="352"/>
        <v>#N/A</v>
      </c>
      <c r="AD1461" s="318">
        <f t="shared" si="353"/>
        <v>0</v>
      </c>
      <c r="AE1461" s="318" t="e">
        <f t="shared" si="354"/>
        <v>#N/A</v>
      </c>
      <c r="AF1461" s="318" t="e">
        <f>VLOOKUP(AC1461,'Price list'!AN:AO,2,FALSE)</f>
        <v>#N/A</v>
      </c>
      <c r="AG1461" s="318">
        <f t="shared" si="355"/>
        <v>0</v>
      </c>
      <c r="AH1461" s="318">
        <f t="shared" si="356"/>
        <v>0</v>
      </c>
      <c r="AI1461" s="318">
        <f t="shared" si="357"/>
        <v>0</v>
      </c>
    </row>
    <row r="1462" spans="19:35" x14ac:dyDescent="0.25">
      <c r="S1462" s="320">
        <f t="shared" si="347"/>
        <v>0</v>
      </c>
      <c r="T1462" s="320">
        <f t="shared" si="348"/>
        <v>0</v>
      </c>
      <c r="U1462" s="320"/>
      <c r="V1462" s="320" t="e">
        <f>VLOOKUP(S1462,'Price list'!D$15:S$298,15,FALSE)</f>
        <v>#N/A</v>
      </c>
      <c r="W1462" s="320">
        <f t="shared" si="349"/>
        <v>0</v>
      </c>
      <c r="X1462" s="320">
        <f t="shared" si="350"/>
        <v>0</v>
      </c>
      <c r="Y1462" s="318" t="e">
        <f t="shared" si="346"/>
        <v>#N/A</v>
      </c>
      <c r="Z1462" s="318">
        <f t="shared" si="351"/>
        <v>0</v>
      </c>
      <c r="AC1462" s="318" t="e">
        <f t="shared" si="352"/>
        <v>#N/A</v>
      </c>
      <c r="AD1462" s="318">
        <f t="shared" si="353"/>
        <v>0</v>
      </c>
      <c r="AE1462" s="318" t="e">
        <f t="shared" si="354"/>
        <v>#N/A</v>
      </c>
      <c r="AF1462" s="318" t="e">
        <f>VLOOKUP(AC1462,'Price list'!AN:AO,2,FALSE)</f>
        <v>#N/A</v>
      </c>
      <c r="AG1462" s="318">
        <f t="shared" si="355"/>
        <v>0</v>
      </c>
      <c r="AH1462" s="318">
        <f t="shared" si="356"/>
        <v>0</v>
      </c>
      <c r="AI1462" s="318">
        <f t="shared" si="357"/>
        <v>0</v>
      </c>
    </row>
    <row r="1463" spans="19:35" x14ac:dyDescent="0.25">
      <c r="S1463" s="320">
        <f t="shared" si="347"/>
        <v>0</v>
      </c>
      <c r="T1463" s="320">
        <f t="shared" si="348"/>
        <v>0</v>
      </c>
      <c r="U1463" s="320"/>
      <c r="V1463" s="320" t="e">
        <f>VLOOKUP(S1463,'Price list'!D$15:S$298,15,FALSE)</f>
        <v>#N/A</v>
      </c>
      <c r="W1463" s="320">
        <f t="shared" si="349"/>
        <v>0</v>
      </c>
      <c r="X1463" s="320">
        <f t="shared" si="350"/>
        <v>0</v>
      </c>
      <c r="Y1463" s="318" t="e">
        <f t="shared" si="346"/>
        <v>#N/A</v>
      </c>
      <c r="Z1463" s="318">
        <f t="shared" si="351"/>
        <v>0</v>
      </c>
      <c r="AC1463" s="318" t="e">
        <f t="shared" si="352"/>
        <v>#N/A</v>
      </c>
      <c r="AD1463" s="318">
        <f t="shared" si="353"/>
        <v>0</v>
      </c>
      <c r="AE1463" s="318" t="e">
        <f t="shared" si="354"/>
        <v>#N/A</v>
      </c>
      <c r="AF1463" s="318" t="e">
        <f>VLOOKUP(AC1463,'Price list'!AN:AO,2,FALSE)</f>
        <v>#N/A</v>
      </c>
      <c r="AG1463" s="318">
        <f t="shared" si="355"/>
        <v>0</v>
      </c>
      <c r="AH1463" s="318">
        <f t="shared" si="356"/>
        <v>0</v>
      </c>
      <c r="AI1463" s="318">
        <f t="shared" si="357"/>
        <v>0</v>
      </c>
    </row>
    <row r="1464" spans="19:35" x14ac:dyDescent="0.25">
      <c r="S1464" s="320">
        <f t="shared" si="347"/>
        <v>0</v>
      </c>
      <c r="T1464" s="320">
        <f t="shared" si="348"/>
        <v>0</v>
      </c>
      <c r="U1464" s="320"/>
      <c r="V1464" s="320" t="e">
        <f>VLOOKUP(S1464,'Price list'!D$15:S$298,15,FALSE)</f>
        <v>#N/A</v>
      </c>
      <c r="W1464" s="320">
        <f t="shared" si="349"/>
        <v>0</v>
      </c>
      <c r="X1464" s="320">
        <f t="shared" si="350"/>
        <v>0</v>
      </c>
      <c r="Y1464" s="318" t="e">
        <f t="shared" si="346"/>
        <v>#N/A</v>
      </c>
      <c r="Z1464" s="318">
        <f t="shared" si="351"/>
        <v>0</v>
      </c>
      <c r="AC1464" s="318" t="e">
        <f t="shared" si="352"/>
        <v>#N/A</v>
      </c>
      <c r="AD1464" s="318">
        <f t="shared" si="353"/>
        <v>0</v>
      </c>
      <c r="AE1464" s="318" t="e">
        <f t="shared" si="354"/>
        <v>#N/A</v>
      </c>
      <c r="AF1464" s="318" t="e">
        <f>VLOOKUP(AC1464,'Price list'!AN:AO,2,FALSE)</f>
        <v>#N/A</v>
      </c>
      <c r="AG1464" s="318">
        <f t="shared" si="355"/>
        <v>0</v>
      </c>
      <c r="AH1464" s="318">
        <f t="shared" si="356"/>
        <v>0</v>
      </c>
      <c r="AI1464" s="318">
        <f t="shared" si="357"/>
        <v>0</v>
      </c>
    </row>
    <row r="1465" spans="19:35" x14ac:dyDescent="0.25">
      <c r="S1465" s="320">
        <f t="shared" si="347"/>
        <v>0</v>
      </c>
      <c r="T1465" s="320">
        <f t="shared" si="348"/>
        <v>0</v>
      </c>
      <c r="U1465" s="320"/>
      <c r="V1465" s="320" t="e">
        <f>VLOOKUP(S1465,'Price list'!D$15:S$298,15,FALSE)</f>
        <v>#N/A</v>
      </c>
      <c r="W1465" s="320">
        <f t="shared" si="349"/>
        <v>0</v>
      </c>
      <c r="X1465" s="320">
        <f t="shared" si="350"/>
        <v>0</v>
      </c>
      <c r="Y1465" s="318" t="e">
        <f t="shared" si="346"/>
        <v>#N/A</v>
      </c>
      <c r="Z1465" s="318">
        <f t="shared" si="351"/>
        <v>0</v>
      </c>
      <c r="AC1465" s="318" t="e">
        <f t="shared" si="352"/>
        <v>#N/A</v>
      </c>
      <c r="AD1465" s="318">
        <f t="shared" si="353"/>
        <v>0</v>
      </c>
      <c r="AE1465" s="318" t="e">
        <f t="shared" si="354"/>
        <v>#N/A</v>
      </c>
      <c r="AF1465" s="318" t="e">
        <f>VLOOKUP(AC1465,'Price list'!AN:AO,2,FALSE)</f>
        <v>#N/A</v>
      </c>
      <c r="AG1465" s="318">
        <f t="shared" si="355"/>
        <v>0</v>
      </c>
      <c r="AH1465" s="318">
        <f t="shared" si="356"/>
        <v>0</v>
      </c>
      <c r="AI1465" s="318">
        <f t="shared" si="357"/>
        <v>0</v>
      </c>
    </row>
    <row r="1466" spans="19:35" x14ac:dyDescent="0.25">
      <c r="S1466" s="320">
        <f t="shared" si="347"/>
        <v>0</v>
      </c>
      <c r="T1466" s="320">
        <f t="shared" si="348"/>
        <v>0</v>
      </c>
      <c r="U1466" s="320"/>
      <c r="V1466" s="320" t="e">
        <f>VLOOKUP(S1466,'Price list'!D$15:S$298,15,FALSE)</f>
        <v>#N/A</v>
      </c>
      <c r="W1466" s="320">
        <f t="shared" si="349"/>
        <v>0</v>
      </c>
      <c r="X1466" s="320">
        <f t="shared" si="350"/>
        <v>0</v>
      </c>
      <c r="Y1466" s="318" t="e">
        <f t="shared" si="346"/>
        <v>#N/A</v>
      </c>
      <c r="Z1466" s="318">
        <f t="shared" si="351"/>
        <v>0</v>
      </c>
      <c r="AC1466" s="318" t="e">
        <f t="shared" si="352"/>
        <v>#N/A</v>
      </c>
      <c r="AD1466" s="318">
        <f t="shared" si="353"/>
        <v>0</v>
      </c>
      <c r="AE1466" s="318" t="e">
        <f t="shared" si="354"/>
        <v>#N/A</v>
      </c>
      <c r="AF1466" s="318" t="e">
        <f>VLOOKUP(AC1466,'Price list'!AN:AO,2,FALSE)</f>
        <v>#N/A</v>
      </c>
      <c r="AG1466" s="318">
        <f t="shared" si="355"/>
        <v>0</v>
      </c>
      <c r="AH1466" s="318">
        <f t="shared" si="356"/>
        <v>0</v>
      </c>
      <c r="AI1466" s="318">
        <f t="shared" si="357"/>
        <v>0</v>
      </c>
    </row>
    <row r="1467" spans="19:35" x14ac:dyDescent="0.25">
      <c r="S1467" s="320">
        <f t="shared" si="347"/>
        <v>0</v>
      </c>
      <c r="T1467" s="320">
        <f t="shared" si="348"/>
        <v>0</v>
      </c>
      <c r="U1467" s="320"/>
      <c r="V1467" s="320" t="e">
        <f>VLOOKUP(S1467,'Price list'!D$15:S$298,15,FALSE)</f>
        <v>#N/A</v>
      </c>
      <c r="W1467" s="320">
        <f t="shared" si="349"/>
        <v>0</v>
      </c>
      <c r="X1467" s="320">
        <f t="shared" si="350"/>
        <v>0</v>
      </c>
      <c r="Y1467" s="318" t="e">
        <f t="shared" si="346"/>
        <v>#N/A</v>
      </c>
      <c r="Z1467" s="318">
        <f t="shared" si="351"/>
        <v>0</v>
      </c>
      <c r="AC1467" s="318" t="e">
        <f t="shared" si="352"/>
        <v>#N/A</v>
      </c>
      <c r="AD1467" s="318">
        <f t="shared" si="353"/>
        <v>0</v>
      </c>
      <c r="AE1467" s="318" t="e">
        <f t="shared" si="354"/>
        <v>#N/A</v>
      </c>
      <c r="AF1467" s="318" t="e">
        <f>VLOOKUP(AC1467,'Price list'!AN:AO,2,FALSE)</f>
        <v>#N/A</v>
      </c>
      <c r="AG1467" s="318">
        <f t="shared" si="355"/>
        <v>0</v>
      </c>
      <c r="AH1467" s="318">
        <f t="shared" si="356"/>
        <v>0</v>
      </c>
      <c r="AI1467" s="318">
        <f t="shared" si="357"/>
        <v>0</v>
      </c>
    </row>
    <row r="1468" spans="19:35" x14ac:dyDescent="0.25">
      <c r="S1468" s="320">
        <f t="shared" si="347"/>
        <v>0</v>
      </c>
      <c r="T1468" s="320">
        <f t="shared" si="348"/>
        <v>0</v>
      </c>
      <c r="U1468" s="320"/>
      <c r="V1468" s="320" t="e">
        <f>VLOOKUP(S1468,'Price list'!D$15:S$298,15,FALSE)</f>
        <v>#N/A</v>
      </c>
      <c r="W1468" s="320">
        <f t="shared" si="349"/>
        <v>0</v>
      </c>
      <c r="X1468" s="320">
        <f t="shared" si="350"/>
        <v>0</v>
      </c>
      <c r="Y1468" s="318" t="e">
        <f t="shared" si="346"/>
        <v>#N/A</v>
      </c>
      <c r="Z1468" s="318">
        <f t="shared" si="351"/>
        <v>0</v>
      </c>
      <c r="AC1468" s="318" t="e">
        <f t="shared" si="352"/>
        <v>#N/A</v>
      </c>
      <c r="AD1468" s="318">
        <f t="shared" si="353"/>
        <v>0</v>
      </c>
      <c r="AE1468" s="318" t="e">
        <f t="shared" si="354"/>
        <v>#N/A</v>
      </c>
      <c r="AF1468" s="318" t="e">
        <f>VLOOKUP(AC1468,'Price list'!AN:AO,2,FALSE)</f>
        <v>#N/A</v>
      </c>
      <c r="AG1468" s="318">
        <f t="shared" si="355"/>
        <v>0</v>
      </c>
      <c r="AH1468" s="318">
        <f t="shared" si="356"/>
        <v>0</v>
      </c>
      <c r="AI1468" s="318">
        <f t="shared" si="357"/>
        <v>0</v>
      </c>
    </row>
    <row r="1469" spans="19:35" x14ac:dyDescent="0.25">
      <c r="S1469" s="320">
        <f t="shared" si="347"/>
        <v>0</v>
      </c>
      <c r="T1469" s="320">
        <f t="shared" si="348"/>
        <v>0</v>
      </c>
      <c r="U1469" s="320"/>
      <c r="V1469" s="320" t="e">
        <f>VLOOKUP(S1469,'Price list'!D$15:S$298,15,FALSE)</f>
        <v>#N/A</v>
      </c>
      <c r="W1469" s="320">
        <f t="shared" si="349"/>
        <v>0</v>
      </c>
      <c r="X1469" s="320">
        <f t="shared" si="350"/>
        <v>0</v>
      </c>
      <c r="Y1469" s="318" t="e">
        <f t="shared" si="346"/>
        <v>#N/A</v>
      </c>
      <c r="Z1469" s="318">
        <f t="shared" si="351"/>
        <v>0</v>
      </c>
      <c r="AC1469" s="318" t="e">
        <f t="shared" si="352"/>
        <v>#N/A</v>
      </c>
      <c r="AD1469" s="318">
        <f t="shared" si="353"/>
        <v>0</v>
      </c>
      <c r="AE1469" s="318" t="e">
        <f t="shared" si="354"/>
        <v>#N/A</v>
      </c>
      <c r="AF1469" s="318" t="e">
        <f>VLOOKUP(AC1469,'Price list'!AN:AO,2,FALSE)</f>
        <v>#N/A</v>
      </c>
      <c r="AG1469" s="318">
        <f t="shared" si="355"/>
        <v>0</v>
      </c>
      <c r="AH1469" s="318">
        <f t="shared" si="356"/>
        <v>0</v>
      </c>
      <c r="AI1469" s="318">
        <f t="shared" si="357"/>
        <v>0</v>
      </c>
    </row>
    <row r="1470" spans="19:35" x14ac:dyDescent="0.25">
      <c r="S1470" s="320">
        <f t="shared" si="347"/>
        <v>0</v>
      </c>
      <c r="T1470" s="320">
        <f t="shared" si="348"/>
        <v>0</v>
      </c>
      <c r="U1470" s="320"/>
      <c r="V1470" s="320" t="e">
        <f>VLOOKUP(S1470,'Price list'!D$15:S$298,15,FALSE)</f>
        <v>#N/A</v>
      </c>
      <c r="W1470" s="320">
        <f t="shared" si="349"/>
        <v>0</v>
      </c>
      <c r="X1470" s="320">
        <f t="shared" si="350"/>
        <v>0</v>
      </c>
      <c r="Y1470" s="318" t="e">
        <f t="shared" si="346"/>
        <v>#N/A</v>
      </c>
      <c r="Z1470" s="318">
        <f t="shared" si="351"/>
        <v>0</v>
      </c>
      <c r="AC1470" s="318" t="e">
        <f t="shared" si="352"/>
        <v>#N/A</v>
      </c>
      <c r="AD1470" s="318">
        <f t="shared" si="353"/>
        <v>0</v>
      </c>
      <c r="AE1470" s="318" t="e">
        <f t="shared" si="354"/>
        <v>#N/A</v>
      </c>
      <c r="AF1470" s="318" t="e">
        <f>VLOOKUP(AC1470,'Price list'!AN:AO,2,FALSE)</f>
        <v>#N/A</v>
      </c>
      <c r="AG1470" s="318">
        <f t="shared" si="355"/>
        <v>0</v>
      </c>
      <c r="AH1470" s="318">
        <f t="shared" si="356"/>
        <v>0</v>
      </c>
      <c r="AI1470" s="318">
        <f t="shared" si="357"/>
        <v>0</v>
      </c>
    </row>
    <row r="1471" spans="19:35" x14ac:dyDescent="0.25">
      <c r="S1471" s="320">
        <f t="shared" si="347"/>
        <v>0</v>
      </c>
      <c r="T1471" s="320">
        <f t="shared" si="348"/>
        <v>0</v>
      </c>
      <c r="U1471" s="320"/>
      <c r="V1471" s="320" t="e">
        <f>VLOOKUP(S1471,'Price list'!D$15:S$298,15,FALSE)</f>
        <v>#N/A</v>
      </c>
      <c r="W1471" s="320">
        <f t="shared" si="349"/>
        <v>0</v>
      </c>
      <c r="X1471" s="320">
        <f t="shared" si="350"/>
        <v>0</v>
      </c>
      <c r="Y1471" s="318" t="e">
        <f t="shared" si="346"/>
        <v>#N/A</v>
      </c>
      <c r="Z1471" s="318">
        <f t="shared" si="351"/>
        <v>0</v>
      </c>
      <c r="AC1471" s="318" t="e">
        <f t="shared" si="352"/>
        <v>#N/A</v>
      </c>
      <c r="AD1471" s="318">
        <f t="shared" si="353"/>
        <v>0</v>
      </c>
      <c r="AE1471" s="318" t="e">
        <f t="shared" si="354"/>
        <v>#N/A</v>
      </c>
      <c r="AF1471" s="318" t="e">
        <f>VLOOKUP(AC1471,'Price list'!AN:AO,2,FALSE)</f>
        <v>#N/A</v>
      </c>
      <c r="AG1471" s="318">
        <f t="shared" si="355"/>
        <v>0</v>
      </c>
      <c r="AH1471" s="318">
        <f t="shared" si="356"/>
        <v>0</v>
      </c>
      <c r="AI1471" s="318">
        <f t="shared" si="357"/>
        <v>0</v>
      </c>
    </row>
    <row r="1472" spans="19:35" x14ac:dyDescent="0.25">
      <c r="S1472" s="320">
        <f t="shared" si="347"/>
        <v>0</v>
      </c>
      <c r="T1472" s="320">
        <f t="shared" si="348"/>
        <v>0</v>
      </c>
      <c r="U1472" s="320"/>
      <c r="V1472" s="320" t="e">
        <f>VLOOKUP(S1472,'Price list'!D$15:S$298,15,FALSE)</f>
        <v>#N/A</v>
      </c>
      <c r="W1472" s="320">
        <f t="shared" si="349"/>
        <v>0</v>
      </c>
      <c r="X1472" s="320">
        <f t="shared" si="350"/>
        <v>0</v>
      </c>
      <c r="Y1472" s="318" t="e">
        <f t="shared" si="346"/>
        <v>#N/A</v>
      </c>
      <c r="Z1472" s="318">
        <f t="shared" si="351"/>
        <v>0</v>
      </c>
      <c r="AC1472" s="318" t="e">
        <f t="shared" si="352"/>
        <v>#N/A</v>
      </c>
      <c r="AD1472" s="318">
        <f t="shared" si="353"/>
        <v>0</v>
      </c>
      <c r="AE1472" s="318" t="e">
        <f t="shared" si="354"/>
        <v>#N/A</v>
      </c>
      <c r="AF1472" s="318" t="e">
        <f>VLOOKUP(AC1472,'Price list'!AN:AO,2,FALSE)</f>
        <v>#N/A</v>
      </c>
      <c r="AG1472" s="318">
        <f t="shared" si="355"/>
        <v>0</v>
      </c>
      <c r="AH1472" s="318">
        <f t="shared" si="356"/>
        <v>0</v>
      </c>
      <c r="AI1472" s="318">
        <f t="shared" si="357"/>
        <v>0</v>
      </c>
    </row>
    <row r="1473" spans="19:35" x14ac:dyDescent="0.25">
      <c r="S1473" s="320">
        <f t="shared" si="347"/>
        <v>0</v>
      </c>
      <c r="T1473" s="320">
        <f t="shared" si="348"/>
        <v>0</v>
      </c>
      <c r="U1473" s="320"/>
      <c r="V1473" s="320" t="e">
        <f>VLOOKUP(S1473,'Price list'!D$15:S$298,15,FALSE)</f>
        <v>#N/A</v>
      </c>
      <c r="W1473" s="320">
        <f t="shared" si="349"/>
        <v>0</v>
      </c>
      <c r="X1473" s="320">
        <f t="shared" si="350"/>
        <v>0</v>
      </c>
      <c r="Y1473" s="318" t="e">
        <f t="shared" si="346"/>
        <v>#N/A</v>
      </c>
      <c r="Z1473" s="318">
        <f t="shared" si="351"/>
        <v>0</v>
      </c>
      <c r="AC1473" s="318" t="e">
        <f t="shared" si="352"/>
        <v>#N/A</v>
      </c>
      <c r="AD1473" s="318">
        <f t="shared" si="353"/>
        <v>0</v>
      </c>
      <c r="AE1473" s="318" t="e">
        <f t="shared" si="354"/>
        <v>#N/A</v>
      </c>
      <c r="AF1473" s="318" t="e">
        <f>VLOOKUP(AC1473,'Price list'!AN:AO,2,FALSE)</f>
        <v>#N/A</v>
      </c>
      <c r="AG1473" s="318">
        <f t="shared" si="355"/>
        <v>0</v>
      </c>
      <c r="AH1473" s="318">
        <f t="shared" si="356"/>
        <v>0</v>
      </c>
      <c r="AI1473" s="318">
        <f t="shared" si="357"/>
        <v>0</v>
      </c>
    </row>
    <row r="1474" spans="19:35" x14ac:dyDescent="0.25">
      <c r="S1474" s="320">
        <f t="shared" si="347"/>
        <v>0</v>
      </c>
      <c r="T1474" s="320">
        <f t="shared" si="348"/>
        <v>0</v>
      </c>
      <c r="U1474" s="320"/>
      <c r="V1474" s="320" t="e">
        <f>VLOOKUP(S1474,'Price list'!D$15:S$298,15,FALSE)</f>
        <v>#N/A</v>
      </c>
      <c r="W1474" s="320">
        <f t="shared" si="349"/>
        <v>0</v>
      </c>
      <c r="X1474" s="320">
        <f t="shared" si="350"/>
        <v>0</v>
      </c>
      <c r="Y1474" s="318" t="e">
        <f t="shared" si="346"/>
        <v>#N/A</v>
      </c>
      <c r="Z1474" s="318">
        <f t="shared" si="351"/>
        <v>0</v>
      </c>
      <c r="AC1474" s="318" t="e">
        <f t="shared" si="352"/>
        <v>#N/A</v>
      </c>
      <c r="AD1474" s="318">
        <f t="shared" si="353"/>
        <v>0</v>
      </c>
      <c r="AE1474" s="318" t="e">
        <f t="shared" si="354"/>
        <v>#N/A</v>
      </c>
      <c r="AF1474" s="318" t="e">
        <f>VLOOKUP(AC1474,'Price list'!AN:AO,2,FALSE)</f>
        <v>#N/A</v>
      </c>
      <c r="AG1474" s="318">
        <f t="shared" si="355"/>
        <v>0</v>
      </c>
      <c r="AH1474" s="318">
        <f t="shared" si="356"/>
        <v>0</v>
      </c>
      <c r="AI1474" s="318">
        <f t="shared" si="357"/>
        <v>0</v>
      </c>
    </row>
    <row r="1475" spans="19:35" x14ac:dyDescent="0.25">
      <c r="S1475" s="320">
        <f t="shared" si="347"/>
        <v>0</v>
      </c>
      <c r="T1475" s="320">
        <f t="shared" si="348"/>
        <v>0</v>
      </c>
      <c r="U1475" s="320"/>
      <c r="V1475" s="320" t="e">
        <f>VLOOKUP(S1475,'Price list'!D$15:S$298,15,FALSE)</f>
        <v>#N/A</v>
      </c>
      <c r="W1475" s="320">
        <f t="shared" si="349"/>
        <v>0</v>
      </c>
      <c r="X1475" s="320">
        <f t="shared" si="350"/>
        <v>0</v>
      </c>
      <c r="Y1475" s="318" t="e">
        <f t="shared" ref="Y1475:Y1538" si="358">VLOOKUP(A1475,AA:AB,2,FALSE)</f>
        <v>#N/A</v>
      </c>
      <c r="Z1475" s="318">
        <f t="shared" si="351"/>
        <v>0</v>
      </c>
      <c r="AC1475" s="318" t="e">
        <f t="shared" si="352"/>
        <v>#N/A</v>
      </c>
      <c r="AD1475" s="318">
        <f t="shared" si="353"/>
        <v>0</v>
      </c>
      <c r="AE1475" s="318" t="e">
        <f t="shared" si="354"/>
        <v>#N/A</v>
      </c>
      <c r="AF1475" s="318" t="e">
        <f>VLOOKUP(AC1475,'Price list'!AN:AO,2,FALSE)</f>
        <v>#N/A</v>
      </c>
      <c r="AG1475" s="318">
        <f t="shared" si="355"/>
        <v>0</v>
      </c>
      <c r="AH1475" s="318">
        <f t="shared" si="356"/>
        <v>0</v>
      </c>
      <c r="AI1475" s="318">
        <f t="shared" si="357"/>
        <v>0</v>
      </c>
    </row>
    <row r="1476" spans="19:35" x14ac:dyDescent="0.25">
      <c r="S1476" s="320">
        <f t="shared" si="347"/>
        <v>0</v>
      </c>
      <c r="T1476" s="320">
        <f t="shared" si="348"/>
        <v>0</v>
      </c>
      <c r="U1476" s="320"/>
      <c r="V1476" s="320" t="e">
        <f>VLOOKUP(S1476,'Price list'!D$15:S$298,15,FALSE)</f>
        <v>#N/A</v>
      </c>
      <c r="W1476" s="320">
        <f t="shared" si="349"/>
        <v>0</v>
      </c>
      <c r="X1476" s="320">
        <f t="shared" si="350"/>
        <v>0</v>
      </c>
      <c r="Y1476" s="318" t="e">
        <f t="shared" si="358"/>
        <v>#N/A</v>
      </c>
      <c r="Z1476" s="318">
        <f t="shared" si="351"/>
        <v>0</v>
      </c>
      <c r="AC1476" s="318" t="e">
        <f t="shared" si="352"/>
        <v>#N/A</v>
      </c>
      <c r="AD1476" s="318">
        <f t="shared" si="353"/>
        <v>0</v>
      </c>
      <c r="AE1476" s="318" t="e">
        <f t="shared" si="354"/>
        <v>#N/A</v>
      </c>
      <c r="AF1476" s="318" t="e">
        <f>VLOOKUP(AC1476,'Price list'!AN:AO,2,FALSE)</f>
        <v>#N/A</v>
      </c>
      <c r="AG1476" s="318">
        <f t="shared" si="355"/>
        <v>0</v>
      </c>
      <c r="AH1476" s="318">
        <f t="shared" si="356"/>
        <v>0</v>
      </c>
      <c r="AI1476" s="318">
        <f t="shared" si="357"/>
        <v>0</v>
      </c>
    </row>
    <row r="1477" spans="19:35" x14ac:dyDescent="0.25">
      <c r="S1477" s="320">
        <f t="shared" si="347"/>
        <v>0</v>
      </c>
      <c r="T1477" s="320">
        <f t="shared" si="348"/>
        <v>0</v>
      </c>
      <c r="U1477" s="320"/>
      <c r="V1477" s="320" t="e">
        <f>VLOOKUP(S1477,'Price list'!D$15:S$298,15,FALSE)</f>
        <v>#N/A</v>
      </c>
      <c r="W1477" s="320">
        <f t="shared" si="349"/>
        <v>0</v>
      </c>
      <c r="X1477" s="320">
        <f t="shared" si="350"/>
        <v>0</v>
      </c>
      <c r="Y1477" s="318" t="e">
        <f t="shared" si="358"/>
        <v>#N/A</v>
      </c>
      <c r="Z1477" s="318">
        <f t="shared" si="351"/>
        <v>0</v>
      </c>
      <c r="AC1477" s="318" t="e">
        <f t="shared" si="352"/>
        <v>#N/A</v>
      </c>
      <c r="AD1477" s="318">
        <f t="shared" si="353"/>
        <v>0</v>
      </c>
      <c r="AE1477" s="318" t="e">
        <f t="shared" si="354"/>
        <v>#N/A</v>
      </c>
      <c r="AF1477" s="318" t="e">
        <f>VLOOKUP(AC1477,'Price list'!AN:AO,2,FALSE)</f>
        <v>#N/A</v>
      </c>
      <c r="AG1477" s="318">
        <f t="shared" si="355"/>
        <v>0</v>
      </c>
      <c r="AH1477" s="318">
        <f t="shared" si="356"/>
        <v>0</v>
      </c>
      <c r="AI1477" s="318">
        <f t="shared" si="357"/>
        <v>0</v>
      </c>
    </row>
    <row r="1478" spans="19:35" x14ac:dyDescent="0.25">
      <c r="S1478" s="320">
        <f t="shared" si="347"/>
        <v>0</v>
      </c>
      <c r="T1478" s="320">
        <f t="shared" si="348"/>
        <v>0</v>
      </c>
      <c r="U1478" s="320"/>
      <c r="V1478" s="320" t="e">
        <f>VLOOKUP(S1478,'Price list'!D$15:S$298,15,FALSE)</f>
        <v>#N/A</v>
      </c>
      <c r="W1478" s="320">
        <f t="shared" si="349"/>
        <v>0</v>
      </c>
      <c r="X1478" s="320">
        <f t="shared" si="350"/>
        <v>0</v>
      </c>
      <c r="Y1478" s="318" t="e">
        <f t="shared" si="358"/>
        <v>#N/A</v>
      </c>
      <c r="Z1478" s="318">
        <f t="shared" si="351"/>
        <v>0</v>
      </c>
      <c r="AC1478" s="318" t="e">
        <f t="shared" si="352"/>
        <v>#N/A</v>
      </c>
      <c r="AD1478" s="318">
        <f t="shared" si="353"/>
        <v>0</v>
      </c>
      <c r="AE1478" s="318" t="e">
        <f t="shared" si="354"/>
        <v>#N/A</v>
      </c>
      <c r="AF1478" s="318" t="e">
        <f>VLOOKUP(AC1478,'Price list'!AN:AO,2,FALSE)</f>
        <v>#N/A</v>
      </c>
      <c r="AG1478" s="318">
        <f t="shared" si="355"/>
        <v>0</v>
      </c>
      <c r="AH1478" s="318">
        <f t="shared" si="356"/>
        <v>0</v>
      </c>
      <c r="AI1478" s="318">
        <f t="shared" si="357"/>
        <v>0</v>
      </c>
    </row>
    <row r="1479" spans="19:35" x14ac:dyDescent="0.25">
      <c r="S1479" s="320">
        <f t="shared" si="347"/>
        <v>0</v>
      </c>
      <c r="T1479" s="320">
        <f t="shared" si="348"/>
        <v>0</v>
      </c>
      <c r="U1479" s="320"/>
      <c r="V1479" s="320" t="e">
        <f>VLOOKUP(S1479,'Price list'!D$15:S$298,15,FALSE)</f>
        <v>#N/A</v>
      </c>
      <c r="W1479" s="320">
        <f t="shared" si="349"/>
        <v>0</v>
      </c>
      <c r="X1479" s="320">
        <f t="shared" si="350"/>
        <v>0</v>
      </c>
      <c r="Y1479" s="318" t="e">
        <f t="shared" si="358"/>
        <v>#N/A</v>
      </c>
      <c r="Z1479" s="318">
        <f t="shared" si="351"/>
        <v>0</v>
      </c>
      <c r="AC1479" s="318" t="e">
        <f t="shared" si="352"/>
        <v>#N/A</v>
      </c>
      <c r="AD1479" s="318">
        <f t="shared" si="353"/>
        <v>0</v>
      </c>
      <c r="AE1479" s="318" t="e">
        <f t="shared" si="354"/>
        <v>#N/A</v>
      </c>
      <c r="AF1479" s="318" t="e">
        <f>VLOOKUP(AC1479,'Price list'!AN:AO,2,FALSE)</f>
        <v>#N/A</v>
      </c>
      <c r="AG1479" s="318">
        <f t="shared" si="355"/>
        <v>0</v>
      </c>
      <c r="AH1479" s="318">
        <f t="shared" si="356"/>
        <v>0</v>
      </c>
      <c r="AI1479" s="318">
        <f t="shared" si="357"/>
        <v>0</v>
      </c>
    </row>
    <row r="1480" spans="19:35" x14ac:dyDescent="0.25">
      <c r="S1480" s="320">
        <f t="shared" si="347"/>
        <v>0</v>
      </c>
      <c r="T1480" s="320">
        <f t="shared" si="348"/>
        <v>0</v>
      </c>
      <c r="U1480" s="320"/>
      <c r="V1480" s="320" t="e">
        <f>VLOOKUP(S1480,'Price list'!D$15:S$298,15,FALSE)</f>
        <v>#N/A</v>
      </c>
      <c r="W1480" s="320">
        <f t="shared" si="349"/>
        <v>0</v>
      </c>
      <c r="X1480" s="320">
        <f t="shared" si="350"/>
        <v>0</v>
      </c>
      <c r="Y1480" s="318" t="e">
        <f t="shared" si="358"/>
        <v>#N/A</v>
      </c>
      <c r="Z1480" s="318">
        <f t="shared" si="351"/>
        <v>0</v>
      </c>
      <c r="AC1480" s="318" t="e">
        <f t="shared" si="352"/>
        <v>#N/A</v>
      </c>
      <c r="AD1480" s="318">
        <f t="shared" si="353"/>
        <v>0</v>
      </c>
      <c r="AE1480" s="318" t="e">
        <f t="shared" si="354"/>
        <v>#N/A</v>
      </c>
      <c r="AF1480" s="318" t="e">
        <f>VLOOKUP(AC1480,'Price list'!AN:AO,2,FALSE)</f>
        <v>#N/A</v>
      </c>
      <c r="AG1480" s="318">
        <f t="shared" si="355"/>
        <v>0</v>
      </c>
      <c r="AH1480" s="318">
        <f t="shared" si="356"/>
        <v>0</v>
      </c>
      <c r="AI1480" s="318">
        <f t="shared" si="357"/>
        <v>0</v>
      </c>
    </row>
    <row r="1481" spans="19:35" x14ac:dyDescent="0.25">
      <c r="S1481" s="320">
        <f t="shared" ref="S1481:S1544" si="359">E1481</f>
        <v>0</v>
      </c>
      <c r="T1481" s="320">
        <f t="shared" ref="T1481:T1544" si="360">D1481</f>
        <v>0</v>
      </c>
      <c r="U1481" s="320"/>
      <c r="V1481" s="320" t="e">
        <f>VLOOKUP(S1481,'Price list'!D$15:S$298,15,FALSE)</f>
        <v>#N/A</v>
      </c>
      <c r="W1481" s="320">
        <f t="shared" ref="W1481:W1544" si="361">G1481</f>
        <v>0</v>
      </c>
      <c r="X1481" s="320">
        <f t="shared" ref="X1481:X1544" si="362">H1481</f>
        <v>0</v>
      </c>
      <c r="Y1481" s="318" t="e">
        <f t="shared" si="358"/>
        <v>#N/A</v>
      </c>
      <c r="Z1481" s="318">
        <f t="shared" ref="Z1481:Z1544" si="363">B1481</f>
        <v>0</v>
      </c>
      <c r="AC1481" s="318" t="e">
        <f t="shared" ref="AC1481:AC1544" si="364">CONCATENATE(Y1481,S1481,Z1481)</f>
        <v>#N/A</v>
      </c>
      <c r="AD1481" s="318">
        <f t="shared" ref="AD1481:AD1544" si="365">S1481</f>
        <v>0</v>
      </c>
      <c r="AE1481" s="318" t="e">
        <f t="shared" ref="AE1481:AE1544" si="366">CONCATENATE(Y1481,AD1481)</f>
        <v>#N/A</v>
      </c>
      <c r="AF1481" s="318" t="e">
        <f>VLOOKUP(AC1481,'Price list'!AN:AO,2,FALSE)</f>
        <v>#N/A</v>
      </c>
      <c r="AG1481" s="318">
        <f t="shared" ref="AG1481:AG1544" si="367">S1481</f>
        <v>0</v>
      </c>
      <c r="AH1481" s="318">
        <f t="shared" ref="AH1481:AH1544" si="368">W1481</f>
        <v>0</v>
      </c>
      <c r="AI1481" s="318">
        <f t="shared" ref="AI1481:AI1544" si="369">X1481</f>
        <v>0</v>
      </c>
    </row>
    <row r="1482" spans="19:35" x14ac:dyDescent="0.25">
      <c r="S1482" s="320">
        <f t="shared" si="359"/>
        <v>0</v>
      </c>
      <c r="T1482" s="320">
        <f t="shared" si="360"/>
        <v>0</v>
      </c>
      <c r="U1482" s="320"/>
      <c r="V1482" s="320" t="e">
        <f>VLOOKUP(S1482,'Price list'!D$15:S$298,15,FALSE)</f>
        <v>#N/A</v>
      </c>
      <c r="W1482" s="320">
        <f t="shared" si="361"/>
        <v>0</v>
      </c>
      <c r="X1482" s="320">
        <f t="shared" si="362"/>
        <v>0</v>
      </c>
      <c r="Y1482" s="318" t="e">
        <f t="shared" si="358"/>
        <v>#N/A</v>
      </c>
      <c r="Z1482" s="318">
        <f t="shared" si="363"/>
        <v>0</v>
      </c>
      <c r="AC1482" s="318" t="e">
        <f t="shared" si="364"/>
        <v>#N/A</v>
      </c>
      <c r="AD1482" s="318">
        <f t="shared" si="365"/>
        <v>0</v>
      </c>
      <c r="AE1482" s="318" t="e">
        <f t="shared" si="366"/>
        <v>#N/A</v>
      </c>
      <c r="AF1482" s="318" t="e">
        <f>VLOOKUP(AC1482,'Price list'!AN:AO,2,FALSE)</f>
        <v>#N/A</v>
      </c>
      <c r="AG1482" s="318">
        <f t="shared" si="367"/>
        <v>0</v>
      </c>
      <c r="AH1482" s="318">
        <f t="shared" si="368"/>
        <v>0</v>
      </c>
      <c r="AI1482" s="318">
        <f t="shared" si="369"/>
        <v>0</v>
      </c>
    </row>
    <row r="1483" spans="19:35" x14ac:dyDescent="0.25">
      <c r="S1483" s="320">
        <f t="shared" si="359"/>
        <v>0</v>
      </c>
      <c r="T1483" s="320">
        <f t="shared" si="360"/>
        <v>0</v>
      </c>
      <c r="U1483" s="320"/>
      <c r="V1483" s="320" t="e">
        <f>VLOOKUP(S1483,'Price list'!D$15:S$298,15,FALSE)</f>
        <v>#N/A</v>
      </c>
      <c r="W1483" s="320">
        <f t="shared" si="361"/>
        <v>0</v>
      </c>
      <c r="X1483" s="320">
        <f t="shared" si="362"/>
        <v>0</v>
      </c>
      <c r="Y1483" s="318" t="e">
        <f t="shared" si="358"/>
        <v>#N/A</v>
      </c>
      <c r="Z1483" s="318">
        <f t="shared" si="363"/>
        <v>0</v>
      </c>
      <c r="AC1483" s="318" t="e">
        <f t="shared" si="364"/>
        <v>#N/A</v>
      </c>
      <c r="AD1483" s="318">
        <f t="shared" si="365"/>
        <v>0</v>
      </c>
      <c r="AE1483" s="318" t="e">
        <f t="shared" si="366"/>
        <v>#N/A</v>
      </c>
      <c r="AF1483" s="318" t="e">
        <f>VLOOKUP(AC1483,'Price list'!AN:AO,2,FALSE)</f>
        <v>#N/A</v>
      </c>
      <c r="AG1483" s="318">
        <f t="shared" si="367"/>
        <v>0</v>
      </c>
      <c r="AH1483" s="318">
        <f t="shared" si="368"/>
        <v>0</v>
      </c>
      <c r="AI1483" s="318">
        <f t="shared" si="369"/>
        <v>0</v>
      </c>
    </row>
    <row r="1484" spans="19:35" x14ac:dyDescent="0.25">
      <c r="S1484" s="320">
        <f t="shared" si="359"/>
        <v>0</v>
      </c>
      <c r="T1484" s="320">
        <f t="shared" si="360"/>
        <v>0</v>
      </c>
      <c r="U1484" s="320"/>
      <c r="V1484" s="320" t="e">
        <f>VLOOKUP(S1484,'Price list'!D$15:S$298,15,FALSE)</f>
        <v>#N/A</v>
      </c>
      <c r="W1484" s="320">
        <f t="shared" si="361"/>
        <v>0</v>
      </c>
      <c r="X1484" s="320">
        <f t="shared" si="362"/>
        <v>0</v>
      </c>
      <c r="Y1484" s="318" t="e">
        <f t="shared" si="358"/>
        <v>#N/A</v>
      </c>
      <c r="Z1484" s="318">
        <f t="shared" si="363"/>
        <v>0</v>
      </c>
      <c r="AC1484" s="318" t="e">
        <f t="shared" si="364"/>
        <v>#N/A</v>
      </c>
      <c r="AD1484" s="318">
        <f t="shared" si="365"/>
        <v>0</v>
      </c>
      <c r="AE1484" s="318" t="e">
        <f t="shared" si="366"/>
        <v>#N/A</v>
      </c>
      <c r="AF1484" s="318" t="e">
        <f>VLOOKUP(AC1484,'Price list'!AN:AO,2,FALSE)</f>
        <v>#N/A</v>
      </c>
      <c r="AG1484" s="318">
        <f t="shared" si="367"/>
        <v>0</v>
      </c>
      <c r="AH1484" s="318">
        <f t="shared" si="368"/>
        <v>0</v>
      </c>
      <c r="AI1484" s="318">
        <f t="shared" si="369"/>
        <v>0</v>
      </c>
    </row>
    <row r="1485" spans="19:35" x14ac:dyDescent="0.25">
      <c r="S1485" s="320">
        <f t="shared" si="359"/>
        <v>0</v>
      </c>
      <c r="T1485" s="320">
        <f t="shared" si="360"/>
        <v>0</v>
      </c>
      <c r="U1485" s="320"/>
      <c r="V1485" s="320" t="e">
        <f>VLOOKUP(S1485,'Price list'!D$15:S$298,15,FALSE)</f>
        <v>#N/A</v>
      </c>
      <c r="W1485" s="320">
        <f t="shared" si="361"/>
        <v>0</v>
      </c>
      <c r="X1485" s="320">
        <f t="shared" si="362"/>
        <v>0</v>
      </c>
      <c r="Y1485" s="318" t="e">
        <f t="shared" si="358"/>
        <v>#N/A</v>
      </c>
      <c r="Z1485" s="318">
        <f t="shared" si="363"/>
        <v>0</v>
      </c>
      <c r="AC1485" s="318" t="e">
        <f t="shared" si="364"/>
        <v>#N/A</v>
      </c>
      <c r="AD1485" s="318">
        <f t="shared" si="365"/>
        <v>0</v>
      </c>
      <c r="AE1485" s="318" t="e">
        <f t="shared" si="366"/>
        <v>#N/A</v>
      </c>
      <c r="AF1485" s="318" t="e">
        <f>VLOOKUP(AC1485,'Price list'!AN:AO,2,FALSE)</f>
        <v>#N/A</v>
      </c>
      <c r="AG1485" s="318">
        <f t="shared" si="367"/>
        <v>0</v>
      </c>
      <c r="AH1485" s="318">
        <f t="shared" si="368"/>
        <v>0</v>
      </c>
      <c r="AI1485" s="318">
        <f t="shared" si="369"/>
        <v>0</v>
      </c>
    </row>
    <row r="1486" spans="19:35" x14ac:dyDescent="0.25">
      <c r="S1486" s="320">
        <f t="shared" si="359"/>
        <v>0</v>
      </c>
      <c r="T1486" s="320">
        <f t="shared" si="360"/>
        <v>0</v>
      </c>
      <c r="U1486" s="320"/>
      <c r="V1486" s="320" t="e">
        <f>VLOOKUP(S1486,'Price list'!D$15:S$298,15,FALSE)</f>
        <v>#N/A</v>
      </c>
      <c r="W1486" s="320">
        <f t="shared" si="361"/>
        <v>0</v>
      </c>
      <c r="X1486" s="320">
        <f t="shared" si="362"/>
        <v>0</v>
      </c>
      <c r="Y1486" s="318" t="e">
        <f t="shared" si="358"/>
        <v>#N/A</v>
      </c>
      <c r="Z1486" s="318">
        <f t="shared" si="363"/>
        <v>0</v>
      </c>
      <c r="AC1486" s="318" t="e">
        <f t="shared" si="364"/>
        <v>#N/A</v>
      </c>
      <c r="AD1486" s="318">
        <f t="shared" si="365"/>
        <v>0</v>
      </c>
      <c r="AE1486" s="318" t="e">
        <f t="shared" si="366"/>
        <v>#N/A</v>
      </c>
      <c r="AF1486" s="318" t="e">
        <f>VLOOKUP(AC1486,'Price list'!AN:AO,2,FALSE)</f>
        <v>#N/A</v>
      </c>
      <c r="AG1486" s="318">
        <f t="shared" si="367"/>
        <v>0</v>
      </c>
      <c r="AH1486" s="318">
        <f t="shared" si="368"/>
        <v>0</v>
      </c>
      <c r="AI1486" s="318">
        <f t="shared" si="369"/>
        <v>0</v>
      </c>
    </row>
    <row r="1487" spans="19:35" x14ac:dyDescent="0.25">
      <c r="S1487" s="320">
        <f t="shared" si="359"/>
        <v>0</v>
      </c>
      <c r="T1487" s="320">
        <f t="shared" si="360"/>
        <v>0</v>
      </c>
      <c r="U1487" s="320"/>
      <c r="V1487" s="320" t="e">
        <f>VLOOKUP(S1487,'Price list'!D$15:S$298,15,FALSE)</f>
        <v>#N/A</v>
      </c>
      <c r="W1487" s="320">
        <f t="shared" si="361"/>
        <v>0</v>
      </c>
      <c r="X1487" s="320">
        <f t="shared" si="362"/>
        <v>0</v>
      </c>
      <c r="Y1487" s="318" t="e">
        <f t="shared" si="358"/>
        <v>#N/A</v>
      </c>
      <c r="Z1487" s="318">
        <f t="shared" si="363"/>
        <v>0</v>
      </c>
      <c r="AC1487" s="318" t="e">
        <f t="shared" si="364"/>
        <v>#N/A</v>
      </c>
      <c r="AD1487" s="318">
        <f t="shared" si="365"/>
        <v>0</v>
      </c>
      <c r="AE1487" s="318" t="e">
        <f t="shared" si="366"/>
        <v>#N/A</v>
      </c>
      <c r="AF1487" s="318" t="e">
        <f>VLOOKUP(AC1487,'Price list'!AN:AO,2,FALSE)</f>
        <v>#N/A</v>
      </c>
      <c r="AG1487" s="318">
        <f t="shared" si="367"/>
        <v>0</v>
      </c>
      <c r="AH1487" s="318">
        <f t="shared" si="368"/>
        <v>0</v>
      </c>
      <c r="AI1487" s="318">
        <f t="shared" si="369"/>
        <v>0</v>
      </c>
    </row>
    <row r="1488" spans="19:35" x14ac:dyDescent="0.25">
      <c r="S1488" s="320">
        <f t="shared" si="359"/>
        <v>0</v>
      </c>
      <c r="T1488" s="320">
        <f t="shared" si="360"/>
        <v>0</v>
      </c>
      <c r="U1488" s="320"/>
      <c r="V1488" s="320" t="e">
        <f>VLOOKUP(S1488,'Price list'!D$15:S$298,15,FALSE)</f>
        <v>#N/A</v>
      </c>
      <c r="W1488" s="320">
        <f t="shared" si="361"/>
        <v>0</v>
      </c>
      <c r="X1488" s="320">
        <f t="shared" si="362"/>
        <v>0</v>
      </c>
      <c r="Y1488" s="318" t="e">
        <f t="shared" si="358"/>
        <v>#N/A</v>
      </c>
      <c r="Z1488" s="318">
        <f t="shared" si="363"/>
        <v>0</v>
      </c>
      <c r="AC1488" s="318" t="e">
        <f t="shared" si="364"/>
        <v>#N/A</v>
      </c>
      <c r="AD1488" s="318">
        <f t="shared" si="365"/>
        <v>0</v>
      </c>
      <c r="AE1488" s="318" t="e">
        <f t="shared" si="366"/>
        <v>#N/A</v>
      </c>
      <c r="AF1488" s="318" t="e">
        <f>VLOOKUP(AC1488,'Price list'!AN:AO,2,FALSE)</f>
        <v>#N/A</v>
      </c>
      <c r="AG1488" s="318">
        <f t="shared" si="367"/>
        <v>0</v>
      </c>
      <c r="AH1488" s="318">
        <f t="shared" si="368"/>
        <v>0</v>
      </c>
      <c r="AI1488" s="318">
        <f t="shared" si="369"/>
        <v>0</v>
      </c>
    </row>
    <row r="1489" spans="19:35" x14ac:dyDescent="0.25">
      <c r="S1489" s="320">
        <f t="shared" si="359"/>
        <v>0</v>
      </c>
      <c r="T1489" s="320">
        <f t="shared" si="360"/>
        <v>0</v>
      </c>
      <c r="U1489" s="320"/>
      <c r="V1489" s="320" t="e">
        <f>VLOOKUP(S1489,'Price list'!D$15:S$298,15,FALSE)</f>
        <v>#N/A</v>
      </c>
      <c r="W1489" s="320">
        <f t="shared" si="361"/>
        <v>0</v>
      </c>
      <c r="X1489" s="320">
        <f t="shared" si="362"/>
        <v>0</v>
      </c>
      <c r="Y1489" s="318" t="e">
        <f t="shared" si="358"/>
        <v>#N/A</v>
      </c>
      <c r="Z1489" s="318">
        <f t="shared" si="363"/>
        <v>0</v>
      </c>
      <c r="AC1489" s="318" t="e">
        <f t="shared" si="364"/>
        <v>#N/A</v>
      </c>
      <c r="AD1489" s="318">
        <f t="shared" si="365"/>
        <v>0</v>
      </c>
      <c r="AE1489" s="318" t="e">
        <f t="shared" si="366"/>
        <v>#N/A</v>
      </c>
      <c r="AF1489" s="318" t="e">
        <f>VLOOKUP(AC1489,'Price list'!AN:AO,2,FALSE)</f>
        <v>#N/A</v>
      </c>
      <c r="AG1489" s="318">
        <f t="shared" si="367"/>
        <v>0</v>
      </c>
      <c r="AH1489" s="318">
        <f t="shared" si="368"/>
        <v>0</v>
      </c>
      <c r="AI1489" s="318">
        <f t="shared" si="369"/>
        <v>0</v>
      </c>
    </row>
    <row r="1490" spans="19:35" x14ac:dyDescent="0.25">
      <c r="S1490" s="320">
        <f t="shared" si="359"/>
        <v>0</v>
      </c>
      <c r="T1490" s="320">
        <f t="shared" si="360"/>
        <v>0</v>
      </c>
      <c r="U1490" s="320"/>
      <c r="V1490" s="320" t="e">
        <f>VLOOKUP(S1490,'Price list'!D$15:S$298,15,FALSE)</f>
        <v>#N/A</v>
      </c>
      <c r="W1490" s="320">
        <f t="shared" si="361"/>
        <v>0</v>
      </c>
      <c r="X1490" s="320">
        <f t="shared" si="362"/>
        <v>0</v>
      </c>
      <c r="Y1490" s="318" t="e">
        <f t="shared" si="358"/>
        <v>#N/A</v>
      </c>
      <c r="Z1490" s="318">
        <f t="shared" si="363"/>
        <v>0</v>
      </c>
      <c r="AC1490" s="318" t="e">
        <f t="shared" si="364"/>
        <v>#N/A</v>
      </c>
      <c r="AD1490" s="318">
        <f t="shared" si="365"/>
        <v>0</v>
      </c>
      <c r="AE1490" s="318" t="e">
        <f t="shared" si="366"/>
        <v>#N/A</v>
      </c>
      <c r="AF1490" s="318" t="e">
        <f>VLOOKUP(AC1490,'Price list'!AN:AO,2,FALSE)</f>
        <v>#N/A</v>
      </c>
      <c r="AG1490" s="318">
        <f t="shared" si="367"/>
        <v>0</v>
      </c>
      <c r="AH1490" s="318">
        <f t="shared" si="368"/>
        <v>0</v>
      </c>
      <c r="AI1490" s="318">
        <f t="shared" si="369"/>
        <v>0</v>
      </c>
    </row>
    <row r="1491" spans="19:35" x14ac:dyDescent="0.25">
      <c r="S1491" s="320">
        <f t="shared" si="359"/>
        <v>0</v>
      </c>
      <c r="T1491" s="320">
        <f t="shared" si="360"/>
        <v>0</v>
      </c>
      <c r="U1491" s="320"/>
      <c r="V1491" s="320" t="e">
        <f>VLOOKUP(S1491,'Price list'!D$15:S$298,15,FALSE)</f>
        <v>#N/A</v>
      </c>
      <c r="W1491" s="320">
        <f t="shared" si="361"/>
        <v>0</v>
      </c>
      <c r="X1491" s="320">
        <f t="shared" si="362"/>
        <v>0</v>
      </c>
      <c r="Y1491" s="318" t="e">
        <f t="shared" si="358"/>
        <v>#N/A</v>
      </c>
      <c r="Z1491" s="318">
        <f t="shared" si="363"/>
        <v>0</v>
      </c>
      <c r="AC1491" s="318" t="e">
        <f t="shared" si="364"/>
        <v>#N/A</v>
      </c>
      <c r="AD1491" s="318">
        <f t="shared" si="365"/>
        <v>0</v>
      </c>
      <c r="AE1491" s="318" t="e">
        <f t="shared" si="366"/>
        <v>#N/A</v>
      </c>
      <c r="AF1491" s="318" t="e">
        <f>VLOOKUP(AC1491,'Price list'!AN:AO,2,FALSE)</f>
        <v>#N/A</v>
      </c>
      <c r="AG1491" s="318">
        <f t="shared" si="367"/>
        <v>0</v>
      </c>
      <c r="AH1491" s="318">
        <f t="shared" si="368"/>
        <v>0</v>
      </c>
      <c r="AI1491" s="318">
        <f t="shared" si="369"/>
        <v>0</v>
      </c>
    </row>
    <row r="1492" spans="19:35" x14ac:dyDescent="0.25">
      <c r="S1492" s="320">
        <f t="shared" si="359"/>
        <v>0</v>
      </c>
      <c r="T1492" s="320">
        <f t="shared" si="360"/>
        <v>0</v>
      </c>
      <c r="U1492" s="320"/>
      <c r="V1492" s="320" t="e">
        <f>VLOOKUP(S1492,'Price list'!D$15:S$298,15,FALSE)</f>
        <v>#N/A</v>
      </c>
      <c r="W1492" s="320">
        <f t="shared" si="361"/>
        <v>0</v>
      </c>
      <c r="X1492" s="320">
        <f t="shared" si="362"/>
        <v>0</v>
      </c>
      <c r="Y1492" s="318" t="e">
        <f t="shared" si="358"/>
        <v>#N/A</v>
      </c>
      <c r="Z1492" s="318">
        <f t="shared" si="363"/>
        <v>0</v>
      </c>
      <c r="AC1492" s="318" t="e">
        <f t="shared" si="364"/>
        <v>#N/A</v>
      </c>
      <c r="AD1492" s="318">
        <f t="shared" si="365"/>
        <v>0</v>
      </c>
      <c r="AE1492" s="318" t="e">
        <f t="shared" si="366"/>
        <v>#N/A</v>
      </c>
      <c r="AF1492" s="318" t="e">
        <f>VLOOKUP(AC1492,'Price list'!AN:AO,2,FALSE)</f>
        <v>#N/A</v>
      </c>
      <c r="AG1492" s="318">
        <f t="shared" si="367"/>
        <v>0</v>
      </c>
      <c r="AH1492" s="318">
        <f t="shared" si="368"/>
        <v>0</v>
      </c>
      <c r="AI1492" s="318">
        <f t="shared" si="369"/>
        <v>0</v>
      </c>
    </row>
    <row r="1493" spans="19:35" x14ac:dyDescent="0.25">
      <c r="S1493" s="320">
        <f t="shared" si="359"/>
        <v>0</v>
      </c>
      <c r="T1493" s="320">
        <f t="shared" si="360"/>
        <v>0</v>
      </c>
      <c r="U1493" s="320"/>
      <c r="V1493" s="320" t="e">
        <f>VLOOKUP(S1493,'Price list'!D$15:S$298,15,FALSE)</f>
        <v>#N/A</v>
      </c>
      <c r="W1493" s="320">
        <f t="shared" si="361"/>
        <v>0</v>
      </c>
      <c r="X1493" s="320">
        <f t="shared" si="362"/>
        <v>0</v>
      </c>
      <c r="Y1493" s="318" t="e">
        <f t="shared" si="358"/>
        <v>#N/A</v>
      </c>
      <c r="Z1493" s="318">
        <f t="shared" si="363"/>
        <v>0</v>
      </c>
      <c r="AC1493" s="318" t="e">
        <f t="shared" si="364"/>
        <v>#N/A</v>
      </c>
      <c r="AD1493" s="318">
        <f t="shared" si="365"/>
        <v>0</v>
      </c>
      <c r="AE1493" s="318" t="e">
        <f t="shared" si="366"/>
        <v>#N/A</v>
      </c>
      <c r="AF1493" s="318" t="e">
        <f>VLOOKUP(AC1493,'Price list'!AN:AO,2,FALSE)</f>
        <v>#N/A</v>
      </c>
      <c r="AG1493" s="318">
        <f t="shared" si="367"/>
        <v>0</v>
      </c>
      <c r="AH1493" s="318">
        <f t="shared" si="368"/>
        <v>0</v>
      </c>
      <c r="AI1493" s="318">
        <f t="shared" si="369"/>
        <v>0</v>
      </c>
    </row>
    <row r="1494" spans="19:35" x14ac:dyDescent="0.25">
      <c r="S1494" s="320">
        <f t="shared" si="359"/>
        <v>0</v>
      </c>
      <c r="T1494" s="320">
        <f t="shared" si="360"/>
        <v>0</v>
      </c>
      <c r="U1494" s="320"/>
      <c r="V1494" s="320" t="e">
        <f>VLOOKUP(S1494,'Price list'!D$15:S$298,15,FALSE)</f>
        <v>#N/A</v>
      </c>
      <c r="W1494" s="320">
        <f t="shared" si="361"/>
        <v>0</v>
      </c>
      <c r="X1494" s="320">
        <f t="shared" si="362"/>
        <v>0</v>
      </c>
      <c r="Y1494" s="318" t="e">
        <f t="shared" si="358"/>
        <v>#N/A</v>
      </c>
      <c r="Z1494" s="318">
        <f t="shared" si="363"/>
        <v>0</v>
      </c>
      <c r="AC1494" s="318" t="e">
        <f t="shared" si="364"/>
        <v>#N/A</v>
      </c>
      <c r="AD1494" s="318">
        <f t="shared" si="365"/>
        <v>0</v>
      </c>
      <c r="AE1494" s="318" t="e">
        <f t="shared" si="366"/>
        <v>#N/A</v>
      </c>
      <c r="AF1494" s="318" t="e">
        <f>VLOOKUP(AC1494,'Price list'!AN:AO,2,FALSE)</f>
        <v>#N/A</v>
      </c>
      <c r="AG1494" s="318">
        <f t="shared" si="367"/>
        <v>0</v>
      </c>
      <c r="AH1494" s="318">
        <f t="shared" si="368"/>
        <v>0</v>
      </c>
      <c r="AI1494" s="318">
        <f t="shared" si="369"/>
        <v>0</v>
      </c>
    </row>
    <row r="1495" spans="19:35" x14ac:dyDescent="0.25">
      <c r="S1495" s="320">
        <f t="shared" si="359"/>
        <v>0</v>
      </c>
      <c r="T1495" s="320">
        <f t="shared" si="360"/>
        <v>0</v>
      </c>
      <c r="U1495" s="320"/>
      <c r="V1495" s="320" t="e">
        <f>VLOOKUP(S1495,'Price list'!D$15:S$298,15,FALSE)</f>
        <v>#N/A</v>
      </c>
      <c r="W1495" s="320">
        <f t="shared" si="361"/>
        <v>0</v>
      </c>
      <c r="X1495" s="320">
        <f t="shared" si="362"/>
        <v>0</v>
      </c>
      <c r="Y1495" s="318" t="e">
        <f t="shared" si="358"/>
        <v>#N/A</v>
      </c>
      <c r="Z1495" s="318">
        <f t="shared" si="363"/>
        <v>0</v>
      </c>
      <c r="AC1495" s="318" t="e">
        <f t="shared" si="364"/>
        <v>#N/A</v>
      </c>
      <c r="AD1495" s="318">
        <f t="shared" si="365"/>
        <v>0</v>
      </c>
      <c r="AE1495" s="318" t="e">
        <f t="shared" si="366"/>
        <v>#N/A</v>
      </c>
      <c r="AF1495" s="318" t="e">
        <f>VLOOKUP(AC1495,'Price list'!AN:AO,2,FALSE)</f>
        <v>#N/A</v>
      </c>
      <c r="AG1495" s="318">
        <f t="shared" si="367"/>
        <v>0</v>
      </c>
      <c r="AH1495" s="318">
        <f t="shared" si="368"/>
        <v>0</v>
      </c>
      <c r="AI1495" s="318">
        <f t="shared" si="369"/>
        <v>0</v>
      </c>
    </row>
    <row r="1496" spans="19:35" x14ac:dyDescent="0.25">
      <c r="S1496" s="320">
        <f t="shared" si="359"/>
        <v>0</v>
      </c>
      <c r="T1496" s="320">
        <f t="shared" si="360"/>
        <v>0</v>
      </c>
      <c r="U1496" s="320"/>
      <c r="V1496" s="320" t="e">
        <f>VLOOKUP(S1496,'Price list'!D$15:S$298,15,FALSE)</f>
        <v>#N/A</v>
      </c>
      <c r="W1496" s="320">
        <f t="shared" si="361"/>
        <v>0</v>
      </c>
      <c r="X1496" s="320">
        <f t="shared" si="362"/>
        <v>0</v>
      </c>
      <c r="Y1496" s="318" t="e">
        <f t="shared" si="358"/>
        <v>#N/A</v>
      </c>
      <c r="Z1496" s="318">
        <f t="shared" si="363"/>
        <v>0</v>
      </c>
      <c r="AC1496" s="318" t="e">
        <f t="shared" si="364"/>
        <v>#N/A</v>
      </c>
      <c r="AD1496" s="318">
        <f t="shared" si="365"/>
        <v>0</v>
      </c>
      <c r="AE1496" s="318" t="e">
        <f t="shared" si="366"/>
        <v>#N/A</v>
      </c>
      <c r="AF1496" s="318" t="e">
        <f>VLOOKUP(AC1496,'Price list'!AN:AO,2,FALSE)</f>
        <v>#N/A</v>
      </c>
      <c r="AG1496" s="318">
        <f t="shared" si="367"/>
        <v>0</v>
      </c>
      <c r="AH1496" s="318">
        <f t="shared" si="368"/>
        <v>0</v>
      </c>
      <c r="AI1496" s="318">
        <f t="shared" si="369"/>
        <v>0</v>
      </c>
    </row>
    <row r="1497" spans="19:35" x14ac:dyDescent="0.25">
      <c r="S1497" s="320">
        <f t="shared" si="359"/>
        <v>0</v>
      </c>
      <c r="T1497" s="320">
        <f t="shared" si="360"/>
        <v>0</v>
      </c>
      <c r="U1497" s="320"/>
      <c r="V1497" s="320" t="e">
        <f>VLOOKUP(S1497,'Price list'!D$15:S$298,15,FALSE)</f>
        <v>#N/A</v>
      </c>
      <c r="W1497" s="320">
        <f t="shared" si="361"/>
        <v>0</v>
      </c>
      <c r="X1497" s="320">
        <f t="shared" si="362"/>
        <v>0</v>
      </c>
      <c r="Y1497" s="318" t="e">
        <f t="shared" si="358"/>
        <v>#N/A</v>
      </c>
      <c r="Z1497" s="318">
        <f t="shared" si="363"/>
        <v>0</v>
      </c>
      <c r="AC1497" s="318" t="e">
        <f t="shared" si="364"/>
        <v>#N/A</v>
      </c>
      <c r="AD1497" s="318">
        <f t="shared" si="365"/>
        <v>0</v>
      </c>
      <c r="AE1497" s="318" t="e">
        <f t="shared" si="366"/>
        <v>#N/A</v>
      </c>
      <c r="AF1497" s="318" t="e">
        <f>VLOOKUP(AC1497,'Price list'!AN:AO,2,FALSE)</f>
        <v>#N/A</v>
      </c>
      <c r="AG1497" s="318">
        <f t="shared" si="367"/>
        <v>0</v>
      </c>
      <c r="AH1497" s="318">
        <f t="shared" si="368"/>
        <v>0</v>
      </c>
      <c r="AI1497" s="318">
        <f t="shared" si="369"/>
        <v>0</v>
      </c>
    </row>
    <row r="1498" spans="19:35" x14ac:dyDescent="0.25">
      <c r="S1498" s="320">
        <f t="shared" si="359"/>
        <v>0</v>
      </c>
      <c r="T1498" s="320">
        <f t="shared" si="360"/>
        <v>0</v>
      </c>
      <c r="U1498" s="320"/>
      <c r="V1498" s="320" t="e">
        <f>VLOOKUP(S1498,'Price list'!D$15:S$298,15,FALSE)</f>
        <v>#N/A</v>
      </c>
      <c r="W1498" s="320">
        <f t="shared" si="361"/>
        <v>0</v>
      </c>
      <c r="X1498" s="320">
        <f t="shared" si="362"/>
        <v>0</v>
      </c>
      <c r="Y1498" s="318" t="e">
        <f t="shared" si="358"/>
        <v>#N/A</v>
      </c>
      <c r="Z1498" s="318">
        <f t="shared" si="363"/>
        <v>0</v>
      </c>
      <c r="AC1498" s="318" t="e">
        <f t="shared" si="364"/>
        <v>#N/A</v>
      </c>
      <c r="AD1498" s="318">
        <f t="shared" si="365"/>
        <v>0</v>
      </c>
      <c r="AE1498" s="318" t="e">
        <f t="shared" si="366"/>
        <v>#N/A</v>
      </c>
      <c r="AF1498" s="318" t="e">
        <f>VLOOKUP(AC1498,'Price list'!AN:AO,2,FALSE)</f>
        <v>#N/A</v>
      </c>
      <c r="AG1498" s="318">
        <f t="shared" si="367"/>
        <v>0</v>
      </c>
      <c r="AH1498" s="318">
        <f t="shared" si="368"/>
        <v>0</v>
      </c>
      <c r="AI1498" s="318">
        <f t="shared" si="369"/>
        <v>0</v>
      </c>
    </row>
    <row r="1499" spans="19:35" x14ac:dyDescent="0.25">
      <c r="S1499" s="320">
        <f t="shared" si="359"/>
        <v>0</v>
      </c>
      <c r="T1499" s="320">
        <f t="shared" si="360"/>
        <v>0</v>
      </c>
      <c r="U1499" s="320"/>
      <c r="V1499" s="320" t="e">
        <f>VLOOKUP(S1499,'Price list'!D$15:S$298,15,FALSE)</f>
        <v>#N/A</v>
      </c>
      <c r="W1499" s="320">
        <f t="shared" si="361"/>
        <v>0</v>
      </c>
      <c r="X1499" s="320">
        <f t="shared" si="362"/>
        <v>0</v>
      </c>
      <c r="Y1499" s="318" t="e">
        <f t="shared" si="358"/>
        <v>#N/A</v>
      </c>
      <c r="Z1499" s="318">
        <f t="shared" si="363"/>
        <v>0</v>
      </c>
      <c r="AC1499" s="318" t="e">
        <f t="shared" si="364"/>
        <v>#N/A</v>
      </c>
      <c r="AD1499" s="318">
        <f t="shared" si="365"/>
        <v>0</v>
      </c>
      <c r="AE1499" s="318" t="e">
        <f t="shared" si="366"/>
        <v>#N/A</v>
      </c>
      <c r="AF1499" s="318" t="e">
        <f>VLOOKUP(AC1499,'Price list'!AN:AO,2,FALSE)</f>
        <v>#N/A</v>
      </c>
      <c r="AG1499" s="318">
        <f t="shared" si="367"/>
        <v>0</v>
      </c>
      <c r="AH1499" s="318">
        <f t="shared" si="368"/>
        <v>0</v>
      </c>
      <c r="AI1499" s="318">
        <f t="shared" si="369"/>
        <v>0</v>
      </c>
    </row>
    <row r="1500" spans="19:35" x14ac:dyDescent="0.25">
      <c r="S1500" s="320">
        <f t="shared" si="359"/>
        <v>0</v>
      </c>
      <c r="T1500" s="320">
        <f t="shared" si="360"/>
        <v>0</v>
      </c>
      <c r="U1500" s="320"/>
      <c r="V1500" s="320" t="e">
        <f>VLOOKUP(S1500,'Price list'!D$15:S$298,15,FALSE)</f>
        <v>#N/A</v>
      </c>
      <c r="W1500" s="320">
        <f t="shared" si="361"/>
        <v>0</v>
      </c>
      <c r="X1500" s="320">
        <f t="shared" si="362"/>
        <v>0</v>
      </c>
      <c r="Y1500" s="318" t="e">
        <f t="shared" si="358"/>
        <v>#N/A</v>
      </c>
      <c r="Z1500" s="318">
        <f t="shared" si="363"/>
        <v>0</v>
      </c>
      <c r="AC1500" s="318" t="e">
        <f t="shared" si="364"/>
        <v>#N/A</v>
      </c>
      <c r="AD1500" s="318">
        <f t="shared" si="365"/>
        <v>0</v>
      </c>
      <c r="AE1500" s="318" t="e">
        <f t="shared" si="366"/>
        <v>#N/A</v>
      </c>
      <c r="AF1500" s="318" t="e">
        <f>VLOOKUP(AC1500,'Price list'!AN:AO,2,FALSE)</f>
        <v>#N/A</v>
      </c>
      <c r="AG1500" s="318">
        <f t="shared" si="367"/>
        <v>0</v>
      </c>
      <c r="AH1500" s="318">
        <f t="shared" si="368"/>
        <v>0</v>
      </c>
      <c r="AI1500" s="318">
        <f t="shared" si="369"/>
        <v>0</v>
      </c>
    </row>
    <row r="1501" spans="19:35" x14ac:dyDescent="0.25">
      <c r="S1501" s="320">
        <f t="shared" si="359"/>
        <v>0</v>
      </c>
      <c r="T1501" s="320">
        <f t="shared" si="360"/>
        <v>0</v>
      </c>
      <c r="U1501" s="320"/>
      <c r="V1501" s="320" t="e">
        <f>VLOOKUP(S1501,'Price list'!D$15:S$298,15,FALSE)</f>
        <v>#N/A</v>
      </c>
      <c r="W1501" s="320">
        <f t="shared" si="361"/>
        <v>0</v>
      </c>
      <c r="X1501" s="320">
        <f t="shared" si="362"/>
        <v>0</v>
      </c>
      <c r="Y1501" s="318" t="e">
        <f t="shared" si="358"/>
        <v>#N/A</v>
      </c>
      <c r="Z1501" s="318">
        <f t="shared" si="363"/>
        <v>0</v>
      </c>
      <c r="AC1501" s="318" t="e">
        <f t="shared" si="364"/>
        <v>#N/A</v>
      </c>
      <c r="AD1501" s="318">
        <f t="shared" si="365"/>
        <v>0</v>
      </c>
      <c r="AE1501" s="318" t="e">
        <f t="shared" si="366"/>
        <v>#N/A</v>
      </c>
      <c r="AF1501" s="318" t="e">
        <f>VLOOKUP(AC1501,'Price list'!AN:AO,2,FALSE)</f>
        <v>#N/A</v>
      </c>
      <c r="AG1501" s="318">
        <f t="shared" si="367"/>
        <v>0</v>
      </c>
      <c r="AH1501" s="318">
        <f t="shared" si="368"/>
        <v>0</v>
      </c>
      <c r="AI1501" s="318">
        <f t="shared" si="369"/>
        <v>0</v>
      </c>
    </row>
    <row r="1502" spans="19:35" x14ac:dyDescent="0.25">
      <c r="S1502" s="320">
        <f t="shared" si="359"/>
        <v>0</v>
      </c>
      <c r="T1502" s="320">
        <f t="shared" si="360"/>
        <v>0</v>
      </c>
      <c r="U1502" s="320"/>
      <c r="V1502" s="320" t="e">
        <f>VLOOKUP(S1502,'Price list'!D$15:S$298,15,FALSE)</f>
        <v>#N/A</v>
      </c>
      <c r="W1502" s="320">
        <f t="shared" si="361"/>
        <v>0</v>
      </c>
      <c r="X1502" s="320">
        <f t="shared" si="362"/>
        <v>0</v>
      </c>
      <c r="Y1502" s="318" t="e">
        <f t="shared" si="358"/>
        <v>#N/A</v>
      </c>
      <c r="Z1502" s="318">
        <f t="shared" si="363"/>
        <v>0</v>
      </c>
      <c r="AC1502" s="318" t="e">
        <f t="shared" si="364"/>
        <v>#N/A</v>
      </c>
      <c r="AD1502" s="318">
        <f t="shared" si="365"/>
        <v>0</v>
      </c>
      <c r="AE1502" s="318" t="e">
        <f t="shared" si="366"/>
        <v>#N/A</v>
      </c>
      <c r="AF1502" s="318" t="e">
        <f>VLOOKUP(AC1502,'Price list'!AN:AO,2,FALSE)</f>
        <v>#N/A</v>
      </c>
      <c r="AG1502" s="318">
        <f t="shared" si="367"/>
        <v>0</v>
      </c>
      <c r="AH1502" s="318">
        <f t="shared" si="368"/>
        <v>0</v>
      </c>
      <c r="AI1502" s="318">
        <f t="shared" si="369"/>
        <v>0</v>
      </c>
    </row>
    <row r="1503" spans="19:35" x14ac:dyDescent="0.25">
      <c r="S1503" s="320">
        <f t="shared" si="359"/>
        <v>0</v>
      </c>
      <c r="T1503" s="320">
        <f t="shared" si="360"/>
        <v>0</v>
      </c>
      <c r="U1503" s="320"/>
      <c r="V1503" s="320" t="e">
        <f>VLOOKUP(S1503,'Price list'!D$15:S$298,15,FALSE)</f>
        <v>#N/A</v>
      </c>
      <c r="W1503" s="320">
        <f t="shared" si="361"/>
        <v>0</v>
      </c>
      <c r="X1503" s="320">
        <f t="shared" si="362"/>
        <v>0</v>
      </c>
      <c r="Y1503" s="318" t="e">
        <f t="shared" si="358"/>
        <v>#N/A</v>
      </c>
      <c r="Z1503" s="318">
        <f t="shared" si="363"/>
        <v>0</v>
      </c>
      <c r="AC1503" s="318" t="e">
        <f t="shared" si="364"/>
        <v>#N/A</v>
      </c>
      <c r="AD1503" s="318">
        <f t="shared" si="365"/>
        <v>0</v>
      </c>
      <c r="AE1503" s="318" t="e">
        <f t="shared" si="366"/>
        <v>#N/A</v>
      </c>
      <c r="AF1503" s="318" t="e">
        <f>VLOOKUP(AC1503,'Price list'!AN:AO,2,FALSE)</f>
        <v>#N/A</v>
      </c>
      <c r="AG1503" s="318">
        <f t="shared" si="367"/>
        <v>0</v>
      </c>
      <c r="AH1503" s="318">
        <f t="shared" si="368"/>
        <v>0</v>
      </c>
      <c r="AI1503" s="318">
        <f t="shared" si="369"/>
        <v>0</v>
      </c>
    </row>
    <row r="1504" spans="19:35" x14ac:dyDescent="0.25">
      <c r="S1504" s="320">
        <f t="shared" si="359"/>
        <v>0</v>
      </c>
      <c r="T1504" s="320">
        <f t="shared" si="360"/>
        <v>0</v>
      </c>
      <c r="U1504" s="320"/>
      <c r="V1504" s="320" t="e">
        <f>VLOOKUP(S1504,'Price list'!D$15:S$298,15,FALSE)</f>
        <v>#N/A</v>
      </c>
      <c r="W1504" s="320">
        <f t="shared" si="361"/>
        <v>0</v>
      </c>
      <c r="X1504" s="320">
        <f t="shared" si="362"/>
        <v>0</v>
      </c>
      <c r="Y1504" s="318" t="e">
        <f t="shared" si="358"/>
        <v>#N/A</v>
      </c>
      <c r="Z1504" s="318">
        <f t="shared" si="363"/>
        <v>0</v>
      </c>
      <c r="AC1504" s="318" t="e">
        <f t="shared" si="364"/>
        <v>#N/A</v>
      </c>
      <c r="AD1504" s="318">
        <f t="shared" si="365"/>
        <v>0</v>
      </c>
      <c r="AE1504" s="318" t="e">
        <f t="shared" si="366"/>
        <v>#N/A</v>
      </c>
      <c r="AF1504" s="318" t="e">
        <f>VLOOKUP(AC1504,'Price list'!AN:AO,2,FALSE)</f>
        <v>#N/A</v>
      </c>
      <c r="AG1504" s="318">
        <f t="shared" si="367"/>
        <v>0</v>
      </c>
      <c r="AH1504" s="318">
        <f t="shared" si="368"/>
        <v>0</v>
      </c>
      <c r="AI1504" s="318">
        <f t="shared" si="369"/>
        <v>0</v>
      </c>
    </row>
    <row r="1505" spans="19:35" x14ac:dyDescent="0.25">
      <c r="S1505" s="320">
        <f t="shared" si="359"/>
        <v>0</v>
      </c>
      <c r="T1505" s="320">
        <f t="shared" si="360"/>
        <v>0</v>
      </c>
      <c r="U1505" s="320"/>
      <c r="V1505" s="320" t="e">
        <f>VLOOKUP(S1505,'Price list'!D$15:S$298,15,FALSE)</f>
        <v>#N/A</v>
      </c>
      <c r="W1505" s="320">
        <f t="shared" si="361"/>
        <v>0</v>
      </c>
      <c r="X1505" s="320">
        <f t="shared" si="362"/>
        <v>0</v>
      </c>
      <c r="Y1505" s="318" t="e">
        <f t="shared" si="358"/>
        <v>#N/A</v>
      </c>
      <c r="Z1505" s="318">
        <f t="shared" si="363"/>
        <v>0</v>
      </c>
      <c r="AC1505" s="318" t="e">
        <f t="shared" si="364"/>
        <v>#N/A</v>
      </c>
      <c r="AD1505" s="318">
        <f t="shared" si="365"/>
        <v>0</v>
      </c>
      <c r="AE1505" s="318" t="e">
        <f t="shared" si="366"/>
        <v>#N/A</v>
      </c>
      <c r="AF1505" s="318" t="e">
        <f>VLOOKUP(AC1505,'Price list'!AN:AO,2,FALSE)</f>
        <v>#N/A</v>
      </c>
      <c r="AG1505" s="318">
        <f t="shared" si="367"/>
        <v>0</v>
      </c>
      <c r="AH1505" s="318">
        <f t="shared" si="368"/>
        <v>0</v>
      </c>
      <c r="AI1505" s="318">
        <f t="shared" si="369"/>
        <v>0</v>
      </c>
    </row>
    <row r="1506" spans="19:35" x14ac:dyDescent="0.25">
      <c r="S1506" s="320">
        <f t="shared" si="359"/>
        <v>0</v>
      </c>
      <c r="T1506" s="320">
        <f t="shared" si="360"/>
        <v>0</v>
      </c>
      <c r="U1506" s="320"/>
      <c r="V1506" s="320" t="e">
        <f>VLOOKUP(S1506,'Price list'!D$15:S$298,15,FALSE)</f>
        <v>#N/A</v>
      </c>
      <c r="W1506" s="320">
        <f t="shared" si="361"/>
        <v>0</v>
      </c>
      <c r="X1506" s="320">
        <f t="shared" si="362"/>
        <v>0</v>
      </c>
      <c r="Y1506" s="318" t="e">
        <f t="shared" si="358"/>
        <v>#N/A</v>
      </c>
      <c r="Z1506" s="318">
        <f t="shared" si="363"/>
        <v>0</v>
      </c>
      <c r="AC1506" s="318" t="e">
        <f t="shared" si="364"/>
        <v>#N/A</v>
      </c>
      <c r="AD1506" s="318">
        <f t="shared" si="365"/>
        <v>0</v>
      </c>
      <c r="AE1506" s="318" t="e">
        <f t="shared" si="366"/>
        <v>#N/A</v>
      </c>
      <c r="AF1506" s="318" t="e">
        <f>VLOOKUP(AC1506,'Price list'!AN:AO,2,FALSE)</f>
        <v>#N/A</v>
      </c>
      <c r="AG1506" s="318">
        <f t="shared" si="367"/>
        <v>0</v>
      </c>
      <c r="AH1506" s="318">
        <f t="shared" si="368"/>
        <v>0</v>
      </c>
      <c r="AI1506" s="318">
        <f t="shared" si="369"/>
        <v>0</v>
      </c>
    </row>
    <row r="1507" spans="19:35" x14ac:dyDescent="0.25">
      <c r="S1507" s="320">
        <f t="shared" si="359"/>
        <v>0</v>
      </c>
      <c r="T1507" s="320">
        <f t="shared" si="360"/>
        <v>0</v>
      </c>
      <c r="U1507" s="320"/>
      <c r="V1507" s="320" t="e">
        <f>VLOOKUP(S1507,'Price list'!D$15:S$298,15,FALSE)</f>
        <v>#N/A</v>
      </c>
      <c r="W1507" s="320">
        <f t="shared" si="361"/>
        <v>0</v>
      </c>
      <c r="X1507" s="320">
        <f t="shared" si="362"/>
        <v>0</v>
      </c>
      <c r="Y1507" s="318" t="e">
        <f t="shared" si="358"/>
        <v>#N/A</v>
      </c>
      <c r="Z1507" s="318">
        <f t="shared" si="363"/>
        <v>0</v>
      </c>
      <c r="AC1507" s="318" t="e">
        <f t="shared" si="364"/>
        <v>#N/A</v>
      </c>
      <c r="AD1507" s="318">
        <f t="shared" si="365"/>
        <v>0</v>
      </c>
      <c r="AE1507" s="318" t="e">
        <f t="shared" si="366"/>
        <v>#N/A</v>
      </c>
      <c r="AF1507" s="318" t="e">
        <f>VLOOKUP(AC1507,'Price list'!AN:AO,2,FALSE)</f>
        <v>#N/A</v>
      </c>
      <c r="AG1507" s="318">
        <f t="shared" si="367"/>
        <v>0</v>
      </c>
      <c r="AH1507" s="318">
        <f t="shared" si="368"/>
        <v>0</v>
      </c>
      <c r="AI1507" s="318">
        <f t="shared" si="369"/>
        <v>0</v>
      </c>
    </row>
    <row r="1508" spans="19:35" x14ac:dyDescent="0.25">
      <c r="S1508" s="320">
        <f t="shared" si="359"/>
        <v>0</v>
      </c>
      <c r="T1508" s="320">
        <f t="shared" si="360"/>
        <v>0</v>
      </c>
      <c r="U1508" s="320"/>
      <c r="V1508" s="320" t="e">
        <f>VLOOKUP(S1508,'Price list'!D$15:S$298,15,FALSE)</f>
        <v>#N/A</v>
      </c>
      <c r="W1508" s="320">
        <f t="shared" si="361"/>
        <v>0</v>
      </c>
      <c r="X1508" s="320">
        <f t="shared" si="362"/>
        <v>0</v>
      </c>
      <c r="Y1508" s="318" t="e">
        <f t="shared" si="358"/>
        <v>#N/A</v>
      </c>
      <c r="Z1508" s="318">
        <f t="shared" si="363"/>
        <v>0</v>
      </c>
      <c r="AC1508" s="318" t="e">
        <f t="shared" si="364"/>
        <v>#N/A</v>
      </c>
      <c r="AD1508" s="318">
        <f t="shared" si="365"/>
        <v>0</v>
      </c>
      <c r="AE1508" s="318" t="e">
        <f t="shared" si="366"/>
        <v>#N/A</v>
      </c>
      <c r="AF1508" s="318" t="e">
        <f>VLOOKUP(AC1508,'Price list'!AN:AO,2,FALSE)</f>
        <v>#N/A</v>
      </c>
      <c r="AG1508" s="318">
        <f t="shared" si="367"/>
        <v>0</v>
      </c>
      <c r="AH1508" s="318">
        <f t="shared" si="368"/>
        <v>0</v>
      </c>
      <c r="AI1508" s="318">
        <f t="shared" si="369"/>
        <v>0</v>
      </c>
    </row>
    <row r="1509" spans="19:35" x14ac:dyDescent="0.25">
      <c r="S1509" s="320">
        <f t="shared" si="359"/>
        <v>0</v>
      </c>
      <c r="T1509" s="320">
        <f t="shared" si="360"/>
        <v>0</v>
      </c>
      <c r="U1509" s="320"/>
      <c r="V1509" s="320" t="e">
        <f>VLOOKUP(S1509,'Price list'!D$15:S$298,15,FALSE)</f>
        <v>#N/A</v>
      </c>
      <c r="W1509" s="320">
        <f t="shared" si="361"/>
        <v>0</v>
      </c>
      <c r="X1509" s="320">
        <f t="shared" si="362"/>
        <v>0</v>
      </c>
      <c r="Y1509" s="318" t="e">
        <f t="shared" si="358"/>
        <v>#N/A</v>
      </c>
      <c r="Z1509" s="318">
        <f t="shared" si="363"/>
        <v>0</v>
      </c>
      <c r="AC1509" s="318" t="e">
        <f t="shared" si="364"/>
        <v>#N/A</v>
      </c>
      <c r="AD1509" s="318">
        <f t="shared" si="365"/>
        <v>0</v>
      </c>
      <c r="AE1509" s="318" t="e">
        <f t="shared" si="366"/>
        <v>#N/A</v>
      </c>
      <c r="AF1509" s="318" t="e">
        <f>VLOOKUP(AC1509,'Price list'!AN:AO,2,FALSE)</f>
        <v>#N/A</v>
      </c>
      <c r="AG1509" s="318">
        <f t="shared" si="367"/>
        <v>0</v>
      </c>
      <c r="AH1509" s="318">
        <f t="shared" si="368"/>
        <v>0</v>
      </c>
      <c r="AI1509" s="318">
        <f t="shared" si="369"/>
        <v>0</v>
      </c>
    </row>
    <row r="1510" spans="19:35" x14ac:dyDescent="0.25">
      <c r="S1510" s="320">
        <f t="shared" si="359"/>
        <v>0</v>
      </c>
      <c r="T1510" s="320">
        <f t="shared" si="360"/>
        <v>0</v>
      </c>
      <c r="U1510" s="320"/>
      <c r="V1510" s="320" t="e">
        <f>VLOOKUP(S1510,'Price list'!D$15:S$298,15,FALSE)</f>
        <v>#N/A</v>
      </c>
      <c r="W1510" s="320">
        <f t="shared" si="361"/>
        <v>0</v>
      </c>
      <c r="X1510" s="320">
        <f t="shared" si="362"/>
        <v>0</v>
      </c>
      <c r="Y1510" s="318" t="e">
        <f t="shared" si="358"/>
        <v>#N/A</v>
      </c>
      <c r="Z1510" s="318">
        <f t="shared" si="363"/>
        <v>0</v>
      </c>
      <c r="AC1510" s="318" t="e">
        <f t="shared" si="364"/>
        <v>#N/A</v>
      </c>
      <c r="AD1510" s="318">
        <f t="shared" si="365"/>
        <v>0</v>
      </c>
      <c r="AE1510" s="318" t="e">
        <f t="shared" si="366"/>
        <v>#N/A</v>
      </c>
      <c r="AF1510" s="318" t="e">
        <f>VLOOKUP(AC1510,'Price list'!AN:AO,2,FALSE)</f>
        <v>#N/A</v>
      </c>
      <c r="AG1510" s="318">
        <f t="shared" si="367"/>
        <v>0</v>
      </c>
      <c r="AH1510" s="318">
        <f t="shared" si="368"/>
        <v>0</v>
      </c>
      <c r="AI1510" s="318">
        <f t="shared" si="369"/>
        <v>0</v>
      </c>
    </row>
    <row r="1511" spans="19:35" x14ac:dyDescent="0.25">
      <c r="S1511" s="320">
        <f t="shared" si="359"/>
        <v>0</v>
      </c>
      <c r="T1511" s="320">
        <f t="shared" si="360"/>
        <v>0</v>
      </c>
      <c r="U1511" s="320"/>
      <c r="V1511" s="320" t="e">
        <f>VLOOKUP(S1511,'Price list'!D$15:S$298,15,FALSE)</f>
        <v>#N/A</v>
      </c>
      <c r="W1511" s="320">
        <f t="shared" si="361"/>
        <v>0</v>
      </c>
      <c r="X1511" s="320">
        <f t="shared" si="362"/>
        <v>0</v>
      </c>
      <c r="Y1511" s="318" t="e">
        <f t="shared" si="358"/>
        <v>#N/A</v>
      </c>
      <c r="Z1511" s="318">
        <f t="shared" si="363"/>
        <v>0</v>
      </c>
      <c r="AC1511" s="318" t="e">
        <f t="shared" si="364"/>
        <v>#N/A</v>
      </c>
      <c r="AD1511" s="318">
        <f t="shared" si="365"/>
        <v>0</v>
      </c>
      <c r="AE1511" s="318" t="e">
        <f t="shared" si="366"/>
        <v>#N/A</v>
      </c>
      <c r="AF1511" s="318" t="e">
        <f>VLOOKUP(AC1511,'Price list'!AN:AO,2,FALSE)</f>
        <v>#N/A</v>
      </c>
      <c r="AG1511" s="318">
        <f t="shared" si="367"/>
        <v>0</v>
      </c>
      <c r="AH1511" s="318">
        <f t="shared" si="368"/>
        <v>0</v>
      </c>
      <c r="AI1511" s="318">
        <f t="shared" si="369"/>
        <v>0</v>
      </c>
    </row>
    <row r="1512" spans="19:35" x14ac:dyDescent="0.25">
      <c r="S1512" s="320">
        <f t="shared" si="359"/>
        <v>0</v>
      </c>
      <c r="T1512" s="320">
        <f t="shared" si="360"/>
        <v>0</v>
      </c>
      <c r="U1512" s="320"/>
      <c r="V1512" s="320" t="e">
        <f>VLOOKUP(S1512,'Price list'!D$15:S$298,15,FALSE)</f>
        <v>#N/A</v>
      </c>
      <c r="W1512" s="320">
        <f t="shared" si="361"/>
        <v>0</v>
      </c>
      <c r="X1512" s="320">
        <f t="shared" si="362"/>
        <v>0</v>
      </c>
      <c r="Y1512" s="318" t="e">
        <f t="shared" si="358"/>
        <v>#N/A</v>
      </c>
      <c r="Z1512" s="318">
        <f t="shared" si="363"/>
        <v>0</v>
      </c>
      <c r="AC1512" s="318" t="e">
        <f t="shared" si="364"/>
        <v>#N/A</v>
      </c>
      <c r="AD1512" s="318">
        <f t="shared" si="365"/>
        <v>0</v>
      </c>
      <c r="AE1512" s="318" t="e">
        <f t="shared" si="366"/>
        <v>#N/A</v>
      </c>
      <c r="AF1512" s="318" t="e">
        <f>VLOOKUP(AC1512,'Price list'!AN:AO,2,FALSE)</f>
        <v>#N/A</v>
      </c>
      <c r="AG1512" s="318">
        <f t="shared" si="367"/>
        <v>0</v>
      </c>
      <c r="AH1512" s="318">
        <f t="shared" si="368"/>
        <v>0</v>
      </c>
      <c r="AI1512" s="318">
        <f t="shared" si="369"/>
        <v>0</v>
      </c>
    </row>
    <row r="1513" spans="19:35" x14ac:dyDescent="0.25">
      <c r="S1513" s="320">
        <f t="shared" si="359"/>
        <v>0</v>
      </c>
      <c r="T1513" s="320">
        <f t="shared" si="360"/>
        <v>0</v>
      </c>
      <c r="U1513" s="320"/>
      <c r="V1513" s="320" t="e">
        <f>VLOOKUP(S1513,'Price list'!D$15:S$298,15,FALSE)</f>
        <v>#N/A</v>
      </c>
      <c r="W1513" s="320">
        <f t="shared" si="361"/>
        <v>0</v>
      </c>
      <c r="X1513" s="320">
        <f t="shared" si="362"/>
        <v>0</v>
      </c>
      <c r="Y1513" s="318" t="e">
        <f t="shared" si="358"/>
        <v>#N/A</v>
      </c>
      <c r="Z1513" s="318">
        <f t="shared" si="363"/>
        <v>0</v>
      </c>
      <c r="AC1513" s="318" t="e">
        <f t="shared" si="364"/>
        <v>#N/A</v>
      </c>
      <c r="AD1513" s="318">
        <f t="shared" si="365"/>
        <v>0</v>
      </c>
      <c r="AE1513" s="318" t="e">
        <f t="shared" si="366"/>
        <v>#N/A</v>
      </c>
      <c r="AF1513" s="318" t="e">
        <f>VLOOKUP(AC1513,'Price list'!AN:AO,2,FALSE)</f>
        <v>#N/A</v>
      </c>
      <c r="AG1513" s="318">
        <f t="shared" si="367"/>
        <v>0</v>
      </c>
      <c r="AH1513" s="318">
        <f t="shared" si="368"/>
        <v>0</v>
      </c>
      <c r="AI1513" s="318">
        <f t="shared" si="369"/>
        <v>0</v>
      </c>
    </row>
    <row r="1514" spans="19:35" x14ac:dyDescent="0.25">
      <c r="S1514" s="320">
        <f t="shared" si="359"/>
        <v>0</v>
      </c>
      <c r="T1514" s="320">
        <f t="shared" si="360"/>
        <v>0</v>
      </c>
      <c r="U1514" s="320"/>
      <c r="V1514" s="320" t="e">
        <f>VLOOKUP(S1514,'Price list'!D$15:S$298,15,FALSE)</f>
        <v>#N/A</v>
      </c>
      <c r="W1514" s="320">
        <f t="shared" si="361"/>
        <v>0</v>
      </c>
      <c r="X1514" s="320">
        <f t="shared" si="362"/>
        <v>0</v>
      </c>
      <c r="Y1514" s="318" t="e">
        <f t="shared" si="358"/>
        <v>#N/A</v>
      </c>
      <c r="Z1514" s="318">
        <f t="shared" si="363"/>
        <v>0</v>
      </c>
      <c r="AC1514" s="318" t="e">
        <f t="shared" si="364"/>
        <v>#N/A</v>
      </c>
      <c r="AD1514" s="318">
        <f t="shared" si="365"/>
        <v>0</v>
      </c>
      <c r="AE1514" s="318" t="e">
        <f t="shared" si="366"/>
        <v>#N/A</v>
      </c>
      <c r="AF1514" s="318" t="e">
        <f>VLOOKUP(AC1514,'Price list'!AN:AO,2,FALSE)</f>
        <v>#N/A</v>
      </c>
      <c r="AG1514" s="318">
        <f t="shared" si="367"/>
        <v>0</v>
      </c>
      <c r="AH1514" s="318">
        <f t="shared" si="368"/>
        <v>0</v>
      </c>
      <c r="AI1514" s="318">
        <f t="shared" si="369"/>
        <v>0</v>
      </c>
    </row>
    <row r="1515" spans="19:35" x14ac:dyDescent="0.25">
      <c r="S1515" s="320">
        <f t="shared" si="359"/>
        <v>0</v>
      </c>
      <c r="T1515" s="320">
        <f t="shared" si="360"/>
        <v>0</v>
      </c>
      <c r="U1515" s="320"/>
      <c r="V1515" s="320" t="e">
        <f>VLOOKUP(S1515,'Price list'!D$15:S$298,15,FALSE)</f>
        <v>#N/A</v>
      </c>
      <c r="W1515" s="320">
        <f t="shared" si="361"/>
        <v>0</v>
      </c>
      <c r="X1515" s="320">
        <f t="shared" si="362"/>
        <v>0</v>
      </c>
      <c r="Y1515" s="318" t="e">
        <f t="shared" si="358"/>
        <v>#N/A</v>
      </c>
      <c r="Z1515" s="318">
        <f t="shared" si="363"/>
        <v>0</v>
      </c>
      <c r="AC1515" s="318" t="e">
        <f t="shared" si="364"/>
        <v>#N/A</v>
      </c>
      <c r="AD1515" s="318">
        <f t="shared" si="365"/>
        <v>0</v>
      </c>
      <c r="AE1515" s="318" t="e">
        <f t="shared" si="366"/>
        <v>#N/A</v>
      </c>
      <c r="AF1515" s="318" t="e">
        <f>VLOOKUP(AC1515,'Price list'!AN:AO,2,FALSE)</f>
        <v>#N/A</v>
      </c>
      <c r="AG1515" s="318">
        <f t="shared" si="367"/>
        <v>0</v>
      </c>
      <c r="AH1515" s="318">
        <f t="shared" si="368"/>
        <v>0</v>
      </c>
      <c r="AI1515" s="318">
        <f t="shared" si="369"/>
        <v>0</v>
      </c>
    </row>
    <row r="1516" spans="19:35" x14ac:dyDescent="0.25">
      <c r="S1516" s="320">
        <f t="shared" si="359"/>
        <v>0</v>
      </c>
      <c r="T1516" s="320">
        <f t="shared" si="360"/>
        <v>0</v>
      </c>
      <c r="U1516" s="320"/>
      <c r="V1516" s="320" t="e">
        <f>VLOOKUP(S1516,'Price list'!D$15:S$298,15,FALSE)</f>
        <v>#N/A</v>
      </c>
      <c r="W1516" s="320">
        <f t="shared" si="361"/>
        <v>0</v>
      </c>
      <c r="X1516" s="320">
        <f t="shared" si="362"/>
        <v>0</v>
      </c>
      <c r="Y1516" s="318" t="e">
        <f t="shared" si="358"/>
        <v>#N/A</v>
      </c>
      <c r="Z1516" s="318">
        <f t="shared" si="363"/>
        <v>0</v>
      </c>
      <c r="AC1516" s="318" t="e">
        <f t="shared" si="364"/>
        <v>#N/A</v>
      </c>
      <c r="AD1516" s="318">
        <f t="shared" si="365"/>
        <v>0</v>
      </c>
      <c r="AE1516" s="318" t="e">
        <f t="shared" si="366"/>
        <v>#N/A</v>
      </c>
      <c r="AF1516" s="318" t="e">
        <f>VLOOKUP(AC1516,'Price list'!AN:AO,2,FALSE)</f>
        <v>#N/A</v>
      </c>
      <c r="AG1516" s="318">
        <f t="shared" si="367"/>
        <v>0</v>
      </c>
      <c r="AH1516" s="318">
        <f t="shared" si="368"/>
        <v>0</v>
      </c>
      <c r="AI1516" s="318">
        <f t="shared" si="369"/>
        <v>0</v>
      </c>
    </row>
    <row r="1517" spans="19:35" x14ac:dyDescent="0.25">
      <c r="S1517" s="320">
        <f t="shared" si="359"/>
        <v>0</v>
      </c>
      <c r="T1517" s="320">
        <f t="shared" si="360"/>
        <v>0</v>
      </c>
      <c r="U1517" s="320"/>
      <c r="V1517" s="320" t="e">
        <f>VLOOKUP(S1517,'Price list'!D$15:S$298,15,FALSE)</f>
        <v>#N/A</v>
      </c>
      <c r="W1517" s="320">
        <f t="shared" si="361"/>
        <v>0</v>
      </c>
      <c r="X1517" s="320">
        <f t="shared" si="362"/>
        <v>0</v>
      </c>
      <c r="Y1517" s="318" t="e">
        <f t="shared" si="358"/>
        <v>#N/A</v>
      </c>
      <c r="Z1517" s="318">
        <f t="shared" si="363"/>
        <v>0</v>
      </c>
      <c r="AC1517" s="318" t="e">
        <f t="shared" si="364"/>
        <v>#N/A</v>
      </c>
      <c r="AD1517" s="318">
        <f t="shared" si="365"/>
        <v>0</v>
      </c>
      <c r="AE1517" s="318" t="e">
        <f t="shared" si="366"/>
        <v>#N/A</v>
      </c>
      <c r="AF1517" s="318" t="e">
        <f>VLOOKUP(AC1517,'Price list'!AN:AO,2,FALSE)</f>
        <v>#N/A</v>
      </c>
      <c r="AG1517" s="318">
        <f t="shared" si="367"/>
        <v>0</v>
      </c>
      <c r="AH1517" s="318">
        <f t="shared" si="368"/>
        <v>0</v>
      </c>
      <c r="AI1517" s="318">
        <f t="shared" si="369"/>
        <v>0</v>
      </c>
    </row>
    <row r="1518" spans="19:35" x14ac:dyDescent="0.25">
      <c r="S1518" s="320">
        <f t="shared" si="359"/>
        <v>0</v>
      </c>
      <c r="T1518" s="320">
        <f t="shared" si="360"/>
        <v>0</v>
      </c>
      <c r="U1518" s="320"/>
      <c r="V1518" s="320" t="e">
        <f>VLOOKUP(S1518,'Price list'!D$15:S$298,15,FALSE)</f>
        <v>#N/A</v>
      </c>
      <c r="W1518" s="320">
        <f t="shared" si="361"/>
        <v>0</v>
      </c>
      <c r="X1518" s="320">
        <f t="shared" si="362"/>
        <v>0</v>
      </c>
      <c r="Y1518" s="318" t="e">
        <f t="shared" si="358"/>
        <v>#N/A</v>
      </c>
      <c r="Z1518" s="318">
        <f t="shared" si="363"/>
        <v>0</v>
      </c>
      <c r="AC1518" s="318" t="e">
        <f t="shared" si="364"/>
        <v>#N/A</v>
      </c>
      <c r="AD1518" s="318">
        <f t="shared" si="365"/>
        <v>0</v>
      </c>
      <c r="AE1518" s="318" t="e">
        <f t="shared" si="366"/>
        <v>#N/A</v>
      </c>
      <c r="AF1518" s="318" t="e">
        <f>VLOOKUP(AC1518,'Price list'!AN:AO,2,FALSE)</f>
        <v>#N/A</v>
      </c>
      <c r="AG1518" s="318">
        <f t="shared" si="367"/>
        <v>0</v>
      </c>
      <c r="AH1518" s="318">
        <f t="shared" si="368"/>
        <v>0</v>
      </c>
      <c r="AI1518" s="318">
        <f t="shared" si="369"/>
        <v>0</v>
      </c>
    </row>
    <row r="1519" spans="19:35" x14ac:dyDescent="0.25">
      <c r="S1519" s="320">
        <f t="shared" si="359"/>
        <v>0</v>
      </c>
      <c r="T1519" s="320">
        <f t="shared" si="360"/>
        <v>0</v>
      </c>
      <c r="U1519" s="320"/>
      <c r="V1519" s="320" t="e">
        <f>VLOOKUP(S1519,'Price list'!D$15:S$298,15,FALSE)</f>
        <v>#N/A</v>
      </c>
      <c r="W1519" s="320">
        <f t="shared" si="361"/>
        <v>0</v>
      </c>
      <c r="X1519" s="320">
        <f t="shared" si="362"/>
        <v>0</v>
      </c>
      <c r="Y1519" s="318" t="e">
        <f t="shared" si="358"/>
        <v>#N/A</v>
      </c>
      <c r="Z1519" s="318">
        <f t="shared" si="363"/>
        <v>0</v>
      </c>
      <c r="AC1519" s="318" t="e">
        <f t="shared" si="364"/>
        <v>#N/A</v>
      </c>
      <c r="AD1519" s="318">
        <f t="shared" si="365"/>
        <v>0</v>
      </c>
      <c r="AE1519" s="318" t="e">
        <f t="shared" si="366"/>
        <v>#N/A</v>
      </c>
      <c r="AF1519" s="318" t="e">
        <f>VLOOKUP(AC1519,'Price list'!AN:AO,2,FALSE)</f>
        <v>#N/A</v>
      </c>
      <c r="AG1519" s="318">
        <f t="shared" si="367"/>
        <v>0</v>
      </c>
      <c r="AH1519" s="318">
        <f t="shared" si="368"/>
        <v>0</v>
      </c>
      <c r="AI1519" s="318">
        <f t="shared" si="369"/>
        <v>0</v>
      </c>
    </row>
    <row r="1520" spans="19:35" x14ac:dyDescent="0.25">
      <c r="S1520" s="320">
        <f t="shared" si="359"/>
        <v>0</v>
      </c>
      <c r="T1520" s="320">
        <f t="shared" si="360"/>
        <v>0</v>
      </c>
      <c r="U1520" s="320"/>
      <c r="V1520" s="320" t="e">
        <f>VLOOKUP(S1520,'Price list'!D$15:S$298,15,FALSE)</f>
        <v>#N/A</v>
      </c>
      <c r="W1520" s="320">
        <f t="shared" si="361"/>
        <v>0</v>
      </c>
      <c r="X1520" s="320">
        <f t="shared" si="362"/>
        <v>0</v>
      </c>
      <c r="Y1520" s="318" t="e">
        <f t="shared" si="358"/>
        <v>#N/A</v>
      </c>
      <c r="Z1520" s="318">
        <f t="shared" si="363"/>
        <v>0</v>
      </c>
      <c r="AC1520" s="318" t="e">
        <f t="shared" si="364"/>
        <v>#N/A</v>
      </c>
      <c r="AD1520" s="318">
        <f t="shared" si="365"/>
        <v>0</v>
      </c>
      <c r="AE1520" s="318" t="e">
        <f t="shared" si="366"/>
        <v>#N/A</v>
      </c>
      <c r="AF1520" s="318" t="e">
        <f>VLOOKUP(AC1520,'Price list'!AN:AO,2,FALSE)</f>
        <v>#N/A</v>
      </c>
      <c r="AG1520" s="318">
        <f t="shared" si="367"/>
        <v>0</v>
      </c>
      <c r="AH1520" s="318">
        <f t="shared" si="368"/>
        <v>0</v>
      </c>
      <c r="AI1520" s="318">
        <f t="shared" si="369"/>
        <v>0</v>
      </c>
    </row>
    <row r="1521" spans="19:35" x14ac:dyDescent="0.25">
      <c r="S1521" s="320">
        <f t="shared" si="359"/>
        <v>0</v>
      </c>
      <c r="T1521" s="320">
        <f t="shared" si="360"/>
        <v>0</v>
      </c>
      <c r="U1521" s="320"/>
      <c r="V1521" s="320" t="e">
        <f>VLOOKUP(S1521,'Price list'!D$15:S$298,15,FALSE)</f>
        <v>#N/A</v>
      </c>
      <c r="W1521" s="320">
        <f t="shared" si="361"/>
        <v>0</v>
      </c>
      <c r="X1521" s="320">
        <f t="shared" si="362"/>
        <v>0</v>
      </c>
      <c r="Y1521" s="318" t="e">
        <f t="shared" si="358"/>
        <v>#N/A</v>
      </c>
      <c r="Z1521" s="318">
        <f t="shared" si="363"/>
        <v>0</v>
      </c>
      <c r="AC1521" s="318" t="e">
        <f t="shared" si="364"/>
        <v>#N/A</v>
      </c>
      <c r="AD1521" s="318">
        <f t="shared" si="365"/>
        <v>0</v>
      </c>
      <c r="AE1521" s="318" t="e">
        <f t="shared" si="366"/>
        <v>#N/A</v>
      </c>
      <c r="AF1521" s="318" t="e">
        <f>VLOOKUP(AC1521,'Price list'!AN:AO,2,FALSE)</f>
        <v>#N/A</v>
      </c>
      <c r="AG1521" s="318">
        <f t="shared" si="367"/>
        <v>0</v>
      </c>
      <c r="AH1521" s="318">
        <f t="shared" si="368"/>
        <v>0</v>
      </c>
      <c r="AI1521" s="318">
        <f t="shared" si="369"/>
        <v>0</v>
      </c>
    </row>
    <row r="1522" spans="19:35" x14ac:dyDescent="0.25">
      <c r="S1522" s="320">
        <f t="shared" si="359"/>
        <v>0</v>
      </c>
      <c r="T1522" s="320">
        <f t="shared" si="360"/>
        <v>0</v>
      </c>
      <c r="U1522" s="320"/>
      <c r="V1522" s="320" t="e">
        <f>VLOOKUP(S1522,'Price list'!D$15:S$298,15,FALSE)</f>
        <v>#N/A</v>
      </c>
      <c r="W1522" s="320">
        <f t="shared" si="361"/>
        <v>0</v>
      </c>
      <c r="X1522" s="320">
        <f t="shared" si="362"/>
        <v>0</v>
      </c>
      <c r="Y1522" s="318" t="e">
        <f t="shared" si="358"/>
        <v>#N/A</v>
      </c>
      <c r="Z1522" s="318">
        <f t="shared" si="363"/>
        <v>0</v>
      </c>
      <c r="AC1522" s="318" t="e">
        <f t="shared" si="364"/>
        <v>#N/A</v>
      </c>
      <c r="AD1522" s="318">
        <f t="shared" si="365"/>
        <v>0</v>
      </c>
      <c r="AE1522" s="318" t="e">
        <f t="shared" si="366"/>
        <v>#N/A</v>
      </c>
      <c r="AF1522" s="318" t="e">
        <f>VLOOKUP(AC1522,'Price list'!AN:AO,2,FALSE)</f>
        <v>#N/A</v>
      </c>
      <c r="AG1522" s="318">
        <f t="shared" si="367"/>
        <v>0</v>
      </c>
      <c r="AH1522" s="318">
        <f t="shared" si="368"/>
        <v>0</v>
      </c>
      <c r="AI1522" s="318">
        <f t="shared" si="369"/>
        <v>0</v>
      </c>
    </row>
    <row r="1523" spans="19:35" x14ac:dyDescent="0.25">
      <c r="S1523" s="320">
        <f t="shared" si="359"/>
        <v>0</v>
      </c>
      <c r="T1523" s="320">
        <f t="shared" si="360"/>
        <v>0</v>
      </c>
      <c r="U1523" s="320"/>
      <c r="V1523" s="320" t="e">
        <f>VLOOKUP(S1523,'Price list'!D$15:S$298,15,FALSE)</f>
        <v>#N/A</v>
      </c>
      <c r="W1523" s="320">
        <f t="shared" si="361"/>
        <v>0</v>
      </c>
      <c r="X1523" s="320">
        <f t="shared" si="362"/>
        <v>0</v>
      </c>
      <c r="Y1523" s="318" t="e">
        <f t="shared" si="358"/>
        <v>#N/A</v>
      </c>
      <c r="Z1523" s="318">
        <f t="shared" si="363"/>
        <v>0</v>
      </c>
      <c r="AC1523" s="318" t="e">
        <f t="shared" si="364"/>
        <v>#N/A</v>
      </c>
      <c r="AD1523" s="318">
        <f t="shared" si="365"/>
        <v>0</v>
      </c>
      <c r="AE1523" s="318" t="e">
        <f t="shared" si="366"/>
        <v>#N/A</v>
      </c>
      <c r="AF1523" s="318" t="e">
        <f>VLOOKUP(AC1523,'Price list'!AN:AO,2,FALSE)</f>
        <v>#N/A</v>
      </c>
      <c r="AG1523" s="318">
        <f t="shared" si="367"/>
        <v>0</v>
      </c>
      <c r="AH1523" s="318">
        <f t="shared" si="368"/>
        <v>0</v>
      </c>
      <c r="AI1523" s="318">
        <f t="shared" si="369"/>
        <v>0</v>
      </c>
    </row>
    <row r="1524" spans="19:35" x14ac:dyDescent="0.25">
      <c r="S1524" s="320">
        <f t="shared" si="359"/>
        <v>0</v>
      </c>
      <c r="T1524" s="320">
        <f t="shared" si="360"/>
        <v>0</v>
      </c>
      <c r="U1524" s="320"/>
      <c r="V1524" s="320" t="e">
        <f>VLOOKUP(S1524,'Price list'!D$15:S$298,15,FALSE)</f>
        <v>#N/A</v>
      </c>
      <c r="W1524" s="320">
        <f t="shared" si="361"/>
        <v>0</v>
      </c>
      <c r="X1524" s="320">
        <f t="shared" si="362"/>
        <v>0</v>
      </c>
      <c r="Y1524" s="318" t="e">
        <f t="shared" si="358"/>
        <v>#N/A</v>
      </c>
      <c r="Z1524" s="318">
        <f t="shared" si="363"/>
        <v>0</v>
      </c>
      <c r="AC1524" s="318" t="e">
        <f t="shared" si="364"/>
        <v>#N/A</v>
      </c>
      <c r="AD1524" s="318">
        <f t="shared" si="365"/>
        <v>0</v>
      </c>
      <c r="AE1524" s="318" t="e">
        <f t="shared" si="366"/>
        <v>#N/A</v>
      </c>
      <c r="AF1524" s="318" t="e">
        <f>VLOOKUP(AC1524,'Price list'!AN:AO,2,FALSE)</f>
        <v>#N/A</v>
      </c>
      <c r="AG1524" s="318">
        <f t="shared" si="367"/>
        <v>0</v>
      </c>
      <c r="AH1524" s="318">
        <f t="shared" si="368"/>
        <v>0</v>
      </c>
      <c r="AI1524" s="318">
        <f t="shared" si="369"/>
        <v>0</v>
      </c>
    </row>
    <row r="1525" spans="19:35" x14ac:dyDescent="0.25">
      <c r="S1525" s="320">
        <f t="shared" si="359"/>
        <v>0</v>
      </c>
      <c r="T1525" s="320">
        <f t="shared" si="360"/>
        <v>0</v>
      </c>
      <c r="U1525" s="320"/>
      <c r="V1525" s="320" t="e">
        <f>VLOOKUP(S1525,'Price list'!D$15:S$298,15,FALSE)</f>
        <v>#N/A</v>
      </c>
      <c r="W1525" s="320">
        <f t="shared" si="361"/>
        <v>0</v>
      </c>
      <c r="X1525" s="320">
        <f t="shared" si="362"/>
        <v>0</v>
      </c>
      <c r="Y1525" s="318" t="e">
        <f t="shared" si="358"/>
        <v>#N/A</v>
      </c>
      <c r="Z1525" s="318">
        <f t="shared" si="363"/>
        <v>0</v>
      </c>
      <c r="AC1525" s="318" t="e">
        <f t="shared" si="364"/>
        <v>#N/A</v>
      </c>
      <c r="AD1525" s="318">
        <f t="shared" si="365"/>
        <v>0</v>
      </c>
      <c r="AE1525" s="318" t="e">
        <f t="shared" si="366"/>
        <v>#N/A</v>
      </c>
      <c r="AF1525" s="318" t="e">
        <f>VLOOKUP(AC1525,'Price list'!AN:AO,2,FALSE)</f>
        <v>#N/A</v>
      </c>
      <c r="AG1525" s="318">
        <f t="shared" si="367"/>
        <v>0</v>
      </c>
      <c r="AH1525" s="318">
        <f t="shared" si="368"/>
        <v>0</v>
      </c>
      <c r="AI1525" s="318">
        <f t="shared" si="369"/>
        <v>0</v>
      </c>
    </row>
    <row r="1526" spans="19:35" x14ac:dyDescent="0.25">
      <c r="S1526" s="320">
        <f t="shared" si="359"/>
        <v>0</v>
      </c>
      <c r="T1526" s="320">
        <f t="shared" si="360"/>
        <v>0</v>
      </c>
      <c r="U1526" s="320"/>
      <c r="V1526" s="320" t="e">
        <f>VLOOKUP(S1526,'Price list'!D$15:S$298,15,FALSE)</f>
        <v>#N/A</v>
      </c>
      <c r="W1526" s="320">
        <f t="shared" si="361"/>
        <v>0</v>
      </c>
      <c r="X1526" s="320">
        <f t="shared" si="362"/>
        <v>0</v>
      </c>
      <c r="Y1526" s="318" t="e">
        <f t="shared" si="358"/>
        <v>#N/A</v>
      </c>
      <c r="Z1526" s="318">
        <f t="shared" si="363"/>
        <v>0</v>
      </c>
      <c r="AC1526" s="318" t="e">
        <f t="shared" si="364"/>
        <v>#N/A</v>
      </c>
      <c r="AD1526" s="318">
        <f t="shared" si="365"/>
        <v>0</v>
      </c>
      <c r="AE1526" s="318" t="e">
        <f t="shared" si="366"/>
        <v>#N/A</v>
      </c>
      <c r="AF1526" s="318" t="e">
        <f>VLOOKUP(AC1526,'Price list'!AN:AO,2,FALSE)</f>
        <v>#N/A</v>
      </c>
      <c r="AG1526" s="318">
        <f t="shared" si="367"/>
        <v>0</v>
      </c>
      <c r="AH1526" s="318">
        <f t="shared" si="368"/>
        <v>0</v>
      </c>
      <c r="AI1526" s="318">
        <f t="shared" si="369"/>
        <v>0</v>
      </c>
    </row>
    <row r="1527" spans="19:35" x14ac:dyDescent="0.25">
      <c r="S1527" s="320">
        <f t="shared" si="359"/>
        <v>0</v>
      </c>
      <c r="T1527" s="320">
        <f t="shared" si="360"/>
        <v>0</v>
      </c>
      <c r="U1527" s="320"/>
      <c r="V1527" s="320" t="e">
        <f>VLOOKUP(S1527,'Price list'!D$15:S$298,15,FALSE)</f>
        <v>#N/A</v>
      </c>
      <c r="W1527" s="320">
        <f t="shared" si="361"/>
        <v>0</v>
      </c>
      <c r="X1527" s="320">
        <f t="shared" si="362"/>
        <v>0</v>
      </c>
      <c r="Y1527" s="318" t="e">
        <f t="shared" si="358"/>
        <v>#N/A</v>
      </c>
      <c r="Z1527" s="318">
        <f t="shared" si="363"/>
        <v>0</v>
      </c>
      <c r="AC1527" s="318" t="e">
        <f t="shared" si="364"/>
        <v>#N/A</v>
      </c>
      <c r="AD1527" s="318">
        <f t="shared" si="365"/>
        <v>0</v>
      </c>
      <c r="AE1527" s="318" t="e">
        <f t="shared" si="366"/>
        <v>#N/A</v>
      </c>
      <c r="AF1527" s="318" t="e">
        <f>VLOOKUP(AC1527,'Price list'!AN:AO,2,FALSE)</f>
        <v>#N/A</v>
      </c>
      <c r="AG1527" s="318">
        <f t="shared" si="367"/>
        <v>0</v>
      </c>
      <c r="AH1527" s="318">
        <f t="shared" si="368"/>
        <v>0</v>
      </c>
      <c r="AI1527" s="318">
        <f t="shared" si="369"/>
        <v>0</v>
      </c>
    </row>
    <row r="1528" spans="19:35" x14ac:dyDescent="0.25">
      <c r="S1528" s="320">
        <f t="shared" si="359"/>
        <v>0</v>
      </c>
      <c r="T1528" s="320">
        <f t="shared" si="360"/>
        <v>0</v>
      </c>
      <c r="U1528" s="320"/>
      <c r="V1528" s="320" t="e">
        <f>VLOOKUP(S1528,'Price list'!D$15:S$298,15,FALSE)</f>
        <v>#N/A</v>
      </c>
      <c r="W1528" s="320">
        <f t="shared" si="361"/>
        <v>0</v>
      </c>
      <c r="X1528" s="320">
        <f t="shared" si="362"/>
        <v>0</v>
      </c>
      <c r="Y1528" s="318" t="e">
        <f t="shared" si="358"/>
        <v>#N/A</v>
      </c>
      <c r="Z1528" s="318">
        <f t="shared" si="363"/>
        <v>0</v>
      </c>
      <c r="AC1528" s="318" t="e">
        <f t="shared" si="364"/>
        <v>#N/A</v>
      </c>
      <c r="AD1528" s="318">
        <f t="shared" si="365"/>
        <v>0</v>
      </c>
      <c r="AE1528" s="318" t="e">
        <f t="shared" si="366"/>
        <v>#N/A</v>
      </c>
      <c r="AF1528" s="318" t="e">
        <f>VLOOKUP(AC1528,'Price list'!AN:AO,2,FALSE)</f>
        <v>#N/A</v>
      </c>
      <c r="AG1528" s="318">
        <f t="shared" si="367"/>
        <v>0</v>
      </c>
      <c r="AH1528" s="318">
        <f t="shared" si="368"/>
        <v>0</v>
      </c>
      <c r="AI1528" s="318">
        <f t="shared" si="369"/>
        <v>0</v>
      </c>
    </row>
    <row r="1529" spans="19:35" x14ac:dyDescent="0.25">
      <c r="S1529" s="320">
        <f t="shared" si="359"/>
        <v>0</v>
      </c>
      <c r="T1529" s="320">
        <f t="shared" si="360"/>
        <v>0</v>
      </c>
      <c r="U1529" s="320"/>
      <c r="V1529" s="320" t="e">
        <f>VLOOKUP(S1529,'Price list'!D$15:S$298,15,FALSE)</f>
        <v>#N/A</v>
      </c>
      <c r="W1529" s="320">
        <f t="shared" si="361"/>
        <v>0</v>
      </c>
      <c r="X1529" s="320">
        <f t="shared" si="362"/>
        <v>0</v>
      </c>
      <c r="Y1529" s="318" t="e">
        <f t="shared" si="358"/>
        <v>#N/A</v>
      </c>
      <c r="Z1529" s="318">
        <f t="shared" si="363"/>
        <v>0</v>
      </c>
      <c r="AC1529" s="318" t="e">
        <f t="shared" si="364"/>
        <v>#N/A</v>
      </c>
      <c r="AD1529" s="318">
        <f t="shared" si="365"/>
        <v>0</v>
      </c>
      <c r="AE1529" s="318" t="e">
        <f t="shared" si="366"/>
        <v>#N/A</v>
      </c>
      <c r="AF1529" s="318" t="e">
        <f>VLOOKUP(AC1529,'Price list'!AN:AO,2,FALSE)</f>
        <v>#N/A</v>
      </c>
      <c r="AG1529" s="318">
        <f t="shared" si="367"/>
        <v>0</v>
      </c>
      <c r="AH1529" s="318">
        <f t="shared" si="368"/>
        <v>0</v>
      </c>
      <c r="AI1529" s="318">
        <f t="shared" si="369"/>
        <v>0</v>
      </c>
    </row>
    <row r="1530" spans="19:35" x14ac:dyDescent="0.25">
      <c r="S1530" s="320">
        <f t="shared" si="359"/>
        <v>0</v>
      </c>
      <c r="T1530" s="320">
        <f t="shared" si="360"/>
        <v>0</v>
      </c>
      <c r="U1530" s="320"/>
      <c r="V1530" s="320" t="e">
        <f>VLOOKUP(S1530,'Price list'!D$15:S$298,15,FALSE)</f>
        <v>#N/A</v>
      </c>
      <c r="W1530" s="320">
        <f t="shared" si="361"/>
        <v>0</v>
      </c>
      <c r="X1530" s="320">
        <f t="shared" si="362"/>
        <v>0</v>
      </c>
      <c r="Y1530" s="318" t="e">
        <f t="shared" si="358"/>
        <v>#N/A</v>
      </c>
      <c r="Z1530" s="318">
        <f t="shared" si="363"/>
        <v>0</v>
      </c>
      <c r="AC1530" s="318" t="e">
        <f t="shared" si="364"/>
        <v>#N/A</v>
      </c>
      <c r="AD1530" s="318">
        <f t="shared" si="365"/>
        <v>0</v>
      </c>
      <c r="AE1530" s="318" t="e">
        <f t="shared" si="366"/>
        <v>#N/A</v>
      </c>
      <c r="AF1530" s="318" t="e">
        <f>VLOOKUP(AC1530,'Price list'!AN:AO,2,FALSE)</f>
        <v>#N/A</v>
      </c>
      <c r="AG1530" s="318">
        <f t="shared" si="367"/>
        <v>0</v>
      </c>
      <c r="AH1530" s="318">
        <f t="shared" si="368"/>
        <v>0</v>
      </c>
      <c r="AI1530" s="318">
        <f t="shared" si="369"/>
        <v>0</v>
      </c>
    </row>
    <row r="1531" spans="19:35" x14ac:dyDescent="0.25">
      <c r="S1531" s="320">
        <f t="shared" si="359"/>
        <v>0</v>
      </c>
      <c r="T1531" s="320">
        <f t="shared" si="360"/>
        <v>0</v>
      </c>
      <c r="U1531" s="320"/>
      <c r="V1531" s="320" t="e">
        <f>VLOOKUP(S1531,'Price list'!D$15:S$298,15,FALSE)</f>
        <v>#N/A</v>
      </c>
      <c r="W1531" s="320">
        <f t="shared" si="361"/>
        <v>0</v>
      </c>
      <c r="X1531" s="320">
        <f t="shared" si="362"/>
        <v>0</v>
      </c>
      <c r="Y1531" s="318" t="e">
        <f t="shared" si="358"/>
        <v>#N/A</v>
      </c>
      <c r="Z1531" s="318">
        <f t="shared" si="363"/>
        <v>0</v>
      </c>
      <c r="AC1531" s="318" t="e">
        <f t="shared" si="364"/>
        <v>#N/A</v>
      </c>
      <c r="AD1531" s="318">
        <f t="shared" si="365"/>
        <v>0</v>
      </c>
      <c r="AE1531" s="318" t="e">
        <f t="shared" si="366"/>
        <v>#N/A</v>
      </c>
      <c r="AF1531" s="318" t="e">
        <f>VLOOKUP(AC1531,'Price list'!AN:AO,2,FALSE)</f>
        <v>#N/A</v>
      </c>
      <c r="AG1531" s="318">
        <f t="shared" si="367"/>
        <v>0</v>
      </c>
      <c r="AH1531" s="318">
        <f t="shared" si="368"/>
        <v>0</v>
      </c>
      <c r="AI1531" s="318">
        <f t="shared" si="369"/>
        <v>0</v>
      </c>
    </row>
    <row r="1532" spans="19:35" x14ac:dyDescent="0.25">
      <c r="S1532" s="320">
        <f t="shared" si="359"/>
        <v>0</v>
      </c>
      <c r="T1532" s="320">
        <f t="shared" si="360"/>
        <v>0</v>
      </c>
      <c r="U1532" s="320"/>
      <c r="V1532" s="320" t="e">
        <f>VLOOKUP(S1532,'Price list'!D$15:S$298,15,FALSE)</f>
        <v>#N/A</v>
      </c>
      <c r="W1532" s="320">
        <f t="shared" si="361"/>
        <v>0</v>
      </c>
      <c r="X1532" s="320">
        <f t="shared" si="362"/>
        <v>0</v>
      </c>
      <c r="Y1532" s="318" t="e">
        <f t="shared" si="358"/>
        <v>#N/A</v>
      </c>
      <c r="Z1532" s="318">
        <f t="shared" si="363"/>
        <v>0</v>
      </c>
      <c r="AC1532" s="318" t="e">
        <f t="shared" si="364"/>
        <v>#N/A</v>
      </c>
      <c r="AD1532" s="318">
        <f t="shared" si="365"/>
        <v>0</v>
      </c>
      <c r="AE1532" s="318" t="e">
        <f t="shared" si="366"/>
        <v>#N/A</v>
      </c>
      <c r="AF1532" s="318" t="e">
        <f>VLOOKUP(AC1532,'Price list'!AN:AO,2,FALSE)</f>
        <v>#N/A</v>
      </c>
      <c r="AG1532" s="318">
        <f t="shared" si="367"/>
        <v>0</v>
      </c>
      <c r="AH1532" s="318">
        <f t="shared" si="368"/>
        <v>0</v>
      </c>
      <c r="AI1532" s="318">
        <f t="shared" si="369"/>
        <v>0</v>
      </c>
    </row>
    <row r="1533" spans="19:35" x14ac:dyDescent="0.25">
      <c r="S1533" s="320">
        <f t="shared" si="359"/>
        <v>0</v>
      </c>
      <c r="T1533" s="320">
        <f t="shared" si="360"/>
        <v>0</v>
      </c>
      <c r="U1533" s="320"/>
      <c r="V1533" s="320" t="e">
        <f>VLOOKUP(S1533,'Price list'!D$15:S$298,15,FALSE)</f>
        <v>#N/A</v>
      </c>
      <c r="W1533" s="320">
        <f t="shared" si="361"/>
        <v>0</v>
      </c>
      <c r="X1533" s="320">
        <f t="shared" si="362"/>
        <v>0</v>
      </c>
      <c r="Y1533" s="318" t="e">
        <f t="shared" si="358"/>
        <v>#N/A</v>
      </c>
      <c r="Z1533" s="318">
        <f t="shared" si="363"/>
        <v>0</v>
      </c>
      <c r="AC1533" s="318" t="e">
        <f t="shared" si="364"/>
        <v>#N/A</v>
      </c>
      <c r="AD1533" s="318">
        <f t="shared" si="365"/>
        <v>0</v>
      </c>
      <c r="AE1533" s="318" t="e">
        <f t="shared" si="366"/>
        <v>#N/A</v>
      </c>
      <c r="AF1533" s="318" t="e">
        <f>VLOOKUP(AC1533,'Price list'!AN:AO,2,FALSE)</f>
        <v>#N/A</v>
      </c>
      <c r="AG1533" s="318">
        <f t="shared" si="367"/>
        <v>0</v>
      </c>
      <c r="AH1533" s="318">
        <f t="shared" si="368"/>
        <v>0</v>
      </c>
      <c r="AI1533" s="318">
        <f t="shared" si="369"/>
        <v>0</v>
      </c>
    </row>
    <row r="1534" spans="19:35" x14ac:dyDescent="0.25">
      <c r="S1534" s="320">
        <f t="shared" si="359"/>
        <v>0</v>
      </c>
      <c r="T1534" s="320">
        <f t="shared" si="360"/>
        <v>0</v>
      </c>
      <c r="U1534" s="320"/>
      <c r="V1534" s="320" t="e">
        <f>VLOOKUP(S1534,'Price list'!D$15:S$298,15,FALSE)</f>
        <v>#N/A</v>
      </c>
      <c r="W1534" s="320">
        <f t="shared" si="361"/>
        <v>0</v>
      </c>
      <c r="X1534" s="320">
        <f t="shared" si="362"/>
        <v>0</v>
      </c>
      <c r="Y1534" s="318" t="e">
        <f t="shared" si="358"/>
        <v>#N/A</v>
      </c>
      <c r="Z1534" s="318">
        <f t="shared" si="363"/>
        <v>0</v>
      </c>
      <c r="AC1534" s="318" t="e">
        <f t="shared" si="364"/>
        <v>#N/A</v>
      </c>
      <c r="AD1534" s="318">
        <f t="shared" si="365"/>
        <v>0</v>
      </c>
      <c r="AE1534" s="318" t="e">
        <f t="shared" si="366"/>
        <v>#N/A</v>
      </c>
      <c r="AF1534" s="318" t="e">
        <f>VLOOKUP(AC1534,'Price list'!AN:AO,2,FALSE)</f>
        <v>#N/A</v>
      </c>
      <c r="AG1534" s="318">
        <f t="shared" si="367"/>
        <v>0</v>
      </c>
      <c r="AH1534" s="318">
        <f t="shared" si="368"/>
        <v>0</v>
      </c>
      <c r="AI1534" s="318">
        <f t="shared" si="369"/>
        <v>0</v>
      </c>
    </row>
    <row r="1535" spans="19:35" x14ac:dyDescent="0.25">
      <c r="S1535" s="320">
        <f t="shared" si="359"/>
        <v>0</v>
      </c>
      <c r="T1535" s="320">
        <f t="shared" si="360"/>
        <v>0</v>
      </c>
      <c r="U1535" s="320"/>
      <c r="V1535" s="320" t="e">
        <f>VLOOKUP(S1535,'Price list'!D$15:S$298,15,FALSE)</f>
        <v>#N/A</v>
      </c>
      <c r="W1535" s="320">
        <f t="shared" si="361"/>
        <v>0</v>
      </c>
      <c r="X1535" s="320">
        <f t="shared" si="362"/>
        <v>0</v>
      </c>
      <c r="Y1535" s="318" t="e">
        <f t="shared" si="358"/>
        <v>#N/A</v>
      </c>
      <c r="Z1535" s="318">
        <f t="shared" si="363"/>
        <v>0</v>
      </c>
      <c r="AC1535" s="318" t="e">
        <f t="shared" si="364"/>
        <v>#N/A</v>
      </c>
      <c r="AD1535" s="318">
        <f t="shared" si="365"/>
        <v>0</v>
      </c>
      <c r="AE1535" s="318" t="e">
        <f t="shared" si="366"/>
        <v>#N/A</v>
      </c>
      <c r="AF1535" s="318" t="e">
        <f>VLOOKUP(AC1535,'Price list'!AN:AO,2,FALSE)</f>
        <v>#N/A</v>
      </c>
      <c r="AG1535" s="318">
        <f t="shared" si="367"/>
        <v>0</v>
      </c>
      <c r="AH1535" s="318">
        <f t="shared" si="368"/>
        <v>0</v>
      </c>
      <c r="AI1535" s="318">
        <f t="shared" si="369"/>
        <v>0</v>
      </c>
    </row>
    <row r="1536" spans="19:35" x14ac:dyDescent="0.25">
      <c r="S1536" s="320">
        <f t="shared" si="359"/>
        <v>0</v>
      </c>
      <c r="T1536" s="320">
        <f t="shared" si="360"/>
        <v>0</v>
      </c>
      <c r="U1536" s="320"/>
      <c r="V1536" s="320" t="e">
        <f>VLOOKUP(S1536,'Price list'!D$15:S$298,15,FALSE)</f>
        <v>#N/A</v>
      </c>
      <c r="W1536" s="320">
        <f t="shared" si="361"/>
        <v>0</v>
      </c>
      <c r="X1536" s="320">
        <f t="shared" si="362"/>
        <v>0</v>
      </c>
      <c r="Y1536" s="318" t="e">
        <f t="shared" si="358"/>
        <v>#N/A</v>
      </c>
      <c r="Z1536" s="318">
        <f t="shared" si="363"/>
        <v>0</v>
      </c>
      <c r="AC1536" s="318" t="e">
        <f t="shared" si="364"/>
        <v>#N/A</v>
      </c>
      <c r="AD1536" s="318">
        <f t="shared" si="365"/>
        <v>0</v>
      </c>
      <c r="AE1536" s="318" t="e">
        <f t="shared" si="366"/>
        <v>#N/A</v>
      </c>
      <c r="AF1536" s="318" t="e">
        <f>VLOOKUP(AC1536,'Price list'!AN:AO,2,FALSE)</f>
        <v>#N/A</v>
      </c>
      <c r="AG1536" s="318">
        <f t="shared" si="367"/>
        <v>0</v>
      </c>
      <c r="AH1536" s="318">
        <f t="shared" si="368"/>
        <v>0</v>
      </c>
      <c r="AI1536" s="318">
        <f t="shared" si="369"/>
        <v>0</v>
      </c>
    </row>
    <row r="1537" spans="19:35" x14ac:dyDescent="0.25">
      <c r="S1537" s="320">
        <f t="shared" si="359"/>
        <v>0</v>
      </c>
      <c r="T1537" s="320">
        <f t="shared" si="360"/>
        <v>0</v>
      </c>
      <c r="U1537" s="320"/>
      <c r="V1537" s="320" t="e">
        <f>VLOOKUP(S1537,'Price list'!D$15:S$298,15,FALSE)</f>
        <v>#N/A</v>
      </c>
      <c r="W1537" s="320">
        <f t="shared" si="361"/>
        <v>0</v>
      </c>
      <c r="X1537" s="320">
        <f t="shared" si="362"/>
        <v>0</v>
      </c>
      <c r="Y1537" s="318" t="e">
        <f t="shared" si="358"/>
        <v>#N/A</v>
      </c>
      <c r="Z1537" s="318">
        <f t="shared" si="363"/>
        <v>0</v>
      </c>
      <c r="AC1537" s="318" t="e">
        <f t="shared" si="364"/>
        <v>#N/A</v>
      </c>
      <c r="AD1537" s="318">
        <f t="shared" si="365"/>
        <v>0</v>
      </c>
      <c r="AE1537" s="318" t="e">
        <f t="shared" si="366"/>
        <v>#N/A</v>
      </c>
      <c r="AF1537" s="318" t="e">
        <f>VLOOKUP(AC1537,'Price list'!AN:AO,2,FALSE)</f>
        <v>#N/A</v>
      </c>
      <c r="AG1537" s="318">
        <f t="shared" si="367"/>
        <v>0</v>
      </c>
      <c r="AH1537" s="318">
        <f t="shared" si="368"/>
        <v>0</v>
      </c>
      <c r="AI1537" s="318">
        <f t="shared" si="369"/>
        <v>0</v>
      </c>
    </row>
    <row r="1538" spans="19:35" x14ac:dyDescent="0.25">
      <c r="S1538" s="320">
        <f t="shared" si="359"/>
        <v>0</v>
      </c>
      <c r="T1538" s="320">
        <f t="shared" si="360"/>
        <v>0</v>
      </c>
      <c r="U1538" s="320"/>
      <c r="V1538" s="320" t="e">
        <f>VLOOKUP(S1538,'Price list'!D$15:S$298,15,FALSE)</f>
        <v>#N/A</v>
      </c>
      <c r="W1538" s="320">
        <f t="shared" si="361"/>
        <v>0</v>
      </c>
      <c r="X1538" s="320">
        <f t="shared" si="362"/>
        <v>0</v>
      </c>
      <c r="Y1538" s="318" t="e">
        <f t="shared" si="358"/>
        <v>#N/A</v>
      </c>
      <c r="Z1538" s="318">
        <f t="shared" si="363"/>
        <v>0</v>
      </c>
      <c r="AC1538" s="318" t="e">
        <f t="shared" si="364"/>
        <v>#N/A</v>
      </c>
      <c r="AD1538" s="318">
        <f t="shared" si="365"/>
        <v>0</v>
      </c>
      <c r="AE1538" s="318" t="e">
        <f t="shared" si="366"/>
        <v>#N/A</v>
      </c>
      <c r="AF1538" s="318" t="e">
        <f>VLOOKUP(AC1538,'Price list'!AN:AO,2,FALSE)</f>
        <v>#N/A</v>
      </c>
      <c r="AG1538" s="318">
        <f t="shared" si="367"/>
        <v>0</v>
      </c>
      <c r="AH1538" s="318">
        <f t="shared" si="368"/>
        <v>0</v>
      </c>
      <c r="AI1538" s="318">
        <f t="shared" si="369"/>
        <v>0</v>
      </c>
    </row>
    <row r="1539" spans="19:35" x14ac:dyDescent="0.25">
      <c r="S1539" s="320">
        <f t="shared" si="359"/>
        <v>0</v>
      </c>
      <c r="T1539" s="320">
        <f t="shared" si="360"/>
        <v>0</v>
      </c>
      <c r="U1539" s="320"/>
      <c r="V1539" s="320" t="e">
        <f>VLOOKUP(S1539,'Price list'!D$15:S$298,15,FALSE)</f>
        <v>#N/A</v>
      </c>
      <c r="W1539" s="320">
        <f t="shared" si="361"/>
        <v>0</v>
      </c>
      <c r="X1539" s="320">
        <f t="shared" si="362"/>
        <v>0</v>
      </c>
      <c r="Y1539" s="318" t="e">
        <f t="shared" ref="Y1539:Y1602" si="370">VLOOKUP(A1539,AA:AB,2,FALSE)</f>
        <v>#N/A</v>
      </c>
      <c r="Z1539" s="318">
        <f t="shared" si="363"/>
        <v>0</v>
      </c>
      <c r="AC1539" s="318" t="e">
        <f t="shared" si="364"/>
        <v>#N/A</v>
      </c>
      <c r="AD1539" s="318">
        <f t="shared" si="365"/>
        <v>0</v>
      </c>
      <c r="AE1539" s="318" t="e">
        <f t="shared" si="366"/>
        <v>#N/A</v>
      </c>
      <c r="AF1539" s="318" t="e">
        <f>VLOOKUP(AC1539,'Price list'!AN:AO,2,FALSE)</f>
        <v>#N/A</v>
      </c>
      <c r="AG1539" s="318">
        <f t="shared" si="367"/>
        <v>0</v>
      </c>
      <c r="AH1539" s="318">
        <f t="shared" si="368"/>
        <v>0</v>
      </c>
      <c r="AI1539" s="318">
        <f t="shared" si="369"/>
        <v>0</v>
      </c>
    </row>
    <row r="1540" spans="19:35" x14ac:dyDescent="0.25">
      <c r="S1540" s="320">
        <f t="shared" si="359"/>
        <v>0</v>
      </c>
      <c r="T1540" s="320">
        <f t="shared" si="360"/>
        <v>0</v>
      </c>
      <c r="U1540" s="320"/>
      <c r="V1540" s="320" t="e">
        <f>VLOOKUP(S1540,'Price list'!D$15:S$298,15,FALSE)</f>
        <v>#N/A</v>
      </c>
      <c r="W1540" s="320">
        <f t="shared" si="361"/>
        <v>0</v>
      </c>
      <c r="X1540" s="320">
        <f t="shared" si="362"/>
        <v>0</v>
      </c>
      <c r="Y1540" s="318" t="e">
        <f t="shared" si="370"/>
        <v>#N/A</v>
      </c>
      <c r="Z1540" s="318">
        <f t="shared" si="363"/>
        <v>0</v>
      </c>
      <c r="AC1540" s="318" t="e">
        <f t="shared" si="364"/>
        <v>#N/A</v>
      </c>
      <c r="AD1540" s="318">
        <f t="shared" si="365"/>
        <v>0</v>
      </c>
      <c r="AE1540" s="318" t="e">
        <f t="shared" si="366"/>
        <v>#N/A</v>
      </c>
      <c r="AF1540" s="318" t="e">
        <f>VLOOKUP(AC1540,'Price list'!AN:AO,2,FALSE)</f>
        <v>#N/A</v>
      </c>
      <c r="AG1540" s="318">
        <f t="shared" si="367"/>
        <v>0</v>
      </c>
      <c r="AH1540" s="318">
        <f t="shared" si="368"/>
        <v>0</v>
      </c>
      <c r="AI1540" s="318">
        <f t="shared" si="369"/>
        <v>0</v>
      </c>
    </row>
    <row r="1541" spans="19:35" x14ac:dyDescent="0.25">
      <c r="S1541" s="320">
        <f t="shared" si="359"/>
        <v>0</v>
      </c>
      <c r="T1541" s="320">
        <f t="shared" si="360"/>
        <v>0</v>
      </c>
      <c r="U1541" s="320"/>
      <c r="V1541" s="320" t="e">
        <f>VLOOKUP(S1541,'Price list'!D$15:S$298,15,FALSE)</f>
        <v>#N/A</v>
      </c>
      <c r="W1541" s="320">
        <f t="shared" si="361"/>
        <v>0</v>
      </c>
      <c r="X1541" s="320">
        <f t="shared" si="362"/>
        <v>0</v>
      </c>
      <c r="Y1541" s="318" t="e">
        <f t="shared" si="370"/>
        <v>#N/A</v>
      </c>
      <c r="Z1541" s="318">
        <f t="shared" si="363"/>
        <v>0</v>
      </c>
      <c r="AC1541" s="318" t="e">
        <f t="shared" si="364"/>
        <v>#N/A</v>
      </c>
      <c r="AD1541" s="318">
        <f t="shared" si="365"/>
        <v>0</v>
      </c>
      <c r="AE1541" s="318" t="e">
        <f t="shared" si="366"/>
        <v>#N/A</v>
      </c>
      <c r="AF1541" s="318" t="e">
        <f>VLOOKUP(AC1541,'Price list'!AN:AO,2,FALSE)</f>
        <v>#N/A</v>
      </c>
      <c r="AG1541" s="318">
        <f t="shared" si="367"/>
        <v>0</v>
      </c>
      <c r="AH1541" s="318">
        <f t="shared" si="368"/>
        <v>0</v>
      </c>
      <c r="AI1541" s="318">
        <f t="shared" si="369"/>
        <v>0</v>
      </c>
    </row>
    <row r="1542" spans="19:35" x14ac:dyDescent="0.25">
      <c r="S1542" s="320">
        <f t="shared" si="359"/>
        <v>0</v>
      </c>
      <c r="T1542" s="320">
        <f t="shared" si="360"/>
        <v>0</v>
      </c>
      <c r="U1542" s="320"/>
      <c r="V1542" s="320" t="e">
        <f>VLOOKUP(S1542,'Price list'!D$15:S$298,15,FALSE)</f>
        <v>#N/A</v>
      </c>
      <c r="W1542" s="320">
        <f t="shared" si="361"/>
        <v>0</v>
      </c>
      <c r="X1542" s="320">
        <f t="shared" si="362"/>
        <v>0</v>
      </c>
      <c r="Y1542" s="318" t="e">
        <f t="shared" si="370"/>
        <v>#N/A</v>
      </c>
      <c r="Z1542" s="318">
        <f t="shared" si="363"/>
        <v>0</v>
      </c>
      <c r="AC1542" s="318" t="e">
        <f t="shared" si="364"/>
        <v>#N/A</v>
      </c>
      <c r="AD1542" s="318">
        <f t="shared" si="365"/>
        <v>0</v>
      </c>
      <c r="AE1542" s="318" t="e">
        <f t="shared" si="366"/>
        <v>#N/A</v>
      </c>
      <c r="AF1542" s="318" t="e">
        <f>VLOOKUP(AC1542,'Price list'!AN:AO,2,FALSE)</f>
        <v>#N/A</v>
      </c>
      <c r="AG1542" s="318">
        <f t="shared" si="367"/>
        <v>0</v>
      </c>
      <c r="AH1542" s="318">
        <f t="shared" si="368"/>
        <v>0</v>
      </c>
      <c r="AI1542" s="318">
        <f t="shared" si="369"/>
        <v>0</v>
      </c>
    </row>
    <row r="1543" spans="19:35" x14ac:dyDescent="0.25">
      <c r="S1543" s="320">
        <f t="shared" si="359"/>
        <v>0</v>
      </c>
      <c r="T1543" s="320">
        <f t="shared" si="360"/>
        <v>0</v>
      </c>
      <c r="U1543" s="320"/>
      <c r="V1543" s="320" t="e">
        <f>VLOOKUP(S1543,'Price list'!D$15:S$298,15,FALSE)</f>
        <v>#N/A</v>
      </c>
      <c r="W1543" s="320">
        <f t="shared" si="361"/>
        <v>0</v>
      </c>
      <c r="X1543" s="320">
        <f t="shared" si="362"/>
        <v>0</v>
      </c>
      <c r="Y1543" s="318" t="e">
        <f t="shared" si="370"/>
        <v>#N/A</v>
      </c>
      <c r="Z1543" s="318">
        <f t="shared" si="363"/>
        <v>0</v>
      </c>
      <c r="AC1543" s="318" t="e">
        <f t="shared" si="364"/>
        <v>#N/A</v>
      </c>
      <c r="AD1543" s="318">
        <f t="shared" si="365"/>
        <v>0</v>
      </c>
      <c r="AE1543" s="318" t="e">
        <f t="shared" si="366"/>
        <v>#N/A</v>
      </c>
      <c r="AF1543" s="318" t="e">
        <f>VLOOKUP(AC1543,'Price list'!AN:AO,2,FALSE)</f>
        <v>#N/A</v>
      </c>
      <c r="AG1543" s="318">
        <f t="shared" si="367"/>
        <v>0</v>
      </c>
      <c r="AH1543" s="318">
        <f t="shared" si="368"/>
        <v>0</v>
      </c>
      <c r="AI1543" s="318">
        <f t="shared" si="369"/>
        <v>0</v>
      </c>
    </row>
    <row r="1544" spans="19:35" x14ac:dyDescent="0.25">
      <c r="S1544" s="320">
        <f t="shared" si="359"/>
        <v>0</v>
      </c>
      <c r="T1544" s="320">
        <f t="shared" si="360"/>
        <v>0</v>
      </c>
      <c r="U1544" s="320"/>
      <c r="V1544" s="320" t="e">
        <f>VLOOKUP(S1544,'Price list'!D$15:S$298,15,FALSE)</f>
        <v>#N/A</v>
      </c>
      <c r="W1544" s="320">
        <f t="shared" si="361"/>
        <v>0</v>
      </c>
      <c r="X1544" s="320">
        <f t="shared" si="362"/>
        <v>0</v>
      </c>
      <c r="Y1544" s="318" t="e">
        <f t="shared" si="370"/>
        <v>#N/A</v>
      </c>
      <c r="Z1544" s="318">
        <f t="shared" si="363"/>
        <v>0</v>
      </c>
      <c r="AC1544" s="318" t="e">
        <f t="shared" si="364"/>
        <v>#N/A</v>
      </c>
      <c r="AD1544" s="318">
        <f t="shared" si="365"/>
        <v>0</v>
      </c>
      <c r="AE1544" s="318" t="e">
        <f t="shared" si="366"/>
        <v>#N/A</v>
      </c>
      <c r="AF1544" s="318" t="e">
        <f>VLOOKUP(AC1544,'Price list'!AN:AO,2,FALSE)</f>
        <v>#N/A</v>
      </c>
      <c r="AG1544" s="318">
        <f t="shared" si="367"/>
        <v>0</v>
      </c>
      <c r="AH1544" s="318">
        <f t="shared" si="368"/>
        <v>0</v>
      </c>
      <c r="AI1544" s="318">
        <f t="shared" si="369"/>
        <v>0</v>
      </c>
    </row>
    <row r="1545" spans="19:35" x14ac:dyDescent="0.25">
      <c r="S1545" s="320">
        <f t="shared" ref="S1545:S1608" si="371">E1545</f>
        <v>0</v>
      </c>
      <c r="T1545" s="320">
        <f t="shared" ref="T1545:T1608" si="372">D1545</f>
        <v>0</v>
      </c>
      <c r="U1545" s="320"/>
      <c r="V1545" s="320" t="e">
        <f>VLOOKUP(S1545,'Price list'!D$15:S$298,15,FALSE)</f>
        <v>#N/A</v>
      </c>
      <c r="W1545" s="320">
        <f t="shared" ref="W1545:W1608" si="373">G1545</f>
        <v>0</v>
      </c>
      <c r="X1545" s="320">
        <f t="shared" ref="X1545:X1608" si="374">H1545</f>
        <v>0</v>
      </c>
      <c r="Y1545" s="318" t="e">
        <f t="shared" si="370"/>
        <v>#N/A</v>
      </c>
      <c r="Z1545" s="318">
        <f t="shared" ref="Z1545:Z1608" si="375">B1545</f>
        <v>0</v>
      </c>
      <c r="AC1545" s="318" t="e">
        <f t="shared" ref="AC1545:AC1608" si="376">CONCATENATE(Y1545,S1545,Z1545)</f>
        <v>#N/A</v>
      </c>
      <c r="AD1545" s="318">
        <f t="shared" ref="AD1545:AD1608" si="377">S1545</f>
        <v>0</v>
      </c>
      <c r="AE1545" s="318" t="e">
        <f t="shared" ref="AE1545:AE1608" si="378">CONCATENATE(Y1545,AD1545)</f>
        <v>#N/A</v>
      </c>
      <c r="AF1545" s="318" t="e">
        <f>VLOOKUP(AC1545,'Price list'!AN:AO,2,FALSE)</f>
        <v>#N/A</v>
      </c>
      <c r="AG1545" s="318">
        <f t="shared" ref="AG1545:AG1608" si="379">S1545</f>
        <v>0</v>
      </c>
      <c r="AH1545" s="318">
        <f t="shared" ref="AH1545:AH1608" si="380">W1545</f>
        <v>0</v>
      </c>
      <c r="AI1545" s="318">
        <f t="shared" ref="AI1545:AI1608" si="381">X1545</f>
        <v>0</v>
      </c>
    </row>
    <row r="1546" spans="19:35" x14ac:dyDescent="0.25">
      <c r="S1546" s="320">
        <f t="shared" si="371"/>
        <v>0</v>
      </c>
      <c r="T1546" s="320">
        <f t="shared" si="372"/>
        <v>0</v>
      </c>
      <c r="U1546" s="320"/>
      <c r="V1546" s="320" t="e">
        <f>VLOOKUP(S1546,'Price list'!D$15:S$298,15,FALSE)</f>
        <v>#N/A</v>
      </c>
      <c r="W1546" s="320">
        <f t="shared" si="373"/>
        <v>0</v>
      </c>
      <c r="X1546" s="320">
        <f t="shared" si="374"/>
        <v>0</v>
      </c>
      <c r="Y1546" s="318" t="e">
        <f t="shared" si="370"/>
        <v>#N/A</v>
      </c>
      <c r="Z1546" s="318">
        <f t="shared" si="375"/>
        <v>0</v>
      </c>
      <c r="AC1546" s="318" t="e">
        <f t="shared" si="376"/>
        <v>#N/A</v>
      </c>
      <c r="AD1546" s="318">
        <f t="shared" si="377"/>
        <v>0</v>
      </c>
      <c r="AE1546" s="318" t="e">
        <f t="shared" si="378"/>
        <v>#N/A</v>
      </c>
      <c r="AF1546" s="318" t="e">
        <f>VLOOKUP(AC1546,'Price list'!AN:AO,2,FALSE)</f>
        <v>#N/A</v>
      </c>
      <c r="AG1546" s="318">
        <f t="shared" si="379"/>
        <v>0</v>
      </c>
      <c r="AH1546" s="318">
        <f t="shared" si="380"/>
        <v>0</v>
      </c>
      <c r="AI1546" s="318">
        <f t="shared" si="381"/>
        <v>0</v>
      </c>
    </row>
    <row r="1547" spans="19:35" x14ac:dyDescent="0.25">
      <c r="S1547" s="320">
        <f t="shared" si="371"/>
        <v>0</v>
      </c>
      <c r="T1547" s="320">
        <f t="shared" si="372"/>
        <v>0</v>
      </c>
      <c r="U1547" s="320"/>
      <c r="V1547" s="320" t="e">
        <f>VLOOKUP(S1547,'Price list'!D$15:S$298,15,FALSE)</f>
        <v>#N/A</v>
      </c>
      <c r="W1547" s="320">
        <f t="shared" si="373"/>
        <v>0</v>
      </c>
      <c r="X1547" s="320">
        <f t="shared" si="374"/>
        <v>0</v>
      </c>
      <c r="Y1547" s="318" t="e">
        <f t="shared" si="370"/>
        <v>#N/A</v>
      </c>
      <c r="Z1547" s="318">
        <f t="shared" si="375"/>
        <v>0</v>
      </c>
      <c r="AC1547" s="318" t="e">
        <f t="shared" si="376"/>
        <v>#N/A</v>
      </c>
      <c r="AD1547" s="318">
        <f t="shared" si="377"/>
        <v>0</v>
      </c>
      <c r="AE1547" s="318" t="e">
        <f t="shared" si="378"/>
        <v>#N/A</v>
      </c>
      <c r="AF1547" s="318" t="e">
        <f>VLOOKUP(AC1547,'Price list'!AN:AO,2,FALSE)</f>
        <v>#N/A</v>
      </c>
      <c r="AG1547" s="318">
        <f t="shared" si="379"/>
        <v>0</v>
      </c>
      <c r="AH1547" s="318">
        <f t="shared" si="380"/>
        <v>0</v>
      </c>
      <c r="AI1547" s="318">
        <f t="shared" si="381"/>
        <v>0</v>
      </c>
    </row>
    <row r="1548" spans="19:35" x14ac:dyDescent="0.25">
      <c r="S1548" s="320">
        <f t="shared" si="371"/>
        <v>0</v>
      </c>
      <c r="T1548" s="320">
        <f t="shared" si="372"/>
        <v>0</v>
      </c>
      <c r="U1548" s="320"/>
      <c r="V1548" s="320" t="e">
        <f>VLOOKUP(S1548,'Price list'!D$15:S$298,15,FALSE)</f>
        <v>#N/A</v>
      </c>
      <c r="W1548" s="320">
        <f t="shared" si="373"/>
        <v>0</v>
      </c>
      <c r="X1548" s="320">
        <f t="shared" si="374"/>
        <v>0</v>
      </c>
      <c r="Y1548" s="318" t="e">
        <f t="shared" si="370"/>
        <v>#N/A</v>
      </c>
      <c r="Z1548" s="318">
        <f t="shared" si="375"/>
        <v>0</v>
      </c>
      <c r="AC1548" s="318" t="e">
        <f t="shared" si="376"/>
        <v>#N/A</v>
      </c>
      <c r="AD1548" s="318">
        <f t="shared" si="377"/>
        <v>0</v>
      </c>
      <c r="AE1548" s="318" t="e">
        <f t="shared" si="378"/>
        <v>#N/A</v>
      </c>
      <c r="AF1548" s="318" t="e">
        <f>VLOOKUP(AC1548,'Price list'!AN:AO,2,FALSE)</f>
        <v>#N/A</v>
      </c>
      <c r="AG1548" s="318">
        <f t="shared" si="379"/>
        <v>0</v>
      </c>
      <c r="AH1548" s="318">
        <f t="shared" si="380"/>
        <v>0</v>
      </c>
      <c r="AI1548" s="318">
        <f t="shared" si="381"/>
        <v>0</v>
      </c>
    </row>
    <row r="1549" spans="19:35" x14ac:dyDescent="0.25">
      <c r="S1549" s="320">
        <f t="shared" si="371"/>
        <v>0</v>
      </c>
      <c r="T1549" s="320">
        <f t="shared" si="372"/>
        <v>0</v>
      </c>
      <c r="U1549" s="320"/>
      <c r="V1549" s="320" t="e">
        <f>VLOOKUP(S1549,'Price list'!D$15:S$298,15,FALSE)</f>
        <v>#N/A</v>
      </c>
      <c r="W1549" s="320">
        <f t="shared" si="373"/>
        <v>0</v>
      </c>
      <c r="X1549" s="320">
        <f t="shared" si="374"/>
        <v>0</v>
      </c>
      <c r="Y1549" s="318" t="e">
        <f t="shared" si="370"/>
        <v>#N/A</v>
      </c>
      <c r="Z1549" s="318">
        <f t="shared" si="375"/>
        <v>0</v>
      </c>
      <c r="AC1549" s="318" t="e">
        <f t="shared" si="376"/>
        <v>#N/A</v>
      </c>
      <c r="AD1549" s="318">
        <f t="shared" si="377"/>
        <v>0</v>
      </c>
      <c r="AE1549" s="318" t="e">
        <f t="shared" si="378"/>
        <v>#N/A</v>
      </c>
      <c r="AF1549" s="318" t="e">
        <f>VLOOKUP(AC1549,'Price list'!AN:AO,2,FALSE)</f>
        <v>#N/A</v>
      </c>
      <c r="AG1549" s="318">
        <f t="shared" si="379"/>
        <v>0</v>
      </c>
      <c r="AH1549" s="318">
        <f t="shared" si="380"/>
        <v>0</v>
      </c>
      <c r="AI1549" s="318">
        <f t="shared" si="381"/>
        <v>0</v>
      </c>
    </row>
    <row r="1550" spans="19:35" x14ac:dyDescent="0.25">
      <c r="S1550" s="320">
        <f t="shared" si="371"/>
        <v>0</v>
      </c>
      <c r="T1550" s="320">
        <f t="shared" si="372"/>
        <v>0</v>
      </c>
      <c r="U1550" s="320"/>
      <c r="V1550" s="320" t="e">
        <f>VLOOKUP(S1550,'Price list'!D$15:S$298,15,FALSE)</f>
        <v>#N/A</v>
      </c>
      <c r="W1550" s="320">
        <f t="shared" si="373"/>
        <v>0</v>
      </c>
      <c r="X1550" s="320">
        <f t="shared" si="374"/>
        <v>0</v>
      </c>
      <c r="Y1550" s="318" t="e">
        <f t="shared" si="370"/>
        <v>#N/A</v>
      </c>
      <c r="Z1550" s="318">
        <f t="shared" si="375"/>
        <v>0</v>
      </c>
      <c r="AC1550" s="318" t="e">
        <f t="shared" si="376"/>
        <v>#N/A</v>
      </c>
      <c r="AD1550" s="318">
        <f t="shared" si="377"/>
        <v>0</v>
      </c>
      <c r="AE1550" s="318" t="e">
        <f t="shared" si="378"/>
        <v>#N/A</v>
      </c>
      <c r="AF1550" s="318" t="e">
        <f>VLOOKUP(AC1550,'Price list'!AN:AO,2,FALSE)</f>
        <v>#N/A</v>
      </c>
      <c r="AG1550" s="318">
        <f t="shared" si="379"/>
        <v>0</v>
      </c>
      <c r="AH1550" s="318">
        <f t="shared" si="380"/>
        <v>0</v>
      </c>
      <c r="AI1550" s="318">
        <f t="shared" si="381"/>
        <v>0</v>
      </c>
    </row>
    <row r="1551" spans="19:35" x14ac:dyDescent="0.25">
      <c r="S1551" s="320">
        <f t="shared" si="371"/>
        <v>0</v>
      </c>
      <c r="T1551" s="320">
        <f t="shared" si="372"/>
        <v>0</v>
      </c>
      <c r="U1551" s="320"/>
      <c r="V1551" s="320" t="e">
        <f>VLOOKUP(S1551,'Price list'!D$15:S$298,15,FALSE)</f>
        <v>#N/A</v>
      </c>
      <c r="W1551" s="320">
        <f t="shared" si="373"/>
        <v>0</v>
      </c>
      <c r="X1551" s="320">
        <f t="shared" si="374"/>
        <v>0</v>
      </c>
      <c r="Y1551" s="318" t="e">
        <f t="shared" si="370"/>
        <v>#N/A</v>
      </c>
      <c r="Z1551" s="318">
        <f t="shared" si="375"/>
        <v>0</v>
      </c>
      <c r="AC1551" s="318" t="e">
        <f t="shared" si="376"/>
        <v>#N/A</v>
      </c>
      <c r="AD1551" s="318">
        <f t="shared" si="377"/>
        <v>0</v>
      </c>
      <c r="AE1551" s="318" t="e">
        <f t="shared" si="378"/>
        <v>#N/A</v>
      </c>
      <c r="AF1551" s="318" t="e">
        <f>VLOOKUP(AC1551,'Price list'!AN:AO,2,FALSE)</f>
        <v>#N/A</v>
      </c>
      <c r="AG1551" s="318">
        <f t="shared" si="379"/>
        <v>0</v>
      </c>
      <c r="AH1551" s="318">
        <f t="shared" si="380"/>
        <v>0</v>
      </c>
      <c r="AI1551" s="318">
        <f t="shared" si="381"/>
        <v>0</v>
      </c>
    </row>
    <row r="1552" spans="19:35" x14ac:dyDescent="0.25">
      <c r="S1552" s="320">
        <f t="shared" si="371"/>
        <v>0</v>
      </c>
      <c r="T1552" s="320">
        <f t="shared" si="372"/>
        <v>0</v>
      </c>
      <c r="U1552" s="320"/>
      <c r="V1552" s="320" t="e">
        <f>VLOOKUP(S1552,'Price list'!D$15:S$298,15,FALSE)</f>
        <v>#N/A</v>
      </c>
      <c r="W1552" s="320">
        <f t="shared" si="373"/>
        <v>0</v>
      </c>
      <c r="X1552" s="320">
        <f t="shared" si="374"/>
        <v>0</v>
      </c>
      <c r="Y1552" s="318" t="e">
        <f t="shared" si="370"/>
        <v>#N/A</v>
      </c>
      <c r="Z1552" s="318">
        <f t="shared" si="375"/>
        <v>0</v>
      </c>
      <c r="AC1552" s="318" t="e">
        <f t="shared" si="376"/>
        <v>#N/A</v>
      </c>
      <c r="AD1552" s="318">
        <f t="shared" si="377"/>
        <v>0</v>
      </c>
      <c r="AE1552" s="318" t="e">
        <f t="shared" si="378"/>
        <v>#N/A</v>
      </c>
      <c r="AF1552" s="318" t="e">
        <f>VLOOKUP(AC1552,'Price list'!AN:AO,2,FALSE)</f>
        <v>#N/A</v>
      </c>
      <c r="AG1552" s="318">
        <f t="shared" si="379"/>
        <v>0</v>
      </c>
      <c r="AH1552" s="318">
        <f t="shared" si="380"/>
        <v>0</v>
      </c>
      <c r="AI1552" s="318">
        <f t="shared" si="381"/>
        <v>0</v>
      </c>
    </row>
    <row r="1553" spans="19:35" x14ac:dyDescent="0.25">
      <c r="S1553" s="320">
        <f t="shared" si="371"/>
        <v>0</v>
      </c>
      <c r="T1553" s="320">
        <f t="shared" si="372"/>
        <v>0</v>
      </c>
      <c r="U1553" s="320"/>
      <c r="V1553" s="320" t="e">
        <f>VLOOKUP(S1553,'Price list'!D$15:S$298,15,FALSE)</f>
        <v>#N/A</v>
      </c>
      <c r="W1553" s="320">
        <f t="shared" si="373"/>
        <v>0</v>
      </c>
      <c r="X1553" s="320">
        <f t="shared" si="374"/>
        <v>0</v>
      </c>
      <c r="Y1553" s="318" t="e">
        <f t="shared" si="370"/>
        <v>#N/A</v>
      </c>
      <c r="Z1553" s="318">
        <f t="shared" si="375"/>
        <v>0</v>
      </c>
      <c r="AC1553" s="318" t="e">
        <f t="shared" si="376"/>
        <v>#N/A</v>
      </c>
      <c r="AD1553" s="318">
        <f t="shared" si="377"/>
        <v>0</v>
      </c>
      <c r="AE1553" s="318" t="e">
        <f t="shared" si="378"/>
        <v>#N/A</v>
      </c>
      <c r="AF1553" s="318" t="e">
        <f>VLOOKUP(AC1553,'Price list'!AN:AO,2,FALSE)</f>
        <v>#N/A</v>
      </c>
      <c r="AG1553" s="318">
        <f t="shared" si="379"/>
        <v>0</v>
      </c>
      <c r="AH1553" s="318">
        <f t="shared" si="380"/>
        <v>0</v>
      </c>
      <c r="AI1553" s="318">
        <f t="shared" si="381"/>
        <v>0</v>
      </c>
    </row>
    <row r="1554" spans="19:35" x14ac:dyDescent="0.25">
      <c r="S1554" s="320">
        <f t="shared" si="371"/>
        <v>0</v>
      </c>
      <c r="T1554" s="320">
        <f t="shared" si="372"/>
        <v>0</v>
      </c>
      <c r="U1554" s="320"/>
      <c r="V1554" s="320" t="e">
        <f>VLOOKUP(S1554,'Price list'!D$15:S$298,15,FALSE)</f>
        <v>#N/A</v>
      </c>
      <c r="W1554" s="320">
        <f t="shared" si="373"/>
        <v>0</v>
      </c>
      <c r="X1554" s="320">
        <f t="shared" si="374"/>
        <v>0</v>
      </c>
      <c r="Y1554" s="318" t="e">
        <f t="shared" si="370"/>
        <v>#N/A</v>
      </c>
      <c r="Z1554" s="318">
        <f t="shared" si="375"/>
        <v>0</v>
      </c>
      <c r="AC1554" s="318" t="e">
        <f t="shared" si="376"/>
        <v>#N/A</v>
      </c>
      <c r="AD1554" s="318">
        <f t="shared" si="377"/>
        <v>0</v>
      </c>
      <c r="AE1554" s="318" t="e">
        <f t="shared" si="378"/>
        <v>#N/A</v>
      </c>
      <c r="AF1554" s="318" t="e">
        <f>VLOOKUP(AC1554,'Price list'!AN:AO,2,FALSE)</f>
        <v>#N/A</v>
      </c>
      <c r="AG1554" s="318">
        <f t="shared" si="379"/>
        <v>0</v>
      </c>
      <c r="AH1554" s="318">
        <f t="shared" si="380"/>
        <v>0</v>
      </c>
      <c r="AI1554" s="318">
        <f t="shared" si="381"/>
        <v>0</v>
      </c>
    </row>
    <row r="1555" spans="19:35" x14ac:dyDescent="0.25">
      <c r="S1555" s="320">
        <f t="shared" si="371"/>
        <v>0</v>
      </c>
      <c r="T1555" s="320">
        <f t="shared" si="372"/>
        <v>0</v>
      </c>
      <c r="U1555" s="320"/>
      <c r="V1555" s="320" t="e">
        <f>VLOOKUP(S1555,'Price list'!D$15:S$298,15,FALSE)</f>
        <v>#N/A</v>
      </c>
      <c r="W1555" s="320">
        <f t="shared" si="373"/>
        <v>0</v>
      </c>
      <c r="X1555" s="320">
        <f t="shared" si="374"/>
        <v>0</v>
      </c>
      <c r="Y1555" s="318" t="e">
        <f t="shared" si="370"/>
        <v>#N/A</v>
      </c>
      <c r="Z1555" s="318">
        <f t="shared" si="375"/>
        <v>0</v>
      </c>
      <c r="AC1555" s="318" t="e">
        <f t="shared" si="376"/>
        <v>#N/A</v>
      </c>
      <c r="AD1555" s="318">
        <f t="shared" si="377"/>
        <v>0</v>
      </c>
      <c r="AE1555" s="318" t="e">
        <f t="shared" si="378"/>
        <v>#N/A</v>
      </c>
      <c r="AF1555" s="318" t="e">
        <f>VLOOKUP(AC1555,'Price list'!AN:AO,2,FALSE)</f>
        <v>#N/A</v>
      </c>
      <c r="AG1555" s="318">
        <f t="shared" si="379"/>
        <v>0</v>
      </c>
      <c r="AH1555" s="318">
        <f t="shared" si="380"/>
        <v>0</v>
      </c>
      <c r="AI1555" s="318">
        <f t="shared" si="381"/>
        <v>0</v>
      </c>
    </row>
    <row r="1556" spans="19:35" x14ac:dyDescent="0.25">
      <c r="S1556" s="320">
        <f t="shared" si="371"/>
        <v>0</v>
      </c>
      <c r="T1556" s="320">
        <f t="shared" si="372"/>
        <v>0</v>
      </c>
      <c r="U1556" s="320"/>
      <c r="V1556" s="320" t="e">
        <f>VLOOKUP(S1556,'Price list'!D$15:S$298,15,FALSE)</f>
        <v>#N/A</v>
      </c>
      <c r="W1556" s="320">
        <f t="shared" si="373"/>
        <v>0</v>
      </c>
      <c r="X1556" s="320">
        <f t="shared" si="374"/>
        <v>0</v>
      </c>
      <c r="Y1556" s="318" t="e">
        <f t="shared" si="370"/>
        <v>#N/A</v>
      </c>
      <c r="Z1556" s="318">
        <f t="shared" si="375"/>
        <v>0</v>
      </c>
      <c r="AC1556" s="318" t="e">
        <f t="shared" si="376"/>
        <v>#N/A</v>
      </c>
      <c r="AD1556" s="318">
        <f t="shared" si="377"/>
        <v>0</v>
      </c>
      <c r="AE1556" s="318" t="e">
        <f t="shared" si="378"/>
        <v>#N/A</v>
      </c>
      <c r="AF1556" s="318" t="e">
        <f>VLOOKUP(AC1556,'Price list'!AN:AO,2,FALSE)</f>
        <v>#N/A</v>
      </c>
      <c r="AG1556" s="318">
        <f t="shared" si="379"/>
        <v>0</v>
      </c>
      <c r="AH1556" s="318">
        <f t="shared" si="380"/>
        <v>0</v>
      </c>
      <c r="AI1556" s="318">
        <f t="shared" si="381"/>
        <v>0</v>
      </c>
    </row>
    <row r="1557" spans="19:35" x14ac:dyDescent="0.25">
      <c r="S1557" s="320">
        <f t="shared" si="371"/>
        <v>0</v>
      </c>
      <c r="T1557" s="320">
        <f t="shared" si="372"/>
        <v>0</v>
      </c>
      <c r="U1557" s="320"/>
      <c r="V1557" s="320" t="e">
        <f>VLOOKUP(S1557,'Price list'!D$15:S$298,15,FALSE)</f>
        <v>#N/A</v>
      </c>
      <c r="W1557" s="320">
        <f t="shared" si="373"/>
        <v>0</v>
      </c>
      <c r="X1557" s="320">
        <f t="shared" si="374"/>
        <v>0</v>
      </c>
      <c r="Y1557" s="318" t="e">
        <f t="shared" si="370"/>
        <v>#N/A</v>
      </c>
      <c r="Z1557" s="318">
        <f t="shared" si="375"/>
        <v>0</v>
      </c>
      <c r="AC1557" s="318" t="e">
        <f t="shared" si="376"/>
        <v>#N/A</v>
      </c>
      <c r="AD1557" s="318">
        <f t="shared" si="377"/>
        <v>0</v>
      </c>
      <c r="AE1557" s="318" t="e">
        <f t="shared" si="378"/>
        <v>#N/A</v>
      </c>
      <c r="AF1557" s="318" t="e">
        <f>VLOOKUP(AC1557,'Price list'!AN:AO,2,FALSE)</f>
        <v>#N/A</v>
      </c>
      <c r="AG1557" s="318">
        <f t="shared" si="379"/>
        <v>0</v>
      </c>
      <c r="AH1557" s="318">
        <f t="shared" si="380"/>
        <v>0</v>
      </c>
      <c r="AI1557" s="318">
        <f t="shared" si="381"/>
        <v>0</v>
      </c>
    </row>
    <row r="1558" spans="19:35" x14ac:dyDescent="0.25">
      <c r="S1558" s="320">
        <f t="shared" si="371"/>
        <v>0</v>
      </c>
      <c r="T1558" s="320">
        <f t="shared" si="372"/>
        <v>0</v>
      </c>
      <c r="U1558" s="320"/>
      <c r="V1558" s="320" t="e">
        <f>VLOOKUP(S1558,'Price list'!D$15:S$298,15,FALSE)</f>
        <v>#N/A</v>
      </c>
      <c r="W1558" s="320">
        <f t="shared" si="373"/>
        <v>0</v>
      </c>
      <c r="X1558" s="320">
        <f t="shared" si="374"/>
        <v>0</v>
      </c>
      <c r="Y1558" s="318" t="e">
        <f t="shared" si="370"/>
        <v>#N/A</v>
      </c>
      <c r="Z1558" s="318">
        <f t="shared" si="375"/>
        <v>0</v>
      </c>
      <c r="AC1558" s="318" t="e">
        <f t="shared" si="376"/>
        <v>#N/A</v>
      </c>
      <c r="AD1558" s="318">
        <f t="shared" si="377"/>
        <v>0</v>
      </c>
      <c r="AE1558" s="318" t="e">
        <f t="shared" si="378"/>
        <v>#N/A</v>
      </c>
      <c r="AF1558" s="318" t="e">
        <f>VLOOKUP(AC1558,'Price list'!AN:AO,2,FALSE)</f>
        <v>#N/A</v>
      </c>
      <c r="AG1558" s="318">
        <f t="shared" si="379"/>
        <v>0</v>
      </c>
      <c r="AH1558" s="318">
        <f t="shared" si="380"/>
        <v>0</v>
      </c>
      <c r="AI1558" s="318">
        <f t="shared" si="381"/>
        <v>0</v>
      </c>
    </row>
    <row r="1559" spans="19:35" x14ac:dyDescent="0.25">
      <c r="S1559" s="320">
        <f t="shared" si="371"/>
        <v>0</v>
      </c>
      <c r="T1559" s="320">
        <f t="shared" si="372"/>
        <v>0</v>
      </c>
      <c r="U1559" s="320"/>
      <c r="V1559" s="320" t="e">
        <f>VLOOKUP(S1559,'Price list'!D$15:S$298,15,FALSE)</f>
        <v>#N/A</v>
      </c>
      <c r="W1559" s="320">
        <f t="shared" si="373"/>
        <v>0</v>
      </c>
      <c r="X1559" s="320">
        <f t="shared" si="374"/>
        <v>0</v>
      </c>
      <c r="Y1559" s="318" t="e">
        <f t="shared" si="370"/>
        <v>#N/A</v>
      </c>
      <c r="Z1559" s="318">
        <f t="shared" si="375"/>
        <v>0</v>
      </c>
      <c r="AC1559" s="318" t="e">
        <f t="shared" si="376"/>
        <v>#N/A</v>
      </c>
      <c r="AD1559" s="318">
        <f t="shared" si="377"/>
        <v>0</v>
      </c>
      <c r="AE1559" s="318" t="e">
        <f t="shared" si="378"/>
        <v>#N/A</v>
      </c>
      <c r="AF1559" s="318" t="e">
        <f>VLOOKUP(AC1559,'Price list'!AN:AO,2,FALSE)</f>
        <v>#N/A</v>
      </c>
      <c r="AG1559" s="318">
        <f t="shared" si="379"/>
        <v>0</v>
      </c>
      <c r="AH1559" s="318">
        <f t="shared" si="380"/>
        <v>0</v>
      </c>
      <c r="AI1559" s="318">
        <f t="shared" si="381"/>
        <v>0</v>
      </c>
    </row>
    <row r="1560" spans="19:35" x14ac:dyDescent="0.25">
      <c r="S1560" s="320">
        <f t="shared" si="371"/>
        <v>0</v>
      </c>
      <c r="T1560" s="320">
        <f t="shared" si="372"/>
        <v>0</v>
      </c>
      <c r="U1560" s="320"/>
      <c r="V1560" s="320" t="e">
        <f>VLOOKUP(S1560,'Price list'!D$15:S$298,15,FALSE)</f>
        <v>#N/A</v>
      </c>
      <c r="W1560" s="320">
        <f t="shared" si="373"/>
        <v>0</v>
      </c>
      <c r="X1560" s="320">
        <f t="shared" si="374"/>
        <v>0</v>
      </c>
      <c r="Y1560" s="318" t="e">
        <f t="shared" si="370"/>
        <v>#N/A</v>
      </c>
      <c r="Z1560" s="318">
        <f t="shared" si="375"/>
        <v>0</v>
      </c>
      <c r="AC1560" s="318" t="e">
        <f t="shared" si="376"/>
        <v>#N/A</v>
      </c>
      <c r="AD1560" s="318">
        <f t="shared" si="377"/>
        <v>0</v>
      </c>
      <c r="AE1560" s="318" t="e">
        <f t="shared" si="378"/>
        <v>#N/A</v>
      </c>
      <c r="AF1560" s="318" t="e">
        <f>VLOOKUP(AC1560,'Price list'!AN:AO,2,FALSE)</f>
        <v>#N/A</v>
      </c>
      <c r="AG1560" s="318">
        <f t="shared" si="379"/>
        <v>0</v>
      </c>
      <c r="AH1560" s="318">
        <f t="shared" si="380"/>
        <v>0</v>
      </c>
      <c r="AI1560" s="318">
        <f t="shared" si="381"/>
        <v>0</v>
      </c>
    </row>
    <row r="1561" spans="19:35" x14ac:dyDescent="0.25">
      <c r="S1561" s="320">
        <f t="shared" si="371"/>
        <v>0</v>
      </c>
      <c r="T1561" s="320">
        <f t="shared" si="372"/>
        <v>0</v>
      </c>
      <c r="U1561" s="320"/>
      <c r="V1561" s="320" t="e">
        <f>VLOOKUP(S1561,'Price list'!D$15:S$298,15,FALSE)</f>
        <v>#N/A</v>
      </c>
      <c r="W1561" s="320">
        <f t="shared" si="373"/>
        <v>0</v>
      </c>
      <c r="X1561" s="320">
        <f t="shared" si="374"/>
        <v>0</v>
      </c>
      <c r="Y1561" s="318" t="e">
        <f t="shared" si="370"/>
        <v>#N/A</v>
      </c>
      <c r="Z1561" s="318">
        <f t="shared" si="375"/>
        <v>0</v>
      </c>
      <c r="AC1561" s="318" t="e">
        <f t="shared" si="376"/>
        <v>#N/A</v>
      </c>
      <c r="AD1561" s="318">
        <f t="shared" si="377"/>
        <v>0</v>
      </c>
      <c r="AE1561" s="318" t="e">
        <f t="shared" si="378"/>
        <v>#N/A</v>
      </c>
      <c r="AF1561" s="318" t="e">
        <f>VLOOKUP(AC1561,'Price list'!AN:AO,2,FALSE)</f>
        <v>#N/A</v>
      </c>
      <c r="AG1561" s="318">
        <f t="shared" si="379"/>
        <v>0</v>
      </c>
      <c r="AH1561" s="318">
        <f t="shared" si="380"/>
        <v>0</v>
      </c>
      <c r="AI1561" s="318">
        <f t="shared" si="381"/>
        <v>0</v>
      </c>
    </row>
    <row r="1562" spans="19:35" x14ac:dyDescent="0.25">
      <c r="S1562" s="320">
        <f t="shared" si="371"/>
        <v>0</v>
      </c>
      <c r="T1562" s="320">
        <f t="shared" si="372"/>
        <v>0</v>
      </c>
      <c r="U1562" s="320"/>
      <c r="V1562" s="320" t="e">
        <f>VLOOKUP(S1562,'Price list'!D$15:S$298,15,FALSE)</f>
        <v>#N/A</v>
      </c>
      <c r="W1562" s="320">
        <f t="shared" si="373"/>
        <v>0</v>
      </c>
      <c r="X1562" s="320">
        <f t="shared" si="374"/>
        <v>0</v>
      </c>
      <c r="Y1562" s="318" t="e">
        <f t="shared" si="370"/>
        <v>#N/A</v>
      </c>
      <c r="Z1562" s="318">
        <f t="shared" si="375"/>
        <v>0</v>
      </c>
      <c r="AC1562" s="318" t="e">
        <f t="shared" si="376"/>
        <v>#N/A</v>
      </c>
      <c r="AD1562" s="318">
        <f t="shared" si="377"/>
        <v>0</v>
      </c>
      <c r="AE1562" s="318" t="e">
        <f t="shared" si="378"/>
        <v>#N/A</v>
      </c>
      <c r="AF1562" s="318" t="e">
        <f>VLOOKUP(AC1562,'Price list'!AN:AO,2,FALSE)</f>
        <v>#N/A</v>
      </c>
      <c r="AG1562" s="318">
        <f t="shared" si="379"/>
        <v>0</v>
      </c>
      <c r="AH1562" s="318">
        <f t="shared" si="380"/>
        <v>0</v>
      </c>
      <c r="AI1562" s="318">
        <f t="shared" si="381"/>
        <v>0</v>
      </c>
    </row>
    <row r="1563" spans="19:35" x14ac:dyDescent="0.25">
      <c r="S1563" s="320">
        <f t="shared" si="371"/>
        <v>0</v>
      </c>
      <c r="T1563" s="320">
        <f t="shared" si="372"/>
        <v>0</v>
      </c>
      <c r="U1563" s="320"/>
      <c r="V1563" s="320" t="e">
        <f>VLOOKUP(S1563,'Price list'!D$15:S$298,15,FALSE)</f>
        <v>#N/A</v>
      </c>
      <c r="W1563" s="320">
        <f t="shared" si="373"/>
        <v>0</v>
      </c>
      <c r="X1563" s="320">
        <f t="shared" si="374"/>
        <v>0</v>
      </c>
      <c r="Y1563" s="318" t="e">
        <f t="shared" si="370"/>
        <v>#N/A</v>
      </c>
      <c r="Z1563" s="318">
        <f t="shared" si="375"/>
        <v>0</v>
      </c>
      <c r="AC1563" s="318" t="e">
        <f t="shared" si="376"/>
        <v>#N/A</v>
      </c>
      <c r="AD1563" s="318">
        <f t="shared" si="377"/>
        <v>0</v>
      </c>
      <c r="AE1563" s="318" t="e">
        <f t="shared" si="378"/>
        <v>#N/A</v>
      </c>
      <c r="AF1563" s="318" t="e">
        <f>VLOOKUP(AC1563,'Price list'!AN:AO,2,FALSE)</f>
        <v>#N/A</v>
      </c>
      <c r="AG1563" s="318">
        <f t="shared" si="379"/>
        <v>0</v>
      </c>
      <c r="AH1563" s="318">
        <f t="shared" si="380"/>
        <v>0</v>
      </c>
      <c r="AI1563" s="318">
        <f t="shared" si="381"/>
        <v>0</v>
      </c>
    </row>
    <row r="1564" spans="19:35" x14ac:dyDescent="0.25">
      <c r="S1564" s="320">
        <f t="shared" si="371"/>
        <v>0</v>
      </c>
      <c r="T1564" s="320">
        <f t="shared" si="372"/>
        <v>0</v>
      </c>
      <c r="U1564" s="320"/>
      <c r="V1564" s="320" t="e">
        <f>VLOOKUP(S1564,'Price list'!D$15:S$298,15,FALSE)</f>
        <v>#N/A</v>
      </c>
      <c r="W1564" s="320">
        <f t="shared" si="373"/>
        <v>0</v>
      </c>
      <c r="X1564" s="320">
        <f t="shared" si="374"/>
        <v>0</v>
      </c>
      <c r="Y1564" s="318" t="e">
        <f t="shared" si="370"/>
        <v>#N/A</v>
      </c>
      <c r="Z1564" s="318">
        <f t="shared" si="375"/>
        <v>0</v>
      </c>
      <c r="AC1564" s="318" t="e">
        <f t="shared" si="376"/>
        <v>#N/A</v>
      </c>
      <c r="AD1564" s="318">
        <f t="shared" si="377"/>
        <v>0</v>
      </c>
      <c r="AE1564" s="318" t="e">
        <f t="shared" si="378"/>
        <v>#N/A</v>
      </c>
      <c r="AF1564" s="318" t="e">
        <f>VLOOKUP(AC1564,'Price list'!AN:AO,2,FALSE)</f>
        <v>#N/A</v>
      </c>
      <c r="AG1564" s="318">
        <f t="shared" si="379"/>
        <v>0</v>
      </c>
      <c r="AH1564" s="318">
        <f t="shared" si="380"/>
        <v>0</v>
      </c>
      <c r="AI1564" s="318">
        <f t="shared" si="381"/>
        <v>0</v>
      </c>
    </row>
    <row r="1565" spans="19:35" x14ac:dyDescent="0.25">
      <c r="S1565" s="320">
        <f t="shared" si="371"/>
        <v>0</v>
      </c>
      <c r="T1565" s="320">
        <f t="shared" si="372"/>
        <v>0</v>
      </c>
      <c r="U1565" s="320"/>
      <c r="V1565" s="320" t="e">
        <f>VLOOKUP(S1565,'Price list'!D$15:S$298,15,FALSE)</f>
        <v>#N/A</v>
      </c>
      <c r="W1565" s="320">
        <f t="shared" si="373"/>
        <v>0</v>
      </c>
      <c r="X1565" s="320">
        <f t="shared" si="374"/>
        <v>0</v>
      </c>
      <c r="Y1565" s="318" t="e">
        <f t="shared" si="370"/>
        <v>#N/A</v>
      </c>
      <c r="Z1565" s="318">
        <f t="shared" si="375"/>
        <v>0</v>
      </c>
      <c r="AC1565" s="318" t="e">
        <f t="shared" si="376"/>
        <v>#N/A</v>
      </c>
      <c r="AD1565" s="318">
        <f t="shared" si="377"/>
        <v>0</v>
      </c>
      <c r="AE1565" s="318" t="e">
        <f t="shared" si="378"/>
        <v>#N/A</v>
      </c>
      <c r="AF1565" s="318" t="e">
        <f>VLOOKUP(AC1565,'Price list'!AN:AO,2,FALSE)</f>
        <v>#N/A</v>
      </c>
      <c r="AG1565" s="318">
        <f t="shared" si="379"/>
        <v>0</v>
      </c>
      <c r="AH1565" s="318">
        <f t="shared" si="380"/>
        <v>0</v>
      </c>
      <c r="AI1565" s="318">
        <f t="shared" si="381"/>
        <v>0</v>
      </c>
    </row>
    <row r="1566" spans="19:35" x14ac:dyDescent="0.25">
      <c r="S1566" s="320">
        <f t="shared" si="371"/>
        <v>0</v>
      </c>
      <c r="T1566" s="320">
        <f t="shared" si="372"/>
        <v>0</v>
      </c>
      <c r="U1566" s="320"/>
      <c r="V1566" s="320" t="e">
        <f>VLOOKUP(S1566,'Price list'!D$15:S$298,15,FALSE)</f>
        <v>#N/A</v>
      </c>
      <c r="W1566" s="320">
        <f t="shared" si="373"/>
        <v>0</v>
      </c>
      <c r="X1566" s="320">
        <f t="shared" si="374"/>
        <v>0</v>
      </c>
      <c r="Y1566" s="318" t="e">
        <f t="shared" si="370"/>
        <v>#N/A</v>
      </c>
      <c r="Z1566" s="318">
        <f t="shared" si="375"/>
        <v>0</v>
      </c>
      <c r="AC1566" s="318" t="e">
        <f t="shared" si="376"/>
        <v>#N/A</v>
      </c>
      <c r="AD1566" s="318">
        <f t="shared" si="377"/>
        <v>0</v>
      </c>
      <c r="AE1566" s="318" t="e">
        <f t="shared" si="378"/>
        <v>#N/A</v>
      </c>
      <c r="AF1566" s="318" t="e">
        <f>VLOOKUP(AC1566,'Price list'!AN:AO,2,FALSE)</f>
        <v>#N/A</v>
      </c>
      <c r="AG1566" s="318">
        <f t="shared" si="379"/>
        <v>0</v>
      </c>
      <c r="AH1566" s="318">
        <f t="shared" si="380"/>
        <v>0</v>
      </c>
      <c r="AI1566" s="318">
        <f t="shared" si="381"/>
        <v>0</v>
      </c>
    </row>
    <row r="1567" spans="19:35" x14ac:dyDescent="0.25">
      <c r="S1567" s="320">
        <f t="shared" si="371"/>
        <v>0</v>
      </c>
      <c r="T1567" s="320">
        <f t="shared" si="372"/>
        <v>0</v>
      </c>
      <c r="U1567" s="320"/>
      <c r="V1567" s="320" t="e">
        <f>VLOOKUP(S1567,'Price list'!D$15:S$298,15,FALSE)</f>
        <v>#N/A</v>
      </c>
      <c r="W1567" s="320">
        <f t="shared" si="373"/>
        <v>0</v>
      </c>
      <c r="X1567" s="320">
        <f t="shared" si="374"/>
        <v>0</v>
      </c>
      <c r="Y1567" s="318" t="e">
        <f t="shared" si="370"/>
        <v>#N/A</v>
      </c>
      <c r="Z1567" s="318">
        <f t="shared" si="375"/>
        <v>0</v>
      </c>
      <c r="AC1567" s="318" t="e">
        <f t="shared" si="376"/>
        <v>#N/A</v>
      </c>
      <c r="AD1567" s="318">
        <f t="shared" si="377"/>
        <v>0</v>
      </c>
      <c r="AE1567" s="318" t="e">
        <f t="shared" si="378"/>
        <v>#N/A</v>
      </c>
      <c r="AF1567" s="318" t="e">
        <f>VLOOKUP(AC1567,'Price list'!AN:AO,2,FALSE)</f>
        <v>#N/A</v>
      </c>
      <c r="AG1567" s="318">
        <f t="shared" si="379"/>
        <v>0</v>
      </c>
      <c r="AH1567" s="318">
        <f t="shared" si="380"/>
        <v>0</v>
      </c>
      <c r="AI1567" s="318">
        <f t="shared" si="381"/>
        <v>0</v>
      </c>
    </row>
    <row r="1568" spans="19:35" x14ac:dyDescent="0.25">
      <c r="S1568" s="320">
        <f t="shared" si="371"/>
        <v>0</v>
      </c>
      <c r="T1568" s="320">
        <f t="shared" si="372"/>
        <v>0</v>
      </c>
      <c r="U1568" s="320"/>
      <c r="V1568" s="320" t="e">
        <f>VLOOKUP(S1568,'Price list'!D$15:S$298,15,FALSE)</f>
        <v>#N/A</v>
      </c>
      <c r="W1568" s="320">
        <f t="shared" si="373"/>
        <v>0</v>
      </c>
      <c r="X1568" s="320">
        <f t="shared" si="374"/>
        <v>0</v>
      </c>
      <c r="Y1568" s="318" t="e">
        <f t="shared" si="370"/>
        <v>#N/A</v>
      </c>
      <c r="Z1568" s="318">
        <f t="shared" si="375"/>
        <v>0</v>
      </c>
      <c r="AC1568" s="318" t="e">
        <f t="shared" si="376"/>
        <v>#N/A</v>
      </c>
      <c r="AD1568" s="318">
        <f t="shared" si="377"/>
        <v>0</v>
      </c>
      <c r="AE1568" s="318" t="e">
        <f t="shared" si="378"/>
        <v>#N/A</v>
      </c>
      <c r="AF1568" s="318" t="e">
        <f>VLOOKUP(AC1568,'Price list'!AN:AO,2,FALSE)</f>
        <v>#N/A</v>
      </c>
      <c r="AG1568" s="318">
        <f t="shared" si="379"/>
        <v>0</v>
      </c>
      <c r="AH1568" s="318">
        <f t="shared" si="380"/>
        <v>0</v>
      </c>
      <c r="AI1568" s="318">
        <f t="shared" si="381"/>
        <v>0</v>
      </c>
    </row>
    <row r="1569" spans="19:35" x14ac:dyDescent="0.25">
      <c r="S1569" s="320">
        <f t="shared" si="371"/>
        <v>0</v>
      </c>
      <c r="T1569" s="320">
        <f t="shared" si="372"/>
        <v>0</v>
      </c>
      <c r="U1569" s="320"/>
      <c r="V1569" s="320" t="e">
        <f>VLOOKUP(S1569,'Price list'!D$15:S$298,15,FALSE)</f>
        <v>#N/A</v>
      </c>
      <c r="W1569" s="320">
        <f t="shared" si="373"/>
        <v>0</v>
      </c>
      <c r="X1569" s="320">
        <f t="shared" si="374"/>
        <v>0</v>
      </c>
      <c r="Y1569" s="318" t="e">
        <f t="shared" si="370"/>
        <v>#N/A</v>
      </c>
      <c r="Z1569" s="318">
        <f t="shared" si="375"/>
        <v>0</v>
      </c>
      <c r="AC1569" s="318" t="e">
        <f t="shared" si="376"/>
        <v>#N/A</v>
      </c>
      <c r="AD1569" s="318">
        <f t="shared" si="377"/>
        <v>0</v>
      </c>
      <c r="AE1569" s="318" t="e">
        <f t="shared" si="378"/>
        <v>#N/A</v>
      </c>
      <c r="AF1569" s="318" t="e">
        <f>VLOOKUP(AC1569,'Price list'!AN:AO,2,FALSE)</f>
        <v>#N/A</v>
      </c>
      <c r="AG1569" s="318">
        <f t="shared" si="379"/>
        <v>0</v>
      </c>
      <c r="AH1569" s="318">
        <f t="shared" si="380"/>
        <v>0</v>
      </c>
      <c r="AI1569" s="318">
        <f t="shared" si="381"/>
        <v>0</v>
      </c>
    </row>
    <row r="1570" spans="19:35" x14ac:dyDescent="0.25">
      <c r="S1570" s="320">
        <f t="shared" si="371"/>
        <v>0</v>
      </c>
      <c r="T1570" s="320">
        <f t="shared" si="372"/>
        <v>0</v>
      </c>
      <c r="U1570" s="320"/>
      <c r="V1570" s="320" t="e">
        <f>VLOOKUP(S1570,'Price list'!D$15:S$298,15,FALSE)</f>
        <v>#N/A</v>
      </c>
      <c r="W1570" s="320">
        <f t="shared" si="373"/>
        <v>0</v>
      </c>
      <c r="X1570" s="320">
        <f t="shared" si="374"/>
        <v>0</v>
      </c>
      <c r="Y1570" s="318" t="e">
        <f t="shared" si="370"/>
        <v>#N/A</v>
      </c>
      <c r="Z1570" s="318">
        <f t="shared" si="375"/>
        <v>0</v>
      </c>
      <c r="AC1570" s="318" t="e">
        <f t="shared" si="376"/>
        <v>#N/A</v>
      </c>
      <c r="AD1570" s="318">
        <f t="shared" si="377"/>
        <v>0</v>
      </c>
      <c r="AE1570" s="318" t="e">
        <f t="shared" si="378"/>
        <v>#N/A</v>
      </c>
      <c r="AF1570" s="318" t="e">
        <f>VLOOKUP(AC1570,'Price list'!AN:AO,2,FALSE)</f>
        <v>#N/A</v>
      </c>
      <c r="AG1570" s="318">
        <f t="shared" si="379"/>
        <v>0</v>
      </c>
      <c r="AH1570" s="318">
        <f t="shared" si="380"/>
        <v>0</v>
      </c>
      <c r="AI1570" s="318">
        <f t="shared" si="381"/>
        <v>0</v>
      </c>
    </row>
    <row r="1571" spans="19:35" x14ac:dyDescent="0.25">
      <c r="S1571" s="320">
        <f t="shared" si="371"/>
        <v>0</v>
      </c>
      <c r="T1571" s="320">
        <f t="shared" si="372"/>
        <v>0</v>
      </c>
      <c r="U1571" s="320"/>
      <c r="V1571" s="320" t="e">
        <f>VLOOKUP(S1571,'Price list'!D$15:S$298,15,FALSE)</f>
        <v>#N/A</v>
      </c>
      <c r="W1571" s="320">
        <f t="shared" si="373"/>
        <v>0</v>
      </c>
      <c r="X1571" s="320">
        <f t="shared" si="374"/>
        <v>0</v>
      </c>
      <c r="Y1571" s="318" t="e">
        <f t="shared" si="370"/>
        <v>#N/A</v>
      </c>
      <c r="Z1571" s="318">
        <f t="shared" si="375"/>
        <v>0</v>
      </c>
      <c r="AC1571" s="318" t="e">
        <f t="shared" si="376"/>
        <v>#N/A</v>
      </c>
      <c r="AD1571" s="318">
        <f t="shared" si="377"/>
        <v>0</v>
      </c>
      <c r="AE1571" s="318" t="e">
        <f t="shared" si="378"/>
        <v>#N/A</v>
      </c>
      <c r="AF1571" s="318" t="e">
        <f>VLOOKUP(AC1571,'Price list'!AN:AO,2,FALSE)</f>
        <v>#N/A</v>
      </c>
      <c r="AG1571" s="318">
        <f t="shared" si="379"/>
        <v>0</v>
      </c>
      <c r="AH1571" s="318">
        <f t="shared" si="380"/>
        <v>0</v>
      </c>
      <c r="AI1571" s="318">
        <f t="shared" si="381"/>
        <v>0</v>
      </c>
    </row>
    <row r="1572" spans="19:35" x14ac:dyDescent="0.25">
      <c r="S1572" s="320">
        <f t="shared" si="371"/>
        <v>0</v>
      </c>
      <c r="T1572" s="320">
        <f t="shared" si="372"/>
        <v>0</v>
      </c>
      <c r="U1572" s="320"/>
      <c r="V1572" s="320" t="e">
        <f>VLOOKUP(S1572,'Price list'!D$15:S$298,15,FALSE)</f>
        <v>#N/A</v>
      </c>
      <c r="W1572" s="320">
        <f t="shared" si="373"/>
        <v>0</v>
      </c>
      <c r="X1572" s="320">
        <f t="shared" si="374"/>
        <v>0</v>
      </c>
      <c r="Y1572" s="318" t="e">
        <f t="shared" si="370"/>
        <v>#N/A</v>
      </c>
      <c r="Z1572" s="318">
        <f t="shared" si="375"/>
        <v>0</v>
      </c>
      <c r="AC1572" s="318" t="e">
        <f t="shared" si="376"/>
        <v>#N/A</v>
      </c>
      <c r="AD1572" s="318">
        <f t="shared" si="377"/>
        <v>0</v>
      </c>
      <c r="AE1572" s="318" t="e">
        <f t="shared" si="378"/>
        <v>#N/A</v>
      </c>
      <c r="AF1572" s="318" t="e">
        <f>VLOOKUP(AC1572,'Price list'!AN:AO,2,FALSE)</f>
        <v>#N/A</v>
      </c>
      <c r="AG1572" s="318">
        <f t="shared" si="379"/>
        <v>0</v>
      </c>
      <c r="AH1572" s="318">
        <f t="shared" si="380"/>
        <v>0</v>
      </c>
      <c r="AI1572" s="318">
        <f t="shared" si="381"/>
        <v>0</v>
      </c>
    </row>
    <row r="1573" spans="19:35" x14ac:dyDescent="0.25">
      <c r="S1573" s="320">
        <f t="shared" si="371"/>
        <v>0</v>
      </c>
      <c r="T1573" s="320">
        <f t="shared" si="372"/>
        <v>0</v>
      </c>
      <c r="U1573" s="320"/>
      <c r="V1573" s="320" t="e">
        <f>VLOOKUP(S1573,'Price list'!D$15:S$298,15,FALSE)</f>
        <v>#N/A</v>
      </c>
      <c r="W1573" s="320">
        <f t="shared" si="373"/>
        <v>0</v>
      </c>
      <c r="X1573" s="320">
        <f t="shared" si="374"/>
        <v>0</v>
      </c>
      <c r="Y1573" s="318" t="e">
        <f t="shared" si="370"/>
        <v>#N/A</v>
      </c>
      <c r="Z1573" s="318">
        <f t="shared" si="375"/>
        <v>0</v>
      </c>
      <c r="AC1573" s="318" t="e">
        <f t="shared" si="376"/>
        <v>#N/A</v>
      </c>
      <c r="AD1573" s="318">
        <f t="shared" si="377"/>
        <v>0</v>
      </c>
      <c r="AE1573" s="318" t="e">
        <f t="shared" si="378"/>
        <v>#N/A</v>
      </c>
      <c r="AF1573" s="318" t="e">
        <f>VLOOKUP(AC1573,'Price list'!AN:AO,2,FALSE)</f>
        <v>#N/A</v>
      </c>
      <c r="AG1573" s="318">
        <f t="shared" si="379"/>
        <v>0</v>
      </c>
      <c r="AH1573" s="318">
        <f t="shared" si="380"/>
        <v>0</v>
      </c>
      <c r="AI1573" s="318">
        <f t="shared" si="381"/>
        <v>0</v>
      </c>
    </row>
    <row r="1574" spans="19:35" x14ac:dyDescent="0.25">
      <c r="S1574" s="320">
        <f t="shared" si="371"/>
        <v>0</v>
      </c>
      <c r="T1574" s="320">
        <f t="shared" si="372"/>
        <v>0</v>
      </c>
      <c r="U1574" s="320"/>
      <c r="V1574" s="320" t="e">
        <f>VLOOKUP(S1574,'Price list'!D$15:S$298,15,FALSE)</f>
        <v>#N/A</v>
      </c>
      <c r="W1574" s="320">
        <f t="shared" si="373"/>
        <v>0</v>
      </c>
      <c r="X1574" s="320">
        <f t="shared" si="374"/>
        <v>0</v>
      </c>
      <c r="Y1574" s="318" t="e">
        <f t="shared" si="370"/>
        <v>#N/A</v>
      </c>
      <c r="Z1574" s="318">
        <f t="shared" si="375"/>
        <v>0</v>
      </c>
      <c r="AC1574" s="318" t="e">
        <f t="shared" si="376"/>
        <v>#N/A</v>
      </c>
      <c r="AD1574" s="318">
        <f t="shared" si="377"/>
        <v>0</v>
      </c>
      <c r="AE1574" s="318" t="e">
        <f t="shared" si="378"/>
        <v>#N/A</v>
      </c>
      <c r="AF1574" s="318" t="e">
        <f>VLOOKUP(AC1574,'Price list'!AN:AO,2,FALSE)</f>
        <v>#N/A</v>
      </c>
      <c r="AG1574" s="318">
        <f t="shared" si="379"/>
        <v>0</v>
      </c>
      <c r="AH1574" s="318">
        <f t="shared" si="380"/>
        <v>0</v>
      </c>
      <c r="AI1574" s="318">
        <f t="shared" si="381"/>
        <v>0</v>
      </c>
    </row>
    <row r="1575" spans="19:35" x14ac:dyDescent="0.25">
      <c r="S1575" s="320">
        <f t="shared" si="371"/>
        <v>0</v>
      </c>
      <c r="T1575" s="320">
        <f t="shared" si="372"/>
        <v>0</v>
      </c>
      <c r="U1575" s="320"/>
      <c r="V1575" s="320" t="e">
        <f>VLOOKUP(S1575,'Price list'!D$15:S$298,15,FALSE)</f>
        <v>#N/A</v>
      </c>
      <c r="W1575" s="320">
        <f t="shared" si="373"/>
        <v>0</v>
      </c>
      <c r="X1575" s="320">
        <f t="shared" si="374"/>
        <v>0</v>
      </c>
      <c r="Y1575" s="318" t="e">
        <f t="shared" si="370"/>
        <v>#N/A</v>
      </c>
      <c r="Z1575" s="318">
        <f t="shared" si="375"/>
        <v>0</v>
      </c>
      <c r="AC1575" s="318" t="e">
        <f t="shared" si="376"/>
        <v>#N/A</v>
      </c>
      <c r="AD1575" s="318">
        <f t="shared" si="377"/>
        <v>0</v>
      </c>
      <c r="AE1575" s="318" t="e">
        <f t="shared" si="378"/>
        <v>#N/A</v>
      </c>
      <c r="AF1575" s="318" t="e">
        <f>VLOOKUP(AC1575,'Price list'!AN:AO,2,FALSE)</f>
        <v>#N/A</v>
      </c>
      <c r="AG1575" s="318">
        <f t="shared" si="379"/>
        <v>0</v>
      </c>
      <c r="AH1575" s="318">
        <f t="shared" si="380"/>
        <v>0</v>
      </c>
      <c r="AI1575" s="318">
        <f t="shared" si="381"/>
        <v>0</v>
      </c>
    </row>
    <row r="1576" spans="19:35" x14ac:dyDescent="0.25">
      <c r="S1576" s="320">
        <f t="shared" si="371"/>
        <v>0</v>
      </c>
      <c r="T1576" s="320">
        <f t="shared" si="372"/>
        <v>0</v>
      </c>
      <c r="U1576" s="320"/>
      <c r="V1576" s="320" t="e">
        <f>VLOOKUP(S1576,'Price list'!D$15:S$298,15,FALSE)</f>
        <v>#N/A</v>
      </c>
      <c r="W1576" s="320">
        <f t="shared" si="373"/>
        <v>0</v>
      </c>
      <c r="X1576" s="320">
        <f t="shared" si="374"/>
        <v>0</v>
      </c>
      <c r="Y1576" s="318" t="e">
        <f t="shared" si="370"/>
        <v>#N/A</v>
      </c>
      <c r="Z1576" s="318">
        <f t="shared" si="375"/>
        <v>0</v>
      </c>
      <c r="AC1576" s="318" t="e">
        <f t="shared" si="376"/>
        <v>#N/A</v>
      </c>
      <c r="AD1576" s="318">
        <f t="shared" si="377"/>
        <v>0</v>
      </c>
      <c r="AE1576" s="318" t="e">
        <f t="shared" si="378"/>
        <v>#N/A</v>
      </c>
      <c r="AF1576" s="318" t="e">
        <f>VLOOKUP(AC1576,'Price list'!AN:AO,2,FALSE)</f>
        <v>#N/A</v>
      </c>
      <c r="AG1576" s="318">
        <f t="shared" si="379"/>
        <v>0</v>
      </c>
      <c r="AH1576" s="318">
        <f t="shared" si="380"/>
        <v>0</v>
      </c>
      <c r="AI1576" s="318">
        <f t="shared" si="381"/>
        <v>0</v>
      </c>
    </row>
    <row r="1577" spans="19:35" x14ac:dyDescent="0.25">
      <c r="S1577" s="320">
        <f t="shared" si="371"/>
        <v>0</v>
      </c>
      <c r="T1577" s="320">
        <f t="shared" si="372"/>
        <v>0</v>
      </c>
      <c r="U1577" s="320"/>
      <c r="V1577" s="320" t="e">
        <f>VLOOKUP(S1577,'Price list'!D$15:S$298,15,FALSE)</f>
        <v>#N/A</v>
      </c>
      <c r="W1577" s="320">
        <f t="shared" si="373"/>
        <v>0</v>
      </c>
      <c r="X1577" s="320">
        <f t="shared" si="374"/>
        <v>0</v>
      </c>
      <c r="Y1577" s="318" t="e">
        <f t="shared" si="370"/>
        <v>#N/A</v>
      </c>
      <c r="Z1577" s="318">
        <f t="shared" si="375"/>
        <v>0</v>
      </c>
      <c r="AC1577" s="318" t="e">
        <f t="shared" si="376"/>
        <v>#N/A</v>
      </c>
      <c r="AD1577" s="318">
        <f t="shared" si="377"/>
        <v>0</v>
      </c>
      <c r="AE1577" s="318" t="e">
        <f t="shared" si="378"/>
        <v>#N/A</v>
      </c>
      <c r="AF1577" s="318" t="e">
        <f>VLOOKUP(AC1577,'Price list'!AN:AO,2,FALSE)</f>
        <v>#N/A</v>
      </c>
      <c r="AG1577" s="318">
        <f t="shared" si="379"/>
        <v>0</v>
      </c>
      <c r="AH1577" s="318">
        <f t="shared" si="380"/>
        <v>0</v>
      </c>
      <c r="AI1577" s="318">
        <f t="shared" si="381"/>
        <v>0</v>
      </c>
    </row>
    <row r="1578" spans="19:35" x14ac:dyDescent="0.25">
      <c r="S1578" s="320">
        <f t="shared" si="371"/>
        <v>0</v>
      </c>
      <c r="T1578" s="320">
        <f t="shared" si="372"/>
        <v>0</v>
      </c>
      <c r="U1578" s="320"/>
      <c r="V1578" s="320" t="e">
        <f>VLOOKUP(S1578,'Price list'!D$15:S$298,15,FALSE)</f>
        <v>#N/A</v>
      </c>
      <c r="W1578" s="320">
        <f t="shared" si="373"/>
        <v>0</v>
      </c>
      <c r="X1578" s="320">
        <f t="shared" si="374"/>
        <v>0</v>
      </c>
      <c r="Y1578" s="318" t="e">
        <f t="shared" si="370"/>
        <v>#N/A</v>
      </c>
      <c r="Z1578" s="318">
        <f t="shared" si="375"/>
        <v>0</v>
      </c>
      <c r="AC1578" s="318" t="e">
        <f t="shared" si="376"/>
        <v>#N/A</v>
      </c>
      <c r="AD1578" s="318">
        <f t="shared" si="377"/>
        <v>0</v>
      </c>
      <c r="AE1578" s="318" t="e">
        <f t="shared" si="378"/>
        <v>#N/A</v>
      </c>
      <c r="AF1578" s="318" t="e">
        <f>VLOOKUP(AC1578,'Price list'!AN:AO,2,FALSE)</f>
        <v>#N/A</v>
      </c>
      <c r="AG1578" s="318">
        <f t="shared" si="379"/>
        <v>0</v>
      </c>
      <c r="AH1578" s="318">
        <f t="shared" si="380"/>
        <v>0</v>
      </c>
      <c r="AI1578" s="318">
        <f t="shared" si="381"/>
        <v>0</v>
      </c>
    </row>
    <row r="1579" spans="19:35" x14ac:dyDescent="0.25">
      <c r="S1579" s="320">
        <f t="shared" si="371"/>
        <v>0</v>
      </c>
      <c r="T1579" s="320">
        <f t="shared" si="372"/>
        <v>0</v>
      </c>
      <c r="U1579" s="320"/>
      <c r="V1579" s="320" t="e">
        <f>VLOOKUP(S1579,'Price list'!D$15:S$298,15,FALSE)</f>
        <v>#N/A</v>
      </c>
      <c r="W1579" s="320">
        <f t="shared" si="373"/>
        <v>0</v>
      </c>
      <c r="X1579" s="320">
        <f t="shared" si="374"/>
        <v>0</v>
      </c>
      <c r="Y1579" s="318" t="e">
        <f t="shared" si="370"/>
        <v>#N/A</v>
      </c>
      <c r="Z1579" s="318">
        <f t="shared" si="375"/>
        <v>0</v>
      </c>
      <c r="AC1579" s="318" t="e">
        <f t="shared" si="376"/>
        <v>#N/A</v>
      </c>
      <c r="AD1579" s="318">
        <f t="shared" si="377"/>
        <v>0</v>
      </c>
      <c r="AE1579" s="318" t="e">
        <f t="shared" si="378"/>
        <v>#N/A</v>
      </c>
      <c r="AF1579" s="318" t="e">
        <f>VLOOKUP(AC1579,'Price list'!AN:AO,2,FALSE)</f>
        <v>#N/A</v>
      </c>
      <c r="AG1579" s="318">
        <f t="shared" si="379"/>
        <v>0</v>
      </c>
      <c r="AH1579" s="318">
        <f t="shared" si="380"/>
        <v>0</v>
      </c>
      <c r="AI1579" s="318">
        <f t="shared" si="381"/>
        <v>0</v>
      </c>
    </row>
    <row r="1580" spans="19:35" x14ac:dyDescent="0.25">
      <c r="S1580" s="320">
        <f t="shared" si="371"/>
        <v>0</v>
      </c>
      <c r="T1580" s="320">
        <f t="shared" si="372"/>
        <v>0</v>
      </c>
      <c r="U1580" s="320"/>
      <c r="V1580" s="320" t="e">
        <f>VLOOKUP(S1580,'Price list'!D$15:S$298,15,FALSE)</f>
        <v>#N/A</v>
      </c>
      <c r="W1580" s="320">
        <f t="shared" si="373"/>
        <v>0</v>
      </c>
      <c r="X1580" s="320">
        <f t="shared" si="374"/>
        <v>0</v>
      </c>
      <c r="Y1580" s="318" t="e">
        <f t="shared" si="370"/>
        <v>#N/A</v>
      </c>
      <c r="Z1580" s="318">
        <f t="shared" si="375"/>
        <v>0</v>
      </c>
      <c r="AC1580" s="318" t="e">
        <f t="shared" si="376"/>
        <v>#N/A</v>
      </c>
      <c r="AD1580" s="318">
        <f t="shared" si="377"/>
        <v>0</v>
      </c>
      <c r="AE1580" s="318" t="e">
        <f t="shared" si="378"/>
        <v>#N/A</v>
      </c>
      <c r="AF1580" s="318" t="e">
        <f>VLOOKUP(AC1580,'Price list'!AN:AO,2,FALSE)</f>
        <v>#N/A</v>
      </c>
      <c r="AG1580" s="318">
        <f t="shared" si="379"/>
        <v>0</v>
      </c>
      <c r="AH1580" s="318">
        <f t="shared" si="380"/>
        <v>0</v>
      </c>
      <c r="AI1580" s="318">
        <f t="shared" si="381"/>
        <v>0</v>
      </c>
    </row>
    <row r="1581" spans="19:35" x14ac:dyDescent="0.25">
      <c r="S1581" s="320">
        <f t="shared" si="371"/>
        <v>0</v>
      </c>
      <c r="T1581" s="320">
        <f t="shared" si="372"/>
        <v>0</v>
      </c>
      <c r="U1581" s="320"/>
      <c r="V1581" s="320" t="e">
        <f>VLOOKUP(S1581,'Price list'!D$15:S$298,15,FALSE)</f>
        <v>#N/A</v>
      </c>
      <c r="W1581" s="320">
        <f t="shared" si="373"/>
        <v>0</v>
      </c>
      <c r="X1581" s="320">
        <f t="shared" si="374"/>
        <v>0</v>
      </c>
      <c r="Y1581" s="318" t="e">
        <f t="shared" si="370"/>
        <v>#N/A</v>
      </c>
      <c r="Z1581" s="318">
        <f t="shared" si="375"/>
        <v>0</v>
      </c>
      <c r="AC1581" s="318" t="e">
        <f t="shared" si="376"/>
        <v>#N/A</v>
      </c>
      <c r="AD1581" s="318">
        <f t="shared" si="377"/>
        <v>0</v>
      </c>
      <c r="AE1581" s="318" t="e">
        <f t="shared" si="378"/>
        <v>#N/A</v>
      </c>
      <c r="AF1581" s="318" t="e">
        <f>VLOOKUP(AC1581,'Price list'!AN:AO,2,FALSE)</f>
        <v>#N/A</v>
      </c>
      <c r="AG1581" s="318">
        <f t="shared" si="379"/>
        <v>0</v>
      </c>
      <c r="AH1581" s="318">
        <f t="shared" si="380"/>
        <v>0</v>
      </c>
      <c r="AI1581" s="318">
        <f t="shared" si="381"/>
        <v>0</v>
      </c>
    </row>
    <row r="1582" spans="19:35" x14ac:dyDescent="0.25">
      <c r="S1582" s="320">
        <f t="shared" si="371"/>
        <v>0</v>
      </c>
      <c r="T1582" s="320">
        <f t="shared" si="372"/>
        <v>0</v>
      </c>
      <c r="U1582" s="320"/>
      <c r="V1582" s="320" t="e">
        <f>VLOOKUP(S1582,'Price list'!D$15:S$298,15,FALSE)</f>
        <v>#N/A</v>
      </c>
      <c r="W1582" s="320">
        <f t="shared" si="373"/>
        <v>0</v>
      </c>
      <c r="X1582" s="320">
        <f t="shared" si="374"/>
        <v>0</v>
      </c>
      <c r="Y1582" s="318" t="e">
        <f t="shared" si="370"/>
        <v>#N/A</v>
      </c>
      <c r="Z1582" s="318">
        <f t="shared" si="375"/>
        <v>0</v>
      </c>
      <c r="AC1582" s="318" t="e">
        <f t="shared" si="376"/>
        <v>#N/A</v>
      </c>
      <c r="AD1582" s="318">
        <f t="shared" si="377"/>
        <v>0</v>
      </c>
      <c r="AE1582" s="318" t="e">
        <f t="shared" si="378"/>
        <v>#N/A</v>
      </c>
      <c r="AF1582" s="318" t="e">
        <f>VLOOKUP(AC1582,'Price list'!AN:AO,2,FALSE)</f>
        <v>#N/A</v>
      </c>
      <c r="AG1582" s="318">
        <f t="shared" si="379"/>
        <v>0</v>
      </c>
      <c r="AH1582" s="318">
        <f t="shared" si="380"/>
        <v>0</v>
      </c>
      <c r="AI1582" s="318">
        <f t="shared" si="381"/>
        <v>0</v>
      </c>
    </row>
    <row r="1583" spans="19:35" x14ac:dyDescent="0.25">
      <c r="S1583" s="320">
        <f t="shared" si="371"/>
        <v>0</v>
      </c>
      <c r="T1583" s="320">
        <f t="shared" si="372"/>
        <v>0</v>
      </c>
      <c r="U1583" s="320"/>
      <c r="V1583" s="320" t="e">
        <f>VLOOKUP(S1583,'Price list'!D$15:S$298,15,FALSE)</f>
        <v>#N/A</v>
      </c>
      <c r="W1583" s="320">
        <f t="shared" si="373"/>
        <v>0</v>
      </c>
      <c r="X1583" s="320">
        <f t="shared" si="374"/>
        <v>0</v>
      </c>
      <c r="Y1583" s="318" t="e">
        <f t="shared" si="370"/>
        <v>#N/A</v>
      </c>
      <c r="Z1583" s="318">
        <f t="shared" si="375"/>
        <v>0</v>
      </c>
      <c r="AC1583" s="318" t="e">
        <f t="shared" si="376"/>
        <v>#N/A</v>
      </c>
      <c r="AD1583" s="318">
        <f t="shared" si="377"/>
        <v>0</v>
      </c>
      <c r="AE1583" s="318" t="e">
        <f t="shared" si="378"/>
        <v>#N/A</v>
      </c>
      <c r="AF1583" s="318" t="e">
        <f>VLOOKUP(AC1583,'Price list'!AN:AO,2,FALSE)</f>
        <v>#N/A</v>
      </c>
      <c r="AG1583" s="318">
        <f t="shared" si="379"/>
        <v>0</v>
      </c>
      <c r="AH1583" s="318">
        <f t="shared" si="380"/>
        <v>0</v>
      </c>
      <c r="AI1583" s="318">
        <f t="shared" si="381"/>
        <v>0</v>
      </c>
    </row>
    <row r="1584" spans="19:35" x14ac:dyDescent="0.25">
      <c r="S1584" s="320">
        <f t="shared" si="371"/>
        <v>0</v>
      </c>
      <c r="T1584" s="320">
        <f t="shared" si="372"/>
        <v>0</v>
      </c>
      <c r="U1584" s="320"/>
      <c r="V1584" s="320" t="e">
        <f>VLOOKUP(S1584,'Price list'!D$15:S$298,15,FALSE)</f>
        <v>#N/A</v>
      </c>
      <c r="W1584" s="320">
        <f t="shared" si="373"/>
        <v>0</v>
      </c>
      <c r="X1584" s="320">
        <f t="shared" si="374"/>
        <v>0</v>
      </c>
      <c r="Y1584" s="318" t="e">
        <f t="shared" si="370"/>
        <v>#N/A</v>
      </c>
      <c r="Z1584" s="318">
        <f t="shared" si="375"/>
        <v>0</v>
      </c>
      <c r="AC1584" s="318" t="e">
        <f t="shared" si="376"/>
        <v>#N/A</v>
      </c>
      <c r="AD1584" s="318">
        <f t="shared" si="377"/>
        <v>0</v>
      </c>
      <c r="AE1584" s="318" t="e">
        <f t="shared" si="378"/>
        <v>#N/A</v>
      </c>
      <c r="AF1584" s="318" t="e">
        <f>VLOOKUP(AC1584,'Price list'!AN:AO,2,FALSE)</f>
        <v>#N/A</v>
      </c>
      <c r="AG1584" s="318">
        <f t="shared" si="379"/>
        <v>0</v>
      </c>
      <c r="AH1584" s="318">
        <f t="shared" si="380"/>
        <v>0</v>
      </c>
      <c r="AI1584" s="318">
        <f t="shared" si="381"/>
        <v>0</v>
      </c>
    </row>
    <row r="1585" spans="19:35" x14ac:dyDescent="0.25">
      <c r="S1585" s="320">
        <f t="shared" si="371"/>
        <v>0</v>
      </c>
      <c r="T1585" s="320">
        <f t="shared" si="372"/>
        <v>0</v>
      </c>
      <c r="U1585" s="320"/>
      <c r="V1585" s="320" t="e">
        <f>VLOOKUP(S1585,'Price list'!D$15:S$298,15,FALSE)</f>
        <v>#N/A</v>
      </c>
      <c r="W1585" s="320">
        <f t="shared" si="373"/>
        <v>0</v>
      </c>
      <c r="X1585" s="320">
        <f t="shared" si="374"/>
        <v>0</v>
      </c>
      <c r="Y1585" s="318" t="e">
        <f t="shared" si="370"/>
        <v>#N/A</v>
      </c>
      <c r="Z1585" s="318">
        <f t="shared" si="375"/>
        <v>0</v>
      </c>
      <c r="AC1585" s="318" t="e">
        <f t="shared" si="376"/>
        <v>#N/A</v>
      </c>
      <c r="AD1585" s="318">
        <f t="shared" si="377"/>
        <v>0</v>
      </c>
      <c r="AE1585" s="318" t="e">
        <f t="shared" si="378"/>
        <v>#N/A</v>
      </c>
      <c r="AF1585" s="318" t="e">
        <f>VLOOKUP(AC1585,'Price list'!AN:AO,2,FALSE)</f>
        <v>#N/A</v>
      </c>
      <c r="AG1585" s="318">
        <f t="shared" si="379"/>
        <v>0</v>
      </c>
      <c r="AH1585" s="318">
        <f t="shared" si="380"/>
        <v>0</v>
      </c>
      <c r="AI1585" s="318">
        <f t="shared" si="381"/>
        <v>0</v>
      </c>
    </row>
    <row r="1586" spans="19:35" x14ac:dyDescent="0.25">
      <c r="S1586" s="320">
        <f t="shared" si="371"/>
        <v>0</v>
      </c>
      <c r="T1586" s="320">
        <f t="shared" si="372"/>
        <v>0</v>
      </c>
      <c r="U1586" s="320"/>
      <c r="V1586" s="320" t="e">
        <f>VLOOKUP(S1586,'Price list'!D$15:S$298,15,FALSE)</f>
        <v>#N/A</v>
      </c>
      <c r="W1586" s="320">
        <f t="shared" si="373"/>
        <v>0</v>
      </c>
      <c r="X1586" s="320">
        <f t="shared" si="374"/>
        <v>0</v>
      </c>
      <c r="Y1586" s="318" t="e">
        <f t="shared" si="370"/>
        <v>#N/A</v>
      </c>
      <c r="Z1586" s="318">
        <f t="shared" si="375"/>
        <v>0</v>
      </c>
      <c r="AC1586" s="318" t="e">
        <f t="shared" si="376"/>
        <v>#N/A</v>
      </c>
      <c r="AD1586" s="318">
        <f t="shared" si="377"/>
        <v>0</v>
      </c>
      <c r="AE1586" s="318" t="e">
        <f t="shared" si="378"/>
        <v>#N/A</v>
      </c>
      <c r="AF1586" s="318" t="e">
        <f>VLOOKUP(AC1586,'Price list'!AN:AO,2,FALSE)</f>
        <v>#N/A</v>
      </c>
      <c r="AG1586" s="318">
        <f t="shared" si="379"/>
        <v>0</v>
      </c>
      <c r="AH1586" s="318">
        <f t="shared" si="380"/>
        <v>0</v>
      </c>
      <c r="AI1586" s="318">
        <f t="shared" si="381"/>
        <v>0</v>
      </c>
    </row>
    <row r="1587" spans="19:35" x14ac:dyDescent="0.25">
      <c r="S1587" s="320">
        <f t="shared" si="371"/>
        <v>0</v>
      </c>
      <c r="T1587" s="320">
        <f t="shared" si="372"/>
        <v>0</v>
      </c>
      <c r="U1587" s="320"/>
      <c r="V1587" s="320" t="e">
        <f>VLOOKUP(S1587,'Price list'!D$15:S$298,15,FALSE)</f>
        <v>#N/A</v>
      </c>
      <c r="W1587" s="320">
        <f t="shared" si="373"/>
        <v>0</v>
      </c>
      <c r="X1587" s="320">
        <f t="shared" si="374"/>
        <v>0</v>
      </c>
      <c r="Y1587" s="318" t="e">
        <f t="shared" si="370"/>
        <v>#N/A</v>
      </c>
      <c r="Z1587" s="318">
        <f t="shared" si="375"/>
        <v>0</v>
      </c>
      <c r="AC1587" s="318" t="e">
        <f t="shared" si="376"/>
        <v>#N/A</v>
      </c>
      <c r="AD1587" s="318">
        <f t="shared" si="377"/>
        <v>0</v>
      </c>
      <c r="AE1587" s="318" t="e">
        <f t="shared" si="378"/>
        <v>#N/A</v>
      </c>
      <c r="AF1587" s="318" t="e">
        <f>VLOOKUP(AC1587,'Price list'!AN:AO,2,FALSE)</f>
        <v>#N/A</v>
      </c>
      <c r="AG1587" s="318">
        <f t="shared" si="379"/>
        <v>0</v>
      </c>
      <c r="AH1587" s="318">
        <f t="shared" si="380"/>
        <v>0</v>
      </c>
      <c r="AI1587" s="318">
        <f t="shared" si="381"/>
        <v>0</v>
      </c>
    </row>
    <row r="1588" spans="19:35" x14ac:dyDescent="0.25">
      <c r="S1588" s="320">
        <f t="shared" si="371"/>
        <v>0</v>
      </c>
      <c r="T1588" s="320">
        <f t="shared" si="372"/>
        <v>0</v>
      </c>
      <c r="U1588" s="320"/>
      <c r="V1588" s="320" t="e">
        <f>VLOOKUP(S1588,'Price list'!D$15:S$298,15,FALSE)</f>
        <v>#N/A</v>
      </c>
      <c r="W1588" s="320">
        <f t="shared" si="373"/>
        <v>0</v>
      </c>
      <c r="X1588" s="320">
        <f t="shared" si="374"/>
        <v>0</v>
      </c>
      <c r="Y1588" s="318" t="e">
        <f t="shared" si="370"/>
        <v>#N/A</v>
      </c>
      <c r="Z1588" s="318">
        <f t="shared" si="375"/>
        <v>0</v>
      </c>
      <c r="AC1588" s="318" t="e">
        <f t="shared" si="376"/>
        <v>#N/A</v>
      </c>
      <c r="AD1588" s="318">
        <f t="shared" si="377"/>
        <v>0</v>
      </c>
      <c r="AE1588" s="318" t="e">
        <f t="shared" si="378"/>
        <v>#N/A</v>
      </c>
      <c r="AF1588" s="318" t="e">
        <f>VLOOKUP(AC1588,'Price list'!AN:AO,2,FALSE)</f>
        <v>#N/A</v>
      </c>
      <c r="AG1588" s="318">
        <f t="shared" si="379"/>
        <v>0</v>
      </c>
      <c r="AH1588" s="318">
        <f t="shared" si="380"/>
        <v>0</v>
      </c>
      <c r="AI1588" s="318">
        <f t="shared" si="381"/>
        <v>0</v>
      </c>
    </row>
    <row r="1589" spans="19:35" x14ac:dyDescent="0.25">
      <c r="S1589" s="320">
        <f t="shared" si="371"/>
        <v>0</v>
      </c>
      <c r="T1589" s="320">
        <f t="shared" si="372"/>
        <v>0</v>
      </c>
      <c r="U1589" s="320"/>
      <c r="V1589" s="320" t="e">
        <f>VLOOKUP(S1589,'Price list'!D$15:S$298,15,FALSE)</f>
        <v>#N/A</v>
      </c>
      <c r="W1589" s="320">
        <f t="shared" si="373"/>
        <v>0</v>
      </c>
      <c r="X1589" s="320">
        <f t="shared" si="374"/>
        <v>0</v>
      </c>
      <c r="Y1589" s="318" t="e">
        <f t="shared" si="370"/>
        <v>#N/A</v>
      </c>
      <c r="Z1589" s="318">
        <f t="shared" si="375"/>
        <v>0</v>
      </c>
      <c r="AC1589" s="318" t="e">
        <f t="shared" si="376"/>
        <v>#N/A</v>
      </c>
      <c r="AD1589" s="318">
        <f t="shared" si="377"/>
        <v>0</v>
      </c>
      <c r="AE1589" s="318" t="e">
        <f t="shared" si="378"/>
        <v>#N/A</v>
      </c>
      <c r="AF1589" s="318" t="e">
        <f>VLOOKUP(AC1589,'Price list'!AN:AO,2,FALSE)</f>
        <v>#N/A</v>
      </c>
      <c r="AG1589" s="318">
        <f t="shared" si="379"/>
        <v>0</v>
      </c>
      <c r="AH1589" s="318">
        <f t="shared" si="380"/>
        <v>0</v>
      </c>
      <c r="AI1589" s="318">
        <f t="shared" si="381"/>
        <v>0</v>
      </c>
    </row>
    <row r="1590" spans="19:35" x14ac:dyDescent="0.25">
      <c r="S1590" s="320">
        <f t="shared" si="371"/>
        <v>0</v>
      </c>
      <c r="T1590" s="320">
        <f t="shared" si="372"/>
        <v>0</v>
      </c>
      <c r="U1590" s="320"/>
      <c r="V1590" s="320" t="e">
        <f>VLOOKUP(S1590,'Price list'!D$15:S$298,15,FALSE)</f>
        <v>#N/A</v>
      </c>
      <c r="W1590" s="320">
        <f t="shared" si="373"/>
        <v>0</v>
      </c>
      <c r="X1590" s="320">
        <f t="shared" si="374"/>
        <v>0</v>
      </c>
      <c r="Y1590" s="318" t="e">
        <f t="shared" si="370"/>
        <v>#N/A</v>
      </c>
      <c r="Z1590" s="318">
        <f t="shared" si="375"/>
        <v>0</v>
      </c>
      <c r="AC1590" s="318" t="e">
        <f t="shared" si="376"/>
        <v>#N/A</v>
      </c>
      <c r="AD1590" s="318">
        <f t="shared" si="377"/>
        <v>0</v>
      </c>
      <c r="AE1590" s="318" t="e">
        <f t="shared" si="378"/>
        <v>#N/A</v>
      </c>
      <c r="AF1590" s="318" t="e">
        <f>VLOOKUP(AC1590,'Price list'!AN:AO,2,FALSE)</f>
        <v>#N/A</v>
      </c>
      <c r="AG1590" s="318">
        <f t="shared" si="379"/>
        <v>0</v>
      </c>
      <c r="AH1590" s="318">
        <f t="shared" si="380"/>
        <v>0</v>
      </c>
      <c r="AI1590" s="318">
        <f t="shared" si="381"/>
        <v>0</v>
      </c>
    </row>
    <row r="1591" spans="19:35" x14ac:dyDescent="0.25">
      <c r="S1591" s="320">
        <f t="shared" si="371"/>
        <v>0</v>
      </c>
      <c r="T1591" s="320">
        <f t="shared" si="372"/>
        <v>0</v>
      </c>
      <c r="U1591" s="320"/>
      <c r="V1591" s="320" t="e">
        <f>VLOOKUP(S1591,'Price list'!D$15:S$298,15,FALSE)</f>
        <v>#N/A</v>
      </c>
      <c r="W1591" s="320">
        <f t="shared" si="373"/>
        <v>0</v>
      </c>
      <c r="X1591" s="320">
        <f t="shared" si="374"/>
        <v>0</v>
      </c>
      <c r="Y1591" s="318" t="e">
        <f t="shared" si="370"/>
        <v>#N/A</v>
      </c>
      <c r="Z1591" s="318">
        <f t="shared" si="375"/>
        <v>0</v>
      </c>
      <c r="AC1591" s="318" t="e">
        <f t="shared" si="376"/>
        <v>#N/A</v>
      </c>
      <c r="AD1591" s="318">
        <f t="shared" si="377"/>
        <v>0</v>
      </c>
      <c r="AE1591" s="318" t="e">
        <f t="shared" si="378"/>
        <v>#N/A</v>
      </c>
      <c r="AF1591" s="318" t="e">
        <f>VLOOKUP(AC1591,'Price list'!AN:AO,2,FALSE)</f>
        <v>#N/A</v>
      </c>
      <c r="AG1591" s="318">
        <f t="shared" si="379"/>
        <v>0</v>
      </c>
      <c r="AH1591" s="318">
        <f t="shared" si="380"/>
        <v>0</v>
      </c>
      <c r="AI1591" s="318">
        <f t="shared" si="381"/>
        <v>0</v>
      </c>
    </row>
    <row r="1592" spans="19:35" x14ac:dyDescent="0.25">
      <c r="S1592" s="320">
        <f t="shared" si="371"/>
        <v>0</v>
      </c>
      <c r="T1592" s="320">
        <f t="shared" si="372"/>
        <v>0</v>
      </c>
      <c r="U1592" s="320"/>
      <c r="V1592" s="320" t="e">
        <f>VLOOKUP(S1592,'Price list'!D$15:S$298,15,FALSE)</f>
        <v>#N/A</v>
      </c>
      <c r="W1592" s="320">
        <f t="shared" si="373"/>
        <v>0</v>
      </c>
      <c r="X1592" s="320">
        <f t="shared" si="374"/>
        <v>0</v>
      </c>
      <c r="Y1592" s="318" t="e">
        <f t="shared" si="370"/>
        <v>#N/A</v>
      </c>
      <c r="Z1592" s="318">
        <f t="shared" si="375"/>
        <v>0</v>
      </c>
      <c r="AC1592" s="318" t="e">
        <f t="shared" si="376"/>
        <v>#N/A</v>
      </c>
      <c r="AD1592" s="318">
        <f t="shared" si="377"/>
        <v>0</v>
      </c>
      <c r="AE1592" s="318" t="e">
        <f t="shared" si="378"/>
        <v>#N/A</v>
      </c>
      <c r="AF1592" s="318" t="e">
        <f>VLOOKUP(AC1592,'Price list'!AN:AO,2,FALSE)</f>
        <v>#N/A</v>
      </c>
      <c r="AG1592" s="318">
        <f t="shared" si="379"/>
        <v>0</v>
      </c>
      <c r="AH1592" s="318">
        <f t="shared" si="380"/>
        <v>0</v>
      </c>
      <c r="AI1592" s="318">
        <f t="shared" si="381"/>
        <v>0</v>
      </c>
    </row>
    <row r="1593" spans="19:35" x14ac:dyDescent="0.25">
      <c r="S1593" s="320">
        <f t="shared" si="371"/>
        <v>0</v>
      </c>
      <c r="T1593" s="320">
        <f t="shared" si="372"/>
        <v>0</v>
      </c>
      <c r="U1593" s="320"/>
      <c r="V1593" s="320" t="e">
        <f>VLOOKUP(S1593,'Price list'!D$15:S$298,15,FALSE)</f>
        <v>#N/A</v>
      </c>
      <c r="W1593" s="320">
        <f t="shared" si="373"/>
        <v>0</v>
      </c>
      <c r="X1593" s="320">
        <f t="shared" si="374"/>
        <v>0</v>
      </c>
      <c r="Y1593" s="318" t="e">
        <f t="shared" si="370"/>
        <v>#N/A</v>
      </c>
      <c r="Z1593" s="318">
        <f t="shared" si="375"/>
        <v>0</v>
      </c>
      <c r="AC1593" s="318" t="e">
        <f t="shared" si="376"/>
        <v>#N/A</v>
      </c>
      <c r="AD1593" s="318">
        <f t="shared" si="377"/>
        <v>0</v>
      </c>
      <c r="AE1593" s="318" t="e">
        <f t="shared" si="378"/>
        <v>#N/A</v>
      </c>
      <c r="AF1593" s="318" t="e">
        <f>VLOOKUP(AC1593,'Price list'!AN:AO,2,FALSE)</f>
        <v>#N/A</v>
      </c>
      <c r="AG1593" s="318">
        <f t="shared" si="379"/>
        <v>0</v>
      </c>
      <c r="AH1593" s="318">
        <f t="shared" si="380"/>
        <v>0</v>
      </c>
      <c r="AI1593" s="318">
        <f t="shared" si="381"/>
        <v>0</v>
      </c>
    </row>
    <row r="1594" spans="19:35" x14ac:dyDescent="0.25">
      <c r="S1594" s="320">
        <f t="shared" si="371"/>
        <v>0</v>
      </c>
      <c r="T1594" s="320">
        <f t="shared" si="372"/>
        <v>0</v>
      </c>
      <c r="U1594" s="320"/>
      <c r="V1594" s="320" t="e">
        <f>VLOOKUP(S1594,'Price list'!D$15:S$298,15,FALSE)</f>
        <v>#N/A</v>
      </c>
      <c r="W1594" s="320">
        <f t="shared" si="373"/>
        <v>0</v>
      </c>
      <c r="X1594" s="320">
        <f t="shared" si="374"/>
        <v>0</v>
      </c>
      <c r="Y1594" s="318" t="e">
        <f t="shared" si="370"/>
        <v>#N/A</v>
      </c>
      <c r="Z1594" s="318">
        <f t="shared" si="375"/>
        <v>0</v>
      </c>
      <c r="AC1594" s="318" t="e">
        <f t="shared" si="376"/>
        <v>#N/A</v>
      </c>
      <c r="AD1594" s="318">
        <f t="shared" si="377"/>
        <v>0</v>
      </c>
      <c r="AE1594" s="318" t="e">
        <f t="shared" si="378"/>
        <v>#N/A</v>
      </c>
      <c r="AF1594" s="318" t="e">
        <f>VLOOKUP(AC1594,'Price list'!AN:AO,2,FALSE)</f>
        <v>#N/A</v>
      </c>
      <c r="AG1594" s="318">
        <f t="shared" si="379"/>
        <v>0</v>
      </c>
      <c r="AH1594" s="318">
        <f t="shared" si="380"/>
        <v>0</v>
      </c>
      <c r="AI1594" s="318">
        <f t="shared" si="381"/>
        <v>0</v>
      </c>
    </row>
    <row r="1595" spans="19:35" x14ac:dyDescent="0.25">
      <c r="S1595" s="320">
        <f t="shared" si="371"/>
        <v>0</v>
      </c>
      <c r="T1595" s="320">
        <f t="shared" si="372"/>
        <v>0</v>
      </c>
      <c r="U1595" s="320"/>
      <c r="V1595" s="320" t="e">
        <f>VLOOKUP(S1595,'Price list'!D$15:S$298,15,FALSE)</f>
        <v>#N/A</v>
      </c>
      <c r="W1595" s="320">
        <f t="shared" si="373"/>
        <v>0</v>
      </c>
      <c r="X1595" s="320">
        <f t="shared" si="374"/>
        <v>0</v>
      </c>
      <c r="Y1595" s="318" t="e">
        <f t="shared" si="370"/>
        <v>#N/A</v>
      </c>
      <c r="Z1595" s="318">
        <f t="shared" si="375"/>
        <v>0</v>
      </c>
      <c r="AC1595" s="318" t="e">
        <f t="shared" si="376"/>
        <v>#N/A</v>
      </c>
      <c r="AD1595" s="318">
        <f t="shared" si="377"/>
        <v>0</v>
      </c>
      <c r="AE1595" s="318" t="e">
        <f t="shared" si="378"/>
        <v>#N/A</v>
      </c>
      <c r="AF1595" s="318" t="e">
        <f>VLOOKUP(AC1595,'Price list'!AN:AO,2,FALSE)</f>
        <v>#N/A</v>
      </c>
      <c r="AG1595" s="318">
        <f t="shared" si="379"/>
        <v>0</v>
      </c>
      <c r="AH1595" s="318">
        <f t="shared" si="380"/>
        <v>0</v>
      </c>
      <c r="AI1595" s="318">
        <f t="shared" si="381"/>
        <v>0</v>
      </c>
    </row>
    <row r="1596" spans="19:35" x14ac:dyDescent="0.25">
      <c r="S1596" s="320">
        <f t="shared" si="371"/>
        <v>0</v>
      </c>
      <c r="T1596" s="320">
        <f t="shared" si="372"/>
        <v>0</v>
      </c>
      <c r="U1596" s="320"/>
      <c r="V1596" s="320" t="e">
        <f>VLOOKUP(S1596,'Price list'!D$15:S$298,15,FALSE)</f>
        <v>#N/A</v>
      </c>
      <c r="W1596" s="320">
        <f t="shared" si="373"/>
        <v>0</v>
      </c>
      <c r="X1596" s="320">
        <f t="shared" si="374"/>
        <v>0</v>
      </c>
      <c r="Y1596" s="318" t="e">
        <f t="shared" si="370"/>
        <v>#N/A</v>
      </c>
      <c r="Z1596" s="318">
        <f t="shared" si="375"/>
        <v>0</v>
      </c>
      <c r="AC1596" s="318" t="e">
        <f t="shared" si="376"/>
        <v>#N/A</v>
      </c>
      <c r="AD1596" s="318">
        <f t="shared" si="377"/>
        <v>0</v>
      </c>
      <c r="AE1596" s="318" t="e">
        <f t="shared" si="378"/>
        <v>#N/A</v>
      </c>
      <c r="AF1596" s="318" t="e">
        <f>VLOOKUP(AC1596,'Price list'!AN:AO,2,FALSE)</f>
        <v>#N/A</v>
      </c>
      <c r="AG1596" s="318">
        <f t="shared" si="379"/>
        <v>0</v>
      </c>
      <c r="AH1596" s="318">
        <f t="shared" si="380"/>
        <v>0</v>
      </c>
      <c r="AI1596" s="318">
        <f t="shared" si="381"/>
        <v>0</v>
      </c>
    </row>
    <row r="1597" spans="19:35" x14ac:dyDescent="0.25">
      <c r="S1597" s="320">
        <f t="shared" si="371"/>
        <v>0</v>
      </c>
      <c r="T1597" s="320">
        <f t="shared" si="372"/>
        <v>0</v>
      </c>
      <c r="U1597" s="320"/>
      <c r="V1597" s="320" t="e">
        <f>VLOOKUP(S1597,'Price list'!D$15:S$298,15,FALSE)</f>
        <v>#N/A</v>
      </c>
      <c r="W1597" s="320">
        <f t="shared" si="373"/>
        <v>0</v>
      </c>
      <c r="X1597" s="320">
        <f t="shared" si="374"/>
        <v>0</v>
      </c>
      <c r="Y1597" s="318" t="e">
        <f t="shared" si="370"/>
        <v>#N/A</v>
      </c>
      <c r="Z1597" s="318">
        <f t="shared" si="375"/>
        <v>0</v>
      </c>
      <c r="AC1597" s="318" t="e">
        <f t="shared" si="376"/>
        <v>#N/A</v>
      </c>
      <c r="AD1597" s="318">
        <f t="shared" si="377"/>
        <v>0</v>
      </c>
      <c r="AE1597" s="318" t="e">
        <f t="shared" si="378"/>
        <v>#N/A</v>
      </c>
      <c r="AF1597" s="318" t="e">
        <f>VLOOKUP(AC1597,'Price list'!AN:AO,2,FALSE)</f>
        <v>#N/A</v>
      </c>
      <c r="AG1597" s="318">
        <f t="shared" si="379"/>
        <v>0</v>
      </c>
      <c r="AH1597" s="318">
        <f t="shared" si="380"/>
        <v>0</v>
      </c>
      <c r="AI1597" s="318">
        <f t="shared" si="381"/>
        <v>0</v>
      </c>
    </row>
    <row r="1598" spans="19:35" x14ac:dyDescent="0.25">
      <c r="S1598" s="320">
        <f t="shared" si="371"/>
        <v>0</v>
      </c>
      <c r="T1598" s="320">
        <f t="shared" si="372"/>
        <v>0</v>
      </c>
      <c r="U1598" s="320"/>
      <c r="V1598" s="320" t="e">
        <f>VLOOKUP(S1598,'Price list'!D$15:S$298,15,FALSE)</f>
        <v>#N/A</v>
      </c>
      <c r="W1598" s="320">
        <f t="shared" si="373"/>
        <v>0</v>
      </c>
      <c r="X1598" s="320">
        <f t="shared" si="374"/>
        <v>0</v>
      </c>
      <c r="Y1598" s="318" t="e">
        <f t="shared" si="370"/>
        <v>#N/A</v>
      </c>
      <c r="Z1598" s="318">
        <f t="shared" si="375"/>
        <v>0</v>
      </c>
      <c r="AC1598" s="318" t="e">
        <f t="shared" si="376"/>
        <v>#N/A</v>
      </c>
      <c r="AD1598" s="318">
        <f t="shared" si="377"/>
        <v>0</v>
      </c>
      <c r="AE1598" s="318" t="e">
        <f t="shared" si="378"/>
        <v>#N/A</v>
      </c>
      <c r="AF1598" s="318" t="e">
        <f>VLOOKUP(AC1598,'Price list'!AN:AO,2,FALSE)</f>
        <v>#N/A</v>
      </c>
      <c r="AG1598" s="318">
        <f t="shared" si="379"/>
        <v>0</v>
      </c>
      <c r="AH1598" s="318">
        <f t="shared" si="380"/>
        <v>0</v>
      </c>
      <c r="AI1598" s="318">
        <f t="shared" si="381"/>
        <v>0</v>
      </c>
    </row>
    <row r="1599" spans="19:35" x14ac:dyDescent="0.25">
      <c r="S1599" s="320">
        <f t="shared" si="371"/>
        <v>0</v>
      </c>
      <c r="T1599" s="320">
        <f t="shared" si="372"/>
        <v>0</v>
      </c>
      <c r="U1599" s="320"/>
      <c r="V1599" s="320" t="e">
        <f>VLOOKUP(S1599,'Price list'!D$15:S$298,15,FALSE)</f>
        <v>#N/A</v>
      </c>
      <c r="W1599" s="320">
        <f t="shared" si="373"/>
        <v>0</v>
      </c>
      <c r="X1599" s="320">
        <f t="shared" si="374"/>
        <v>0</v>
      </c>
      <c r="Y1599" s="318" t="e">
        <f t="shared" si="370"/>
        <v>#N/A</v>
      </c>
      <c r="Z1599" s="318">
        <f t="shared" si="375"/>
        <v>0</v>
      </c>
      <c r="AC1599" s="318" t="e">
        <f t="shared" si="376"/>
        <v>#N/A</v>
      </c>
      <c r="AD1599" s="318">
        <f t="shared" si="377"/>
        <v>0</v>
      </c>
      <c r="AE1599" s="318" t="e">
        <f t="shared" si="378"/>
        <v>#N/A</v>
      </c>
      <c r="AF1599" s="318" t="e">
        <f>VLOOKUP(AC1599,'Price list'!AN:AO,2,FALSE)</f>
        <v>#N/A</v>
      </c>
      <c r="AG1599" s="318">
        <f t="shared" si="379"/>
        <v>0</v>
      </c>
      <c r="AH1599" s="318">
        <f t="shared" si="380"/>
        <v>0</v>
      </c>
      <c r="AI1599" s="318">
        <f t="shared" si="381"/>
        <v>0</v>
      </c>
    </row>
    <row r="1600" spans="19:35" x14ac:dyDescent="0.25">
      <c r="S1600" s="320">
        <f t="shared" si="371"/>
        <v>0</v>
      </c>
      <c r="T1600" s="320">
        <f t="shared" si="372"/>
        <v>0</v>
      </c>
      <c r="U1600" s="320"/>
      <c r="V1600" s="320" t="e">
        <f>VLOOKUP(S1600,'Price list'!D$15:S$298,15,FALSE)</f>
        <v>#N/A</v>
      </c>
      <c r="W1600" s="320">
        <f t="shared" si="373"/>
        <v>0</v>
      </c>
      <c r="X1600" s="320">
        <f t="shared" si="374"/>
        <v>0</v>
      </c>
      <c r="Y1600" s="318" t="e">
        <f t="shared" si="370"/>
        <v>#N/A</v>
      </c>
      <c r="Z1600" s="318">
        <f t="shared" si="375"/>
        <v>0</v>
      </c>
      <c r="AC1600" s="318" t="e">
        <f t="shared" si="376"/>
        <v>#N/A</v>
      </c>
      <c r="AD1600" s="318">
        <f t="shared" si="377"/>
        <v>0</v>
      </c>
      <c r="AE1600" s="318" t="e">
        <f t="shared" si="378"/>
        <v>#N/A</v>
      </c>
      <c r="AF1600" s="318" t="e">
        <f>VLOOKUP(AC1600,'Price list'!AN:AO,2,FALSE)</f>
        <v>#N/A</v>
      </c>
      <c r="AG1600" s="318">
        <f t="shared" si="379"/>
        <v>0</v>
      </c>
      <c r="AH1600" s="318">
        <f t="shared" si="380"/>
        <v>0</v>
      </c>
      <c r="AI1600" s="318">
        <f t="shared" si="381"/>
        <v>0</v>
      </c>
    </row>
    <row r="1601" spans="19:35" x14ac:dyDescent="0.25">
      <c r="S1601" s="320">
        <f t="shared" si="371"/>
        <v>0</v>
      </c>
      <c r="T1601" s="320">
        <f t="shared" si="372"/>
        <v>0</v>
      </c>
      <c r="U1601" s="320"/>
      <c r="V1601" s="320" t="e">
        <f>VLOOKUP(S1601,'Price list'!D$15:S$298,15,FALSE)</f>
        <v>#N/A</v>
      </c>
      <c r="W1601" s="320">
        <f t="shared" si="373"/>
        <v>0</v>
      </c>
      <c r="X1601" s="320">
        <f t="shared" si="374"/>
        <v>0</v>
      </c>
      <c r="Y1601" s="318" t="e">
        <f t="shared" si="370"/>
        <v>#N/A</v>
      </c>
      <c r="Z1601" s="318">
        <f t="shared" si="375"/>
        <v>0</v>
      </c>
      <c r="AC1601" s="318" t="e">
        <f t="shared" si="376"/>
        <v>#N/A</v>
      </c>
      <c r="AD1601" s="318">
        <f t="shared" si="377"/>
        <v>0</v>
      </c>
      <c r="AE1601" s="318" t="e">
        <f t="shared" si="378"/>
        <v>#N/A</v>
      </c>
      <c r="AF1601" s="318" t="e">
        <f>VLOOKUP(AC1601,'Price list'!AN:AO,2,FALSE)</f>
        <v>#N/A</v>
      </c>
      <c r="AG1601" s="318">
        <f t="shared" si="379"/>
        <v>0</v>
      </c>
      <c r="AH1601" s="318">
        <f t="shared" si="380"/>
        <v>0</v>
      </c>
      <c r="AI1601" s="318">
        <f t="shared" si="381"/>
        <v>0</v>
      </c>
    </row>
    <row r="1602" spans="19:35" x14ac:dyDescent="0.25">
      <c r="S1602" s="320">
        <f t="shared" si="371"/>
        <v>0</v>
      </c>
      <c r="T1602" s="320">
        <f t="shared" si="372"/>
        <v>0</v>
      </c>
      <c r="U1602" s="320"/>
      <c r="V1602" s="320" t="e">
        <f>VLOOKUP(S1602,'Price list'!D$15:S$298,15,FALSE)</f>
        <v>#N/A</v>
      </c>
      <c r="W1602" s="320">
        <f t="shared" si="373"/>
        <v>0</v>
      </c>
      <c r="X1602" s="320">
        <f t="shared" si="374"/>
        <v>0</v>
      </c>
      <c r="Y1602" s="318" t="e">
        <f t="shared" si="370"/>
        <v>#N/A</v>
      </c>
      <c r="Z1602" s="318">
        <f t="shared" si="375"/>
        <v>0</v>
      </c>
      <c r="AC1602" s="318" t="e">
        <f t="shared" si="376"/>
        <v>#N/A</v>
      </c>
      <c r="AD1602" s="318">
        <f t="shared" si="377"/>
        <v>0</v>
      </c>
      <c r="AE1602" s="318" t="e">
        <f t="shared" si="378"/>
        <v>#N/A</v>
      </c>
      <c r="AF1602" s="318" t="e">
        <f>VLOOKUP(AC1602,'Price list'!AN:AO,2,FALSE)</f>
        <v>#N/A</v>
      </c>
      <c r="AG1602" s="318">
        <f t="shared" si="379"/>
        <v>0</v>
      </c>
      <c r="AH1602" s="318">
        <f t="shared" si="380"/>
        <v>0</v>
      </c>
      <c r="AI1602" s="318">
        <f t="shared" si="381"/>
        <v>0</v>
      </c>
    </row>
    <row r="1603" spans="19:35" x14ac:dyDescent="0.25">
      <c r="S1603" s="320">
        <f t="shared" si="371"/>
        <v>0</v>
      </c>
      <c r="T1603" s="320">
        <f t="shared" si="372"/>
        <v>0</v>
      </c>
      <c r="U1603" s="320"/>
      <c r="V1603" s="320" t="e">
        <f>VLOOKUP(S1603,'Price list'!D$15:S$298,15,FALSE)</f>
        <v>#N/A</v>
      </c>
      <c r="W1603" s="320">
        <f t="shared" si="373"/>
        <v>0</v>
      </c>
      <c r="X1603" s="320">
        <f t="shared" si="374"/>
        <v>0</v>
      </c>
      <c r="Y1603" s="318" t="e">
        <f t="shared" ref="Y1603:Y1666" si="382">VLOOKUP(A1603,AA:AB,2,FALSE)</f>
        <v>#N/A</v>
      </c>
      <c r="Z1603" s="318">
        <f t="shared" si="375"/>
        <v>0</v>
      </c>
      <c r="AC1603" s="318" t="e">
        <f t="shared" si="376"/>
        <v>#N/A</v>
      </c>
      <c r="AD1603" s="318">
        <f t="shared" si="377"/>
        <v>0</v>
      </c>
      <c r="AE1603" s="318" t="e">
        <f t="shared" si="378"/>
        <v>#N/A</v>
      </c>
      <c r="AF1603" s="318" t="e">
        <f>VLOOKUP(AC1603,'Price list'!AN:AO,2,FALSE)</f>
        <v>#N/A</v>
      </c>
      <c r="AG1603" s="318">
        <f t="shared" si="379"/>
        <v>0</v>
      </c>
      <c r="AH1603" s="318">
        <f t="shared" si="380"/>
        <v>0</v>
      </c>
      <c r="AI1603" s="318">
        <f t="shared" si="381"/>
        <v>0</v>
      </c>
    </row>
    <row r="1604" spans="19:35" x14ac:dyDescent="0.25">
      <c r="S1604" s="320">
        <f t="shared" si="371"/>
        <v>0</v>
      </c>
      <c r="T1604" s="320">
        <f t="shared" si="372"/>
        <v>0</v>
      </c>
      <c r="U1604" s="320"/>
      <c r="V1604" s="320" t="e">
        <f>VLOOKUP(S1604,'Price list'!D$15:S$298,15,FALSE)</f>
        <v>#N/A</v>
      </c>
      <c r="W1604" s="320">
        <f t="shared" si="373"/>
        <v>0</v>
      </c>
      <c r="X1604" s="320">
        <f t="shared" si="374"/>
        <v>0</v>
      </c>
      <c r="Y1604" s="318" t="e">
        <f t="shared" si="382"/>
        <v>#N/A</v>
      </c>
      <c r="Z1604" s="318">
        <f t="shared" si="375"/>
        <v>0</v>
      </c>
      <c r="AC1604" s="318" t="e">
        <f t="shared" si="376"/>
        <v>#N/A</v>
      </c>
      <c r="AD1604" s="318">
        <f t="shared" si="377"/>
        <v>0</v>
      </c>
      <c r="AE1604" s="318" t="e">
        <f t="shared" si="378"/>
        <v>#N/A</v>
      </c>
      <c r="AF1604" s="318" t="e">
        <f>VLOOKUP(AC1604,'Price list'!AN:AO,2,FALSE)</f>
        <v>#N/A</v>
      </c>
      <c r="AG1604" s="318">
        <f t="shared" si="379"/>
        <v>0</v>
      </c>
      <c r="AH1604" s="318">
        <f t="shared" si="380"/>
        <v>0</v>
      </c>
      <c r="AI1604" s="318">
        <f t="shared" si="381"/>
        <v>0</v>
      </c>
    </row>
    <row r="1605" spans="19:35" x14ac:dyDescent="0.25">
      <c r="S1605" s="320">
        <f t="shared" si="371"/>
        <v>0</v>
      </c>
      <c r="T1605" s="320">
        <f t="shared" si="372"/>
        <v>0</v>
      </c>
      <c r="U1605" s="320"/>
      <c r="V1605" s="320" t="e">
        <f>VLOOKUP(S1605,'Price list'!D$15:S$298,15,FALSE)</f>
        <v>#N/A</v>
      </c>
      <c r="W1605" s="320">
        <f t="shared" si="373"/>
        <v>0</v>
      </c>
      <c r="X1605" s="320">
        <f t="shared" si="374"/>
        <v>0</v>
      </c>
      <c r="Y1605" s="318" t="e">
        <f t="shared" si="382"/>
        <v>#N/A</v>
      </c>
      <c r="Z1605" s="318">
        <f t="shared" si="375"/>
        <v>0</v>
      </c>
      <c r="AC1605" s="318" t="e">
        <f t="shared" si="376"/>
        <v>#N/A</v>
      </c>
      <c r="AD1605" s="318">
        <f t="shared" si="377"/>
        <v>0</v>
      </c>
      <c r="AE1605" s="318" t="e">
        <f t="shared" si="378"/>
        <v>#N/A</v>
      </c>
      <c r="AF1605" s="318" t="e">
        <f>VLOOKUP(AC1605,'Price list'!AN:AO,2,FALSE)</f>
        <v>#N/A</v>
      </c>
      <c r="AG1605" s="318">
        <f t="shared" si="379"/>
        <v>0</v>
      </c>
      <c r="AH1605" s="318">
        <f t="shared" si="380"/>
        <v>0</v>
      </c>
      <c r="AI1605" s="318">
        <f t="shared" si="381"/>
        <v>0</v>
      </c>
    </row>
    <row r="1606" spans="19:35" x14ac:dyDescent="0.25">
      <c r="S1606" s="320">
        <f t="shared" si="371"/>
        <v>0</v>
      </c>
      <c r="T1606" s="320">
        <f t="shared" si="372"/>
        <v>0</v>
      </c>
      <c r="U1606" s="320"/>
      <c r="V1606" s="320" t="e">
        <f>VLOOKUP(S1606,'Price list'!D$15:S$298,15,FALSE)</f>
        <v>#N/A</v>
      </c>
      <c r="W1606" s="320">
        <f t="shared" si="373"/>
        <v>0</v>
      </c>
      <c r="X1606" s="320">
        <f t="shared" si="374"/>
        <v>0</v>
      </c>
      <c r="Y1606" s="318" t="e">
        <f t="shared" si="382"/>
        <v>#N/A</v>
      </c>
      <c r="Z1606" s="318">
        <f t="shared" si="375"/>
        <v>0</v>
      </c>
      <c r="AC1606" s="318" t="e">
        <f t="shared" si="376"/>
        <v>#N/A</v>
      </c>
      <c r="AD1606" s="318">
        <f t="shared" si="377"/>
        <v>0</v>
      </c>
      <c r="AE1606" s="318" t="e">
        <f t="shared" si="378"/>
        <v>#N/A</v>
      </c>
      <c r="AF1606" s="318" t="e">
        <f>VLOOKUP(AC1606,'Price list'!AN:AO,2,FALSE)</f>
        <v>#N/A</v>
      </c>
      <c r="AG1606" s="318">
        <f t="shared" si="379"/>
        <v>0</v>
      </c>
      <c r="AH1606" s="318">
        <f t="shared" si="380"/>
        <v>0</v>
      </c>
      <c r="AI1606" s="318">
        <f t="shared" si="381"/>
        <v>0</v>
      </c>
    </row>
    <row r="1607" spans="19:35" x14ac:dyDescent="0.25">
      <c r="S1607" s="320">
        <f t="shared" si="371"/>
        <v>0</v>
      </c>
      <c r="T1607" s="320">
        <f t="shared" si="372"/>
        <v>0</v>
      </c>
      <c r="U1607" s="320"/>
      <c r="V1607" s="320" t="e">
        <f>VLOOKUP(S1607,'Price list'!D$15:S$298,15,FALSE)</f>
        <v>#N/A</v>
      </c>
      <c r="W1607" s="320">
        <f t="shared" si="373"/>
        <v>0</v>
      </c>
      <c r="X1607" s="320">
        <f t="shared" si="374"/>
        <v>0</v>
      </c>
      <c r="Y1607" s="318" t="e">
        <f t="shared" si="382"/>
        <v>#N/A</v>
      </c>
      <c r="Z1607" s="318">
        <f t="shared" si="375"/>
        <v>0</v>
      </c>
      <c r="AC1607" s="318" t="e">
        <f t="shared" si="376"/>
        <v>#N/A</v>
      </c>
      <c r="AD1607" s="318">
        <f t="shared" si="377"/>
        <v>0</v>
      </c>
      <c r="AE1607" s="318" t="e">
        <f t="shared" si="378"/>
        <v>#N/A</v>
      </c>
      <c r="AF1607" s="318" t="e">
        <f>VLOOKUP(AC1607,'Price list'!AN:AO,2,FALSE)</f>
        <v>#N/A</v>
      </c>
      <c r="AG1607" s="318">
        <f t="shared" si="379"/>
        <v>0</v>
      </c>
      <c r="AH1607" s="318">
        <f t="shared" si="380"/>
        <v>0</v>
      </c>
      <c r="AI1607" s="318">
        <f t="shared" si="381"/>
        <v>0</v>
      </c>
    </row>
    <row r="1608" spans="19:35" x14ac:dyDescent="0.25">
      <c r="S1608" s="320">
        <f t="shared" si="371"/>
        <v>0</v>
      </c>
      <c r="T1608" s="320">
        <f t="shared" si="372"/>
        <v>0</v>
      </c>
      <c r="U1608" s="320"/>
      <c r="V1608" s="320" t="e">
        <f>VLOOKUP(S1608,'Price list'!D$15:S$298,15,FALSE)</f>
        <v>#N/A</v>
      </c>
      <c r="W1608" s="320">
        <f t="shared" si="373"/>
        <v>0</v>
      </c>
      <c r="X1608" s="320">
        <f t="shared" si="374"/>
        <v>0</v>
      </c>
      <c r="Y1608" s="318" t="e">
        <f t="shared" si="382"/>
        <v>#N/A</v>
      </c>
      <c r="Z1608" s="318">
        <f t="shared" si="375"/>
        <v>0</v>
      </c>
      <c r="AC1608" s="318" t="e">
        <f t="shared" si="376"/>
        <v>#N/A</v>
      </c>
      <c r="AD1608" s="318">
        <f t="shared" si="377"/>
        <v>0</v>
      </c>
      <c r="AE1608" s="318" t="e">
        <f t="shared" si="378"/>
        <v>#N/A</v>
      </c>
      <c r="AF1608" s="318" t="e">
        <f>VLOOKUP(AC1608,'Price list'!AN:AO,2,FALSE)</f>
        <v>#N/A</v>
      </c>
      <c r="AG1608" s="318">
        <f t="shared" si="379"/>
        <v>0</v>
      </c>
      <c r="AH1608" s="318">
        <f t="shared" si="380"/>
        <v>0</v>
      </c>
      <c r="AI1608" s="318">
        <f t="shared" si="381"/>
        <v>0</v>
      </c>
    </row>
    <row r="1609" spans="19:35" x14ac:dyDescent="0.25">
      <c r="S1609" s="320">
        <f t="shared" ref="S1609:S1672" si="383">E1609</f>
        <v>0</v>
      </c>
      <c r="T1609" s="320">
        <f t="shared" ref="T1609:T1672" si="384">D1609</f>
        <v>0</v>
      </c>
      <c r="U1609" s="320"/>
      <c r="V1609" s="320" t="e">
        <f>VLOOKUP(S1609,'Price list'!D$15:S$298,15,FALSE)</f>
        <v>#N/A</v>
      </c>
      <c r="W1609" s="320">
        <f t="shared" ref="W1609:W1672" si="385">G1609</f>
        <v>0</v>
      </c>
      <c r="X1609" s="320">
        <f t="shared" ref="X1609:X1672" si="386">H1609</f>
        <v>0</v>
      </c>
      <c r="Y1609" s="318" t="e">
        <f t="shared" si="382"/>
        <v>#N/A</v>
      </c>
      <c r="Z1609" s="318">
        <f t="shared" ref="Z1609:Z1672" si="387">B1609</f>
        <v>0</v>
      </c>
      <c r="AC1609" s="318" t="e">
        <f t="shared" ref="AC1609:AC1672" si="388">CONCATENATE(Y1609,S1609,Z1609)</f>
        <v>#N/A</v>
      </c>
      <c r="AD1609" s="318">
        <f t="shared" ref="AD1609:AD1672" si="389">S1609</f>
        <v>0</v>
      </c>
      <c r="AE1609" s="318" t="e">
        <f t="shared" ref="AE1609:AE1672" si="390">CONCATENATE(Y1609,AD1609)</f>
        <v>#N/A</v>
      </c>
      <c r="AF1609" s="318" t="e">
        <f>VLOOKUP(AC1609,'Price list'!AN:AO,2,FALSE)</f>
        <v>#N/A</v>
      </c>
      <c r="AG1609" s="318">
        <f t="shared" ref="AG1609:AG1672" si="391">S1609</f>
        <v>0</v>
      </c>
      <c r="AH1609" s="318">
        <f t="shared" ref="AH1609:AH1672" si="392">W1609</f>
        <v>0</v>
      </c>
      <c r="AI1609" s="318">
        <f t="shared" ref="AI1609:AI1672" si="393">X1609</f>
        <v>0</v>
      </c>
    </row>
    <row r="1610" spans="19:35" x14ac:dyDescent="0.25">
      <c r="S1610" s="320">
        <f t="shared" si="383"/>
        <v>0</v>
      </c>
      <c r="T1610" s="320">
        <f t="shared" si="384"/>
        <v>0</v>
      </c>
      <c r="U1610" s="320"/>
      <c r="V1610" s="320" t="e">
        <f>VLOOKUP(S1610,'Price list'!D$15:S$298,15,FALSE)</f>
        <v>#N/A</v>
      </c>
      <c r="W1610" s="320">
        <f t="shared" si="385"/>
        <v>0</v>
      </c>
      <c r="X1610" s="320">
        <f t="shared" si="386"/>
        <v>0</v>
      </c>
      <c r="Y1610" s="318" t="e">
        <f t="shared" si="382"/>
        <v>#N/A</v>
      </c>
      <c r="Z1610" s="318">
        <f t="shared" si="387"/>
        <v>0</v>
      </c>
      <c r="AC1610" s="318" t="e">
        <f t="shared" si="388"/>
        <v>#N/A</v>
      </c>
      <c r="AD1610" s="318">
        <f t="shared" si="389"/>
        <v>0</v>
      </c>
      <c r="AE1610" s="318" t="e">
        <f t="shared" si="390"/>
        <v>#N/A</v>
      </c>
      <c r="AF1610" s="318" t="e">
        <f>VLOOKUP(AC1610,'Price list'!AN:AO,2,FALSE)</f>
        <v>#N/A</v>
      </c>
      <c r="AG1610" s="318">
        <f t="shared" si="391"/>
        <v>0</v>
      </c>
      <c r="AH1610" s="318">
        <f t="shared" si="392"/>
        <v>0</v>
      </c>
      <c r="AI1610" s="318">
        <f t="shared" si="393"/>
        <v>0</v>
      </c>
    </row>
    <row r="1611" spans="19:35" x14ac:dyDescent="0.25">
      <c r="S1611" s="320">
        <f t="shared" si="383"/>
        <v>0</v>
      </c>
      <c r="T1611" s="320">
        <f t="shared" si="384"/>
        <v>0</v>
      </c>
      <c r="U1611" s="320"/>
      <c r="V1611" s="320" t="e">
        <f>VLOOKUP(S1611,'Price list'!D$15:S$298,15,FALSE)</f>
        <v>#N/A</v>
      </c>
      <c r="W1611" s="320">
        <f t="shared" si="385"/>
        <v>0</v>
      </c>
      <c r="X1611" s="320">
        <f t="shared" si="386"/>
        <v>0</v>
      </c>
      <c r="Y1611" s="318" t="e">
        <f t="shared" si="382"/>
        <v>#N/A</v>
      </c>
      <c r="Z1611" s="318">
        <f t="shared" si="387"/>
        <v>0</v>
      </c>
      <c r="AC1611" s="318" t="e">
        <f t="shared" si="388"/>
        <v>#N/A</v>
      </c>
      <c r="AD1611" s="318">
        <f t="shared" si="389"/>
        <v>0</v>
      </c>
      <c r="AE1611" s="318" t="e">
        <f t="shared" si="390"/>
        <v>#N/A</v>
      </c>
      <c r="AF1611" s="318" t="e">
        <f>VLOOKUP(AC1611,'Price list'!AN:AO,2,FALSE)</f>
        <v>#N/A</v>
      </c>
      <c r="AG1611" s="318">
        <f t="shared" si="391"/>
        <v>0</v>
      </c>
      <c r="AH1611" s="318">
        <f t="shared" si="392"/>
        <v>0</v>
      </c>
      <c r="AI1611" s="318">
        <f t="shared" si="393"/>
        <v>0</v>
      </c>
    </row>
    <row r="1612" spans="19:35" x14ac:dyDescent="0.25">
      <c r="S1612" s="320">
        <f t="shared" si="383"/>
        <v>0</v>
      </c>
      <c r="T1612" s="320">
        <f t="shared" si="384"/>
        <v>0</v>
      </c>
      <c r="U1612" s="320"/>
      <c r="V1612" s="320" t="e">
        <f>VLOOKUP(S1612,'Price list'!D$15:S$298,15,FALSE)</f>
        <v>#N/A</v>
      </c>
      <c r="W1612" s="320">
        <f t="shared" si="385"/>
        <v>0</v>
      </c>
      <c r="X1612" s="320">
        <f t="shared" si="386"/>
        <v>0</v>
      </c>
      <c r="Y1612" s="318" t="e">
        <f t="shared" si="382"/>
        <v>#N/A</v>
      </c>
      <c r="Z1612" s="318">
        <f t="shared" si="387"/>
        <v>0</v>
      </c>
      <c r="AC1612" s="318" t="e">
        <f t="shared" si="388"/>
        <v>#N/A</v>
      </c>
      <c r="AD1612" s="318">
        <f t="shared" si="389"/>
        <v>0</v>
      </c>
      <c r="AE1612" s="318" t="e">
        <f t="shared" si="390"/>
        <v>#N/A</v>
      </c>
      <c r="AF1612" s="318" t="e">
        <f>VLOOKUP(AC1612,'Price list'!AN:AO,2,FALSE)</f>
        <v>#N/A</v>
      </c>
      <c r="AG1612" s="318">
        <f t="shared" si="391"/>
        <v>0</v>
      </c>
      <c r="AH1612" s="318">
        <f t="shared" si="392"/>
        <v>0</v>
      </c>
      <c r="AI1612" s="318">
        <f t="shared" si="393"/>
        <v>0</v>
      </c>
    </row>
    <row r="1613" spans="19:35" x14ac:dyDescent="0.25">
      <c r="S1613" s="320">
        <f t="shared" si="383"/>
        <v>0</v>
      </c>
      <c r="T1613" s="320">
        <f t="shared" si="384"/>
        <v>0</v>
      </c>
      <c r="U1613" s="320"/>
      <c r="V1613" s="320" t="e">
        <f>VLOOKUP(S1613,'Price list'!D$15:S$298,15,FALSE)</f>
        <v>#N/A</v>
      </c>
      <c r="W1613" s="320">
        <f t="shared" si="385"/>
        <v>0</v>
      </c>
      <c r="X1613" s="320">
        <f t="shared" si="386"/>
        <v>0</v>
      </c>
      <c r="Y1613" s="318" t="e">
        <f t="shared" si="382"/>
        <v>#N/A</v>
      </c>
      <c r="Z1613" s="318">
        <f t="shared" si="387"/>
        <v>0</v>
      </c>
      <c r="AC1613" s="318" t="e">
        <f t="shared" si="388"/>
        <v>#N/A</v>
      </c>
      <c r="AD1613" s="318">
        <f t="shared" si="389"/>
        <v>0</v>
      </c>
      <c r="AE1613" s="318" t="e">
        <f t="shared" si="390"/>
        <v>#N/A</v>
      </c>
      <c r="AF1613" s="318" t="e">
        <f>VLOOKUP(AC1613,'Price list'!AN:AO,2,FALSE)</f>
        <v>#N/A</v>
      </c>
      <c r="AG1613" s="318">
        <f t="shared" si="391"/>
        <v>0</v>
      </c>
      <c r="AH1613" s="318">
        <f t="shared" si="392"/>
        <v>0</v>
      </c>
      <c r="AI1613" s="318">
        <f t="shared" si="393"/>
        <v>0</v>
      </c>
    </row>
    <row r="1614" spans="19:35" x14ac:dyDescent="0.25">
      <c r="S1614" s="320">
        <f t="shared" si="383"/>
        <v>0</v>
      </c>
      <c r="T1614" s="320">
        <f t="shared" si="384"/>
        <v>0</v>
      </c>
      <c r="U1614" s="320"/>
      <c r="V1614" s="320" t="e">
        <f>VLOOKUP(S1614,'Price list'!D$15:S$298,15,FALSE)</f>
        <v>#N/A</v>
      </c>
      <c r="W1614" s="320">
        <f t="shared" si="385"/>
        <v>0</v>
      </c>
      <c r="X1614" s="320">
        <f t="shared" si="386"/>
        <v>0</v>
      </c>
      <c r="Y1614" s="318" t="e">
        <f t="shared" si="382"/>
        <v>#N/A</v>
      </c>
      <c r="Z1614" s="318">
        <f t="shared" si="387"/>
        <v>0</v>
      </c>
      <c r="AC1614" s="318" t="e">
        <f t="shared" si="388"/>
        <v>#N/A</v>
      </c>
      <c r="AD1614" s="318">
        <f t="shared" si="389"/>
        <v>0</v>
      </c>
      <c r="AE1614" s="318" t="e">
        <f t="shared" si="390"/>
        <v>#N/A</v>
      </c>
      <c r="AF1614" s="318" t="e">
        <f>VLOOKUP(AC1614,'Price list'!AN:AO,2,FALSE)</f>
        <v>#N/A</v>
      </c>
      <c r="AG1614" s="318">
        <f t="shared" si="391"/>
        <v>0</v>
      </c>
      <c r="AH1614" s="318">
        <f t="shared" si="392"/>
        <v>0</v>
      </c>
      <c r="AI1614" s="318">
        <f t="shared" si="393"/>
        <v>0</v>
      </c>
    </row>
    <row r="1615" spans="19:35" x14ac:dyDescent="0.25">
      <c r="S1615" s="320">
        <f t="shared" si="383"/>
        <v>0</v>
      </c>
      <c r="T1615" s="320">
        <f t="shared" si="384"/>
        <v>0</v>
      </c>
      <c r="U1615" s="320"/>
      <c r="V1615" s="320" t="e">
        <f>VLOOKUP(S1615,'Price list'!D$15:S$298,15,FALSE)</f>
        <v>#N/A</v>
      </c>
      <c r="W1615" s="320">
        <f t="shared" si="385"/>
        <v>0</v>
      </c>
      <c r="X1615" s="320">
        <f t="shared" si="386"/>
        <v>0</v>
      </c>
      <c r="Y1615" s="318" t="e">
        <f t="shared" si="382"/>
        <v>#N/A</v>
      </c>
      <c r="Z1615" s="318">
        <f t="shared" si="387"/>
        <v>0</v>
      </c>
      <c r="AC1615" s="318" t="e">
        <f t="shared" si="388"/>
        <v>#N/A</v>
      </c>
      <c r="AD1615" s="318">
        <f t="shared" si="389"/>
        <v>0</v>
      </c>
      <c r="AE1615" s="318" t="e">
        <f t="shared" si="390"/>
        <v>#N/A</v>
      </c>
      <c r="AF1615" s="318" t="e">
        <f>VLOOKUP(AC1615,'Price list'!AN:AO,2,FALSE)</f>
        <v>#N/A</v>
      </c>
      <c r="AG1615" s="318">
        <f t="shared" si="391"/>
        <v>0</v>
      </c>
      <c r="AH1615" s="318">
        <f t="shared" si="392"/>
        <v>0</v>
      </c>
      <c r="AI1615" s="318">
        <f t="shared" si="393"/>
        <v>0</v>
      </c>
    </row>
    <row r="1616" spans="19:35" x14ac:dyDescent="0.25">
      <c r="S1616" s="320">
        <f t="shared" si="383"/>
        <v>0</v>
      </c>
      <c r="T1616" s="320">
        <f t="shared" si="384"/>
        <v>0</v>
      </c>
      <c r="U1616" s="320"/>
      <c r="V1616" s="320" t="e">
        <f>VLOOKUP(S1616,'Price list'!D$15:S$298,15,FALSE)</f>
        <v>#N/A</v>
      </c>
      <c r="W1616" s="320">
        <f t="shared" si="385"/>
        <v>0</v>
      </c>
      <c r="X1616" s="320">
        <f t="shared" si="386"/>
        <v>0</v>
      </c>
      <c r="Y1616" s="318" t="e">
        <f t="shared" si="382"/>
        <v>#N/A</v>
      </c>
      <c r="Z1616" s="318">
        <f t="shared" si="387"/>
        <v>0</v>
      </c>
      <c r="AC1616" s="318" t="e">
        <f t="shared" si="388"/>
        <v>#N/A</v>
      </c>
      <c r="AD1616" s="318">
        <f t="shared" si="389"/>
        <v>0</v>
      </c>
      <c r="AE1616" s="318" t="e">
        <f t="shared" si="390"/>
        <v>#N/A</v>
      </c>
      <c r="AF1616" s="318" t="e">
        <f>VLOOKUP(AC1616,'Price list'!AN:AO,2,FALSE)</f>
        <v>#N/A</v>
      </c>
      <c r="AG1616" s="318">
        <f t="shared" si="391"/>
        <v>0</v>
      </c>
      <c r="AH1616" s="318">
        <f t="shared" si="392"/>
        <v>0</v>
      </c>
      <c r="AI1616" s="318">
        <f t="shared" si="393"/>
        <v>0</v>
      </c>
    </row>
    <row r="1617" spans="19:35" x14ac:dyDescent="0.25">
      <c r="S1617" s="320">
        <f t="shared" si="383"/>
        <v>0</v>
      </c>
      <c r="T1617" s="320">
        <f t="shared" si="384"/>
        <v>0</v>
      </c>
      <c r="U1617" s="320"/>
      <c r="V1617" s="320" t="e">
        <f>VLOOKUP(S1617,'Price list'!D$15:S$298,15,FALSE)</f>
        <v>#N/A</v>
      </c>
      <c r="W1617" s="320">
        <f t="shared" si="385"/>
        <v>0</v>
      </c>
      <c r="X1617" s="320">
        <f t="shared" si="386"/>
        <v>0</v>
      </c>
      <c r="Y1617" s="318" t="e">
        <f t="shared" si="382"/>
        <v>#N/A</v>
      </c>
      <c r="Z1617" s="318">
        <f t="shared" si="387"/>
        <v>0</v>
      </c>
      <c r="AC1617" s="318" t="e">
        <f t="shared" si="388"/>
        <v>#N/A</v>
      </c>
      <c r="AD1617" s="318">
        <f t="shared" si="389"/>
        <v>0</v>
      </c>
      <c r="AE1617" s="318" t="e">
        <f t="shared" si="390"/>
        <v>#N/A</v>
      </c>
      <c r="AF1617" s="318" t="e">
        <f>VLOOKUP(AC1617,'Price list'!AN:AO,2,FALSE)</f>
        <v>#N/A</v>
      </c>
      <c r="AG1617" s="318">
        <f t="shared" si="391"/>
        <v>0</v>
      </c>
      <c r="AH1617" s="318">
        <f t="shared" si="392"/>
        <v>0</v>
      </c>
      <c r="AI1617" s="318">
        <f t="shared" si="393"/>
        <v>0</v>
      </c>
    </row>
    <row r="1618" spans="19:35" x14ac:dyDescent="0.25">
      <c r="S1618" s="320">
        <f t="shared" si="383"/>
        <v>0</v>
      </c>
      <c r="T1618" s="320">
        <f t="shared" si="384"/>
        <v>0</v>
      </c>
      <c r="U1618" s="320"/>
      <c r="V1618" s="320" t="e">
        <f>VLOOKUP(S1618,'Price list'!D$15:S$298,15,FALSE)</f>
        <v>#N/A</v>
      </c>
      <c r="W1618" s="320">
        <f t="shared" si="385"/>
        <v>0</v>
      </c>
      <c r="X1618" s="320">
        <f t="shared" si="386"/>
        <v>0</v>
      </c>
      <c r="Y1618" s="318" t="e">
        <f t="shared" si="382"/>
        <v>#N/A</v>
      </c>
      <c r="Z1618" s="318">
        <f t="shared" si="387"/>
        <v>0</v>
      </c>
      <c r="AC1618" s="318" t="e">
        <f t="shared" si="388"/>
        <v>#N/A</v>
      </c>
      <c r="AD1618" s="318">
        <f t="shared" si="389"/>
        <v>0</v>
      </c>
      <c r="AE1618" s="318" t="e">
        <f t="shared" si="390"/>
        <v>#N/A</v>
      </c>
      <c r="AF1618" s="318" t="e">
        <f>VLOOKUP(AC1618,'Price list'!AN:AO,2,FALSE)</f>
        <v>#N/A</v>
      </c>
      <c r="AG1618" s="318">
        <f t="shared" si="391"/>
        <v>0</v>
      </c>
      <c r="AH1618" s="318">
        <f t="shared" si="392"/>
        <v>0</v>
      </c>
      <c r="AI1618" s="318">
        <f t="shared" si="393"/>
        <v>0</v>
      </c>
    </row>
    <row r="1619" spans="19:35" x14ac:dyDescent="0.25">
      <c r="S1619" s="320">
        <f t="shared" si="383"/>
        <v>0</v>
      </c>
      <c r="T1619" s="320">
        <f t="shared" si="384"/>
        <v>0</v>
      </c>
      <c r="U1619" s="320"/>
      <c r="V1619" s="320" t="e">
        <f>VLOOKUP(S1619,'Price list'!D$15:S$298,15,FALSE)</f>
        <v>#N/A</v>
      </c>
      <c r="W1619" s="320">
        <f t="shared" si="385"/>
        <v>0</v>
      </c>
      <c r="X1619" s="320">
        <f t="shared" si="386"/>
        <v>0</v>
      </c>
      <c r="Y1619" s="318" t="e">
        <f t="shared" si="382"/>
        <v>#N/A</v>
      </c>
      <c r="Z1619" s="318">
        <f t="shared" si="387"/>
        <v>0</v>
      </c>
      <c r="AC1619" s="318" t="e">
        <f t="shared" si="388"/>
        <v>#N/A</v>
      </c>
      <c r="AD1619" s="318">
        <f t="shared" si="389"/>
        <v>0</v>
      </c>
      <c r="AE1619" s="318" t="e">
        <f t="shared" si="390"/>
        <v>#N/A</v>
      </c>
      <c r="AF1619" s="318" t="e">
        <f>VLOOKUP(AC1619,'Price list'!AN:AO,2,FALSE)</f>
        <v>#N/A</v>
      </c>
      <c r="AG1619" s="318">
        <f t="shared" si="391"/>
        <v>0</v>
      </c>
      <c r="AH1619" s="318">
        <f t="shared" si="392"/>
        <v>0</v>
      </c>
      <c r="AI1619" s="318">
        <f t="shared" si="393"/>
        <v>0</v>
      </c>
    </row>
    <row r="1620" spans="19:35" x14ac:dyDescent="0.25">
      <c r="S1620" s="320">
        <f t="shared" si="383"/>
        <v>0</v>
      </c>
      <c r="T1620" s="320">
        <f t="shared" si="384"/>
        <v>0</v>
      </c>
      <c r="U1620" s="320"/>
      <c r="V1620" s="320" t="e">
        <f>VLOOKUP(S1620,'Price list'!D$15:S$298,15,FALSE)</f>
        <v>#N/A</v>
      </c>
      <c r="W1620" s="320">
        <f t="shared" si="385"/>
        <v>0</v>
      </c>
      <c r="X1620" s="320">
        <f t="shared" si="386"/>
        <v>0</v>
      </c>
      <c r="Y1620" s="318" t="e">
        <f t="shared" si="382"/>
        <v>#N/A</v>
      </c>
      <c r="Z1620" s="318">
        <f t="shared" si="387"/>
        <v>0</v>
      </c>
      <c r="AC1620" s="318" t="e">
        <f t="shared" si="388"/>
        <v>#N/A</v>
      </c>
      <c r="AD1620" s="318">
        <f t="shared" si="389"/>
        <v>0</v>
      </c>
      <c r="AE1620" s="318" t="e">
        <f t="shared" si="390"/>
        <v>#N/A</v>
      </c>
      <c r="AF1620" s="318" t="e">
        <f>VLOOKUP(AC1620,'Price list'!AN:AO,2,FALSE)</f>
        <v>#N/A</v>
      </c>
      <c r="AG1620" s="318">
        <f t="shared" si="391"/>
        <v>0</v>
      </c>
      <c r="AH1620" s="318">
        <f t="shared" si="392"/>
        <v>0</v>
      </c>
      <c r="AI1620" s="318">
        <f t="shared" si="393"/>
        <v>0</v>
      </c>
    </row>
    <row r="1621" spans="19:35" x14ac:dyDescent="0.25">
      <c r="S1621" s="320">
        <f t="shared" si="383"/>
        <v>0</v>
      </c>
      <c r="T1621" s="320">
        <f t="shared" si="384"/>
        <v>0</v>
      </c>
      <c r="U1621" s="320"/>
      <c r="V1621" s="320" t="e">
        <f>VLOOKUP(S1621,'Price list'!D$15:S$298,15,FALSE)</f>
        <v>#N/A</v>
      </c>
      <c r="W1621" s="320">
        <f t="shared" si="385"/>
        <v>0</v>
      </c>
      <c r="X1621" s="320">
        <f t="shared" si="386"/>
        <v>0</v>
      </c>
      <c r="Y1621" s="318" t="e">
        <f t="shared" si="382"/>
        <v>#N/A</v>
      </c>
      <c r="Z1621" s="318">
        <f t="shared" si="387"/>
        <v>0</v>
      </c>
      <c r="AC1621" s="318" t="e">
        <f t="shared" si="388"/>
        <v>#N/A</v>
      </c>
      <c r="AD1621" s="318">
        <f t="shared" si="389"/>
        <v>0</v>
      </c>
      <c r="AE1621" s="318" t="e">
        <f t="shared" si="390"/>
        <v>#N/A</v>
      </c>
      <c r="AF1621" s="318" t="e">
        <f>VLOOKUP(AC1621,'Price list'!AN:AO,2,FALSE)</f>
        <v>#N/A</v>
      </c>
      <c r="AG1621" s="318">
        <f t="shared" si="391"/>
        <v>0</v>
      </c>
      <c r="AH1621" s="318">
        <f t="shared" si="392"/>
        <v>0</v>
      </c>
      <c r="AI1621" s="318">
        <f t="shared" si="393"/>
        <v>0</v>
      </c>
    </row>
    <row r="1622" spans="19:35" x14ac:dyDescent="0.25">
      <c r="S1622" s="320">
        <f t="shared" si="383"/>
        <v>0</v>
      </c>
      <c r="T1622" s="320">
        <f t="shared" si="384"/>
        <v>0</v>
      </c>
      <c r="U1622" s="320"/>
      <c r="V1622" s="320" t="e">
        <f>VLOOKUP(S1622,'Price list'!D$15:S$298,15,FALSE)</f>
        <v>#N/A</v>
      </c>
      <c r="W1622" s="320">
        <f t="shared" si="385"/>
        <v>0</v>
      </c>
      <c r="X1622" s="320">
        <f t="shared" si="386"/>
        <v>0</v>
      </c>
      <c r="Y1622" s="318" t="e">
        <f t="shared" si="382"/>
        <v>#N/A</v>
      </c>
      <c r="Z1622" s="318">
        <f t="shared" si="387"/>
        <v>0</v>
      </c>
      <c r="AC1622" s="318" t="e">
        <f t="shared" si="388"/>
        <v>#N/A</v>
      </c>
      <c r="AD1622" s="318">
        <f t="shared" si="389"/>
        <v>0</v>
      </c>
      <c r="AE1622" s="318" t="e">
        <f t="shared" si="390"/>
        <v>#N/A</v>
      </c>
      <c r="AF1622" s="318" t="e">
        <f>VLOOKUP(AC1622,'Price list'!AN:AO,2,FALSE)</f>
        <v>#N/A</v>
      </c>
      <c r="AG1622" s="318">
        <f t="shared" si="391"/>
        <v>0</v>
      </c>
      <c r="AH1622" s="318">
        <f t="shared" si="392"/>
        <v>0</v>
      </c>
      <c r="AI1622" s="318">
        <f t="shared" si="393"/>
        <v>0</v>
      </c>
    </row>
    <row r="1623" spans="19:35" x14ac:dyDescent="0.25">
      <c r="S1623" s="320">
        <f t="shared" si="383"/>
        <v>0</v>
      </c>
      <c r="T1623" s="320">
        <f t="shared" si="384"/>
        <v>0</v>
      </c>
      <c r="U1623" s="320"/>
      <c r="V1623" s="320" t="e">
        <f>VLOOKUP(S1623,'Price list'!D$15:S$298,15,FALSE)</f>
        <v>#N/A</v>
      </c>
      <c r="W1623" s="320">
        <f t="shared" si="385"/>
        <v>0</v>
      </c>
      <c r="X1623" s="320">
        <f t="shared" si="386"/>
        <v>0</v>
      </c>
      <c r="Y1623" s="318" t="e">
        <f t="shared" si="382"/>
        <v>#N/A</v>
      </c>
      <c r="Z1623" s="318">
        <f t="shared" si="387"/>
        <v>0</v>
      </c>
      <c r="AC1623" s="318" t="e">
        <f t="shared" si="388"/>
        <v>#N/A</v>
      </c>
      <c r="AD1623" s="318">
        <f t="shared" si="389"/>
        <v>0</v>
      </c>
      <c r="AE1623" s="318" t="e">
        <f t="shared" si="390"/>
        <v>#N/A</v>
      </c>
      <c r="AF1623" s="318" t="e">
        <f>VLOOKUP(AC1623,'Price list'!AN:AO,2,FALSE)</f>
        <v>#N/A</v>
      </c>
      <c r="AG1623" s="318">
        <f t="shared" si="391"/>
        <v>0</v>
      </c>
      <c r="AH1623" s="318">
        <f t="shared" si="392"/>
        <v>0</v>
      </c>
      <c r="AI1623" s="318">
        <f t="shared" si="393"/>
        <v>0</v>
      </c>
    </row>
    <row r="1624" spans="19:35" x14ac:dyDescent="0.25">
      <c r="S1624" s="320">
        <f t="shared" si="383"/>
        <v>0</v>
      </c>
      <c r="T1624" s="320">
        <f t="shared" si="384"/>
        <v>0</v>
      </c>
      <c r="U1624" s="320"/>
      <c r="V1624" s="320" t="e">
        <f>VLOOKUP(S1624,'Price list'!D$15:S$298,15,FALSE)</f>
        <v>#N/A</v>
      </c>
      <c r="W1624" s="320">
        <f t="shared" si="385"/>
        <v>0</v>
      </c>
      <c r="X1624" s="320">
        <f t="shared" si="386"/>
        <v>0</v>
      </c>
      <c r="Y1624" s="318" t="e">
        <f t="shared" si="382"/>
        <v>#N/A</v>
      </c>
      <c r="Z1624" s="318">
        <f t="shared" si="387"/>
        <v>0</v>
      </c>
      <c r="AC1624" s="318" t="e">
        <f t="shared" si="388"/>
        <v>#N/A</v>
      </c>
      <c r="AD1624" s="318">
        <f t="shared" si="389"/>
        <v>0</v>
      </c>
      <c r="AE1624" s="318" t="e">
        <f t="shared" si="390"/>
        <v>#N/A</v>
      </c>
      <c r="AF1624" s="318" t="e">
        <f>VLOOKUP(AC1624,'Price list'!AN:AO,2,FALSE)</f>
        <v>#N/A</v>
      </c>
      <c r="AG1624" s="318">
        <f t="shared" si="391"/>
        <v>0</v>
      </c>
      <c r="AH1624" s="318">
        <f t="shared" si="392"/>
        <v>0</v>
      </c>
      <c r="AI1624" s="318">
        <f t="shared" si="393"/>
        <v>0</v>
      </c>
    </row>
    <row r="1625" spans="19:35" x14ac:dyDescent="0.25">
      <c r="S1625" s="320">
        <f t="shared" si="383"/>
        <v>0</v>
      </c>
      <c r="T1625" s="320">
        <f t="shared" si="384"/>
        <v>0</v>
      </c>
      <c r="U1625" s="320"/>
      <c r="V1625" s="320" t="e">
        <f>VLOOKUP(S1625,'Price list'!D$15:S$298,15,FALSE)</f>
        <v>#N/A</v>
      </c>
      <c r="W1625" s="320">
        <f t="shared" si="385"/>
        <v>0</v>
      </c>
      <c r="X1625" s="320">
        <f t="shared" si="386"/>
        <v>0</v>
      </c>
      <c r="Y1625" s="318" t="e">
        <f t="shared" si="382"/>
        <v>#N/A</v>
      </c>
      <c r="Z1625" s="318">
        <f t="shared" si="387"/>
        <v>0</v>
      </c>
      <c r="AC1625" s="318" t="e">
        <f t="shared" si="388"/>
        <v>#N/A</v>
      </c>
      <c r="AD1625" s="318">
        <f t="shared" si="389"/>
        <v>0</v>
      </c>
      <c r="AE1625" s="318" t="e">
        <f t="shared" si="390"/>
        <v>#N/A</v>
      </c>
      <c r="AF1625" s="318" t="e">
        <f>VLOOKUP(AC1625,'Price list'!AN:AO,2,FALSE)</f>
        <v>#N/A</v>
      </c>
      <c r="AG1625" s="318">
        <f t="shared" si="391"/>
        <v>0</v>
      </c>
      <c r="AH1625" s="318">
        <f t="shared" si="392"/>
        <v>0</v>
      </c>
      <c r="AI1625" s="318">
        <f t="shared" si="393"/>
        <v>0</v>
      </c>
    </row>
    <row r="1626" spans="19:35" x14ac:dyDescent="0.25">
      <c r="S1626" s="320">
        <f t="shared" si="383"/>
        <v>0</v>
      </c>
      <c r="T1626" s="320">
        <f t="shared" si="384"/>
        <v>0</v>
      </c>
      <c r="U1626" s="320"/>
      <c r="V1626" s="320" t="e">
        <f>VLOOKUP(S1626,'Price list'!D$15:S$298,15,FALSE)</f>
        <v>#N/A</v>
      </c>
      <c r="W1626" s="320">
        <f t="shared" si="385"/>
        <v>0</v>
      </c>
      <c r="X1626" s="320">
        <f t="shared" si="386"/>
        <v>0</v>
      </c>
      <c r="Y1626" s="318" t="e">
        <f t="shared" si="382"/>
        <v>#N/A</v>
      </c>
      <c r="Z1626" s="318">
        <f t="shared" si="387"/>
        <v>0</v>
      </c>
      <c r="AC1626" s="318" t="e">
        <f t="shared" si="388"/>
        <v>#N/A</v>
      </c>
      <c r="AD1626" s="318">
        <f t="shared" si="389"/>
        <v>0</v>
      </c>
      <c r="AE1626" s="318" t="e">
        <f t="shared" si="390"/>
        <v>#N/A</v>
      </c>
      <c r="AF1626" s="318" t="e">
        <f>VLOOKUP(AC1626,'Price list'!AN:AO,2,FALSE)</f>
        <v>#N/A</v>
      </c>
      <c r="AG1626" s="318">
        <f t="shared" si="391"/>
        <v>0</v>
      </c>
      <c r="AH1626" s="318">
        <f t="shared" si="392"/>
        <v>0</v>
      </c>
      <c r="AI1626" s="318">
        <f t="shared" si="393"/>
        <v>0</v>
      </c>
    </row>
    <row r="1627" spans="19:35" x14ac:dyDescent="0.25">
      <c r="S1627" s="320">
        <f t="shared" si="383"/>
        <v>0</v>
      </c>
      <c r="T1627" s="320">
        <f t="shared" si="384"/>
        <v>0</v>
      </c>
      <c r="U1627" s="320"/>
      <c r="V1627" s="320" t="e">
        <f>VLOOKUP(S1627,'Price list'!D$15:S$298,15,FALSE)</f>
        <v>#N/A</v>
      </c>
      <c r="W1627" s="320">
        <f t="shared" si="385"/>
        <v>0</v>
      </c>
      <c r="X1627" s="320">
        <f t="shared" si="386"/>
        <v>0</v>
      </c>
      <c r="Y1627" s="318" t="e">
        <f t="shared" si="382"/>
        <v>#N/A</v>
      </c>
      <c r="Z1627" s="318">
        <f t="shared" si="387"/>
        <v>0</v>
      </c>
      <c r="AC1627" s="318" t="e">
        <f t="shared" si="388"/>
        <v>#N/A</v>
      </c>
      <c r="AD1627" s="318">
        <f t="shared" si="389"/>
        <v>0</v>
      </c>
      <c r="AE1627" s="318" t="e">
        <f t="shared" si="390"/>
        <v>#N/A</v>
      </c>
      <c r="AF1627" s="318" t="e">
        <f>VLOOKUP(AC1627,'Price list'!AN:AO,2,FALSE)</f>
        <v>#N/A</v>
      </c>
      <c r="AG1627" s="318">
        <f t="shared" si="391"/>
        <v>0</v>
      </c>
      <c r="AH1627" s="318">
        <f t="shared" si="392"/>
        <v>0</v>
      </c>
      <c r="AI1627" s="318">
        <f t="shared" si="393"/>
        <v>0</v>
      </c>
    </row>
    <row r="1628" spans="19:35" x14ac:dyDescent="0.25">
      <c r="S1628" s="320">
        <f t="shared" si="383"/>
        <v>0</v>
      </c>
      <c r="T1628" s="320">
        <f t="shared" si="384"/>
        <v>0</v>
      </c>
      <c r="U1628" s="320"/>
      <c r="V1628" s="320" t="e">
        <f>VLOOKUP(S1628,'Price list'!D$15:S$298,15,FALSE)</f>
        <v>#N/A</v>
      </c>
      <c r="W1628" s="320">
        <f t="shared" si="385"/>
        <v>0</v>
      </c>
      <c r="X1628" s="320">
        <f t="shared" si="386"/>
        <v>0</v>
      </c>
      <c r="Y1628" s="318" t="e">
        <f t="shared" si="382"/>
        <v>#N/A</v>
      </c>
      <c r="Z1628" s="318">
        <f t="shared" si="387"/>
        <v>0</v>
      </c>
      <c r="AC1628" s="318" t="e">
        <f t="shared" si="388"/>
        <v>#N/A</v>
      </c>
      <c r="AD1628" s="318">
        <f t="shared" si="389"/>
        <v>0</v>
      </c>
      <c r="AE1628" s="318" t="e">
        <f t="shared" si="390"/>
        <v>#N/A</v>
      </c>
      <c r="AF1628" s="318" t="e">
        <f>VLOOKUP(AC1628,'Price list'!AN:AO,2,FALSE)</f>
        <v>#N/A</v>
      </c>
      <c r="AG1628" s="318">
        <f t="shared" si="391"/>
        <v>0</v>
      </c>
      <c r="AH1628" s="318">
        <f t="shared" si="392"/>
        <v>0</v>
      </c>
      <c r="AI1628" s="318">
        <f t="shared" si="393"/>
        <v>0</v>
      </c>
    </row>
    <row r="1629" spans="19:35" x14ac:dyDescent="0.25">
      <c r="S1629" s="320">
        <f t="shared" si="383"/>
        <v>0</v>
      </c>
      <c r="T1629" s="320">
        <f t="shared" si="384"/>
        <v>0</v>
      </c>
      <c r="U1629" s="320"/>
      <c r="V1629" s="320" t="e">
        <f>VLOOKUP(S1629,'Price list'!D$15:S$298,15,FALSE)</f>
        <v>#N/A</v>
      </c>
      <c r="W1629" s="320">
        <f t="shared" si="385"/>
        <v>0</v>
      </c>
      <c r="X1629" s="320">
        <f t="shared" si="386"/>
        <v>0</v>
      </c>
      <c r="Y1629" s="318" t="e">
        <f t="shared" si="382"/>
        <v>#N/A</v>
      </c>
      <c r="Z1629" s="318">
        <f t="shared" si="387"/>
        <v>0</v>
      </c>
      <c r="AC1629" s="318" t="e">
        <f t="shared" si="388"/>
        <v>#N/A</v>
      </c>
      <c r="AD1629" s="318">
        <f t="shared" si="389"/>
        <v>0</v>
      </c>
      <c r="AE1629" s="318" t="e">
        <f t="shared" si="390"/>
        <v>#N/A</v>
      </c>
      <c r="AF1629" s="318" t="e">
        <f>VLOOKUP(AC1629,'Price list'!AN:AO,2,FALSE)</f>
        <v>#N/A</v>
      </c>
      <c r="AG1629" s="318">
        <f t="shared" si="391"/>
        <v>0</v>
      </c>
      <c r="AH1629" s="318">
        <f t="shared" si="392"/>
        <v>0</v>
      </c>
      <c r="AI1629" s="318">
        <f t="shared" si="393"/>
        <v>0</v>
      </c>
    </row>
    <row r="1630" spans="19:35" x14ac:dyDescent="0.25">
      <c r="S1630" s="320">
        <f t="shared" si="383"/>
        <v>0</v>
      </c>
      <c r="T1630" s="320">
        <f t="shared" si="384"/>
        <v>0</v>
      </c>
      <c r="U1630" s="320"/>
      <c r="V1630" s="320" t="e">
        <f>VLOOKUP(S1630,'Price list'!D$15:S$298,15,FALSE)</f>
        <v>#N/A</v>
      </c>
      <c r="W1630" s="320">
        <f t="shared" si="385"/>
        <v>0</v>
      </c>
      <c r="X1630" s="320">
        <f t="shared" si="386"/>
        <v>0</v>
      </c>
      <c r="Y1630" s="318" t="e">
        <f t="shared" si="382"/>
        <v>#N/A</v>
      </c>
      <c r="Z1630" s="318">
        <f t="shared" si="387"/>
        <v>0</v>
      </c>
      <c r="AC1630" s="318" t="e">
        <f t="shared" si="388"/>
        <v>#N/A</v>
      </c>
      <c r="AD1630" s="318">
        <f t="shared" si="389"/>
        <v>0</v>
      </c>
      <c r="AE1630" s="318" t="e">
        <f t="shared" si="390"/>
        <v>#N/A</v>
      </c>
      <c r="AF1630" s="318" t="e">
        <f>VLOOKUP(AC1630,'Price list'!AN:AO,2,FALSE)</f>
        <v>#N/A</v>
      </c>
      <c r="AG1630" s="318">
        <f t="shared" si="391"/>
        <v>0</v>
      </c>
      <c r="AH1630" s="318">
        <f t="shared" si="392"/>
        <v>0</v>
      </c>
      <c r="AI1630" s="318">
        <f t="shared" si="393"/>
        <v>0</v>
      </c>
    </row>
    <row r="1631" spans="19:35" x14ac:dyDescent="0.25">
      <c r="S1631" s="320">
        <f t="shared" si="383"/>
        <v>0</v>
      </c>
      <c r="T1631" s="320">
        <f t="shared" si="384"/>
        <v>0</v>
      </c>
      <c r="U1631" s="320"/>
      <c r="V1631" s="320" t="e">
        <f>VLOOKUP(S1631,'Price list'!D$15:S$298,15,FALSE)</f>
        <v>#N/A</v>
      </c>
      <c r="W1631" s="320">
        <f t="shared" si="385"/>
        <v>0</v>
      </c>
      <c r="X1631" s="320">
        <f t="shared" si="386"/>
        <v>0</v>
      </c>
      <c r="Y1631" s="318" t="e">
        <f t="shared" si="382"/>
        <v>#N/A</v>
      </c>
      <c r="Z1631" s="318">
        <f t="shared" si="387"/>
        <v>0</v>
      </c>
      <c r="AC1631" s="318" t="e">
        <f t="shared" si="388"/>
        <v>#N/A</v>
      </c>
      <c r="AD1631" s="318">
        <f t="shared" si="389"/>
        <v>0</v>
      </c>
      <c r="AE1631" s="318" t="e">
        <f t="shared" si="390"/>
        <v>#N/A</v>
      </c>
      <c r="AF1631" s="318" t="e">
        <f>VLOOKUP(AC1631,'Price list'!AN:AO,2,FALSE)</f>
        <v>#N/A</v>
      </c>
      <c r="AG1631" s="318">
        <f t="shared" si="391"/>
        <v>0</v>
      </c>
      <c r="AH1631" s="318">
        <f t="shared" si="392"/>
        <v>0</v>
      </c>
      <c r="AI1631" s="318">
        <f t="shared" si="393"/>
        <v>0</v>
      </c>
    </row>
    <row r="1632" spans="19:35" x14ac:dyDescent="0.25">
      <c r="S1632" s="320">
        <f t="shared" si="383"/>
        <v>0</v>
      </c>
      <c r="T1632" s="320">
        <f t="shared" si="384"/>
        <v>0</v>
      </c>
      <c r="U1632" s="320"/>
      <c r="V1632" s="320" t="e">
        <f>VLOOKUP(S1632,'Price list'!D$15:S$298,15,FALSE)</f>
        <v>#N/A</v>
      </c>
      <c r="W1632" s="320">
        <f t="shared" si="385"/>
        <v>0</v>
      </c>
      <c r="X1632" s="320">
        <f t="shared" si="386"/>
        <v>0</v>
      </c>
      <c r="Y1632" s="318" t="e">
        <f t="shared" si="382"/>
        <v>#N/A</v>
      </c>
      <c r="Z1632" s="318">
        <f t="shared" si="387"/>
        <v>0</v>
      </c>
      <c r="AC1632" s="318" t="e">
        <f t="shared" si="388"/>
        <v>#N/A</v>
      </c>
      <c r="AD1632" s="318">
        <f t="shared" si="389"/>
        <v>0</v>
      </c>
      <c r="AE1632" s="318" t="e">
        <f t="shared" si="390"/>
        <v>#N/A</v>
      </c>
      <c r="AF1632" s="318" t="e">
        <f>VLOOKUP(AC1632,'Price list'!AN:AO,2,FALSE)</f>
        <v>#N/A</v>
      </c>
      <c r="AG1632" s="318">
        <f t="shared" si="391"/>
        <v>0</v>
      </c>
      <c r="AH1632" s="318">
        <f t="shared" si="392"/>
        <v>0</v>
      </c>
      <c r="AI1632" s="318">
        <f t="shared" si="393"/>
        <v>0</v>
      </c>
    </row>
    <row r="1633" spans="19:35" x14ac:dyDescent="0.25">
      <c r="S1633" s="320">
        <f t="shared" si="383"/>
        <v>0</v>
      </c>
      <c r="T1633" s="320">
        <f t="shared" si="384"/>
        <v>0</v>
      </c>
      <c r="U1633" s="320"/>
      <c r="V1633" s="320" t="e">
        <f>VLOOKUP(S1633,'Price list'!D$15:S$298,15,FALSE)</f>
        <v>#N/A</v>
      </c>
      <c r="W1633" s="320">
        <f t="shared" si="385"/>
        <v>0</v>
      </c>
      <c r="X1633" s="320">
        <f t="shared" si="386"/>
        <v>0</v>
      </c>
      <c r="Y1633" s="318" t="e">
        <f t="shared" si="382"/>
        <v>#N/A</v>
      </c>
      <c r="Z1633" s="318">
        <f t="shared" si="387"/>
        <v>0</v>
      </c>
      <c r="AC1633" s="318" t="e">
        <f t="shared" si="388"/>
        <v>#N/A</v>
      </c>
      <c r="AD1633" s="318">
        <f t="shared" si="389"/>
        <v>0</v>
      </c>
      <c r="AE1633" s="318" t="e">
        <f t="shared" si="390"/>
        <v>#N/A</v>
      </c>
      <c r="AF1633" s="318" t="e">
        <f>VLOOKUP(AC1633,'Price list'!AN:AO,2,FALSE)</f>
        <v>#N/A</v>
      </c>
      <c r="AG1633" s="318">
        <f t="shared" si="391"/>
        <v>0</v>
      </c>
      <c r="AH1633" s="318">
        <f t="shared" si="392"/>
        <v>0</v>
      </c>
      <c r="AI1633" s="318">
        <f t="shared" si="393"/>
        <v>0</v>
      </c>
    </row>
    <row r="1634" spans="19:35" x14ac:dyDescent="0.25">
      <c r="S1634" s="320">
        <f t="shared" si="383"/>
        <v>0</v>
      </c>
      <c r="T1634" s="320">
        <f t="shared" si="384"/>
        <v>0</v>
      </c>
      <c r="U1634" s="320"/>
      <c r="V1634" s="320" t="e">
        <f>VLOOKUP(S1634,'Price list'!D$15:S$298,15,FALSE)</f>
        <v>#N/A</v>
      </c>
      <c r="W1634" s="320">
        <f t="shared" si="385"/>
        <v>0</v>
      </c>
      <c r="X1634" s="320">
        <f t="shared" si="386"/>
        <v>0</v>
      </c>
      <c r="Y1634" s="318" t="e">
        <f t="shared" si="382"/>
        <v>#N/A</v>
      </c>
      <c r="Z1634" s="318">
        <f t="shared" si="387"/>
        <v>0</v>
      </c>
      <c r="AC1634" s="318" t="e">
        <f t="shared" si="388"/>
        <v>#N/A</v>
      </c>
      <c r="AD1634" s="318">
        <f t="shared" si="389"/>
        <v>0</v>
      </c>
      <c r="AE1634" s="318" t="e">
        <f t="shared" si="390"/>
        <v>#N/A</v>
      </c>
      <c r="AF1634" s="318" t="e">
        <f>VLOOKUP(AC1634,'Price list'!AN:AO,2,FALSE)</f>
        <v>#N/A</v>
      </c>
      <c r="AG1634" s="318">
        <f t="shared" si="391"/>
        <v>0</v>
      </c>
      <c r="AH1634" s="318">
        <f t="shared" si="392"/>
        <v>0</v>
      </c>
      <c r="AI1634" s="318">
        <f t="shared" si="393"/>
        <v>0</v>
      </c>
    </row>
    <row r="1635" spans="19:35" x14ac:dyDescent="0.25">
      <c r="S1635" s="320">
        <f t="shared" si="383"/>
        <v>0</v>
      </c>
      <c r="T1635" s="320">
        <f t="shared" si="384"/>
        <v>0</v>
      </c>
      <c r="U1635" s="320"/>
      <c r="V1635" s="320" t="e">
        <f>VLOOKUP(S1635,'Price list'!D$15:S$298,15,FALSE)</f>
        <v>#N/A</v>
      </c>
      <c r="W1635" s="320">
        <f t="shared" si="385"/>
        <v>0</v>
      </c>
      <c r="X1635" s="320">
        <f t="shared" si="386"/>
        <v>0</v>
      </c>
      <c r="Y1635" s="318" t="e">
        <f t="shared" si="382"/>
        <v>#N/A</v>
      </c>
      <c r="Z1635" s="318">
        <f t="shared" si="387"/>
        <v>0</v>
      </c>
      <c r="AC1635" s="318" t="e">
        <f t="shared" si="388"/>
        <v>#N/A</v>
      </c>
      <c r="AD1635" s="318">
        <f t="shared" si="389"/>
        <v>0</v>
      </c>
      <c r="AE1635" s="318" t="e">
        <f t="shared" si="390"/>
        <v>#N/A</v>
      </c>
      <c r="AF1635" s="318" t="e">
        <f>VLOOKUP(AC1635,'Price list'!AN:AO,2,FALSE)</f>
        <v>#N/A</v>
      </c>
      <c r="AG1635" s="318">
        <f t="shared" si="391"/>
        <v>0</v>
      </c>
      <c r="AH1635" s="318">
        <f t="shared" si="392"/>
        <v>0</v>
      </c>
      <c r="AI1635" s="318">
        <f t="shared" si="393"/>
        <v>0</v>
      </c>
    </row>
    <row r="1636" spans="19:35" x14ac:dyDescent="0.25">
      <c r="S1636" s="320">
        <f t="shared" si="383"/>
        <v>0</v>
      </c>
      <c r="T1636" s="320">
        <f t="shared" si="384"/>
        <v>0</v>
      </c>
      <c r="U1636" s="320"/>
      <c r="V1636" s="320" t="e">
        <f>VLOOKUP(S1636,'Price list'!D$15:S$298,15,FALSE)</f>
        <v>#N/A</v>
      </c>
      <c r="W1636" s="320">
        <f t="shared" si="385"/>
        <v>0</v>
      </c>
      <c r="X1636" s="320">
        <f t="shared" si="386"/>
        <v>0</v>
      </c>
      <c r="Y1636" s="318" t="e">
        <f t="shared" si="382"/>
        <v>#N/A</v>
      </c>
      <c r="Z1636" s="318">
        <f t="shared" si="387"/>
        <v>0</v>
      </c>
      <c r="AC1636" s="318" t="e">
        <f t="shared" si="388"/>
        <v>#N/A</v>
      </c>
      <c r="AD1636" s="318">
        <f t="shared" si="389"/>
        <v>0</v>
      </c>
      <c r="AE1636" s="318" t="e">
        <f t="shared" si="390"/>
        <v>#N/A</v>
      </c>
      <c r="AF1636" s="318" t="e">
        <f>VLOOKUP(AC1636,'Price list'!AN:AO,2,FALSE)</f>
        <v>#N/A</v>
      </c>
      <c r="AG1636" s="318">
        <f t="shared" si="391"/>
        <v>0</v>
      </c>
      <c r="AH1636" s="318">
        <f t="shared" si="392"/>
        <v>0</v>
      </c>
      <c r="AI1636" s="318">
        <f t="shared" si="393"/>
        <v>0</v>
      </c>
    </row>
    <row r="1637" spans="19:35" x14ac:dyDescent="0.25">
      <c r="S1637" s="320">
        <f t="shared" si="383"/>
        <v>0</v>
      </c>
      <c r="T1637" s="320">
        <f t="shared" si="384"/>
        <v>0</v>
      </c>
      <c r="U1637" s="320"/>
      <c r="V1637" s="320" t="e">
        <f>VLOOKUP(S1637,'Price list'!D$15:S$298,15,FALSE)</f>
        <v>#N/A</v>
      </c>
      <c r="W1637" s="320">
        <f t="shared" si="385"/>
        <v>0</v>
      </c>
      <c r="X1637" s="320">
        <f t="shared" si="386"/>
        <v>0</v>
      </c>
      <c r="Y1637" s="318" t="e">
        <f t="shared" si="382"/>
        <v>#N/A</v>
      </c>
      <c r="Z1637" s="318">
        <f t="shared" si="387"/>
        <v>0</v>
      </c>
      <c r="AC1637" s="318" t="e">
        <f t="shared" si="388"/>
        <v>#N/A</v>
      </c>
      <c r="AD1637" s="318">
        <f t="shared" si="389"/>
        <v>0</v>
      </c>
      <c r="AE1637" s="318" t="e">
        <f t="shared" si="390"/>
        <v>#N/A</v>
      </c>
      <c r="AF1637" s="318" t="e">
        <f>VLOOKUP(AC1637,'Price list'!AN:AO,2,FALSE)</f>
        <v>#N/A</v>
      </c>
      <c r="AG1637" s="318">
        <f t="shared" si="391"/>
        <v>0</v>
      </c>
      <c r="AH1637" s="318">
        <f t="shared" si="392"/>
        <v>0</v>
      </c>
      <c r="AI1637" s="318">
        <f t="shared" si="393"/>
        <v>0</v>
      </c>
    </row>
    <row r="1638" spans="19:35" x14ac:dyDescent="0.25">
      <c r="S1638" s="320">
        <f t="shared" si="383"/>
        <v>0</v>
      </c>
      <c r="T1638" s="320">
        <f t="shared" si="384"/>
        <v>0</v>
      </c>
      <c r="U1638" s="320"/>
      <c r="V1638" s="320" t="e">
        <f>VLOOKUP(S1638,'Price list'!D$15:S$298,15,FALSE)</f>
        <v>#N/A</v>
      </c>
      <c r="W1638" s="320">
        <f t="shared" si="385"/>
        <v>0</v>
      </c>
      <c r="X1638" s="320">
        <f t="shared" si="386"/>
        <v>0</v>
      </c>
      <c r="Y1638" s="318" t="e">
        <f t="shared" si="382"/>
        <v>#N/A</v>
      </c>
      <c r="Z1638" s="318">
        <f t="shared" si="387"/>
        <v>0</v>
      </c>
      <c r="AC1638" s="318" t="e">
        <f t="shared" si="388"/>
        <v>#N/A</v>
      </c>
      <c r="AD1638" s="318">
        <f t="shared" si="389"/>
        <v>0</v>
      </c>
      <c r="AE1638" s="318" t="e">
        <f t="shared" si="390"/>
        <v>#N/A</v>
      </c>
      <c r="AF1638" s="318" t="e">
        <f>VLOOKUP(AC1638,'Price list'!AN:AO,2,FALSE)</f>
        <v>#N/A</v>
      </c>
      <c r="AG1638" s="318">
        <f t="shared" si="391"/>
        <v>0</v>
      </c>
      <c r="AH1638" s="318">
        <f t="shared" si="392"/>
        <v>0</v>
      </c>
      <c r="AI1638" s="318">
        <f t="shared" si="393"/>
        <v>0</v>
      </c>
    </row>
    <row r="1639" spans="19:35" x14ac:dyDescent="0.25">
      <c r="S1639" s="320">
        <f t="shared" si="383"/>
        <v>0</v>
      </c>
      <c r="T1639" s="320">
        <f t="shared" si="384"/>
        <v>0</v>
      </c>
      <c r="U1639" s="320"/>
      <c r="V1639" s="320" t="e">
        <f>VLOOKUP(S1639,'Price list'!D$15:S$298,15,FALSE)</f>
        <v>#N/A</v>
      </c>
      <c r="W1639" s="320">
        <f t="shared" si="385"/>
        <v>0</v>
      </c>
      <c r="X1639" s="320">
        <f t="shared" si="386"/>
        <v>0</v>
      </c>
      <c r="Y1639" s="318" t="e">
        <f t="shared" si="382"/>
        <v>#N/A</v>
      </c>
      <c r="Z1639" s="318">
        <f t="shared" si="387"/>
        <v>0</v>
      </c>
      <c r="AC1639" s="318" t="e">
        <f t="shared" si="388"/>
        <v>#N/A</v>
      </c>
      <c r="AD1639" s="318">
        <f t="shared" si="389"/>
        <v>0</v>
      </c>
      <c r="AE1639" s="318" t="e">
        <f t="shared" si="390"/>
        <v>#N/A</v>
      </c>
      <c r="AF1639" s="318" t="e">
        <f>VLOOKUP(AC1639,'Price list'!AN:AO,2,FALSE)</f>
        <v>#N/A</v>
      </c>
      <c r="AG1639" s="318">
        <f t="shared" si="391"/>
        <v>0</v>
      </c>
      <c r="AH1639" s="318">
        <f t="shared" si="392"/>
        <v>0</v>
      </c>
      <c r="AI1639" s="318">
        <f t="shared" si="393"/>
        <v>0</v>
      </c>
    </row>
    <row r="1640" spans="19:35" x14ac:dyDescent="0.25">
      <c r="S1640" s="320">
        <f t="shared" si="383"/>
        <v>0</v>
      </c>
      <c r="T1640" s="320">
        <f t="shared" si="384"/>
        <v>0</v>
      </c>
      <c r="U1640" s="320"/>
      <c r="V1640" s="320" t="e">
        <f>VLOOKUP(S1640,'Price list'!D$15:S$298,15,FALSE)</f>
        <v>#N/A</v>
      </c>
      <c r="W1640" s="320">
        <f t="shared" si="385"/>
        <v>0</v>
      </c>
      <c r="X1640" s="320">
        <f t="shared" si="386"/>
        <v>0</v>
      </c>
      <c r="Y1640" s="318" t="e">
        <f t="shared" si="382"/>
        <v>#N/A</v>
      </c>
      <c r="Z1640" s="318">
        <f t="shared" si="387"/>
        <v>0</v>
      </c>
      <c r="AC1640" s="318" t="e">
        <f t="shared" si="388"/>
        <v>#N/A</v>
      </c>
      <c r="AD1640" s="318">
        <f t="shared" si="389"/>
        <v>0</v>
      </c>
      <c r="AE1640" s="318" t="e">
        <f t="shared" si="390"/>
        <v>#N/A</v>
      </c>
      <c r="AF1640" s="318" t="e">
        <f>VLOOKUP(AC1640,'Price list'!AN:AO,2,FALSE)</f>
        <v>#N/A</v>
      </c>
      <c r="AG1640" s="318">
        <f t="shared" si="391"/>
        <v>0</v>
      </c>
      <c r="AH1640" s="318">
        <f t="shared" si="392"/>
        <v>0</v>
      </c>
      <c r="AI1640" s="318">
        <f t="shared" si="393"/>
        <v>0</v>
      </c>
    </row>
    <row r="1641" spans="19:35" x14ac:dyDescent="0.25">
      <c r="S1641" s="320">
        <f t="shared" si="383"/>
        <v>0</v>
      </c>
      <c r="T1641" s="320">
        <f t="shared" si="384"/>
        <v>0</v>
      </c>
      <c r="U1641" s="320"/>
      <c r="V1641" s="320" t="e">
        <f>VLOOKUP(S1641,'Price list'!D$15:S$298,15,FALSE)</f>
        <v>#N/A</v>
      </c>
      <c r="W1641" s="320">
        <f t="shared" si="385"/>
        <v>0</v>
      </c>
      <c r="X1641" s="320">
        <f t="shared" si="386"/>
        <v>0</v>
      </c>
      <c r="Y1641" s="318" t="e">
        <f t="shared" si="382"/>
        <v>#N/A</v>
      </c>
      <c r="Z1641" s="318">
        <f t="shared" si="387"/>
        <v>0</v>
      </c>
      <c r="AC1641" s="318" t="e">
        <f t="shared" si="388"/>
        <v>#N/A</v>
      </c>
      <c r="AD1641" s="318">
        <f t="shared" si="389"/>
        <v>0</v>
      </c>
      <c r="AE1641" s="318" t="e">
        <f t="shared" si="390"/>
        <v>#N/A</v>
      </c>
      <c r="AF1641" s="318" t="e">
        <f>VLOOKUP(AC1641,'Price list'!AN:AO,2,FALSE)</f>
        <v>#N/A</v>
      </c>
      <c r="AG1641" s="318">
        <f t="shared" si="391"/>
        <v>0</v>
      </c>
      <c r="AH1641" s="318">
        <f t="shared" si="392"/>
        <v>0</v>
      </c>
      <c r="AI1641" s="318">
        <f t="shared" si="393"/>
        <v>0</v>
      </c>
    </row>
    <row r="1642" spans="19:35" x14ac:dyDescent="0.25">
      <c r="S1642" s="320">
        <f t="shared" si="383"/>
        <v>0</v>
      </c>
      <c r="T1642" s="320">
        <f t="shared" si="384"/>
        <v>0</v>
      </c>
      <c r="U1642" s="320"/>
      <c r="V1642" s="320" t="e">
        <f>VLOOKUP(S1642,'Price list'!D$15:S$298,15,FALSE)</f>
        <v>#N/A</v>
      </c>
      <c r="W1642" s="320">
        <f t="shared" si="385"/>
        <v>0</v>
      </c>
      <c r="X1642" s="320">
        <f t="shared" si="386"/>
        <v>0</v>
      </c>
      <c r="Y1642" s="318" t="e">
        <f t="shared" si="382"/>
        <v>#N/A</v>
      </c>
      <c r="Z1642" s="318">
        <f t="shared" si="387"/>
        <v>0</v>
      </c>
      <c r="AC1642" s="318" t="e">
        <f t="shared" si="388"/>
        <v>#N/A</v>
      </c>
      <c r="AD1642" s="318">
        <f t="shared" si="389"/>
        <v>0</v>
      </c>
      <c r="AE1642" s="318" t="e">
        <f t="shared" si="390"/>
        <v>#N/A</v>
      </c>
      <c r="AF1642" s="318" t="e">
        <f>VLOOKUP(AC1642,'Price list'!AN:AO,2,FALSE)</f>
        <v>#N/A</v>
      </c>
      <c r="AG1642" s="318">
        <f t="shared" si="391"/>
        <v>0</v>
      </c>
      <c r="AH1642" s="318">
        <f t="shared" si="392"/>
        <v>0</v>
      </c>
      <c r="AI1642" s="318">
        <f t="shared" si="393"/>
        <v>0</v>
      </c>
    </row>
    <row r="1643" spans="19:35" x14ac:dyDescent="0.25">
      <c r="S1643" s="320">
        <f t="shared" si="383"/>
        <v>0</v>
      </c>
      <c r="T1643" s="320">
        <f t="shared" si="384"/>
        <v>0</v>
      </c>
      <c r="U1643" s="320"/>
      <c r="V1643" s="320" t="e">
        <f>VLOOKUP(S1643,'Price list'!D$15:S$298,15,FALSE)</f>
        <v>#N/A</v>
      </c>
      <c r="W1643" s="320">
        <f t="shared" si="385"/>
        <v>0</v>
      </c>
      <c r="X1643" s="320">
        <f t="shared" si="386"/>
        <v>0</v>
      </c>
      <c r="Y1643" s="318" t="e">
        <f t="shared" si="382"/>
        <v>#N/A</v>
      </c>
      <c r="Z1643" s="318">
        <f t="shared" si="387"/>
        <v>0</v>
      </c>
      <c r="AC1643" s="318" t="e">
        <f t="shared" si="388"/>
        <v>#N/A</v>
      </c>
      <c r="AD1643" s="318">
        <f t="shared" si="389"/>
        <v>0</v>
      </c>
      <c r="AE1643" s="318" t="e">
        <f t="shared" si="390"/>
        <v>#N/A</v>
      </c>
      <c r="AF1643" s="318" t="e">
        <f>VLOOKUP(AC1643,'Price list'!AN:AO,2,FALSE)</f>
        <v>#N/A</v>
      </c>
      <c r="AG1643" s="318">
        <f t="shared" si="391"/>
        <v>0</v>
      </c>
      <c r="AH1643" s="318">
        <f t="shared" si="392"/>
        <v>0</v>
      </c>
      <c r="AI1643" s="318">
        <f t="shared" si="393"/>
        <v>0</v>
      </c>
    </row>
    <row r="1644" spans="19:35" x14ac:dyDescent="0.25">
      <c r="S1644" s="320">
        <f t="shared" si="383"/>
        <v>0</v>
      </c>
      <c r="T1644" s="320">
        <f t="shared" si="384"/>
        <v>0</v>
      </c>
      <c r="U1644" s="320"/>
      <c r="V1644" s="320" t="e">
        <f>VLOOKUP(S1644,'Price list'!D$15:S$298,15,FALSE)</f>
        <v>#N/A</v>
      </c>
      <c r="W1644" s="320">
        <f t="shared" si="385"/>
        <v>0</v>
      </c>
      <c r="X1644" s="320">
        <f t="shared" si="386"/>
        <v>0</v>
      </c>
      <c r="Y1644" s="318" t="e">
        <f t="shared" si="382"/>
        <v>#N/A</v>
      </c>
      <c r="Z1644" s="318">
        <f t="shared" si="387"/>
        <v>0</v>
      </c>
      <c r="AC1644" s="318" t="e">
        <f t="shared" si="388"/>
        <v>#N/A</v>
      </c>
      <c r="AD1644" s="318">
        <f t="shared" si="389"/>
        <v>0</v>
      </c>
      <c r="AE1644" s="318" t="e">
        <f t="shared" si="390"/>
        <v>#N/A</v>
      </c>
      <c r="AF1644" s="318" t="e">
        <f>VLOOKUP(AC1644,'Price list'!AN:AO,2,FALSE)</f>
        <v>#N/A</v>
      </c>
      <c r="AG1644" s="318">
        <f t="shared" si="391"/>
        <v>0</v>
      </c>
      <c r="AH1644" s="318">
        <f t="shared" si="392"/>
        <v>0</v>
      </c>
      <c r="AI1644" s="318">
        <f t="shared" si="393"/>
        <v>0</v>
      </c>
    </row>
    <row r="1645" spans="19:35" x14ac:dyDescent="0.25">
      <c r="S1645" s="320">
        <f t="shared" si="383"/>
        <v>0</v>
      </c>
      <c r="T1645" s="320">
        <f t="shared" si="384"/>
        <v>0</v>
      </c>
      <c r="U1645" s="320"/>
      <c r="V1645" s="320" t="e">
        <f>VLOOKUP(S1645,'Price list'!D$15:S$298,15,FALSE)</f>
        <v>#N/A</v>
      </c>
      <c r="W1645" s="320">
        <f t="shared" si="385"/>
        <v>0</v>
      </c>
      <c r="X1645" s="320">
        <f t="shared" si="386"/>
        <v>0</v>
      </c>
      <c r="Y1645" s="318" t="e">
        <f t="shared" si="382"/>
        <v>#N/A</v>
      </c>
      <c r="Z1645" s="318">
        <f t="shared" si="387"/>
        <v>0</v>
      </c>
      <c r="AC1645" s="318" t="e">
        <f t="shared" si="388"/>
        <v>#N/A</v>
      </c>
      <c r="AD1645" s="318">
        <f t="shared" si="389"/>
        <v>0</v>
      </c>
      <c r="AE1645" s="318" t="e">
        <f t="shared" si="390"/>
        <v>#N/A</v>
      </c>
      <c r="AF1645" s="318" t="e">
        <f>VLOOKUP(AC1645,'Price list'!AN:AO,2,FALSE)</f>
        <v>#N/A</v>
      </c>
      <c r="AG1645" s="318">
        <f t="shared" si="391"/>
        <v>0</v>
      </c>
      <c r="AH1645" s="318">
        <f t="shared" si="392"/>
        <v>0</v>
      </c>
      <c r="AI1645" s="318">
        <f t="shared" si="393"/>
        <v>0</v>
      </c>
    </row>
    <row r="1646" spans="19:35" x14ac:dyDescent="0.25">
      <c r="S1646" s="320">
        <f t="shared" si="383"/>
        <v>0</v>
      </c>
      <c r="T1646" s="320">
        <f t="shared" si="384"/>
        <v>0</v>
      </c>
      <c r="U1646" s="320"/>
      <c r="V1646" s="320" t="e">
        <f>VLOOKUP(S1646,'Price list'!D$15:S$298,15,FALSE)</f>
        <v>#N/A</v>
      </c>
      <c r="W1646" s="320">
        <f t="shared" si="385"/>
        <v>0</v>
      </c>
      <c r="X1646" s="320">
        <f t="shared" si="386"/>
        <v>0</v>
      </c>
      <c r="Y1646" s="318" t="e">
        <f t="shared" si="382"/>
        <v>#N/A</v>
      </c>
      <c r="Z1646" s="318">
        <f t="shared" si="387"/>
        <v>0</v>
      </c>
      <c r="AC1646" s="318" t="e">
        <f t="shared" si="388"/>
        <v>#N/A</v>
      </c>
      <c r="AD1646" s="318">
        <f t="shared" si="389"/>
        <v>0</v>
      </c>
      <c r="AE1646" s="318" t="e">
        <f t="shared" si="390"/>
        <v>#N/A</v>
      </c>
      <c r="AF1646" s="318" t="e">
        <f>VLOOKUP(AC1646,'Price list'!AN:AO,2,FALSE)</f>
        <v>#N/A</v>
      </c>
      <c r="AG1646" s="318">
        <f t="shared" si="391"/>
        <v>0</v>
      </c>
      <c r="AH1646" s="318">
        <f t="shared" si="392"/>
        <v>0</v>
      </c>
      <c r="AI1646" s="318">
        <f t="shared" si="393"/>
        <v>0</v>
      </c>
    </row>
    <row r="1647" spans="19:35" x14ac:dyDescent="0.25">
      <c r="S1647" s="320">
        <f t="shared" si="383"/>
        <v>0</v>
      </c>
      <c r="T1647" s="320">
        <f t="shared" si="384"/>
        <v>0</v>
      </c>
      <c r="U1647" s="320"/>
      <c r="V1647" s="320" t="e">
        <f>VLOOKUP(S1647,'Price list'!D$15:S$298,15,FALSE)</f>
        <v>#N/A</v>
      </c>
      <c r="W1647" s="320">
        <f t="shared" si="385"/>
        <v>0</v>
      </c>
      <c r="X1647" s="320">
        <f t="shared" si="386"/>
        <v>0</v>
      </c>
      <c r="Y1647" s="318" t="e">
        <f t="shared" si="382"/>
        <v>#N/A</v>
      </c>
      <c r="Z1647" s="318">
        <f t="shared" si="387"/>
        <v>0</v>
      </c>
      <c r="AC1647" s="318" t="e">
        <f t="shared" si="388"/>
        <v>#N/A</v>
      </c>
      <c r="AD1647" s="318">
        <f t="shared" si="389"/>
        <v>0</v>
      </c>
      <c r="AE1647" s="318" t="e">
        <f t="shared" si="390"/>
        <v>#N/A</v>
      </c>
      <c r="AF1647" s="318" t="e">
        <f>VLOOKUP(AC1647,'Price list'!AN:AO,2,FALSE)</f>
        <v>#N/A</v>
      </c>
      <c r="AG1647" s="318">
        <f t="shared" si="391"/>
        <v>0</v>
      </c>
      <c r="AH1647" s="318">
        <f t="shared" si="392"/>
        <v>0</v>
      </c>
      <c r="AI1647" s="318">
        <f t="shared" si="393"/>
        <v>0</v>
      </c>
    </row>
    <row r="1648" spans="19:35" x14ac:dyDescent="0.25">
      <c r="S1648" s="320">
        <f t="shared" si="383"/>
        <v>0</v>
      </c>
      <c r="T1648" s="320">
        <f t="shared" si="384"/>
        <v>0</v>
      </c>
      <c r="U1648" s="320"/>
      <c r="V1648" s="320" t="e">
        <f>VLOOKUP(S1648,'Price list'!D$15:S$298,15,FALSE)</f>
        <v>#N/A</v>
      </c>
      <c r="W1648" s="320">
        <f t="shared" si="385"/>
        <v>0</v>
      </c>
      <c r="X1648" s="320">
        <f t="shared" si="386"/>
        <v>0</v>
      </c>
      <c r="Y1648" s="318" t="e">
        <f t="shared" si="382"/>
        <v>#N/A</v>
      </c>
      <c r="Z1648" s="318">
        <f t="shared" si="387"/>
        <v>0</v>
      </c>
      <c r="AC1648" s="318" t="e">
        <f t="shared" si="388"/>
        <v>#N/A</v>
      </c>
      <c r="AD1648" s="318">
        <f t="shared" si="389"/>
        <v>0</v>
      </c>
      <c r="AE1648" s="318" t="e">
        <f t="shared" si="390"/>
        <v>#N/A</v>
      </c>
      <c r="AF1648" s="318" t="e">
        <f>VLOOKUP(AC1648,'Price list'!AN:AO,2,FALSE)</f>
        <v>#N/A</v>
      </c>
      <c r="AG1648" s="318">
        <f t="shared" si="391"/>
        <v>0</v>
      </c>
      <c r="AH1648" s="318">
        <f t="shared" si="392"/>
        <v>0</v>
      </c>
      <c r="AI1648" s="318">
        <f t="shared" si="393"/>
        <v>0</v>
      </c>
    </row>
    <row r="1649" spans="19:35" x14ac:dyDescent="0.25">
      <c r="S1649" s="320">
        <f t="shared" si="383"/>
        <v>0</v>
      </c>
      <c r="T1649" s="320">
        <f t="shared" si="384"/>
        <v>0</v>
      </c>
      <c r="U1649" s="320"/>
      <c r="V1649" s="320" t="e">
        <f>VLOOKUP(S1649,'Price list'!D$15:S$298,15,FALSE)</f>
        <v>#N/A</v>
      </c>
      <c r="W1649" s="320">
        <f t="shared" si="385"/>
        <v>0</v>
      </c>
      <c r="X1649" s="320">
        <f t="shared" si="386"/>
        <v>0</v>
      </c>
      <c r="Y1649" s="318" t="e">
        <f t="shared" si="382"/>
        <v>#N/A</v>
      </c>
      <c r="Z1649" s="318">
        <f t="shared" si="387"/>
        <v>0</v>
      </c>
      <c r="AC1649" s="318" t="e">
        <f t="shared" si="388"/>
        <v>#N/A</v>
      </c>
      <c r="AD1649" s="318">
        <f t="shared" si="389"/>
        <v>0</v>
      </c>
      <c r="AE1649" s="318" t="e">
        <f t="shared" si="390"/>
        <v>#N/A</v>
      </c>
      <c r="AF1649" s="318" t="e">
        <f>VLOOKUP(AC1649,'Price list'!AN:AO,2,FALSE)</f>
        <v>#N/A</v>
      </c>
      <c r="AG1649" s="318">
        <f t="shared" si="391"/>
        <v>0</v>
      </c>
      <c r="AH1649" s="318">
        <f t="shared" si="392"/>
        <v>0</v>
      </c>
      <c r="AI1649" s="318">
        <f t="shared" si="393"/>
        <v>0</v>
      </c>
    </row>
    <row r="1650" spans="19:35" x14ac:dyDescent="0.25">
      <c r="S1650" s="320">
        <f t="shared" si="383"/>
        <v>0</v>
      </c>
      <c r="T1650" s="320">
        <f t="shared" si="384"/>
        <v>0</v>
      </c>
      <c r="U1650" s="320"/>
      <c r="V1650" s="320" t="e">
        <f>VLOOKUP(S1650,'Price list'!D$15:S$298,15,FALSE)</f>
        <v>#N/A</v>
      </c>
      <c r="W1650" s="320">
        <f t="shared" si="385"/>
        <v>0</v>
      </c>
      <c r="X1650" s="320">
        <f t="shared" si="386"/>
        <v>0</v>
      </c>
      <c r="Y1650" s="318" t="e">
        <f t="shared" si="382"/>
        <v>#N/A</v>
      </c>
      <c r="Z1650" s="318">
        <f t="shared" si="387"/>
        <v>0</v>
      </c>
      <c r="AC1650" s="318" t="e">
        <f t="shared" si="388"/>
        <v>#N/A</v>
      </c>
      <c r="AD1650" s="318">
        <f t="shared" si="389"/>
        <v>0</v>
      </c>
      <c r="AE1650" s="318" t="e">
        <f t="shared" si="390"/>
        <v>#N/A</v>
      </c>
      <c r="AF1650" s="318" t="e">
        <f>VLOOKUP(AC1650,'Price list'!AN:AO,2,FALSE)</f>
        <v>#N/A</v>
      </c>
      <c r="AG1650" s="318">
        <f t="shared" si="391"/>
        <v>0</v>
      </c>
      <c r="AH1650" s="318">
        <f t="shared" si="392"/>
        <v>0</v>
      </c>
      <c r="AI1650" s="318">
        <f t="shared" si="393"/>
        <v>0</v>
      </c>
    </row>
    <row r="1651" spans="19:35" x14ac:dyDescent="0.25">
      <c r="S1651" s="320">
        <f t="shared" si="383"/>
        <v>0</v>
      </c>
      <c r="T1651" s="320">
        <f t="shared" si="384"/>
        <v>0</v>
      </c>
      <c r="U1651" s="320"/>
      <c r="V1651" s="320" t="e">
        <f>VLOOKUP(S1651,'Price list'!D$15:S$298,15,FALSE)</f>
        <v>#N/A</v>
      </c>
      <c r="W1651" s="320">
        <f t="shared" si="385"/>
        <v>0</v>
      </c>
      <c r="X1651" s="320">
        <f t="shared" si="386"/>
        <v>0</v>
      </c>
      <c r="Y1651" s="318" t="e">
        <f t="shared" si="382"/>
        <v>#N/A</v>
      </c>
      <c r="Z1651" s="318">
        <f t="shared" si="387"/>
        <v>0</v>
      </c>
      <c r="AC1651" s="318" t="e">
        <f t="shared" si="388"/>
        <v>#N/A</v>
      </c>
      <c r="AD1651" s="318">
        <f t="shared" si="389"/>
        <v>0</v>
      </c>
      <c r="AE1651" s="318" t="e">
        <f t="shared" si="390"/>
        <v>#N/A</v>
      </c>
      <c r="AF1651" s="318" t="e">
        <f>VLOOKUP(AC1651,'Price list'!AN:AO,2,FALSE)</f>
        <v>#N/A</v>
      </c>
      <c r="AG1651" s="318">
        <f t="shared" si="391"/>
        <v>0</v>
      </c>
      <c r="AH1651" s="318">
        <f t="shared" si="392"/>
        <v>0</v>
      </c>
      <c r="AI1651" s="318">
        <f t="shared" si="393"/>
        <v>0</v>
      </c>
    </row>
    <row r="1652" spans="19:35" x14ac:dyDescent="0.25">
      <c r="S1652" s="320">
        <f t="shared" si="383"/>
        <v>0</v>
      </c>
      <c r="T1652" s="320">
        <f t="shared" si="384"/>
        <v>0</v>
      </c>
      <c r="U1652" s="320"/>
      <c r="V1652" s="320" t="e">
        <f>VLOOKUP(S1652,'Price list'!D$15:S$298,15,FALSE)</f>
        <v>#N/A</v>
      </c>
      <c r="W1652" s="320">
        <f t="shared" si="385"/>
        <v>0</v>
      </c>
      <c r="X1652" s="320">
        <f t="shared" si="386"/>
        <v>0</v>
      </c>
      <c r="Y1652" s="318" t="e">
        <f t="shared" si="382"/>
        <v>#N/A</v>
      </c>
      <c r="Z1652" s="318">
        <f t="shared" si="387"/>
        <v>0</v>
      </c>
      <c r="AC1652" s="318" t="e">
        <f t="shared" si="388"/>
        <v>#N/A</v>
      </c>
      <c r="AD1652" s="318">
        <f t="shared" si="389"/>
        <v>0</v>
      </c>
      <c r="AE1652" s="318" t="e">
        <f t="shared" si="390"/>
        <v>#N/A</v>
      </c>
      <c r="AF1652" s="318" t="e">
        <f>VLOOKUP(AC1652,'Price list'!AN:AO,2,FALSE)</f>
        <v>#N/A</v>
      </c>
      <c r="AG1652" s="318">
        <f t="shared" si="391"/>
        <v>0</v>
      </c>
      <c r="AH1652" s="318">
        <f t="shared" si="392"/>
        <v>0</v>
      </c>
      <c r="AI1652" s="318">
        <f t="shared" si="393"/>
        <v>0</v>
      </c>
    </row>
    <row r="1653" spans="19:35" x14ac:dyDescent="0.25">
      <c r="S1653" s="320">
        <f t="shared" si="383"/>
        <v>0</v>
      </c>
      <c r="T1653" s="320">
        <f t="shared" si="384"/>
        <v>0</v>
      </c>
      <c r="U1653" s="320"/>
      <c r="V1653" s="320" t="e">
        <f>VLOOKUP(S1653,'Price list'!D$15:S$298,15,FALSE)</f>
        <v>#N/A</v>
      </c>
      <c r="W1653" s="320">
        <f t="shared" si="385"/>
        <v>0</v>
      </c>
      <c r="X1653" s="320">
        <f t="shared" si="386"/>
        <v>0</v>
      </c>
      <c r="Y1653" s="318" t="e">
        <f t="shared" si="382"/>
        <v>#N/A</v>
      </c>
      <c r="Z1653" s="318">
        <f t="shared" si="387"/>
        <v>0</v>
      </c>
      <c r="AC1653" s="318" t="e">
        <f t="shared" si="388"/>
        <v>#N/A</v>
      </c>
      <c r="AD1653" s="318">
        <f t="shared" si="389"/>
        <v>0</v>
      </c>
      <c r="AE1653" s="318" t="e">
        <f t="shared" si="390"/>
        <v>#N/A</v>
      </c>
      <c r="AF1653" s="318" t="e">
        <f>VLOOKUP(AC1653,'Price list'!AN:AO,2,FALSE)</f>
        <v>#N/A</v>
      </c>
      <c r="AG1653" s="318">
        <f t="shared" si="391"/>
        <v>0</v>
      </c>
      <c r="AH1653" s="318">
        <f t="shared" si="392"/>
        <v>0</v>
      </c>
      <c r="AI1653" s="318">
        <f t="shared" si="393"/>
        <v>0</v>
      </c>
    </row>
    <row r="1654" spans="19:35" x14ac:dyDescent="0.25">
      <c r="S1654" s="320">
        <f t="shared" si="383"/>
        <v>0</v>
      </c>
      <c r="T1654" s="320">
        <f t="shared" si="384"/>
        <v>0</v>
      </c>
      <c r="U1654" s="320"/>
      <c r="V1654" s="320" t="e">
        <f>VLOOKUP(S1654,'Price list'!D$15:S$298,15,FALSE)</f>
        <v>#N/A</v>
      </c>
      <c r="W1654" s="320">
        <f t="shared" si="385"/>
        <v>0</v>
      </c>
      <c r="X1654" s="320">
        <f t="shared" si="386"/>
        <v>0</v>
      </c>
      <c r="Y1654" s="318" t="e">
        <f t="shared" si="382"/>
        <v>#N/A</v>
      </c>
      <c r="Z1654" s="318">
        <f t="shared" si="387"/>
        <v>0</v>
      </c>
      <c r="AC1654" s="318" t="e">
        <f t="shared" si="388"/>
        <v>#N/A</v>
      </c>
      <c r="AD1654" s="318">
        <f t="shared" si="389"/>
        <v>0</v>
      </c>
      <c r="AE1654" s="318" t="e">
        <f t="shared" si="390"/>
        <v>#N/A</v>
      </c>
      <c r="AF1654" s="318" t="e">
        <f>VLOOKUP(AC1654,'Price list'!AN:AO,2,FALSE)</f>
        <v>#N/A</v>
      </c>
      <c r="AG1654" s="318">
        <f t="shared" si="391"/>
        <v>0</v>
      </c>
      <c r="AH1654" s="318">
        <f t="shared" si="392"/>
        <v>0</v>
      </c>
      <c r="AI1654" s="318">
        <f t="shared" si="393"/>
        <v>0</v>
      </c>
    </row>
    <row r="1655" spans="19:35" x14ac:dyDescent="0.25">
      <c r="S1655" s="320">
        <f t="shared" si="383"/>
        <v>0</v>
      </c>
      <c r="T1655" s="320">
        <f t="shared" si="384"/>
        <v>0</v>
      </c>
      <c r="U1655" s="320"/>
      <c r="V1655" s="320" t="e">
        <f>VLOOKUP(S1655,'Price list'!D$15:S$298,15,FALSE)</f>
        <v>#N/A</v>
      </c>
      <c r="W1655" s="320">
        <f t="shared" si="385"/>
        <v>0</v>
      </c>
      <c r="X1655" s="320">
        <f t="shared" si="386"/>
        <v>0</v>
      </c>
      <c r="Y1655" s="318" t="e">
        <f t="shared" si="382"/>
        <v>#N/A</v>
      </c>
      <c r="Z1655" s="318">
        <f t="shared" si="387"/>
        <v>0</v>
      </c>
      <c r="AC1655" s="318" t="e">
        <f t="shared" si="388"/>
        <v>#N/A</v>
      </c>
      <c r="AD1655" s="318">
        <f t="shared" si="389"/>
        <v>0</v>
      </c>
      <c r="AE1655" s="318" t="e">
        <f t="shared" si="390"/>
        <v>#N/A</v>
      </c>
      <c r="AF1655" s="318" t="e">
        <f>VLOOKUP(AC1655,'Price list'!AN:AO,2,FALSE)</f>
        <v>#N/A</v>
      </c>
      <c r="AG1655" s="318">
        <f t="shared" si="391"/>
        <v>0</v>
      </c>
      <c r="AH1655" s="318">
        <f t="shared" si="392"/>
        <v>0</v>
      </c>
      <c r="AI1655" s="318">
        <f t="shared" si="393"/>
        <v>0</v>
      </c>
    </row>
    <row r="1656" spans="19:35" x14ac:dyDescent="0.25">
      <c r="S1656" s="320">
        <f t="shared" si="383"/>
        <v>0</v>
      </c>
      <c r="T1656" s="320">
        <f t="shared" si="384"/>
        <v>0</v>
      </c>
      <c r="U1656" s="320"/>
      <c r="V1656" s="320" t="e">
        <f>VLOOKUP(S1656,'Price list'!D$15:S$298,15,FALSE)</f>
        <v>#N/A</v>
      </c>
      <c r="W1656" s="320">
        <f t="shared" si="385"/>
        <v>0</v>
      </c>
      <c r="X1656" s="320">
        <f t="shared" si="386"/>
        <v>0</v>
      </c>
      <c r="Y1656" s="318" t="e">
        <f t="shared" si="382"/>
        <v>#N/A</v>
      </c>
      <c r="Z1656" s="318">
        <f t="shared" si="387"/>
        <v>0</v>
      </c>
      <c r="AC1656" s="318" t="e">
        <f t="shared" si="388"/>
        <v>#N/A</v>
      </c>
      <c r="AD1656" s="318">
        <f t="shared" si="389"/>
        <v>0</v>
      </c>
      <c r="AE1656" s="318" t="e">
        <f t="shared" si="390"/>
        <v>#N/A</v>
      </c>
      <c r="AF1656" s="318" t="e">
        <f>VLOOKUP(AC1656,'Price list'!AN:AO,2,FALSE)</f>
        <v>#N/A</v>
      </c>
      <c r="AG1656" s="318">
        <f t="shared" si="391"/>
        <v>0</v>
      </c>
      <c r="AH1656" s="318">
        <f t="shared" si="392"/>
        <v>0</v>
      </c>
      <c r="AI1656" s="318">
        <f t="shared" si="393"/>
        <v>0</v>
      </c>
    </row>
    <row r="1657" spans="19:35" x14ac:dyDescent="0.25">
      <c r="S1657" s="320">
        <f t="shared" si="383"/>
        <v>0</v>
      </c>
      <c r="T1657" s="320">
        <f t="shared" si="384"/>
        <v>0</v>
      </c>
      <c r="U1657" s="320"/>
      <c r="V1657" s="320" t="e">
        <f>VLOOKUP(S1657,'Price list'!D$15:S$298,15,FALSE)</f>
        <v>#N/A</v>
      </c>
      <c r="W1657" s="320">
        <f t="shared" si="385"/>
        <v>0</v>
      </c>
      <c r="X1657" s="320">
        <f t="shared" si="386"/>
        <v>0</v>
      </c>
      <c r="Y1657" s="318" t="e">
        <f t="shared" si="382"/>
        <v>#N/A</v>
      </c>
      <c r="Z1657" s="318">
        <f t="shared" si="387"/>
        <v>0</v>
      </c>
      <c r="AC1657" s="318" t="e">
        <f t="shared" si="388"/>
        <v>#N/A</v>
      </c>
      <c r="AD1657" s="318">
        <f t="shared" si="389"/>
        <v>0</v>
      </c>
      <c r="AE1657" s="318" t="e">
        <f t="shared" si="390"/>
        <v>#N/A</v>
      </c>
      <c r="AF1657" s="318" t="e">
        <f>VLOOKUP(AC1657,'Price list'!AN:AO,2,FALSE)</f>
        <v>#N/A</v>
      </c>
      <c r="AG1657" s="318">
        <f t="shared" si="391"/>
        <v>0</v>
      </c>
      <c r="AH1657" s="318">
        <f t="shared" si="392"/>
        <v>0</v>
      </c>
      <c r="AI1657" s="318">
        <f t="shared" si="393"/>
        <v>0</v>
      </c>
    </row>
    <row r="1658" spans="19:35" x14ac:dyDescent="0.25">
      <c r="S1658" s="320">
        <f t="shared" si="383"/>
        <v>0</v>
      </c>
      <c r="T1658" s="320">
        <f t="shared" si="384"/>
        <v>0</v>
      </c>
      <c r="U1658" s="320"/>
      <c r="V1658" s="320" t="e">
        <f>VLOOKUP(S1658,'Price list'!D$15:S$298,15,FALSE)</f>
        <v>#N/A</v>
      </c>
      <c r="W1658" s="320">
        <f t="shared" si="385"/>
        <v>0</v>
      </c>
      <c r="X1658" s="320">
        <f t="shared" si="386"/>
        <v>0</v>
      </c>
      <c r="Y1658" s="318" t="e">
        <f t="shared" si="382"/>
        <v>#N/A</v>
      </c>
      <c r="Z1658" s="318">
        <f t="shared" si="387"/>
        <v>0</v>
      </c>
      <c r="AC1658" s="318" t="e">
        <f t="shared" si="388"/>
        <v>#N/A</v>
      </c>
      <c r="AD1658" s="318">
        <f t="shared" si="389"/>
        <v>0</v>
      </c>
      <c r="AE1658" s="318" t="e">
        <f t="shared" si="390"/>
        <v>#N/A</v>
      </c>
      <c r="AF1658" s="318" t="e">
        <f>VLOOKUP(AC1658,'Price list'!AN:AO,2,FALSE)</f>
        <v>#N/A</v>
      </c>
      <c r="AG1658" s="318">
        <f t="shared" si="391"/>
        <v>0</v>
      </c>
      <c r="AH1658" s="318">
        <f t="shared" si="392"/>
        <v>0</v>
      </c>
      <c r="AI1658" s="318">
        <f t="shared" si="393"/>
        <v>0</v>
      </c>
    </row>
    <row r="1659" spans="19:35" x14ac:dyDescent="0.25">
      <c r="S1659" s="320">
        <f t="shared" si="383"/>
        <v>0</v>
      </c>
      <c r="T1659" s="320">
        <f t="shared" si="384"/>
        <v>0</v>
      </c>
      <c r="U1659" s="320"/>
      <c r="V1659" s="320" t="e">
        <f>VLOOKUP(S1659,'Price list'!D$15:S$298,15,FALSE)</f>
        <v>#N/A</v>
      </c>
      <c r="W1659" s="320">
        <f t="shared" si="385"/>
        <v>0</v>
      </c>
      <c r="X1659" s="320">
        <f t="shared" si="386"/>
        <v>0</v>
      </c>
      <c r="Y1659" s="318" t="e">
        <f t="shared" si="382"/>
        <v>#N/A</v>
      </c>
      <c r="Z1659" s="318">
        <f t="shared" si="387"/>
        <v>0</v>
      </c>
      <c r="AC1659" s="318" t="e">
        <f t="shared" si="388"/>
        <v>#N/A</v>
      </c>
      <c r="AD1659" s="318">
        <f t="shared" si="389"/>
        <v>0</v>
      </c>
      <c r="AE1659" s="318" t="e">
        <f t="shared" si="390"/>
        <v>#N/A</v>
      </c>
      <c r="AF1659" s="318" t="e">
        <f>VLOOKUP(AC1659,'Price list'!AN:AO,2,FALSE)</f>
        <v>#N/A</v>
      </c>
      <c r="AG1659" s="318">
        <f t="shared" si="391"/>
        <v>0</v>
      </c>
      <c r="AH1659" s="318">
        <f t="shared" si="392"/>
        <v>0</v>
      </c>
      <c r="AI1659" s="318">
        <f t="shared" si="393"/>
        <v>0</v>
      </c>
    </row>
    <row r="1660" spans="19:35" x14ac:dyDescent="0.25">
      <c r="S1660" s="320">
        <f t="shared" si="383"/>
        <v>0</v>
      </c>
      <c r="T1660" s="320">
        <f t="shared" si="384"/>
        <v>0</v>
      </c>
      <c r="U1660" s="320"/>
      <c r="V1660" s="320" t="e">
        <f>VLOOKUP(S1660,'Price list'!D$15:S$298,15,FALSE)</f>
        <v>#N/A</v>
      </c>
      <c r="W1660" s="320">
        <f t="shared" si="385"/>
        <v>0</v>
      </c>
      <c r="X1660" s="320">
        <f t="shared" si="386"/>
        <v>0</v>
      </c>
      <c r="Y1660" s="318" t="e">
        <f t="shared" si="382"/>
        <v>#N/A</v>
      </c>
      <c r="Z1660" s="318">
        <f t="shared" si="387"/>
        <v>0</v>
      </c>
      <c r="AC1660" s="318" t="e">
        <f t="shared" si="388"/>
        <v>#N/A</v>
      </c>
      <c r="AD1660" s="318">
        <f t="shared" si="389"/>
        <v>0</v>
      </c>
      <c r="AE1660" s="318" t="e">
        <f t="shared" si="390"/>
        <v>#N/A</v>
      </c>
      <c r="AF1660" s="318" t="e">
        <f>VLOOKUP(AC1660,'Price list'!AN:AO,2,FALSE)</f>
        <v>#N/A</v>
      </c>
      <c r="AG1660" s="318">
        <f t="shared" si="391"/>
        <v>0</v>
      </c>
      <c r="AH1660" s="318">
        <f t="shared" si="392"/>
        <v>0</v>
      </c>
      <c r="AI1660" s="318">
        <f t="shared" si="393"/>
        <v>0</v>
      </c>
    </row>
    <row r="1661" spans="19:35" x14ac:dyDescent="0.25">
      <c r="S1661" s="320">
        <f t="shared" si="383"/>
        <v>0</v>
      </c>
      <c r="T1661" s="320">
        <f t="shared" si="384"/>
        <v>0</v>
      </c>
      <c r="U1661" s="320"/>
      <c r="V1661" s="320" t="e">
        <f>VLOOKUP(S1661,'Price list'!D$15:S$298,15,FALSE)</f>
        <v>#N/A</v>
      </c>
      <c r="W1661" s="320">
        <f t="shared" si="385"/>
        <v>0</v>
      </c>
      <c r="X1661" s="320">
        <f t="shared" si="386"/>
        <v>0</v>
      </c>
      <c r="Y1661" s="318" t="e">
        <f t="shared" si="382"/>
        <v>#N/A</v>
      </c>
      <c r="Z1661" s="318">
        <f t="shared" si="387"/>
        <v>0</v>
      </c>
      <c r="AC1661" s="318" t="e">
        <f t="shared" si="388"/>
        <v>#N/A</v>
      </c>
      <c r="AD1661" s="318">
        <f t="shared" si="389"/>
        <v>0</v>
      </c>
      <c r="AE1661" s="318" t="e">
        <f t="shared" si="390"/>
        <v>#N/A</v>
      </c>
      <c r="AF1661" s="318" t="e">
        <f>VLOOKUP(AC1661,'Price list'!AN:AO,2,FALSE)</f>
        <v>#N/A</v>
      </c>
      <c r="AG1661" s="318">
        <f t="shared" si="391"/>
        <v>0</v>
      </c>
      <c r="AH1661" s="318">
        <f t="shared" si="392"/>
        <v>0</v>
      </c>
      <c r="AI1661" s="318">
        <f t="shared" si="393"/>
        <v>0</v>
      </c>
    </row>
    <row r="1662" spans="19:35" x14ac:dyDescent="0.25">
      <c r="S1662" s="320">
        <f t="shared" si="383"/>
        <v>0</v>
      </c>
      <c r="T1662" s="320">
        <f t="shared" si="384"/>
        <v>0</v>
      </c>
      <c r="U1662" s="320"/>
      <c r="V1662" s="320" t="e">
        <f>VLOOKUP(S1662,'Price list'!D$15:S$298,15,FALSE)</f>
        <v>#N/A</v>
      </c>
      <c r="W1662" s="320">
        <f t="shared" si="385"/>
        <v>0</v>
      </c>
      <c r="X1662" s="320">
        <f t="shared" si="386"/>
        <v>0</v>
      </c>
      <c r="Y1662" s="318" t="e">
        <f t="shared" si="382"/>
        <v>#N/A</v>
      </c>
      <c r="Z1662" s="318">
        <f t="shared" si="387"/>
        <v>0</v>
      </c>
      <c r="AC1662" s="318" t="e">
        <f t="shared" si="388"/>
        <v>#N/A</v>
      </c>
      <c r="AD1662" s="318">
        <f t="shared" si="389"/>
        <v>0</v>
      </c>
      <c r="AE1662" s="318" t="e">
        <f t="shared" si="390"/>
        <v>#N/A</v>
      </c>
      <c r="AF1662" s="318" t="e">
        <f>VLOOKUP(AC1662,'Price list'!AN:AO,2,FALSE)</f>
        <v>#N/A</v>
      </c>
      <c r="AG1662" s="318">
        <f t="shared" si="391"/>
        <v>0</v>
      </c>
      <c r="AH1662" s="318">
        <f t="shared" si="392"/>
        <v>0</v>
      </c>
      <c r="AI1662" s="318">
        <f t="shared" si="393"/>
        <v>0</v>
      </c>
    </row>
    <row r="1663" spans="19:35" x14ac:dyDescent="0.25">
      <c r="S1663" s="320">
        <f t="shared" si="383"/>
        <v>0</v>
      </c>
      <c r="T1663" s="320">
        <f t="shared" si="384"/>
        <v>0</v>
      </c>
      <c r="U1663" s="320"/>
      <c r="V1663" s="320" t="e">
        <f>VLOOKUP(S1663,'Price list'!D$15:S$298,15,FALSE)</f>
        <v>#N/A</v>
      </c>
      <c r="W1663" s="320">
        <f t="shared" si="385"/>
        <v>0</v>
      </c>
      <c r="X1663" s="320">
        <f t="shared" si="386"/>
        <v>0</v>
      </c>
      <c r="Y1663" s="318" t="e">
        <f t="shared" si="382"/>
        <v>#N/A</v>
      </c>
      <c r="Z1663" s="318">
        <f t="shared" si="387"/>
        <v>0</v>
      </c>
      <c r="AC1663" s="318" t="e">
        <f t="shared" si="388"/>
        <v>#N/A</v>
      </c>
      <c r="AD1663" s="318">
        <f t="shared" si="389"/>
        <v>0</v>
      </c>
      <c r="AE1663" s="318" t="e">
        <f t="shared" si="390"/>
        <v>#N/A</v>
      </c>
      <c r="AF1663" s="318" t="e">
        <f>VLOOKUP(AC1663,'Price list'!AN:AO,2,FALSE)</f>
        <v>#N/A</v>
      </c>
      <c r="AG1663" s="318">
        <f t="shared" si="391"/>
        <v>0</v>
      </c>
      <c r="AH1663" s="318">
        <f t="shared" si="392"/>
        <v>0</v>
      </c>
      <c r="AI1663" s="318">
        <f t="shared" si="393"/>
        <v>0</v>
      </c>
    </row>
    <row r="1664" spans="19:35" x14ac:dyDescent="0.25">
      <c r="S1664" s="320">
        <f t="shared" si="383"/>
        <v>0</v>
      </c>
      <c r="T1664" s="320">
        <f t="shared" si="384"/>
        <v>0</v>
      </c>
      <c r="U1664" s="320"/>
      <c r="V1664" s="320" t="e">
        <f>VLOOKUP(S1664,'Price list'!D$15:S$298,15,FALSE)</f>
        <v>#N/A</v>
      </c>
      <c r="W1664" s="320">
        <f t="shared" si="385"/>
        <v>0</v>
      </c>
      <c r="X1664" s="320">
        <f t="shared" si="386"/>
        <v>0</v>
      </c>
      <c r="Y1664" s="318" t="e">
        <f t="shared" si="382"/>
        <v>#N/A</v>
      </c>
      <c r="Z1664" s="318">
        <f t="shared" si="387"/>
        <v>0</v>
      </c>
      <c r="AC1664" s="318" t="e">
        <f t="shared" si="388"/>
        <v>#N/A</v>
      </c>
      <c r="AD1664" s="318">
        <f t="shared" si="389"/>
        <v>0</v>
      </c>
      <c r="AE1664" s="318" t="e">
        <f t="shared" si="390"/>
        <v>#N/A</v>
      </c>
      <c r="AF1664" s="318" t="e">
        <f>VLOOKUP(AC1664,'Price list'!AN:AO,2,FALSE)</f>
        <v>#N/A</v>
      </c>
      <c r="AG1664" s="318">
        <f t="shared" si="391"/>
        <v>0</v>
      </c>
      <c r="AH1664" s="318">
        <f t="shared" si="392"/>
        <v>0</v>
      </c>
      <c r="AI1664" s="318">
        <f t="shared" si="393"/>
        <v>0</v>
      </c>
    </row>
    <row r="1665" spans="19:35" x14ac:dyDescent="0.25">
      <c r="S1665" s="320">
        <f t="shared" si="383"/>
        <v>0</v>
      </c>
      <c r="T1665" s="320">
        <f t="shared" si="384"/>
        <v>0</v>
      </c>
      <c r="U1665" s="320"/>
      <c r="V1665" s="320" t="e">
        <f>VLOOKUP(S1665,'Price list'!D$15:S$298,15,FALSE)</f>
        <v>#N/A</v>
      </c>
      <c r="W1665" s="320">
        <f t="shared" si="385"/>
        <v>0</v>
      </c>
      <c r="X1665" s="320">
        <f t="shared" si="386"/>
        <v>0</v>
      </c>
      <c r="Y1665" s="318" t="e">
        <f t="shared" si="382"/>
        <v>#N/A</v>
      </c>
      <c r="Z1665" s="318">
        <f t="shared" si="387"/>
        <v>0</v>
      </c>
      <c r="AC1665" s="318" t="e">
        <f t="shared" si="388"/>
        <v>#N/A</v>
      </c>
      <c r="AD1665" s="318">
        <f t="shared" si="389"/>
        <v>0</v>
      </c>
      <c r="AE1665" s="318" t="e">
        <f t="shared" si="390"/>
        <v>#N/A</v>
      </c>
      <c r="AF1665" s="318" t="e">
        <f>VLOOKUP(AC1665,'Price list'!AN:AO,2,FALSE)</f>
        <v>#N/A</v>
      </c>
      <c r="AG1665" s="318">
        <f t="shared" si="391"/>
        <v>0</v>
      </c>
      <c r="AH1665" s="318">
        <f t="shared" si="392"/>
        <v>0</v>
      </c>
      <c r="AI1665" s="318">
        <f t="shared" si="393"/>
        <v>0</v>
      </c>
    </row>
    <row r="1666" spans="19:35" x14ac:dyDescent="0.25">
      <c r="S1666" s="320">
        <f t="shared" si="383"/>
        <v>0</v>
      </c>
      <c r="T1666" s="320">
        <f t="shared" si="384"/>
        <v>0</v>
      </c>
      <c r="U1666" s="320"/>
      <c r="V1666" s="320" t="e">
        <f>VLOOKUP(S1666,'Price list'!D$15:S$298,15,FALSE)</f>
        <v>#N/A</v>
      </c>
      <c r="W1666" s="320">
        <f t="shared" si="385"/>
        <v>0</v>
      </c>
      <c r="X1666" s="320">
        <f t="shared" si="386"/>
        <v>0</v>
      </c>
      <c r="Y1666" s="318" t="e">
        <f t="shared" si="382"/>
        <v>#N/A</v>
      </c>
      <c r="Z1666" s="318">
        <f t="shared" si="387"/>
        <v>0</v>
      </c>
      <c r="AC1666" s="318" t="e">
        <f t="shared" si="388"/>
        <v>#N/A</v>
      </c>
      <c r="AD1666" s="318">
        <f t="shared" si="389"/>
        <v>0</v>
      </c>
      <c r="AE1666" s="318" t="e">
        <f t="shared" si="390"/>
        <v>#N/A</v>
      </c>
      <c r="AF1666" s="318" t="e">
        <f>VLOOKUP(AC1666,'Price list'!AN:AO,2,FALSE)</f>
        <v>#N/A</v>
      </c>
      <c r="AG1666" s="318">
        <f t="shared" si="391"/>
        <v>0</v>
      </c>
      <c r="AH1666" s="318">
        <f t="shared" si="392"/>
        <v>0</v>
      </c>
      <c r="AI1666" s="318">
        <f t="shared" si="393"/>
        <v>0</v>
      </c>
    </row>
    <row r="1667" spans="19:35" x14ac:dyDescent="0.25">
      <c r="S1667" s="320">
        <f t="shared" si="383"/>
        <v>0</v>
      </c>
      <c r="T1667" s="320">
        <f t="shared" si="384"/>
        <v>0</v>
      </c>
      <c r="U1667" s="320"/>
      <c r="V1667" s="320" t="e">
        <f>VLOOKUP(S1667,'Price list'!D$15:S$298,15,FALSE)</f>
        <v>#N/A</v>
      </c>
      <c r="W1667" s="320">
        <f t="shared" si="385"/>
        <v>0</v>
      </c>
      <c r="X1667" s="320">
        <f t="shared" si="386"/>
        <v>0</v>
      </c>
      <c r="Y1667" s="318" t="e">
        <f t="shared" ref="Y1667:Y1730" si="394">VLOOKUP(A1667,AA:AB,2,FALSE)</f>
        <v>#N/A</v>
      </c>
      <c r="Z1667" s="318">
        <f t="shared" si="387"/>
        <v>0</v>
      </c>
      <c r="AC1667" s="318" t="e">
        <f t="shared" si="388"/>
        <v>#N/A</v>
      </c>
      <c r="AD1667" s="318">
        <f t="shared" si="389"/>
        <v>0</v>
      </c>
      <c r="AE1667" s="318" t="e">
        <f t="shared" si="390"/>
        <v>#N/A</v>
      </c>
      <c r="AF1667" s="318" t="e">
        <f>VLOOKUP(AC1667,'Price list'!AN:AO,2,FALSE)</f>
        <v>#N/A</v>
      </c>
      <c r="AG1667" s="318">
        <f t="shared" si="391"/>
        <v>0</v>
      </c>
      <c r="AH1667" s="318">
        <f t="shared" si="392"/>
        <v>0</v>
      </c>
      <c r="AI1667" s="318">
        <f t="shared" si="393"/>
        <v>0</v>
      </c>
    </row>
    <row r="1668" spans="19:35" x14ac:dyDescent="0.25">
      <c r="S1668" s="320">
        <f t="shared" si="383"/>
        <v>0</v>
      </c>
      <c r="T1668" s="320">
        <f t="shared" si="384"/>
        <v>0</v>
      </c>
      <c r="U1668" s="320"/>
      <c r="V1668" s="320" t="e">
        <f>VLOOKUP(S1668,'Price list'!D$15:S$298,15,FALSE)</f>
        <v>#N/A</v>
      </c>
      <c r="W1668" s="320">
        <f t="shared" si="385"/>
        <v>0</v>
      </c>
      <c r="X1668" s="320">
        <f t="shared" si="386"/>
        <v>0</v>
      </c>
      <c r="Y1668" s="318" t="e">
        <f t="shared" si="394"/>
        <v>#N/A</v>
      </c>
      <c r="Z1668" s="318">
        <f t="shared" si="387"/>
        <v>0</v>
      </c>
      <c r="AC1668" s="318" t="e">
        <f t="shared" si="388"/>
        <v>#N/A</v>
      </c>
      <c r="AD1668" s="318">
        <f t="shared" si="389"/>
        <v>0</v>
      </c>
      <c r="AE1668" s="318" t="e">
        <f t="shared" si="390"/>
        <v>#N/A</v>
      </c>
      <c r="AF1668" s="318" t="e">
        <f>VLOOKUP(AC1668,'Price list'!AN:AO,2,FALSE)</f>
        <v>#N/A</v>
      </c>
      <c r="AG1668" s="318">
        <f t="shared" si="391"/>
        <v>0</v>
      </c>
      <c r="AH1668" s="318">
        <f t="shared" si="392"/>
        <v>0</v>
      </c>
      <c r="AI1668" s="318">
        <f t="shared" si="393"/>
        <v>0</v>
      </c>
    </row>
    <row r="1669" spans="19:35" x14ac:dyDescent="0.25">
      <c r="S1669" s="320">
        <f t="shared" si="383"/>
        <v>0</v>
      </c>
      <c r="T1669" s="320">
        <f t="shared" si="384"/>
        <v>0</v>
      </c>
      <c r="U1669" s="320"/>
      <c r="V1669" s="320" t="e">
        <f>VLOOKUP(S1669,'Price list'!D$15:S$298,15,FALSE)</f>
        <v>#N/A</v>
      </c>
      <c r="W1669" s="320">
        <f t="shared" si="385"/>
        <v>0</v>
      </c>
      <c r="X1669" s="320">
        <f t="shared" si="386"/>
        <v>0</v>
      </c>
      <c r="Y1669" s="318" t="e">
        <f t="shared" si="394"/>
        <v>#N/A</v>
      </c>
      <c r="Z1669" s="318">
        <f t="shared" si="387"/>
        <v>0</v>
      </c>
      <c r="AC1669" s="318" t="e">
        <f t="shared" si="388"/>
        <v>#N/A</v>
      </c>
      <c r="AD1669" s="318">
        <f t="shared" si="389"/>
        <v>0</v>
      </c>
      <c r="AE1669" s="318" t="e">
        <f t="shared" si="390"/>
        <v>#N/A</v>
      </c>
      <c r="AF1669" s="318" t="e">
        <f>VLOOKUP(AC1669,'Price list'!AN:AO,2,FALSE)</f>
        <v>#N/A</v>
      </c>
      <c r="AG1669" s="318">
        <f t="shared" si="391"/>
        <v>0</v>
      </c>
      <c r="AH1669" s="318">
        <f t="shared" si="392"/>
        <v>0</v>
      </c>
      <c r="AI1669" s="318">
        <f t="shared" si="393"/>
        <v>0</v>
      </c>
    </row>
    <row r="1670" spans="19:35" x14ac:dyDescent="0.25">
      <c r="S1670" s="320">
        <f t="shared" si="383"/>
        <v>0</v>
      </c>
      <c r="T1670" s="320">
        <f t="shared" si="384"/>
        <v>0</v>
      </c>
      <c r="U1670" s="320"/>
      <c r="V1670" s="320" t="e">
        <f>VLOOKUP(S1670,'Price list'!D$15:S$298,15,FALSE)</f>
        <v>#N/A</v>
      </c>
      <c r="W1670" s="320">
        <f t="shared" si="385"/>
        <v>0</v>
      </c>
      <c r="X1670" s="320">
        <f t="shared" si="386"/>
        <v>0</v>
      </c>
      <c r="Y1670" s="318" t="e">
        <f t="shared" si="394"/>
        <v>#N/A</v>
      </c>
      <c r="Z1670" s="318">
        <f t="shared" si="387"/>
        <v>0</v>
      </c>
      <c r="AC1670" s="318" t="e">
        <f t="shared" si="388"/>
        <v>#N/A</v>
      </c>
      <c r="AD1670" s="318">
        <f t="shared" si="389"/>
        <v>0</v>
      </c>
      <c r="AE1670" s="318" t="e">
        <f t="shared" si="390"/>
        <v>#N/A</v>
      </c>
      <c r="AF1670" s="318" t="e">
        <f>VLOOKUP(AC1670,'Price list'!AN:AO,2,FALSE)</f>
        <v>#N/A</v>
      </c>
      <c r="AG1670" s="318">
        <f t="shared" si="391"/>
        <v>0</v>
      </c>
      <c r="AH1670" s="318">
        <f t="shared" si="392"/>
        <v>0</v>
      </c>
      <c r="AI1670" s="318">
        <f t="shared" si="393"/>
        <v>0</v>
      </c>
    </row>
    <row r="1671" spans="19:35" x14ac:dyDescent="0.25">
      <c r="S1671" s="320">
        <f t="shared" si="383"/>
        <v>0</v>
      </c>
      <c r="T1671" s="320">
        <f t="shared" si="384"/>
        <v>0</v>
      </c>
      <c r="U1671" s="320"/>
      <c r="V1671" s="320" t="e">
        <f>VLOOKUP(S1671,'Price list'!D$15:S$298,15,FALSE)</f>
        <v>#N/A</v>
      </c>
      <c r="W1671" s="320">
        <f t="shared" si="385"/>
        <v>0</v>
      </c>
      <c r="X1671" s="320">
        <f t="shared" si="386"/>
        <v>0</v>
      </c>
      <c r="Y1671" s="318" t="e">
        <f t="shared" si="394"/>
        <v>#N/A</v>
      </c>
      <c r="Z1671" s="318">
        <f t="shared" si="387"/>
        <v>0</v>
      </c>
      <c r="AC1671" s="318" t="e">
        <f t="shared" si="388"/>
        <v>#N/A</v>
      </c>
      <c r="AD1671" s="318">
        <f t="shared" si="389"/>
        <v>0</v>
      </c>
      <c r="AE1671" s="318" t="e">
        <f t="shared" si="390"/>
        <v>#N/A</v>
      </c>
      <c r="AF1671" s="318" t="e">
        <f>VLOOKUP(AC1671,'Price list'!AN:AO,2,FALSE)</f>
        <v>#N/A</v>
      </c>
      <c r="AG1671" s="318">
        <f t="shared" si="391"/>
        <v>0</v>
      </c>
      <c r="AH1671" s="318">
        <f t="shared" si="392"/>
        <v>0</v>
      </c>
      <c r="AI1671" s="318">
        <f t="shared" si="393"/>
        <v>0</v>
      </c>
    </row>
    <row r="1672" spans="19:35" x14ac:dyDescent="0.25">
      <c r="S1672" s="320">
        <f t="shared" si="383"/>
        <v>0</v>
      </c>
      <c r="T1672" s="320">
        <f t="shared" si="384"/>
        <v>0</v>
      </c>
      <c r="U1672" s="320"/>
      <c r="V1672" s="320" t="e">
        <f>VLOOKUP(S1672,'Price list'!D$15:S$298,15,FALSE)</f>
        <v>#N/A</v>
      </c>
      <c r="W1672" s="320">
        <f t="shared" si="385"/>
        <v>0</v>
      </c>
      <c r="X1672" s="320">
        <f t="shared" si="386"/>
        <v>0</v>
      </c>
      <c r="Y1672" s="318" t="e">
        <f t="shared" si="394"/>
        <v>#N/A</v>
      </c>
      <c r="Z1672" s="318">
        <f t="shared" si="387"/>
        <v>0</v>
      </c>
      <c r="AC1672" s="318" t="e">
        <f t="shared" si="388"/>
        <v>#N/A</v>
      </c>
      <c r="AD1672" s="318">
        <f t="shared" si="389"/>
        <v>0</v>
      </c>
      <c r="AE1672" s="318" t="e">
        <f t="shared" si="390"/>
        <v>#N/A</v>
      </c>
      <c r="AF1672" s="318" t="e">
        <f>VLOOKUP(AC1672,'Price list'!AN:AO,2,FALSE)</f>
        <v>#N/A</v>
      </c>
      <c r="AG1672" s="318">
        <f t="shared" si="391"/>
        <v>0</v>
      </c>
      <c r="AH1672" s="318">
        <f t="shared" si="392"/>
        <v>0</v>
      </c>
      <c r="AI1672" s="318">
        <f t="shared" si="393"/>
        <v>0</v>
      </c>
    </row>
    <row r="1673" spans="19:35" x14ac:dyDescent="0.25">
      <c r="S1673" s="320">
        <f t="shared" ref="S1673:S1736" si="395">E1673</f>
        <v>0</v>
      </c>
      <c r="T1673" s="320">
        <f t="shared" ref="T1673:T1736" si="396">D1673</f>
        <v>0</v>
      </c>
      <c r="U1673" s="320"/>
      <c r="V1673" s="320" t="e">
        <f>VLOOKUP(S1673,'Price list'!D$15:S$298,15,FALSE)</f>
        <v>#N/A</v>
      </c>
      <c r="W1673" s="320">
        <f t="shared" ref="W1673:W1736" si="397">G1673</f>
        <v>0</v>
      </c>
      <c r="X1673" s="320">
        <f t="shared" ref="X1673:X1736" si="398">H1673</f>
        <v>0</v>
      </c>
      <c r="Y1673" s="318" t="e">
        <f t="shared" si="394"/>
        <v>#N/A</v>
      </c>
      <c r="Z1673" s="318">
        <f t="shared" ref="Z1673:Z1736" si="399">B1673</f>
        <v>0</v>
      </c>
      <c r="AC1673" s="318" t="e">
        <f t="shared" ref="AC1673:AC1736" si="400">CONCATENATE(Y1673,S1673,Z1673)</f>
        <v>#N/A</v>
      </c>
      <c r="AD1673" s="318">
        <f t="shared" ref="AD1673:AD1736" si="401">S1673</f>
        <v>0</v>
      </c>
      <c r="AE1673" s="318" t="e">
        <f t="shared" ref="AE1673:AE1736" si="402">CONCATENATE(Y1673,AD1673)</f>
        <v>#N/A</v>
      </c>
      <c r="AF1673" s="318" t="e">
        <f>VLOOKUP(AC1673,'Price list'!AN:AO,2,FALSE)</f>
        <v>#N/A</v>
      </c>
      <c r="AG1673" s="318">
        <f t="shared" ref="AG1673:AG1736" si="403">S1673</f>
        <v>0</v>
      </c>
      <c r="AH1673" s="318">
        <f t="shared" ref="AH1673:AH1736" si="404">W1673</f>
        <v>0</v>
      </c>
      <c r="AI1673" s="318">
        <f t="shared" ref="AI1673:AI1736" si="405">X1673</f>
        <v>0</v>
      </c>
    </row>
    <row r="1674" spans="19:35" x14ac:dyDescent="0.25">
      <c r="S1674" s="320">
        <f t="shared" si="395"/>
        <v>0</v>
      </c>
      <c r="T1674" s="320">
        <f t="shared" si="396"/>
        <v>0</v>
      </c>
      <c r="U1674" s="320"/>
      <c r="V1674" s="320" t="e">
        <f>VLOOKUP(S1674,'Price list'!D$15:S$298,15,FALSE)</f>
        <v>#N/A</v>
      </c>
      <c r="W1674" s="320">
        <f t="shared" si="397"/>
        <v>0</v>
      </c>
      <c r="X1674" s="320">
        <f t="shared" si="398"/>
        <v>0</v>
      </c>
      <c r="Y1674" s="318" t="e">
        <f t="shared" si="394"/>
        <v>#N/A</v>
      </c>
      <c r="Z1674" s="318">
        <f t="shared" si="399"/>
        <v>0</v>
      </c>
      <c r="AC1674" s="318" t="e">
        <f t="shared" si="400"/>
        <v>#N/A</v>
      </c>
      <c r="AD1674" s="318">
        <f t="shared" si="401"/>
        <v>0</v>
      </c>
      <c r="AE1674" s="318" t="e">
        <f t="shared" si="402"/>
        <v>#N/A</v>
      </c>
      <c r="AF1674" s="318" t="e">
        <f>VLOOKUP(AC1674,'Price list'!AN:AO,2,FALSE)</f>
        <v>#N/A</v>
      </c>
      <c r="AG1674" s="318">
        <f t="shared" si="403"/>
        <v>0</v>
      </c>
      <c r="AH1674" s="318">
        <f t="shared" si="404"/>
        <v>0</v>
      </c>
      <c r="AI1674" s="318">
        <f t="shared" si="405"/>
        <v>0</v>
      </c>
    </row>
    <row r="1675" spans="19:35" x14ac:dyDescent="0.25">
      <c r="S1675" s="320">
        <f t="shared" si="395"/>
        <v>0</v>
      </c>
      <c r="T1675" s="320">
        <f t="shared" si="396"/>
        <v>0</v>
      </c>
      <c r="U1675" s="320"/>
      <c r="V1675" s="320" t="e">
        <f>VLOOKUP(S1675,'Price list'!D$15:S$298,15,FALSE)</f>
        <v>#N/A</v>
      </c>
      <c r="W1675" s="320">
        <f t="shared" si="397"/>
        <v>0</v>
      </c>
      <c r="X1675" s="320">
        <f t="shared" si="398"/>
        <v>0</v>
      </c>
      <c r="Y1675" s="318" t="e">
        <f t="shared" si="394"/>
        <v>#N/A</v>
      </c>
      <c r="Z1675" s="318">
        <f t="shared" si="399"/>
        <v>0</v>
      </c>
      <c r="AC1675" s="318" t="e">
        <f t="shared" si="400"/>
        <v>#N/A</v>
      </c>
      <c r="AD1675" s="318">
        <f t="shared" si="401"/>
        <v>0</v>
      </c>
      <c r="AE1675" s="318" t="e">
        <f t="shared" si="402"/>
        <v>#N/A</v>
      </c>
      <c r="AF1675" s="318" t="e">
        <f>VLOOKUP(AC1675,'Price list'!AN:AO,2,FALSE)</f>
        <v>#N/A</v>
      </c>
      <c r="AG1675" s="318">
        <f t="shared" si="403"/>
        <v>0</v>
      </c>
      <c r="AH1675" s="318">
        <f t="shared" si="404"/>
        <v>0</v>
      </c>
      <c r="AI1675" s="318">
        <f t="shared" si="405"/>
        <v>0</v>
      </c>
    </row>
    <row r="1676" spans="19:35" x14ac:dyDescent="0.25">
      <c r="S1676" s="320">
        <f t="shared" si="395"/>
        <v>0</v>
      </c>
      <c r="T1676" s="320">
        <f t="shared" si="396"/>
        <v>0</v>
      </c>
      <c r="U1676" s="320"/>
      <c r="V1676" s="320" t="e">
        <f>VLOOKUP(S1676,'Price list'!D$15:S$298,15,FALSE)</f>
        <v>#N/A</v>
      </c>
      <c r="W1676" s="320">
        <f t="shared" si="397"/>
        <v>0</v>
      </c>
      <c r="X1676" s="320">
        <f t="shared" si="398"/>
        <v>0</v>
      </c>
      <c r="Y1676" s="318" t="e">
        <f t="shared" si="394"/>
        <v>#N/A</v>
      </c>
      <c r="Z1676" s="318">
        <f t="shared" si="399"/>
        <v>0</v>
      </c>
      <c r="AC1676" s="318" t="e">
        <f t="shared" si="400"/>
        <v>#N/A</v>
      </c>
      <c r="AD1676" s="318">
        <f t="shared" si="401"/>
        <v>0</v>
      </c>
      <c r="AE1676" s="318" t="e">
        <f t="shared" si="402"/>
        <v>#N/A</v>
      </c>
      <c r="AF1676" s="318" t="e">
        <f>VLOOKUP(AC1676,'Price list'!AN:AO,2,FALSE)</f>
        <v>#N/A</v>
      </c>
      <c r="AG1676" s="318">
        <f t="shared" si="403"/>
        <v>0</v>
      </c>
      <c r="AH1676" s="318">
        <f t="shared" si="404"/>
        <v>0</v>
      </c>
      <c r="AI1676" s="318">
        <f t="shared" si="405"/>
        <v>0</v>
      </c>
    </row>
    <row r="1677" spans="19:35" x14ac:dyDescent="0.25">
      <c r="S1677" s="320">
        <f t="shared" si="395"/>
        <v>0</v>
      </c>
      <c r="T1677" s="320">
        <f t="shared" si="396"/>
        <v>0</v>
      </c>
      <c r="U1677" s="320"/>
      <c r="V1677" s="320" t="e">
        <f>VLOOKUP(S1677,'Price list'!D$15:S$298,15,FALSE)</f>
        <v>#N/A</v>
      </c>
      <c r="W1677" s="320">
        <f t="shared" si="397"/>
        <v>0</v>
      </c>
      <c r="X1677" s="320">
        <f t="shared" si="398"/>
        <v>0</v>
      </c>
      <c r="Y1677" s="318" t="e">
        <f t="shared" si="394"/>
        <v>#N/A</v>
      </c>
      <c r="Z1677" s="318">
        <f t="shared" si="399"/>
        <v>0</v>
      </c>
      <c r="AC1677" s="318" t="e">
        <f t="shared" si="400"/>
        <v>#N/A</v>
      </c>
      <c r="AD1677" s="318">
        <f t="shared" si="401"/>
        <v>0</v>
      </c>
      <c r="AE1677" s="318" t="e">
        <f t="shared" si="402"/>
        <v>#N/A</v>
      </c>
      <c r="AF1677" s="318" t="e">
        <f>VLOOKUP(AC1677,'Price list'!AN:AO,2,FALSE)</f>
        <v>#N/A</v>
      </c>
      <c r="AG1677" s="318">
        <f t="shared" si="403"/>
        <v>0</v>
      </c>
      <c r="AH1677" s="318">
        <f t="shared" si="404"/>
        <v>0</v>
      </c>
      <c r="AI1677" s="318">
        <f t="shared" si="405"/>
        <v>0</v>
      </c>
    </row>
    <row r="1678" spans="19:35" x14ac:dyDescent="0.25">
      <c r="S1678" s="320">
        <f t="shared" si="395"/>
        <v>0</v>
      </c>
      <c r="T1678" s="320">
        <f t="shared" si="396"/>
        <v>0</v>
      </c>
      <c r="U1678" s="320"/>
      <c r="V1678" s="320" t="e">
        <f>VLOOKUP(S1678,'Price list'!D$15:S$298,15,FALSE)</f>
        <v>#N/A</v>
      </c>
      <c r="W1678" s="320">
        <f t="shared" si="397"/>
        <v>0</v>
      </c>
      <c r="X1678" s="320">
        <f t="shared" si="398"/>
        <v>0</v>
      </c>
      <c r="Y1678" s="318" t="e">
        <f t="shared" si="394"/>
        <v>#N/A</v>
      </c>
      <c r="Z1678" s="318">
        <f t="shared" si="399"/>
        <v>0</v>
      </c>
      <c r="AC1678" s="318" t="e">
        <f t="shared" si="400"/>
        <v>#N/A</v>
      </c>
      <c r="AD1678" s="318">
        <f t="shared" si="401"/>
        <v>0</v>
      </c>
      <c r="AE1678" s="318" t="e">
        <f t="shared" si="402"/>
        <v>#N/A</v>
      </c>
      <c r="AF1678" s="318" t="e">
        <f>VLOOKUP(AC1678,'Price list'!AN:AO,2,FALSE)</f>
        <v>#N/A</v>
      </c>
      <c r="AG1678" s="318">
        <f t="shared" si="403"/>
        <v>0</v>
      </c>
      <c r="AH1678" s="318">
        <f t="shared" si="404"/>
        <v>0</v>
      </c>
      <c r="AI1678" s="318">
        <f t="shared" si="405"/>
        <v>0</v>
      </c>
    </row>
    <row r="1679" spans="19:35" x14ac:dyDescent="0.25">
      <c r="S1679" s="320">
        <f t="shared" si="395"/>
        <v>0</v>
      </c>
      <c r="T1679" s="320">
        <f t="shared" si="396"/>
        <v>0</v>
      </c>
      <c r="U1679" s="320"/>
      <c r="V1679" s="320" t="e">
        <f>VLOOKUP(S1679,'Price list'!D$15:S$298,15,FALSE)</f>
        <v>#N/A</v>
      </c>
      <c r="W1679" s="320">
        <f t="shared" si="397"/>
        <v>0</v>
      </c>
      <c r="X1679" s="320">
        <f t="shared" si="398"/>
        <v>0</v>
      </c>
      <c r="Y1679" s="318" t="e">
        <f t="shared" si="394"/>
        <v>#N/A</v>
      </c>
      <c r="Z1679" s="318">
        <f t="shared" si="399"/>
        <v>0</v>
      </c>
      <c r="AC1679" s="318" t="e">
        <f t="shared" si="400"/>
        <v>#N/A</v>
      </c>
      <c r="AD1679" s="318">
        <f t="shared" si="401"/>
        <v>0</v>
      </c>
      <c r="AE1679" s="318" t="e">
        <f t="shared" si="402"/>
        <v>#N/A</v>
      </c>
      <c r="AF1679" s="318" t="e">
        <f>VLOOKUP(AC1679,'Price list'!AN:AO,2,FALSE)</f>
        <v>#N/A</v>
      </c>
      <c r="AG1679" s="318">
        <f t="shared" si="403"/>
        <v>0</v>
      </c>
      <c r="AH1679" s="318">
        <f t="shared" si="404"/>
        <v>0</v>
      </c>
      <c r="AI1679" s="318">
        <f t="shared" si="405"/>
        <v>0</v>
      </c>
    </row>
    <row r="1680" spans="19:35" x14ac:dyDescent="0.25">
      <c r="S1680" s="320">
        <f t="shared" si="395"/>
        <v>0</v>
      </c>
      <c r="T1680" s="320">
        <f t="shared" si="396"/>
        <v>0</v>
      </c>
      <c r="U1680" s="320"/>
      <c r="V1680" s="320" t="e">
        <f>VLOOKUP(S1680,'Price list'!D$15:S$298,15,FALSE)</f>
        <v>#N/A</v>
      </c>
      <c r="W1680" s="320">
        <f t="shared" si="397"/>
        <v>0</v>
      </c>
      <c r="X1680" s="320">
        <f t="shared" si="398"/>
        <v>0</v>
      </c>
      <c r="Y1680" s="318" t="e">
        <f t="shared" si="394"/>
        <v>#N/A</v>
      </c>
      <c r="Z1680" s="318">
        <f t="shared" si="399"/>
        <v>0</v>
      </c>
      <c r="AC1680" s="318" t="e">
        <f t="shared" si="400"/>
        <v>#N/A</v>
      </c>
      <c r="AD1680" s="318">
        <f t="shared" si="401"/>
        <v>0</v>
      </c>
      <c r="AE1680" s="318" t="e">
        <f t="shared" si="402"/>
        <v>#N/A</v>
      </c>
      <c r="AF1680" s="318" t="e">
        <f>VLOOKUP(AC1680,'Price list'!AN:AO,2,FALSE)</f>
        <v>#N/A</v>
      </c>
      <c r="AG1680" s="318">
        <f t="shared" si="403"/>
        <v>0</v>
      </c>
      <c r="AH1680" s="318">
        <f t="shared" si="404"/>
        <v>0</v>
      </c>
      <c r="AI1680" s="318">
        <f t="shared" si="405"/>
        <v>0</v>
      </c>
    </row>
    <row r="1681" spans="19:35" x14ac:dyDescent="0.25">
      <c r="S1681" s="320">
        <f t="shared" si="395"/>
        <v>0</v>
      </c>
      <c r="T1681" s="320">
        <f t="shared" si="396"/>
        <v>0</v>
      </c>
      <c r="U1681" s="320"/>
      <c r="V1681" s="320" t="e">
        <f>VLOOKUP(S1681,'Price list'!D$15:S$298,15,FALSE)</f>
        <v>#N/A</v>
      </c>
      <c r="W1681" s="320">
        <f t="shared" si="397"/>
        <v>0</v>
      </c>
      <c r="X1681" s="320">
        <f t="shared" si="398"/>
        <v>0</v>
      </c>
      <c r="Y1681" s="318" t="e">
        <f t="shared" si="394"/>
        <v>#N/A</v>
      </c>
      <c r="Z1681" s="318">
        <f t="shared" si="399"/>
        <v>0</v>
      </c>
      <c r="AC1681" s="318" t="e">
        <f t="shared" si="400"/>
        <v>#N/A</v>
      </c>
      <c r="AD1681" s="318">
        <f t="shared" si="401"/>
        <v>0</v>
      </c>
      <c r="AE1681" s="318" t="e">
        <f t="shared" si="402"/>
        <v>#N/A</v>
      </c>
      <c r="AF1681" s="318" t="e">
        <f>VLOOKUP(AC1681,'Price list'!AN:AO,2,FALSE)</f>
        <v>#N/A</v>
      </c>
      <c r="AG1681" s="318">
        <f t="shared" si="403"/>
        <v>0</v>
      </c>
      <c r="AH1681" s="318">
        <f t="shared" si="404"/>
        <v>0</v>
      </c>
      <c r="AI1681" s="318">
        <f t="shared" si="405"/>
        <v>0</v>
      </c>
    </row>
    <row r="1682" spans="19:35" x14ac:dyDescent="0.25">
      <c r="S1682" s="320">
        <f t="shared" si="395"/>
        <v>0</v>
      </c>
      <c r="T1682" s="320">
        <f t="shared" si="396"/>
        <v>0</v>
      </c>
      <c r="U1682" s="320"/>
      <c r="V1682" s="320" t="e">
        <f>VLOOKUP(S1682,'Price list'!D$15:S$298,15,FALSE)</f>
        <v>#N/A</v>
      </c>
      <c r="W1682" s="320">
        <f t="shared" si="397"/>
        <v>0</v>
      </c>
      <c r="X1682" s="320">
        <f t="shared" si="398"/>
        <v>0</v>
      </c>
      <c r="Y1682" s="318" t="e">
        <f t="shared" si="394"/>
        <v>#N/A</v>
      </c>
      <c r="Z1682" s="318">
        <f t="shared" si="399"/>
        <v>0</v>
      </c>
      <c r="AC1682" s="318" t="e">
        <f t="shared" si="400"/>
        <v>#N/A</v>
      </c>
      <c r="AD1682" s="318">
        <f t="shared" si="401"/>
        <v>0</v>
      </c>
      <c r="AE1682" s="318" t="e">
        <f t="shared" si="402"/>
        <v>#N/A</v>
      </c>
      <c r="AF1682" s="318" t="e">
        <f>VLOOKUP(AC1682,'Price list'!AN:AO,2,FALSE)</f>
        <v>#N/A</v>
      </c>
      <c r="AG1682" s="318">
        <f t="shared" si="403"/>
        <v>0</v>
      </c>
      <c r="AH1682" s="318">
        <f t="shared" si="404"/>
        <v>0</v>
      </c>
      <c r="AI1682" s="318">
        <f t="shared" si="405"/>
        <v>0</v>
      </c>
    </row>
    <row r="1683" spans="19:35" x14ac:dyDescent="0.25">
      <c r="S1683" s="320">
        <f t="shared" si="395"/>
        <v>0</v>
      </c>
      <c r="T1683" s="320">
        <f t="shared" si="396"/>
        <v>0</v>
      </c>
      <c r="U1683" s="320"/>
      <c r="V1683" s="320" t="e">
        <f>VLOOKUP(S1683,'Price list'!D$15:S$298,15,FALSE)</f>
        <v>#N/A</v>
      </c>
      <c r="W1683" s="320">
        <f t="shared" si="397"/>
        <v>0</v>
      </c>
      <c r="X1683" s="320">
        <f t="shared" si="398"/>
        <v>0</v>
      </c>
      <c r="Y1683" s="318" t="e">
        <f t="shared" si="394"/>
        <v>#N/A</v>
      </c>
      <c r="Z1683" s="318">
        <f t="shared" si="399"/>
        <v>0</v>
      </c>
      <c r="AC1683" s="318" t="e">
        <f t="shared" si="400"/>
        <v>#N/A</v>
      </c>
      <c r="AD1683" s="318">
        <f t="shared" si="401"/>
        <v>0</v>
      </c>
      <c r="AE1683" s="318" t="e">
        <f t="shared" si="402"/>
        <v>#N/A</v>
      </c>
      <c r="AF1683" s="318" t="e">
        <f>VLOOKUP(AC1683,'Price list'!AN:AO,2,FALSE)</f>
        <v>#N/A</v>
      </c>
      <c r="AG1683" s="318">
        <f t="shared" si="403"/>
        <v>0</v>
      </c>
      <c r="AH1683" s="318">
        <f t="shared" si="404"/>
        <v>0</v>
      </c>
      <c r="AI1683" s="318">
        <f t="shared" si="405"/>
        <v>0</v>
      </c>
    </row>
    <row r="1684" spans="19:35" x14ac:dyDescent="0.25">
      <c r="S1684" s="320">
        <f t="shared" si="395"/>
        <v>0</v>
      </c>
      <c r="T1684" s="320">
        <f t="shared" si="396"/>
        <v>0</v>
      </c>
      <c r="U1684" s="320"/>
      <c r="V1684" s="320" t="e">
        <f>VLOOKUP(S1684,'Price list'!D$15:S$298,15,FALSE)</f>
        <v>#N/A</v>
      </c>
      <c r="W1684" s="320">
        <f t="shared" si="397"/>
        <v>0</v>
      </c>
      <c r="X1684" s="320">
        <f t="shared" si="398"/>
        <v>0</v>
      </c>
      <c r="Y1684" s="318" t="e">
        <f t="shared" si="394"/>
        <v>#N/A</v>
      </c>
      <c r="Z1684" s="318">
        <f t="shared" si="399"/>
        <v>0</v>
      </c>
      <c r="AC1684" s="318" t="e">
        <f t="shared" si="400"/>
        <v>#N/A</v>
      </c>
      <c r="AD1684" s="318">
        <f t="shared" si="401"/>
        <v>0</v>
      </c>
      <c r="AE1684" s="318" t="e">
        <f t="shared" si="402"/>
        <v>#N/A</v>
      </c>
      <c r="AF1684" s="318" t="e">
        <f>VLOOKUP(AC1684,'Price list'!AN:AO,2,FALSE)</f>
        <v>#N/A</v>
      </c>
      <c r="AG1684" s="318">
        <f t="shared" si="403"/>
        <v>0</v>
      </c>
      <c r="AH1684" s="318">
        <f t="shared" si="404"/>
        <v>0</v>
      </c>
      <c r="AI1684" s="318">
        <f t="shared" si="405"/>
        <v>0</v>
      </c>
    </row>
    <row r="1685" spans="19:35" x14ac:dyDescent="0.25">
      <c r="S1685" s="320">
        <f t="shared" si="395"/>
        <v>0</v>
      </c>
      <c r="T1685" s="320">
        <f t="shared" si="396"/>
        <v>0</v>
      </c>
      <c r="U1685" s="320"/>
      <c r="V1685" s="320" t="e">
        <f>VLOOKUP(S1685,'Price list'!D$15:S$298,15,FALSE)</f>
        <v>#N/A</v>
      </c>
      <c r="W1685" s="320">
        <f t="shared" si="397"/>
        <v>0</v>
      </c>
      <c r="X1685" s="320">
        <f t="shared" si="398"/>
        <v>0</v>
      </c>
      <c r="Y1685" s="318" t="e">
        <f t="shared" si="394"/>
        <v>#N/A</v>
      </c>
      <c r="Z1685" s="318">
        <f t="shared" si="399"/>
        <v>0</v>
      </c>
      <c r="AC1685" s="318" t="e">
        <f t="shared" si="400"/>
        <v>#N/A</v>
      </c>
      <c r="AD1685" s="318">
        <f t="shared" si="401"/>
        <v>0</v>
      </c>
      <c r="AE1685" s="318" t="e">
        <f t="shared" si="402"/>
        <v>#N/A</v>
      </c>
      <c r="AF1685" s="318" t="e">
        <f>VLOOKUP(AC1685,'Price list'!AN:AO,2,FALSE)</f>
        <v>#N/A</v>
      </c>
      <c r="AG1685" s="318">
        <f t="shared" si="403"/>
        <v>0</v>
      </c>
      <c r="AH1685" s="318">
        <f t="shared" si="404"/>
        <v>0</v>
      </c>
      <c r="AI1685" s="318">
        <f t="shared" si="405"/>
        <v>0</v>
      </c>
    </row>
    <row r="1686" spans="19:35" x14ac:dyDescent="0.25">
      <c r="S1686" s="320">
        <f t="shared" si="395"/>
        <v>0</v>
      </c>
      <c r="T1686" s="320">
        <f t="shared" si="396"/>
        <v>0</v>
      </c>
      <c r="U1686" s="320"/>
      <c r="V1686" s="320" t="e">
        <f>VLOOKUP(S1686,'Price list'!D$15:S$298,15,FALSE)</f>
        <v>#N/A</v>
      </c>
      <c r="W1686" s="320">
        <f t="shared" si="397"/>
        <v>0</v>
      </c>
      <c r="X1686" s="320">
        <f t="shared" si="398"/>
        <v>0</v>
      </c>
      <c r="Y1686" s="318" t="e">
        <f t="shared" si="394"/>
        <v>#N/A</v>
      </c>
      <c r="Z1686" s="318">
        <f t="shared" si="399"/>
        <v>0</v>
      </c>
      <c r="AC1686" s="318" t="e">
        <f t="shared" si="400"/>
        <v>#N/A</v>
      </c>
      <c r="AD1686" s="318">
        <f t="shared" si="401"/>
        <v>0</v>
      </c>
      <c r="AE1686" s="318" t="e">
        <f t="shared" si="402"/>
        <v>#N/A</v>
      </c>
      <c r="AF1686" s="318" t="e">
        <f>VLOOKUP(AC1686,'Price list'!AN:AO,2,FALSE)</f>
        <v>#N/A</v>
      </c>
      <c r="AG1686" s="318">
        <f t="shared" si="403"/>
        <v>0</v>
      </c>
      <c r="AH1686" s="318">
        <f t="shared" si="404"/>
        <v>0</v>
      </c>
      <c r="AI1686" s="318">
        <f t="shared" si="405"/>
        <v>0</v>
      </c>
    </row>
    <row r="1687" spans="19:35" x14ac:dyDescent="0.25">
      <c r="S1687" s="320">
        <f t="shared" si="395"/>
        <v>0</v>
      </c>
      <c r="T1687" s="320">
        <f t="shared" si="396"/>
        <v>0</v>
      </c>
      <c r="U1687" s="320"/>
      <c r="V1687" s="320" t="e">
        <f>VLOOKUP(S1687,'Price list'!D$15:S$298,15,FALSE)</f>
        <v>#N/A</v>
      </c>
      <c r="W1687" s="320">
        <f t="shared" si="397"/>
        <v>0</v>
      </c>
      <c r="X1687" s="320">
        <f t="shared" si="398"/>
        <v>0</v>
      </c>
      <c r="Y1687" s="318" t="e">
        <f t="shared" si="394"/>
        <v>#N/A</v>
      </c>
      <c r="Z1687" s="318">
        <f t="shared" si="399"/>
        <v>0</v>
      </c>
      <c r="AC1687" s="318" t="e">
        <f t="shared" si="400"/>
        <v>#N/A</v>
      </c>
      <c r="AD1687" s="318">
        <f t="shared" si="401"/>
        <v>0</v>
      </c>
      <c r="AE1687" s="318" t="e">
        <f t="shared" si="402"/>
        <v>#N/A</v>
      </c>
      <c r="AF1687" s="318" t="e">
        <f>VLOOKUP(AC1687,'Price list'!AN:AO,2,FALSE)</f>
        <v>#N/A</v>
      </c>
      <c r="AG1687" s="318">
        <f t="shared" si="403"/>
        <v>0</v>
      </c>
      <c r="AH1687" s="318">
        <f t="shared" si="404"/>
        <v>0</v>
      </c>
      <c r="AI1687" s="318">
        <f t="shared" si="405"/>
        <v>0</v>
      </c>
    </row>
    <row r="1688" spans="19:35" x14ac:dyDescent="0.25">
      <c r="S1688" s="320">
        <f t="shared" si="395"/>
        <v>0</v>
      </c>
      <c r="T1688" s="320">
        <f t="shared" si="396"/>
        <v>0</v>
      </c>
      <c r="U1688" s="320"/>
      <c r="V1688" s="320" t="e">
        <f>VLOOKUP(S1688,'Price list'!D$15:S$298,15,FALSE)</f>
        <v>#N/A</v>
      </c>
      <c r="W1688" s="320">
        <f t="shared" si="397"/>
        <v>0</v>
      </c>
      <c r="X1688" s="320">
        <f t="shared" si="398"/>
        <v>0</v>
      </c>
      <c r="Y1688" s="318" t="e">
        <f t="shared" si="394"/>
        <v>#N/A</v>
      </c>
      <c r="Z1688" s="318">
        <f t="shared" si="399"/>
        <v>0</v>
      </c>
      <c r="AC1688" s="318" t="e">
        <f t="shared" si="400"/>
        <v>#N/A</v>
      </c>
      <c r="AD1688" s="318">
        <f t="shared" si="401"/>
        <v>0</v>
      </c>
      <c r="AE1688" s="318" t="e">
        <f t="shared" si="402"/>
        <v>#N/A</v>
      </c>
      <c r="AF1688" s="318" t="e">
        <f>VLOOKUP(AC1688,'Price list'!AN:AO,2,FALSE)</f>
        <v>#N/A</v>
      </c>
      <c r="AG1688" s="318">
        <f t="shared" si="403"/>
        <v>0</v>
      </c>
      <c r="AH1688" s="318">
        <f t="shared" si="404"/>
        <v>0</v>
      </c>
      <c r="AI1688" s="318">
        <f t="shared" si="405"/>
        <v>0</v>
      </c>
    </row>
    <row r="1689" spans="19:35" x14ac:dyDescent="0.25">
      <c r="S1689" s="320">
        <f t="shared" si="395"/>
        <v>0</v>
      </c>
      <c r="T1689" s="320">
        <f t="shared" si="396"/>
        <v>0</v>
      </c>
      <c r="U1689" s="320"/>
      <c r="V1689" s="320" t="e">
        <f>VLOOKUP(S1689,'Price list'!D$15:S$298,15,FALSE)</f>
        <v>#N/A</v>
      </c>
      <c r="W1689" s="320">
        <f t="shared" si="397"/>
        <v>0</v>
      </c>
      <c r="X1689" s="320">
        <f t="shared" si="398"/>
        <v>0</v>
      </c>
      <c r="Y1689" s="318" t="e">
        <f t="shared" si="394"/>
        <v>#N/A</v>
      </c>
      <c r="Z1689" s="318">
        <f t="shared" si="399"/>
        <v>0</v>
      </c>
      <c r="AC1689" s="318" t="e">
        <f t="shared" si="400"/>
        <v>#N/A</v>
      </c>
      <c r="AD1689" s="318">
        <f t="shared" si="401"/>
        <v>0</v>
      </c>
      <c r="AE1689" s="318" t="e">
        <f t="shared" si="402"/>
        <v>#N/A</v>
      </c>
      <c r="AF1689" s="318" t="e">
        <f>VLOOKUP(AC1689,'Price list'!AN:AO,2,FALSE)</f>
        <v>#N/A</v>
      </c>
      <c r="AG1689" s="318">
        <f t="shared" si="403"/>
        <v>0</v>
      </c>
      <c r="AH1689" s="318">
        <f t="shared" si="404"/>
        <v>0</v>
      </c>
      <c r="AI1689" s="318">
        <f t="shared" si="405"/>
        <v>0</v>
      </c>
    </row>
    <row r="1690" spans="19:35" x14ac:dyDescent="0.25">
      <c r="S1690" s="320">
        <f t="shared" si="395"/>
        <v>0</v>
      </c>
      <c r="T1690" s="320">
        <f t="shared" si="396"/>
        <v>0</v>
      </c>
      <c r="U1690" s="320"/>
      <c r="V1690" s="320" t="e">
        <f>VLOOKUP(S1690,'Price list'!D$15:S$298,15,FALSE)</f>
        <v>#N/A</v>
      </c>
      <c r="W1690" s="320">
        <f t="shared" si="397"/>
        <v>0</v>
      </c>
      <c r="X1690" s="320">
        <f t="shared" si="398"/>
        <v>0</v>
      </c>
      <c r="Y1690" s="318" t="e">
        <f t="shared" si="394"/>
        <v>#N/A</v>
      </c>
      <c r="Z1690" s="318">
        <f t="shared" si="399"/>
        <v>0</v>
      </c>
      <c r="AC1690" s="318" t="e">
        <f t="shared" si="400"/>
        <v>#N/A</v>
      </c>
      <c r="AD1690" s="318">
        <f t="shared" si="401"/>
        <v>0</v>
      </c>
      <c r="AE1690" s="318" t="e">
        <f t="shared" si="402"/>
        <v>#N/A</v>
      </c>
      <c r="AF1690" s="318" t="e">
        <f>VLOOKUP(AC1690,'Price list'!AN:AO,2,FALSE)</f>
        <v>#N/A</v>
      </c>
      <c r="AG1690" s="318">
        <f t="shared" si="403"/>
        <v>0</v>
      </c>
      <c r="AH1690" s="318">
        <f t="shared" si="404"/>
        <v>0</v>
      </c>
      <c r="AI1690" s="318">
        <f t="shared" si="405"/>
        <v>0</v>
      </c>
    </row>
    <row r="1691" spans="19:35" x14ac:dyDescent="0.25">
      <c r="S1691" s="320">
        <f t="shared" si="395"/>
        <v>0</v>
      </c>
      <c r="T1691" s="320">
        <f t="shared" si="396"/>
        <v>0</v>
      </c>
      <c r="U1691" s="320"/>
      <c r="V1691" s="320" t="e">
        <f>VLOOKUP(S1691,'Price list'!D$15:S$298,15,FALSE)</f>
        <v>#N/A</v>
      </c>
      <c r="W1691" s="320">
        <f t="shared" si="397"/>
        <v>0</v>
      </c>
      <c r="X1691" s="320">
        <f t="shared" si="398"/>
        <v>0</v>
      </c>
      <c r="Y1691" s="318" t="e">
        <f t="shared" si="394"/>
        <v>#N/A</v>
      </c>
      <c r="Z1691" s="318">
        <f t="shared" si="399"/>
        <v>0</v>
      </c>
      <c r="AC1691" s="318" t="e">
        <f t="shared" si="400"/>
        <v>#N/A</v>
      </c>
      <c r="AD1691" s="318">
        <f t="shared" si="401"/>
        <v>0</v>
      </c>
      <c r="AE1691" s="318" t="e">
        <f t="shared" si="402"/>
        <v>#N/A</v>
      </c>
      <c r="AF1691" s="318" t="e">
        <f>VLOOKUP(AC1691,'Price list'!AN:AO,2,FALSE)</f>
        <v>#N/A</v>
      </c>
      <c r="AG1691" s="318">
        <f t="shared" si="403"/>
        <v>0</v>
      </c>
      <c r="AH1691" s="318">
        <f t="shared" si="404"/>
        <v>0</v>
      </c>
      <c r="AI1691" s="318">
        <f t="shared" si="405"/>
        <v>0</v>
      </c>
    </row>
    <row r="1692" spans="19:35" x14ac:dyDescent="0.25">
      <c r="S1692" s="320">
        <f t="shared" si="395"/>
        <v>0</v>
      </c>
      <c r="T1692" s="320">
        <f t="shared" si="396"/>
        <v>0</v>
      </c>
      <c r="U1692" s="320"/>
      <c r="V1692" s="320" t="e">
        <f>VLOOKUP(S1692,'Price list'!D$15:S$298,15,FALSE)</f>
        <v>#N/A</v>
      </c>
      <c r="W1692" s="320">
        <f t="shared" si="397"/>
        <v>0</v>
      </c>
      <c r="X1692" s="320">
        <f t="shared" si="398"/>
        <v>0</v>
      </c>
      <c r="Y1692" s="318" t="e">
        <f t="shared" si="394"/>
        <v>#N/A</v>
      </c>
      <c r="Z1692" s="318">
        <f t="shared" si="399"/>
        <v>0</v>
      </c>
      <c r="AC1692" s="318" t="e">
        <f t="shared" si="400"/>
        <v>#N/A</v>
      </c>
      <c r="AD1692" s="318">
        <f t="shared" si="401"/>
        <v>0</v>
      </c>
      <c r="AE1692" s="318" t="e">
        <f t="shared" si="402"/>
        <v>#N/A</v>
      </c>
      <c r="AF1692" s="318" t="e">
        <f>VLOOKUP(AC1692,'Price list'!AN:AO,2,FALSE)</f>
        <v>#N/A</v>
      </c>
      <c r="AG1692" s="318">
        <f t="shared" si="403"/>
        <v>0</v>
      </c>
      <c r="AH1692" s="318">
        <f t="shared" si="404"/>
        <v>0</v>
      </c>
      <c r="AI1692" s="318">
        <f t="shared" si="405"/>
        <v>0</v>
      </c>
    </row>
    <row r="1693" spans="19:35" x14ac:dyDescent="0.25">
      <c r="S1693" s="320">
        <f t="shared" si="395"/>
        <v>0</v>
      </c>
      <c r="T1693" s="320">
        <f t="shared" si="396"/>
        <v>0</v>
      </c>
      <c r="U1693" s="320"/>
      <c r="V1693" s="320" t="e">
        <f>VLOOKUP(S1693,'Price list'!D$15:S$298,15,FALSE)</f>
        <v>#N/A</v>
      </c>
      <c r="W1693" s="320">
        <f t="shared" si="397"/>
        <v>0</v>
      </c>
      <c r="X1693" s="320">
        <f t="shared" si="398"/>
        <v>0</v>
      </c>
      <c r="Y1693" s="318" t="e">
        <f t="shared" si="394"/>
        <v>#N/A</v>
      </c>
      <c r="Z1693" s="318">
        <f t="shared" si="399"/>
        <v>0</v>
      </c>
      <c r="AC1693" s="318" t="e">
        <f t="shared" si="400"/>
        <v>#N/A</v>
      </c>
      <c r="AD1693" s="318">
        <f t="shared" si="401"/>
        <v>0</v>
      </c>
      <c r="AE1693" s="318" t="e">
        <f t="shared" si="402"/>
        <v>#N/A</v>
      </c>
      <c r="AF1693" s="318" t="e">
        <f>VLOOKUP(AC1693,'Price list'!AN:AO,2,FALSE)</f>
        <v>#N/A</v>
      </c>
      <c r="AG1693" s="318">
        <f t="shared" si="403"/>
        <v>0</v>
      </c>
      <c r="AH1693" s="318">
        <f t="shared" si="404"/>
        <v>0</v>
      </c>
      <c r="AI1693" s="318">
        <f t="shared" si="405"/>
        <v>0</v>
      </c>
    </row>
    <row r="1694" spans="19:35" x14ac:dyDescent="0.25">
      <c r="S1694" s="320">
        <f t="shared" si="395"/>
        <v>0</v>
      </c>
      <c r="T1694" s="320">
        <f t="shared" si="396"/>
        <v>0</v>
      </c>
      <c r="U1694" s="320"/>
      <c r="V1694" s="320" t="e">
        <f>VLOOKUP(S1694,'Price list'!D$15:S$298,15,FALSE)</f>
        <v>#N/A</v>
      </c>
      <c r="W1694" s="320">
        <f t="shared" si="397"/>
        <v>0</v>
      </c>
      <c r="X1694" s="320">
        <f t="shared" si="398"/>
        <v>0</v>
      </c>
      <c r="Y1694" s="318" t="e">
        <f t="shared" si="394"/>
        <v>#N/A</v>
      </c>
      <c r="Z1694" s="318">
        <f t="shared" si="399"/>
        <v>0</v>
      </c>
      <c r="AC1694" s="318" t="e">
        <f t="shared" si="400"/>
        <v>#N/A</v>
      </c>
      <c r="AD1694" s="318">
        <f t="shared" si="401"/>
        <v>0</v>
      </c>
      <c r="AE1694" s="318" t="e">
        <f t="shared" si="402"/>
        <v>#N/A</v>
      </c>
      <c r="AF1694" s="318" t="e">
        <f>VLOOKUP(AC1694,'Price list'!AN:AO,2,FALSE)</f>
        <v>#N/A</v>
      </c>
      <c r="AG1694" s="318">
        <f t="shared" si="403"/>
        <v>0</v>
      </c>
      <c r="AH1694" s="318">
        <f t="shared" si="404"/>
        <v>0</v>
      </c>
      <c r="AI1694" s="318">
        <f t="shared" si="405"/>
        <v>0</v>
      </c>
    </row>
    <row r="1695" spans="19:35" x14ac:dyDescent="0.25">
      <c r="S1695" s="320">
        <f t="shared" si="395"/>
        <v>0</v>
      </c>
      <c r="T1695" s="320">
        <f t="shared" si="396"/>
        <v>0</v>
      </c>
      <c r="U1695" s="320"/>
      <c r="V1695" s="320" t="e">
        <f>VLOOKUP(S1695,'Price list'!D$15:S$298,15,FALSE)</f>
        <v>#N/A</v>
      </c>
      <c r="W1695" s="320">
        <f t="shared" si="397"/>
        <v>0</v>
      </c>
      <c r="X1695" s="320">
        <f t="shared" si="398"/>
        <v>0</v>
      </c>
      <c r="Y1695" s="318" t="e">
        <f t="shared" si="394"/>
        <v>#N/A</v>
      </c>
      <c r="Z1695" s="318">
        <f t="shared" si="399"/>
        <v>0</v>
      </c>
      <c r="AC1695" s="318" t="e">
        <f t="shared" si="400"/>
        <v>#N/A</v>
      </c>
      <c r="AD1695" s="318">
        <f t="shared" si="401"/>
        <v>0</v>
      </c>
      <c r="AE1695" s="318" t="e">
        <f t="shared" si="402"/>
        <v>#N/A</v>
      </c>
      <c r="AF1695" s="318" t="e">
        <f>VLOOKUP(AC1695,'Price list'!AN:AO,2,FALSE)</f>
        <v>#N/A</v>
      </c>
      <c r="AG1695" s="318">
        <f t="shared" si="403"/>
        <v>0</v>
      </c>
      <c r="AH1695" s="318">
        <f t="shared" si="404"/>
        <v>0</v>
      </c>
      <c r="AI1695" s="318">
        <f t="shared" si="405"/>
        <v>0</v>
      </c>
    </row>
    <row r="1696" spans="19:35" x14ac:dyDescent="0.25">
      <c r="S1696" s="320">
        <f t="shared" si="395"/>
        <v>0</v>
      </c>
      <c r="T1696" s="320">
        <f t="shared" si="396"/>
        <v>0</v>
      </c>
      <c r="U1696" s="320"/>
      <c r="V1696" s="320" t="e">
        <f>VLOOKUP(S1696,'Price list'!D$15:S$298,15,FALSE)</f>
        <v>#N/A</v>
      </c>
      <c r="W1696" s="320">
        <f t="shared" si="397"/>
        <v>0</v>
      </c>
      <c r="X1696" s="320">
        <f t="shared" si="398"/>
        <v>0</v>
      </c>
      <c r="Y1696" s="318" t="e">
        <f t="shared" si="394"/>
        <v>#N/A</v>
      </c>
      <c r="Z1696" s="318">
        <f t="shared" si="399"/>
        <v>0</v>
      </c>
      <c r="AC1696" s="318" t="e">
        <f t="shared" si="400"/>
        <v>#N/A</v>
      </c>
      <c r="AD1696" s="318">
        <f t="shared" si="401"/>
        <v>0</v>
      </c>
      <c r="AE1696" s="318" t="e">
        <f t="shared" si="402"/>
        <v>#N/A</v>
      </c>
      <c r="AF1696" s="318" t="e">
        <f>VLOOKUP(AC1696,'Price list'!AN:AO,2,FALSE)</f>
        <v>#N/A</v>
      </c>
      <c r="AG1696" s="318">
        <f t="shared" si="403"/>
        <v>0</v>
      </c>
      <c r="AH1696" s="318">
        <f t="shared" si="404"/>
        <v>0</v>
      </c>
      <c r="AI1696" s="318">
        <f t="shared" si="405"/>
        <v>0</v>
      </c>
    </row>
    <row r="1697" spans="19:35" x14ac:dyDescent="0.25">
      <c r="S1697" s="320">
        <f t="shared" si="395"/>
        <v>0</v>
      </c>
      <c r="T1697" s="320">
        <f t="shared" si="396"/>
        <v>0</v>
      </c>
      <c r="U1697" s="320"/>
      <c r="V1697" s="320" t="e">
        <f>VLOOKUP(S1697,'Price list'!D$15:S$298,15,FALSE)</f>
        <v>#N/A</v>
      </c>
      <c r="W1697" s="320">
        <f t="shared" si="397"/>
        <v>0</v>
      </c>
      <c r="X1697" s="320">
        <f t="shared" si="398"/>
        <v>0</v>
      </c>
      <c r="Y1697" s="318" t="e">
        <f t="shared" si="394"/>
        <v>#N/A</v>
      </c>
      <c r="Z1697" s="318">
        <f t="shared" si="399"/>
        <v>0</v>
      </c>
      <c r="AC1697" s="318" t="e">
        <f t="shared" si="400"/>
        <v>#N/A</v>
      </c>
      <c r="AD1697" s="318">
        <f t="shared" si="401"/>
        <v>0</v>
      </c>
      <c r="AE1697" s="318" t="e">
        <f t="shared" si="402"/>
        <v>#N/A</v>
      </c>
      <c r="AF1697" s="318" t="e">
        <f>VLOOKUP(AC1697,'Price list'!AN:AO,2,FALSE)</f>
        <v>#N/A</v>
      </c>
      <c r="AG1697" s="318">
        <f t="shared" si="403"/>
        <v>0</v>
      </c>
      <c r="AH1697" s="318">
        <f t="shared" si="404"/>
        <v>0</v>
      </c>
      <c r="AI1697" s="318">
        <f t="shared" si="405"/>
        <v>0</v>
      </c>
    </row>
    <row r="1698" spans="19:35" x14ac:dyDescent="0.25">
      <c r="S1698" s="320">
        <f t="shared" si="395"/>
        <v>0</v>
      </c>
      <c r="T1698" s="320">
        <f t="shared" si="396"/>
        <v>0</v>
      </c>
      <c r="U1698" s="320"/>
      <c r="V1698" s="320" t="e">
        <f>VLOOKUP(S1698,'Price list'!D$15:S$298,15,FALSE)</f>
        <v>#N/A</v>
      </c>
      <c r="W1698" s="320">
        <f t="shared" si="397"/>
        <v>0</v>
      </c>
      <c r="X1698" s="320">
        <f t="shared" si="398"/>
        <v>0</v>
      </c>
      <c r="Y1698" s="318" t="e">
        <f t="shared" si="394"/>
        <v>#N/A</v>
      </c>
      <c r="Z1698" s="318">
        <f t="shared" si="399"/>
        <v>0</v>
      </c>
      <c r="AC1698" s="318" t="e">
        <f t="shared" si="400"/>
        <v>#N/A</v>
      </c>
      <c r="AD1698" s="318">
        <f t="shared" si="401"/>
        <v>0</v>
      </c>
      <c r="AE1698" s="318" t="e">
        <f t="shared" si="402"/>
        <v>#N/A</v>
      </c>
      <c r="AF1698" s="318" t="e">
        <f>VLOOKUP(AC1698,'Price list'!AN:AO,2,FALSE)</f>
        <v>#N/A</v>
      </c>
      <c r="AG1698" s="318">
        <f t="shared" si="403"/>
        <v>0</v>
      </c>
      <c r="AH1698" s="318">
        <f t="shared" si="404"/>
        <v>0</v>
      </c>
      <c r="AI1698" s="318">
        <f t="shared" si="405"/>
        <v>0</v>
      </c>
    </row>
    <row r="1699" spans="19:35" x14ac:dyDescent="0.25">
      <c r="S1699" s="320">
        <f t="shared" si="395"/>
        <v>0</v>
      </c>
      <c r="T1699" s="320">
        <f t="shared" si="396"/>
        <v>0</v>
      </c>
      <c r="U1699" s="320"/>
      <c r="V1699" s="320" t="e">
        <f>VLOOKUP(S1699,'Price list'!D$15:S$298,15,FALSE)</f>
        <v>#N/A</v>
      </c>
      <c r="W1699" s="320">
        <f t="shared" si="397"/>
        <v>0</v>
      </c>
      <c r="X1699" s="320">
        <f t="shared" si="398"/>
        <v>0</v>
      </c>
      <c r="Y1699" s="318" t="e">
        <f t="shared" si="394"/>
        <v>#N/A</v>
      </c>
      <c r="Z1699" s="318">
        <f t="shared" si="399"/>
        <v>0</v>
      </c>
      <c r="AC1699" s="318" t="e">
        <f t="shared" si="400"/>
        <v>#N/A</v>
      </c>
      <c r="AD1699" s="318">
        <f t="shared" si="401"/>
        <v>0</v>
      </c>
      <c r="AE1699" s="318" t="e">
        <f t="shared" si="402"/>
        <v>#N/A</v>
      </c>
      <c r="AF1699" s="318" t="e">
        <f>VLOOKUP(AC1699,'Price list'!AN:AO,2,FALSE)</f>
        <v>#N/A</v>
      </c>
      <c r="AG1699" s="318">
        <f t="shared" si="403"/>
        <v>0</v>
      </c>
      <c r="AH1699" s="318">
        <f t="shared" si="404"/>
        <v>0</v>
      </c>
      <c r="AI1699" s="318">
        <f t="shared" si="405"/>
        <v>0</v>
      </c>
    </row>
    <row r="1700" spans="19:35" x14ac:dyDescent="0.25">
      <c r="S1700" s="320">
        <f t="shared" si="395"/>
        <v>0</v>
      </c>
      <c r="T1700" s="320">
        <f t="shared" si="396"/>
        <v>0</v>
      </c>
      <c r="U1700" s="320"/>
      <c r="V1700" s="320" t="e">
        <f>VLOOKUP(S1700,'Price list'!D$15:S$298,15,FALSE)</f>
        <v>#N/A</v>
      </c>
      <c r="W1700" s="320">
        <f t="shared" si="397"/>
        <v>0</v>
      </c>
      <c r="X1700" s="320">
        <f t="shared" si="398"/>
        <v>0</v>
      </c>
      <c r="Y1700" s="318" t="e">
        <f t="shared" si="394"/>
        <v>#N/A</v>
      </c>
      <c r="Z1700" s="318">
        <f t="shared" si="399"/>
        <v>0</v>
      </c>
      <c r="AC1700" s="318" t="e">
        <f t="shared" si="400"/>
        <v>#N/A</v>
      </c>
      <c r="AD1700" s="318">
        <f t="shared" si="401"/>
        <v>0</v>
      </c>
      <c r="AE1700" s="318" t="e">
        <f t="shared" si="402"/>
        <v>#N/A</v>
      </c>
      <c r="AF1700" s="318" t="e">
        <f>VLOOKUP(AC1700,'Price list'!AN:AO,2,FALSE)</f>
        <v>#N/A</v>
      </c>
      <c r="AG1700" s="318">
        <f t="shared" si="403"/>
        <v>0</v>
      </c>
      <c r="AH1700" s="318">
        <f t="shared" si="404"/>
        <v>0</v>
      </c>
      <c r="AI1700" s="318">
        <f t="shared" si="405"/>
        <v>0</v>
      </c>
    </row>
    <row r="1701" spans="19:35" x14ac:dyDescent="0.25">
      <c r="S1701" s="320">
        <f t="shared" si="395"/>
        <v>0</v>
      </c>
      <c r="T1701" s="320">
        <f t="shared" si="396"/>
        <v>0</v>
      </c>
      <c r="U1701" s="320"/>
      <c r="V1701" s="320" t="e">
        <f>VLOOKUP(S1701,'Price list'!D$15:S$298,15,FALSE)</f>
        <v>#N/A</v>
      </c>
      <c r="W1701" s="320">
        <f t="shared" si="397"/>
        <v>0</v>
      </c>
      <c r="X1701" s="320">
        <f t="shared" si="398"/>
        <v>0</v>
      </c>
      <c r="Y1701" s="318" t="e">
        <f t="shared" si="394"/>
        <v>#N/A</v>
      </c>
      <c r="Z1701" s="318">
        <f t="shared" si="399"/>
        <v>0</v>
      </c>
      <c r="AC1701" s="318" t="e">
        <f t="shared" si="400"/>
        <v>#N/A</v>
      </c>
      <c r="AD1701" s="318">
        <f t="shared" si="401"/>
        <v>0</v>
      </c>
      <c r="AE1701" s="318" t="e">
        <f t="shared" si="402"/>
        <v>#N/A</v>
      </c>
      <c r="AF1701" s="318" t="e">
        <f>VLOOKUP(AC1701,'Price list'!AN:AO,2,FALSE)</f>
        <v>#N/A</v>
      </c>
      <c r="AG1701" s="318">
        <f t="shared" si="403"/>
        <v>0</v>
      </c>
      <c r="AH1701" s="318">
        <f t="shared" si="404"/>
        <v>0</v>
      </c>
      <c r="AI1701" s="318">
        <f t="shared" si="405"/>
        <v>0</v>
      </c>
    </row>
    <row r="1702" spans="19:35" x14ac:dyDescent="0.25">
      <c r="S1702" s="320">
        <f t="shared" si="395"/>
        <v>0</v>
      </c>
      <c r="T1702" s="320">
        <f t="shared" si="396"/>
        <v>0</v>
      </c>
      <c r="U1702" s="320"/>
      <c r="V1702" s="320" t="e">
        <f>VLOOKUP(S1702,'Price list'!D$15:S$298,15,FALSE)</f>
        <v>#N/A</v>
      </c>
      <c r="W1702" s="320">
        <f t="shared" si="397"/>
        <v>0</v>
      </c>
      <c r="X1702" s="320">
        <f t="shared" si="398"/>
        <v>0</v>
      </c>
      <c r="Y1702" s="318" t="e">
        <f t="shared" si="394"/>
        <v>#N/A</v>
      </c>
      <c r="Z1702" s="318">
        <f t="shared" si="399"/>
        <v>0</v>
      </c>
      <c r="AC1702" s="318" t="e">
        <f t="shared" si="400"/>
        <v>#N/A</v>
      </c>
      <c r="AD1702" s="318">
        <f t="shared" si="401"/>
        <v>0</v>
      </c>
      <c r="AE1702" s="318" t="e">
        <f t="shared" si="402"/>
        <v>#N/A</v>
      </c>
      <c r="AF1702" s="318" t="e">
        <f>VLOOKUP(AC1702,'Price list'!AN:AO,2,FALSE)</f>
        <v>#N/A</v>
      </c>
      <c r="AG1702" s="318">
        <f t="shared" si="403"/>
        <v>0</v>
      </c>
      <c r="AH1702" s="318">
        <f t="shared" si="404"/>
        <v>0</v>
      </c>
      <c r="AI1702" s="318">
        <f t="shared" si="405"/>
        <v>0</v>
      </c>
    </row>
    <row r="1703" spans="19:35" x14ac:dyDescent="0.25">
      <c r="S1703" s="320">
        <f t="shared" si="395"/>
        <v>0</v>
      </c>
      <c r="T1703" s="320">
        <f t="shared" si="396"/>
        <v>0</v>
      </c>
      <c r="U1703" s="320"/>
      <c r="V1703" s="320" t="e">
        <f>VLOOKUP(S1703,'Price list'!D$15:S$298,15,FALSE)</f>
        <v>#N/A</v>
      </c>
      <c r="W1703" s="320">
        <f t="shared" si="397"/>
        <v>0</v>
      </c>
      <c r="X1703" s="320">
        <f t="shared" si="398"/>
        <v>0</v>
      </c>
      <c r="Y1703" s="318" t="e">
        <f t="shared" si="394"/>
        <v>#N/A</v>
      </c>
      <c r="Z1703" s="318">
        <f t="shared" si="399"/>
        <v>0</v>
      </c>
      <c r="AC1703" s="318" t="e">
        <f t="shared" si="400"/>
        <v>#N/A</v>
      </c>
      <c r="AD1703" s="318">
        <f t="shared" si="401"/>
        <v>0</v>
      </c>
      <c r="AE1703" s="318" t="e">
        <f t="shared" si="402"/>
        <v>#N/A</v>
      </c>
      <c r="AF1703" s="318" t="e">
        <f>VLOOKUP(AC1703,'Price list'!AN:AO,2,FALSE)</f>
        <v>#N/A</v>
      </c>
      <c r="AG1703" s="318">
        <f t="shared" si="403"/>
        <v>0</v>
      </c>
      <c r="AH1703" s="318">
        <f t="shared" si="404"/>
        <v>0</v>
      </c>
      <c r="AI1703" s="318">
        <f t="shared" si="405"/>
        <v>0</v>
      </c>
    </row>
    <row r="1704" spans="19:35" x14ac:dyDescent="0.25">
      <c r="S1704" s="320">
        <f t="shared" si="395"/>
        <v>0</v>
      </c>
      <c r="T1704" s="320">
        <f t="shared" si="396"/>
        <v>0</v>
      </c>
      <c r="U1704" s="320"/>
      <c r="V1704" s="320" t="e">
        <f>VLOOKUP(S1704,'Price list'!D$15:S$298,15,FALSE)</f>
        <v>#N/A</v>
      </c>
      <c r="W1704" s="320">
        <f t="shared" si="397"/>
        <v>0</v>
      </c>
      <c r="X1704" s="320">
        <f t="shared" si="398"/>
        <v>0</v>
      </c>
      <c r="Y1704" s="318" t="e">
        <f t="shared" si="394"/>
        <v>#N/A</v>
      </c>
      <c r="Z1704" s="318">
        <f t="shared" si="399"/>
        <v>0</v>
      </c>
      <c r="AC1704" s="318" t="e">
        <f t="shared" si="400"/>
        <v>#N/A</v>
      </c>
      <c r="AD1704" s="318">
        <f t="shared" si="401"/>
        <v>0</v>
      </c>
      <c r="AE1704" s="318" t="e">
        <f t="shared" si="402"/>
        <v>#N/A</v>
      </c>
      <c r="AF1704" s="318" t="e">
        <f>VLOOKUP(AC1704,'Price list'!AN:AO,2,FALSE)</f>
        <v>#N/A</v>
      </c>
      <c r="AG1704" s="318">
        <f t="shared" si="403"/>
        <v>0</v>
      </c>
      <c r="AH1704" s="318">
        <f t="shared" si="404"/>
        <v>0</v>
      </c>
      <c r="AI1704" s="318">
        <f t="shared" si="405"/>
        <v>0</v>
      </c>
    </row>
    <row r="1705" spans="19:35" x14ac:dyDescent="0.25">
      <c r="S1705" s="320">
        <f t="shared" si="395"/>
        <v>0</v>
      </c>
      <c r="T1705" s="320">
        <f t="shared" si="396"/>
        <v>0</v>
      </c>
      <c r="U1705" s="320"/>
      <c r="V1705" s="320" t="e">
        <f>VLOOKUP(S1705,'Price list'!D$15:S$298,15,FALSE)</f>
        <v>#N/A</v>
      </c>
      <c r="W1705" s="320">
        <f t="shared" si="397"/>
        <v>0</v>
      </c>
      <c r="X1705" s="320">
        <f t="shared" si="398"/>
        <v>0</v>
      </c>
      <c r="Y1705" s="318" t="e">
        <f t="shared" si="394"/>
        <v>#N/A</v>
      </c>
      <c r="Z1705" s="318">
        <f t="shared" si="399"/>
        <v>0</v>
      </c>
      <c r="AC1705" s="318" t="e">
        <f t="shared" si="400"/>
        <v>#N/A</v>
      </c>
      <c r="AD1705" s="318">
        <f t="shared" si="401"/>
        <v>0</v>
      </c>
      <c r="AE1705" s="318" t="e">
        <f t="shared" si="402"/>
        <v>#N/A</v>
      </c>
      <c r="AF1705" s="318" t="e">
        <f>VLOOKUP(AC1705,'Price list'!AN:AO,2,FALSE)</f>
        <v>#N/A</v>
      </c>
      <c r="AG1705" s="318">
        <f t="shared" si="403"/>
        <v>0</v>
      </c>
      <c r="AH1705" s="318">
        <f t="shared" si="404"/>
        <v>0</v>
      </c>
      <c r="AI1705" s="318">
        <f t="shared" si="405"/>
        <v>0</v>
      </c>
    </row>
    <row r="1706" spans="19:35" x14ac:dyDescent="0.25">
      <c r="S1706" s="320">
        <f t="shared" si="395"/>
        <v>0</v>
      </c>
      <c r="T1706" s="320">
        <f t="shared" si="396"/>
        <v>0</v>
      </c>
      <c r="U1706" s="320"/>
      <c r="V1706" s="320" t="e">
        <f>VLOOKUP(S1706,'Price list'!D$15:S$298,15,FALSE)</f>
        <v>#N/A</v>
      </c>
      <c r="W1706" s="320">
        <f t="shared" si="397"/>
        <v>0</v>
      </c>
      <c r="X1706" s="320">
        <f t="shared" si="398"/>
        <v>0</v>
      </c>
      <c r="Y1706" s="318" t="e">
        <f t="shared" si="394"/>
        <v>#N/A</v>
      </c>
      <c r="Z1706" s="318">
        <f t="shared" si="399"/>
        <v>0</v>
      </c>
      <c r="AC1706" s="318" t="e">
        <f t="shared" si="400"/>
        <v>#N/A</v>
      </c>
      <c r="AD1706" s="318">
        <f t="shared" si="401"/>
        <v>0</v>
      </c>
      <c r="AE1706" s="318" t="e">
        <f t="shared" si="402"/>
        <v>#N/A</v>
      </c>
      <c r="AF1706" s="318" t="e">
        <f>VLOOKUP(AC1706,'Price list'!AN:AO,2,FALSE)</f>
        <v>#N/A</v>
      </c>
      <c r="AG1706" s="318">
        <f t="shared" si="403"/>
        <v>0</v>
      </c>
      <c r="AH1706" s="318">
        <f t="shared" si="404"/>
        <v>0</v>
      </c>
      <c r="AI1706" s="318">
        <f t="shared" si="405"/>
        <v>0</v>
      </c>
    </row>
    <row r="1707" spans="19:35" x14ac:dyDescent="0.25">
      <c r="S1707" s="320">
        <f t="shared" si="395"/>
        <v>0</v>
      </c>
      <c r="T1707" s="320">
        <f t="shared" si="396"/>
        <v>0</v>
      </c>
      <c r="U1707" s="320"/>
      <c r="V1707" s="320" t="e">
        <f>VLOOKUP(S1707,'Price list'!D$15:S$298,15,FALSE)</f>
        <v>#N/A</v>
      </c>
      <c r="W1707" s="320">
        <f t="shared" si="397"/>
        <v>0</v>
      </c>
      <c r="X1707" s="320">
        <f t="shared" si="398"/>
        <v>0</v>
      </c>
      <c r="Y1707" s="318" t="e">
        <f t="shared" si="394"/>
        <v>#N/A</v>
      </c>
      <c r="Z1707" s="318">
        <f t="shared" si="399"/>
        <v>0</v>
      </c>
      <c r="AC1707" s="318" t="e">
        <f t="shared" si="400"/>
        <v>#N/A</v>
      </c>
      <c r="AD1707" s="318">
        <f t="shared" si="401"/>
        <v>0</v>
      </c>
      <c r="AE1707" s="318" t="e">
        <f t="shared" si="402"/>
        <v>#N/A</v>
      </c>
      <c r="AF1707" s="318" t="e">
        <f>VLOOKUP(AC1707,'Price list'!AN:AO,2,FALSE)</f>
        <v>#N/A</v>
      </c>
      <c r="AG1707" s="318">
        <f t="shared" si="403"/>
        <v>0</v>
      </c>
      <c r="AH1707" s="318">
        <f t="shared" si="404"/>
        <v>0</v>
      </c>
      <c r="AI1707" s="318">
        <f t="shared" si="405"/>
        <v>0</v>
      </c>
    </row>
    <row r="1708" spans="19:35" x14ac:dyDescent="0.25">
      <c r="S1708" s="320">
        <f t="shared" si="395"/>
        <v>0</v>
      </c>
      <c r="T1708" s="320">
        <f t="shared" si="396"/>
        <v>0</v>
      </c>
      <c r="U1708" s="320"/>
      <c r="V1708" s="320" t="e">
        <f>VLOOKUP(S1708,'Price list'!D$15:S$298,15,FALSE)</f>
        <v>#N/A</v>
      </c>
      <c r="W1708" s="320">
        <f t="shared" si="397"/>
        <v>0</v>
      </c>
      <c r="X1708" s="320">
        <f t="shared" si="398"/>
        <v>0</v>
      </c>
      <c r="Y1708" s="318" t="e">
        <f t="shared" si="394"/>
        <v>#N/A</v>
      </c>
      <c r="Z1708" s="318">
        <f t="shared" si="399"/>
        <v>0</v>
      </c>
      <c r="AC1708" s="318" t="e">
        <f t="shared" si="400"/>
        <v>#N/A</v>
      </c>
      <c r="AD1708" s="318">
        <f t="shared" si="401"/>
        <v>0</v>
      </c>
      <c r="AE1708" s="318" t="e">
        <f t="shared" si="402"/>
        <v>#N/A</v>
      </c>
      <c r="AF1708" s="318" t="e">
        <f>VLOOKUP(AC1708,'Price list'!AN:AO,2,FALSE)</f>
        <v>#N/A</v>
      </c>
      <c r="AG1708" s="318">
        <f t="shared" si="403"/>
        <v>0</v>
      </c>
      <c r="AH1708" s="318">
        <f t="shared" si="404"/>
        <v>0</v>
      </c>
      <c r="AI1708" s="318">
        <f t="shared" si="405"/>
        <v>0</v>
      </c>
    </row>
    <row r="1709" spans="19:35" x14ac:dyDescent="0.25">
      <c r="S1709" s="320">
        <f t="shared" si="395"/>
        <v>0</v>
      </c>
      <c r="T1709" s="320">
        <f t="shared" si="396"/>
        <v>0</v>
      </c>
      <c r="U1709" s="320"/>
      <c r="V1709" s="320" t="e">
        <f>VLOOKUP(S1709,'Price list'!D$15:S$298,15,FALSE)</f>
        <v>#N/A</v>
      </c>
      <c r="W1709" s="320">
        <f t="shared" si="397"/>
        <v>0</v>
      </c>
      <c r="X1709" s="320">
        <f t="shared" si="398"/>
        <v>0</v>
      </c>
      <c r="Y1709" s="318" t="e">
        <f t="shared" si="394"/>
        <v>#N/A</v>
      </c>
      <c r="Z1709" s="318">
        <f t="shared" si="399"/>
        <v>0</v>
      </c>
      <c r="AC1709" s="318" t="e">
        <f t="shared" si="400"/>
        <v>#N/A</v>
      </c>
      <c r="AD1709" s="318">
        <f t="shared" si="401"/>
        <v>0</v>
      </c>
      <c r="AE1709" s="318" t="e">
        <f t="shared" si="402"/>
        <v>#N/A</v>
      </c>
      <c r="AF1709" s="318" t="e">
        <f>VLOOKUP(AC1709,'Price list'!AN:AO,2,FALSE)</f>
        <v>#N/A</v>
      </c>
      <c r="AG1709" s="318">
        <f t="shared" si="403"/>
        <v>0</v>
      </c>
      <c r="AH1709" s="318">
        <f t="shared" si="404"/>
        <v>0</v>
      </c>
      <c r="AI1709" s="318">
        <f t="shared" si="405"/>
        <v>0</v>
      </c>
    </row>
    <row r="1710" spans="19:35" x14ac:dyDescent="0.25">
      <c r="S1710" s="320">
        <f t="shared" si="395"/>
        <v>0</v>
      </c>
      <c r="T1710" s="320">
        <f t="shared" si="396"/>
        <v>0</v>
      </c>
      <c r="U1710" s="320"/>
      <c r="V1710" s="320" t="e">
        <f>VLOOKUP(S1710,'Price list'!D$15:S$298,15,FALSE)</f>
        <v>#N/A</v>
      </c>
      <c r="W1710" s="320">
        <f t="shared" si="397"/>
        <v>0</v>
      </c>
      <c r="X1710" s="320">
        <f t="shared" si="398"/>
        <v>0</v>
      </c>
      <c r="Y1710" s="318" t="e">
        <f t="shared" si="394"/>
        <v>#N/A</v>
      </c>
      <c r="Z1710" s="318">
        <f t="shared" si="399"/>
        <v>0</v>
      </c>
      <c r="AC1710" s="318" t="e">
        <f t="shared" si="400"/>
        <v>#N/A</v>
      </c>
      <c r="AD1710" s="318">
        <f t="shared" si="401"/>
        <v>0</v>
      </c>
      <c r="AE1710" s="318" t="e">
        <f t="shared" si="402"/>
        <v>#N/A</v>
      </c>
      <c r="AF1710" s="318" t="e">
        <f>VLOOKUP(AC1710,'Price list'!AN:AO,2,FALSE)</f>
        <v>#N/A</v>
      </c>
      <c r="AG1710" s="318">
        <f t="shared" si="403"/>
        <v>0</v>
      </c>
      <c r="AH1710" s="318">
        <f t="shared" si="404"/>
        <v>0</v>
      </c>
      <c r="AI1710" s="318">
        <f t="shared" si="405"/>
        <v>0</v>
      </c>
    </row>
    <row r="1711" spans="19:35" x14ac:dyDescent="0.25">
      <c r="S1711" s="320">
        <f t="shared" si="395"/>
        <v>0</v>
      </c>
      <c r="T1711" s="320">
        <f t="shared" si="396"/>
        <v>0</v>
      </c>
      <c r="U1711" s="320"/>
      <c r="V1711" s="320" t="e">
        <f>VLOOKUP(S1711,'Price list'!D$15:S$298,15,FALSE)</f>
        <v>#N/A</v>
      </c>
      <c r="W1711" s="320">
        <f t="shared" si="397"/>
        <v>0</v>
      </c>
      <c r="X1711" s="320">
        <f t="shared" si="398"/>
        <v>0</v>
      </c>
      <c r="Y1711" s="318" t="e">
        <f t="shared" si="394"/>
        <v>#N/A</v>
      </c>
      <c r="Z1711" s="318">
        <f t="shared" si="399"/>
        <v>0</v>
      </c>
      <c r="AC1711" s="318" t="e">
        <f t="shared" si="400"/>
        <v>#N/A</v>
      </c>
      <c r="AD1711" s="318">
        <f t="shared" si="401"/>
        <v>0</v>
      </c>
      <c r="AE1711" s="318" t="e">
        <f t="shared" si="402"/>
        <v>#N/A</v>
      </c>
      <c r="AF1711" s="318" t="e">
        <f>VLOOKUP(AC1711,'Price list'!AN:AO,2,FALSE)</f>
        <v>#N/A</v>
      </c>
      <c r="AG1711" s="318">
        <f t="shared" si="403"/>
        <v>0</v>
      </c>
      <c r="AH1711" s="318">
        <f t="shared" si="404"/>
        <v>0</v>
      </c>
      <c r="AI1711" s="318">
        <f t="shared" si="405"/>
        <v>0</v>
      </c>
    </row>
    <row r="1712" spans="19:35" x14ac:dyDescent="0.25">
      <c r="S1712" s="320">
        <f t="shared" si="395"/>
        <v>0</v>
      </c>
      <c r="T1712" s="320">
        <f t="shared" si="396"/>
        <v>0</v>
      </c>
      <c r="U1712" s="320"/>
      <c r="V1712" s="320" t="e">
        <f>VLOOKUP(S1712,'Price list'!D$15:S$298,15,FALSE)</f>
        <v>#N/A</v>
      </c>
      <c r="W1712" s="320">
        <f t="shared" si="397"/>
        <v>0</v>
      </c>
      <c r="X1712" s="320">
        <f t="shared" si="398"/>
        <v>0</v>
      </c>
      <c r="Y1712" s="318" t="e">
        <f t="shared" si="394"/>
        <v>#N/A</v>
      </c>
      <c r="Z1712" s="318">
        <f t="shared" si="399"/>
        <v>0</v>
      </c>
      <c r="AC1712" s="318" t="e">
        <f t="shared" si="400"/>
        <v>#N/A</v>
      </c>
      <c r="AD1712" s="318">
        <f t="shared" si="401"/>
        <v>0</v>
      </c>
      <c r="AE1712" s="318" t="e">
        <f t="shared" si="402"/>
        <v>#N/A</v>
      </c>
      <c r="AF1712" s="318" t="e">
        <f>VLOOKUP(AC1712,'Price list'!AN:AO,2,FALSE)</f>
        <v>#N/A</v>
      </c>
      <c r="AG1712" s="318">
        <f t="shared" si="403"/>
        <v>0</v>
      </c>
      <c r="AH1712" s="318">
        <f t="shared" si="404"/>
        <v>0</v>
      </c>
      <c r="AI1712" s="318">
        <f t="shared" si="405"/>
        <v>0</v>
      </c>
    </row>
    <row r="1713" spans="19:35" x14ac:dyDescent="0.25">
      <c r="S1713" s="320">
        <f t="shared" si="395"/>
        <v>0</v>
      </c>
      <c r="T1713" s="320">
        <f t="shared" si="396"/>
        <v>0</v>
      </c>
      <c r="U1713" s="320"/>
      <c r="V1713" s="320" t="e">
        <f>VLOOKUP(S1713,'Price list'!D$15:S$298,15,FALSE)</f>
        <v>#N/A</v>
      </c>
      <c r="W1713" s="320">
        <f t="shared" si="397"/>
        <v>0</v>
      </c>
      <c r="X1713" s="320">
        <f t="shared" si="398"/>
        <v>0</v>
      </c>
      <c r="Y1713" s="318" t="e">
        <f t="shared" si="394"/>
        <v>#N/A</v>
      </c>
      <c r="Z1713" s="318">
        <f t="shared" si="399"/>
        <v>0</v>
      </c>
      <c r="AC1713" s="318" t="e">
        <f t="shared" si="400"/>
        <v>#N/A</v>
      </c>
      <c r="AD1713" s="318">
        <f t="shared" si="401"/>
        <v>0</v>
      </c>
      <c r="AE1713" s="318" t="e">
        <f t="shared" si="402"/>
        <v>#N/A</v>
      </c>
      <c r="AF1713" s="318" t="e">
        <f>VLOOKUP(AC1713,'Price list'!AN:AO,2,FALSE)</f>
        <v>#N/A</v>
      </c>
      <c r="AG1713" s="318">
        <f t="shared" si="403"/>
        <v>0</v>
      </c>
      <c r="AH1713" s="318">
        <f t="shared" si="404"/>
        <v>0</v>
      </c>
      <c r="AI1713" s="318">
        <f t="shared" si="405"/>
        <v>0</v>
      </c>
    </row>
    <row r="1714" spans="19:35" x14ac:dyDescent="0.25">
      <c r="S1714" s="320">
        <f t="shared" si="395"/>
        <v>0</v>
      </c>
      <c r="T1714" s="320">
        <f t="shared" si="396"/>
        <v>0</v>
      </c>
      <c r="U1714" s="320"/>
      <c r="V1714" s="320" t="e">
        <f>VLOOKUP(S1714,'Price list'!D$15:S$298,15,FALSE)</f>
        <v>#N/A</v>
      </c>
      <c r="W1714" s="320">
        <f t="shared" si="397"/>
        <v>0</v>
      </c>
      <c r="X1714" s="320">
        <f t="shared" si="398"/>
        <v>0</v>
      </c>
      <c r="Y1714" s="318" t="e">
        <f t="shared" si="394"/>
        <v>#N/A</v>
      </c>
      <c r="Z1714" s="318">
        <f t="shared" si="399"/>
        <v>0</v>
      </c>
      <c r="AC1714" s="318" t="e">
        <f t="shared" si="400"/>
        <v>#N/A</v>
      </c>
      <c r="AD1714" s="318">
        <f t="shared" si="401"/>
        <v>0</v>
      </c>
      <c r="AE1714" s="318" t="e">
        <f t="shared" si="402"/>
        <v>#N/A</v>
      </c>
      <c r="AF1714" s="318" t="e">
        <f>VLOOKUP(AC1714,'Price list'!AN:AO,2,FALSE)</f>
        <v>#N/A</v>
      </c>
      <c r="AG1714" s="318">
        <f t="shared" si="403"/>
        <v>0</v>
      </c>
      <c r="AH1714" s="318">
        <f t="shared" si="404"/>
        <v>0</v>
      </c>
      <c r="AI1714" s="318">
        <f t="shared" si="405"/>
        <v>0</v>
      </c>
    </row>
    <row r="1715" spans="19:35" x14ac:dyDescent="0.25">
      <c r="S1715" s="320">
        <f t="shared" si="395"/>
        <v>0</v>
      </c>
      <c r="T1715" s="320">
        <f t="shared" si="396"/>
        <v>0</v>
      </c>
      <c r="U1715" s="320"/>
      <c r="V1715" s="320" t="e">
        <f>VLOOKUP(S1715,'Price list'!D$15:S$298,15,FALSE)</f>
        <v>#N/A</v>
      </c>
      <c r="W1715" s="320">
        <f t="shared" si="397"/>
        <v>0</v>
      </c>
      <c r="X1715" s="320">
        <f t="shared" si="398"/>
        <v>0</v>
      </c>
      <c r="Y1715" s="318" t="e">
        <f t="shared" si="394"/>
        <v>#N/A</v>
      </c>
      <c r="Z1715" s="318">
        <f t="shared" si="399"/>
        <v>0</v>
      </c>
      <c r="AC1715" s="318" t="e">
        <f t="shared" si="400"/>
        <v>#N/A</v>
      </c>
      <c r="AD1715" s="318">
        <f t="shared" si="401"/>
        <v>0</v>
      </c>
      <c r="AE1715" s="318" t="e">
        <f t="shared" si="402"/>
        <v>#N/A</v>
      </c>
      <c r="AF1715" s="318" t="e">
        <f>VLOOKUP(AC1715,'Price list'!AN:AO,2,FALSE)</f>
        <v>#N/A</v>
      </c>
      <c r="AG1715" s="318">
        <f t="shared" si="403"/>
        <v>0</v>
      </c>
      <c r="AH1715" s="318">
        <f t="shared" si="404"/>
        <v>0</v>
      </c>
      <c r="AI1715" s="318">
        <f t="shared" si="405"/>
        <v>0</v>
      </c>
    </row>
    <row r="1716" spans="19:35" x14ac:dyDescent="0.25">
      <c r="S1716" s="320">
        <f t="shared" si="395"/>
        <v>0</v>
      </c>
      <c r="T1716" s="320">
        <f t="shared" si="396"/>
        <v>0</v>
      </c>
      <c r="U1716" s="320"/>
      <c r="V1716" s="320" t="e">
        <f>VLOOKUP(S1716,'Price list'!D$15:S$298,15,FALSE)</f>
        <v>#N/A</v>
      </c>
      <c r="W1716" s="320">
        <f t="shared" si="397"/>
        <v>0</v>
      </c>
      <c r="X1716" s="320">
        <f t="shared" si="398"/>
        <v>0</v>
      </c>
      <c r="Y1716" s="318" t="e">
        <f t="shared" si="394"/>
        <v>#N/A</v>
      </c>
      <c r="Z1716" s="318">
        <f t="shared" si="399"/>
        <v>0</v>
      </c>
      <c r="AC1716" s="318" t="e">
        <f t="shared" si="400"/>
        <v>#N/A</v>
      </c>
      <c r="AD1716" s="318">
        <f t="shared" si="401"/>
        <v>0</v>
      </c>
      <c r="AE1716" s="318" t="e">
        <f t="shared" si="402"/>
        <v>#N/A</v>
      </c>
      <c r="AF1716" s="318" t="e">
        <f>VLOOKUP(AC1716,'Price list'!AN:AO,2,FALSE)</f>
        <v>#N/A</v>
      </c>
      <c r="AG1716" s="318">
        <f t="shared" si="403"/>
        <v>0</v>
      </c>
      <c r="AH1716" s="318">
        <f t="shared" si="404"/>
        <v>0</v>
      </c>
      <c r="AI1716" s="318">
        <f t="shared" si="405"/>
        <v>0</v>
      </c>
    </row>
    <row r="1717" spans="19:35" x14ac:dyDescent="0.25">
      <c r="S1717" s="320">
        <f t="shared" si="395"/>
        <v>0</v>
      </c>
      <c r="T1717" s="320">
        <f t="shared" si="396"/>
        <v>0</v>
      </c>
      <c r="U1717" s="320"/>
      <c r="V1717" s="320" t="e">
        <f>VLOOKUP(S1717,'Price list'!D$15:S$298,15,FALSE)</f>
        <v>#N/A</v>
      </c>
      <c r="W1717" s="320">
        <f t="shared" si="397"/>
        <v>0</v>
      </c>
      <c r="X1717" s="320">
        <f t="shared" si="398"/>
        <v>0</v>
      </c>
      <c r="Y1717" s="318" t="e">
        <f t="shared" si="394"/>
        <v>#N/A</v>
      </c>
      <c r="Z1717" s="318">
        <f t="shared" si="399"/>
        <v>0</v>
      </c>
      <c r="AC1717" s="318" t="e">
        <f t="shared" si="400"/>
        <v>#N/A</v>
      </c>
      <c r="AD1717" s="318">
        <f t="shared" si="401"/>
        <v>0</v>
      </c>
      <c r="AE1717" s="318" t="e">
        <f t="shared" si="402"/>
        <v>#N/A</v>
      </c>
      <c r="AF1717" s="318" t="e">
        <f>VLOOKUP(AC1717,'Price list'!AN:AO,2,FALSE)</f>
        <v>#N/A</v>
      </c>
      <c r="AG1717" s="318">
        <f t="shared" si="403"/>
        <v>0</v>
      </c>
      <c r="AH1717" s="318">
        <f t="shared" si="404"/>
        <v>0</v>
      </c>
      <c r="AI1717" s="318">
        <f t="shared" si="405"/>
        <v>0</v>
      </c>
    </row>
    <row r="1718" spans="19:35" x14ac:dyDescent="0.25">
      <c r="S1718" s="320">
        <f t="shared" si="395"/>
        <v>0</v>
      </c>
      <c r="T1718" s="320">
        <f t="shared" si="396"/>
        <v>0</v>
      </c>
      <c r="U1718" s="320"/>
      <c r="V1718" s="320" t="e">
        <f>VLOOKUP(S1718,'Price list'!D$15:S$298,15,FALSE)</f>
        <v>#N/A</v>
      </c>
      <c r="W1718" s="320">
        <f t="shared" si="397"/>
        <v>0</v>
      </c>
      <c r="X1718" s="320">
        <f t="shared" si="398"/>
        <v>0</v>
      </c>
      <c r="Y1718" s="318" t="e">
        <f t="shared" si="394"/>
        <v>#N/A</v>
      </c>
      <c r="Z1718" s="318">
        <f t="shared" si="399"/>
        <v>0</v>
      </c>
      <c r="AC1718" s="318" t="e">
        <f t="shared" si="400"/>
        <v>#N/A</v>
      </c>
      <c r="AD1718" s="318">
        <f t="shared" si="401"/>
        <v>0</v>
      </c>
      <c r="AE1718" s="318" t="e">
        <f t="shared" si="402"/>
        <v>#N/A</v>
      </c>
      <c r="AF1718" s="318" t="e">
        <f>VLOOKUP(AC1718,'Price list'!AN:AO,2,FALSE)</f>
        <v>#N/A</v>
      </c>
      <c r="AG1718" s="318">
        <f t="shared" si="403"/>
        <v>0</v>
      </c>
      <c r="AH1718" s="318">
        <f t="shared" si="404"/>
        <v>0</v>
      </c>
      <c r="AI1718" s="318">
        <f t="shared" si="405"/>
        <v>0</v>
      </c>
    </row>
    <row r="1719" spans="19:35" x14ac:dyDescent="0.25">
      <c r="S1719" s="320">
        <f t="shared" si="395"/>
        <v>0</v>
      </c>
      <c r="T1719" s="320">
        <f t="shared" si="396"/>
        <v>0</v>
      </c>
      <c r="U1719" s="320"/>
      <c r="V1719" s="320" t="e">
        <f>VLOOKUP(S1719,'Price list'!D$15:S$298,15,FALSE)</f>
        <v>#N/A</v>
      </c>
      <c r="W1719" s="320">
        <f t="shared" si="397"/>
        <v>0</v>
      </c>
      <c r="X1719" s="320">
        <f t="shared" si="398"/>
        <v>0</v>
      </c>
      <c r="Y1719" s="318" t="e">
        <f t="shared" si="394"/>
        <v>#N/A</v>
      </c>
      <c r="Z1719" s="318">
        <f t="shared" si="399"/>
        <v>0</v>
      </c>
      <c r="AC1719" s="318" t="e">
        <f t="shared" si="400"/>
        <v>#N/A</v>
      </c>
      <c r="AD1719" s="318">
        <f t="shared" si="401"/>
        <v>0</v>
      </c>
      <c r="AE1719" s="318" t="e">
        <f t="shared" si="402"/>
        <v>#N/A</v>
      </c>
      <c r="AF1719" s="318" t="e">
        <f>VLOOKUP(AC1719,'Price list'!AN:AO,2,FALSE)</f>
        <v>#N/A</v>
      </c>
      <c r="AG1719" s="318">
        <f t="shared" si="403"/>
        <v>0</v>
      </c>
      <c r="AH1719" s="318">
        <f t="shared" si="404"/>
        <v>0</v>
      </c>
      <c r="AI1719" s="318">
        <f t="shared" si="405"/>
        <v>0</v>
      </c>
    </row>
    <row r="1720" spans="19:35" x14ac:dyDescent="0.25">
      <c r="S1720" s="320">
        <f t="shared" si="395"/>
        <v>0</v>
      </c>
      <c r="T1720" s="320">
        <f t="shared" si="396"/>
        <v>0</v>
      </c>
      <c r="U1720" s="320"/>
      <c r="V1720" s="320" t="e">
        <f>VLOOKUP(S1720,'Price list'!D$15:S$298,15,FALSE)</f>
        <v>#N/A</v>
      </c>
      <c r="W1720" s="320">
        <f t="shared" si="397"/>
        <v>0</v>
      </c>
      <c r="X1720" s="320">
        <f t="shared" si="398"/>
        <v>0</v>
      </c>
      <c r="Y1720" s="318" t="e">
        <f t="shared" si="394"/>
        <v>#N/A</v>
      </c>
      <c r="Z1720" s="318">
        <f t="shared" si="399"/>
        <v>0</v>
      </c>
      <c r="AC1720" s="318" t="e">
        <f t="shared" si="400"/>
        <v>#N/A</v>
      </c>
      <c r="AD1720" s="318">
        <f t="shared" si="401"/>
        <v>0</v>
      </c>
      <c r="AE1720" s="318" t="e">
        <f t="shared" si="402"/>
        <v>#N/A</v>
      </c>
      <c r="AF1720" s="318" t="e">
        <f>VLOOKUP(AC1720,'Price list'!AN:AO,2,FALSE)</f>
        <v>#N/A</v>
      </c>
      <c r="AG1720" s="318">
        <f t="shared" si="403"/>
        <v>0</v>
      </c>
      <c r="AH1720" s="318">
        <f t="shared" si="404"/>
        <v>0</v>
      </c>
      <c r="AI1720" s="318">
        <f t="shared" si="405"/>
        <v>0</v>
      </c>
    </row>
    <row r="1721" spans="19:35" x14ac:dyDescent="0.25">
      <c r="S1721" s="320">
        <f t="shared" si="395"/>
        <v>0</v>
      </c>
      <c r="T1721" s="320">
        <f t="shared" si="396"/>
        <v>0</v>
      </c>
      <c r="U1721" s="320"/>
      <c r="V1721" s="320" t="e">
        <f>VLOOKUP(S1721,'Price list'!D$15:S$298,15,FALSE)</f>
        <v>#N/A</v>
      </c>
      <c r="W1721" s="320">
        <f t="shared" si="397"/>
        <v>0</v>
      </c>
      <c r="X1721" s="320">
        <f t="shared" si="398"/>
        <v>0</v>
      </c>
      <c r="Y1721" s="318" t="e">
        <f t="shared" si="394"/>
        <v>#N/A</v>
      </c>
      <c r="Z1721" s="318">
        <f t="shared" si="399"/>
        <v>0</v>
      </c>
      <c r="AC1721" s="318" t="e">
        <f t="shared" si="400"/>
        <v>#N/A</v>
      </c>
      <c r="AD1721" s="318">
        <f t="shared" si="401"/>
        <v>0</v>
      </c>
      <c r="AE1721" s="318" t="e">
        <f t="shared" si="402"/>
        <v>#N/A</v>
      </c>
      <c r="AF1721" s="318" t="e">
        <f>VLOOKUP(AC1721,'Price list'!AN:AO,2,FALSE)</f>
        <v>#N/A</v>
      </c>
      <c r="AG1721" s="318">
        <f t="shared" si="403"/>
        <v>0</v>
      </c>
      <c r="AH1721" s="318">
        <f t="shared" si="404"/>
        <v>0</v>
      </c>
      <c r="AI1721" s="318">
        <f t="shared" si="405"/>
        <v>0</v>
      </c>
    </row>
    <row r="1722" spans="19:35" x14ac:dyDescent="0.25">
      <c r="S1722" s="320">
        <f t="shared" si="395"/>
        <v>0</v>
      </c>
      <c r="T1722" s="320">
        <f t="shared" si="396"/>
        <v>0</v>
      </c>
      <c r="U1722" s="320"/>
      <c r="V1722" s="320" t="e">
        <f>VLOOKUP(S1722,'Price list'!D$15:S$298,15,FALSE)</f>
        <v>#N/A</v>
      </c>
      <c r="W1722" s="320">
        <f t="shared" si="397"/>
        <v>0</v>
      </c>
      <c r="X1722" s="320">
        <f t="shared" si="398"/>
        <v>0</v>
      </c>
      <c r="Y1722" s="318" t="e">
        <f t="shared" si="394"/>
        <v>#N/A</v>
      </c>
      <c r="Z1722" s="318">
        <f t="shared" si="399"/>
        <v>0</v>
      </c>
      <c r="AC1722" s="318" t="e">
        <f t="shared" si="400"/>
        <v>#N/A</v>
      </c>
      <c r="AD1722" s="318">
        <f t="shared" si="401"/>
        <v>0</v>
      </c>
      <c r="AE1722" s="318" t="e">
        <f t="shared" si="402"/>
        <v>#N/A</v>
      </c>
      <c r="AF1722" s="318" t="e">
        <f>VLOOKUP(AC1722,'Price list'!AN:AO,2,FALSE)</f>
        <v>#N/A</v>
      </c>
      <c r="AG1722" s="318">
        <f t="shared" si="403"/>
        <v>0</v>
      </c>
      <c r="AH1722" s="318">
        <f t="shared" si="404"/>
        <v>0</v>
      </c>
      <c r="AI1722" s="318">
        <f t="shared" si="405"/>
        <v>0</v>
      </c>
    </row>
    <row r="1723" spans="19:35" x14ac:dyDescent="0.25">
      <c r="S1723" s="320">
        <f t="shared" si="395"/>
        <v>0</v>
      </c>
      <c r="T1723" s="320">
        <f t="shared" si="396"/>
        <v>0</v>
      </c>
      <c r="U1723" s="320"/>
      <c r="V1723" s="320" t="e">
        <f>VLOOKUP(S1723,'Price list'!D$15:S$298,15,FALSE)</f>
        <v>#N/A</v>
      </c>
      <c r="W1723" s="320">
        <f t="shared" si="397"/>
        <v>0</v>
      </c>
      <c r="X1723" s="320">
        <f t="shared" si="398"/>
        <v>0</v>
      </c>
      <c r="Y1723" s="318" t="e">
        <f t="shared" si="394"/>
        <v>#N/A</v>
      </c>
      <c r="Z1723" s="318">
        <f t="shared" si="399"/>
        <v>0</v>
      </c>
      <c r="AC1723" s="318" t="e">
        <f t="shared" si="400"/>
        <v>#N/A</v>
      </c>
      <c r="AD1723" s="318">
        <f t="shared" si="401"/>
        <v>0</v>
      </c>
      <c r="AE1723" s="318" t="e">
        <f t="shared" si="402"/>
        <v>#N/A</v>
      </c>
      <c r="AF1723" s="318" t="e">
        <f>VLOOKUP(AC1723,'Price list'!AN:AO,2,FALSE)</f>
        <v>#N/A</v>
      </c>
      <c r="AG1723" s="318">
        <f t="shared" si="403"/>
        <v>0</v>
      </c>
      <c r="AH1723" s="318">
        <f t="shared" si="404"/>
        <v>0</v>
      </c>
      <c r="AI1723" s="318">
        <f t="shared" si="405"/>
        <v>0</v>
      </c>
    </row>
    <row r="1724" spans="19:35" x14ac:dyDescent="0.25">
      <c r="S1724" s="320">
        <f t="shared" si="395"/>
        <v>0</v>
      </c>
      <c r="T1724" s="320">
        <f t="shared" si="396"/>
        <v>0</v>
      </c>
      <c r="U1724" s="320"/>
      <c r="V1724" s="320" t="e">
        <f>VLOOKUP(S1724,'Price list'!D$15:S$298,15,FALSE)</f>
        <v>#N/A</v>
      </c>
      <c r="W1724" s="320">
        <f t="shared" si="397"/>
        <v>0</v>
      </c>
      <c r="X1724" s="320">
        <f t="shared" si="398"/>
        <v>0</v>
      </c>
      <c r="Y1724" s="318" t="e">
        <f t="shared" si="394"/>
        <v>#N/A</v>
      </c>
      <c r="Z1724" s="318">
        <f t="shared" si="399"/>
        <v>0</v>
      </c>
      <c r="AC1724" s="318" t="e">
        <f t="shared" si="400"/>
        <v>#N/A</v>
      </c>
      <c r="AD1724" s="318">
        <f t="shared" si="401"/>
        <v>0</v>
      </c>
      <c r="AE1724" s="318" t="e">
        <f t="shared" si="402"/>
        <v>#N/A</v>
      </c>
      <c r="AF1724" s="318" t="e">
        <f>VLOOKUP(AC1724,'Price list'!AN:AO,2,FALSE)</f>
        <v>#N/A</v>
      </c>
      <c r="AG1724" s="318">
        <f t="shared" si="403"/>
        <v>0</v>
      </c>
      <c r="AH1724" s="318">
        <f t="shared" si="404"/>
        <v>0</v>
      </c>
      <c r="AI1724" s="318">
        <f t="shared" si="405"/>
        <v>0</v>
      </c>
    </row>
    <row r="1725" spans="19:35" x14ac:dyDescent="0.25">
      <c r="S1725" s="320">
        <f t="shared" si="395"/>
        <v>0</v>
      </c>
      <c r="T1725" s="320">
        <f t="shared" si="396"/>
        <v>0</v>
      </c>
      <c r="U1725" s="320"/>
      <c r="V1725" s="320" t="e">
        <f>VLOOKUP(S1725,'Price list'!D$15:S$298,15,FALSE)</f>
        <v>#N/A</v>
      </c>
      <c r="W1725" s="320">
        <f t="shared" si="397"/>
        <v>0</v>
      </c>
      <c r="X1725" s="320">
        <f t="shared" si="398"/>
        <v>0</v>
      </c>
      <c r="Y1725" s="318" t="e">
        <f t="shared" si="394"/>
        <v>#N/A</v>
      </c>
      <c r="Z1725" s="318">
        <f t="shared" si="399"/>
        <v>0</v>
      </c>
      <c r="AC1725" s="318" t="e">
        <f t="shared" si="400"/>
        <v>#N/A</v>
      </c>
      <c r="AD1725" s="318">
        <f t="shared" si="401"/>
        <v>0</v>
      </c>
      <c r="AE1725" s="318" t="e">
        <f t="shared" si="402"/>
        <v>#N/A</v>
      </c>
      <c r="AF1725" s="318" t="e">
        <f>VLOOKUP(AC1725,'Price list'!AN:AO,2,FALSE)</f>
        <v>#N/A</v>
      </c>
      <c r="AG1725" s="318">
        <f t="shared" si="403"/>
        <v>0</v>
      </c>
      <c r="AH1725" s="318">
        <f t="shared" si="404"/>
        <v>0</v>
      </c>
      <c r="AI1725" s="318">
        <f t="shared" si="405"/>
        <v>0</v>
      </c>
    </row>
    <row r="1726" spans="19:35" x14ac:dyDescent="0.25">
      <c r="S1726" s="320">
        <f t="shared" si="395"/>
        <v>0</v>
      </c>
      <c r="T1726" s="320">
        <f t="shared" si="396"/>
        <v>0</v>
      </c>
      <c r="U1726" s="320"/>
      <c r="V1726" s="320" t="e">
        <f>VLOOKUP(S1726,'Price list'!D$15:S$298,15,FALSE)</f>
        <v>#N/A</v>
      </c>
      <c r="W1726" s="320">
        <f t="shared" si="397"/>
        <v>0</v>
      </c>
      <c r="X1726" s="320">
        <f t="shared" si="398"/>
        <v>0</v>
      </c>
      <c r="Y1726" s="318" t="e">
        <f t="shared" si="394"/>
        <v>#N/A</v>
      </c>
      <c r="Z1726" s="318">
        <f t="shared" si="399"/>
        <v>0</v>
      </c>
      <c r="AC1726" s="318" t="e">
        <f t="shared" si="400"/>
        <v>#N/A</v>
      </c>
      <c r="AD1726" s="318">
        <f t="shared" si="401"/>
        <v>0</v>
      </c>
      <c r="AE1726" s="318" t="e">
        <f t="shared" si="402"/>
        <v>#N/A</v>
      </c>
      <c r="AF1726" s="318" t="e">
        <f>VLOOKUP(AC1726,'Price list'!AN:AO,2,FALSE)</f>
        <v>#N/A</v>
      </c>
      <c r="AG1726" s="318">
        <f t="shared" si="403"/>
        <v>0</v>
      </c>
      <c r="AH1726" s="318">
        <f t="shared" si="404"/>
        <v>0</v>
      </c>
      <c r="AI1726" s="318">
        <f t="shared" si="405"/>
        <v>0</v>
      </c>
    </row>
    <row r="1727" spans="19:35" x14ac:dyDescent="0.25">
      <c r="S1727" s="320">
        <f t="shared" si="395"/>
        <v>0</v>
      </c>
      <c r="T1727" s="320">
        <f t="shared" si="396"/>
        <v>0</v>
      </c>
      <c r="U1727" s="320"/>
      <c r="V1727" s="320" t="e">
        <f>VLOOKUP(S1727,'Price list'!D$15:S$298,15,FALSE)</f>
        <v>#N/A</v>
      </c>
      <c r="W1727" s="320">
        <f t="shared" si="397"/>
        <v>0</v>
      </c>
      <c r="X1727" s="320">
        <f t="shared" si="398"/>
        <v>0</v>
      </c>
      <c r="Y1727" s="318" t="e">
        <f t="shared" si="394"/>
        <v>#N/A</v>
      </c>
      <c r="Z1727" s="318">
        <f t="shared" si="399"/>
        <v>0</v>
      </c>
      <c r="AC1727" s="318" t="e">
        <f t="shared" si="400"/>
        <v>#N/A</v>
      </c>
      <c r="AD1727" s="318">
        <f t="shared" si="401"/>
        <v>0</v>
      </c>
      <c r="AE1727" s="318" t="e">
        <f t="shared" si="402"/>
        <v>#N/A</v>
      </c>
      <c r="AF1727" s="318" t="e">
        <f>VLOOKUP(AC1727,'Price list'!AN:AO,2,FALSE)</f>
        <v>#N/A</v>
      </c>
      <c r="AG1727" s="318">
        <f t="shared" si="403"/>
        <v>0</v>
      </c>
      <c r="AH1727" s="318">
        <f t="shared" si="404"/>
        <v>0</v>
      </c>
      <c r="AI1727" s="318">
        <f t="shared" si="405"/>
        <v>0</v>
      </c>
    </row>
    <row r="1728" spans="19:35" x14ac:dyDescent="0.25">
      <c r="S1728" s="320">
        <f t="shared" si="395"/>
        <v>0</v>
      </c>
      <c r="T1728" s="320">
        <f t="shared" si="396"/>
        <v>0</v>
      </c>
      <c r="U1728" s="320"/>
      <c r="V1728" s="320" t="e">
        <f>VLOOKUP(S1728,'Price list'!D$15:S$298,15,FALSE)</f>
        <v>#N/A</v>
      </c>
      <c r="W1728" s="320">
        <f t="shared" si="397"/>
        <v>0</v>
      </c>
      <c r="X1728" s="320">
        <f t="shared" si="398"/>
        <v>0</v>
      </c>
      <c r="Y1728" s="318" t="e">
        <f t="shared" si="394"/>
        <v>#N/A</v>
      </c>
      <c r="Z1728" s="318">
        <f t="shared" si="399"/>
        <v>0</v>
      </c>
      <c r="AC1728" s="318" t="e">
        <f t="shared" si="400"/>
        <v>#N/A</v>
      </c>
      <c r="AD1728" s="318">
        <f t="shared" si="401"/>
        <v>0</v>
      </c>
      <c r="AE1728" s="318" t="e">
        <f t="shared" si="402"/>
        <v>#N/A</v>
      </c>
      <c r="AF1728" s="318" t="e">
        <f>VLOOKUP(AC1728,'Price list'!AN:AO,2,FALSE)</f>
        <v>#N/A</v>
      </c>
      <c r="AG1728" s="318">
        <f t="shared" si="403"/>
        <v>0</v>
      </c>
      <c r="AH1728" s="318">
        <f t="shared" si="404"/>
        <v>0</v>
      </c>
      <c r="AI1728" s="318">
        <f t="shared" si="405"/>
        <v>0</v>
      </c>
    </row>
    <row r="1729" spans="19:35" x14ac:dyDescent="0.25">
      <c r="S1729" s="320">
        <f t="shared" si="395"/>
        <v>0</v>
      </c>
      <c r="T1729" s="320">
        <f t="shared" si="396"/>
        <v>0</v>
      </c>
      <c r="U1729" s="320"/>
      <c r="V1729" s="320" t="e">
        <f>VLOOKUP(S1729,'Price list'!D$15:S$298,15,FALSE)</f>
        <v>#N/A</v>
      </c>
      <c r="W1729" s="320">
        <f t="shared" si="397"/>
        <v>0</v>
      </c>
      <c r="X1729" s="320">
        <f t="shared" si="398"/>
        <v>0</v>
      </c>
      <c r="Y1729" s="318" t="e">
        <f t="shared" si="394"/>
        <v>#N/A</v>
      </c>
      <c r="Z1729" s="318">
        <f t="shared" si="399"/>
        <v>0</v>
      </c>
      <c r="AC1729" s="318" t="e">
        <f t="shared" si="400"/>
        <v>#N/A</v>
      </c>
      <c r="AD1729" s="318">
        <f t="shared" si="401"/>
        <v>0</v>
      </c>
      <c r="AE1729" s="318" t="e">
        <f t="shared" si="402"/>
        <v>#N/A</v>
      </c>
      <c r="AF1729" s="318" t="e">
        <f>VLOOKUP(AC1729,'Price list'!AN:AO,2,FALSE)</f>
        <v>#N/A</v>
      </c>
      <c r="AG1729" s="318">
        <f t="shared" si="403"/>
        <v>0</v>
      </c>
      <c r="AH1729" s="318">
        <f t="shared" si="404"/>
        <v>0</v>
      </c>
      <c r="AI1729" s="318">
        <f t="shared" si="405"/>
        <v>0</v>
      </c>
    </row>
    <row r="1730" spans="19:35" x14ac:dyDescent="0.25">
      <c r="S1730" s="320">
        <f t="shared" si="395"/>
        <v>0</v>
      </c>
      <c r="T1730" s="320">
        <f t="shared" si="396"/>
        <v>0</v>
      </c>
      <c r="U1730" s="320"/>
      <c r="V1730" s="320" t="e">
        <f>VLOOKUP(S1730,'Price list'!D$15:S$298,15,FALSE)</f>
        <v>#N/A</v>
      </c>
      <c r="W1730" s="320">
        <f t="shared" si="397"/>
        <v>0</v>
      </c>
      <c r="X1730" s="320">
        <f t="shared" si="398"/>
        <v>0</v>
      </c>
      <c r="Y1730" s="318" t="e">
        <f t="shared" si="394"/>
        <v>#N/A</v>
      </c>
      <c r="Z1730" s="318">
        <f t="shared" si="399"/>
        <v>0</v>
      </c>
      <c r="AC1730" s="318" t="e">
        <f t="shared" si="400"/>
        <v>#N/A</v>
      </c>
      <c r="AD1730" s="318">
        <f t="shared" si="401"/>
        <v>0</v>
      </c>
      <c r="AE1730" s="318" t="e">
        <f t="shared" si="402"/>
        <v>#N/A</v>
      </c>
      <c r="AF1730" s="318" t="e">
        <f>VLOOKUP(AC1730,'Price list'!AN:AO,2,FALSE)</f>
        <v>#N/A</v>
      </c>
      <c r="AG1730" s="318">
        <f t="shared" si="403"/>
        <v>0</v>
      </c>
      <c r="AH1730" s="318">
        <f t="shared" si="404"/>
        <v>0</v>
      </c>
      <c r="AI1730" s="318">
        <f t="shared" si="405"/>
        <v>0</v>
      </c>
    </row>
    <row r="1731" spans="19:35" x14ac:dyDescent="0.25">
      <c r="S1731" s="320">
        <f t="shared" si="395"/>
        <v>0</v>
      </c>
      <c r="T1731" s="320">
        <f t="shared" si="396"/>
        <v>0</v>
      </c>
      <c r="U1731" s="320"/>
      <c r="V1731" s="320" t="e">
        <f>VLOOKUP(S1731,'Price list'!D$15:S$298,15,FALSE)</f>
        <v>#N/A</v>
      </c>
      <c r="W1731" s="320">
        <f t="shared" si="397"/>
        <v>0</v>
      </c>
      <c r="X1731" s="320">
        <f t="shared" si="398"/>
        <v>0</v>
      </c>
      <c r="Y1731" s="318" t="e">
        <f t="shared" ref="Y1731:Y1794" si="406">VLOOKUP(A1731,AA:AB,2,FALSE)</f>
        <v>#N/A</v>
      </c>
      <c r="Z1731" s="318">
        <f t="shared" si="399"/>
        <v>0</v>
      </c>
      <c r="AC1731" s="318" t="e">
        <f t="shared" si="400"/>
        <v>#N/A</v>
      </c>
      <c r="AD1731" s="318">
        <f t="shared" si="401"/>
        <v>0</v>
      </c>
      <c r="AE1731" s="318" t="e">
        <f t="shared" si="402"/>
        <v>#N/A</v>
      </c>
      <c r="AF1731" s="318" t="e">
        <f>VLOOKUP(AC1731,'Price list'!AN:AO,2,FALSE)</f>
        <v>#N/A</v>
      </c>
      <c r="AG1731" s="318">
        <f t="shared" si="403"/>
        <v>0</v>
      </c>
      <c r="AH1731" s="318">
        <f t="shared" si="404"/>
        <v>0</v>
      </c>
      <c r="AI1731" s="318">
        <f t="shared" si="405"/>
        <v>0</v>
      </c>
    </row>
    <row r="1732" spans="19:35" x14ac:dyDescent="0.25">
      <c r="S1732" s="320">
        <f t="shared" si="395"/>
        <v>0</v>
      </c>
      <c r="T1732" s="320">
        <f t="shared" si="396"/>
        <v>0</v>
      </c>
      <c r="U1732" s="320"/>
      <c r="V1732" s="320" t="e">
        <f>VLOOKUP(S1732,'Price list'!D$15:S$298,15,FALSE)</f>
        <v>#N/A</v>
      </c>
      <c r="W1732" s="320">
        <f t="shared" si="397"/>
        <v>0</v>
      </c>
      <c r="X1732" s="320">
        <f t="shared" si="398"/>
        <v>0</v>
      </c>
      <c r="Y1732" s="318" t="e">
        <f t="shared" si="406"/>
        <v>#N/A</v>
      </c>
      <c r="Z1732" s="318">
        <f t="shared" si="399"/>
        <v>0</v>
      </c>
      <c r="AC1732" s="318" t="e">
        <f t="shared" si="400"/>
        <v>#N/A</v>
      </c>
      <c r="AD1732" s="318">
        <f t="shared" si="401"/>
        <v>0</v>
      </c>
      <c r="AE1732" s="318" t="e">
        <f t="shared" si="402"/>
        <v>#N/A</v>
      </c>
      <c r="AF1732" s="318" t="e">
        <f>VLOOKUP(AC1732,'Price list'!AN:AO,2,FALSE)</f>
        <v>#N/A</v>
      </c>
      <c r="AG1732" s="318">
        <f t="shared" si="403"/>
        <v>0</v>
      </c>
      <c r="AH1732" s="318">
        <f t="shared" si="404"/>
        <v>0</v>
      </c>
      <c r="AI1732" s="318">
        <f t="shared" si="405"/>
        <v>0</v>
      </c>
    </row>
    <row r="1733" spans="19:35" x14ac:dyDescent="0.25">
      <c r="S1733" s="320">
        <f t="shared" si="395"/>
        <v>0</v>
      </c>
      <c r="T1733" s="320">
        <f t="shared" si="396"/>
        <v>0</v>
      </c>
      <c r="U1733" s="320"/>
      <c r="V1733" s="320" t="e">
        <f>VLOOKUP(S1733,'Price list'!D$15:S$298,15,FALSE)</f>
        <v>#N/A</v>
      </c>
      <c r="W1733" s="320">
        <f t="shared" si="397"/>
        <v>0</v>
      </c>
      <c r="X1733" s="320">
        <f t="shared" si="398"/>
        <v>0</v>
      </c>
      <c r="Y1733" s="318" t="e">
        <f t="shared" si="406"/>
        <v>#N/A</v>
      </c>
      <c r="Z1733" s="318">
        <f t="shared" si="399"/>
        <v>0</v>
      </c>
      <c r="AC1733" s="318" t="e">
        <f t="shared" si="400"/>
        <v>#N/A</v>
      </c>
      <c r="AD1733" s="318">
        <f t="shared" si="401"/>
        <v>0</v>
      </c>
      <c r="AE1733" s="318" t="e">
        <f t="shared" si="402"/>
        <v>#N/A</v>
      </c>
      <c r="AF1733" s="318" t="e">
        <f>VLOOKUP(AC1733,'Price list'!AN:AO,2,FALSE)</f>
        <v>#N/A</v>
      </c>
      <c r="AG1733" s="318">
        <f t="shared" si="403"/>
        <v>0</v>
      </c>
      <c r="AH1733" s="318">
        <f t="shared" si="404"/>
        <v>0</v>
      </c>
      <c r="AI1733" s="318">
        <f t="shared" si="405"/>
        <v>0</v>
      </c>
    </row>
    <row r="1734" spans="19:35" x14ac:dyDescent="0.25">
      <c r="S1734" s="320">
        <f t="shared" si="395"/>
        <v>0</v>
      </c>
      <c r="T1734" s="320">
        <f t="shared" si="396"/>
        <v>0</v>
      </c>
      <c r="U1734" s="320"/>
      <c r="V1734" s="320" t="e">
        <f>VLOOKUP(S1734,'Price list'!D$15:S$298,15,FALSE)</f>
        <v>#N/A</v>
      </c>
      <c r="W1734" s="320">
        <f t="shared" si="397"/>
        <v>0</v>
      </c>
      <c r="X1734" s="320">
        <f t="shared" si="398"/>
        <v>0</v>
      </c>
      <c r="Y1734" s="318" t="e">
        <f t="shared" si="406"/>
        <v>#N/A</v>
      </c>
      <c r="Z1734" s="318">
        <f t="shared" si="399"/>
        <v>0</v>
      </c>
      <c r="AC1734" s="318" t="e">
        <f t="shared" si="400"/>
        <v>#N/A</v>
      </c>
      <c r="AD1734" s="318">
        <f t="shared" si="401"/>
        <v>0</v>
      </c>
      <c r="AE1734" s="318" t="e">
        <f t="shared" si="402"/>
        <v>#N/A</v>
      </c>
      <c r="AF1734" s="318" t="e">
        <f>VLOOKUP(AC1734,'Price list'!AN:AO,2,FALSE)</f>
        <v>#N/A</v>
      </c>
      <c r="AG1734" s="318">
        <f t="shared" si="403"/>
        <v>0</v>
      </c>
      <c r="AH1734" s="318">
        <f t="shared" si="404"/>
        <v>0</v>
      </c>
      <c r="AI1734" s="318">
        <f t="shared" si="405"/>
        <v>0</v>
      </c>
    </row>
    <row r="1735" spans="19:35" x14ac:dyDescent="0.25">
      <c r="S1735" s="320">
        <f t="shared" si="395"/>
        <v>0</v>
      </c>
      <c r="T1735" s="320">
        <f t="shared" si="396"/>
        <v>0</v>
      </c>
      <c r="U1735" s="320"/>
      <c r="V1735" s="320" t="e">
        <f>VLOOKUP(S1735,'Price list'!D$15:S$298,15,FALSE)</f>
        <v>#N/A</v>
      </c>
      <c r="W1735" s="320">
        <f t="shared" si="397"/>
        <v>0</v>
      </c>
      <c r="X1735" s="320">
        <f t="shared" si="398"/>
        <v>0</v>
      </c>
      <c r="Y1735" s="318" t="e">
        <f t="shared" si="406"/>
        <v>#N/A</v>
      </c>
      <c r="Z1735" s="318">
        <f t="shared" si="399"/>
        <v>0</v>
      </c>
      <c r="AC1735" s="318" t="e">
        <f t="shared" si="400"/>
        <v>#N/A</v>
      </c>
      <c r="AD1735" s="318">
        <f t="shared" si="401"/>
        <v>0</v>
      </c>
      <c r="AE1735" s="318" t="e">
        <f t="shared" si="402"/>
        <v>#N/A</v>
      </c>
      <c r="AF1735" s="318" t="e">
        <f>VLOOKUP(AC1735,'Price list'!AN:AO,2,FALSE)</f>
        <v>#N/A</v>
      </c>
      <c r="AG1735" s="318">
        <f t="shared" si="403"/>
        <v>0</v>
      </c>
      <c r="AH1735" s="318">
        <f t="shared" si="404"/>
        <v>0</v>
      </c>
      <c r="AI1735" s="318">
        <f t="shared" si="405"/>
        <v>0</v>
      </c>
    </row>
    <row r="1736" spans="19:35" x14ac:dyDescent="0.25">
      <c r="S1736" s="320">
        <f t="shared" si="395"/>
        <v>0</v>
      </c>
      <c r="T1736" s="320">
        <f t="shared" si="396"/>
        <v>0</v>
      </c>
      <c r="U1736" s="320"/>
      <c r="V1736" s="320" t="e">
        <f>VLOOKUP(S1736,'Price list'!D$15:S$298,15,FALSE)</f>
        <v>#N/A</v>
      </c>
      <c r="W1736" s="320">
        <f t="shared" si="397"/>
        <v>0</v>
      </c>
      <c r="X1736" s="320">
        <f t="shared" si="398"/>
        <v>0</v>
      </c>
      <c r="Y1736" s="318" t="e">
        <f t="shared" si="406"/>
        <v>#N/A</v>
      </c>
      <c r="Z1736" s="318">
        <f t="shared" si="399"/>
        <v>0</v>
      </c>
      <c r="AC1736" s="318" t="e">
        <f t="shared" si="400"/>
        <v>#N/A</v>
      </c>
      <c r="AD1736" s="318">
        <f t="shared" si="401"/>
        <v>0</v>
      </c>
      <c r="AE1736" s="318" t="e">
        <f t="shared" si="402"/>
        <v>#N/A</v>
      </c>
      <c r="AF1736" s="318" t="e">
        <f>VLOOKUP(AC1736,'Price list'!AN:AO,2,FALSE)</f>
        <v>#N/A</v>
      </c>
      <c r="AG1736" s="318">
        <f t="shared" si="403"/>
        <v>0</v>
      </c>
      <c r="AH1736" s="318">
        <f t="shared" si="404"/>
        <v>0</v>
      </c>
      <c r="AI1736" s="318">
        <f t="shared" si="405"/>
        <v>0</v>
      </c>
    </row>
    <row r="1737" spans="19:35" x14ac:dyDescent="0.25">
      <c r="S1737" s="320">
        <f t="shared" ref="S1737:S1800" si="407">E1737</f>
        <v>0</v>
      </c>
      <c r="T1737" s="320">
        <f t="shared" ref="T1737:T1800" si="408">D1737</f>
        <v>0</v>
      </c>
      <c r="U1737" s="320"/>
      <c r="V1737" s="320" t="e">
        <f>VLOOKUP(S1737,'Price list'!D$15:S$298,15,FALSE)</f>
        <v>#N/A</v>
      </c>
      <c r="W1737" s="320">
        <f t="shared" ref="W1737:W1800" si="409">G1737</f>
        <v>0</v>
      </c>
      <c r="X1737" s="320">
        <f t="shared" ref="X1737:X1800" si="410">H1737</f>
        <v>0</v>
      </c>
      <c r="Y1737" s="318" t="e">
        <f t="shared" si="406"/>
        <v>#N/A</v>
      </c>
      <c r="Z1737" s="318">
        <f t="shared" ref="Z1737:Z1800" si="411">B1737</f>
        <v>0</v>
      </c>
      <c r="AC1737" s="318" t="e">
        <f t="shared" ref="AC1737:AC1800" si="412">CONCATENATE(Y1737,S1737,Z1737)</f>
        <v>#N/A</v>
      </c>
      <c r="AD1737" s="318">
        <f t="shared" ref="AD1737:AD1800" si="413">S1737</f>
        <v>0</v>
      </c>
      <c r="AE1737" s="318" t="e">
        <f t="shared" ref="AE1737:AE1800" si="414">CONCATENATE(Y1737,AD1737)</f>
        <v>#N/A</v>
      </c>
      <c r="AF1737" s="318" t="e">
        <f>VLOOKUP(AC1737,'Price list'!AN:AO,2,FALSE)</f>
        <v>#N/A</v>
      </c>
      <c r="AG1737" s="318">
        <f t="shared" ref="AG1737:AG1800" si="415">S1737</f>
        <v>0</v>
      </c>
      <c r="AH1737" s="318">
        <f t="shared" ref="AH1737:AH1800" si="416">W1737</f>
        <v>0</v>
      </c>
      <c r="AI1737" s="318">
        <f t="shared" ref="AI1737:AI1800" si="417">X1737</f>
        <v>0</v>
      </c>
    </row>
    <row r="1738" spans="19:35" x14ac:dyDescent="0.25">
      <c r="S1738" s="320">
        <f t="shared" si="407"/>
        <v>0</v>
      </c>
      <c r="T1738" s="320">
        <f t="shared" si="408"/>
        <v>0</v>
      </c>
      <c r="U1738" s="320"/>
      <c r="V1738" s="320" t="e">
        <f>VLOOKUP(S1738,'Price list'!D$15:S$298,15,FALSE)</f>
        <v>#N/A</v>
      </c>
      <c r="W1738" s="320">
        <f t="shared" si="409"/>
        <v>0</v>
      </c>
      <c r="X1738" s="320">
        <f t="shared" si="410"/>
        <v>0</v>
      </c>
      <c r="Y1738" s="318" t="e">
        <f t="shared" si="406"/>
        <v>#N/A</v>
      </c>
      <c r="Z1738" s="318">
        <f t="shared" si="411"/>
        <v>0</v>
      </c>
      <c r="AC1738" s="318" t="e">
        <f t="shared" si="412"/>
        <v>#N/A</v>
      </c>
      <c r="AD1738" s="318">
        <f t="shared" si="413"/>
        <v>0</v>
      </c>
      <c r="AE1738" s="318" t="e">
        <f t="shared" si="414"/>
        <v>#N/A</v>
      </c>
      <c r="AF1738" s="318" t="e">
        <f>VLOOKUP(AC1738,'Price list'!AN:AO,2,FALSE)</f>
        <v>#N/A</v>
      </c>
      <c r="AG1738" s="318">
        <f t="shared" si="415"/>
        <v>0</v>
      </c>
      <c r="AH1738" s="318">
        <f t="shared" si="416"/>
        <v>0</v>
      </c>
      <c r="AI1738" s="318">
        <f t="shared" si="417"/>
        <v>0</v>
      </c>
    </row>
    <row r="1739" spans="19:35" x14ac:dyDescent="0.25">
      <c r="S1739" s="320">
        <f t="shared" si="407"/>
        <v>0</v>
      </c>
      <c r="T1739" s="320">
        <f t="shared" si="408"/>
        <v>0</v>
      </c>
      <c r="U1739" s="320"/>
      <c r="V1739" s="320" t="e">
        <f>VLOOKUP(S1739,'Price list'!D$15:S$298,15,FALSE)</f>
        <v>#N/A</v>
      </c>
      <c r="W1739" s="320">
        <f t="shared" si="409"/>
        <v>0</v>
      </c>
      <c r="X1739" s="320">
        <f t="shared" si="410"/>
        <v>0</v>
      </c>
      <c r="Y1739" s="318" t="e">
        <f t="shared" si="406"/>
        <v>#N/A</v>
      </c>
      <c r="Z1739" s="318">
        <f t="shared" si="411"/>
        <v>0</v>
      </c>
      <c r="AC1739" s="318" t="e">
        <f t="shared" si="412"/>
        <v>#N/A</v>
      </c>
      <c r="AD1739" s="318">
        <f t="shared" si="413"/>
        <v>0</v>
      </c>
      <c r="AE1739" s="318" t="e">
        <f t="shared" si="414"/>
        <v>#N/A</v>
      </c>
      <c r="AF1739" s="318" t="e">
        <f>VLOOKUP(AC1739,'Price list'!AN:AO,2,FALSE)</f>
        <v>#N/A</v>
      </c>
      <c r="AG1739" s="318">
        <f t="shared" si="415"/>
        <v>0</v>
      </c>
      <c r="AH1739" s="318">
        <f t="shared" si="416"/>
        <v>0</v>
      </c>
      <c r="AI1739" s="318">
        <f t="shared" si="417"/>
        <v>0</v>
      </c>
    </row>
    <row r="1740" spans="19:35" x14ac:dyDescent="0.25">
      <c r="S1740" s="320">
        <f t="shared" si="407"/>
        <v>0</v>
      </c>
      <c r="T1740" s="320">
        <f t="shared" si="408"/>
        <v>0</v>
      </c>
      <c r="U1740" s="320"/>
      <c r="V1740" s="320" t="e">
        <f>VLOOKUP(S1740,'Price list'!D$15:S$298,15,FALSE)</f>
        <v>#N/A</v>
      </c>
      <c r="W1740" s="320">
        <f t="shared" si="409"/>
        <v>0</v>
      </c>
      <c r="X1740" s="320">
        <f t="shared" si="410"/>
        <v>0</v>
      </c>
      <c r="Y1740" s="318" t="e">
        <f t="shared" si="406"/>
        <v>#N/A</v>
      </c>
      <c r="Z1740" s="318">
        <f t="shared" si="411"/>
        <v>0</v>
      </c>
      <c r="AC1740" s="318" t="e">
        <f t="shared" si="412"/>
        <v>#N/A</v>
      </c>
      <c r="AD1740" s="318">
        <f t="shared" si="413"/>
        <v>0</v>
      </c>
      <c r="AE1740" s="318" t="e">
        <f t="shared" si="414"/>
        <v>#N/A</v>
      </c>
      <c r="AF1740" s="318" t="e">
        <f>VLOOKUP(AC1740,'Price list'!AN:AO,2,FALSE)</f>
        <v>#N/A</v>
      </c>
      <c r="AG1740" s="318">
        <f t="shared" si="415"/>
        <v>0</v>
      </c>
      <c r="AH1740" s="318">
        <f t="shared" si="416"/>
        <v>0</v>
      </c>
      <c r="AI1740" s="318">
        <f t="shared" si="417"/>
        <v>0</v>
      </c>
    </row>
    <row r="1741" spans="19:35" x14ac:dyDescent="0.25">
      <c r="S1741" s="320">
        <f t="shared" si="407"/>
        <v>0</v>
      </c>
      <c r="T1741" s="320">
        <f t="shared" si="408"/>
        <v>0</v>
      </c>
      <c r="U1741" s="320"/>
      <c r="V1741" s="320" t="e">
        <f>VLOOKUP(S1741,'Price list'!D$15:S$298,15,FALSE)</f>
        <v>#N/A</v>
      </c>
      <c r="W1741" s="320">
        <f t="shared" si="409"/>
        <v>0</v>
      </c>
      <c r="X1741" s="320">
        <f t="shared" si="410"/>
        <v>0</v>
      </c>
      <c r="Y1741" s="318" t="e">
        <f t="shared" si="406"/>
        <v>#N/A</v>
      </c>
      <c r="Z1741" s="318">
        <f t="shared" si="411"/>
        <v>0</v>
      </c>
      <c r="AC1741" s="318" t="e">
        <f t="shared" si="412"/>
        <v>#N/A</v>
      </c>
      <c r="AD1741" s="318">
        <f t="shared" si="413"/>
        <v>0</v>
      </c>
      <c r="AE1741" s="318" t="e">
        <f t="shared" si="414"/>
        <v>#N/A</v>
      </c>
      <c r="AF1741" s="318" t="e">
        <f>VLOOKUP(AC1741,'Price list'!AN:AO,2,FALSE)</f>
        <v>#N/A</v>
      </c>
      <c r="AG1741" s="318">
        <f t="shared" si="415"/>
        <v>0</v>
      </c>
      <c r="AH1741" s="318">
        <f t="shared" si="416"/>
        <v>0</v>
      </c>
      <c r="AI1741" s="318">
        <f t="shared" si="417"/>
        <v>0</v>
      </c>
    </row>
    <row r="1742" spans="19:35" x14ac:dyDescent="0.25">
      <c r="S1742" s="320">
        <f t="shared" si="407"/>
        <v>0</v>
      </c>
      <c r="T1742" s="320">
        <f t="shared" si="408"/>
        <v>0</v>
      </c>
      <c r="U1742" s="320"/>
      <c r="V1742" s="320" t="e">
        <f>VLOOKUP(S1742,'Price list'!D$15:S$298,15,FALSE)</f>
        <v>#N/A</v>
      </c>
      <c r="W1742" s="320">
        <f t="shared" si="409"/>
        <v>0</v>
      </c>
      <c r="X1742" s="320">
        <f t="shared" si="410"/>
        <v>0</v>
      </c>
      <c r="Y1742" s="318" t="e">
        <f t="shared" si="406"/>
        <v>#N/A</v>
      </c>
      <c r="Z1742" s="318">
        <f t="shared" si="411"/>
        <v>0</v>
      </c>
      <c r="AC1742" s="318" t="e">
        <f t="shared" si="412"/>
        <v>#N/A</v>
      </c>
      <c r="AD1742" s="318">
        <f t="shared" si="413"/>
        <v>0</v>
      </c>
      <c r="AE1742" s="318" t="e">
        <f t="shared" si="414"/>
        <v>#N/A</v>
      </c>
      <c r="AF1742" s="318" t="e">
        <f>VLOOKUP(AC1742,'Price list'!AN:AO,2,FALSE)</f>
        <v>#N/A</v>
      </c>
      <c r="AG1742" s="318">
        <f t="shared" si="415"/>
        <v>0</v>
      </c>
      <c r="AH1742" s="318">
        <f t="shared" si="416"/>
        <v>0</v>
      </c>
      <c r="AI1742" s="318">
        <f t="shared" si="417"/>
        <v>0</v>
      </c>
    </row>
    <row r="1743" spans="19:35" x14ac:dyDescent="0.25">
      <c r="S1743" s="320">
        <f t="shared" si="407"/>
        <v>0</v>
      </c>
      <c r="T1743" s="320">
        <f t="shared" si="408"/>
        <v>0</v>
      </c>
      <c r="U1743" s="320"/>
      <c r="V1743" s="320" t="e">
        <f>VLOOKUP(S1743,'Price list'!D$15:S$298,15,FALSE)</f>
        <v>#N/A</v>
      </c>
      <c r="W1743" s="320">
        <f t="shared" si="409"/>
        <v>0</v>
      </c>
      <c r="X1743" s="320">
        <f t="shared" si="410"/>
        <v>0</v>
      </c>
      <c r="Y1743" s="318" t="e">
        <f t="shared" si="406"/>
        <v>#N/A</v>
      </c>
      <c r="Z1743" s="318">
        <f t="shared" si="411"/>
        <v>0</v>
      </c>
      <c r="AC1743" s="318" t="e">
        <f t="shared" si="412"/>
        <v>#N/A</v>
      </c>
      <c r="AD1743" s="318">
        <f t="shared" si="413"/>
        <v>0</v>
      </c>
      <c r="AE1743" s="318" t="e">
        <f t="shared" si="414"/>
        <v>#N/A</v>
      </c>
      <c r="AF1743" s="318" t="e">
        <f>VLOOKUP(AC1743,'Price list'!AN:AO,2,FALSE)</f>
        <v>#N/A</v>
      </c>
      <c r="AG1743" s="318">
        <f t="shared" si="415"/>
        <v>0</v>
      </c>
      <c r="AH1743" s="318">
        <f t="shared" si="416"/>
        <v>0</v>
      </c>
      <c r="AI1743" s="318">
        <f t="shared" si="417"/>
        <v>0</v>
      </c>
    </row>
    <row r="1744" spans="19:35" x14ac:dyDescent="0.25">
      <c r="S1744" s="320">
        <f t="shared" si="407"/>
        <v>0</v>
      </c>
      <c r="T1744" s="320">
        <f t="shared" si="408"/>
        <v>0</v>
      </c>
      <c r="U1744" s="320"/>
      <c r="V1744" s="320" t="e">
        <f>VLOOKUP(S1744,'Price list'!D$15:S$298,15,FALSE)</f>
        <v>#N/A</v>
      </c>
      <c r="W1744" s="320">
        <f t="shared" si="409"/>
        <v>0</v>
      </c>
      <c r="X1744" s="320">
        <f t="shared" si="410"/>
        <v>0</v>
      </c>
      <c r="Y1744" s="318" t="e">
        <f t="shared" si="406"/>
        <v>#N/A</v>
      </c>
      <c r="Z1744" s="318">
        <f t="shared" si="411"/>
        <v>0</v>
      </c>
      <c r="AC1744" s="318" t="e">
        <f t="shared" si="412"/>
        <v>#N/A</v>
      </c>
      <c r="AD1744" s="318">
        <f t="shared" si="413"/>
        <v>0</v>
      </c>
      <c r="AE1744" s="318" t="e">
        <f t="shared" si="414"/>
        <v>#N/A</v>
      </c>
      <c r="AF1744" s="318" t="e">
        <f>VLOOKUP(AC1744,'Price list'!AN:AO,2,FALSE)</f>
        <v>#N/A</v>
      </c>
      <c r="AG1744" s="318">
        <f t="shared" si="415"/>
        <v>0</v>
      </c>
      <c r="AH1744" s="318">
        <f t="shared" si="416"/>
        <v>0</v>
      </c>
      <c r="AI1744" s="318">
        <f t="shared" si="417"/>
        <v>0</v>
      </c>
    </row>
    <row r="1745" spans="19:35" x14ac:dyDescent="0.25">
      <c r="S1745" s="320">
        <f t="shared" si="407"/>
        <v>0</v>
      </c>
      <c r="T1745" s="320">
        <f t="shared" si="408"/>
        <v>0</v>
      </c>
      <c r="U1745" s="320"/>
      <c r="V1745" s="320" t="e">
        <f>VLOOKUP(S1745,'Price list'!D$15:S$298,15,FALSE)</f>
        <v>#N/A</v>
      </c>
      <c r="W1745" s="320">
        <f t="shared" si="409"/>
        <v>0</v>
      </c>
      <c r="X1745" s="320">
        <f t="shared" si="410"/>
        <v>0</v>
      </c>
      <c r="Y1745" s="318" t="e">
        <f t="shared" si="406"/>
        <v>#N/A</v>
      </c>
      <c r="Z1745" s="318">
        <f t="shared" si="411"/>
        <v>0</v>
      </c>
      <c r="AC1745" s="318" t="e">
        <f t="shared" si="412"/>
        <v>#N/A</v>
      </c>
      <c r="AD1745" s="318">
        <f t="shared" si="413"/>
        <v>0</v>
      </c>
      <c r="AE1745" s="318" t="e">
        <f t="shared" si="414"/>
        <v>#N/A</v>
      </c>
      <c r="AF1745" s="318" t="e">
        <f>VLOOKUP(AC1745,'Price list'!AN:AO,2,FALSE)</f>
        <v>#N/A</v>
      </c>
      <c r="AG1745" s="318">
        <f t="shared" si="415"/>
        <v>0</v>
      </c>
      <c r="AH1745" s="318">
        <f t="shared" si="416"/>
        <v>0</v>
      </c>
      <c r="AI1745" s="318">
        <f t="shared" si="417"/>
        <v>0</v>
      </c>
    </row>
    <row r="1746" spans="19:35" x14ac:dyDescent="0.25">
      <c r="S1746" s="320">
        <f t="shared" si="407"/>
        <v>0</v>
      </c>
      <c r="T1746" s="320">
        <f t="shared" si="408"/>
        <v>0</v>
      </c>
      <c r="U1746" s="320"/>
      <c r="V1746" s="320" t="e">
        <f>VLOOKUP(S1746,'Price list'!D$15:S$298,15,FALSE)</f>
        <v>#N/A</v>
      </c>
      <c r="W1746" s="320">
        <f t="shared" si="409"/>
        <v>0</v>
      </c>
      <c r="X1746" s="320">
        <f t="shared" si="410"/>
        <v>0</v>
      </c>
      <c r="Y1746" s="318" t="e">
        <f t="shared" si="406"/>
        <v>#N/A</v>
      </c>
      <c r="Z1746" s="318">
        <f t="shared" si="411"/>
        <v>0</v>
      </c>
      <c r="AC1746" s="318" t="e">
        <f t="shared" si="412"/>
        <v>#N/A</v>
      </c>
      <c r="AD1746" s="318">
        <f t="shared" si="413"/>
        <v>0</v>
      </c>
      <c r="AE1746" s="318" t="e">
        <f t="shared" si="414"/>
        <v>#N/A</v>
      </c>
      <c r="AF1746" s="318" t="e">
        <f>VLOOKUP(AC1746,'Price list'!AN:AO,2,FALSE)</f>
        <v>#N/A</v>
      </c>
      <c r="AG1746" s="318">
        <f t="shared" si="415"/>
        <v>0</v>
      </c>
      <c r="AH1746" s="318">
        <f t="shared" si="416"/>
        <v>0</v>
      </c>
      <c r="AI1746" s="318">
        <f t="shared" si="417"/>
        <v>0</v>
      </c>
    </row>
    <row r="1747" spans="19:35" x14ac:dyDescent="0.25">
      <c r="S1747" s="320">
        <f t="shared" si="407"/>
        <v>0</v>
      </c>
      <c r="T1747" s="320">
        <f t="shared" si="408"/>
        <v>0</v>
      </c>
      <c r="U1747" s="320"/>
      <c r="V1747" s="320" t="e">
        <f>VLOOKUP(S1747,'Price list'!D$15:S$298,15,FALSE)</f>
        <v>#N/A</v>
      </c>
      <c r="W1747" s="320">
        <f t="shared" si="409"/>
        <v>0</v>
      </c>
      <c r="X1747" s="320">
        <f t="shared" si="410"/>
        <v>0</v>
      </c>
      <c r="Y1747" s="318" t="e">
        <f t="shared" si="406"/>
        <v>#N/A</v>
      </c>
      <c r="Z1747" s="318">
        <f t="shared" si="411"/>
        <v>0</v>
      </c>
      <c r="AC1747" s="318" t="e">
        <f t="shared" si="412"/>
        <v>#N/A</v>
      </c>
      <c r="AD1747" s="318">
        <f t="shared" si="413"/>
        <v>0</v>
      </c>
      <c r="AE1747" s="318" t="e">
        <f t="shared" si="414"/>
        <v>#N/A</v>
      </c>
      <c r="AF1747" s="318" t="e">
        <f>VLOOKUP(AC1747,'Price list'!AN:AO,2,FALSE)</f>
        <v>#N/A</v>
      </c>
      <c r="AG1747" s="318">
        <f t="shared" si="415"/>
        <v>0</v>
      </c>
      <c r="AH1747" s="318">
        <f t="shared" si="416"/>
        <v>0</v>
      </c>
      <c r="AI1747" s="318">
        <f t="shared" si="417"/>
        <v>0</v>
      </c>
    </row>
    <row r="1748" spans="19:35" x14ac:dyDescent="0.25">
      <c r="S1748" s="320">
        <f t="shared" si="407"/>
        <v>0</v>
      </c>
      <c r="T1748" s="320">
        <f t="shared" si="408"/>
        <v>0</v>
      </c>
      <c r="U1748" s="320"/>
      <c r="V1748" s="320" t="e">
        <f>VLOOKUP(S1748,'Price list'!D$15:S$298,15,FALSE)</f>
        <v>#N/A</v>
      </c>
      <c r="W1748" s="320">
        <f t="shared" si="409"/>
        <v>0</v>
      </c>
      <c r="X1748" s="320">
        <f t="shared" si="410"/>
        <v>0</v>
      </c>
      <c r="Y1748" s="318" t="e">
        <f t="shared" si="406"/>
        <v>#N/A</v>
      </c>
      <c r="Z1748" s="318">
        <f t="shared" si="411"/>
        <v>0</v>
      </c>
      <c r="AC1748" s="318" t="e">
        <f t="shared" si="412"/>
        <v>#N/A</v>
      </c>
      <c r="AD1748" s="318">
        <f t="shared" si="413"/>
        <v>0</v>
      </c>
      <c r="AE1748" s="318" t="e">
        <f t="shared" si="414"/>
        <v>#N/A</v>
      </c>
      <c r="AF1748" s="318" t="e">
        <f>VLOOKUP(AC1748,'Price list'!AN:AO,2,FALSE)</f>
        <v>#N/A</v>
      </c>
      <c r="AG1748" s="318">
        <f t="shared" si="415"/>
        <v>0</v>
      </c>
      <c r="AH1748" s="318">
        <f t="shared" si="416"/>
        <v>0</v>
      </c>
      <c r="AI1748" s="318">
        <f t="shared" si="417"/>
        <v>0</v>
      </c>
    </row>
    <row r="1749" spans="19:35" x14ac:dyDescent="0.25">
      <c r="S1749" s="320">
        <f t="shared" si="407"/>
        <v>0</v>
      </c>
      <c r="T1749" s="320">
        <f t="shared" si="408"/>
        <v>0</v>
      </c>
      <c r="U1749" s="320"/>
      <c r="V1749" s="320" t="e">
        <f>VLOOKUP(S1749,'Price list'!D$15:S$298,15,FALSE)</f>
        <v>#N/A</v>
      </c>
      <c r="W1749" s="320">
        <f t="shared" si="409"/>
        <v>0</v>
      </c>
      <c r="X1749" s="320">
        <f t="shared" si="410"/>
        <v>0</v>
      </c>
      <c r="Y1749" s="318" t="e">
        <f t="shared" si="406"/>
        <v>#N/A</v>
      </c>
      <c r="Z1749" s="318">
        <f t="shared" si="411"/>
        <v>0</v>
      </c>
      <c r="AC1749" s="318" t="e">
        <f t="shared" si="412"/>
        <v>#N/A</v>
      </c>
      <c r="AD1749" s="318">
        <f t="shared" si="413"/>
        <v>0</v>
      </c>
      <c r="AE1749" s="318" t="e">
        <f t="shared" si="414"/>
        <v>#N/A</v>
      </c>
      <c r="AF1749" s="318" t="e">
        <f>VLOOKUP(AC1749,'Price list'!AN:AO,2,FALSE)</f>
        <v>#N/A</v>
      </c>
      <c r="AG1749" s="318">
        <f t="shared" si="415"/>
        <v>0</v>
      </c>
      <c r="AH1749" s="318">
        <f t="shared" si="416"/>
        <v>0</v>
      </c>
      <c r="AI1749" s="318">
        <f t="shared" si="417"/>
        <v>0</v>
      </c>
    </row>
    <row r="1750" spans="19:35" x14ac:dyDescent="0.25">
      <c r="S1750" s="320">
        <f t="shared" si="407"/>
        <v>0</v>
      </c>
      <c r="T1750" s="320">
        <f t="shared" si="408"/>
        <v>0</v>
      </c>
      <c r="U1750" s="320"/>
      <c r="V1750" s="320" t="e">
        <f>VLOOKUP(S1750,'Price list'!D$15:S$298,15,FALSE)</f>
        <v>#N/A</v>
      </c>
      <c r="W1750" s="320">
        <f t="shared" si="409"/>
        <v>0</v>
      </c>
      <c r="X1750" s="320">
        <f t="shared" si="410"/>
        <v>0</v>
      </c>
      <c r="Y1750" s="318" t="e">
        <f t="shared" si="406"/>
        <v>#N/A</v>
      </c>
      <c r="Z1750" s="318">
        <f t="shared" si="411"/>
        <v>0</v>
      </c>
      <c r="AC1750" s="318" t="e">
        <f t="shared" si="412"/>
        <v>#N/A</v>
      </c>
      <c r="AD1750" s="318">
        <f t="shared" si="413"/>
        <v>0</v>
      </c>
      <c r="AE1750" s="318" t="e">
        <f t="shared" si="414"/>
        <v>#N/A</v>
      </c>
      <c r="AF1750" s="318" t="e">
        <f>VLOOKUP(AC1750,'Price list'!AN:AO,2,FALSE)</f>
        <v>#N/A</v>
      </c>
      <c r="AG1750" s="318">
        <f t="shared" si="415"/>
        <v>0</v>
      </c>
      <c r="AH1750" s="318">
        <f t="shared" si="416"/>
        <v>0</v>
      </c>
      <c r="AI1750" s="318">
        <f t="shared" si="417"/>
        <v>0</v>
      </c>
    </row>
    <row r="1751" spans="19:35" x14ac:dyDescent="0.25">
      <c r="S1751" s="320">
        <f t="shared" si="407"/>
        <v>0</v>
      </c>
      <c r="T1751" s="320">
        <f t="shared" si="408"/>
        <v>0</v>
      </c>
      <c r="U1751" s="320"/>
      <c r="V1751" s="320" t="e">
        <f>VLOOKUP(S1751,'Price list'!D$15:S$298,15,FALSE)</f>
        <v>#N/A</v>
      </c>
      <c r="W1751" s="320">
        <f t="shared" si="409"/>
        <v>0</v>
      </c>
      <c r="X1751" s="320">
        <f t="shared" si="410"/>
        <v>0</v>
      </c>
      <c r="Y1751" s="318" t="e">
        <f t="shared" si="406"/>
        <v>#N/A</v>
      </c>
      <c r="Z1751" s="318">
        <f t="shared" si="411"/>
        <v>0</v>
      </c>
      <c r="AC1751" s="318" t="e">
        <f t="shared" si="412"/>
        <v>#N/A</v>
      </c>
      <c r="AD1751" s="318">
        <f t="shared" si="413"/>
        <v>0</v>
      </c>
      <c r="AE1751" s="318" t="e">
        <f t="shared" si="414"/>
        <v>#N/A</v>
      </c>
      <c r="AF1751" s="318" t="e">
        <f>VLOOKUP(AC1751,'Price list'!AN:AO,2,FALSE)</f>
        <v>#N/A</v>
      </c>
      <c r="AG1751" s="318">
        <f t="shared" si="415"/>
        <v>0</v>
      </c>
      <c r="AH1751" s="318">
        <f t="shared" si="416"/>
        <v>0</v>
      </c>
      <c r="AI1751" s="318">
        <f t="shared" si="417"/>
        <v>0</v>
      </c>
    </row>
    <row r="1752" spans="19:35" x14ac:dyDescent="0.25">
      <c r="S1752" s="320">
        <f t="shared" si="407"/>
        <v>0</v>
      </c>
      <c r="T1752" s="320">
        <f t="shared" si="408"/>
        <v>0</v>
      </c>
      <c r="U1752" s="320"/>
      <c r="V1752" s="320" t="e">
        <f>VLOOKUP(S1752,'Price list'!D$15:S$298,15,FALSE)</f>
        <v>#N/A</v>
      </c>
      <c r="W1752" s="320">
        <f t="shared" si="409"/>
        <v>0</v>
      </c>
      <c r="X1752" s="320">
        <f t="shared" si="410"/>
        <v>0</v>
      </c>
      <c r="Y1752" s="318" t="e">
        <f t="shared" si="406"/>
        <v>#N/A</v>
      </c>
      <c r="Z1752" s="318">
        <f t="shared" si="411"/>
        <v>0</v>
      </c>
      <c r="AC1752" s="318" t="e">
        <f t="shared" si="412"/>
        <v>#N/A</v>
      </c>
      <c r="AD1752" s="318">
        <f t="shared" si="413"/>
        <v>0</v>
      </c>
      <c r="AE1752" s="318" t="e">
        <f t="shared" si="414"/>
        <v>#N/A</v>
      </c>
      <c r="AF1752" s="318" t="e">
        <f>VLOOKUP(AC1752,'Price list'!AN:AO,2,FALSE)</f>
        <v>#N/A</v>
      </c>
      <c r="AG1752" s="318">
        <f t="shared" si="415"/>
        <v>0</v>
      </c>
      <c r="AH1752" s="318">
        <f t="shared" si="416"/>
        <v>0</v>
      </c>
      <c r="AI1752" s="318">
        <f t="shared" si="417"/>
        <v>0</v>
      </c>
    </row>
    <row r="1753" spans="19:35" x14ac:dyDescent="0.25">
      <c r="S1753" s="320">
        <f t="shared" si="407"/>
        <v>0</v>
      </c>
      <c r="T1753" s="320">
        <f t="shared" si="408"/>
        <v>0</v>
      </c>
      <c r="U1753" s="320"/>
      <c r="V1753" s="320" t="e">
        <f>VLOOKUP(S1753,'Price list'!D$15:S$298,15,FALSE)</f>
        <v>#N/A</v>
      </c>
      <c r="W1753" s="320">
        <f t="shared" si="409"/>
        <v>0</v>
      </c>
      <c r="X1753" s="320">
        <f t="shared" si="410"/>
        <v>0</v>
      </c>
      <c r="Y1753" s="318" t="e">
        <f t="shared" si="406"/>
        <v>#N/A</v>
      </c>
      <c r="Z1753" s="318">
        <f t="shared" si="411"/>
        <v>0</v>
      </c>
      <c r="AC1753" s="318" t="e">
        <f t="shared" si="412"/>
        <v>#N/A</v>
      </c>
      <c r="AD1753" s="318">
        <f t="shared" si="413"/>
        <v>0</v>
      </c>
      <c r="AE1753" s="318" t="e">
        <f t="shared" si="414"/>
        <v>#N/A</v>
      </c>
      <c r="AF1753" s="318" t="e">
        <f>VLOOKUP(AC1753,'Price list'!AN:AO,2,FALSE)</f>
        <v>#N/A</v>
      </c>
      <c r="AG1753" s="318">
        <f t="shared" si="415"/>
        <v>0</v>
      </c>
      <c r="AH1753" s="318">
        <f t="shared" si="416"/>
        <v>0</v>
      </c>
      <c r="AI1753" s="318">
        <f t="shared" si="417"/>
        <v>0</v>
      </c>
    </row>
    <row r="1754" spans="19:35" x14ac:dyDescent="0.25">
      <c r="S1754" s="320">
        <f t="shared" si="407"/>
        <v>0</v>
      </c>
      <c r="T1754" s="320">
        <f t="shared" si="408"/>
        <v>0</v>
      </c>
      <c r="U1754" s="320"/>
      <c r="V1754" s="320" t="e">
        <f>VLOOKUP(S1754,'Price list'!D$15:S$298,15,FALSE)</f>
        <v>#N/A</v>
      </c>
      <c r="W1754" s="320">
        <f t="shared" si="409"/>
        <v>0</v>
      </c>
      <c r="X1754" s="320">
        <f t="shared" si="410"/>
        <v>0</v>
      </c>
      <c r="Y1754" s="318" t="e">
        <f t="shared" si="406"/>
        <v>#N/A</v>
      </c>
      <c r="Z1754" s="318">
        <f t="shared" si="411"/>
        <v>0</v>
      </c>
      <c r="AC1754" s="318" t="e">
        <f t="shared" si="412"/>
        <v>#N/A</v>
      </c>
      <c r="AD1754" s="318">
        <f t="shared" si="413"/>
        <v>0</v>
      </c>
      <c r="AE1754" s="318" t="e">
        <f t="shared" si="414"/>
        <v>#N/A</v>
      </c>
      <c r="AF1754" s="318" t="e">
        <f>VLOOKUP(AC1754,'Price list'!AN:AO,2,FALSE)</f>
        <v>#N/A</v>
      </c>
      <c r="AG1754" s="318">
        <f t="shared" si="415"/>
        <v>0</v>
      </c>
      <c r="AH1754" s="318">
        <f t="shared" si="416"/>
        <v>0</v>
      </c>
      <c r="AI1754" s="318">
        <f t="shared" si="417"/>
        <v>0</v>
      </c>
    </row>
    <row r="1755" spans="19:35" x14ac:dyDescent="0.25">
      <c r="S1755" s="320">
        <f t="shared" si="407"/>
        <v>0</v>
      </c>
      <c r="T1755" s="320">
        <f t="shared" si="408"/>
        <v>0</v>
      </c>
      <c r="U1755" s="320"/>
      <c r="V1755" s="320" t="e">
        <f>VLOOKUP(S1755,'Price list'!D$15:S$298,15,FALSE)</f>
        <v>#N/A</v>
      </c>
      <c r="W1755" s="320">
        <f t="shared" si="409"/>
        <v>0</v>
      </c>
      <c r="X1755" s="320">
        <f t="shared" si="410"/>
        <v>0</v>
      </c>
      <c r="Y1755" s="318" t="e">
        <f t="shared" si="406"/>
        <v>#N/A</v>
      </c>
      <c r="Z1755" s="318">
        <f t="shared" si="411"/>
        <v>0</v>
      </c>
      <c r="AC1755" s="318" t="e">
        <f t="shared" si="412"/>
        <v>#N/A</v>
      </c>
      <c r="AD1755" s="318">
        <f t="shared" si="413"/>
        <v>0</v>
      </c>
      <c r="AE1755" s="318" t="e">
        <f t="shared" si="414"/>
        <v>#N/A</v>
      </c>
      <c r="AF1755" s="318" t="e">
        <f>VLOOKUP(AC1755,'Price list'!AN:AO,2,FALSE)</f>
        <v>#N/A</v>
      </c>
      <c r="AG1755" s="318">
        <f t="shared" si="415"/>
        <v>0</v>
      </c>
      <c r="AH1755" s="318">
        <f t="shared" si="416"/>
        <v>0</v>
      </c>
      <c r="AI1755" s="318">
        <f t="shared" si="417"/>
        <v>0</v>
      </c>
    </row>
    <row r="1756" spans="19:35" x14ac:dyDescent="0.25">
      <c r="S1756" s="320">
        <f t="shared" si="407"/>
        <v>0</v>
      </c>
      <c r="T1756" s="320">
        <f t="shared" si="408"/>
        <v>0</v>
      </c>
      <c r="U1756" s="320"/>
      <c r="V1756" s="320" t="e">
        <f>VLOOKUP(S1756,'Price list'!D$15:S$298,15,FALSE)</f>
        <v>#N/A</v>
      </c>
      <c r="W1756" s="320">
        <f t="shared" si="409"/>
        <v>0</v>
      </c>
      <c r="X1756" s="320">
        <f t="shared" si="410"/>
        <v>0</v>
      </c>
      <c r="Y1756" s="318" t="e">
        <f t="shared" si="406"/>
        <v>#N/A</v>
      </c>
      <c r="Z1756" s="318">
        <f t="shared" si="411"/>
        <v>0</v>
      </c>
      <c r="AC1756" s="318" t="e">
        <f t="shared" si="412"/>
        <v>#N/A</v>
      </c>
      <c r="AD1756" s="318">
        <f t="shared" si="413"/>
        <v>0</v>
      </c>
      <c r="AE1756" s="318" t="e">
        <f t="shared" si="414"/>
        <v>#N/A</v>
      </c>
      <c r="AF1756" s="318" t="e">
        <f>VLOOKUP(AC1756,'Price list'!AN:AO,2,FALSE)</f>
        <v>#N/A</v>
      </c>
      <c r="AG1756" s="318">
        <f t="shared" si="415"/>
        <v>0</v>
      </c>
      <c r="AH1756" s="318">
        <f t="shared" si="416"/>
        <v>0</v>
      </c>
      <c r="AI1756" s="318">
        <f t="shared" si="417"/>
        <v>0</v>
      </c>
    </row>
    <row r="1757" spans="19:35" x14ac:dyDescent="0.25">
      <c r="S1757" s="320">
        <f t="shared" si="407"/>
        <v>0</v>
      </c>
      <c r="T1757" s="320">
        <f t="shared" si="408"/>
        <v>0</v>
      </c>
      <c r="U1757" s="320"/>
      <c r="V1757" s="320" t="e">
        <f>VLOOKUP(S1757,'Price list'!D$15:S$298,15,FALSE)</f>
        <v>#N/A</v>
      </c>
      <c r="W1757" s="320">
        <f t="shared" si="409"/>
        <v>0</v>
      </c>
      <c r="X1757" s="320">
        <f t="shared" si="410"/>
        <v>0</v>
      </c>
      <c r="Y1757" s="318" t="e">
        <f t="shared" si="406"/>
        <v>#N/A</v>
      </c>
      <c r="Z1757" s="318">
        <f t="shared" si="411"/>
        <v>0</v>
      </c>
      <c r="AC1757" s="318" t="e">
        <f t="shared" si="412"/>
        <v>#N/A</v>
      </c>
      <c r="AD1757" s="318">
        <f t="shared" si="413"/>
        <v>0</v>
      </c>
      <c r="AE1757" s="318" t="e">
        <f t="shared" si="414"/>
        <v>#N/A</v>
      </c>
      <c r="AF1757" s="318" t="e">
        <f>VLOOKUP(AC1757,'Price list'!AN:AO,2,FALSE)</f>
        <v>#N/A</v>
      </c>
      <c r="AG1757" s="318">
        <f t="shared" si="415"/>
        <v>0</v>
      </c>
      <c r="AH1757" s="318">
        <f t="shared" si="416"/>
        <v>0</v>
      </c>
      <c r="AI1757" s="318">
        <f t="shared" si="417"/>
        <v>0</v>
      </c>
    </row>
    <row r="1758" spans="19:35" x14ac:dyDescent="0.25">
      <c r="S1758" s="320">
        <f t="shared" si="407"/>
        <v>0</v>
      </c>
      <c r="T1758" s="320">
        <f t="shared" si="408"/>
        <v>0</v>
      </c>
      <c r="U1758" s="320"/>
      <c r="V1758" s="320" t="e">
        <f>VLOOKUP(S1758,'Price list'!D$15:S$298,15,FALSE)</f>
        <v>#N/A</v>
      </c>
      <c r="W1758" s="320">
        <f t="shared" si="409"/>
        <v>0</v>
      </c>
      <c r="X1758" s="320">
        <f t="shared" si="410"/>
        <v>0</v>
      </c>
      <c r="Y1758" s="318" t="e">
        <f t="shared" si="406"/>
        <v>#N/A</v>
      </c>
      <c r="Z1758" s="318">
        <f t="shared" si="411"/>
        <v>0</v>
      </c>
      <c r="AC1758" s="318" t="e">
        <f t="shared" si="412"/>
        <v>#N/A</v>
      </c>
      <c r="AD1758" s="318">
        <f t="shared" si="413"/>
        <v>0</v>
      </c>
      <c r="AE1758" s="318" t="e">
        <f t="shared" si="414"/>
        <v>#N/A</v>
      </c>
      <c r="AF1758" s="318" t="e">
        <f>VLOOKUP(AC1758,'Price list'!AN:AO,2,FALSE)</f>
        <v>#N/A</v>
      </c>
      <c r="AG1758" s="318">
        <f t="shared" si="415"/>
        <v>0</v>
      </c>
      <c r="AH1758" s="318">
        <f t="shared" si="416"/>
        <v>0</v>
      </c>
      <c r="AI1758" s="318">
        <f t="shared" si="417"/>
        <v>0</v>
      </c>
    </row>
    <row r="1759" spans="19:35" x14ac:dyDescent="0.25">
      <c r="S1759" s="320">
        <f t="shared" si="407"/>
        <v>0</v>
      </c>
      <c r="T1759" s="320">
        <f t="shared" si="408"/>
        <v>0</v>
      </c>
      <c r="U1759" s="320"/>
      <c r="V1759" s="320" t="e">
        <f>VLOOKUP(S1759,'Price list'!D$15:S$298,15,FALSE)</f>
        <v>#N/A</v>
      </c>
      <c r="W1759" s="320">
        <f t="shared" si="409"/>
        <v>0</v>
      </c>
      <c r="X1759" s="320">
        <f t="shared" si="410"/>
        <v>0</v>
      </c>
      <c r="Y1759" s="318" t="e">
        <f t="shared" si="406"/>
        <v>#N/A</v>
      </c>
      <c r="Z1759" s="318">
        <f t="shared" si="411"/>
        <v>0</v>
      </c>
      <c r="AC1759" s="318" t="e">
        <f t="shared" si="412"/>
        <v>#N/A</v>
      </c>
      <c r="AD1759" s="318">
        <f t="shared" si="413"/>
        <v>0</v>
      </c>
      <c r="AE1759" s="318" t="e">
        <f t="shared" si="414"/>
        <v>#N/A</v>
      </c>
      <c r="AF1759" s="318" t="e">
        <f>VLOOKUP(AC1759,'Price list'!AN:AO,2,FALSE)</f>
        <v>#N/A</v>
      </c>
      <c r="AG1759" s="318">
        <f t="shared" si="415"/>
        <v>0</v>
      </c>
      <c r="AH1759" s="318">
        <f t="shared" si="416"/>
        <v>0</v>
      </c>
      <c r="AI1759" s="318">
        <f t="shared" si="417"/>
        <v>0</v>
      </c>
    </row>
    <row r="1760" spans="19:35" x14ac:dyDescent="0.25">
      <c r="S1760" s="320">
        <f t="shared" si="407"/>
        <v>0</v>
      </c>
      <c r="T1760" s="320">
        <f t="shared" si="408"/>
        <v>0</v>
      </c>
      <c r="U1760" s="320"/>
      <c r="V1760" s="320" t="e">
        <f>VLOOKUP(S1760,'Price list'!D$15:S$298,15,FALSE)</f>
        <v>#N/A</v>
      </c>
      <c r="W1760" s="320">
        <f t="shared" si="409"/>
        <v>0</v>
      </c>
      <c r="X1760" s="320">
        <f t="shared" si="410"/>
        <v>0</v>
      </c>
      <c r="Y1760" s="318" t="e">
        <f t="shared" si="406"/>
        <v>#N/A</v>
      </c>
      <c r="Z1760" s="318">
        <f t="shared" si="411"/>
        <v>0</v>
      </c>
      <c r="AC1760" s="318" t="e">
        <f t="shared" si="412"/>
        <v>#N/A</v>
      </c>
      <c r="AD1760" s="318">
        <f t="shared" si="413"/>
        <v>0</v>
      </c>
      <c r="AE1760" s="318" t="e">
        <f t="shared" si="414"/>
        <v>#N/A</v>
      </c>
      <c r="AF1760" s="318" t="e">
        <f>VLOOKUP(AC1760,'Price list'!AN:AO,2,FALSE)</f>
        <v>#N/A</v>
      </c>
      <c r="AG1760" s="318">
        <f t="shared" si="415"/>
        <v>0</v>
      </c>
      <c r="AH1760" s="318">
        <f t="shared" si="416"/>
        <v>0</v>
      </c>
      <c r="AI1760" s="318">
        <f t="shared" si="417"/>
        <v>0</v>
      </c>
    </row>
    <row r="1761" spans="19:35" x14ac:dyDescent="0.25">
      <c r="S1761" s="320">
        <f t="shared" si="407"/>
        <v>0</v>
      </c>
      <c r="T1761" s="320">
        <f t="shared" si="408"/>
        <v>0</v>
      </c>
      <c r="U1761" s="320"/>
      <c r="V1761" s="320" t="e">
        <f>VLOOKUP(S1761,'Price list'!D$15:S$298,15,FALSE)</f>
        <v>#N/A</v>
      </c>
      <c r="W1761" s="320">
        <f t="shared" si="409"/>
        <v>0</v>
      </c>
      <c r="X1761" s="320">
        <f t="shared" si="410"/>
        <v>0</v>
      </c>
      <c r="Y1761" s="318" t="e">
        <f t="shared" si="406"/>
        <v>#N/A</v>
      </c>
      <c r="Z1761" s="318">
        <f t="shared" si="411"/>
        <v>0</v>
      </c>
      <c r="AC1761" s="318" t="e">
        <f t="shared" si="412"/>
        <v>#N/A</v>
      </c>
      <c r="AD1761" s="318">
        <f t="shared" si="413"/>
        <v>0</v>
      </c>
      <c r="AE1761" s="318" t="e">
        <f t="shared" si="414"/>
        <v>#N/A</v>
      </c>
      <c r="AF1761" s="318" t="e">
        <f>VLOOKUP(AC1761,'Price list'!AN:AO,2,FALSE)</f>
        <v>#N/A</v>
      </c>
      <c r="AG1761" s="318">
        <f t="shared" si="415"/>
        <v>0</v>
      </c>
      <c r="AH1761" s="318">
        <f t="shared" si="416"/>
        <v>0</v>
      </c>
      <c r="AI1761" s="318">
        <f t="shared" si="417"/>
        <v>0</v>
      </c>
    </row>
    <row r="1762" spans="19:35" x14ac:dyDescent="0.25">
      <c r="S1762" s="320">
        <f t="shared" si="407"/>
        <v>0</v>
      </c>
      <c r="T1762" s="320">
        <f t="shared" si="408"/>
        <v>0</v>
      </c>
      <c r="U1762" s="320"/>
      <c r="V1762" s="320" t="e">
        <f>VLOOKUP(S1762,'Price list'!D$15:S$298,15,FALSE)</f>
        <v>#N/A</v>
      </c>
      <c r="W1762" s="320">
        <f t="shared" si="409"/>
        <v>0</v>
      </c>
      <c r="X1762" s="320">
        <f t="shared" si="410"/>
        <v>0</v>
      </c>
      <c r="Y1762" s="318" t="e">
        <f t="shared" si="406"/>
        <v>#N/A</v>
      </c>
      <c r="Z1762" s="318">
        <f t="shared" si="411"/>
        <v>0</v>
      </c>
      <c r="AC1762" s="318" t="e">
        <f t="shared" si="412"/>
        <v>#N/A</v>
      </c>
      <c r="AD1762" s="318">
        <f t="shared" si="413"/>
        <v>0</v>
      </c>
      <c r="AE1762" s="318" t="e">
        <f t="shared" si="414"/>
        <v>#N/A</v>
      </c>
      <c r="AF1762" s="318" t="e">
        <f>VLOOKUP(AC1762,'Price list'!AN:AO,2,FALSE)</f>
        <v>#N/A</v>
      </c>
      <c r="AG1762" s="318">
        <f t="shared" si="415"/>
        <v>0</v>
      </c>
      <c r="AH1762" s="318">
        <f t="shared" si="416"/>
        <v>0</v>
      </c>
      <c r="AI1762" s="318">
        <f t="shared" si="417"/>
        <v>0</v>
      </c>
    </row>
    <row r="1763" spans="19:35" x14ac:dyDescent="0.25">
      <c r="S1763" s="320">
        <f t="shared" si="407"/>
        <v>0</v>
      </c>
      <c r="T1763" s="320">
        <f t="shared" si="408"/>
        <v>0</v>
      </c>
      <c r="U1763" s="320"/>
      <c r="V1763" s="320" t="e">
        <f>VLOOKUP(S1763,'Price list'!D$15:S$298,15,FALSE)</f>
        <v>#N/A</v>
      </c>
      <c r="W1763" s="320">
        <f t="shared" si="409"/>
        <v>0</v>
      </c>
      <c r="X1763" s="320">
        <f t="shared" si="410"/>
        <v>0</v>
      </c>
      <c r="Y1763" s="318" t="e">
        <f t="shared" si="406"/>
        <v>#N/A</v>
      </c>
      <c r="Z1763" s="318">
        <f t="shared" si="411"/>
        <v>0</v>
      </c>
      <c r="AC1763" s="318" t="e">
        <f t="shared" si="412"/>
        <v>#N/A</v>
      </c>
      <c r="AD1763" s="318">
        <f t="shared" si="413"/>
        <v>0</v>
      </c>
      <c r="AE1763" s="318" t="e">
        <f t="shared" si="414"/>
        <v>#N/A</v>
      </c>
      <c r="AF1763" s="318" t="e">
        <f>VLOOKUP(AC1763,'Price list'!AN:AO,2,FALSE)</f>
        <v>#N/A</v>
      </c>
      <c r="AG1763" s="318">
        <f t="shared" si="415"/>
        <v>0</v>
      </c>
      <c r="AH1763" s="318">
        <f t="shared" si="416"/>
        <v>0</v>
      </c>
      <c r="AI1763" s="318">
        <f t="shared" si="417"/>
        <v>0</v>
      </c>
    </row>
    <row r="1764" spans="19:35" x14ac:dyDescent="0.25">
      <c r="S1764" s="320">
        <f t="shared" si="407"/>
        <v>0</v>
      </c>
      <c r="T1764" s="320">
        <f t="shared" si="408"/>
        <v>0</v>
      </c>
      <c r="U1764" s="320"/>
      <c r="V1764" s="320" t="e">
        <f>VLOOKUP(S1764,'Price list'!D$15:S$298,15,FALSE)</f>
        <v>#N/A</v>
      </c>
      <c r="W1764" s="320">
        <f t="shared" si="409"/>
        <v>0</v>
      </c>
      <c r="X1764" s="320">
        <f t="shared" si="410"/>
        <v>0</v>
      </c>
      <c r="Y1764" s="318" t="e">
        <f t="shared" si="406"/>
        <v>#N/A</v>
      </c>
      <c r="Z1764" s="318">
        <f t="shared" si="411"/>
        <v>0</v>
      </c>
      <c r="AC1764" s="318" t="e">
        <f t="shared" si="412"/>
        <v>#N/A</v>
      </c>
      <c r="AD1764" s="318">
        <f t="shared" si="413"/>
        <v>0</v>
      </c>
      <c r="AE1764" s="318" t="e">
        <f t="shared" si="414"/>
        <v>#N/A</v>
      </c>
      <c r="AF1764" s="318" t="e">
        <f>VLOOKUP(AC1764,'Price list'!AN:AO,2,FALSE)</f>
        <v>#N/A</v>
      </c>
      <c r="AG1764" s="318">
        <f t="shared" si="415"/>
        <v>0</v>
      </c>
      <c r="AH1764" s="318">
        <f t="shared" si="416"/>
        <v>0</v>
      </c>
      <c r="AI1764" s="318">
        <f t="shared" si="417"/>
        <v>0</v>
      </c>
    </row>
    <row r="1765" spans="19:35" x14ac:dyDescent="0.25">
      <c r="S1765" s="320">
        <f t="shared" si="407"/>
        <v>0</v>
      </c>
      <c r="T1765" s="320">
        <f t="shared" si="408"/>
        <v>0</v>
      </c>
      <c r="U1765" s="320"/>
      <c r="V1765" s="320" t="e">
        <f>VLOOKUP(S1765,'Price list'!D$15:S$298,15,FALSE)</f>
        <v>#N/A</v>
      </c>
      <c r="W1765" s="320">
        <f t="shared" si="409"/>
        <v>0</v>
      </c>
      <c r="X1765" s="320">
        <f t="shared" si="410"/>
        <v>0</v>
      </c>
      <c r="Y1765" s="318" t="e">
        <f t="shared" si="406"/>
        <v>#N/A</v>
      </c>
      <c r="Z1765" s="318">
        <f t="shared" si="411"/>
        <v>0</v>
      </c>
      <c r="AC1765" s="318" t="e">
        <f t="shared" si="412"/>
        <v>#N/A</v>
      </c>
      <c r="AD1765" s="318">
        <f t="shared" si="413"/>
        <v>0</v>
      </c>
      <c r="AE1765" s="318" t="e">
        <f t="shared" si="414"/>
        <v>#N/A</v>
      </c>
      <c r="AF1765" s="318" t="e">
        <f>VLOOKUP(AC1765,'Price list'!AN:AO,2,FALSE)</f>
        <v>#N/A</v>
      </c>
      <c r="AG1765" s="318">
        <f t="shared" si="415"/>
        <v>0</v>
      </c>
      <c r="AH1765" s="318">
        <f t="shared" si="416"/>
        <v>0</v>
      </c>
      <c r="AI1765" s="318">
        <f t="shared" si="417"/>
        <v>0</v>
      </c>
    </row>
    <row r="1766" spans="19:35" x14ac:dyDescent="0.25">
      <c r="S1766" s="320">
        <f t="shared" si="407"/>
        <v>0</v>
      </c>
      <c r="T1766" s="320">
        <f t="shared" si="408"/>
        <v>0</v>
      </c>
      <c r="U1766" s="320"/>
      <c r="V1766" s="320" t="e">
        <f>VLOOKUP(S1766,'Price list'!D$15:S$298,15,FALSE)</f>
        <v>#N/A</v>
      </c>
      <c r="W1766" s="320">
        <f t="shared" si="409"/>
        <v>0</v>
      </c>
      <c r="X1766" s="320">
        <f t="shared" si="410"/>
        <v>0</v>
      </c>
      <c r="Y1766" s="318" t="e">
        <f t="shared" si="406"/>
        <v>#N/A</v>
      </c>
      <c r="Z1766" s="318">
        <f t="shared" si="411"/>
        <v>0</v>
      </c>
      <c r="AC1766" s="318" t="e">
        <f t="shared" si="412"/>
        <v>#N/A</v>
      </c>
      <c r="AD1766" s="318">
        <f t="shared" si="413"/>
        <v>0</v>
      </c>
      <c r="AE1766" s="318" t="e">
        <f t="shared" si="414"/>
        <v>#N/A</v>
      </c>
      <c r="AF1766" s="318" t="e">
        <f>VLOOKUP(AC1766,'Price list'!AN:AO,2,FALSE)</f>
        <v>#N/A</v>
      </c>
      <c r="AG1766" s="318">
        <f t="shared" si="415"/>
        <v>0</v>
      </c>
      <c r="AH1766" s="318">
        <f t="shared" si="416"/>
        <v>0</v>
      </c>
      <c r="AI1766" s="318">
        <f t="shared" si="417"/>
        <v>0</v>
      </c>
    </row>
    <row r="1767" spans="19:35" x14ac:dyDescent="0.25">
      <c r="S1767" s="320">
        <f t="shared" si="407"/>
        <v>0</v>
      </c>
      <c r="T1767" s="320">
        <f t="shared" si="408"/>
        <v>0</v>
      </c>
      <c r="U1767" s="320"/>
      <c r="V1767" s="320" t="e">
        <f>VLOOKUP(S1767,'Price list'!D$15:S$298,15,FALSE)</f>
        <v>#N/A</v>
      </c>
      <c r="W1767" s="320">
        <f t="shared" si="409"/>
        <v>0</v>
      </c>
      <c r="X1767" s="320">
        <f t="shared" si="410"/>
        <v>0</v>
      </c>
      <c r="Y1767" s="318" t="e">
        <f t="shared" si="406"/>
        <v>#N/A</v>
      </c>
      <c r="Z1767" s="318">
        <f t="shared" si="411"/>
        <v>0</v>
      </c>
      <c r="AC1767" s="318" t="e">
        <f t="shared" si="412"/>
        <v>#N/A</v>
      </c>
      <c r="AD1767" s="318">
        <f t="shared" si="413"/>
        <v>0</v>
      </c>
      <c r="AE1767" s="318" t="e">
        <f t="shared" si="414"/>
        <v>#N/A</v>
      </c>
      <c r="AF1767" s="318" t="e">
        <f>VLOOKUP(AC1767,'Price list'!AN:AO,2,FALSE)</f>
        <v>#N/A</v>
      </c>
      <c r="AG1767" s="318">
        <f t="shared" si="415"/>
        <v>0</v>
      </c>
      <c r="AH1767" s="318">
        <f t="shared" si="416"/>
        <v>0</v>
      </c>
      <c r="AI1767" s="318">
        <f t="shared" si="417"/>
        <v>0</v>
      </c>
    </row>
    <row r="1768" spans="19:35" x14ac:dyDescent="0.25">
      <c r="S1768" s="320">
        <f t="shared" si="407"/>
        <v>0</v>
      </c>
      <c r="T1768" s="320">
        <f t="shared" si="408"/>
        <v>0</v>
      </c>
      <c r="U1768" s="320"/>
      <c r="V1768" s="320" t="e">
        <f>VLOOKUP(S1768,'Price list'!D$15:S$298,15,FALSE)</f>
        <v>#N/A</v>
      </c>
      <c r="W1768" s="320">
        <f t="shared" si="409"/>
        <v>0</v>
      </c>
      <c r="X1768" s="320">
        <f t="shared" si="410"/>
        <v>0</v>
      </c>
      <c r="Y1768" s="318" t="e">
        <f t="shared" si="406"/>
        <v>#N/A</v>
      </c>
      <c r="Z1768" s="318">
        <f t="shared" si="411"/>
        <v>0</v>
      </c>
      <c r="AC1768" s="318" t="e">
        <f t="shared" si="412"/>
        <v>#N/A</v>
      </c>
      <c r="AD1768" s="318">
        <f t="shared" si="413"/>
        <v>0</v>
      </c>
      <c r="AE1768" s="318" t="e">
        <f t="shared" si="414"/>
        <v>#N/A</v>
      </c>
      <c r="AF1768" s="318" t="e">
        <f>VLOOKUP(AC1768,'Price list'!AN:AO,2,FALSE)</f>
        <v>#N/A</v>
      </c>
      <c r="AG1768" s="318">
        <f t="shared" si="415"/>
        <v>0</v>
      </c>
      <c r="AH1768" s="318">
        <f t="shared" si="416"/>
        <v>0</v>
      </c>
      <c r="AI1768" s="318">
        <f t="shared" si="417"/>
        <v>0</v>
      </c>
    </row>
    <row r="1769" spans="19:35" x14ac:dyDescent="0.25">
      <c r="S1769" s="320">
        <f t="shared" si="407"/>
        <v>0</v>
      </c>
      <c r="T1769" s="320">
        <f t="shared" si="408"/>
        <v>0</v>
      </c>
      <c r="U1769" s="320"/>
      <c r="V1769" s="320" t="e">
        <f>VLOOKUP(S1769,'Price list'!D$15:S$298,15,FALSE)</f>
        <v>#N/A</v>
      </c>
      <c r="W1769" s="320">
        <f t="shared" si="409"/>
        <v>0</v>
      </c>
      <c r="X1769" s="320">
        <f t="shared" si="410"/>
        <v>0</v>
      </c>
      <c r="Y1769" s="318" t="e">
        <f t="shared" si="406"/>
        <v>#N/A</v>
      </c>
      <c r="Z1769" s="318">
        <f t="shared" si="411"/>
        <v>0</v>
      </c>
      <c r="AC1769" s="318" t="e">
        <f t="shared" si="412"/>
        <v>#N/A</v>
      </c>
      <c r="AD1769" s="318">
        <f t="shared" si="413"/>
        <v>0</v>
      </c>
      <c r="AE1769" s="318" t="e">
        <f t="shared" si="414"/>
        <v>#N/A</v>
      </c>
      <c r="AF1769" s="318" t="e">
        <f>VLOOKUP(AC1769,'Price list'!AN:AO,2,FALSE)</f>
        <v>#N/A</v>
      </c>
      <c r="AG1769" s="318">
        <f t="shared" si="415"/>
        <v>0</v>
      </c>
      <c r="AH1769" s="318">
        <f t="shared" si="416"/>
        <v>0</v>
      </c>
      <c r="AI1769" s="318">
        <f t="shared" si="417"/>
        <v>0</v>
      </c>
    </row>
    <row r="1770" spans="19:35" x14ac:dyDescent="0.25">
      <c r="S1770" s="320">
        <f t="shared" si="407"/>
        <v>0</v>
      </c>
      <c r="T1770" s="320">
        <f t="shared" si="408"/>
        <v>0</v>
      </c>
      <c r="U1770" s="320"/>
      <c r="V1770" s="320" t="e">
        <f>VLOOKUP(S1770,'Price list'!D$15:S$298,15,FALSE)</f>
        <v>#N/A</v>
      </c>
      <c r="W1770" s="320">
        <f t="shared" si="409"/>
        <v>0</v>
      </c>
      <c r="X1770" s="320">
        <f t="shared" si="410"/>
        <v>0</v>
      </c>
      <c r="Y1770" s="318" t="e">
        <f t="shared" si="406"/>
        <v>#N/A</v>
      </c>
      <c r="Z1770" s="318">
        <f t="shared" si="411"/>
        <v>0</v>
      </c>
      <c r="AC1770" s="318" t="e">
        <f t="shared" si="412"/>
        <v>#N/A</v>
      </c>
      <c r="AD1770" s="318">
        <f t="shared" si="413"/>
        <v>0</v>
      </c>
      <c r="AE1770" s="318" t="e">
        <f t="shared" si="414"/>
        <v>#N/A</v>
      </c>
      <c r="AF1770" s="318" t="e">
        <f>VLOOKUP(AC1770,'Price list'!AN:AO,2,FALSE)</f>
        <v>#N/A</v>
      </c>
      <c r="AG1770" s="318">
        <f t="shared" si="415"/>
        <v>0</v>
      </c>
      <c r="AH1770" s="318">
        <f t="shared" si="416"/>
        <v>0</v>
      </c>
      <c r="AI1770" s="318">
        <f t="shared" si="417"/>
        <v>0</v>
      </c>
    </row>
    <row r="1771" spans="19:35" x14ac:dyDescent="0.25">
      <c r="S1771" s="320">
        <f t="shared" si="407"/>
        <v>0</v>
      </c>
      <c r="T1771" s="320">
        <f t="shared" si="408"/>
        <v>0</v>
      </c>
      <c r="U1771" s="320"/>
      <c r="V1771" s="320" t="e">
        <f>VLOOKUP(S1771,'Price list'!D$15:S$298,15,FALSE)</f>
        <v>#N/A</v>
      </c>
      <c r="W1771" s="320">
        <f t="shared" si="409"/>
        <v>0</v>
      </c>
      <c r="X1771" s="320">
        <f t="shared" si="410"/>
        <v>0</v>
      </c>
      <c r="Y1771" s="318" t="e">
        <f t="shared" si="406"/>
        <v>#N/A</v>
      </c>
      <c r="Z1771" s="318">
        <f t="shared" si="411"/>
        <v>0</v>
      </c>
      <c r="AC1771" s="318" t="e">
        <f t="shared" si="412"/>
        <v>#N/A</v>
      </c>
      <c r="AD1771" s="318">
        <f t="shared" si="413"/>
        <v>0</v>
      </c>
      <c r="AE1771" s="318" t="e">
        <f t="shared" si="414"/>
        <v>#N/A</v>
      </c>
      <c r="AF1771" s="318" t="e">
        <f>VLOOKUP(AC1771,'Price list'!AN:AO,2,FALSE)</f>
        <v>#N/A</v>
      </c>
      <c r="AG1771" s="318">
        <f t="shared" si="415"/>
        <v>0</v>
      </c>
      <c r="AH1771" s="318">
        <f t="shared" si="416"/>
        <v>0</v>
      </c>
      <c r="AI1771" s="318">
        <f t="shared" si="417"/>
        <v>0</v>
      </c>
    </row>
    <row r="1772" spans="19:35" x14ac:dyDescent="0.25">
      <c r="S1772" s="320">
        <f t="shared" si="407"/>
        <v>0</v>
      </c>
      <c r="T1772" s="320">
        <f t="shared" si="408"/>
        <v>0</v>
      </c>
      <c r="U1772" s="320"/>
      <c r="V1772" s="320" t="e">
        <f>VLOOKUP(S1772,'Price list'!D$15:S$298,15,FALSE)</f>
        <v>#N/A</v>
      </c>
      <c r="W1772" s="320">
        <f t="shared" si="409"/>
        <v>0</v>
      </c>
      <c r="X1772" s="320">
        <f t="shared" si="410"/>
        <v>0</v>
      </c>
      <c r="Y1772" s="318" t="e">
        <f t="shared" si="406"/>
        <v>#N/A</v>
      </c>
      <c r="Z1772" s="318">
        <f t="shared" si="411"/>
        <v>0</v>
      </c>
      <c r="AC1772" s="318" t="e">
        <f t="shared" si="412"/>
        <v>#N/A</v>
      </c>
      <c r="AD1772" s="318">
        <f t="shared" si="413"/>
        <v>0</v>
      </c>
      <c r="AE1772" s="318" t="e">
        <f t="shared" si="414"/>
        <v>#N/A</v>
      </c>
      <c r="AF1772" s="318" t="e">
        <f>VLOOKUP(AC1772,'Price list'!AN:AO,2,FALSE)</f>
        <v>#N/A</v>
      </c>
      <c r="AG1772" s="318">
        <f t="shared" si="415"/>
        <v>0</v>
      </c>
      <c r="AH1772" s="318">
        <f t="shared" si="416"/>
        <v>0</v>
      </c>
      <c r="AI1772" s="318">
        <f t="shared" si="417"/>
        <v>0</v>
      </c>
    </row>
    <row r="1773" spans="19:35" x14ac:dyDescent="0.25">
      <c r="S1773" s="320">
        <f t="shared" si="407"/>
        <v>0</v>
      </c>
      <c r="T1773" s="320">
        <f t="shared" si="408"/>
        <v>0</v>
      </c>
      <c r="U1773" s="320"/>
      <c r="V1773" s="320" t="e">
        <f>VLOOKUP(S1773,'Price list'!D$15:S$298,15,FALSE)</f>
        <v>#N/A</v>
      </c>
      <c r="W1773" s="320">
        <f t="shared" si="409"/>
        <v>0</v>
      </c>
      <c r="X1773" s="320">
        <f t="shared" si="410"/>
        <v>0</v>
      </c>
      <c r="Y1773" s="318" t="e">
        <f t="shared" si="406"/>
        <v>#N/A</v>
      </c>
      <c r="Z1773" s="318">
        <f t="shared" si="411"/>
        <v>0</v>
      </c>
      <c r="AC1773" s="318" t="e">
        <f t="shared" si="412"/>
        <v>#N/A</v>
      </c>
      <c r="AD1773" s="318">
        <f t="shared" si="413"/>
        <v>0</v>
      </c>
      <c r="AE1773" s="318" t="e">
        <f t="shared" si="414"/>
        <v>#N/A</v>
      </c>
      <c r="AF1773" s="318" t="e">
        <f>VLOOKUP(AC1773,'Price list'!AN:AO,2,FALSE)</f>
        <v>#N/A</v>
      </c>
      <c r="AG1773" s="318">
        <f t="shared" si="415"/>
        <v>0</v>
      </c>
      <c r="AH1773" s="318">
        <f t="shared" si="416"/>
        <v>0</v>
      </c>
      <c r="AI1773" s="318">
        <f t="shared" si="417"/>
        <v>0</v>
      </c>
    </row>
    <row r="1774" spans="19:35" x14ac:dyDescent="0.25">
      <c r="S1774" s="320">
        <f t="shared" si="407"/>
        <v>0</v>
      </c>
      <c r="T1774" s="320">
        <f t="shared" si="408"/>
        <v>0</v>
      </c>
      <c r="U1774" s="320"/>
      <c r="V1774" s="320" t="e">
        <f>VLOOKUP(S1774,'Price list'!D$15:S$298,15,FALSE)</f>
        <v>#N/A</v>
      </c>
      <c r="W1774" s="320">
        <f t="shared" si="409"/>
        <v>0</v>
      </c>
      <c r="X1774" s="320">
        <f t="shared" si="410"/>
        <v>0</v>
      </c>
      <c r="Y1774" s="318" t="e">
        <f t="shared" si="406"/>
        <v>#N/A</v>
      </c>
      <c r="Z1774" s="318">
        <f t="shared" si="411"/>
        <v>0</v>
      </c>
      <c r="AC1774" s="318" t="e">
        <f t="shared" si="412"/>
        <v>#N/A</v>
      </c>
      <c r="AD1774" s="318">
        <f t="shared" si="413"/>
        <v>0</v>
      </c>
      <c r="AE1774" s="318" t="e">
        <f t="shared" si="414"/>
        <v>#N/A</v>
      </c>
      <c r="AF1774" s="318" t="e">
        <f>VLOOKUP(AC1774,'Price list'!AN:AO,2,FALSE)</f>
        <v>#N/A</v>
      </c>
      <c r="AG1774" s="318">
        <f t="shared" si="415"/>
        <v>0</v>
      </c>
      <c r="AH1774" s="318">
        <f t="shared" si="416"/>
        <v>0</v>
      </c>
      <c r="AI1774" s="318">
        <f t="shared" si="417"/>
        <v>0</v>
      </c>
    </row>
    <row r="1775" spans="19:35" x14ac:dyDescent="0.25">
      <c r="S1775" s="320">
        <f t="shared" si="407"/>
        <v>0</v>
      </c>
      <c r="T1775" s="320">
        <f t="shared" si="408"/>
        <v>0</v>
      </c>
      <c r="U1775" s="320"/>
      <c r="V1775" s="320" t="e">
        <f>VLOOKUP(S1775,'Price list'!D$15:S$298,15,FALSE)</f>
        <v>#N/A</v>
      </c>
      <c r="W1775" s="320">
        <f t="shared" si="409"/>
        <v>0</v>
      </c>
      <c r="X1775" s="320">
        <f t="shared" si="410"/>
        <v>0</v>
      </c>
      <c r="Y1775" s="318" t="e">
        <f t="shared" si="406"/>
        <v>#N/A</v>
      </c>
      <c r="Z1775" s="318">
        <f t="shared" si="411"/>
        <v>0</v>
      </c>
      <c r="AC1775" s="318" t="e">
        <f t="shared" si="412"/>
        <v>#N/A</v>
      </c>
      <c r="AD1775" s="318">
        <f t="shared" si="413"/>
        <v>0</v>
      </c>
      <c r="AE1775" s="318" t="e">
        <f t="shared" si="414"/>
        <v>#N/A</v>
      </c>
      <c r="AF1775" s="318" t="e">
        <f>VLOOKUP(AC1775,'Price list'!AN:AO,2,FALSE)</f>
        <v>#N/A</v>
      </c>
      <c r="AG1775" s="318">
        <f t="shared" si="415"/>
        <v>0</v>
      </c>
      <c r="AH1775" s="318">
        <f t="shared" si="416"/>
        <v>0</v>
      </c>
      <c r="AI1775" s="318">
        <f t="shared" si="417"/>
        <v>0</v>
      </c>
    </row>
    <row r="1776" spans="19:35" x14ac:dyDescent="0.25">
      <c r="S1776" s="320">
        <f t="shared" si="407"/>
        <v>0</v>
      </c>
      <c r="T1776" s="320">
        <f t="shared" si="408"/>
        <v>0</v>
      </c>
      <c r="U1776" s="320"/>
      <c r="V1776" s="320" t="e">
        <f>VLOOKUP(S1776,'Price list'!D$15:S$298,15,FALSE)</f>
        <v>#N/A</v>
      </c>
      <c r="W1776" s="320">
        <f t="shared" si="409"/>
        <v>0</v>
      </c>
      <c r="X1776" s="320">
        <f t="shared" si="410"/>
        <v>0</v>
      </c>
      <c r="Y1776" s="318" t="e">
        <f t="shared" si="406"/>
        <v>#N/A</v>
      </c>
      <c r="Z1776" s="318">
        <f t="shared" si="411"/>
        <v>0</v>
      </c>
      <c r="AC1776" s="318" t="e">
        <f t="shared" si="412"/>
        <v>#N/A</v>
      </c>
      <c r="AD1776" s="318">
        <f t="shared" si="413"/>
        <v>0</v>
      </c>
      <c r="AE1776" s="318" t="e">
        <f t="shared" si="414"/>
        <v>#N/A</v>
      </c>
      <c r="AF1776" s="318" t="e">
        <f>VLOOKUP(AC1776,'Price list'!AN:AO,2,FALSE)</f>
        <v>#N/A</v>
      </c>
      <c r="AG1776" s="318">
        <f t="shared" si="415"/>
        <v>0</v>
      </c>
      <c r="AH1776" s="318">
        <f t="shared" si="416"/>
        <v>0</v>
      </c>
      <c r="AI1776" s="318">
        <f t="shared" si="417"/>
        <v>0</v>
      </c>
    </row>
    <row r="1777" spans="19:35" x14ac:dyDescent="0.25">
      <c r="S1777" s="320">
        <f t="shared" si="407"/>
        <v>0</v>
      </c>
      <c r="T1777" s="320">
        <f t="shared" si="408"/>
        <v>0</v>
      </c>
      <c r="U1777" s="320"/>
      <c r="V1777" s="320" t="e">
        <f>VLOOKUP(S1777,'Price list'!D$15:S$298,15,FALSE)</f>
        <v>#N/A</v>
      </c>
      <c r="W1777" s="320">
        <f t="shared" si="409"/>
        <v>0</v>
      </c>
      <c r="X1777" s="320">
        <f t="shared" si="410"/>
        <v>0</v>
      </c>
      <c r="Y1777" s="318" t="e">
        <f t="shared" si="406"/>
        <v>#N/A</v>
      </c>
      <c r="Z1777" s="318">
        <f t="shared" si="411"/>
        <v>0</v>
      </c>
      <c r="AC1777" s="318" t="e">
        <f t="shared" si="412"/>
        <v>#N/A</v>
      </c>
      <c r="AD1777" s="318">
        <f t="shared" si="413"/>
        <v>0</v>
      </c>
      <c r="AE1777" s="318" t="e">
        <f t="shared" si="414"/>
        <v>#N/A</v>
      </c>
      <c r="AF1777" s="318" t="e">
        <f>VLOOKUP(AC1777,'Price list'!AN:AO,2,FALSE)</f>
        <v>#N/A</v>
      </c>
      <c r="AG1777" s="318">
        <f t="shared" si="415"/>
        <v>0</v>
      </c>
      <c r="AH1777" s="318">
        <f t="shared" si="416"/>
        <v>0</v>
      </c>
      <c r="AI1777" s="318">
        <f t="shared" si="417"/>
        <v>0</v>
      </c>
    </row>
    <row r="1778" spans="19:35" x14ac:dyDescent="0.25">
      <c r="S1778" s="320">
        <f t="shared" si="407"/>
        <v>0</v>
      </c>
      <c r="T1778" s="320">
        <f t="shared" si="408"/>
        <v>0</v>
      </c>
      <c r="U1778" s="320"/>
      <c r="V1778" s="320" t="e">
        <f>VLOOKUP(S1778,'Price list'!D$15:S$298,15,FALSE)</f>
        <v>#N/A</v>
      </c>
      <c r="W1778" s="320">
        <f t="shared" si="409"/>
        <v>0</v>
      </c>
      <c r="X1778" s="320">
        <f t="shared" si="410"/>
        <v>0</v>
      </c>
      <c r="Y1778" s="318" t="e">
        <f t="shared" si="406"/>
        <v>#N/A</v>
      </c>
      <c r="Z1778" s="318">
        <f t="shared" si="411"/>
        <v>0</v>
      </c>
      <c r="AC1778" s="318" t="e">
        <f t="shared" si="412"/>
        <v>#N/A</v>
      </c>
      <c r="AD1778" s="318">
        <f t="shared" si="413"/>
        <v>0</v>
      </c>
      <c r="AE1778" s="318" t="e">
        <f t="shared" si="414"/>
        <v>#N/A</v>
      </c>
      <c r="AF1778" s="318" t="e">
        <f>VLOOKUP(AC1778,'Price list'!AN:AO,2,FALSE)</f>
        <v>#N/A</v>
      </c>
      <c r="AG1778" s="318">
        <f t="shared" si="415"/>
        <v>0</v>
      </c>
      <c r="AH1778" s="318">
        <f t="shared" si="416"/>
        <v>0</v>
      </c>
      <c r="AI1778" s="318">
        <f t="shared" si="417"/>
        <v>0</v>
      </c>
    </row>
    <row r="1779" spans="19:35" x14ac:dyDescent="0.25">
      <c r="S1779" s="320">
        <f t="shared" si="407"/>
        <v>0</v>
      </c>
      <c r="T1779" s="320">
        <f t="shared" si="408"/>
        <v>0</v>
      </c>
      <c r="U1779" s="320"/>
      <c r="V1779" s="320" t="e">
        <f>VLOOKUP(S1779,'Price list'!D$15:S$298,15,FALSE)</f>
        <v>#N/A</v>
      </c>
      <c r="W1779" s="320">
        <f t="shared" si="409"/>
        <v>0</v>
      </c>
      <c r="X1779" s="320">
        <f t="shared" si="410"/>
        <v>0</v>
      </c>
      <c r="Y1779" s="318" t="e">
        <f t="shared" si="406"/>
        <v>#N/A</v>
      </c>
      <c r="Z1779" s="318">
        <f t="shared" si="411"/>
        <v>0</v>
      </c>
      <c r="AC1779" s="318" t="e">
        <f t="shared" si="412"/>
        <v>#N/A</v>
      </c>
      <c r="AD1779" s="318">
        <f t="shared" si="413"/>
        <v>0</v>
      </c>
      <c r="AE1779" s="318" t="e">
        <f t="shared" si="414"/>
        <v>#N/A</v>
      </c>
      <c r="AF1779" s="318" t="e">
        <f>VLOOKUP(AC1779,'Price list'!AN:AO,2,FALSE)</f>
        <v>#N/A</v>
      </c>
      <c r="AG1779" s="318">
        <f t="shared" si="415"/>
        <v>0</v>
      </c>
      <c r="AH1779" s="318">
        <f t="shared" si="416"/>
        <v>0</v>
      </c>
      <c r="AI1779" s="318">
        <f t="shared" si="417"/>
        <v>0</v>
      </c>
    </row>
    <row r="1780" spans="19:35" x14ac:dyDescent="0.25">
      <c r="S1780" s="320">
        <f t="shared" si="407"/>
        <v>0</v>
      </c>
      <c r="T1780" s="320">
        <f t="shared" si="408"/>
        <v>0</v>
      </c>
      <c r="U1780" s="320"/>
      <c r="V1780" s="320" t="e">
        <f>VLOOKUP(S1780,'Price list'!D$15:S$298,15,FALSE)</f>
        <v>#N/A</v>
      </c>
      <c r="W1780" s="320">
        <f t="shared" si="409"/>
        <v>0</v>
      </c>
      <c r="X1780" s="320">
        <f t="shared" si="410"/>
        <v>0</v>
      </c>
      <c r="Y1780" s="318" t="e">
        <f t="shared" si="406"/>
        <v>#N/A</v>
      </c>
      <c r="Z1780" s="318">
        <f t="shared" si="411"/>
        <v>0</v>
      </c>
      <c r="AC1780" s="318" t="e">
        <f t="shared" si="412"/>
        <v>#N/A</v>
      </c>
      <c r="AD1780" s="318">
        <f t="shared" si="413"/>
        <v>0</v>
      </c>
      <c r="AE1780" s="318" t="e">
        <f t="shared" si="414"/>
        <v>#N/A</v>
      </c>
      <c r="AF1780" s="318" t="e">
        <f>VLOOKUP(AC1780,'Price list'!AN:AO,2,FALSE)</f>
        <v>#N/A</v>
      </c>
      <c r="AG1780" s="318">
        <f t="shared" si="415"/>
        <v>0</v>
      </c>
      <c r="AH1780" s="318">
        <f t="shared" si="416"/>
        <v>0</v>
      </c>
      <c r="AI1780" s="318">
        <f t="shared" si="417"/>
        <v>0</v>
      </c>
    </row>
    <row r="1781" spans="19:35" x14ac:dyDescent="0.25">
      <c r="S1781" s="320">
        <f t="shared" si="407"/>
        <v>0</v>
      </c>
      <c r="T1781" s="320">
        <f t="shared" si="408"/>
        <v>0</v>
      </c>
      <c r="U1781" s="320"/>
      <c r="V1781" s="320" t="e">
        <f>VLOOKUP(S1781,'Price list'!D$15:S$298,15,FALSE)</f>
        <v>#N/A</v>
      </c>
      <c r="W1781" s="320">
        <f t="shared" si="409"/>
        <v>0</v>
      </c>
      <c r="X1781" s="320">
        <f t="shared" si="410"/>
        <v>0</v>
      </c>
      <c r="Y1781" s="318" t="e">
        <f t="shared" si="406"/>
        <v>#N/A</v>
      </c>
      <c r="Z1781" s="318">
        <f t="shared" si="411"/>
        <v>0</v>
      </c>
      <c r="AC1781" s="318" t="e">
        <f t="shared" si="412"/>
        <v>#N/A</v>
      </c>
      <c r="AD1781" s="318">
        <f t="shared" si="413"/>
        <v>0</v>
      </c>
      <c r="AE1781" s="318" t="e">
        <f t="shared" si="414"/>
        <v>#N/A</v>
      </c>
      <c r="AF1781" s="318" t="e">
        <f>VLOOKUP(AC1781,'Price list'!AN:AO,2,FALSE)</f>
        <v>#N/A</v>
      </c>
      <c r="AG1781" s="318">
        <f t="shared" si="415"/>
        <v>0</v>
      </c>
      <c r="AH1781" s="318">
        <f t="shared" si="416"/>
        <v>0</v>
      </c>
      <c r="AI1781" s="318">
        <f t="shared" si="417"/>
        <v>0</v>
      </c>
    </row>
    <row r="1782" spans="19:35" x14ac:dyDescent="0.25">
      <c r="S1782" s="320">
        <f t="shared" si="407"/>
        <v>0</v>
      </c>
      <c r="T1782" s="320">
        <f t="shared" si="408"/>
        <v>0</v>
      </c>
      <c r="U1782" s="320"/>
      <c r="V1782" s="320" t="e">
        <f>VLOOKUP(S1782,'Price list'!D$15:S$298,15,FALSE)</f>
        <v>#N/A</v>
      </c>
      <c r="W1782" s="320">
        <f t="shared" si="409"/>
        <v>0</v>
      </c>
      <c r="X1782" s="320">
        <f t="shared" si="410"/>
        <v>0</v>
      </c>
      <c r="Y1782" s="318" t="e">
        <f t="shared" si="406"/>
        <v>#N/A</v>
      </c>
      <c r="Z1782" s="318">
        <f t="shared" si="411"/>
        <v>0</v>
      </c>
      <c r="AC1782" s="318" t="e">
        <f t="shared" si="412"/>
        <v>#N/A</v>
      </c>
      <c r="AD1782" s="318">
        <f t="shared" si="413"/>
        <v>0</v>
      </c>
      <c r="AE1782" s="318" t="e">
        <f t="shared" si="414"/>
        <v>#N/A</v>
      </c>
      <c r="AF1782" s="318" t="e">
        <f>VLOOKUP(AC1782,'Price list'!AN:AO,2,FALSE)</f>
        <v>#N/A</v>
      </c>
      <c r="AG1782" s="318">
        <f t="shared" si="415"/>
        <v>0</v>
      </c>
      <c r="AH1782" s="318">
        <f t="shared" si="416"/>
        <v>0</v>
      </c>
      <c r="AI1782" s="318">
        <f t="shared" si="417"/>
        <v>0</v>
      </c>
    </row>
    <row r="1783" spans="19:35" x14ac:dyDescent="0.25">
      <c r="S1783" s="320">
        <f t="shared" si="407"/>
        <v>0</v>
      </c>
      <c r="T1783" s="320">
        <f t="shared" si="408"/>
        <v>0</v>
      </c>
      <c r="U1783" s="320"/>
      <c r="V1783" s="320" t="e">
        <f>VLOOKUP(S1783,'Price list'!D$15:S$298,15,FALSE)</f>
        <v>#N/A</v>
      </c>
      <c r="W1783" s="320">
        <f t="shared" si="409"/>
        <v>0</v>
      </c>
      <c r="X1783" s="320">
        <f t="shared" si="410"/>
        <v>0</v>
      </c>
      <c r="Y1783" s="318" t="e">
        <f t="shared" si="406"/>
        <v>#N/A</v>
      </c>
      <c r="Z1783" s="318">
        <f t="shared" si="411"/>
        <v>0</v>
      </c>
      <c r="AC1783" s="318" t="e">
        <f t="shared" si="412"/>
        <v>#N/A</v>
      </c>
      <c r="AD1783" s="318">
        <f t="shared" si="413"/>
        <v>0</v>
      </c>
      <c r="AE1783" s="318" t="e">
        <f t="shared" si="414"/>
        <v>#N/A</v>
      </c>
      <c r="AF1783" s="318" t="e">
        <f>VLOOKUP(AC1783,'Price list'!AN:AO,2,FALSE)</f>
        <v>#N/A</v>
      </c>
      <c r="AG1783" s="318">
        <f t="shared" si="415"/>
        <v>0</v>
      </c>
      <c r="AH1783" s="318">
        <f t="shared" si="416"/>
        <v>0</v>
      </c>
      <c r="AI1783" s="318">
        <f t="shared" si="417"/>
        <v>0</v>
      </c>
    </row>
    <row r="1784" spans="19:35" x14ac:dyDescent="0.25">
      <c r="S1784" s="320">
        <f t="shared" si="407"/>
        <v>0</v>
      </c>
      <c r="T1784" s="320">
        <f t="shared" si="408"/>
        <v>0</v>
      </c>
      <c r="U1784" s="320"/>
      <c r="V1784" s="320" t="e">
        <f>VLOOKUP(S1784,'Price list'!D$15:S$298,15,FALSE)</f>
        <v>#N/A</v>
      </c>
      <c r="W1784" s="320">
        <f t="shared" si="409"/>
        <v>0</v>
      </c>
      <c r="X1784" s="320">
        <f t="shared" si="410"/>
        <v>0</v>
      </c>
      <c r="Y1784" s="318" t="e">
        <f t="shared" si="406"/>
        <v>#N/A</v>
      </c>
      <c r="Z1784" s="318">
        <f t="shared" si="411"/>
        <v>0</v>
      </c>
      <c r="AC1784" s="318" t="e">
        <f t="shared" si="412"/>
        <v>#N/A</v>
      </c>
      <c r="AD1784" s="318">
        <f t="shared" si="413"/>
        <v>0</v>
      </c>
      <c r="AE1784" s="318" t="e">
        <f t="shared" si="414"/>
        <v>#N/A</v>
      </c>
      <c r="AF1784" s="318" t="e">
        <f>VLOOKUP(AC1784,'Price list'!AN:AO,2,FALSE)</f>
        <v>#N/A</v>
      </c>
      <c r="AG1784" s="318">
        <f t="shared" si="415"/>
        <v>0</v>
      </c>
      <c r="AH1784" s="318">
        <f t="shared" si="416"/>
        <v>0</v>
      </c>
      <c r="AI1784" s="318">
        <f t="shared" si="417"/>
        <v>0</v>
      </c>
    </row>
    <row r="1785" spans="19:35" x14ac:dyDescent="0.25">
      <c r="S1785" s="320">
        <f t="shared" si="407"/>
        <v>0</v>
      </c>
      <c r="T1785" s="320">
        <f t="shared" si="408"/>
        <v>0</v>
      </c>
      <c r="U1785" s="320"/>
      <c r="V1785" s="320" t="e">
        <f>VLOOKUP(S1785,'Price list'!D$15:S$298,15,FALSE)</f>
        <v>#N/A</v>
      </c>
      <c r="W1785" s="320">
        <f t="shared" si="409"/>
        <v>0</v>
      </c>
      <c r="X1785" s="320">
        <f t="shared" si="410"/>
        <v>0</v>
      </c>
      <c r="Y1785" s="318" t="e">
        <f t="shared" si="406"/>
        <v>#N/A</v>
      </c>
      <c r="Z1785" s="318">
        <f t="shared" si="411"/>
        <v>0</v>
      </c>
      <c r="AC1785" s="318" t="e">
        <f t="shared" si="412"/>
        <v>#N/A</v>
      </c>
      <c r="AD1785" s="318">
        <f t="shared" si="413"/>
        <v>0</v>
      </c>
      <c r="AE1785" s="318" t="e">
        <f t="shared" si="414"/>
        <v>#N/A</v>
      </c>
      <c r="AF1785" s="318" t="e">
        <f>VLOOKUP(AC1785,'Price list'!AN:AO,2,FALSE)</f>
        <v>#N/A</v>
      </c>
      <c r="AG1785" s="318">
        <f t="shared" si="415"/>
        <v>0</v>
      </c>
      <c r="AH1785" s="318">
        <f t="shared" si="416"/>
        <v>0</v>
      </c>
      <c r="AI1785" s="318">
        <f t="shared" si="417"/>
        <v>0</v>
      </c>
    </row>
    <row r="1786" spans="19:35" x14ac:dyDescent="0.25">
      <c r="S1786" s="320">
        <f t="shared" si="407"/>
        <v>0</v>
      </c>
      <c r="T1786" s="320">
        <f t="shared" si="408"/>
        <v>0</v>
      </c>
      <c r="U1786" s="320"/>
      <c r="V1786" s="320" t="e">
        <f>VLOOKUP(S1786,'Price list'!D$15:S$298,15,FALSE)</f>
        <v>#N/A</v>
      </c>
      <c r="W1786" s="320">
        <f t="shared" si="409"/>
        <v>0</v>
      </c>
      <c r="X1786" s="320">
        <f t="shared" si="410"/>
        <v>0</v>
      </c>
      <c r="Y1786" s="318" t="e">
        <f t="shared" si="406"/>
        <v>#N/A</v>
      </c>
      <c r="Z1786" s="318">
        <f t="shared" si="411"/>
        <v>0</v>
      </c>
      <c r="AC1786" s="318" t="e">
        <f t="shared" si="412"/>
        <v>#N/A</v>
      </c>
      <c r="AD1786" s="318">
        <f t="shared" si="413"/>
        <v>0</v>
      </c>
      <c r="AE1786" s="318" t="e">
        <f t="shared" si="414"/>
        <v>#N/A</v>
      </c>
      <c r="AF1786" s="318" t="e">
        <f>VLOOKUP(AC1786,'Price list'!AN:AO,2,FALSE)</f>
        <v>#N/A</v>
      </c>
      <c r="AG1786" s="318">
        <f t="shared" si="415"/>
        <v>0</v>
      </c>
      <c r="AH1786" s="318">
        <f t="shared" si="416"/>
        <v>0</v>
      </c>
      <c r="AI1786" s="318">
        <f t="shared" si="417"/>
        <v>0</v>
      </c>
    </row>
    <row r="1787" spans="19:35" x14ac:dyDescent="0.25">
      <c r="S1787" s="320">
        <f t="shared" si="407"/>
        <v>0</v>
      </c>
      <c r="T1787" s="320">
        <f t="shared" si="408"/>
        <v>0</v>
      </c>
      <c r="U1787" s="320"/>
      <c r="V1787" s="320" t="e">
        <f>VLOOKUP(S1787,'Price list'!D$15:S$298,15,FALSE)</f>
        <v>#N/A</v>
      </c>
      <c r="W1787" s="320">
        <f t="shared" si="409"/>
        <v>0</v>
      </c>
      <c r="X1787" s="320">
        <f t="shared" si="410"/>
        <v>0</v>
      </c>
      <c r="Y1787" s="318" t="e">
        <f t="shared" si="406"/>
        <v>#N/A</v>
      </c>
      <c r="Z1787" s="318">
        <f t="shared" si="411"/>
        <v>0</v>
      </c>
      <c r="AC1787" s="318" t="e">
        <f t="shared" si="412"/>
        <v>#N/A</v>
      </c>
      <c r="AD1787" s="318">
        <f t="shared" si="413"/>
        <v>0</v>
      </c>
      <c r="AE1787" s="318" t="e">
        <f t="shared" si="414"/>
        <v>#N/A</v>
      </c>
      <c r="AF1787" s="318" t="e">
        <f>VLOOKUP(AC1787,'Price list'!AN:AO,2,FALSE)</f>
        <v>#N/A</v>
      </c>
      <c r="AG1787" s="318">
        <f t="shared" si="415"/>
        <v>0</v>
      </c>
      <c r="AH1787" s="318">
        <f t="shared" si="416"/>
        <v>0</v>
      </c>
      <c r="AI1787" s="318">
        <f t="shared" si="417"/>
        <v>0</v>
      </c>
    </row>
    <row r="1788" spans="19:35" x14ac:dyDescent="0.25">
      <c r="S1788" s="320">
        <f t="shared" si="407"/>
        <v>0</v>
      </c>
      <c r="T1788" s="320">
        <f t="shared" si="408"/>
        <v>0</v>
      </c>
      <c r="U1788" s="320"/>
      <c r="V1788" s="320" t="e">
        <f>VLOOKUP(S1788,'Price list'!D$15:S$298,15,FALSE)</f>
        <v>#N/A</v>
      </c>
      <c r="W1788" s="320">
        <f t="shared" si="409"/>
        <v>0</v>
      </c>
      <c r="X1788" s="320">
        <f t="shared" si="410"/>
        <v>0</v>
      </c>
      <c r="Y1788" s="318" t="e">
        <f t="shared" si="406"/>
        <v>#N/A</v>
      </c>
      <c r="Z1788" s="318">
        <f t="shared" si="411"/>
        <v>0</v>
      </c>
      <c r="AC1788" s="318" t="e">
        <f t="shared" si="412"/>
        <v>#N/A</v>
      </c>
      <c r="AD1788" s="318">
        <f t="shared" si="413"/>
        <v>0</v>
      </c>
      <c r="AE1788" s="318" t="e">
        <f t="shared" si="414"/>
        <v>#N/A</v>
      </c>
      <c r="AF1788" s="318" t="e">
        <f>VLOOKUP(AC1788,'Price list'!AN:AO,2,FALSE)</f>
        <v>#N/A</v>
      </c>
      <c r="AG1788" s="318">
        <f t="shared" si="415"/>
        <v>0</v>
      </c>
      <c r="AH1788" s="318">
        <f t="shared" si="416"/>
        <v>0</v>
      </c>
      <c r="AI1788" s="318">
        <f t="shared" si="417"/>
        <v>0</v>
      </c>
    </row>
    <row r="1789" spans="19:35" x14ac:dyDescent="0.25">
      <c r="S1789" s="320">
        <f t="shared" si="407"/>
        <v>0</v>
      </c>
      <c r="T1789" s="320">
        <f t="shared" si="408"/>
        <v>0</v>
      </c>
      <c r="U1789" s="320"/>
      <c r="V1789" s="320" t="e">
        <f>VLOOKUP(S1789,'Price list'!D$15:S$298,15,FALSE)</f>
        <v>#N/A</v>
      </c>
      <c r="W1789" s="320">
        <f t="shared" si="409"/>
        <v>0</v>
      </c>
      <c r="X1789" s="320">
        <f t="shared" si="410"/>
        <v>0</v>
      </c>
      <c r="Y1789" s="318" t="e">
        <f t="shared" si="406"/>
        <v>#N/A</v>
      </c>
      <c r="Z1789" s="318">
        <f t="shared" si="411"/>
        <v>0</v>
      </c>
      <c r="AC1789" s="318" t="e">
        <f t="shared" si="412"/>
        <v>#N/A</v>
      </c>
      <c r="AD1789" s="318">
        <f t="shared" si="413"/>
        <v>0</v>
      </c>
      <c r="AE1789" s="318" t="e">
        <f t="shared" si="414"/>
        <v>#N/A</v>
      </c>
      <c r="AF1789" s="318" t="e">
        <f>VLOOKUP(AC1789,'Price list'!AN:AO,2,FALSE)</f>
        <v>#N/A</v>
      </c>
      <c r="AG1789" s="318">
        <f t="shared" si="415"/>
        <v>0</v>
      </c>
      <c r="AH1789" s="318">
        <f t="shared" si="416"/>
        <v>0</v>
      </c>
      <c r="AI1789" s="318">
        <f t="shared" si="417"/>
        <v>0</v>
      </c>
    </row>
    <row r="1790" spans="19:35" x14ac:dyDescent="0.25">
      <c r="S1790" s="320">
        <f t="shared" si="407"/>
        <v>0</v>
      </c>
      <c r="T1790" s="320">
        <f t="shared" si="408"/>
        <v>0</v>
      </c>
      <c r="U1790" s="320"/>
      <c r="V1790" s="320" t="e">
        <f>VLOOKUP(S1790,'Price list'!D$15:S$298,15,FALSE)</f>
        <v>#N/A</v>
      </c>
      <c r="W1790" s="320">
        <f t="shared" si="409"/>
        <v>0</v>
      </c>
      <c r="X1790" s="320">
        <f t="shared" si="410"/>
        <v>0</v>
      </c>
      <c r="Y1790" s="318" t="e">
        <f t="shared" si="406"/>
        <v>#N/A</v>
      </c>
      <c r="Z1790" s="318">
        <f t="shared" si="411"/>
        <v>0</v>
      </c>
      <c r="AC1790" s="318" t="e">
        <f t="shared" si="412"/>
        <v>#N/A</v>
      </c>
      <c r="AD1790" s="318">
        <f t="shared" si="413"/>
        <v>0</v>
      </c>
      <c r="AE1790" s="318" t="e">
        <f t="shared" si="414"/>
        <v>#N/A</v>
      </c>
      <c r="AF1790" s="318" t="e">
        <f>VLOOKUP(AC1790,'Price list'!AN:AO,2,FALSE)</f>
        <v>#N/A</v>
      </c>
      <c r="AG1790" s="318">
        <f t="shared" si="415"/>
        <v>0</v>
      </c>
      <c r="AH1790" s="318">
        <f t="shared" si="416"/>
        <v>0</v>
      </c>
      <c r="AI1790" s="318">
        <f t="shared" si="417"/>
        <v>0</v>
      </c>
    </row>
    <row r="1791" spans="19:35" x14ac:dyDescent="0.25">
      <c r="S1791" s="320">
        <f t="shared" si="407"/>
        <v>0</v>
      </c>
      <c r="T1791" s="320">
        <f t="shared" si="408"/>
        <v>0</v>
      </c>
      <c r="U1791" s="320"/>
      <c r="V1791" s="320" t="e">
        <f>VLOOKUP(S1791,'Price list'!D$15:S$298,15,FALSE)</f>
        <v>#N/A</v>
      </c>
      <c r="W1791" s="320">
        <f t="shared" si="409"/>
        <v>0</v>
      </c>
      <c r="X1791" s="320">
        <f t="shared" si="410"/>
        <v>0</v>
      </c>
      <c r="Y1791" s="318" t="e">
        <f t="shared" si="406"/>
        <v>#N/A</v>
      </c>
      <c r="Z1791" s="318">
        <f t="shared" si="411"/>
        <v>0</v>
      </c>
      <c r="AC1791" s="318" t="e">
        <f t="shared" si="412"/>
        <v>#N/A</v>
      </c>
      <c r="AD1791" s="318">
        <f t="shared" si="413"/>
        <v>0</v>
      </c>
      <c r="AE1791" s="318" t="e">
        <f t="shared" si="414"/>
        <v>#N/A</v>
      </c>
      <c r="AF1791" s="318" t="e">
        <f>VLOOKUP(AC1791,'Price list'!AN:AO,2,FALSE)</f>
        <v>#N/A</v>
      </c>
      <c r="AG1791" s="318">
        <f t="shared" si="415"/>
        <v>0</v>
      </c>
      <c r="AH1791" s="318">
        <f t="shared" si="416"/>
        <v>0</v>
      </c>
      <c r="AI1791" s="318">
        <f t="shared" si="417"/>
        <v>0</v>
      </c>
    </row>
    <row r="1792" spans="19:35" x14ac:dyDescent="0.25">
      <c r="S1792" s="320">
        <f t="shared" si="407"/>
        <v>0</v>
      </c>
      <c r="T1792" s="320">
        <f t="shared" si="408"/>
        <v>0</v>
      </c>
      <c r="U1792" s="320"/>
      <c r="V1792" s="320" t="e">
        <f>VLOOKUP(S1792,'Price list'!D$15:S$298,15,FALSE)</f>
        <v>#N/A</v>
      </c>
      <c r="W1792" s="320">
        <f t="shared" si="409"/>
        <v>0</v>
      </c>
      <c r="X1792" s="320">
        <f t="shared" si="410"/>
        <v>0</v>
      </c>
      <c r="Y1792" s="318" t="e">
        <f t="shared" si="406"/>
        <v>#N/A</v>
      </c>
      <c r="Z1792" s="318">
        <f t="shared" si="411"/>
        <v>0</v>
      </c>
      <c r="AC1792" s="318" t="e">
        <f t="shared" si="412"/>
        <v>#N/A</v>
      </c>
      <c r="AD1792" s="318">
        <f t="shared" si="413"/>
        <v>0</v>
      </c>
      <c r="AE1792" s="318" t="e">
        <f t="shared" si="414"/>
        <v>#N/A</v>
      </c>
      <c r="AF1792" s="318" t="e">
        <f>VLOOKUP(AC1792,'Price list'!AN:AO,2,FALSE)</f>
        <v>#N/A</v>
      </c>
      <c r="AG1792" s="318">
        <f t="shared" si="415"/>
        <v>0</v>
      </c>
      <c r="AH1792" s="318">
        <f t="shared" si="416"/>
        <v>0</v>
      </c>
      <c r="AI1792" s="318">
        <f t="shared" si="417"/>
        <v>0</v>
      </c>
    </row>
    <row r="1793" spans="19:35" x14ac:dyDescent="0.25">
      <c r="S1793" s="320">
        <f t="shared" si="407"/>
        <v>0</v>
      </c>
      <c r="T1793" s="320">
        <f t="shared" si="408"/>
        <v>0</v>
      </c>
      <c r="U1793" s="320"/>
      <c r="V1793" s="320" t="e">
        <f>VLOOKUP(S1793,'Price list'!D$15:S$298,15,FALSE)</f>
        <v>#N/A</v>
      </c>
      <c r="W1793" s="320">
        <f t="shared" si="409"/>
        <v>0</v>
      </c>
      <c r="X1793" s="320">
        <f t="shared" si="410"/>
        <v>0</v>
      </c>
      <c r="Y1793" s="318" t="e">
        <f t="shared" si="406"/>
        <v>#N/A</v>
      </c>
      <c r="Z1793" s="318">
        <f t="shared" si="411"/>
        <v>0</v>
      </c>
      <c r="AC1793" s="318" t="e">
        <f t="shared" si="412"/>
        <v>#N/A</v>
      </c>
      <c r="AD1793" s="318">
        <f t="shared" si="413"/>
        <v>0</v>
      </c>
      <c r="AE1793" s="318" t="e">
        <f t="shared" si="414"/>
        <v>#N/A</v>
      </c>
      <c r="AF1793" s="318" t="e">
        <f>VLOOKUP(AC1793,'Price list'!AN:AO,2,FALSE)</f>
        <v>#N/A</v>
      </c>
      <c r="AG1793" s="318">
        <f t="shared" si="415"/>
        <v>0</v>
      </c>
      <c r="AH1793" s="318">
        <f t="shared" si="416"/>
        <v>0</v>
      </c>
      <c r="AI1793" s="318">
        <f t="shared" si="417"/>
        <v>0</v>
      </c>
    </row>
    <row r="1794" spans="19:35" x14ac:dyDescent="0.25">
      <c r="S1794" s="320">
        <f t="shared" si="407"/>
        <v>0</v>
      </c>
      <c r="T1794" s="320">
        <f t="shared" si="408"/>
        <v>0</v>
      </c>
      <c r="U1794" s="320"/>
      <c r="V1794" s="320" t="e">
        <f>VLOOKUP(S1794,'Price list'!D$15:S$298,15,FALSE)</f>
        <v>#N/A</v>
      </c>
      <c r="W1794" s="320">
        <f t="shared" si="409"/>
        <v>0</v>
      </c>
      <c r="X1794" s="320">
        <f t="shared" si="410"/>
        <v>0</v>
      </c>
      <c r="Y1794" s="318" t="e">
        <f t="shared" si="406"/>
        <v>#N/A</v>
      </c>
      <c r="Z1794" s="318">
        <f t="shared" si="411"/>
        <v>0</v>
      </c>
      <c r="AC1794" s="318" t="e">
        <f t="shared" si="412"/>
        <v>#N/A</v>
      </c>
      <c r="AD1794" s="318">
        <f t="shared" si="413"/>
        <v>0</v>
      </c>
      <c r="AE1794" s="318" t="e">
        <f t="shared" si="414"/>
        <v>#N/A</v>
      </c>
      <c r="AF1794" s="318" t="e">
        <f>VLOOKUP(AC1794,'Price list'!AN:AO,2,FALSE)</f>
        <v>#N/A</v>
      </c>
      <c r="AG1794" s="318">
        <f t="shared" si="415"/>
        <v>0</v>
      </c>
      <c r="AH1794" s="318">
        <f t="shared" si="416"/>
        <v>0</v>
      </c>
      <c r="AI1794" s="318">
        <f t="shared" si="417"/>
        <v>0</v>
      </c>
    </row>
    <row r="1795" spans="19:35" x14ac:dyDescent="0.25">
      <c r="S1795" s="320">
        <f t="shared" si="407"/>
        <v>0</v>
      </c>
      <c r="T1795" s="320">
        <f t="shared" si="408"/>
        <v>0</v>
      </c>
      <c r="U1795" s="320"/>
      <c r="V1795" s="320" t="e">
        <f>VLOOKUP(S1795,'Price list'!D$15:S$298,15,FALSE)</f>
        <v>#N/A</v>
      </c>
      <c r="W1795" s="320">
        <f t="shared" si="409"/>
        <v>0</v>
      </c>
      <c r="X1795" s="320">
        <f t="shared" si="410"/>
        <v>0</v>
      </c>
      <c r="Y1795" s="318" t="e">
        <f t="shared" ref="Y1795:Y1858" si="418">VLOOKUP(A1795,AA:AB,2,FALSE)</f>
        <v>#N/A</v>
      </c>
      <c r="Z1795" s="318">
        <f t="shared" si="411"/>
        <v>0</v>
      </c>
      <c r="AC1795" s="318" t="e">
        <f t="shared" si="412"/>
        <v>#N/A</v>
      </c>
      <c r="AD1795" s="318">
        <f t="shared" si="413"/>
        <v>0</v>
      </c>
      <c r="AE1795" s="318" t="e">
        <f t="shared" si="414"/>
        <v>#N/A</v>
      </c>
      <c r="AF1795" s="318" t="e">
        <f>VLOOKUP(AC1795,'Price list'!AN:AO,2,FALSE)</f>
        <v>#N/A</v>
      </c>
      <c r="AG1795" s="318">
        <f t="shared" si="415"/>
        <v>0</v>
      </c>
      <c r="AH1795" s="318">
        <f t="shared" si="416"/>
        <v>0</v>
      </c>
      <c r="AI1795" s="318">
        <f t="shared" si="417"/>
        <v>0</v>
      </c>
    </row>
    <row r="1796" spans="19:35" x14ac:dyDescent="0.25">
      <c r="S1796" s="320">
        <f t="shared" si="407"/>
        <v>0</v>
      </c>
      <c r="T1796" s="320">
        <f t="shared" si="408"/>
        <v>0</v>
      </c>
      <c r="U1796" s="320"/>
      <c r="V1796" s="320" t="e">
        <f>VLOOKUP(S1796,'Price list'!D$15:S$298,15,FALSE)</f>
        <v>#N/A</v>
      </c>
      <c r="W1796" s="320">
        <f t="shared" si="409"/>
        <v>0</v>
      </c>
      <c r="X1796" s="320">
        <f t="shared" si="410"/>
        <v>0</v>
      </c>
      <c r="Y1796" s="318" t="e">
        <f t="shared" si="418"/>
        <v>#N/A</v>
      </c>
      <c r="Z1796" s="318">
        <f t="shared" si="411"/>
        <v>0</v>
      </c>
      <c r="AC1796" s="318" t="e">
        <f t="shared" si="412"/>
        <v>#N/A</v>
      </c>
      <c r="AD1796" s="318">
        <f t="shared" si="413"/>
        <v>0</v>
      </c>
      <c r="AE1796" s="318" t="e">
        <f t="shared" si="414"/>
        <v>#N/A</v>
      </c>
      <c r="AF1796" s="318" t="e">
        <f>VLOOKUP(AC1796,'Price list'!AN:AO,2,FALSE)</f>
        <v>#N/A</v>
      </c>
      <c r="AG1796" s="318">
        <f t="shared" si="415"/>
        <v>0</v>
      </c>
      <c r="AH1796" s="318">
        <f t="shared" si="416"/>
        <v>0</v>
      </c>
      <c r="AI1796" s="318">
        <f t="shared" si="417"/>
        <v>0</v>
      </c>
    </row>
    <row r="1797" spans="19:35" x14ac:dyDescent="0.25">
      <c r="S1797" s="320">
        <f t="shared" si="407"/>
        <v>0</v>
      </c>
      <c r="T1797" s="320">
        <f t="shared" si="408"/>
        <v>0</v>
      </c>
      <c r="U1797" s="320"/>
      <c r="V1797" s="320" t="e">
        <f>VLOOKUP(S1797,'Price list'!D$15:S$298,15,FALSE)</f>
        <v>#N/A</v>
      </c>
      <c r="W1797" s="320">
        <f t="shared" si="409"/>
        <v>0</v>
      </c>
      <c r="X1797" s="320">
        <f t="shared" si="410"/>
        <v>0</v>
      </c>
      <c r="Y1797" s="318" t="e">
        <f t="shared" si="418"/>
        <v>#N/A</v>
      </c>
      <c r="Z1797" s="318">
        <f t="shared" si="411"/>
        <v>0</v>
      </c>
      <c r="AC1797" s="318" t="e">
        <f t="shared" si="412"/>
        <v>#N/A</v>
      </c>
      <c r="AD1797" s="318">
        <f t="shared" si="413"/>
        <v>0</v>
      </c>
      <c r="AE1797" s="318" t="e">
        <f t="shared" si="414"/>
        <v>#N/A</v>
      </c>
      <c r="AF1797" s="318" t="e">
        <f>VLOOKUP(AC1797,'Price list'!AN:AO,2,FALSE)</f>
        <v>#N/A</v>
      </c>
      <c r="AG1797" s="318">
        <f t="shared" si="415"/>
        <v>0</v>
      </c>
      <c r="AH1797" s="318">
        <f t="shared" si="416"/>
        <v>0</v>
      </c>
      <c r="AI1797" s="318">
        <f t="shared" si="417"/>
        <v>0</v>
      </c>
    </row>
    <row r="1798" spans="19:35" x14ac:dyDescent="0.25">
      <c r="S1798" s="320">
        <f t="shared" si="407"/>
        <v>0</v>
      </c>
      <c r="T1798" s="320">
        <f t="shared" si="408"/>
        <v>0</v>
      </c>
      <c r="U1798" s="320"/>
      <c r="V1798" s="320" t="e">
        <f>VLOOKUP(S1798,'Price list'!D$15:S$298,15,FALSE)</f>
        <v>#N/A</v>
      </c>
      <c r="W1798" s="320">
        <f t="shared" si="409"/>
        <v>0</v>
      </c>
      <c r="X1798" s="320">
        <f t="shared" si="410"/>
        <v>0</v>
      </c>
      <c r="Y1798" s="318" t="e">
        <f t="shared" si="418"/>
        <v>#N/A</v>
      </c>
      <c r="Z1798" s="318">
        <f t="shared" si="411"/>
        <v>0</v>
      </c>
      <c r="AC1798" s="318" t="e">
        <f t="shared" si="412"/>
        <v>#N/A</v>
      </c>
      <c r="AD1798" s="318">
        <f t="shared" si="413"/>
        <v>0</v>
      </c>
      <c r="AE1798" s="318" t="e">
        <f t="shared" si="414"/>
        <v>#N/A</v>
      </c>
      <c r="AF1798" s="318" t="e">
        <f>VLOOKUP(AC1798,'Price list'!AN:AO,2,FALSE)</f>
        <v>#N/A</v>
      </c>
      <c r="AG1798" s="318">
        <f t="shared" si="415"/>
        <v>0</v>
      </c>
      <c r="AH1798" s="318">
        <f t="shared" si="416"/>
        <v>0</v>
      </c>
      <c r="AI1798" s="318">
        <f t="shared" si="417"/>
        <v>0</v>
      </c>
    </row>
    <row r="1799" spans="19:35" x14ac:dyDescent="0.25">
      <c r="S1799" s="320">
        <f t="shared" si="407"/>
        <v>0</v>
      </c>
      <c r="T1799" s="320">
        <f t="shared" si="408"/>
        <v>0</v>
      </c>
      <c r="U1799" s="320"/>
      <c r="V1799" s="320" t="e">
        <f>VLOOKUP(S1799,'Price list'!D$15:S$298,15,FALSE)</f>
        <v>#N/A</v>
      </c>
      <c r="W1799" s="320">
        <f t="shared" si="409"/>
        <v>0</v>
      </c>
      <c r="X1799" s="320">
        <f t="shared" si="410"/>
        <v>0</v>
      </c>
      <c r="Y1799" s="318" t="e">
        <f t="shared" si="418"/>
        <v>#N/A</v>
      </c>
      <c r="Z1799" s="318">
        <f t="shared" si="411"/>
        <v>0</v>
      </c>
      <c r="AC1799" s="318" t="e">
        <f t="shared" si="412"/>
        <v>#N/A</v>
      </c>
      <c r="AD1799" s="318">
        <f t="shared" si="413"/>
        <v>0</v>
      </c>
      <c r="AE1799" s="318" t="e">
        <f t="shared" si="414"/>
        <v>#N/A</v>
      </c>
      <c r="AF1799" s="318" t="e">
        <f>VLOOKUP(AC1799,'Price list'!AN:AO,2,FALSE)</f>
        <v>#N/A</v>
      </c>
      <c r="AG1799" s="318">
        <f t="shared" si="415"/>
        <v>0</v>
      </c>
      <c r="AH1799" s="318">
        <f t="shared" si="416"/>
        <v>0</v>
      </c>
      <c r="AI1799" s="318">
        <f t="shared" si="417"/>
        <v>0</v>
      </c>
    </row>
    <row r="1800" spans="19:35" x14ac:dyDescent="0.25">
      <c r="S1800" s="320">
        <f t="shared" si="407"/>
        <v>0</v>
      </c>
      <c r="T1800" s="320">
        <f t="shared" si="408"/>
        <v>0</v>
      </c>
      <c r="U1800" s="320"/>
      <c r="V1800" s="320" t="e">
        <f>VLOOKUP(S1800,'Price list'!D$15:S$298,15,FALSE)</f>
        <v>#N/A</v>
      </c>
      <c r="W1800" s="320">
        <f t="shared" si="409"/>
        <v>0</v>
      </c>
      <c r="X1800" s="320">
        <f t="shared" si="410"/>
        <v>0</v>
      </c>
      <c r="Y1800" s="318" t="e">
        <f t="shared" si="418"/>
        <v>#N/A</v>
      </c>
      <c r="Z1800" s="318">
        <f t="shared" si="411"/>
        <v>0</v>
      </c>
      <c r="AC1800" s="318" t="e">
        <f t="shared" si="412"/>
        <v>#N/A</v>
      </c>
      <c r="AD1800" s="318">
        <f t="shared" si="413"/>
        <v>0</v>
      </c>
      <c r="AE1800" s="318" t="e">
        <f t="shared" si="414"/>
        <v>#N/A</v>
      </c>
      <c r="AF1800" s="318" t="e">
        <f>VLOOKUP(AC1800,'Price list'!AN:AO,2,FALSE)</f>
        <v>#N/A</v>
      </c>
      <c r="AG1800" s="318">
        <f t="shared" si="415"/>
        <v>0</v>
      </c>
      <c r="AH1800" s="318">
        <f t="shared" si="416"/>
        <v>0</v>
      </c>
      <c r="AI1800" s="318">
        <f t="shared" si="417"/>
        <v>0</v>
      </c>
    </row>
    <row r="1801" spans="19:35" x14ac:dyDescent="0.25">
      <c r="S1801" s="320">
        <f t="shared" ref="S1801:S1864" si="419">E1801</f>
        <v>0</v>
      </c>
      <c r="T1801" s="320">
        <f t="shared" ref="T1801:T1864" si="420">D1801</f>
        <v>0</v>
      </c>
      <c r="U1801" s="320"/>
      <c r="V1801" s="320" t="e">
        <f>VLOOKUP(S1801,'Price list'!D$15:S$298,15,FALSE)</f>
        <v>#N/A</v>
      </c>
      <c r="W1801" s="320">
        <f t="shared" ref="W1801:W1864" si="421">G1801</f>
        <v>0</v>
      </c>
      <c r="X1801" s="320">
        <f t="shared" ref="X1801:X1864" si="422">H1801</f>
        <v>0</v>
      </c>
      <c r="Y1801" s="318" t="e">
        <f t="shared" si="418"/>
        <v>#N/A</v>
      </c>
      <c r="Z1801" s="318">
        <f t="shared" ref="Z1801:Z1864" si="423">B1801</f>
        <v>0</v>
      </c>
      <c r="AC1801" s="318" t="e">
        <f t="shared" ref="AC1801:AC1864" si="424">CONCATENATE(Y1801,S1801,Z1801)</f>
        <v>#N/A</v>
      </c>
      <c r="AD1801" s="318">
        <f t="shared" ref="AD1801:AD1864" si="425">S1801</f>
        <v>0</v>
      </c>
      <c r="AE1801" s="318" t="e">
        <f t="shared" ref="AE1801:AE1864" si="426">CONCATENATE(Y1801,AD1801)</f>
        <v>#N/A</v>
      </c>
      <c r="AF1801" s="318" t="e">
        <f>VLOOKUP(AC1801,'Price list'!AN:AO,2,FALSE)</f>
        <v>#N/A</v>
      </c>
      <c r="AG1801" s="318">
        <f t="shared" ref="AG1801:AG1864" si="427">S1801</f>
        <v>0</v>
      </c>
      <c r="AH1801" s="318">
        <f t="shared" ref="AH1801:AH1864" si="428">W1801</f>
        <v>0</v>
      </c>
      <c r="AI1801" s="318">
        <f t="shared" ref="AI1801:AI1864" si="429">X1801</f>
        <v>0</v>
      </c>
    </row>
    <row r="1802" spans="19:35" x14ac:dyDescent="0.25">
      <c r="S1802" s="320">
        <f t="shared" si="419"/>
        <v>0</v>
      </c>
      <c r="T1802" s="320">
        <f t="shared" si="420"/>
        <v>0</v>
      </c>
      <c r="U1802" s="320"/>
      <c r="V1802" s="320" t="e">
        <f>VLOOKUP(S1802,'Price list'!D$15:S$298,15,FALSE)</f>
        <v>#N/A</v>
      </c>
      <c r="W1802" s="320">
        <f t="shared" si="421"/>
        <v>0</v>
      </c>
      <c r="X1802" s="320">
        <f t="shared" si="422"/>
        <v>0</v>
      </c>
      <c r="Y1802" s="318" t="e">
        <f t="shared" si="418"/>
        <v>#N/A</v>
      </c>
      <c r="Z1802" s="318">
        <f t="shared" si="423"/>
        <v>0</v>
      </c>
      <c r="AC1802" s="318" t="e">
        <f t="shared" si="424"/>
        <v>#N/A</v>
      </c>
      <c r="AD1802" s="318">
        <f t="shared" si="425"/>
        <v>0</v>
      </c>
      <c r="AE1802" s="318" t="e">
        <f t="shared" si="426"/>
        <v>#N/A</v>
      </c>
      <c r="AF1802" s="318" t="e">
        <f>VLOOKUP(AC1802,'Price list'!AN:AO,2,FALSE)</f>
        <v>#N/A</v>
      </c>
      <c r="AG1802" s="318">
        <f t="shared" si="427"/>
        <v>0</v>
      </c>
      <c r="AH1802" s="318">
        <f t="shared" si="428"/>
        <v>0</v>
      </c>
      <c r="AI1802" s="318">
        <f t="shared" si="429"/>
        <v>0</v>
      </c>
    </row>
    <row r="1803" spans="19:35" x14ac:dyDescent="0.25">
      <c r="S1803" s="320">
        <f t="shared" si="419"/>
        <v>0</v>
      </c>
      <c r="T1803" s="320">
        <f t="shared" si="420"/>
        <v>0</v>
      </c>
      <c r="U1803" s="320"/>
      <c r="V1803" s="320" t="e">
        <f>VLOOKUP(S1803,'Price list'!D$15:S$298,15,FALSE)</f>
        <v>#N/A</v>
      </c>
      <c r="W1803" s="320">
        <f t="shared" si="421"/>
        <v>0</v>
      </c>
      <c r="X1803" s="320">
        <f t="shared" si="422"/>
        <v>0</v>
      </c>
      <c r="Y1803" s="318" t="e">
        <f t="shared" si="418"/>
        <v>#N/A</v>
      </c>
      <c r="Z1803" s="318">
        <f t="shared" si="423"/>
        <v>0</v>
      </c>
      <c r="AC1803" s="318" t="e">
        <f t="shared" si="424"/>
        <v>#N/A</v>
      </c>
      <c r="AD1803" s="318">
        <f t="shared" si="425"/>
        <v>0</v>
      </c>
      <c r="AE1803" s="318" t="e">
        <f t="shared" si="426"/>
        <v>#N/A</v>
      </c>
      <c r="AF1803" s="318" t="e">
        <f>VLOOKUP(AC1803,'Price list'!AN:AO,2,FALSE)</f>
        <v>#N/A</v>
      </c>
      <c r="AG1803" s="318">
        <f t="shared" si="427"/>
        <v>0</v>
      </c>
      <c r="AH1803" s="318">
        <f t="shared" si="428"/>
        <v>0</v>
      </c>
      <c r="AI1803" s="318">
        <f t="shared" si="429"/>
        <v>0</v>
      </c>
    </row>
    <row r="1804" spans="19:35" x14ac:dyDescent="0.25">
      <c r="S1804" s="320">
        <f t="shared" si="419"/>
        <v>0</v>
      </c>
      <c r="T1804" s="320">
        <f t="shared" si="420"/>
        <v>0</v>
      </c>
      <c r="U1804" s="320"/>
      <c r="V1804" s="320" t="e">
        <f>VLOOKUP(S1804,'Price list'!D$15:S$298,15,FALSE)</f>
        <v>#N/A</v>
      </c>
      <c r="W1804" s="320">
        <f t="shared" si="421"/>
        <v>0</v>
      </c>
      <c r="X1804" s="320">
        <f t="shared" si="422"/>
        <v>0</v>
      </c>
      <c r="Y1804" s="318" t="e">
        <f t="shared" si="418"/>
        <v>#N/A</v>
      </c>
      <c r="Z1804" s="318">
        <f t="shared" si="423"/>
        <v>0</v>
      </c>
      <c r="AC1804" s="318" t="e">
        <f t="shared" si="424"/>
        <v>#N/A</v>
      </c>
      <c r="AD1804" s="318">
        <f t="shared" si="425"/>
        <v>0</v>
      </c>
      <c r="AE1804" s="318" t="e">
        <f t="shared" si="426"/>
        <v>#N/A</v>
      </c>
      <c r="AF1804" s="318" t="e">
        <f>VLOOKUP(AC1804,'Price list'!AN:AO,2,FALSE)</f>
        <v>#N/A</v>
      </c>
      <c r="AG1804" s="318">
        <f t="shared" si="427"/>
        <v>0</v>
      </c>
      <c r="AH1804" s="318">
        <f t="shared" si="428"/>
        <v>0</v>
      </c>
      <c r="AI1804" s="318">
        <f t="shared" si="429"/>
        <v>0</v>
      </c>
    </row>
    <row r="1805" spans="19:35" x14ac:dyDescent="0.25">
      <c r="S1805" s="320">
        <f t="shared" si="419"/>
        <v>0</v>
      </c>
      <c r="T1805" s="320">
        <f t="shared" si="420"/>
        <v>0</v>
      </c>
      <c r="U1805" s="320"/>
      <c r="V1805" s="320" t="e">
        <f>VLOOKUP(S1805,'Price list'!D$15:S$298,15,FALSE)</f>
        <v>#N/A</v>
      </c>
      <c r="W1805" s="320">
        <f t="shared" si="421"/>
        <v>0</v>
      </c>
      <c r="X1805" s="320">
        <f t="shared" si="422"/>
        <v>0</v>
      </c>
      <c r="Y1805" s="318" t="e">
        <f t="shared" si="418"/>
        <v>#N/A</v>
      </c>
      <c r="Z1805" s="318">
        <f t="shared" si="423"/>
        <v>0</v>
      </c>
      <c r="AC1805" s="318" t="e">
        <f t="shared" si="424"/>
        <v>#N/A</v>
      </c>
      <c r="AD1805" s="318">
        <f t="shared" si="425"/>
        <v>0</v>
      </c>
      <c r="AE1805" s="318" t="e">
        <f t="shared" si="426"/>
        <v>#N/A</v>
      </c>
      <c r="AF1805" s="318" t="e">
        <f>VLOOKUP(AC1805,'Price list'!AN:AO,2,FALSE)</f>
        <v>#N/A</v>
      </c>
      <c r="AG1805" s="318">
        <f t="shared" si="427"/>
        <v>0</v>
      </c>
      <c r="AH1805" s="318">
        <f t="shared" si="428"/>
        <v>0</v>
      </c>
      <c r="AI1805" s="318">
        <f t="shared" si="429"/>
        <v>0</v>
      </c>
    </row>
    <row r="1806" spans="19:35" x14ac:dyDescent="0.25">
      <c r="S1806" s="320">
        <f t="shared" si="419"/>
        <v>0</v>
      </c>
      <c r="T1806" s="320">
        <f t="shared" si="420"/>
        <v>0</v>
      </c>
      <c r="U1806" s="320"/>
      <c r="V1806" s="320" t="e">
        <f>VLOOKUP(S1806,'Price list'!D$15:S$298,15,FALSE)</f>
        <v>#N/A</v>
      </c>
      <c r="W1806" s="320">
        <f t="shared" si="421"/>
        <v>0</v>
      </c>
      <c r="X1806" s="320">
        <f t="shared" si="422"/>
        <v>0</v>
      </c>
      <c r="Y1806" s="318" t="e">
        <f t="shared" si="418"/>
        <v>#N/A</v>
      </c>
      <c r="Z1806" s="318">
        <f t="shared" si="423"/>
        <v>0</v>
      </c>
      <c r="AC1806" s="318" t="e">
        <f t="shared" si="424"/>
        <v>#N/A</v>
      </c>
      <c r="AD1806" s="318">
        <f t="shared" si="425"/>
        <v>0</v>
      </c>
      <c r="AE1806" s="318" t="e">
        <f t="shared" si="426"/>
        <v>#N/A</v>
      </c>
      <c r="AF1806" s="318" t="e">
        <f>VLOOKUP(AC1806,'Price list'!AN:AO,2,FALSE)</f>
        <v>#N/A</v>
      </c>
      <c r="AG1806" s="318">
        <f t="shared" si="427"/>
        <v>0</v>
      </c>
      <c r="AH1806" s="318">
        <f t="shared" si="428"/>
        <v>0</v>
      </c>
      <c r="AI1806" s="318">
        <f t="shared" si="429"/>
        <v>0</v>
      </c>
    </row>
    <row r="1807" spans="19:35" x14ac:dyDescent="0.25">
      <c r="S1807" s="320">
        <f t="shared" si="419"/>
        <v>0</v>
      </c>
      <c r="T1807" s="320">
        <f t="shared" si="420"/>
        <v>0</v>
      </c>
      <c r="U1807" s="320"/>
      <c r="V1807" s="320" t="e">
        <f>VLOOKUP(S1807,'Price list'!D$15:S$298,15,FALSE)</f>
        <v>#N/A</v>
      </c>
      <c r="W1807" s="320">
        <f t="shared" si="421"/>
        <v>0</v>
      </c>
      <c r="X1807" s="320">
        <f t="shared" si="422"/>
        <v>0</v>
      </c>
      <c r="Y1807" s="318" t="e">
        <f t="shared" si="418"/>
        <v>#N/A</v>
      </c>
      <c r="Z1807" s="318">
        <f t="shared" si="423"/>
        <v>0</v>
      </c>
      <c r="AC1807" s="318" t="e">
        <f t="shared" si="424"/>
        <v>#N/A</v>
      </c>
      <c r="AD1807" s="318">
        <f t="shared" si="425"/>
        <v>0</v>
      </c>
      <c r="AE1807" s="318" t="e">
        <f t="shared" si="426"/>
        <v>#N/A</v>
      </c>
      <c r="AF1807" s="318" t="e">
        <f>VLOOKUP(AC1807,'Price list'!AN:AO,2,FALSE)</f>
        <v>#N/A</v>
      </c>
      <c r="AG1807" s="318">
        <f t="shared" si="427"/>
        <v>0</v>
      </c>
      <c r="AH1807" s="318">
        <f t="shared" si="428"/>
        <v>0</v>
      </c>
      <c r="AI1807" s="318">
        <f t="shared" si="429"/>
        <v>0</v>
      </c>
    </row>
    <row r="1808" spans="19:35" x14ac:dyDescent="0.25">
      <c r="S1808" s="320">
        <f t="shared" si="419"/>
        <v>0</v>
      </c>
      <c r="T1808" s="320">
        <f t="shared" si="420"/>
        <v>0</v>
      </c>
      <c r="U1808" s="320"/>
      <c r="V1808" s="320" t="e">
        <f>VLOOKUP(S1808,'Price list'!D$15:S$298,15,FALSE)</f>
        <v>#N/A</v>
      </c>
      <c r="W1808" s="320">
        <f t="shared" si="421"/>
        <v>0</v>
      </c>
      <c r="X1808" s="320">
        <f t="shared" si="422"/>
        <v>0</v>
      </c>
      <c r="Y1808" s="318" t="e">
        <f t="shared" si="418"/>
        <v>#N/A</v>
      </c>
      <c r="Z1808" s="318">
        <f t="shared" si="423"/>
        <v>0</v>
      </c>
      <c r="AC1808" s="318" t="e">
        <f t="shared" si="424"/>
        <v>#N/A</v>
      </c>
      <c r="AD1808" s="318">
        <f t="shared" si="425"/>
        <v>0</v>
      </c>
      <c r="AE1808" s="318" t="e">
        <f t="shared" si="426"/>
        <v>#N/A</v>
      </c>
      <c r="AF1808" s="318" t="e">
        <f>VLOOKUP(AC1808,'Price list'!AN:AO,2,FALSE)</f>
        <v>#N/A</v>
      </c>
      <c r="AG1808" s="318">
        <f t="shared" si="427"/>
        <v>0</v>
      </c>
      <c r="AH1808" s="318">
        <f t="shared" si="428"/>
        <v>0</v>
      </c>
      <c r="AI1808" s="318">
        <f t="shared" si="429"/>
        <v>0</v>
      </c>
    </row>
    <row r="1809" spans="19:35" x14ac:dyDescent="0.25">
      <c r="S1809" s="320">
        <f t="shared" si="419"/>
        <v>0</v>
      </c>
      <c r="T1809" s="320">
        <f t="shared" si="420"/>
        <v>0</v>
      </c>
      <c r="U1809" s="320"/>
      <c r="V1809" s="320" t="e">
        <f>VLOOKUP(S1809,'Price list'!D$15:S$298,15,FALSE)</f>
        <v>#N/A</v>
      </c>
      <c r="W1809" s="320">
        <f t="shared" si="421"/>
        <v>0</v>
      </c>
      <c r="X1809" s="320">
        <f t="shared" si="422"/>
        <v>0</v>
      </c>
      <c r="Y1809" s="318" t="e">
        <f t="shared" si="418"/>
        <v>#N/A</v>
      </c>
      <c r="Z1809" s="318">
        <f t="shared" si="423"/>
        <v>0</v>
      </c>
      <c r="AC1809" s="318" t="e">
        <f t="shared" si="424"/>
        <v>#N/A</v>
      </c>
      <c r="AD1809" s="318">
        <f t="shared" si="425"/>
        <v>0</v>
      </c>
      <c r="AE1809" s="318" t="e">
        <f t="shared" si="426"/>
        <v>#N/A</v>
      </c>
      <c r="AF1809" s="318" t="e">
        <f>VLOOKUP(AC1809,'Price list'!AN:AO,2,FALSE)</f>
        <v>#N/A</v>
      </c>
      <c r="AG1809" s="318">
        <f t="shared" si="427"/>
        <v>0</v>
      </c>
      <c r="AH1809" s="318">
        <f t="shared" si="428"/>
        <v>0</v>
      </c>
      <c r="AI1809" s="318">
        <f t="shared" si="429"/>
        <v>0</v>
      </c>
    </row>
    <row r="1810" spans="19:35" x14ac:dyDescent="0.25">
      <c r="S1810" s="320">
        <f t="shared" si="419"/>
        <v>0</v>
      </c>
      <c r="T1810" s="320">
        <f t="shared" si="420"/>
        <v>0</v>
      </c>
      <c r="U1810" s="320"/>
      <c r="V1810" s="320" t="e">
        <f>VLOOKUP(S1810,'Price list'!D$15:S$298,15,FALSE)</f>
        <v>#N/A</v>
      </c>
      <c r="W1810" s="320">
        <f t="shared" si="421"/>
        <v>0</v>
      </c>
      <c r="X1810" s="320">
        <f t="shared" si="422"/>
        <v>0</v>
      </c>
      <c r="Y1810" s="318" t="e">
        <f t="shared" si="418"/>
        <v>#N/A</v>
      </c>
      <c r="Z1810" s="318">
        <f t="shared" si="423"/>
        <v>0</v>
      </c>
      <c r="AC1810" s="318" t="e">
        <f t="shared" si="424"/>
        <v>#N/A</v>
      </c>
      <c r="AD1810" s="318">
        <f t="shared" si="425"/>
        <v>0</v>
      </c>
      <c r="AE1810" s="318" t="e">
        <f t="shared" si="426"/>
        <v>#N/A</v>
      </c>
      <c r="AF1810" s="318" t="e">
        <f>VLOOKUP(AC1810,'Price list'!AN:AO,2,FALSE)</f>
        <v>#N/A</v>
      </c>
      <c r="AG1810" s="318">
        <f t="shared" si="427"/>
        <v>0</v>
      </c>
      <c r="AH1810" s="318">
        <f t="shared" si="428"/>
        <v>0</v>
      </c>
      <c r="AI1810" s="318">
        <f t="shared" si="429"/>
        <v>0</v>
      </c>
    </row>
    <row r="1811" spans="19:35" x14ac:dyDescent="0.25">
      <c r="S1811" s="320">
        <f t="shared" si="419"/>
        <v>0</v>
      </c>
      <c r="T1811" s="320">
        <f t="shared" si="420"/>
        <v>0</v>
      </c>
      <c r="U1811" s="320"/>
      <c r="V1811" s="320" t="e">
        <f>VLOOKUP(S1811,'Price list'!D$15:S$298,15,FALSE)</f>
        <v>#N/A</v>
      </c>
      <c r="W1811" s="320">
        <f t="shared" si="421"/>
        <v>0</v>
      </c>
      <c r="X1811" s="320">
        <f t="shared" si="422"/>
        <v>0</v>
      </c>
      <c r="Y1811" s="318" t="e">
        <f t="shared" si="418"/>
        <v>#N/A</v>
      </c>
      <c r="Z1811" s="318">
        <f t="shared" si="423"/>
        <v>0</v>
      </c>
      <c r="AC1811" s="318" t="e">
        <f t="shared" si="424"/>
        <v>#N/A</v>
      </c>
      <c r="AD1811" s="318">
        <f t="shared" si="425"/>
        <v>0</v>
      </c>
      <c r="AE1811" s="318" t="e">
        <f t="shared" si="426"/>
        <v>#N/A</v>
      </c>
      <c r="AF1811" s="318" t="e">
        <f>VLOOKUP(AC1811,'Price list'!AN:AO,2,FALSE)</f>
        <v>#N/A</v>
      </c>
      <c r="AG1811" s="318">
        <f t="shared" si="427"/>
        <v>0</v>
      </c>
      <c r="AH1811" s="318">
        <f t="shared" si="428"/>
        <v>0</v>
      </c>
      <c r="AI1811" s="318">
        <f t="shared" si="429"/>
        <v>0</v>
      </c>
    </row>
    <row r="1812" spans="19:35" x14ac:dyDescent="0.25">
      <c r="S1812" s="320">
        <f t="shared" si="419"/>
        <v>0</v>
      </c>
      <c r="T1812" s="320">
        <f t="shared" si="420"/>
        <v>0</v>
      </c>
      <c r="U1812" s="320"/>
      <c r="V1812" s="320" t="e">
        <f>VLOOKUP(S1812,'Price list'!D$15:S$298,15,FALSE)</f>
        <v>#N/A</v>
      </c>
      <c r="W1812" s="320">
        <f t="shared" si="421"/>
        <v>0</v>
      </c>
      <c r="X1812" s="320">
        <f t="shared" si="422"/>
        <v>0</v>
      </c>
      <c r="Y1812" s="318" t="e">
        <f t="shared" si="418"/>
        <v>#N/A</v>
      </c>
      <c r="Z1812" s="318">
        <f t="shared" si="423"/>
        <v>0</v>
      </c>
      <c r="AC1812" s="318" t="e">
        <f t="shared" si="424"/>
        <v>#N/A</v>
      </c>
      <c r="AD1812" s="318">
        <f t="shared" si="425"/>
        <v>0</v>
      </c>
      <c r="AE1812" s="318" t="e">
        <f t="shared" si="426"/>
        <v>#N/A</v>
      </c>
      <c r="AF1812" s="318" t="e">
        <f>VLOOKUP(AC1812,'Price list'!AN:AO,2,FALSE)</f>
        <v>#N/A</v>
      </c>
      <c r="AG1812" s="318">
        <f t="shared" si="427"/>
        <v>0</v>
      </c>
      <c r="AH1812" s="318">
        <f t="shared" si="428"/>
        <v>0</v>
      </c>
      <c r="AI1812" s="318">
        <f t="shared" si="429"/>
        <v>0</v>
      </c>
    </row>
    <row r="1813" spans="19:35" x14ac:dyDescent="0.25">
      <c r="S1813" s="320">
        <f t="shared" si="419"/>
        <v>0</v>
      </c>
      <c r="T1813" s="320">
        <f t="shared" si="420"/>
        <v>0</v>
      </c>
      <c r="U1813" s="320"/>
      <c r="V1813" s="320" t="e">
        <f>VLOOKUP(S1813,'Price list'!D$15:S$298,15,FALSE)</f>
        <v>#N/A</v>
      </c>
      <c r="W1813" s="320">
        <f t="shared" si="421"/>
        <v>0</v>
      </c>
      <c r="X1813" s="320">
        <f t="shared" si="422"/>
        <v>0</v>
      </c>
      <c r="Y1813" s="318" t="e">
        <f t="shared" si="418"/>
        <v>#N/A</v>
      </c>
      <c r="Z1813" s="318">
        <f t="shared" si="423"/>
        <v>0</v>
      </c>
      <c r="AC1813" s="318" t="e">
        <f t="shared" si="424"/>
        <v>#N/A</v>
      </c>
      <c r="AD1813" s="318">
        <f t="shared" si="425"/>
        <v>0</v>
      </c>
      <c r="AE1813" s="318" t="e">
        <f t="shared" si="426"/>
        <v>#N/A</v>
      </c>
      <c r="AF1813" s="318" t="e">
        <f>VLOOKUP(AC1813,'Price list'!AN:AO,2,FALSE)</f>
        <v>#N/A</v>
      </c>
      <c r="AG1813" s="318">
        <f t="shared" si="427"/>
        <v>0</v>
      </c>
      <c r="AH1813" s="318">
        <f t="shared" si="428"/>
        <v>0</v>
      </c>
      <c r="AI1813" s="318">
        <f t="shared" si="429"/>
        <v>0</v>
      </c>
    </row>
    <row r="1814" spans="19:35" x14ac:dyDescent="0.25">
      <c r="S1814" s="320">
        <f t="shared" si="419"/>
        <v>0</v>
      </c>
      <c r="T1814" s="320">
        <f t="shared" si="420"/>
        <v>0</v>
      </c>
      <c r="U1814" s="320"/>
      <c r="V1814" s="320" t="e">
        <f>VLOOKUP(S1814,'Price list'!D$15:S$298,15,FALSE)</f>
        <v>#N/A</v>
      </c>
      <c r="W1814" s="320">
        <f t="shared" si="421"/>
        <v>0</v>
      </c>
      <c r="X1814" s="320">
        <f t="shared" si="422"/>
        <v>0</v>
      </c>
      <c r="Y1814" s="318" t="e">
        <f t="shared" si="418"/>
        <v>#N/A</v>
      </c>
      <c r="Z1814" s="318">
        <f t="shared" si="423"/>
        <v>0</v>
      </c>
      <c r="AC1814" s="318" t="e">
        <f t="shared" si="424"/>
        <v>#N/A</v>
      </c>
      <c r="AD1814" s="318">
        <f t="shared" si="425"/>
        <v>0</v>
      </c>
      <c r="AE1814" s="318" t="e">
        <f t="shared" si="426"/>
        <v>#N/A</v>
      </c>
      <c r="AF1814" s="318" t="e">
        <f>VLOOKUP(AC1814,'Price list'!AN:AO,2,FALSE)</f>
        <v>#N/A</v>
      </c>
      <c r="AG1814" s="318">
        <f t="shared" si="427"/>
        <v>0</v>
      </c>
      <c r="AH1814" s="318">
        <f t="shared" si="428"/>
        <v>0</v>
      </c>
      <c r="AI1814" s="318">
        <f t="shared" si="429"/>
        <v>0</v>
      </c>
    </row>
    <row r="1815" spans="19:35" x14ac:dyDescent="0.25">
      <c r="S1815" s="320">
        <f t="shared" si="419"/>
        <v>0</v>
      </c>
      <c r="T1815" s="320">
        <f t="shared" si="420"/>
        <v>0</v>
      </c>
      <c r="U1815" s="320"/>
      <c r="V1815" s="320" t="e">
        <f>VLOOKUP(S1815,'Price list'!D$15:S$298,15,FALSE)</f>
        <v>#N/A</v>
      </c>
      <c r="W1815" s="320">
        <f t="shared" si="421"/>
        <v>0</v>
      </c>
      <c r="X1815" s="320">
        <f t="shared" si="422"/>
        <v>0</v>
      </c>
      <c r="Y1815" s="318" t="e">
        <f t="shared" si="418"/>
        <v>#N/A</v>
      </c>
      <c r="Z1815" s="318">
        <f t="shared" si="423"/>
        <v>0</v>
      </c>
      <c r="AC1815" s="318" t="e">
        <f t="shared" si="424"/>
        <v>#N/A</v>
      </c>
      <c r="AD1815" s="318">
        <f t="shared" si="425"/>
        <v>0</v>
      </c>
      <c r="AE1815" s="318" t="e">
        <f t="shared" si="426"/>
        <v>#N/A</v>
      </c>
      <c r="AF1815" s="318" t="e">
        <f>VLOOKUP(AC1815,'Price list'!AN:AO,2,FALSE)</f>
        <v>#N/A</v>
      </c>
      <c r="AG1815" s="318">
        <f t="shared" si="427"/>
        <v>0</v>
      </c>
      <c r="AH1815" s="318">
        <f t="shared" si="428"/>
        <v>0</v>
      </c>
      <c r="AI1815" s="318">
        <f t="shared" si="429"/>
        <v>0</v>
      </c>
    </row>
    <row r="1816" spans="19:35" x14ac:dyDescent="0.25">
      <c r="S1816" s="320">
        <f t="shared" si="419"/>
        <v>0</v>
      </c>
      <c r="T1816" s="320">
        <f t="shared" si="420"/>
        <v>0</v>
      </c>
      <c r="U1816" s="320"/>
      <c r="V1816" s="320" t="e">
        <f>VLOOKUP(S1816,'Price list'!D$15:S$298,15,FALSE)</f>
        <v>#N/A</v>
      </c>
      <c r="W1816" s="320">
        <f t="shared" si="421"/>
        <v>0</v>
      </c>
      <c r="X1816" s="320">
        <f t="shared" si="422"/>
        <v>0</v>
      </c>
      <c r="Y1816" s="318" t="e">
        <f t="shared" si="418"/>
        <v>#N/A</v>
      </c>
      <c r="Z1816" s="318">
        <f t="shared" si="423"/>
        <v>0</v>
      </c>
      <c r="AC1816" s="318" t="e">
        <f t="shared" si="424"/>
        <v>#N/A</v>
      </c>
      <c r="AD1816" s="318">
        <f t="shared" si="425"/>
        <v>0</v>
      </c>
      <c r="AE1816" s="318" t="e">
        <f t="shared" si="426"/>
        <v>#N/A</v>
      </c>
      <c r="AF1816" s="318" t="e">
        <f>VLOOKUP(AC1816,'Price list'!AN:AO,2,FALSE)</f>
        <v>#N/A</v>
      </c>
      <c r="AG1816" s="318">
        <f t="shared" si="427"/>
        <v>0</v>
      </c>
      <c r="AH1816" s="318">
        <f t="shared" si="428"/>
        <v>0</v>
      </c>
      <c r="AI1816" s="318">
        <f t="shared" si="429"/>
        <v>0</v>
      </c>
    </row>
    <row r="1817" spans="19:35" x14ac:dyDescent="0.25">
      <c r="S1817" s="320">
        <f t="shared" si="419"/>
        <v>0</v>
      </c>
      <c r="T1817" s="320">
        <f t="shared" si="420"/>
        <v>0</v>
      </c>
      <c r="U1817" s="320"/>
      <c r="V1817" s="320" t="e">
        <f>VLOOKUP(S1817,'Price list'!D$15:S$298,15,FALSE)</f>
        <v>#N/A</v>
      </c>
      <c r="W1817" s="320">
        <f t="shared" si="421"/>
        <v>0</v>
      </c>
      <c r="X1817" s="320">
        <f t="shared" si="422"/>
        <v>0</v>
      </c>
      <c r="Y1817" s="318" t="e">
        <f t="shared" si="418"/>
        <v>#N/A</v>
      </c>
      <c r="Z1817" s="318">
        <f t="shared" si="423"/>
        <v>0</v>
      </c>
      <c r="AC1817" s="318" t="e">
        <f t="shared" si="424"/>
        <v>#N/A</v>
      </c>
      <c r="AD1817" s="318">
        <f t="shared" si="425"/>
        <v>0</v>
      </c>
      <c r="AE1817" s="318" t="e">
        <f t="shared" si="426"/>
        <v>#N/A</v>
      </c>
      <c r="AF1817" s="318" t="e">
        <f>VLOOKUP(AC1817,'Price list'!AN:AO,2,FALSE)</f>
        <v>#N/A</v>
      </c>
      <c r="AG1817" s="318">
        <f t="shared" si="427"/>
        <v>0</v>
      </c>
      <c r="AH1817" s="318">
        <f t="shared" si="428"/>
        <v>0</v>
      </c>
      <c r="AI1817" s="318">
        <f t="shared" si="429"/>
        <v>0</v>
      </c>
    </row>
    <row r="1818" spans="19:35" x14ac:dyDescent="0.25">
      <c r="S1818" s="320">
        <f t="shared" si="419"/>
        <v>0</v>
      </c>
      <c r="T1818" s="320">
        <f t="shared" si="420"/>
        <v>0</v>
      </c>
      <c r="U1818" s="320"/>
      <c r="V1818" s="320" t="e">
        <f>VLOOKUP(S1818,'Price list'!D$15:S$298,15,FALSE)</f>
        <v>#N/A</v>
      </c>
      <c r="W1818" s="320">
        <f t="shared" si="421"/>
        <v>0</v>
      </c>
      <c r="X1818" s="320">
        <f t="shared" si="422"/>
        <v>0</v>
      </c>
      <c r="Y1818" s="318" t="e">
        <f t="shared" si="418"/>
        <v>#N/A</v>
      </c>
      <c r="Z1818" s="318">
        <f t="shared" si="423"/>
        <v>0</v>
      </c>
      <c r="AC1818" s="318" t="e">
        <f t="shared" si="424"/>
        <v>#N/A</v>
      </c>
      <c r="AD1818" s="318">
        <f t="shared" si="425"/>
        <v>0</v>
      </c>
      <c r="AE1818" s="318" t="e">
        <f t="shared" si="426"/>
        <v>#N/A</v>
      </c>
      <c r="AF1818" s="318" t="e">
        <f>VLOOKUP(AC1818,'Price list'!AN:AO,2,FALSE)</f>
        <v>#N/A</v>
      </c>
      <c r="AG1818" s="318">
        <f t="shared" si="427"/>
        <v>0</v>
      </c>
      <c r="AH1818" s="318">
        <f t="shared" si="428"/>
        <v>0</v>
      </c>
      <c r="AI1818" s="318">
        <f t="shared" si="429"/>
        <v>0</v>
      </c>
    </row>
    <row r="1819" spans="19:35" x14ac:dyDescent="0.25">
      <c r="S1819" s="320">
        <f t="shared" si="419"/>
        <v>0</v>
      </c>
      <c r="T1819" s="320">
        <f t="shared" si="420"/>
        <v>0</v>
      </c>
      <c r="U1819" s="320"/>
      <c r="V1819" s="320" t="e">
        <f>VLOOKUP(S1819,'Price list'!D$15:S$298,15,FALSE)</f>
        <v>#N/A</v>
      </c>
      <c r="W1819" s="320">
        <f t="shared" si="421"/>
        <v>0</v>
      </c>
      <c r="X1819" s="320">
        <f t="shared" si="422"/>
        <v>0</v>
      </c>
      <c r="Y1819" s="318" t="e">
        <f t="shared" si="418"/>
        <v>#N/A</v>
      </c>
      <c r="Z1819" s="318">
        <f t="shared" si="423"/>
        <v>0</v>
      </c>
      <c r="AC1819" s="318" t="e">
        <f t="shared" si="424"/>
        <v>#N/A</v>
      </c>
      <c r="AD1819" s="318">
        <f t="shared" si="425"/>
        <v>0</v>
      </c>
      <c r="AE1819" s="318" t="e">
        <f t="shared" si="426"/>
        <v>#N/A</v>
      </c>
      <c r="AF1819" s="318" t="e">
        <f>VLOOKUP(AC1819,'Price list'!AN:AO,2,FALSE)</f>
        <v>#N/A</v>
      </c>
      <c r="AG1819" s="318">
        <f t="shared" si="427"/>
        <v>0</v>
      </c>
      <c r="AH1819" s="318">
        <f t="shared" si="428"/>
        <v>0</v>
      </c>
      <c r="AI1819" s="318">
        <f t="shared" si="429"/>
        <v>0</v>
      </c>
    </row>
    <row r="1820" spans="19:35" x14ac:dyDescent="0.25">
      <c r="S1820" s="320">
        <f t="shared" si="419"/>
        <v>0</v>
      </c>
      <c r="T1820" s="320">
        <f t="shared" si="420"/>
        <v>0</v>
      </c>
      <c r="U1820" s="320"/>
      <c r="V1820" s="320" t="e">
        <f>VLOOKUP(S1820,'Price list'!D$15:S$298,15,FALSE)</f>
        <v>#N/A</v>
      </c>
      <c r="W1820" s="320">
        <f t="shared" si="421"/>
        <v>0</v>
      </c>
      <c r="X1820" s="320">
        <f t="shared" si="422"/>
        <v>0</v>
      </c>
      <c r="Y1820" s="318" t="e">
        <f t="shared" si="418"/>
        <v>#N/A</v>
      </c>
      <c r="Z1820" s="318">
        <f t="shared" si="423"/>
        <v>0</v>
      </c>
      <c r="AC1820" s="318" t="e">
        <f t="shared" si="424"/>
        <v>#N/A</v>
      </c>
      <c r="AD1820" s="318">
        <f t="shared" si="425"/>
        <v>0</v>
      </c>
      <c r="AE1820" s="318" t="e">
        <f t="shared" si="426"/>
        <v>#N/A</v>
      </c>
      <c r="AF1820" s="318" t="e">
        <f>VLOOKUP(AC1820,'Price list'!AN:AO,2,FALSE)</f>
        <v>#N/A</v>
      </c>
      <c r="AG1820" s="318">
        <f t="shared" si="427"/>
        <v>0</v>
      </c>
      <c r="AH1820" s="318">
        <f t="shared" si="428"/>
        <v>0</v>
      </c>
      <c r="AI1820" s="318">
        <f t="shared" si="429"/>
        <v>0</v>
      </c>
    </row>
    <row r="1821" spans="19:35" x14ac:dyDescent="0.25">
      <c r="S1821" s="320">
        <f t="shared" si="419"/>
        <v>0</v>
      </c>
      <c r="T1821" s="320">
        <f t="shared" si="420"/>
        <v>0</v>
      </c>
      <c r="U1821" s="320"/>
      <c r="V1821" s="320" t="e">
        <f>VLOOKUP(S1821,'Price list'!D$15:S$298,15,FALSE)</f>
        <v>#N/A</v>
      </c>
      <c r="W1821" s="320">
        <f t="shared" si="421"/>
        <v>0</v>
      </c>
      <c r="X1821" s="320">
        <f t="shared" si="422"/>
        <v>0</v>
      </c>
      <c r="Y1821" s="318" t="e">
        <f t="shared" si="418"/>
        <v>#N/A</v>
      </c>
      <c r="Z1821" s="318">
        <f t="shared" si="423"/>
        <v>0</v>
      </c>
      <c r="AC1821" s="318" t="e">
        <f t="shared" si="424"/>
        <v>#N/A</v>
      </c>
      <c r="AD1821" s="318">
        <f t="shared" si="425"/>
        <v>0</v>
      </c>
      <c r="AE1821" s="318" t="e">
        <f t="shared" si="426"/>
        <v>#N/A</v>
      </c>
      <c r="AF1821" s="318" t="e">
        <f>VLOOKUP(AC1821,'Price list'!AN:AO,2,FALSE)</f>
        <v>#N/A</v>
      </c>
      <c r="AG1821" s="318">
        <f t="shared" si="427"/>
        <v>0</v>
      </c>
      <c r="AH1821" s="318">
        <f t="shared" si="428"/>
        <v>0</v>
      </c>
      <c r="AI1821" s="318">
        <f t="shared" si="429"/>
        <v>0</v>
      </c>
    </row>
    <row r="1822" spans="19:35" x14ac:dyDescent="0.25">
      <c r="S1822" s="320">
        <f t="shared" si="419"/>
        <v>0</v>
      </c>
      <c r="T1822" s="320">
        <f t="shared" si="420"/>
        <v>0</v>
      </c>
      <c r="U1822" s="320"/>
      <c r="V1822" s="320" t="e">
        <f>VLOOKUP(S1822,'Price list'!D$15:S$298,15,FALSE)</f>
        <v>#N/A</v>
      </c>
      <c r="W1822" s="320">
        <f t="shared" si="421"/>
        <v>0</v>
      </c>
      <c r="X1822" s="320">
        <f t="shared" si="422"/>
        <v>0</v>
      </c>
      <c r="Y1822" s="318" t="e">
        <f t="shared" si="418"/>
        <v>#N/A</v>
      </c>
      <c r="Z1822" s="318">
        <f t="shared" si="423"/>
        <v>0</v>
      </c>
      <c r="AC1822" s="318" t="e">
        <f t="shared" si="424"/>
        <v>#N/A</v>
      </c>
      <c r="AD1822" s="318">
        <f t="shared" si="425"/>
        <v>0</v>
      </c>
      <c r="AE1822" s="318" t="e">
        <f t="shared" si="426"/>
        <v>#N/A</v>
      </c>
      <c r="AF1822" s="318" t="e">
        <f>VLOOKUP(AC1822,'Price list'!AN:AO,2,FALSE)</f>
        <v>#N/A</v>
      </c>
      <c r="AG1822" s="318">
        <f t="shared" si="427"/>
        <v>0</v>
      </c>
      <c r="AH1822" s="318">
        <f t="shared" si="428"/>
        <v>0</v>
      </c>
      <c r="AI1822" s="318">
        <f t="shared" si="429"/>
        <v>0</v>
      </c>
    </row>
    <row r="1823" spans="19:35" x14ac:dyDescent="0.25">
      <c r="S1823" s="320">
        <f t="shared" si="419"/>
        <v>0</v>
      </c>
      <c r="T1823" s="320">
        <f t="shared" si="420"/>
        <v>0</v>
      </c>
      <c r="U1823" s="320"/>
      <c r="V1823" s="320" t="e">
        <f>VLOOKUP(S1823,'Price list'!D$15:S$298,15,FALSE)</f>
        <v>#N/A</v>
      </c>
      <c r="W1823" s="320">
        <f t="shared" si="421"/>
        <v>0</v>
      </c>
      <c r="X1823" s="320">
        <f t="shared" si="422"/>
        <v>0</v>
      </c>
      <c r="Y1823" s="318" t="e">
        <f t="shared" si="418"/>
        <v>#N/A</v>
      </c>
      <c r="Z1823" s="318">
        <f t="shared" si="423"/>
        <v>0</v>
      </c>
      <c r="AC1823" s="318" t="e">
        <f t="shared" si="424"/>
        <v>#N/A</v>
      </c>
      <c r="AD1823" s="318">
        <f t="shared" si="425"/>
        <v>0</v>
      </c>
      <c r="AE1823" s="318" t="e">
        <f t="shared" si="426"/>
        <v>#N/A</v>
      </c>
      <c r="AF1823" s="318" t="e">
        <f>VLOOKUP(AC1823,'Price list'!AN:AO,2,FALSE)</f>
        <v>#N/A</v>
      </c>
      <c r="AG1823" s="318">
        <f t="shared" si="427"/>
        <v>0</v>
      </c>
      <c r="AH1823" s="318">
        <f t="shared" si="428"/>
        <v>0</v>
      </c>
      <c r="AI1823" s="318">
        <f t="shared" si="429"/>
        <v>0</v>
      </c>
    </row>
    <row r="1824" spans="19:35" x14ac:dyDescent="0.25">
      <c r="S1824" s="320">
        <f t="shared" si="419"/>
        <v>0</v>
      </c>
      <c r="T1824" s="320">
        <f t="shared" si="420"/>
        <v>0</v>
      </c>
      <c r="U1824" s="320"/>
      <c r="V1824" s="320" t="e">
        <f>VLOOKUP(S1824,'Price list'!D$15:S$298,15,FALSE)</f>
        <v>#N/A</v>
      </c>
      <c r="W1824" s="320">
        <f t="shared" si="421"/>
        <v>0</v>
      </c>
      <c r="X1824" s="320">
        <f t="shared" si="422"/>
        <v>0</v>
      </c>
      <c r="Y1824" s="318" t="e">
        <f t="shared" si="418"/>
        <v>#N/A</v>
      </c>
      <c r="Z1824" s="318">
        <f t="shared" si="423"/>
        <v>0</v>
      </c>
      <c r="AC1824" s="318" t="e">
        <f t="shared" si="424"/>
        <v>#N/A</v>
      </c>
      <c r="AD1824" s="318">
        <f t="shared" si="425"/>
        <v>0</v>
      </c>
      <c r="AE1824" s="318" t="e">
        <f t="shared" si="426"/>
        <v>#N/A</v>
      </c>
      <c r="AF1824" s="318" t="e">
        <f>VLOOKUP(AC1824,'Price list'!AN:AO,2,FALSE)</f>
        <v>#N/A</v>
      </c>
      <c r="AG1824" s="318">
        <f t="shared" si="427"/>
        <v>0</v>
      </c>
      <c r="AH1824" s="318">
        <f t="shared" si="428"/>
        <v>0</v>
      </c>
      <c r="AI1824" s="318">
        <f t="shared" si="429"/>
        <v>0</v>
      </c>
    </row>
    <row r="1825" spans="19:35" x14ac:dyDescent="0.25">
      <c r="S1825" s="320">
        <f t="shared" si="419"/>
        <v>0</v>
      </c>
      <c r="T1825" s="320">
        <f t="shared" si="420"/>
        <v>0</v>
      </c>
      <c r="U1825" s="320"/>
      <c r="V1825" s="320" t="e">
        <f>VLOOKUP(S1825,'Price list'!D$15:S$298,15,FALSE)</f>
        <v>#N/A</v>
      </c>
      <c r="W1825" s="320">
        <f t="shared" si="421"/>
        <v>0</v>
      </c>
      <c r="X1825" s="320">
        <f t="shared" si="422"/>
        <v>0</v>
      </c>
      <c r="Y1825" s="318" t="e">
        <f t="shared" si="418"/>
        <v>#N/A</v>
      </c>
      <c r="Z1825" s="318">
        <f t="shared" si="423"/>
        <v>0</v>
      </c>
      <c r="AC1825" s="318" t="e">
        <f t="shared" si="424"/>
        <v>#N/A</v>
      </c>
      <c r="AD1825" s="318">
        <f t="shared" si="425"/>
        <v>0</v>
      </c>
      <c r="AE1825" s="318" t="e">
        <f t="shared" si="426"/>
        <v>#N/A</v>
      </c>
      <c r="AF1825" s="318" t="e">
        <f>VLOOKUP(AC1825,'Price list'!AN:AO,2,FALSE)</f>
        <v>#N/A</v>
      </c>
      <c r="AG1825" s="318">
        <f t="shared" si="427"/>
        <v>0</v>
      </c>
      <c r="AH1825" s="318">
        <f t="shared" si="428"/>
        <v>0</v>
      </c>
      <c r="AI1825" s="318">
        <f t="shared" si="429"/>
        <v>0</v>
      </c>
    </row>
    <row r="1826" spans="19:35" x14ac:dyDescent="0.25">
      <c r="S1826" s="320">
        <f t="shared" si="419"/>
        <v>0</v>
      </c>
      <c r="T1826" s="320">
        <f t="shared" si="420"/>
        <v>0</v>
      </c>
      <c r="U1826" s="320"/>
      <c r="V1826" s="320" t="e">
        <f>VLOOKUP(S1826,'Price list'!D$15:S$298,15,FALSE)</f>
        <v>#N/A</v>
      </c>
      <c r="W1826" s="320">
        <f t="shared" si="421"/>
        <v>0</v>
      </c>
      <c r="X1826" s="320">
        <f t="shared" si="422"/>
        <v>0</v>
      </c>
      <c r="Y1826" s="318" t="e">
        <f t="shared" si="418"/>
        <v>#N/A</v>
      </c>
      <c r="Z1826" s="318">
        <f t="shared" si="423"/>
        <v>0</v>
      </c>
      <c r="AC1826" s="318" t="e">
        <f t="shared" si="424"/>
        <v>#N/A</v>
      </c>
      <c r="AD1826" s="318">
        <f t="shared" si="425"/>
        <v>0</v>
      </c>
      <c r="AE1826" s="318" t="e">
        <f t="shared" si="426"/>
        <v>#N/A</v>
      </c>
      <c r="AF1826" s="318" t="e">
        <f>VLOOKUP(AC1826,'Price list'!AN:AO,2,FALSE)</f>
        <v>#N/A</v>
      </c>
      <c r="AG1826" s="318">
        <f t="shared" si="427"/>
        <v>0</v>
      </c>
      <c r="AH1826" s="318">
        <f t="shared" si="428"/>
        <v>0</v>
      </c>
      <c r="AI1826" s="318">
        <f t="shared" si="429"/>
        <v>0</v>
      </c>
    </row>
    <row r="1827" spans="19:35" x14ac:dyDescent="0.25">
      <c r="S1827" s="320">
        <f t="shared" si="419"/>
        <v>0</v>
      </c>
      <c r="T1827" s="320">
        <f t="shared" si="420"/>
        <v>0</v>
      </c>
      <c r="U1827" s="320"/>
      <c r="V1827" s="320" t="e">
        <f>VLOOKUP(S1827,'Price list'!D$15:S$298,15,FALSE)</f>
        <v>#N/A</v>
      </c>
      <c r="W1827" s="320">
        <f t="shared" si="421"/>
        <v>0</v>
      </c>
      <c r="X1827" s="320">
        <f t="shared" si="422"/>
        <v>0</v>
      </c>
      <c r="Y1827" s="318" t="e">
        <f t="shared" si="418"/>
        <v>#N/A</v>
      </c>
      <c r="Z1827" s="318">
        <f t="shared" si="423"/>
        <v>0</v>
      </c>
      <c r="AC1827" s="318" t="e">
        <f t="shared" si="424"/>
        <v>#N/A</v>
      </c>
      <c r="AD1827" s="318">
        <f t="shared" si="425"/>
        <v>0</v>
      </c>
      <c r="AE1827" s="318" t="e">
        <f t="shared" si="426"/>
        <v>#N/A</v>
      </c>
      <c r="AF1827" s="318" t="e">
        <f>VLOOKUP(AC1827,'Price list'!AN:AO,2,FALSE)</f>
        <v>#N/A</v>
      </c>
      <c r="AG1827" s="318">
        <f t="shared" si="427"/>
        <v>0</v>
      </c>
      <c r="AH1827" s="318">
        <f t="shared" si="428"/>
        <v>0</v>
      </c>
      <c r="AI1827" s="318">
        <f t="shared" si="429"/>
        <v>0</v>
      </c>
    </row>
    <row r="1828" spans="19:35" x14ac:dyDescent="0.25">
      <c r="S1828" s="320">
        <f t="shared" si="419"/>
        <v>0</v>
      </c>
      <c r="T1828" s="320">
        <f t="shared" si="420"/>
        <v>0</v>
      </c>
      <c r="U1828" s="320"/>
      <c r="V1828" s="320" t="e">
        <f>VLOOKUP(S1828,'Price list'!D$15:S$298,15,FALSE)</f>
        <v>#N/A</v>
      </c>
      <c r="W1828" s="320">
        <f t="shared" si="421"/>
        <v>0</v>
      </c>
      <c r="X1828" s="320">
        <f t="shared" si="422"/>
        <v>0</v>
      </c>
      <c r="Y1828" s="318" t="e">
        <f t="shared" si="418"/>
        <v>#N/A</v>
      </c>
      <c r="Z1828" s="318">
        <f t="shared" si="423"/>
        <v>0</v>
      </c>
      <c r="AC1828" s="318" t="e">
        <f t="shared" si="424"/>
        <v>#N/A</v>
      </c>
      <c r="AD1828" s="318">
        <f t="shared" si="425"/>
        <v>0</v>
      </c>
      <c r="AE1828" s="318" t="e">
        <f t="shared" si="426"/>
        <v>#N/A</v>
      </c>
      <c r="AF1828" s="318" t="e">
        <f>VLOOKUP(AC1828,'Price list'!AN:AO,2,FALSE)</f>
        <v>#N/A</v>
      </c>
      <c r="AG1828" s="318">
        <f t="shared" si="427"/>
        <v>0</v>
      </c>
      <c r="AH1828" s="318">
        <f t="shared" si="428"/>
        <v>0</v>
      </c>
      <c r="AI1828" s="318">
        <f t="shared" si="429"/>
        <v>0</v>
      </c>
    </row>
    <row r="1829" spans="19:35" x14ac:dyDescent="0.25">
      <c r="S1829" s="320">
        <f t="shared" si="419"/>
        <v>0</v>
      </c>
      <c r="T1829" s="320">
        <f t="shared" si="420"/>
        <v>0</v>
      </c>
      <c r="U1829" s="320"/>
      <c r="V1829" s="320" t="e">
        <f>VLOOKUP(S1829,'Price list'!D$15:S$298,15,FALSE)</f>
        <v>#N/A</v>
      </c>
      <c r="W1829" s="320">
        <f t="shared" si="421"/>
        <v>0</v>
      </c>
      <c r="X1829" s="320">
        <f t="shared" si="422"/>
        <v>0</v>
      </c>
      <c r="Y1829" s="318" t="e">
        <f t="shared" si="418"/>
        <v>#N/A</v>
      </c>
      <c r="Z1829" s="318">
        <f t="shared" si="423"/>
        <v>0</v>
      </c>
      <c r="AC1829" s="318" t="e">
        <f t="shared" si="424"/>
        <v>#N/A</v>
      </c>
      <c r="AD1829" s="318">
        <f t="shared" si="425"/>
        <v>0</v>
      </c>
      <c r="AE1829" s="318" t="e">
        <f t="shared" si="426"/>
        <v>#N/A</v>
      </c>
      <c r="AF1829" s="318" t="e">
        <f>VLOOKUP(AC1829,'Price list'!AN:AO,2,FALSE)</f>
        <v>#N/A</v>
      </c>
      <c r="AG1829" s="318">
        <f t="shared" si="427"/>
        <v>0</v>
      </c>
      <c r="AH1829" s="318">
        <f t="shared" si="428"/>
        <v>0</v>
      </c>
      <c r="AI1829" s="318">
        <f t="shared" si="429"/>
        <v>0</v>
      </c>
    </row>
    <row r="1830" spans="19:35" x14ac:dyDescent="0.25">
      <c r="S1830" s="320">
        <f t="shared" si="419"/>
        <v>0</v>
      </c>
      <c r="T1830" s="320">
        <f t="shared" si="420"/>
        <v>0</v>
      </c>
      <c r="U1830" s="320"/>
      <c r="V1830" s="320" t="e">
        <f>VLOOKUP(S1830,'Price list'!D$15:S$298,15,FALSE)</f>
        <v>#N/A</v>
      </c>
      <c r="W1830" s="320">
        <f t="shared" si="421"/>
        <v>0</v>
      </c>
      <c r="X1830" s="320">
        <f t="shared" si="422"/>
        <v>0</v>
      </c>
      <c r="Y1830" s="318" t="e">
        <f t="shared" si="418"/>
        <v>#N/A</v>
      </c>
      <c r="Z1830" s="318">
        <f t="shared" si="423"/>
        <v>0</v>
      </c>
      <c r="AC1830" s="318" t="e">
        <f t="shared" si="424"/>
        <v>#N/A</v>
      </c>
      <c r="AD1830" s="318">
        <f t="shared" si="425"/>
        <v>0</v>
      </c>
      <c r="AE1830" s="318" t="e">
        <f t="shared" si="426"/>
        <v>#N/A</v>
      </c>
      <c r="AF1830" s="318" t="e">
        <f>VLOOKUP(AC1830,'Price list'!AN:AO,2,FALSE)</f>
        <v>#N/A</v>
      </c>
      <c r="AG1830" s="318">
        <f t="shared" si="427"/>
        <v>0</v>
      </c>
      <c r="AH1830" s="318">
        <f t="shared" si="428"/>
        <v>0</v>
      </c>
      <c r="AI1830" s="318">
        <f t="shared" si="429"/>
        <v>0</v>
      </c>
    </row>
    <row r="1831" spans="19:35" x14ac:dyDescent="0.25">
      <c r="S1831" s="320">
        <f t="shared" si="419"/>
        <v>0</v>
      </c>
      <c r="T1831" s="320">
        <f t="shared" si="420"/>
        <v>0</v>
      </c>
      <c r="U1831" s="320"/>
      <c r="V1831" s="320" t="e">
        <f>VLOOKUP(S1831,'Price list'!D$15:S$298,15,FALSE)</f>
        <v>#N/A</v>
      </c>
      <c r="W1831" s="320">
        <f t="shared" si="421"/>
        <v>0</v>
      </c>
      <c r="X1831" s="320">
        <f t="shared" si="422"/>
        <v>0</v>
      </c>
      <c r="Y1831" s="318" t="e">
        <f t="shared" si="418"/>
        <v>#N/A</v>
      </c>
      <c r="Z1831" s="318">
        <f t="shared" si="423"/>
        <v>0</v>
      </c>
      <c r="AC1831" s="318" t="e">
        <f t="shared" si="424"/>
        <v>#N/A</v>
      </c>
      <c r="AD1831" s="318">
        <f t="shared" si="425"/>
        <v>0</v>
      </c>
      <c r="AE1831" s="318" t="e">
        <f t="shared" si="426"/>
        <v>#N/A</v>
      </c>
      <c r="AF1831" s="318" t="e">
        <f>VLOOKUP(AC1831,'Price list'!AN:AO,2,FALSE)</f>
        <v>#N/A</v>
      </c>
      <c r="AG1831" s="318">
        <f t="shared" si="427"/>
        <v>0</v>
      </c>
      <c r="AH1831" s="318">
        <f t="shared" si="428"/>
        <v>0</v>
      </c>
      <c r="AI1831" s="318">
        <f t="shared" si="429"/>
        <v>0</v>
      </c>
    </row>
    <row r="1832" spans="19:35" x14ac:dyDescent="0.25">
      <c r="S1832" s="320">
        <f t="shared" si="419"/>
        <v>0</v>
      </c>
      <c r="T1832" s="320">
        <f t="shared" si="420"/>
        <v>0</v>
      </c>
      <c r="U1832" s="320"/>
      <c r="V1832" s="320" t="e">
        <f>VLOOKUP(S1832,'Price list'!D$15:S$298,15,FALSE)</f>
        <v>#N/A</v>
      </c>
      <c r="W1832" s="320">
        <f t="shared" si="421"/>
        <v>0</v>
      </c>
      <c r="X1832" s="320">
        <f t="shared" si="422"/>
        <v>0</v>
      </c>
      <c r="Y1832" s="318" t="e">
        <f t="shared" si="418"/>
        <v>#N/A</v>
      </c>
      <c r="Z1832" s="318">
        <f t="shared" si="423"/>
        <v>0</v>
      </c>
      <c r="AC1832" s="318" t="e">
        <f t="shared" si="424"/>
        <v>#N/A</v>
      </c>
      <c r="AD1832" s="318">
        <f t="shared" si="425"/>
        <v>0</v>
      </c>
      <c r="AE1832" s="318" t="e">
        <f t="shared" si="426"/>
        <v>#N/A</v>
      </c>
      <c r="AF1832" s="318" t="e">
        <f>VLOOKUP(AC1832,'Price list'!AN:AO,2,FALSE)</f>
        <v>#N/A</v>
      </c>
      <c r="AG1832" s="318">
        <f t="shared" si="427"/>
        <v>0</v>
      </c>
      <c r="AH1832" s="318">
        <f t="shared" si="428"/>
        <v>0</v>
      </c>
      <c r="AI1832" s="318">
        <f t="shared" si="429"/>
        <v>0</v>
      </c>
    </row>
    <row r="1833" spans="19:35" x14ac:dyDescent="0.25">
      <c r="S1833" s="320">
        <f t="shared" si="419"/>
        <v>0</v>
      </c>
      <c r="T1833" s="320">
        <f t="shared" si="420"/>
        <v>0</v>
      </c>
      <c r="U1833" s="320"/>
      <c r="V1833" s="320" t="e">
        <f>VLOOKUP(S1833,'Price list'!D$15:S$298,15,FALSE)</f>
        <v>#N/A</v>
      </c>
      <c r="W1833" s="320">
        <f t="shared" si="421"/>
        <v>0</v>
      </c>
      <c r="X1833" s="320">
        <f t="shared" si="422"/>
        <v>0</v>
      </c>
      <c r="Y1833" s="318" t="e">
        <f t="shared" si="418"/>
        <v>#N/A</v>
      </c>
      <c r="Z1833" s="318">
        <f t="shared" si="423"/>
        <v>0</v>
      </c>
      <c r="AC1833" s="318" t="e">
        <f t="shared" si="424"/>
        <v>#N/A</v>
      </c>
      <c r="AD1833" s="318">
        <f t="shared" si="425"/>
        <v>0</v>
      </c>
      <c r="AE1833" s="318" t="e">
        <f t="shared" si="426"/>
        <v>#N/A</v>
      </c>
      <c r="AF1833" s="318" t="e">
        <f>VLOOKUP(AC1833,'Price list'!AN:AO,2,FALSE)</f>
        <v>#N/A</v>
      </c>
      <c r="AG1833" s="318">
        <f t="shared" si="427"/>
        <v>0</v>
      </c>
      <c r="AH1833" s="318">
        <f t="shared" si="428"/>
        <v>0</v>
      </c>
      <c r="AI1833" s="318">
        <f t="shared" si="429"/>
        <v>0</v>
      </c>
    </row>
    <row r="1834" spans="19:35" x14ac:dyDescent="0.25">
      <c r="S1834" s="320">
        <f t="shared" si="419"/>
        <v>0</v>
      </c>
      <c r="T1834" s="320">
        <f t="shared" si="420"/>
        <v>0</v>
      </c>
      <c r="U1834" s="320"/>
      <c r="V1834" s="320" t="e">
        <f>VLOOKUP(S1834,'Price list'!D$15:S$298,15,FALSE)</f>
        <v>#N/A</v>
      </c>
      <c r="W1834" s="320">
        <f t="shared" si="421"/>
        <v>0</v>
      </c>
      <c r="X1834" s="320">
        <f t="shared" si="422"/>
        <v>0</v>
      </c>
      <c r="Y1834" s="318" t="e">
        <f t="shared" si="418"/>
        <v>#N/A</v>
      </c>
      <c r="Z1834" s="318">
        <f t="shared" si="423"/>
        <v>0</v>
      </c>
      <c r="AC1834" s="318" t="e">
        <f t="shared" si="424"/>
        <v>#N/A</v>
      </c>
      <c r="AD1834" s="318">
        <f t="shared" si="425"/>
        <v>0</v>
      </c>
      <c r="AE1834" s="318" t="e">
        <f t="shared" si="426"/>
        <v>#N/A</v>
      </c>
      <c r="AF1834" s="318" t="e">
        <f>VLOOKUP(AC1834,'Price list'!AN:AO,2,FALSE)</f>
        <v>#N/A</v>
      </c>
      <c r="AG1834" s="318">
        <f t="shared" si="427"/>
        <v>0</v>
      </c>
      <c r="AH1834" s="318">
        <f t="shared" si="428"/>
        <v>0</v>
      </c>
      <c r="AI1834" s="318">
        <f t="shared" si="429"/>
        <v>0</v>
      </c>
    </row>
    <row r="1835" spans="19:35" x14ac:dyDescent="0.25">
      <c r="S1835" s="320">
        <f t="shared" si="419"/>
        <v>0</v>
      </c>
      <c r="T1835" s="320">
        <f t="shared" si="420"/>
        <v>0</v>
      </c>
      <c r="U1835" s="320"/>
      <c r="V1835" s="320" t="e">
        <f>VLOOKUP(S1835,'Price list'!D$15:S$298,15,FALSE)</f>
        <v>#N/A</v>
      </c>
      <c r="W1835" s="320">
        <f t="shared" si="421"/>
        <v>0</v>
      </c>
      <c r="X1835" s="320">
        <f t="shared" si="422"/>
        <v>0</v>
      </c>
      <c r="Y1835" s="318" t="e">
        <f t="shared" si="418"/>
        <v>#N/A</v>
      </c>
      <c r="Z1835" s="318">
        <f t="shared" si="423"/>
        <v>0</v>
      </c>
      <c r="AC1835" s="318" t="e">
        <f t="shared" si="424"/>
        <v>#N/A</v>
      </c>
      <c r="AD1835" s="318">
        <f t="shared" si="425"/>
        <v>0</v>
      </c>
      <c r="AE1835" s="318" t="e">
        <f t="shared" si="426"/>
        <v>#N/A</v>
      </c>
      <c r="AF1835" s="318" t="e">
        <f>VLOOKUP(AC1835,'Price list'!AN:AO,2,FALSE)</f>
        <v>#N/A</v>
      </c>
      <c r="AG1835" s="318">
        <f t="shared" si="427"/>
        <v>0</v>
      </c>
      <c r="AH1835" s="318">
        <f t="shared" si="428"/>
        <v>0</v>
      </c>
      <c r="AI1835" s="318">
        <f t="shared" si="429"/>
        <v>0</v>
      </c>
    </row>
    <row r="1836" spans="19:35" x14ac:dyDescent="0.25">
      <c r="S1836" s="320">
        <f t="shared" si="419"/>
        <v>0</v>
      </c>
      <c r="T1836" s="320">
        <f t="shared" si="420"/>
        <v>0</v>
      </c>
      <c r="U1836" s="320"/>
      <c r="V1836" s="320" t="e">
        <f>VLOOKUP(S1836,'Price list'!D$15:S$298,15,FALSE)</f>
        <v>#N/A</v>
      </c>
      <c r="W1836" s="320">
        <f t="shared" si="421"/>
        <v>0</v>
      </c>
      <c r="X1836" s="320">
        <f t="shared" si="422"/>
        <v>0</v>
      </c>
      <c r="Y1836" s="318" t="e">
        <f t="shared" si="418"/>
        <v>#N/A</v>
      </c>
      <c r="Z1836" s="318">
        <f t="shared" si="423"/>
        <v>0</v>
      </c>
      <c r="AC1836" s="318" t="e">
        <f t="shared" si="424"/>
        <v>#N/A</v>
      </c>
      <c r="AD1836" s="318">
        <f t="shared" si="425"/>
        <v>0</v>
      </c>
      <c r="AE1836" s="318" t="e">
        <f t="shared" si="426"/>
        <v>#N/A</v>
      </c>
      <c r="AF1836" s="318" t="e">
        <f>VLOOKUP(AC1836,'Price list'!AN:AO,2,FALSE)</f>
        <v>#N/A</v>
      </c>
      <c r="AG1836" s="318">
        <f t="shared" si="427"/>
        <v>0</v>
      </c>
      <c r="AH1836" s="318">
        <f t="shared" si="428"/>
        <v>0</v>
      </c>
      <c r="AI1836" s="318">
        <f t="shared" si="429"/>
        <v>0</v>
      </c>
    </row>
    <row r="1837" spans="19:35" x14ac:dyDescent="0.25">
      <c r="S1837" s="320">
        <f t="shared" si="419"/>
        <v>0</v>
      </c>
      <c r="T1837" s="320">
        <f t="shared" si="420"/>
        <v>0</v>
      </c>
      <c r="U1837" s="320"/>
      <c r="V1837" s="320" t="e">
        <f>VLOOKUP(S1837,'Price list'!D$15:S$298,15,FALSE)</f>
        <v>#N/A</v>
      </c>
      <c r="W1837" s="320">
        <f t="shared" si="421"/>
        <v>0</v>
      </c>
      <c r="X1837" s="320">
        <f t="shared" si="422"/>
        <v>0</v>
      </c>
      <c r="Y1837" s="318" t="e">
        <f t="shared" si="418"/>
        <v>#N/A</v>
      </c>
      <c r="Z1837" s="318">
        <f t="shared" si="423"/>
        <v>0</v>
      </c>
      <c r="AC1837" s="318" t="e">
        <f t="shared" si="424"/>
        <v>#N/A</v>
      </c>
      <c r="AD1837" s="318">
        <f t="shared" si="425"/>
        <v>0</v>
      </c>
      <c r="AE1837" s="318" t="e">
        <f t="shared" si="426"/>
        <v>#N/A</v>
      </c>
      <c r="AF1837" s="318" t="e">
        <f>VLOOKUP(AC1837,'Price list'!AN:AO,2,FALSE)</f>
        <v>#N/A</v>
      </c>
      <c r="AG1837" s="318">
        <f t="shared" si="427"/>
        <v>0</v>
      </c>
      <c r="AH1837" s="318">
        <f t="shared" si="428"/>
        <v>0</v>
      </c>
      <c r="AI1837" s="318">
        <f t="shared" si="429"/>
        <v>0</v>
      </c>
    </row>
    <row r="1838" spans="19:35" x14ac:dyDescent="0.25">
      <c r="S1838" s="320">
        <f t="shared" si="419"/>
        <v>0</v>
      </c>
      <c r="T1838" s="320">
        <f t="shared" si="420"/>
        <v>0</v>
      </c>
      <c r="U1838" s="320"/>
      <c r="V1838" s="320" t="e">
        <f>VLOOKUP(S1838,'Price list'!D$15:S$298,15,FALSE)</f>
        <v>#N/A</v>
      </c>
      <c r="W1838" s="320">
        <f t="shared" si="421"/>
        <v>0</v>
      </c>
      <c r="X1838" s="320">
        <f t="shared" si="422"/>
        <v>0</v>
      </c>
      <c r="Y1838" s="318" t="e">
        <f t="shared" si="418"/>
        <v>#N/A</v>
      </c>
      <c r="Z1838" s="318">
        <f t="shared" si="423"/>
        <v>0</v>
      </c>
      <c r="AC1838" s="318" t="e">
        <f t="shared" si="424"/>
        <v>#N/A</v>
      </c>
      <c r="AD1838" s="318">
        <f t="shared" si="425"/>
        <v>0</v>
      </c>
      <c r="AE1838" s="318" t="e">
        <f t="shared" si="426"/>
        <v>#N/A</v>
      </c>
      <c r="AF1838" s="318" t="e">
        <f>VLOOKUP(AC1838,'Price list'!AN:AO,2,FALSE)</f>
        <v>#N/A</v>
      </c>
      <c r="AG1838" s="318">
        <f t="shared" si="427"/>
        <v>0</v>
      </c>
      <c r="AH1838" s="318">
        <f t="shared" si="428"/>
        <v>0</v>
      </c>
      <c r="AI1838" s="318">
        <f t="shared" si="429"/>
        <v>0</v>
      </c>
    </row>
    <row r="1839" spans="19:35" x14ac:dyDescent="0.25">
      <c r="S1839" s="320">
        <f t="shared" si="419"/>
        <v>0</v>
      </c>
      <c r="T1839" s="320">
        <f t="shared" si="420"/>
        <v>0</v>
      </c>
      <c r="U1839" s="320"/>
      <c r="V1839" s="320" t="e">
        <f>VLOOKUP(S1839,'Price list'!D$15:S$298,15,FALSE)</f>
        <v>#N/A</v>
      </c>
      <c r="W1839" s="320">
        <f t="shared" si="421"/>
        <v>0</v>
      </c>
      <c r="X1839" s="320">
        <f t="shared" si="422"/>
        <v>0</v>
      </c>
      <c r="Y1839" s="318" t="e">
        <f t="shared" si="418"/>
        <v>#N/A</v>
      </c>
      <c r="Z1839" s="318">
        <f t="shared" si="423"/>
        <v>0</v>
      </c>
      <c r="AC1839" s="318" t="e">
        <f t="shared" si="424"/>
        <v>#N/A</v>
      </c>
      <c r="AD1839" s="318">
        <f t="shared" si="425"/>
        <v>0</v>
      </c>
      <c r="AE1839" s="318" t="e">
        <f t="shared" si="426"/>
        <v>#N/A</v>
      </c>
      <c r="AF1839" s="318" t="e">
        <f>VLOOKUP(AC1839,'Price list'!AN:AO,2,FALSE)</f>
        <v>#N/A</v>
      </c>
      <c r="AG1839" s="318">
        <f t="shared" si="427"/>
        <v>0</v>
      </c>
      <c r="AH1839" s="318">
        <f t="shared" si="428"/>
        <v>0</v>
      </c>
      <c r="AI1839" s="318">
        <f t="shared" si="429"/>
        <v>0</v>
      </c>
    </row>
    <row r="1840" spans="19:35" x14ac:dyDescent="0.25">
      <c r="S1840" s="320">
        <f t="shared" si="419"/>
        <v>0</v>
      </c>
      <c r="T1840" s="320">
        <f t="shared" si="420"/>
        <v>0</v>
      </c>
      <c r="U1840" s="320"/>
      <c r="V1840" s="320" t="e">
        <f>VLOOKUP(S1840,'Price list'!D$15:S$298,15,FALSE)</f>
        <v>#N/A</v>
      </c>
      <c r="W1840" s="320">
        <f t="shared" si="421"/>
        <v>0</v>
      </c>
      <c r="X1840" s="320">
        <f t="shared" si="422"/>
        <v>0</v>
      </c>
      <c r="Y1840" s="318" t="e">
        <f t="shared" si="418"/>
        <v>#N/A</v>
      </c>
      <c r="Z1840" s="318">
        <f t="shared" si="423"/>
        <v>0</v>
      </c>
      <c r="AC1840" s="318" t="e">
        <f t="shared" si="424"/>
        <v>#N/A</v>
      </c>
      <c r="AD1840" s="318">
        <f t="shared" si="425"/>
        <v>0</v>
      </c>
      <c r="AE1840" s="318" t="e">
        <f t="shared" si="426"/>
        <v>#N/A</v>
      </c>
      <c r="AF1840" s="318" t="e">
        <f>VLOOKUP(AC1840,'Price list'!AN:AO,2,FALSE)</f>
        <v>#N/A</v>
      </c>
      <c r="AG1840" s="318">
        <f t="shared" si="427"/>
        <v>0</v>
      </c>
      <c r="AH1840" s="318">
        <f t="shared" si="428"/>
        <v>0</v>
      </c>
      <c r="AI1840" s="318">
        <f t="shared" si="429"/>
        <v>0</v>
      </c>
    </row>
    <row r="1841" spans="19:35" x14ac:dyDescent="0.25">
      <c r="S1841" s="320">
        <f t="shared" si="419"/>
        <v>0</v>
      </c>
      <c r="T1841" s="320">
        <f t="shared" si="420"/>
        <v>0</v>
      </c>
      <c r="U1841" s="320"/>
      <c r="V1841" s="320" t="e">
        <f>VLOOKUP(S1841,'Price list'!D$15:S$298,15,FALSE)</f>
        <v>#N/A</v>
      </c>
      <c r="W1841" s="320">
        <f t="shared" si="421"/>
        <v>0</v>
      </c>
      <c r="X1841" s="320">
        <f t="shared" si="422"/>
        <v>0</v>
      </c>
      <c r="Y1841" s="318" t="e">
        <f t="shared" si="418"/>
        <v>#N/A</v>
      </c>
      <c r="Z1841" s="318">
        <f t="shared" si="423"/>
        <v>0</v>
      </c>
      <c r="AC1841" s="318" t="e">
        <f t="shared" si="424"/>
        <v>#N/A</v>
      </c>
      <c r="AD1841" s="318">
        <f t="shared" si="425"/>
        <v>0</v>
      </c>
      <c r="AE1841" s="318" t="e">
        <f t="shared" si="426"/>
        <v>#N/A</v>
      </c>
      <c r="AF1841" s="318" t="e">
        <f>VLOOKUP(AC1841,'Price list'!AN:AO,2,FALSE)</f>
        <v>#N/A</v>
      </c>
      <c r="AG1841" s="318">
        <f t="shared" si="427"/>
        <v>0</v>
      </c>
      <c r="AH1841" s="318">
        <f t="shared" si="428"/>
        <v>0</v>
      </c>
      <c r="AI1841" s="318">
        <f t="shared" si="429"/>
        <v>0</v>
      </c>
    </row>
    <row r="1842" spans="19:35" x14ac:dyDescent="0.25">
      <c r="S1842" s="320">
        <f t="shared" si="419"/>
        <v>0</v>
      </c>
      <c r="T1842" s="320">
        <f t="shared" si="420"/>
        <v>0</v>
      </c>
      <c r="U1842" s="320"/>
      <c r="V1842" s="320" t="e">
        <f>VLOOKUP(S1842,'Price list'!D$15:S$298,15,FALSE)</f>
        <v>#N/A</v>
      </c>
      <c r="W1842" s="320">
        <f t="shared" si="421"/>
        <v>0</v>
      </c>
      <c r="X1842" s="320">
        <f t="shared" si="422"/>
        <v>0</v>
      </c>
      <c r="Y1842" s="318" t="e">
        <f t="shared" si="418"/>
        <v>#N/A</v>
      </c>
      <c r="Z1842" s="318">
        <f t="shared" si="423"/>
        <v>0</v>
      </c>
      <c r="AC1842" s="318" t="e">
        <f t="shared" si="424"/>
        <v>#N/A</v>
      </c>
      <c r="AD1842" s="318">
        <f t="shared" si="425"/>
        <v>0</v>
      </c>
      <c r="AE1842" s="318" t="e">
        <f t="shared" si="426"/>
        <v>#N/A</v>
      </c>
      <c r="AF1842" s="318" t="e">
        <f>VLOOKUP(AC1842,'Price list'!AN:AO,2,FALSE)</f>
        <v>#N/A</v>
      </c>
      <c r="AG1842" s="318">
        <f t="shared" si="427"/>
        <v>0</v>
      </c>
      <c r="AH1842" s="318">
        <f t="shared" si="428"/>
        <v>0</v>
      </c>
      <c r="AI1842" s="318">
        <f t="shared" si="429"/>
        <v>0</v>
      </c>
    </row>
    <row r="1843" spans="19:35" x14ac:dyDescent="0.25">
      <c r="S1843" s="320">
        <f t="shared" si="419"/>
        <v>0</v>
      </c>
      <c r="T1843" s="320">
        <f t="shared" si="420"/>
        <v>0</v>
      </c>
      <c r="U1843" s="320"/>
      <c r="V1843" s="320" t="e">
        <f>VLOOKUP(S1843,'Price list'!D$15:S$298,15,FALSE)</f>
        <v>#N/A</v>
      </c>
      <c r="W1843" s="320">
        <f t="shared" si="421"/>
        <v>0</v>
      </c>
      <c r="X1843" s="320">
        <f t="shared" si="422"/>
        <v>0</v>
      </c>
      <c r="Y1843" s="318" t="e">
        <f t="shared" si="418"/>
        <v>#N/A</v>
      </c>
      <c r="Z1843" s="318">
        <f t="shared" si="423"/>
        <v>0</v>
      </c>
      <c r="AC1843" s="318" t="e">
        <f t="shared" si="424"/>
        <v>#N/A</v>
      </c>
      <c r="AD1843" s="318">
        <f t="shared" si="425"/>
        <v>0</v>
      </c>
      <c r="AE1843" s="318" t="e">
        <f t="shared" si="426"/>
        <v>#N/A</v>
      </c>
      <c r="AF1843" s="318" t="e">
        <f>VLOOKUP(AC1843,'Price list'!AN:AO,2,FALSE)</f>
        <v>#N/A</v>
      </c>
      <c r="AG1843" s="318">
        <f t="shared" si="427"/>
        <v>0</v>
      </c>
      <c r="AH1843" s="318">
        <f t="shared" si="428"/>
        <v>0</v>
      </c>
      <c r="AI1843" s="318">
        <f t="shared" si="429"/>
        <v>0</v>
      </c>
    </row>
    <row r="1844" spans="19:35" x14ac:dyDescent="0.25">
      <c r="S1844" s="320">
        <f t="shared" si="419"/>
        <v>0</v>
      </c>
      <c r="T1844" s="320">
        <f t="shared" si="420"/>
        <v>0</v>
      </c>
      <c r="U1844" s="320"/>
      <c r="V1844" s="320" t="e">
        <f>VLOOKUP(S1844,'Price list'!D$15:S$298,15,FALSE)</f>
        <v>#N/A</v>
      </c>
      <c r="W1844" s="320">
        <f t="shared" si="421"/>
        <v>0</v>
      </c>
      <c r="X1844" s="320">
        <f t="shared" si="422"/>
        <v>0</v>
      </c>
      <c r="Y1844" s="318" t="e">
        <f t="shared" si="418"/>
        <v>#N/A</v>
      </c>
      <c r="Z1844" s="318">
        <f t="shared" si="423"/>
        <v>0</v>
      </c>
      <c r="AC1844" s="318" t="e">
        <f t="shared" si="424"/>
        <v>#N/A</v>
      </c>
      <c r="AD1844" s="318">
        <f t="shared" si="425"/>
        <v>0</v>
      </c>
      <c r="AE1844" s="318" t="e">
        <f t="shared" si="426"/>
        <v>#N/A</v>
      </c>
      <c r="AF1844" s="318" t="e">
        <f>VLOOKUP(AC1844,'Price list'!AN:AO,2,FALSE)</f>
        <v>#N/A</v>
      </c>
      <c r="AG1844" s="318">
        <f t="shared" si="427"/>
        <v>0</v>
      </c>
      <c r="AH1844" s="318">
        <f t="shared" si="428"/>
        <v>0</v>
      </c>
      <c r="AI1844" s="318">
        <f t="shared" si="429"/>
        <v>0</v>
      </c>
    </row>
    <row r="1845" spans="19:35" x14ac:dyDescent="0.25">
      <c r="S1845" s="320">
        <f t="shared" si="419"/>
        <v>0</v>
      </c>
      <c r="T1845" s="320">
        <f t="shared" si="420"/>
        <v>0</v>
      </c>
      <c r="U1845" s="320"/>
      <c r="V1845" s="320" t="e">
        <f>VLOOKUP(S1845,'Price list'!D$15:S$298,15,FALSE)</f>
        <v>#N/A</v>
      </c>
      <c r="W1845" s="320">
        <f t="shared" si="421"/>
        <v>0</v>
      </c>
      <c r="X1845" s="320">
        <f t="shared" si="422"/>
        <v>0</v>
      </c>
      <c r="Y1845" s="318" t="e">
        <f t="shared" si="418"/>
        <v>#N/A</v>
      </c>
      <c r="Z1845" s="318">
        <f t="shared" si="423"/>
        <v>0</v>
      </c>
      <c r="AC1845" s="318" t="e">
        <f t="shared" si="424"/>
        <v>#N/A</v>
      </c>
      <c r="AD1845" s="318">
        <f t="shared" si="425"/>
        <v>0</v>
      </c>
      <c r="AE1845" s="318" t="e">
        <f t="shared" si="426"/>
        <v>#N/A</v>
      </c>
      <c r="AF1845" s="318" t="e">
        <f>VLOOKUP(AC1845,'Price list'!AN:AO,2,FALSE)</f>
        <v>#N/A</v>
      </c>
      <c r="AG1845" s="318">
        <f t="shared" si="427"/>
        <v>0</v>
      </c>
      <c r="AH1845" s="318">
        <f t="shared" si="428"/>
        <v>0</v>
      </c>
      <c r="AI1845" s="318">
        <f t="shared" si="429"/>
        <v>0</v>
      </c>
    </row>
    <row r="1846" spans="19:35" x14ac:dyDescent="0.25">
      <c r="S1846" s="320">
        <f t="shared" si="419"/>
        <v>0</v>
      </c>
      <c r="T1846" s="320">
        <f t="shared" si="420"/>
        <v>0</v>
      </c>
      <c r="U1846" s="320"/>
      <c r="V1846" s="320" t="e">
        <f>VLOOKUP(S1846,'Price list'!D$15:S$298,15,FALSE)</f>
        <v>#N/A</v>
      </c>
      <c r="W1846" s="320">
        <f t="shared" si="421"/>
        <v>0</v>
      </c>
      <c r="X1846" s="320">
        <f t="shared" si="422"/>
        <v>0</v>
      </c>
      <c r="Y1846" s="318" t="e">
        <f t="shared" si="418"/>
        <v>#N/A</v>
      </c>
      <c r="Z1846" s="318">
        <f t="shared" si="423"/>
        <v>0</v>
      </c>
      <c r="AC1846" s="318" t="e">
        <f t="shared" si="424"/>
        <v>#N/A</v>
      </c>
      <c r="AD1846" s="318">
        <f t="shared" si="425"/>
        <v>0</v>
      </c>
      <c r="AE1846" s="318" t="e">
        <f t="shared" si="426"/>
        <v>#N/A</v>
      </c>
      <c r="AF1846" s="318" t="e">
        <f>VLOOKUP(AC1846,'Price list'!AN:AO,2,FALSE)</f>
        <v>#N/A</v>
      </c>
      <c r="AG1846" s="318">
        <f t="shared" si="427"/>
        <v>0</v>
      </c>
      <c r="AH1846" s="318">
        <f t="shared" si="428"/>
        <v>0</v>
      </c>
      <c r="AI1846" s="318">
        <f t="shared" si="429"/>
        <v>0</v>
      </c>
    </row>
    <row r="1847" spans="19:35" x14ac:dyDescent="0.25">
      <c r="S1847" s="320">
        <f t="shared" si="419"/>
        <v>0</v>
      </c>
      <c r="T1847" s="320">
        <f t="shared" si="420"/>
        <v>0</v>
      </c>
      <c r="U1847" s="320"/>
      <c r="V1847" s="320" t="e">
        <f>VLOOKUP(S1847,'Price list'!D$15:S$298,15,FALSE)</f>
        <v>#N/A</v>
      </c>
      <c r="W1847" s="320">
        <f t="shared" si="421"/>
        <v>0</v>
      </c>
      <c r="X1847" s="320">
        <f t="shared" si="422"/>
        <v>0</v>
      </c>
      <c r="Y1847" s="318" t="e">
        <f t="shared" si="418"/>
        <v>#N/A</v>
      </c>
      <c r="Z1847" s="318">
        <f t="shared" si="423"/>
        <v>0</v>
      </c>
      <c r="AC1847" s="318" t="e">
        <f t="shared" si="424"/>
        <v>#N/A</v>
      </c>
      <c r="AD1847" s="318">
        <f t="shared" si="425"/>
        <v>0</v>
      </c>
      <c r="AE1847" s="318" t="e">
        <f t="shared" si="426"/>
        <v>#N/A</v>
      </c>
      <c r="AF1847" s="318" t="e">
        <f>VLOOKUP(AC1847,'Price list'!AN:AO,2,FALSE)</f>
        <v>#N/A</v>
      </c>
      <c r="AG1847" s="318">
        <f t="shared" si="427"/>
        <v>0</v>
      </c>
      <c r="AH1847" s="318">
        <f t="shared" si="428"/>
        <v>0</v>
      </c>
      <c r="AI1847" s="318">
        <f t="shared" si="429"/>
        <v>0</v>
      </c>
    </row>
    <row r="1848" spans="19:35" x14ac:dyDescent="0.25">
      <c r="S1848" s="320">
        <f t="shared" si="419"/>
        <v>0</v>
      </c>
      <c r="T1848" s="320">
        <f t="shared" si="420"/>
        <v>0</v>
      </c>
      <c r="U1848" s="320"/>
      <c r="V1848" s="320" t="e">
        <f>VLOOKUP(S1848,'Price list'!D$15:S$298,15,FALSE)</f>
        <v>#N/A</v>
      </c>
      <c r="W1848" s="320">
        <f t="shared" si="421"/>
        <v>0</v>
      </c>
      <c r="X1848" s="320">
        <f t="shared" si="422"/>
        <v>0</v>
      </c>
      <c r="Y1848" s="318" t="e">
        <f t="shared" si="418"/>
        <v>#N/A</v>
      </c>
      <c r="Z1848" s="318">
        <f t="shared" si="423"/>
        <v>0</v>
      </c>
      <c r="AC1848" s="318" t="e">
        <f t="shared" si="424"/>
        <v>#N/A</v>
      </c>
      <c r="AD1848" s="318">
        <f t="shared" si="425"/>
        <v>0</v>
      </c>
      <c r="AE1848" s="318" t="e">
        <f t="shared" si="426"/>
        <v>#N/A</v>
      </c>
      <c r="AF1848" s="318" t="e">
        <f>VLOOKUP(AC1848,'Price list'!AN:AO,2,FALSE)</f>
        <v>#N/A</v>
      </c>
      <c r="AG1848" s="318">
        <f t="shared" si="427"/>
        <v>0</v>
      </c>
      <c r="AH1848" s="318">
        <f t="shared" si="428"/>
        <v>0</v>
      </c>
      <c r="AI1848" s="318">
        <f t="shared" si="429"/>
        <v>0</v>
      </c>
    </row>
    <row r="1849" spans="19:35" x14ac:dyDescent="0.25">
      <c r="S1849" s="320">
        <f t="shared" si="419"/>
        <v>0</v>
      </c>
      <c r="T1849" s="320">
        <f t="shared" si="420"/>
        <v>0</v>
      </c>
      <c r="U1849" s="320"/>
      <c r="V1849" s="320" t="e">
        <f>VLOOKUP(S1849,'Price list'!D$15:S$298,15,FALSE)</f>
        <v>#N/A</v>
      </c>
      <c r="W1849" s="320">
        <f t="shared" si="421"/>
        <v>0</v>
      </c>
      <c r="X1849" s="320">
        <f t="shared" si="422"/>
        <v>0</v>
      </c>
      <c r="Y1849" s="318" t="e">
        <f t="shared" si="418"/>
        <v>#N/A</v>
      </c>
      <c r="Z1849" s="318">
        <f t="shared" si="423"/>
        <v>0</v>
      </c>
      <c r="AC1849" s="318" t="e">
        <f t="shared" si="424"/>
        <v>#N/A</v>
      </c>
      <c r="AD1849" s="318">
        <f t="shared" si="425"/>
        <v>0</v>
      </c>
      <c r="AE1849" s="318" t="e">
        <f t="shared" si="426"/>
        <v>#N/A</v>
      </c>
      <c r="AF1849" s="318" t="e">
        <f>VLOOKUP(AC1849,'Price list'!AN:AO,2,FALSE)</f>
        <v>#N/A</v>
      </c>
      <c r="AG1849" s="318">
        <f t="shared" si="427"/>
        <v>0</v>
      </c>
      <c r="AH1849" s="318">
        <f t="shared" si="428"/>
        <v>0</v>
      </c>
      <c r="AI1849" s="318">
        <f t="shared" si="429"/>
        <v>0</v>
      </c>
    </row>
    <row r="1850" spans="19:35" x14ac:dyDescent="0.25">
      <c r="S1850" s="320">
        <f t="shared" si="419"/>
        <v>0</v>
      </c>
      <c r="T1850" s="320">
        <f t="shared" si="420"/>
        <v>0</v>
      </c>
      <c r="U1850" s="320"/>
      <c r="V1850" s="320" t="e">
        <f>VLOOKUP(S1850,'Price list'!D$15:S$298,15,FALSE)</f>
        <v>#N/A</v>
      </c>
      <c r="W1850" s="320">
        <f t="shared" si="421"/>
        <v>0</v>
      </c>
      <c r="X1850" s="320">
        <f t="shared" si="422"/>
        <v>0</v>
      </c>
      <c r="Y1850" s="318" t="e">
        <f t="shared" si="418"/>
        <v>#N/A</v>
      </c>
      <c r="Z1850" s="318">
        <f t="shared" si="423"/>
        <v>0</v>
      </c>
      <c r="AC1850" s="318" t="e">
        <f t="shared" si="424"/>
        <v>#N/A</v>
      </c>
      <c r="AD1850" s="318">
        <f t="shared" si="425"/>
        <v>0</v>
      </c>
      <c r="AE1850" s="318" t="e">
        <f t="shared" si="426"/>
        <v>#N/A</v>
      </c>
      <c r="AF1850" s="318" t="e">
        <f>VLOOKUP(AC1850,'Price list'!AN:AO,2,FALSE)</f>
        <v>#N/A</v>
      </c>
      <c r="AG1850" s="318">
        <f t="shared" si="427"/>
        <v>0</v>
      </c>
      <c r="AH1850" s="318">
        <f t="shared" si="428"/>
        <v>0</v>
      </c>
      <c r="AI1850" s="318">
        <f t="shared" si="429"/>
        <v>0</v>
      </c>
    </row>
    <row r="1851" spans="19:35" x14ac:dyDescent="0.25">
      <c r="S1851" s="320">
        <f t="shared" si="419"/>
        <v>0</v>
      </c>
      <c r="T1851" s="320">
        <f t="shared" si="420"/>
        <v>0</v>
      </c>
      <c r="U1851" s="320"/>
      <c r="V1851" s="320" t="e">
        <f>VLOOKUP(S1851,'Price list'!D$15:S$298,15,FALSE)</f>
        <v>#N/A</v>
      </c>
      <c r="W1851" s="320">
        <f t="shared" si="421"/>
        <v>0</v>
      </c>
      <c r="X1851" s="320">
        <f t="shared" si="422"/>
        <v>0</v>
      </c>
      <c r="Y1851" s="318" t="e">
        <f t="shared" si="418"/>
        <v>#N/A</v>
      </c>
      <c r="Z1851" s="318">
        <f t="shared" si="423"/>
        <v>0</v>
      </c>
      <c r="AC1851" s="318" t="e">
        <f t="shared" si="424"/>
        <v>#N/A</v>
      </c>
      <c r="AD1851" s="318">
        <f t="shared" si="425"/>
        <v>0</v>
      </c>
      <c r="AE1851" s="318" t="e">
        <f t="shared" si="426"/>
        <v>#N/A</v>
      </c>
      <c r="AF1851" s="318" t="e">
        <f>VLOOKUP(AC1851,'Price list'!AN:AO,2,FALSE)</f>
        <v>#N/A</v>
      </c>
      <c r="AG1851" s="318">
        <f t="shared" si="427"/>
        <v>0</v>
      </c>
      <c r="AH1851" s="318">
        <f t="shared" si="428"/>
        <v>0</v>
      </c>
      <c r="AI1851" s="318">
        <f t="shared" si="429"/>
        <v>0</v>
      </c>
    </row>
    <row r="1852" spans="19:35" x14ac:dyDescent="0.25">
      <c r="S1852" s="320">
        <f t="shared" si="419"/>
        <v>0</v>
      </c>
      <c r="T1852" s="320">
        <f t="shared" si="420"/>
        <v>0</v>
      </c>
      <c r="U1852" s="320"/>
      <c r="V1852" s="320" t="e">
        <f>VLOOKUP(S1852,'Price list'!D$15:S$298,15,FALSE)</f>
        <v>#N/A</v>
      </c>
      <c r="W1852" s="320">
        <f t="shared" si="421"/>
        <v>0</v>
      </c>
      <c r="X1852" s="320">
        <f t="shared" si="422"/>
        <v>0</v>
      </c>
      <c r="Y1852" s="318" t="e">
        <f t="shared" si="418"/>
        <v>#N/A</v>
      </c>
      <c r="Z1852" s="318">
        <f t="shared" si="423"/>
        <v>0</v>
      </c>
      <c r="AC1852" s="318" t="e">
        <f t="shared" si="424"/>
        <v>#N/A</v>
      </c>
      <c r="AD1852" s="318">
        <f t="shared" si="425"/>
        <v>0</v>
      </c>
      <c r="AE1852" s="318" t="e">
        <f t="shared" si="426"/>
        <v>#N/A</v>
      </c>
      <c r="AF1852" s="318" t="e">
        <f>VLOOKUP(AC1852,'Price list'!AN:AO,2,FALSE)</f>
        <v>#N/A</v>
      </c>
      <c r="AG1852" s="318">
        <f t="shared" si="427"/>
        <v>0</v>
      </c>
      <c r="AH1852" s="318">
        <f t="shared" si="428"/>
        <v>0</v>
      </c>
      <c r="AI1852" s="318">
        <f t="shared" si="429"/>
        <v>0</v>
      </c>
    </row>
    <row r="1853" spans="19:35" x14ac:dyDescent="0.25">
      <c r="S1853" s="320">
        <f t="shared" si="419"/>
        <v>0</v>
      </c>
      <c r="T1853" s="320">
        <f t="shared" si="420"/>
        <v>0</v>
      </c>
      <c r="U1853" s="320"/>
      <c r="V1853" s="320" t="e">
        <f>VLOOKUP(S1853,'Price list'!D$15:S$298,15,FALSE)</f>
        <v>#N/A</v>
      </c>
      <c r="W1853" s="320">
        <f t="shared" si="421"/>
        <v>0</v>
      </c>
      <c r="X1853" s="320">
        <f t="shared" si="422"/>
        <v>0</v>
      </c>
      <c r="Y1853" s="318" t="e">
        <f t="shared" si="418"/>
        <v>#N/A</v>
      </c>
      <c r="Z1853" s="318">
        <f t="shared" si="423"/>
        <v>0</v>
      </c>
      <c r="AC1853" s="318" t="e">
        <f t="shared" si="424"/>
        <v>#N/A</v>
      </c>
      <c r="AD1853" s="318">
        <f t="shared" si="425"/>
        <v>0</v>
      </c>
      <c r="AE1853" s="318" t="e">
        <f t="shared" si="426"/>
        <v>#N/A</v>
      </c>
      <c r="AF1853" s="318" t="e">
        <f>VLOOKUP(AC1853,'Price list'!AN:AO,2,FALSE)</f>
        <v>#N/A</v>
      </c>
      <c r="AG1853" s="318">
        <f t="shared" si="427"/>
        <v>0</v>
      </c>
      <c r="AH1853" s="318">
        <f t="shared" si="428"/>
        <v>0</v>
      </c>
      <c r="AI1853" s="318">
        <f t="shared" si="429"/>
        <v>0</v>
      </c>
    </row>
    <row r="1854" spans="19:35" x14ac:dyDescent="0.25">
      <c r="S1854" s="320">
        <f t="shared" si="419"/>
        <v>0</v>
      </c>
      <c r="T1854" s="320">
        <f t="shared" si="420"/>
        <v>0</v>
      </c>
      <c r="U1854" s="320"/>
      <c r="V1854" s="320" t="e">
        <f>VLOOKUP(S1854,'Price list'!D$15:S$298,15,FALSE)</f>
        <v>#N/A</v>
      </c>
      <c r="W1854" s="320">
        <f t="shared" si="421"/>
        <v>0</v>
      </c>
      <c r="X1854" s="320">
        <f t="shared" si="422"/>
        <v>0</v>
      </c>
      <c r="Y1854" s="318" t="e">
        <f t="shared" si="418"/>
        <v>#N/A</v>
      </c>
      <c r="Z1854" s="318">
        <f t="shared" si="423"/>
        <v>0</v>
      </c>
      <c r="AC1854" s="318" t="e">
        <f t="shared" si="424"/>
        <v>#N/A</v>
      </c>
      <c r="AD1854" s="318">
        <f t="shared" si="425"/>
        <v>0</v>
      </c>
      <c r="AE1854" s="318" t="e">
        <f t="shared" si="426"/>
        <v>#N/A</v>
      </c>
      <c r="AF1854" s="318" t="e">
        <f>VLOOKUP(AC1854,'Price list'!AN:AO,2,FALSE)</f>
        <v>#N/A</v>
      </c>
      <c r="AG1854" s="318">
        <f t="shared" si="427"/>
        <v>0</v>
      </c>
      <c r="AH1854" s="318">
        <f t="shared" si="428"/>
        <v>0</v>
      </c>
      <c r="AI1854" s="318">
        <f t="shared" si="429"/>
        <v>0</v>
      </c>
    </row>
    <row r="1855" spans="19:35" x14ac:dyDescent="0.25">
      <c r="S1855" s="320">
        <f t="shared" si="419"/>
        <v>0</v>
      </c>
      <c r="T1855" s="320">
        <f t="shared" si="420"/>
        <v>0</v>
      </c>
      <c r="U1855" s="320"/>
      <c r="V1855" s="320" t="e">
        <f>VLOOKUP(S1855,'Price list'!D$15:S$298,15,FALSE)</f>
        <v>#N/A</v>
      </c>
      <c r="W1855" s="320">
        <f t="shared" si="421"/>
        <v>0</v>
      </c>
      <c r="X1855" s="320">
        <f t="shared" si="422"/>
        <v>0</v>
      </c>
      <c r="Y1855" s="318" t="e">
        <f t="shared" si="418"/>
        <v>#N/A</v>
      </c>
      <c r="Z1855" s="318">
        <f t="shared" si="423"/>
        <v>0</v>
      </c>
      <c r="AC1855" s="318" t="e">
        <f t="shared" si="424"/>
        <v>#N/A</v>
      </c>
      <c r="AD1855" s="318">
        <f t="shared" si="425"/>
        <v>0</v>
      </c>
      <c r="AE1855" s="318" t="e">
        <f t="shared" si="426"/>
        <v>#N/A</v>
      </c>
      <c r="AF1855" s="318" t="e">
        <f>VLOOKUP(AC1855,'Price list'!AN:AO,2,FALSE)</f>
        <v>#N/A</v>
      </c>
      <c r="AG1855" s="318">
        <f t="shared" si="427"/>
        <v>0</v>
      </c>
      <c r="AH1855" s="318">
        <f t="shared" si="428"/>
        <v>0</v>
      </c>
      <c r="AI1855" s="318">
        <f t="shared" si="429"/>
        <v>0</v>
      </c>
    </row>
    <row r="1856" spans="19:35" x14ac:dyDescent="0.25">
      <c r="S1856" s="320">
        <f t="shared" si="419"/>
        <v>0</v>
      </c>
      <c r="T1856" s="320">
        <f t="shared" si="420"/>
        <v>0</v>
      </c>
      <c r="U1856" s="320"/>
      <c r="V1856" s="320" t="e">
        <f>VLOOKUP(S1856,'Price list'!D$15:S$298,15,FALSE)</f>
        <v>#N/A</v>
      </c>
      <c r="W1856" s="320">
        <f t="shared" si="421"/>
        <v>0</v>
      </c>
      <c r="X1856" s="320">
        <f t="shared" si="422"/>
        <v>0</v>
      </c>
      <c r="Y1856" s="318" t="e">
        <f t="shared" si="418"/>
        <v>#N/A</v>
      </c>
      <c r="Z1856" s="318">
        <f t="shared" si="423"/>
        <v>0</v>
      </c>
      <c r="AC1856" s="318" t="e">
        <f t="shared" si="424"/>
        <v>#N/A</v>
      </c>
      <c r="AD1856" s="318">
        <f t="shared" si="425"/>
        <v>0</v>
      </c>
      <c r="AE1856" s="318" t="e">
        <f t="shared" si="426"/>
        <v>#N/A</v>
      </c>
      <c r="AF1856" s="318" t="e">
        <f>VLOOKUP(AC1856,'Price list'!AN:AO,2,FALSE)</f>
        <v>#N/A</v>
      </c>
      <c r="AG1856" s="318">
        <f t="shared" si="427"/>
        <v>0</v>
      </c>
      <c r="AH1856" s="318">
        <f t="shared" si="428"/>
        <v>0</v>
      </c>
      <c r="AI1856" s="318">
        <f t="shared" si="429"/>
        <v>0</v>
      </c>
    </row>
    <row r="1857" spans="19:35" x14ac:dyDescent="0.25">
      <c r="S1857" s="320">
        <f t="shared" si="419"/>
        <v>0</v>
      </c>
      <c r="T1857" s="320">
        <f t="shared" si="420"/>
        <v>0</v>
      </c>
      <c r="U1857" s="320"/>
      <c r="V1857" s="320" t="e">
        <f>VLOOKUP(S1857,'Price list'!D$15:S$298,15,FALSE)</f>
        <v>#N/A</v>
      </c>
      <c r="W1857" s="320">
        <f t="shared" si="421"/>
        <v>0</v>
      </c>
      <c r="X1857" s="320">
        <f t="shared" si="422"/>
        <v>0</v>
      </c>
      <c r="Y1857" s="318" t="e">
        <f t="shared" si="418"/>
        <v>#N/A</v>
      </c>
      <c r="Z1857" s="318">
        <f t="shared" si="423"/>
        <v>0</v>
      </c>
      <c r="AC1857" s="318" t="e">
        <f t="shared" si="424"/>
        <v>#N/A</v>
      </c>
      <c r="AD1857" s="318">
        <f t="shared" si="425"/>
        <v>0</v>
      </c>
      <c r="AE1857" s="318" t="e">
        <f t="shared" si="426"/>
        <v>#N/A</v>
      </c>
      <c r="AF1857" s="318" t="e">
        <f>VLOOKUP(AC1857,'Price list'!AN:AO,2,FALSE)</f>
        <v>#N/A</v>
      </c>
      <c r="AG1857" s="318">
        <f t="shared" si="427"/>
        <v>0</v>
      </c>
      <c r="AH1857" s="318">
        <f t="shared" si="428"/>
        <v>0</v>
      </c>
      <c r="AI1857" s="318">
        <f t="shared" si="429"/>
        <v>0</v>
      </c>
    </row>
    <row r="1858" spans="19:35" x14ac:dyDescent="0.25">
      <c r="S1858" s="320">
        <f t="shared" si="419"/>
        <v>0</v>
      </c>
      <c r="T1858" s="320">
        <f t="shared" si="420"/>
        <v>0</v>
      </c>
      <c r="U1858" s="320"/>
      <c r="V1858" s="320" t="e">
        <f>VLOOKUP(S1858,'Price list'!D$15:S$298,15,FALSE)</f>
        <v>#N/A</v>
      </c>
      <c r="W1858" s="320">
        <f t="shared" si="421"/>
        <v>0</v>
      </c>
      <c r="X1858" s="320">
        <f t="shared" si="422"/>
        <v>0</v>
      </c>
      <c r="Y1858" s="318" t="e">
        <f t="shared" si="418"/>
        <v>#N/A</v>
      </c>
      <c r="Z1858" s="318">
        <f t="shared" si="423"/>
        <v>0</v>
      </c>
      <c r="AC1858" s="318" t="e">
        <f t="shared" si="424"/>
        <v>#N/A</v>
      </c>
      <c r="AD1858" s="318">
        <f t="shared" si="425"/>
        <v>0</v>
      </c>
      <c r="AE1858" s="318" t="e">
        <f t="shared" si="426"/>
        <v>#N/A</v>
      </c>
      <c r="AF1858" s="318" t="e">
        <f>VLOOKUP(AC1858,'Price list'!AN:AO,2,FALSE)</f>
        <v>#N/A</v>
      </c>
      <c r="AG1858" s="318">
        <f t="shared" si="427"/>
        <v>0</v>
      </c>
      <c r="AH1858" s="318">
        <f t="shared" si="428"/>
        <v>0</v>
      </c>
      <c r="AI1858" s="318">
        <f t="shared" si="429"/>
        <v>0</v>
      </c>
    </row>
    <row r="1859" spans="19:35" x14ac:dyDescent="0.25">
      <c r="S1859" s="320">
        <f t="shared" si="419"/>
        <v>0</v>
      </c>
      <c r="T1859" s="320">
        <f t="shared" si="420"/>
        <v>0</v>
      </c>
      <c r="U1859" s="320"/>
      <c r="V1859" s="320" t="e">
        <f>VLOOKUP(S1859,'Price list'!D$15:S$298,15,FALSE)</f>
        <v>#N/A</v>
      </c>
      <c r="W1859" s="320">
        <f t="shared" si="421"/>
        <v>0</v>
      </c>
      <c r="X1859" s="320">
        <f t="shared" si="422"/>
        <v>0</v>
      </c>
      <c r="Y1859" s="318" t="e">
        <f t="shared" ref="Y1859:Y1922" si="430">VLOOKUP(A1859,AA:AB,2,FALSE)</f>
        <v>#N/A</v>
      </c>
      <c r="Z1859" s="318">
        <f t="shared" si="423"/>
        <v>0</v>
      </c>
      <c r="AC1859" s="318" t="e">
        <f t="shared" si="424"/>
        <v>#N/A</v>
      </c>
      <c r="AD1859" s="318">
        <f t="shared" si="425"/>
        <v>0</v>
      </c>
      <c r="AE1859" s="318" t="e">
        <f t="shared" si="426"/>
        <v>#N/A</v>
      </c>
      <c r="AF1859" s="318" t="e">
        <f>VLOOKUP(AC1859,'Price list'!AN:AO,2,FALSE)</f>
        <v>#N/A</v>
      </c>
      <c r="AG1859" s="318">
        <f t="shared" si="427"/>
        <v>0</v>
      </c>
      <c r="AH1859" s="318">
        <f t="shared" si="428"/>
        <v>0</v>
      </c>
      <c r="AI1859" s="318">
        <f t="shared" si="429"/>
        <v>0</v>
      </c>
    </row>
    <row r="1860" spans="19:35" x14ac:dyDescent="0.25">
      <c r="S1860" s="320">
        <f t="shared" si="419"/>
        <v>0</v>
      </c>
      <c r="T1860" s="320">
        <f t="shared" si="420"/>
        <v>0</v>
      </c>
      <c r="U1860" s="320"/>
      <c r="V1860" s="320" t="e">
        <f>VLOOKUP(S1860,'Price list'!D$15:S$298,15,FALSE)</f>
        <v>#N/A</v>
      </c>
      <c r="W1860" s="320">
        <f t="shared" si="421"/>
        <v>0</v>
      </c>
      <c r="X1860" s="320">
        <f t="shared" si="422"/>
        <v>0</v>
      </c>
      <c r="Y1860" s="318" t="e">
        <f t="shared" si="430"/>
        <v>#N/A</v>
      </c>
      <c r="Z1860" s="318">
        <f t="shared" si="423"/>
        <v>0</v>
      </c>
      <c r="AC1860" s="318" t="e">
        <f t="shared" si="424"/>
        <v>#N/A</v>
      </c>
      <c r="AD1860" s="318">
        <f t="shared" si="425"/>
        <v>0</v>
      </c>
      <c r="AE1860" s="318" t="e">
        <f t="shared" si="426"/>
        <v>#N/A</v>
      </c>
      <c r="AF1860" s="318" t="e">
        <f>VLOOKUP(AC1860,'Price list'!AN:AO,2,FALSE)</f>
        <v>#N/A</v>
      </c>
      <c r="AG1860" s="318">
        <f t="shared" si="427"/>
        <v>0</v>
      </c>
      <c r="AH1860" s="318">
        <f t="shared" si="428"/>
        <v>0</v>
      </c>
      <c r="AI1860" s="318">
        <f t="shared" si="429"/>
        <v>0</v>
      </c>
    </row>
    <row r="1861" spans="19:35" x14ac:dyDescent="0.25">
      <c r="S1861" s="320">
        <f t="shared" si="419"/>
        <v>0</v>
      </c>
      <c r="T1861" s="320">
        <f t="shared" si="420"/>
        <v>0</v>
      </c>
      <c r="U1861" s="320"/>
      <c r="V1861" s="320" t="e">
        <f>VLOOKUP(S1861,'Price list'!D$15:S$298,15,FALSE)</f>
        <v>#N/A</v>
      </c>
      <c r="W1861" s="320">
        <f t="shared" si="421"/>
        <v>0</v>
      </c>
      <c r="X1861" s="320">
        <f t="shared" si="422"/>
        <v>0</v>
      </c>
      <c r="Y1861" s="318" t="e">
        <f t="shared" si="430"/>
        <v>#N/A</v>
      </c>
      <c r="Z1861" s="318">
        <f t="shared" si="423"/>
        <v>0</v>
      </c>
      <c r="AC1861" s="318" t="e">
        <f t="shared" si="424"/>
        <v>#N/A</v>
      </c>
      <c r="AD1861" s="318">
        <f t="shared" si="425"/>
        <v>0</v>
      </c>
      <c r="AE1861" s="318" t="e">
        <f t="shared" si="426"/>
        <v>#N/A</v>
      </c>
      <c r="AF1861" s="318" t="e">
        <f>VLOOKUP(AC1861,'Price list'!AN:AO,2,FALSE)</f>
        <v>#N/A</v>
      </c>
      <c r="AG1861" s="318">
        <f t="shared" si="427"/>
        <v>0</v>
      </c>
      <c r="AH1861" s="318">
        <f t="shared" si="428"/>
        <v>0</v>
      </c>
      <c r="AI1861" s="318">
        <f t="shared" si="429"/>
        <v>0</v>
      </c>
    </row>
    <row r="1862" spans="19:35" x14ac:dyDescent="0.25">
      <c r="S1862" s="320">
        <f t="shared" si="419"/>
        <v>0</v>
      </c>
      <c r="T1862" s="320">
        <f t="shared" si="420"/>
        <v>0</v>
      </c>
      <c r="U1862" s="320"/>
      <c r="V1862" s="320" t="e">
        <f>VLOOKUP(S1862,'Price list'!D$15:S$298,15,FALSE)</f>
        <v>#N/A</v>
      </c>
      <c r="W1862" s="320">
        <f t="shared" si="421"/>
        <v>0</v>
      </c>
      <c r="X1862" s="320">
        <f t="shared" si="422"/>
        <v>0</v>
      </c>
      <c r="Y1862" s="318" t="e">
        <f t="shared" si="430"/>
        <v>#N/A</v>
      </c>
      <c r="Z1862" s="318">
        <f t="shared" si="423"/>
        <v>0</v>
      </c>
      <c r="AC1862" s="318" t="e">
        <f t="shared" si="424"/>
        <v>#N/A</v>
      </c>
      <c r="AD1862" s="318">
        <f t="shared" si="425"/>
        <v>0</v>
      </c>
      <c r="AE1862" s="318" t="e">
        <f t="shared" si="426"/>
        <v>#N/A</v>
      </c>
      <c r="AF1862" s="318" t="e">
        <f>VLOOKUP(AC1862,'Price list'!AN:AO,2,FALSE)</f>
        <v>#N/A</v>
      </c>
      <c r="AG1862" s="318">
        <f t="shared" si="427"/>
        <v>0</v>
      </c>
      <c r="AH1862" s="318">
        <f t="shared" si="428"/>
        <v>0</v>
      </c>
      <c r="AI1862" s="318">
        <f t="shared" si="429"/>
        <v>0</v>
      </c>
    </row>
    <row r="1863" spans="19:35" x14ac:dyDescent="0.25">
      <c r="S1863" s="320">
        <f t="shared" si="419"/>
        <v>0</v>
      </c>
      <c r="T1863" s="320">
        <f t="shared" si="420"/>
        <v>0</v>
      </c>
      <c r="U1863" s="320"/>
      <c r="V1863" s="320" t="e">
        <f>VLOOKUP(S1863,'Price list'!D$15:S$298,15,FALSE)</f>
        <v>#N/A</v>
      </c>
      <c r="W1863" s="320">
        <f t="shared" si="421"/>
        <v>0</v>
      </c>
      <c r="X1863" s="320">
        <f t="shared" si="422"/>
        <v>0</v>
      </c>
      <c r="Y1863" s="318" t="e">
        <f t="shared" si="430"/>
        <v>#N/A</v>
      </c>
      <c r="Z1863" s="318">
        <f t="shared" si="423"/>
        <v>0</v>
      </c>
      <c r="AC1863" s="318" t="e">
        <f t="shared" si="424"/>
        <v>#N/A</v>
      </c>
      <c r="AD1863" s="318">
        <f t="shared" si="425"/>
        <v>0</v>
      </c>
      <c r="AE1863" s="318" t="e">
        <f t="shared" si="426"/>
        <v>#N/A</v>
      </c>
      <c r="AF1863" s="318" t="e">
        <f>VLOOKUP(AC1863,'Price list'!AN:AO,2,FALSE)</f>
        <v>#N/A</v>
      </c>
      <c r="AG1863" s="318">
        <f t="shared" si="427"/>
        <v>0</v>
      </c>
      <c r="AH1863" s="318">
        <f t="shared" si="428"/>
        <v>0</v>
      </c>
      <c r="AI1863" s="318">
        <f t="shared" si="429"/>
        <v>0</v>
      </c>
    </row>
    <row r="1864" spans="19:35" x14ac:dyDescent="0.25">
      <c r="S1864" s="320">
        <f t="shared" si="419"/>
        <v>0</v>
      </c>
      <c r="T1864" s="320">
        <f t="shared" si="420"/>
        <v>0</v>
      </c>
      <c r="U1864" s="320"/>
      <c r="V1864" s="320" t="e">
        <f>VLOOKUP(S1864,'Price list'!D$15:S$298,15,FALSE)</f>
        <v>#N/A</v>
      </c>
      <c r="W1864" s="320">
        <f t="shared" si="421"/>
        <v>0</v>
      </c>
      <c r="X1864" s="320">
        <f t="shared" si="422"/>
        <v>0</v>
      </c>
      <c r="Y1864" s="318" t="e">
        <f t="shared" si="430"/>
        <v>#N/A</v>
      </c>
      <c r="Z1864" s="318">
        <f t="shared" si="423"/>
        <v>0</v>
      </c>
      <c r="AC1864" s="318" t="e">
        <f t="shared" si="424"/>
        <v>#N/A</v>
      </c>
      <c r="AD1864" s="318">
        <f t="shared" si="425"/>
        <v>0</v>
      </c>
      <c r="AE1864" s="318" t="e">
        <f t="shared" si="426"/>
        <v>#N/A</v>
      </c>
      <c r="AF1864" s="318" t="e">
        <f>VLOOKUP(AC1864,'Price list'!AN:AO,2,FALSE)</f>
        <v>#N/A</v>
      </c>
      <c r="AG1864" s="318">
        <f t="shared" si="427"/>
        <v>0</v>
      </c>
      <c r="AH1864" s="318">
        <f t="shared" si="428"/>
        <v>0</v>
      </c>
      <c r="AI1864" s="318">
        <f t="shared" si="429"/>
        <v>0</v>
      </c>
    </row>
    <row r="1865" spans="19:35" x14ac:dyDescent="0.25">
      <c r="S1865" s="320">
        <f t="shared" ref="S1865:S1928" si="431">E1865</f>
        <v>0</v>
      </c>
      <c r="T1865" s="320">
        <f t="shared" ref="T1865:T1928" si="432">D1865</f>
        <v>0</v>
      </c>
      <c r="U1865" s="320"/>
      <c r="V1865" s="320" t="e">
        <f>VLOOKUP(S1865,'Price list'!D$15:S$298,15,FALSE)</f>
        <v>#N/A</v>
      </c>
      <c r="W1865" s="320">
        <f t="shared" ref="W1865:W1928" si="433">G1865</f>
        <v>0</v>
      </c>
      <c r="X1865" s="320">
        <f t="shared" ref="X1865:X1928" si="434">H1865</f>
        <v>0</v>
      </c>
      <c r="Y1865" s="318" t="e">
        <f t="shared" si="430"/>
        <v>#N/A</v>
      </c>
      <c r="Z1865" s="318">
        <f t="shared" ref="Z1865:Z1928" si="435">B1865</f>
        <v>0</v>
      </c>
      <c r="AC1865" s="318" t="e">
        <f t="shared" ref="AC1865:AC1928" si="436">CONCATENATE(Y1865,S1865,Z1865)</f>
        <v>#N/A</v>
      </c>
      <c r="AD1865" s="318">
        <f t="shared" ref="AD1865:AD1928" si="437">S1865</f>
        <v>0</v>
      </c>
      <c r="AE1865" s="318" t="e">
        <f t="shared" ref="AE1865:AE1928" si="438">CONCATENATE(Y1865,AD1865)</f>
        <v>#N/A</v>
      </c>
      <c r="AF1865" s="318" t="e">
        <f>VLOOKUP(AC1865,'Price list'!AN:AO,2,FALSE)</f>
        <v>#N/A</v>
      </c>
      <c r="AG1865" s="318">
        <f t="shared" ref="AG1865:AG1928" si="439">S1865</f>
        <v>0</v>
      </c>
      <c r="AH1865" s="318">
        <f t="shared" ref="AH1865:AH1928" si="440">W1865</f>
        <v>0</v>
      </c>
      <c r="AI1865" s="318">
        <f t="shared" ref="AI1865:AI1928" si="441">X1865</f>
        <v>0</v>
      </c>
    </row>
    <row r="1866" spans="19:35" x14ac:dyDescent="0.25">
      <c r="S1866" s="320">
        <f t="shared" si="431"/>
        <v>0</v>
      </c>
      <c r="T1866" s="320">
        <f t="shared" si="432"/>
        <v>0</v>
      </c>
      <c r="U1866" s="320"/>
      <c r="V1866" s="320" t="e">
        <f>VLOOKUP(S1866,'Price list'!D$15:S$298,15,FALSE)</f>
        <v>#N/A</v>
      </c>
      <c r="W1866" s="320">
        <f t="shared" si="433"/>
        <v>0</v>
      </c>
      <c r="X1866" s="320">
        <f t="shared" si="434"/>
        <v>0</v>
      </c>
      <c r="Y1866" s="318" t="e">
        <f t="shared" si="430"/>
        <v>#N/A</v>
      </c>
      <c r="Z1866" s="318">
        <f t="shared" si="435"/>
        <v>0</v>
      </c>
      <c r="AC1866" s="318" t="e">
        <f t="shared" si="436"/>
        <v>#N/A</v>
      </c>
      <c r="AD1866" s="318">
        <f t="shared" si="437"/>
        <v>0</v>
      </c>
      <c r="AE1866" s="318" t="e">
        <f t="shared" si="438"/>
        <v>#N/A</v>
      </c>
      <c r="AF1866" s="318" t="e">
        <f>VLOOKUP(AC1866,'Price list'!AN:AO,2,FALSE)</f>
        <v>#N/A</v>
      </c>
      <c r="AG1866" s="318">
        <f t="shared" si="439"/>
        <v>0</v>
      </c>
      <c r="AH1866" s="318">
        <f t="shared" si="440"/>
        <v>0</v>
      </c>
      <c r="AI1866" s="318">
        <f t="shared" si="441"/>
        <v>0</v>
      </c>
    </row>
    <row r="1867" spans="19:35" x14ac:dyDescent="0.25">
      <c r="S1867" s="320">
        <f t="shared" si="431"/>
        <v>0</v>
      </c>
      <c r="T1867" s="320">
        <f t="shared" si="432"/>
        <v>0</v>
      </c>
      <c r="U1867" s="320"/>
      <c r="V1867" s="320" t="e">
        <f>VLOOKUP(S1867,'Price list'!D$15:S$298,15,FALSE)</f>
        <v>#N/A</v>
      </c>
      <c r="W1867" s="320">
        <f t="shared" si="433"/>
        <v>0</v>
      </c>
      <c r="X1867" s="320">
        <f t="shared" si="434"/>
        <v>0</v>
      </c>
      <c r="Y1867" s="318" t="e">
        <f t="shared" si="430"/>
        <v>#N/A</v>
      </c>
      <c r="Z1867" s="318">
        <f t="shared" si="435"/>
        <v>0</v>
      </c>
      <c r="AC1867" s="318" t="e">
        <f t="shared" si="436"/>
        <v>#N/A</v>
      </c>
      <c r="AD1867" s="318">
        <f t="shared" si="437"/>
        <v>0</v>
      </c>
      <c r="AE1867" s="318" t="e">
        <f t="shared" si="438"/>
        <v>#N/A</v>
      </c>
      <c r="AF1867" s="318" t="e">
        <f>VLOOKUP(AC1867,'Price list'!AN:AO,2,FALSE)</f>
        <v>#N/A</v>
      </c>
      <c r="AG1867" s="318">
        <f t="shared" si="439"/>
        <v>0</v>
      </c>
      <c r="AH1867" s="318">
        <f t="shared" si="440"/>
        <v>0</v>
      </c>
      <c r="AI1867" s="318">
        <f t="shared" si="441"/>
        <v>0</v>
      </c>
    </row>
    <row r="1868" spans="19:35" x14ac:dyDescent="0.25">
      <c r="S1868" s="320">
        <f t="shared" si="431"/>
        <v>0</v>
      </c>
      <c r="T1868" s="320">
        <f t="shared" si="432"/>
        <v>0</v>
      </c>
      <c r="U1868" s="320"/>
      <c r="V1868" s="320" t="e">
        <f>VLOOKUP(S1868,'Price list'!D$15:S$298,15,FALSE)</f>
        <v>#N/A</v>
      </c>
      <c r="W1868" s="320">
        <f t="shared" si="433"/>
        <v>0</v>
      </c>
      <c r="X1868" s="320">
        <f t="shared" si="434"/>
        <v>0</v>
      </c>
      <c r="Y1868" s="318" t="e">
        <f t="shared" si="430"/>
        <v>#N/A</v>
      </c>
      <c r="Z1868" s="318">
        <f t="shared" si="435"/>
        <v>0</v>
      </c>
      <c r="AC1868" s="318" t="e">
        <f t="shared" si="436"/>
        <v>#N/A</v>
      </c>
      <c r="AD1868" s="318">
        <f t="shared" si="437"/>
        <v>0</v>
      </c>
      <c r="AE1868" s="318" t="e">
        <f t="shared" si="438"/>
        <v>#N/A</v>
      </c>
      <c r="AF1868" s="318" t="e">
        <f>VLOOKUP(AC1868,'Price list'!AN:AO,2,FALSE)</f>
        <v>#N/A</v>
      </c>
      <c r="AG1868" s="318">
        <f t="shared" si="439"/>
        <v>0</v>
      </c>
      <c r="AH1868" s="318">
        <f t="shared" si="440"/>
        <v>0</v>
      </c>
      <c r="AI1868" s="318">
        <f t="shared" si="441"/>
        <v>0</v>
      </c>
    </row>
    <row r="1869" spans="19:35" x14ac:dyDescent="0.25">
      <c r="S1869" s="320">
        <f t="shared" si="431"/>
        <v>0</v>
      </c>
      <c r="T1869" s="320">
        <f t="shared" si="432"/>
        <v>0</v>
      </c>
      <c r="U1869" s="320"/>
      <c r="V1869" s="320" t="e">
        <f>VLOOKUP(S1869,'Price list'!D$15:S$298,15,FALSE)</f>
        <v>#N/A</v>
      </c>
      <c r="W1869" s="320">
        <f t="shared" si="433"/>
        <v>0</v>
      </c>
      <c r="X1869" s="320">
        <f t="shared" si="434"/>
        <v>0</v>
      </c>
      <c r="Y1869" s="318" t="e">
        <f t="shared" si="430"/>
        <v>#N/A</v>
      </c>
      <c r="Z1869" s="318">
        <f t="shared" si="435"/>
        <v>0</v>
      </c>
      <c r="AC1869" s="318" t="e">
        <f t="shared" si="436"/>
        <v>#N/A</v>
      </c>
      <c r="AD1869" s="318">
        <f t="shared" si="437"/>
        <v>0</v>
      </c>
      <c r="AE1869" s="318" t="e">
        <f t="shared" si="438"/>
        <v>#N/A</v>
      </c>
      <c r="AF1869" s="318" t="e">
        <f>VLOOKUP(AC1869,'Price list'!AN:AO,2,FALSE)</f>
        <v>#N/A</v>
      </c>
      <c r="AG1869" s="318">
        <f t="shared" si="439"/>
        <v>0</v>
      </c>
      <c r="AH1869" s="318">
        <f t="shared" si="440"/>
        <v>0</v>
      </c>
      <c r="AI1869" s="318">
        <f t="shared" si="441"/>
        <v>0</v>
      </c>
    </row>
    <row r="1870" spans="19:35" x14ac:dyDescent="0.25">
      <c r="S1870" s="320">
        <f t="shared" si="431"/>
        <v>0</v>
      </c>
      <c r="T1870" s="320">
        <f t="shared" si="432"/>
        <v>0</v>
      </c>
      <c r="U1870" s="320"/>
      <c r="V1870" s="320" t="e">
        <f>VLOOKUP(S1870,'Price list'!D$15:S$298,15,FALSE)</f>
        <v>#N/A</v>
      </c>
      <c r="W1870" s="320">
        <f t="shared" si="433"/>
        <v>0</v>
      </c>
      <c r="X1870" s="320">
        <f t="shared" si="434"/>
        <v>0</v>
      </c>
      <c r="Y1870" s="318" t="e">
        <f t="shared" si="430"/>
        <v>#N/A</v>
      </c>
      <c r="Z1870" s="318">
        <f t="shared" si="435"/>
        <v>0</v>
      </c>
      <c r="AC1870" s="318" t="e">
        <f t="shared" si="436"/>
        <v>#N/A</v>
      </c>
      <c r="AD1870" s="318">
        <f t="shared" si="437"/>
        <v>0</v>
      </c>
      <c r="AE1870" s="318" t="e">
        <f t="shared" si="438"/>
        <v>#N/A</v>
      </c>
      <c r="AF1870" s="318" t="e">
        <f>VLOOKUP(AC1870,'Price list'!AN:AO,2,FALSE)</f>
        <v>#N/A</v>
      </c>
      <c r="AG1870" s="318">
        <f t="shared" si="439"/>
        <v>0</v>
      </c>
      <c r="AH1870" s="318">
        <f t="shared" si="440"/>
        <v>0</v>
      </c>
      <c r="AI1870" s="318">
        <f t="shared" si="441"/>
        <v>0</v>
      </c>
    </row>
    <row r="1871" spans="19:35" x14ac:dyDescent="0.25">
      <c r="S1871" s="320">
        <f t="shared" si="431"/>
        <v>0</v>
      </c>
      <c r="T1871" s="320">
        <f t="shared" si="432"/>
        <v>0</v>
      </c>
      <c r="U1871" s="320"/>
      <c r="V1871" s="320" t="e">
        <f>VLOOKUP(S1871,'Price list'!D$15:S$298,15,FALSE)</f>
        <v>#N/A</v>
      </c>
      <c r="W1871" s="320">
        <f t="shared" si="433"/>
        <v>0</v>
      </c>
      <c r="X1871" s="320">
        <f t="shared" si="434"/>
        <v>0</v>
      </c>
      <c r="Y1871" s="318" t="e">
        <f t="shared" si="430"/>
        <v>#N/A</v>
      </c>
      <c r="Z1871" s="318">
        <f t="shared" si="435"/>
        <v>0</v>
      </c>
      <c r="AC1871" s="318" t="e">
        <f t="shared" si="436"/>
        <v>#N/A</v>
      </c>
      <c r="AD1871" s="318">
        <f t="shared" si="437"/>
        <v>0</v>
      </c>
      <c r="AE1871" s="318" t="e">
        <f t="shared" si="438"/>
        <v>#N/A</v>
      </c>
      <c r="AF1871" s="318" t="e">
        <f>VLOOKUP(AC1871,'Price list'!AN:AO,2,FALSE)</f>
        <v>#N/A</v>
      </c>
      <c r="AG1871" s="318">
        <f t="shared" si="439"/>
        <v>0</v>
      </c>
      <c r="AH1871" s="318">
        <f t="shared" si="440"/>
        <v>0</v>
      </c>
      <c r="AI1871" s="318">
        <f t="shared" si="441"/>
        <v>0</v>
      </c>
    </row>
    <row r="1872" spans="19:35" x14ac:dyDescent="0.25">
      <c r="S1872" s="320">
        <f t="shared" si="431"/>
        <v>0</v>
      </c>
      <c r="T1872" s="320">
        <f t="shared" si="432"/>
        <v>0</v>
      </c>
      <c r="U1872" s="320"/>
      <c r="V1872" s="320" t="e">
        <f>VLOOKUP(S1872,'Price list'!D$15:S$298,15,FALSE)</f>
        <v>#N/A</v>
      </c>
      <c r="W1872" s="320">
        <f t="shared" si="433"/>
        <v>0</v>
      </c>
      <c r="X1872" s="320">
        <f t="shared" si="434"/>
        <v>0</v>
      </c>
      <c r="Y1872" s="318" t="e">
        <f t="shared" si="430"/>
        <v>#N/A</v>
      </c>
      <c r="Z1872" s="318">
        <f t="shared" si="435"/>
        <v>0</v>
      </c>
      <c r="AC1872" s="318" t="e">
        <f t="shared" si="436"/>
        <v>#N/A</v>
      </c>
      <c r="AD1872" s="318">
        <f t="shared" si="437"/>
        <v>0</v>
      </c>
      <c r="AE1872" s="318" t="e">
        <f t="shared" si="438"/>
        <v>#N/A</v>
      </c>
      <c r="AF1872" s="318" t="e">
        <f>VLOOKUP(AC1872,'Price list'!AN:AO,2,FALSE)</f>
        <v>#N/A</v>
      </c>
      <c r="AG1872" s="318">
        <f t="shared" si="439"/>
        <v>0</v>
      </c>
      <c r="AH1872" s="318">
        <f t="shared" si="440"/>
        <v>0</v>
      </c>
      <c r="AI1872" s="318">
        <f t="shared" si="441"/>
        <v>0</v>
      </c>
    </row>
    <row r="1873" spans="19:35" x14ac:dyDescent="0.25">
      <c r="S1873" s="320">
        <f t="shared" si="431"/>
        <v>0</v>
      </c>
      <c r="T1873" s="320">
        <f t="shared" si="432"/>
        <v>0</v>
      </c>
      <c r="U1873" s="320"/>
      <c r="V1873" s="320" t="e">
        <f>VLOOKUP(S1873,'Price list'!D$15:S$298,15,FALSE)</f>
        <v>#N/A</v>
      </c>
      <c r="W1873" s="320">
        <f t="shared" si="433"/>
        <v>0</v>
      </c>
      <c r="X1873" s="320">
        <f t="shared" si="434"/>
        <v>0</v>
      </c>
      <c r="Y1873" s="318" t="e">
        <f t="shared" si="430"/>
        <v>#N/A</v>
      </c>
      <c r="Z1873" s="318">
        <f t="shared" si="435"/>
        <v>0</v>
      </c>
      <c r="AC1873" s="318" t="e">
        <f t="shared" si="436"/>
        <v>#N/A</v>
      </c>
      <c r="AD1873" s="318">
        <f t="shared" si="437"/>
        <v>0</v>
      </c>
      <c r="AE1873" s="318" t="e">
        <f t="shared" si="438"/>
        <v>#N/A</v>
      </c>
      <c r="AF1873" s="318" t="e">
        <f>VLOOKUP(AC1873,'Price list'!AN:AO,2,FALSE)</f>
        <v>#N/A</v>
      </c>
      <c r="AG1873" s="318">
        <f t="shared" si="439"/>
        <v>0</v>
      </c>
      <c r="AH1873" s="318">
        <f t="shared" si="440"/>
        <v>0</v>
      </c>
      <c r="AI1873" s="318">
        <f t="shared" si="441"/>
        <v>0</v>
      </c>
    </row>
    <row r="1874" spans="19:35" x14ac:dyDescent="0.25">
      <c r="S1874" s="320">
        <f t="shared" si="431"/>
        <v>0</v>
      </c>
      <c r="T1874" s="320">
        <f t="shared" si="432"/>
        <v>0</v>
      </c>
      <c r="U1874" s="320"/>
      <c r="V1874" s="320" t="e">
        <f>VLOOKUP(S1874,'Price list'!D$15:S$298,15,FALSE)</f>
        <v>#N/A</v>
      </c>
      <c r="W1874" s="320">
        <f t="shared" si="433"/>
        <v>0</v>
      </c>
      <c r="X1874" s="320">
        <f t="shared" si="434"/>
        <v>0</v>
      </c>
      <c r="Y1874" s="318" t="e">
        <f t="shared" si="430"/>
        <v>#N/A</v>
      </c>
      <c r="Z1874" s="318">
        <f t="shared" si="435"/>
        <v>0</v>
      </c>
      <c r="AC1874" s="318" t="e">
        <f t="shared" si="436"/>
        <v>#N/A</v>
      </c>
      <c r="AD1874" s="318">
        <f t="shared" si="437"/>
        <v>0</v>
      </c>
      <c r="AE1874" s="318" t="e">
        <f t="shared" si="438"/>
        <v>#N/A</v>
      </c>
      <c r="AF1874" s="318" t="e">
        <f>VLOOKUP(AC1874,'Price list'!AN:AO,2,FALSE)</f>
        <v>#N/A</v>
      </c>
      <c r="AG1874" s="318">
        <f t="shared" si="439"/>
        <v>0</v>
      </c>
      <c r="AH1874" s="318">
        <f t="shared" si="440"/>
        <v>0</v>
      </c>
      <c r="AI1874" s="318">
        <f t="shared" si="441"/>
        <v>0</v>
      </c>
    </row>
    <row r="1875" spans="19:35" x14ac:dyDescent="0.25">
      <c r="S1875" s="320">
        <f t="shared" si="431"/>
        <v>0</v>
      </c>
      <c r="T1875" s="320">
        <f t="shared" si="432"/>
        <v>0</v>
      </c>
      <c r="U1875" s="320"/>
      <c r="V1875" s="320" t="e">
        <f>VLOOKUP(S1875,'Price list'!D$15:S$298,15,FALSE)</f>
        <v>#N/A</v>
      </c>
      <c r="W1875" s="320">
        <f t="shared" si="433"/>
        <v>0</v>
      </c>
      <c r="X1875" s="320">
        <f t="shared" si="434"/>
        <v>0</v>
      </c>
      <c r="Y1875" s="318" t="e">
        <f t="shared" si="430"/>
        <v>#N/A</v>
      </c>
      <c r="Z1875" s="318">
        <f t="shared" si="435"/>
        <v>0</v>
      </c>
      <c r="AC1875" s="318" t="e">
        <f t="shared" si="436"/>
        <v>#N/A</v>
      </c>
      <c r="AD1875" s="318">
        <f t="shared" si="437"/>
        <v>0</v>
      </c>
      <c r="AE1875" s="318" t="e">
        <f t="shared" si="438"/>
        <v>#N/A</v>
      </c>
      <c r="AF1875" s="318" t="e">
        <f>VLOOKUP(AC1875,'Price list'!AN:AO,2,FALSE)</f>
        <v>#N/A</v>
      </c>
      <c r="AG1875" s="318">
        <f t="shared" si="439"/>
        <v>0</v>
      </c>
      <c r="AH1875" s="318">
        <f t="shared" si="440"/>
        <v>0</v>
      </c>
      <c r="AI1875" s="318">
        <f t="shared" si="441"/>
        <v>0</v>
      </c>
    </row>
    <row r="1876" spans="19:35" x14ac:dyDescent="0.25">
      <c r="S1876" s="320">
        <f t="shared" si="431"/>
        <v>0</v>
      </c>
      <c r="T1876" s="320">
        <f t="shared" si="432"/>
        <v>0</v>
      </c>
      <c r="U1876" s="320"/>
      <c r="V1876" s="320" t="e">
        <f>VLOOKUP(S1876,'Price list'!D$15:S$298,15,FALSE)</f>
        <v>#N/A</v>
      </c>
      <c r="W1876" s="320">
        <f t="shared" si="433"/>
        <v>0</v>
      </c>
      <c r="X1876" s="320">
        <f t="shared" si="434"/>
        <v>0</v>
      </c>
      <c r="Y1876" s="318" t="e">
        <f t="shared" si="430"/>
        <v>#N/A</v>
      </c>
      <c r="Z1876" s="318">
        <f t="shared" si="435"/>
        <v>0</v>
      </c>
      <c r="AC1876" s="318" t="e">
        <f t="shared" si="436"/>
        <v>#N/A</v>
      </c>
      <c r="AD1876" s="318">
        <f t="shared" si="437"/>
        <v>0</v>
      </c>
      <c r="AE1876" s="318" t="e">
        <f t="shared" si="438"/>
        <v>#N/A</v>
      </c>
      <c r="AF1876" s="318" t="e">
        <f>VLOOKUP(AC1876,'Price list'!AN:AO,2,FALSE)</f>
        <v>#N/A</v>
      </c>
      <c r="AG1876" s="318">
        <f t="shared" si="439"/>
        <v>0</v>
      </c>
      <c r="AH1876" s="318">
        <f t="shared" si="440"/>
        <v>0</v>
      </c>
      <c r="AI1876" s="318">
        <f t="shared" si="441"/>
        <v>0</v>
      </c>
    </row>
    <row r="1877" spans="19:35" x14ac:dyDescent="0.25">
      <c r="S1877" s="320">
        <f t="shared" si="431"/>
        <v>0</v>
      </c>
      <c r="T1877" s="320">
        <f t="shared" si="432"/>
        <v>0</v>
      </c>
      <c r="U1877" s="320"/>
      <c r="V1877" s="320" t="e">
        <f>VLOOKUP(S1877,'Price list'!D$15:S$298,15,FALSE)</f>
        <v>#N/A</v>
      </c>
      <c r="W1877" s="320">
        <f t="shared" si="433"/>
        <v>0</v>
      </c>
      <c r="X1877" s="320">
        <f t="shared" si="434"/>
        <v>0</v>
      </c>
      <c r="Y1877" s="318" t="e">
        <f t="shared" si="430"/>
        <v>#N/A</v>
      </c>
      <c r="Z1877" s="318">
        <f t="shared" si="435"/>
        <v>0</v>
      </c>
      <c r="AC1877" s="318" t="e">
        <f t="shared" si="436"/>
        <v>#N/A</v>
      </c>
      <c r="AD1877" s="318">
        <f t="shared" si="437"/>
        <v>0</v>
      </c>
      <c r="AE1877" s="318" t="e">
        <f t="shared" si="438"/>
        <v>#N/A</v>
      </c>
      <c r="AF1877" s="318" t="e">
        <f>VLOOKUP(AC1877,'Price list'!AN:AO,2,FALSE)</f>
        <v>#N/A</v>
      </c>
      <c r="AG1877" s="318">
        <f t="shared" si="439"/>
        <v>0</v>
      </c>
      <c r="AH1877" s="318">
        <f t="shared" si="440"/>
        <v>0</v>
      </c>
      <c r="AI1877" s="318">
        <f t="shared" si="441"/>
        <v>0</v>
      </c>
    </row>
    <row r="1878" spans="19:35" x14ac:dyDescent="0.25">
      <c r="S1878" s="320">
        <f t="shared" si="431"/>
        <v>0</v>
      </c>
      <c r="T1878" s="320">
        <f t="shared" si="432"/>
        <v>0</v>
      </c>
      <c r="U1878" s="320"/>
      <c r="V1878" s="320" t="e">
        <f>VLOOKUP(S1878,'Price list'!D$15:S$298,15,FALSE)</f>
        <v>#N/A</v>
      </c>
      <c r="W1878" s="320">
        <f t="shared" si="433"/>
        <v>0</v>
      </c>
      <c r="X1878" s="320">
        <f t="shared" si="434"/>
        <v>0</v>
      </c>
      <c r="Y1878" s="318" t="e">
        <f t="shared" si="430"/>
        <v>#N/A</v>
      </c>
      <c r="Z1878" s="318">
        <f t="shared" si="435"/>
        <v>0</v>
      </c>
      <c r="AC1878" s="318" t="e">
        <f t="shared" si="436"/>
        <v>#N/A</v>
      </c>
      <c r="AD1878" s="318">
        <f t="shared" si="437"/>
        <v>0</v>
      </c>
      <c r="AE1878" s="318" t="e">
        <f t="shared" si="438"/>
        <v>#N/A</v>
      </c>
      <c r="AF1878" s="318" t="e">
        <f>VLOOKUP(AC1878,'Price list'!AN:AO,2,FALSE)</f>
        <v>#N/A</v>
      </c>
      <c r="AG1878" s="318">
        <f t="shared" si="439"/>
        <v>0</v>
      </c>
      <c r="AH1878" s="318">
        <f t="shared" si="440"/>
        <v>0</v>
      </c>
      <c r="AI1878" s="318">
        <f t="shared" si="441"/>
        <v>0</v>
      </c>
    </row>
    <row r="1879" spans="19:35" x14ac:dyDescent="0.25">
      <c r="S1879" s="320">
        <f t="shared" si="431"/>
        <v>0</v>
      </c>
      <c r="T1879" s="320">
        <f t="shared" si="432"/>
        <v>0</v>
      </c>
      <c r="U1879" s="320"/>
      <c r="V1879" s="320" t="e">
        <f>VLOOKUP(S1879,'Price list'!D$15:S$298,15,FALSE)</f>
        <v>#N/A</v>
      </c>
      <c r="W1879" s="320">
        <f t="shared" si="433"/>
        <v>0</v>
      </c>
      <c r="X1879" s="320">
        <f t="shared" si="434"/>
        <v>0</v>
      </c>
      <c r="Y1879" s="318" t="e">
        <f t="shared" si="430"/>
        <v>#N/A</v>
      </c>
      <c r="Z1879" s="318">
        <f t="shared" si="435"/>
        <v>0</v>
      </c>
      <c r="AC1879" s="318" t="e">
        <f t="shared" si="436"/>
        <v>#N/A</v>
      </c>
      <c r="AD1879" s="318">
        <f t="shared" si="437"/>
        <v>0</v>
      </c>
      <c r="AE1879" s="318" t="e">
        <f t="shared" si="438"/>
        <v>#N/A</v>
      </c>
      <c r="AF1879" s="318" t="e">
        <f>VLOOKUP(AC1879,'Price list'!AN:AO,2,FALSE)</f>
        <v>#N/A</v>
      </c>
      <c r="AG1879" s="318">
        <f t="shared" si="439"/>
        <v>0</v>
      </c>
      <c r="AH1879" s="318">
        <f t="shared" si="440"/>
        <v>0</v>
      </c>
      <c r="AI1879" s="318">
        <f t="shared" si="441"/>
        <v>0</v>
      </c>
    </row>
    <row r="1880" spans="19:35" x14ac:dyDescent="0.25">
      <c r="S1880" s="320">
        <f t="shared" si="431"/>
        <v>0</v>
      </c>
      <c r="T1880" s="320">
        <f t="shared" si="432"/>
        <v>0</v>
      </c>
      <c r="U1880" s="320"/>
      <c r="V1880" s="320" t="e">
        <f>VLOOKUP(S1880,'Price list'!D$15:S$298,15,FALSE)</f>
        <v>#N/A</v>
      </c>
      <c r="W1880" s="320">
        <f t="shared" si="433"/>
        <v>0</v>
      </c>
      <c r="X1880" s="320">
        <f t="shared" si="434"/>
        <v>0</v>
      </c>
      <c r="Y1880" s="318" t="e">
        <f t="shared" si="430"/>
        <v>#N/A</v>
      </c>
      <c r="Z1880" s="318">
        <f t="shared" si="435"/>
        <v>0</v>
      </c>
      <c r="AC1880" s="318" t="e">
        <f t="shared" si="436"/>
        <v>#N/A</v>
      </c>
      <c r="AD1880" s="318">
        <f t="shared" si="437"/>
        <v>0</v>
      </c>
      <c r="AE1880" s="318" t="e">
        <f t="shared" si="438"/>
        <v>#N/A</v>
      </c>
      <c r="AF1880" s="318" t="e">
        <f>VLOOKUP(AC1880,'Price list'!AN:AO,2,FALSE)</f>
        <v>#N/A</v>
      </c>
      <c r="AG1880" s="318">
        <f t="shared" si="439"/>
        <v>0</v>
      </c>
      <c r="AH1880" s="318">
        <f t="shared" si="440"/>
        <v>0</v>
      </c>
      <c r="AI1880" s="318">
        <f t="shared" si="441"/>
        <v>0</v>
      </c>
    </row>
    <row r="1881" spans="19:35" x14ac:dyDescent="0.25">
      <c r="S1881" s="320">
        <f t="shared" si="431"/>
        <v>0</v>
      </c>
      <c r="T1881" s="320">
        <f t="shared" si="432"/>
        <v>0</v>
      </c>
      <c r="U1881" s="320"/>
      <c r="V1881" s="320" t="e">
        <f>VLOOKUP(S1881,'Price list'!D$15:S$298,15,FALSE)</f>
        <v>#N/A</v>
      </c>
      <c r="W1881" s="320">
        <f t="shared" si="433"/>
        <v>0</v>
      </c>
      <c r="X1881" s="320">
        <f t="shared" si="434"/>
        <v>0</v>
      </c>
      <c r="Y1881" s="318" t="e">
        <f t="shared" si="430"/>
        <v>#N/A</v>
      </c>
      <c r="Z1881" s="318">
        <f t="shared" si="435"/>
        <v>0</v>
      </c>
      <c r="AC1881" s="318" t="e">
        <f t="shared" si="436"/>
        <v>#N/A</v>
      </c>
      <c r="AD1881" s="318">
        <f t="shared" si="437"/>
        <v>0</v>
      </c>
      <c r="AE1881" s="318" t="e">
        <f t="shared" si="438"/>
        <v>#N/A</v>
      </c>
      <c r="AF1881" s="318" t="e">
        <f>VLOOKUP(AC1881,'Price list'!AN:AO,2,FALSE)</f>
        <v>#N/A</v>
      </c>
      <c r="AG1881" s="318">
        <f t="shared" si="439"/>
        <v>0</v>
      </c>
      <c r="AH1881" s="318">
        <f t="shared" si="440"/>
        <v>0</v>
      </c>
      <c r="AI1881" s="318">
        <f t="shared" si="441"/>
        <v>0</v>
      </c>
    </row>
    <row r="1882" spans="19:35" x14ac:dyDescent="0.25">
      <c r="S1882" s="320">
        <f t="shared" si="431"/>
        <v>0</v>
      </c>
      <c r="T1882" s="320">
        <f t="shared" si="432"/>
        <v>0</v>
      </c>
      <c r="U1882" s="320"/>
      <c r="V1882" s="320" t="e">
        <f>VLOOKUP(S1882,'Price list'!D$15:S$298,15,FALSE)</f>
        <v>#N/A</v>
      </c>
      <c r="W1882" s="320">
        <f t="shared" si="433"/>
        <v>0</v>
      </c>
      <c r="X1882" s="320">
        <f t="shared" si="434"/>
        <v>0</v>
      </c>
      <c r="Y1882" s="318" t="e">
        <f t="shared" si="430"/>
        <v>#N/A</v>
      </c>
      <c r="Z1882" s="318">
        <f t="shared" si="435"/>
        <v>0</v>
      </c>
      <c r="AC1882" s="318" t="e">
        <f t="shared" si="436"/>
        <v>#N/A</v>
      </c>
      <c r="AD1882" s="318">
        <f t="shared" si="437"/>
        <v>0</v>
      </c>
      <c r="AE1882" s="318" t="e">
        <f t="shared" si="438"/>
        <v>#N/A</v>
      </c>
      <c r="AF1882" s="318" t="e">
        <f>VLOOKUP(AC1882,'Price list'!AN:AO,2,FALSE)</f>
        <v>#N/A</v>
      </c>
      <c r="AG1882" s="318">
        <f t="shared" si="439"/>
        <v>0</v>
      </c>
      <c r="AH1882" s="318">
        <f t="shared" si="440"/>
        <v>0</v>
      </c>
      <c r="AI1882" s="318">
        <f t="shared" si="441"/>
        <v>0</v>
      </c>
    </row>
    <row r="1883" spans="19:35" x14ac:dyDescent="0.25">
      <c r="S1883" s="320">
        <f t="shared" si="431"/>
        <v>0</v>
      </c>
      <c r="T1883" s="320">
        <f t="shared" si="432"/>
        <v>0</v>
      </c>
      <c r="U1883" s="320"/>
      <c r="V1883" s="320" t="e">
        <f>VLOOKUP(S1883,'Price list'!D$15:S$298,15,FALSE)</f>
        <v>#N/A</v>
      </c>
      <c r="W1883" s="320">
        <f t="shared" si="433"/>
        <v>0</v>
      </c>
      <c r="X1883" s="320">
        <f t="shared" si="434"/>
        <v>0</v>
      </c>
      <c r="Y1883" s="318" t="e">
        <f t="shared" si="430"/>
        <v>#N/A</v>
      </c>
      <c r="Z1883" s="318">
        <f t="shared" si="435"/>
        <v>0</v>
      </c>
      <c r="AC1883" s="318" t="e">
        <f t="shared" si="436"/>
        <v>#N/A</v>
      </c>
      <c r="AD1883" s="318">
        <f t="shared" si="437"/>
        <v>0</v>
      </c>
      <c r="AE1883" s="318" t="e">
        <f t="shared" si="438"/>
        <v>#N/A</v>
      </c>
      <c r="AF1883" s="318" t="e">
        <f>VLOOKUP(AC1883,'Price list'!AN:AO,2,FALSE)</f>
        <v>#N/A</v>
      </c>
      <c r="AG1883" s="318">
        <f t="shared" si="439"/>
        <v>0</v>
      </c>
      <c r="AH1883" s="318">
        <f t="shared" si="440"/>
        <v>0</v>
      </c>
      <c r="AI1883" s="318">
        <f t="shared" si="441"/>
        <v>0</v>
      </c>
    </row>
    <row r="1884" spans="19:35" x14ac:dyDescent="0.25">
      <c r="S1884" s="320">
        <f t="shared" si="431"/>
        <v>0</v>
      </c>
      <c r="T1884" s="320">
        <f t="shared" si="432"/>
        <v>0</v>
      </c>
      <c r="U1884" s="320"/>
      <c r="V1884" s="320" t="e">
        <f>VLOOKUP(S1884,'Price list'!D$15:S$298,15,FALSE)</f>
        <v>#N/A</v>
      </c>
      <c r="W1884" s="320">
        <f t="shared" si="433"/>
        <v>0</v>
      </c>
      <c r="X1884" s="320">
        <f t="shared" si="434"/>
        <v>0</v>
      </c>
      <c r="Y1884" s="318" t="e">
        <f t="shared" si="430"/>
        <v>#N/A</v>
      </c>
      <c r="Z1884" s="318">
        <f t="shared" si="435"/>
        <v>0</v>
      </c>
      <c r="AC1884" s="318" t="e">
        <f t="shared" si="436"/>
        <v>#N/A</v>
      </c>
      <c r="AD1884" s="318">
        <f t="shared" si="437"/>
        <v>0</v>
      </c>
      <c r="AE1884" s="318" t="e">
        <f t="shared" si="438"/>
        <v>#N/A</v>
      </c>
      <c r="AF1884" s="318" t="e">
        <f>VLOOKUP(AC1884,'Price list'!AN:AO,2,FALSE)</f>
        <v>#N/A</v>
      </c>
      <c r="AG1884" s="318">
        <f t="shared" si="439"/>
        <v>0</v>
      </c>
      <c r="AH1884" s="318">
        <f t="shared" si="440"/>
        <v>0</v>
      </c>
      <c r="AI1884" s="318">
        <f t="shared" si="441"/>
        <v>0</v>
      </c>
    </row>
    <row r="1885" spans="19:35" x14ac:dyDescent="0.25">
      <c r="S1885" s="320">
        <f t="shared" si="431"/>
        <v>0</v>
      </c>
      <c r="T1885" s="320">
        <f t="shared" si="432"/>
        <v>0</v>
      </c>
      <c r="U1885" s="320"/>
      <c r="V1885" s="320" t="e">
        <f>VLOOKUP(S1885,'Price list'!D$15:S$298,15,FALSE)</f>
        <v>#N/A</v>
      </c>
      <c r="W1885" s="320">
        <f t="shared" si="433"/>
        <v>0</v>
      </c>
      <c r="X1885" s="320">
        <f t="shared" si="434"/>
        <v>0</v>
      </c>
      <c r="Y1885" s="318" t="e">
        <f t="shared" si="430"/>
        <v>#N/A</v>
      </c>
      <c r="Z1885" s="318">
        <f t="shared" si="435"/>
        <v>0</v>
      </c>
      <c r="AC1885" s="318" t="e">
        <f t="shared" si="436"/>
        <v>#N/A</v>
      </c>
      <c r="AD1885" s="318">
        <f t="shared" si="437"/>
        <v>0</v>
      </c>
      <c r="AE1885" s="318" t="e">
        <f t="shared" si="438"/>
        <v>#N/A</v>
      </c>
      <c r="AF1885" s="318" t="e">
        <f>VLOOKUP(AC1885,'Price list'!AN:AO,2,FALSE)</f>
        <v>#N/A</v>
      </c>
      <c r="AG1885" s="318">
        <f t="shared" si="439"/>
        <v>0</v>
      </c>
      <c r="AH1885" s="318">
        <f t="shared" si="440"/>
        <v>0</v>
      </c>
      <c r="AI1885" s="318">
        <f t="shared" si="441"/>
        <v>0</v>
      </c>
    </row>
    <row r="1886" spans="19:35" x14ac:dyDescent="0.25">
      <c r="S1886" s="320">
        <f t="shared" si="431"/>
        <v>0</v>
      </c>
      <c r="T1886" s="320">
        <f t="shared" si="432"/>
        <v>0</v>
      </c>
      <c r="U1886" s="320"/>
      <c r="V1886" s="320" t="e">
        <f>VLOOKUP(S1886,'Price list'!D$15:S$298,15,FALSE)</f>
        <v>#N/A</v>
      </c>
      <c r="W1886" s="320">
        <f t="shared" si="433"/>
        <v>0</v>
      </c>
      <c r="X1886" s="320">
        <f t="shared" si="434"/>
        <v>0</v>
      </c>
      <c r="Y1886" s="318" t="e">
        <f t="shared" si="430"/>
        <v>#N/A</v>
      </c>
      <c r="Z1886" s="318">
        <f t="shared" si="435"/>
        <v>0</v>
      </c>
      <c r="AC1886" s="318" t="e">
        <f t="shared" si="436"/>
        <v>#N/A</v>
      </c>
      <c r="AD1886" s="318">
        <f t="shared" si="437"/>
        <v>0</v>
      </c>
      <c r="AE1886" s="318" t="e">
        <f t="shared" si="438"/>
        <v>#N/A</v>
      </c>
      <c r="AF1886" s="318" t="e">
        <f>VLOOKUP(AC1886,'Price list'!AN:AO,2,FALSE)</f>
        <v>#N/A</v>
      </c>
      <c r="AG1886" s="318">
        <f t="shared" si="439"/>
        <v>0</v>
      </c>
      <c r="AH1886" s="318">
        <f t="shared" si="440"/>
        <v>0</v>
      </c>
      <c r="AI1886" s="318">
        <f t="shared" si="441"/>
        <v>0</v>
      </c>
    </row>
    <row r="1887" spans="19:35" x14ac:dyDescent="0.25">
      <c r="S1887" s="320">
        <f t="shared" si="431"/>
        <v>0</v>
      </c>
      <c r="T1887" s="320">
        <f t="shared" si="432"/>
        <v>0</v>
      </c>
      <c r="U1887" s="320"/>
      <c r="V1887" s="320" t="e">
        <f>VLOOKUP(S1887,'Price list'!D$15:S$298,15,FALSE)</f>
        <v>#N/A</v>
      </c>
      <c r="W1887" s="320">
        <f t="shared" si="433"/>
        <v>0</v>
      </c>
      <c r="X1887" s="320">
        <f t="shared" si="434"/>
        <v>0</v>
      </c>
      <c r="Y1887" s="318" t="e">
        <f t="shared" si="430"/>
        <v>#N/A</v>
      </c>
      <c r="Z1887" s="318">
        <f t="shared" si="435"/>
        <v>0</v>
      </c>
      <c r="AC1887" s="318" t="e">
        <f t="shared" si="436"/>
        <v>#N/A</v>
      </c>
      <c r="AD1887" s="318">
        <f t="shared" si="437"/>
        <v>0</v>
      </c>
      <c r="AE1887" s="318" t="e">
        <f t="shared" si="438"/>
        <v>#N/A</v>
      </c>
      <c r="AF1887" s="318" t="e">
        <f>VLOOKUP(AC1887,'Price list'!AN:AO,2,FALSE)</f>
        <v>#N/A</v>
      </c>
      <c r="AG1887" s="318">
        <f t="shared" si="439"/>
        <v>0</v>
      </c>
      <c r="AH1887" s="318">
        <f t="shared" si="440"/>
        <v>0</v>
      </c>
      <c r="AI1887" s="318">
        <f t="shared" si="441"/>
        <v>0</v>
      </c>
    </row>
    <row r="1888" spans="19:35" x14ac:dyDescent="0.25">
      <c r="S1888" s="320">
        <f t="shared" si="431"/>
        <v>0</v>
      </c>
      <c r="T1888" s="320">
        <f t="shared" si="432"/>
        <v>0</v>
      </c>
      <c r="U1888" s="320"/>
      <c r="V1888" s="320" t="e">
        <f>VLOOKUP(S1888,'Price list'!D$15:S$298,15,FALSE)</f>
        <v>#N/A</v>
      </c>
      <c r="W1888" s="320">
        <f t="shared" si="433"/>
        <v>0</v>
      </c>
      <c r="X1888" s="320">
        <f t="shared" si="434"/>
        <v>0</v>
      </c>
      <c r="Y1888" s="318" t="e">
        <f t="shared" si="430"/>
        <v>#N/A</v>
      </c>
      <c r="Z1888" s="318">
        <f t="shared" si="435"/>
        <v>0</v>
      </c>
      <c r="AC1888" s="318" t="e">
        <f t="shared" si="436"/>
        <v>#N/A</v>
      </c>
      <c r="AD1888" s="318">
        <f t="shared" si="437"/>
        <v>0</v>
      </c>
      <c r="AE1888" s="318" t="e">
        <f t="shared" si="438"/>
        <v>#N/A</v>
      </c>
      <c r="AF1888" s="318" t="e">
        <f>VLOOKUP(AC1888,'Price list'!AN:AO,2,FALSE)</f>
        <v>#N/A</v>
      </c>
      <c r="AG1888" s="318">
        <f t="shared" si="439"/>
        <v>0</v>
      </c>
      <c r="AH1888" s="318">
        <f t="shared" si="440"/>
        <v>0</v>
      </c>
      <c r="AI1888" s="318">
        <f t="shared" si="441"/>
        <v>0</v>
      </c>
    </row>
    <row r="1889" spans="19:35" x14ac:dyDescent="0.25">
      <c r="S1889" s="320">
        <f t="shared" si="431"/>
        <v>0</v>
      </c>
      <c r="T1889" s="320">
        <f t="shared" si="432"/>
        <v>0</v>
      </c>
      <c r="U1889" s="320"/>
      <c r="V1889" s="320" t="e">
        <f>VLOOKUP(S1889,'Price list'!D$15:S$298,15,FALSE)</f>
        <v>#N/A</v>
      </c>
      <c r="W1889" s="320">
        <f t="shared" si="433"/>
        <v>0</v>
      </c>
      <c r="X1889" s="320">
        <f t="shared" si="434"/>
        <v>0</v>
      </c>
      <c r="Y1889" s="318" t="e">
        <f t="shared" si="430"/>
        <v>#N/A</v>
      </c>
      <c r="Z1889" s="318">
        <f t="shared" si="435"/>
        <v>0</v>
      </c>
      <c r="AC1889" s="318" t="e">
        <f t="shared" si="436"/>
        <v>#N/A</v>
      </c>
      <c r="AD1889" s="318">
        <f t="shared" si="437"/>
        <v>0</v>
      </c>
      <c r="AE1889" s="318" t="e">
        <f t="shared" si="438"/>
        <v>#N/A</v>
      </c>
      <c r="AF1889" s="318" t="e">
        <f>VLOOKUP(AC1889,'Price list'!AN:AO,2,FALSE)</f>
        <v>#N/A</v>
      </c>
      <c r="AG1889" s="318">
        <f t="shared" si="439"/>
        <v>0</v>
      </c>
      <c r="AH1889" s="318">
        <f t="shared" si="440"/>
        <v>0</v>
      </c>
      <c r="AI1889" s="318">
        <f t="shared" si="441"/>
        <v>0</v>
      </c>
    </row>
    <row r="1890" spans="19:35" x14ac:dyDescent="0.25">
      <c r="S1890" s="320">
        <f t="shared" si="431"/>
        <v>0</v>
      </c>
      <c r="T1890" s="320">
        <f t="shared" si="432"/>
        <v>0</v>
      </c>
      <c r="U1890" s="320"/>
      <c r="V1890" s="320" t="e">
        <f>VLOOKUP(S1890,'Price list'!D$15:S$298,15,FALSE)</f>
        <v>#N/A</v>
      </c>
      <c r="W1890" s="320">
        <f t="shared" si="433"/>
        <v>0</v>
      </c>
      <c r="X1890" s="320">
        <f t="shared" si="434"/>
        <v>0</v>
      </c>
      <c r="Y1890" s="318" t="e">
        <f t="shared" si="430"/>
        <v>#N/A</v>
      </c>
      <c r="Z1890" s="318">
        <f t="shared" si="435"/>
        <v>0</v>
      </c>
      <c r="AC1890" s="318" t="e">
        <f t="shared" si="436"/>
        <v>#N/A</v>
      </c>
      <c r="AD1890" s="318">
        <f t="shared" si="437"/>
        <v>0</v>
      </c>
      <c r="AE1890" s="318" t="e">
        <f t="shared" si="438"/>
        <v>#N/A</v>
      </c>
      <c r="AF1890" s="318" t="e">
        <f>VLOOKUP(AC1890,'Price list'!AN:AO,2,FALSE)</f>
        <v>#N/A</v>
      </c>
      <c r="AG1890" s="318">
        <f t="shared" si="439"/>
        <v>0</v>
      </c>
      <c r="AH1890" s="318">
        <f t="shared" si="440"/>
        <v>0</v>
      </c>
      <c r="AI1890" s="318">
        <f t="shared" si="441"/>
        <v>0</v>
      </c>
    </row>
    <row r="1891" spans="19:35" x14ac:dyDescent="0.25">
      <c r="S1891" s="320">
        <f t="shared" si="431"/>
        <v>0</v>
      </c>
      <c r="T1891" s="320">
        <f t="shared" si="432"/>
        <v>0</v>
      </c>
      <c r="U1891" s="320"/>
      <c r="V1891" s="320" t="e">
        <f>VLOOKUP(S1891,'Price list'!D$15:S$298,15,FALSE)</f>
        <v>#N/A</v>
      </c>
      <c r="W1891" s="320">
        <f t="shared" si="433"/>
        <v>0</v>
      </c>
      <c r="X1891" s="320">
        <f t="shared" si="434"/>
        <v>0</v>
      </c>
      <c r="Y1891" s="318" t="e">
        <f t="shared" si="430"/>
        <v>#N/A</v>
      </c>
      <c r="Z1891" s="318">
        <f t="shared" si="435"/>
        <v>0</v>
      </c>
      <c r="AC1891" s="318" t="e">
        <f t="shared" si="436"/>
        <v>#N/A</v>
      </c>
      <c r="AD1891" s="318">
        <f t="shared" si="437"/>
        <v>0</v>
      </c>
      <c r="AE1891" s="318" t="e">
        <f t="shared" si="438"/>
        <v>#N/A</v>
      </c>
      <c r="AF1891" s="318" t="e">
        <f>VLOOKUP(AC1891,'Price list'!AN:AO,2,FALSE)</f>
        <v>#N/A</v>
      </c>
      <c r="AG1891" s="318">
        <f t="shared" si="439"/>
        <v>0</v>
      </c>
      <c r="AH1891" s="318">
        <f t="shared" si="440"/>
        <v>0</v>
      </c>
      <c r="AI1891" s="318">
        <f t="shared" si="441"/>
        <v>0</v>
      </c>
    </row>
    <row r="1892" spans="19:35" x14ac:dyDescent="0.25">
      <c r="S1892" s="320">
        <f t="shared" si="431"/>
        <v>0</v>
      </c>
      <c r="T1892" s="320">
        <f t="shared" si="432"/>
        <v>0</v>
      </c>
      <c r="U1892" s="320"/>
      <c r="V1892" s="320" t="e">
        <f>VLOOKUP(S1892,'Price list'!D$15:S$298,15,FALSE)</f>
        <v>#N/A</v>
      </c>
      <c r="W1892" s="320">
        <f t="shared" si="433"/>
        <v>0</v>
      </c>
      <c r="X1892" s="320">
        <f t="shared" si="434"/>
        <v>0</v>
      </c>
      <c r="Y1892" s="318" t="e">
        <f t="shared" si="430"/>
        <v>#N/A</v>
      </c>
      <c r="Z1892" s="318">
        <f t="shared" si="435"/>
        <v>0</v>
      </c>
      <c r="AC1892" s="318" t="e">
        <f t="shared" si="436"/>
        <v>#N/A</v>
      </c>
      <c r="AD1892" s="318">
        <f t="shared" si="437"/>
        <v>0</v>
      </c>
      <c r="AE1892" s="318" t="e">
        <f t="shared" si="438"/>
        <v>#N/A</v>
      </c>
      <c r="AF1892" s="318" t="e">
        <f>VLOOKUP(AC1892,'Price list'!AN:AO,2,FALSE)</f>
        <v>#N/A</v>
      </c>
      <c r="AG1892" s="318">
        <f t="shared" si="439"/>
        <v>0</v>
      </c>
      <c r="AH1892" s="318">
        <f t="shared" si="440"/>
        <v>0</v>
      </c>
      <c r="AI1892" s="318">
        <f t="shared" si="441"/>
        <v>0</v>
      </c>
    </row>
    <row r="1893" spans="19:35" x14ac:dyDescent="0.25">
      <c r="S1893" s="320">
        <f t="shared" si="431"/>
        <v>0</v>
      </c>
      <c r="T1893" s="320">
        <f t="shared" si="432"/>
        <v>0</v>
      </c>
      <c r="U1893" s="320"/>
      <c r="V1893" s="320" t="e">
        <f>VLOOKUP(S1893,'Price list'!D$15:S$298,15,FALSE)</f>
        <v>#N/A</v>
      </c>
      <c r="W1893" s="320">
        <f t="shared" si="433"/>
        <v>0</v>
      </c>
      <c r="X1893" s="320">
        <f t="shared" si="434"/>
        <v>0</v>
      </c>
      <c r="Y1893" s="318" t="e">
        <f t="shared" si="430"/>
        <v>#N/A</v>
      </c>
      <c r="Z1893" s="318">
        <f t="shared" si="435"/>
        <v>0</v>
      </c>
      <c r="AC1893" s="318" t="e">
        <f t="shared" si="436"/>
        <v>#N/A</v>
      </c>
      <c r="AD1893" s="318">
        <f t="shared" si="437"/>
        <v>0</v>
      </c>
      <c r="AE1893" s="318" t="e">
        <f t="shared" si="438"/>
        <v>#N/A</v>
      </c>
      <c r="AF1893" s="318" t="e">
        <f>VLOOKUP(AC1893,'Price list'!AN:AO,2,FALSE)</f>
        <v>#N/A</v>
      </c>
      <c r="AG1893" s="318">
        <f t="shared" si="439"/>
        <v>0</v>
      </c>
      <c r="AH1893" s="318">
        <f t="shared" si="440"/>
        <v>0</v>
      </c>
      <c r="AI1893" s="318">
        <f t="shared" si="441"/>
        <v>0</v>
      </c>
    </row>
    <row r="1894" spans="19:35" x14ac:dyDescent="0.25">
      <c r="S1894" s="320">
        <f t="shared" si="431"/>
        <v>0</v>
      </c>
      <c r="T1894" s="320">
        <f t="shared" si="432"/>
        <v>0</v>
      </c>
      <c r="U1894" s="320"/>
      <c r="V1894" s="320" t="e">
        <f>VLOOKUP(S1894,'Price list'!D$15:S$298,15,FALSE)</f>
        <v>#N/A</v>
      </c>
      <c r="W1894" s="320">
        <f t="shared" si="433"/>
        <v>0</v>
      </c>
      <c r="X1894" s="320">
        <f t="shared" si="434"/>
        <v>0</v>
      </c>
      <c r="Y1894" s="318" t="e">
        <f t="shared" si="430"/>
        <v>#N/A</v>
      </c>
      <c r="Z1894" s="318">
        <f t="shared" si="435"/>
        <v>0</v>
      </c>
      <c r="AC1894" s="318" t="e">
        <f t="shared" si="436"/>
        <v>#N/A</v>
      </c>
      <c r="AD1894" s="318">
        <f t="shared" si="437"/>
        <v>0</v>
      </c>
      <c r="AE1894" s="318" t="e">
        <f t="shared" si="438"/>
        <v>#N/A</v>
      </c>
      <c r="AF1894" s="318" t="e">
        <f>VLOOKUP(AC1894,'Price list'!AN:AO,2,FALSE)</f>
        <v>#N/A</v>
      </c>
      <c r="AG1894" s="318">
        <f t="shared" si="439"/>
        <v>0</v>
      </c>
      <c r="AH1894" s="318">
        <f t="shared" si="440"/>
        <v>0</v>
      </c>
      <c r="AI1894" s="318">
        <f t="shared" si="441"/>
        <v>0</v>
      </c>
    </row>
    <row r="1895" spans="19:35" x14ac:dyDescent="0.25">
      <c r="S1895" s="320">
        <f t="shared" si="431"/>
        <v>0</v>
      </c>
      <c r="T1895" s="320">
        <f t="shared" si="432"/>
        <v>0</v>
      </c>
      <c r="U1895" s="320"/>
      <c r="V1895" s="320" t="e">
        <f>VLOOKUP(S1895,'Price list'!D$15:S$298,15,FALSE)</f>
        <v>#N/A</v>
      </c>
      <c r="W1895" s="320">
        <f t="shared" si="433"/>
        <v>0</v>
      </c>
      <c r="X1895" s="320">
        <f t="shared" si="434"/>
        <v>0</v>
      </c>
      <c r="Y1895" s="318" t="e">
        <f t="shared" si="430"/>
        <v>#N/A</v>
      </c>
      <c r="Z1895" s="318">
        <f t="shared" si="435"/>
        <v>0</v>
      </c>
      <c r="AC1895" s="318" t="e">
        <f t="shared" si="436"/>
        <v>#N/A</v>
      </c>
      <c r="AD1895" s="318">
        <f t="shared" si="437"/>
        <v>0</v>
      </c>
      <c r="AE1895" s="318" t="e">
        <f t="shared" si="438"/>
        <v>#N/A</v>
      </c>
      <c r="AF1895" s="318" t="e">
        <f>VLOOKUP(AC1895,'Price list'!AN:AO,2,FALSE)</f>
        <v>#N/A</v>
      </c>
      <c r="AG1895" s="318">
        <f t="shared" si="439"/>
        <v>0</v>
      </c>
      <c r="AH1895" s="318">
        <f t="shared" si="440"/>
        <v>0</v>
      </c>
      <c r="AI1895" s="318">
        <f t="shared" si="441"/>
        <v>0</v>
      </c>
    </row>
    <row r="1896" spans="19:35" x14ac:dyDescent="0.25">
      <c r="S1896" s="320">
        <f t="shared" si="431"/>
        <v>0</v>
      </c>
      <c r="T1896" s="320">
        <f t="shared" si="432"/>
        <v>0</v>
      </c>
      <c r="U1896" s="320"/>
      <c r="V1896" s="320" t="e">
        <f>VLOOKUP(S1896,'Price list'!D$15:S$298,15,FALSE)</f>
        <v>#N/A</v>
      </c>
      <c r="W1896" s="320">
        <f t="shared" si="433"/>
        <v>0</v>
      </c>
      <c r="X1896" s="320">
        <f t="shared" si="434"/>
        <v>0</v>
      </c>
      <c r="Y1896" s="318" t="e">
        <f t="shared" si="430"/>
        <v>#N/A</v>
      </c>
      <c r="Z1896" s="318">
        <f t="shared" si="435"/>
        <v>0</v>
      </c>
      <c r="AC1896" s="318" t="e">
        <f t="shared" si="436"/>
        <v>#N/A</v>
      </c>
      <c r="AD1896" s="318">
        <f t="shared" si="437"/>
        <v>0</v>
      </c>
      <c r="AE1896" s="318" t="e">
        <f t="shared" si="438"/>
        <v>#N/A</v>
      </c>
      <c r="AF1896" s="318" t="e">
        <f>VLOOKUP(AC1896,'Price list'!AN:AO,2,FALSE)</f>
        <v>#N/A</v>
      </c>
      <c r="AG1896" s="318">
        <f t="shared" si="439"/>
        <v>0</v>
      </c>
      <c r="AH1896" s="318">
        <f t="shared" si="440"/>
        <v>0</v>
      </c>
      <c r="AI1896" s="318">
        <f t="shared" si="441"/>
        <v>0</v>
      </c>
    </row>
    <row r="1897" spans="19:35" x14ac:dyDescent="0.25">
      <c r="S1897" s="320">
        <f t="shared" si="431"/>
        <v>0</v>
      </c>
      <c r="T1897" s="320">
        <f t="shared" si="432"/>
        <v>0</v>
      </c>
      <c r="U1897" s="320"/>
      <c r="V1897" s="320" t="e">
        <f>VLOOKUP(S1897,'Price list'!D$15:S$298,15,FALSE)</f>
        <v>#N/A</v>
      </c>
      <c r="W1897" s="320">
        <f t="shared" si="433"/>
        <v>0</v>
      </c>
      <c r="X1897" s="320">
        <f t="shared" si="434"/>
        <v>0</v>
      </c>
      <c r="Y1897" s="318" t="e">
        <f t="shared" si="430"/>
        <v>#N/A</v>
      </c>
      <c r="Z1897" s="318">
        <f t="shared" si="435"/>
        <v>0</v>
      </c>
      <c r="AC1897" s="318" t="e">
        <f t="shared" si="436"/>
        <v>#N/A</v>
      </c>
      <c r="AD1897" s="318">
        <f t="shared" si="437"/>
        <v>0</v>
      </c>
      <c r="AE1897" s="318" t="e">
        <f t="shared" si="438"/>
        <v>#N/A</v>
      </c>
      <c r="AF1897" s="318" t="e">
        <f>VLOOKUP(AC1897,'Price list'!AN:AO,2,FALSE)</f>
        <v>#N/A</v>
      </c>
      <c r="AG1897" s="318">
        <f t="shared" si="439"/>
        <v>0</v>
      </c>
      <c r="AH1897" s="318">
        <f t="shared" si="440"/>
        <v>0</v>
      </c>
      <c r="AI1897" s="318">
        <f t="shared" si="441"/>
        <v>0</v>
      </c>
    </row>
    <row r="1898" spans="19:35" x14ac:dyDescent="0.25">
      <c r="S1898" s="320">
        <f t="shared" si="431"/>
        <v>0</v>
      </c>
      <c r="T1898" s="320">
        <f t="shared" si="432"/>
        <v>0</v>
      </c>
      <c r="U1898" s="320"/>
      <c r="V1898" s="320" t="e">
        <f>VLOOKUP(S1898,'Price list'!D$15:S$298,15,FALSE)</f>
        <v>#N/A</v>
      </c>
      <c r="W1898" s="320">
        <f t="shared" si="433"/>
        <v>0</v>
      </c>
      <c r="X1898" s="320">
        <f t="shared" si="434"/>
        <v>0</v>
      </c>
      <c r="Y1898" s="318" t="e">
        <f t="shared" si="430"/>
        <v>#N/A</v>
      </c>
      <c r="Z1898" s="318">
        <f t="shared" si="435"/>
        <v>0</v>
      </c>
      <c r="AC1898" s="318" t="e">
        <f t="shared" si="436"/>
        <v>#N/A</v>
      </c>
      <c r="AD1898" s="318">
        <f t="shared" si="437"/>
        <v>0</v>
      </c>
      <c r="AE1898" s="318" t="e">
        <f t="shared" si="438"/>
        <v>#N/A</v>
      </c>
      <c r="AF1898" s="318" t="e">
        <f>VLOOKUP(AC1898,'Price list'!AN:AO,2,FALSE)</f>
        <v>#N/A</v>
      </c>
      <c r="AG1898" s="318">
        <f t="shared" si="439"/>
        <v>0</v>
      </c>
      <c r="AH1898" s="318">
        <f t="shared" si="440"/>
        <v>0</v>
      </c>
      <c r="AI1898" s="318">
        <f t="shared" si="441"/>
        <v>0</v>
      </c>
    </row>
    <row r="1899" spans="19:35" x14ac:dyDescent="0.25">
      <c r="S1899" s="320">
        <f t="shared" si="431"/>
        <v>0</v>
      </c>
      <c r="T1899" s="320">
        <f t="shared" si="432"/>
        <v>0</v>
      </c>
      <c r="U1899" s="320"/>
      <c r="V1899" s="320" t="e">
        <f>VLOOKUP(S1899,'Price list'!D$15:S$298,15,FALSE)</f>
        <v>#N/A</v>
      </c>
      <c r="W1899" s="320">
        <f t="shared" si="433"/>
        <v>0</v>
      </c>
      <c r="X1899" s="320">
        <f t="shared" si="434"/>
        <v>0</v>
      </c>
      <c r="Y1899" s="318" t="e">
        <f t="shared" si="430"/>
        <v>#N/A</v>
      </c>
      <c r="Z1899" s="318">
        <f t="shared" si="435"/>
        <v>0</v>
      </c>
      <c r="AC1899" s="318" t="e">
        <f t="shared" si="436"/>
        <v>#N/A</v>
      </c>
      <c r="AD1899" s="318">
        <f t="shared" si="437"/>
        <v>0</v>
      </c>
      <c r="AE1899" s="318" t="e">
        <f t="shared" si="438"/>
        <v>#N/A</v>
      </c>
      <c r="AF1899" s="318" t="e">
        <f>VLOOKUP(AC1899,'Price list'!AN:AO,2,FALSE)</f>
        <v>#N/A</v>
      </c>
      <c r="AG1899" s="318">
        <f t="shared" si="439"/>
        <v>0</v>
      </c>
      <c r="AH1899" s="318">
        <f t="shared" si="440"/>
        <v>0</v>
      </c>
      <c r="AI1899" s="318">
        <f t="shared" si="441"/>
        <v>0</v>
      </c>
    </row>
    <row r="1900" spans="19:35" x14ac:dyDescent="0.25">
      <c r="S1900" s="320">
        <f t="shared" si="431"/>
        <v>0</v>
      </c>
      <c r="T1900" s="320">
        <f t="shared" si="432"/>
        <v>0</v>
      </c>
      <c r="U1900" s="320"/>
      <c r="V1900" s="320" t="e">
        <f>VLOOKUP(S1900,'Price list'!D$15:S$298,15,FALSE)</f>
        <v>#N/A</v>
      </c>
      <c r="W1900" s="320">
        <f t="shared" si="433"/>
        <v>0</v>
      </c>
      <c r="X1900" s="320">
        <f t="shared" si="434"/>
        <v>0</v>
      </c>
      <c r="Y1900" s="318" t="e">
        <f t="shared" si="430"/>
        <v>#N/A</v>
      </c>
      <c r="Z1900" s="318">
        <f t="shared" si="435"/>
        <v>0</v>
      </c>
      <c r="AC1900" s="318" t="e">
        <f t="shared" si="436"/>
        <v>#N/A</v>
      </c>
      <c r="AD1900" s="318">
        <f t="shared" si="437"/>
        <v>0</v>
      </c>
      <c r="AE1900" s="318" t="e">
        <f t="shared" si="438"/>
        <v>#N/A</v>
      </c>
      <c r="AF1900" s="318" t="e">
        <f>VLOOKUP(AC1900,'Price list'!AN:AO,2,FALSE)</f>
        <v>#N/A</v>
      </c>
      <c r="AG1900" s="318">
        <f t="shared" si="439"/>
        <v>0</v>
      </c>
      <c r="AH1900" s="318">
        <f t="shared" si="440"/>
        <v>0</v>
      </c>
      <c r="AI1900" s="318">
        <f t="shared" si="441"/>
        <v>0</v>
      </c>
    </row>
    <row r="1901" spans="19:35" x14ac:dyDescent="0.25">
      <c r="S1901" s="320">
        <f t="shared" si="431"/>
        <v>0</v>
      </c>
      <c r="T1901" s="320">
        <f t="shared" si="432"/>
        <v>0</v>
      </c>
      <c r="U1901" s="320"/>
      <c r="V1901" s="320" t="e">
        <f>VLOOKUP(S1901,'Price list'!D$15:S$298,15,FALSE)</f>
        <v>#N/A</v>
      </c>
      <c r="W1901" s="320">
        <f t="shared" si="433"/>
        <v>0</v>
      </c>
      <c r="X1901" s="320">
        <f t="shared" si="434"/>
        <v>0</v>
      </c>
      <c r="Y1901" s="318" t="e">
        <f t="shared" si="430"/>
        <v>#N/A</v>
      </c>
      <c r="Z1901" s="318">
        <f t="shared" si="435"/>
        <v>0</v>
      </c>
      <c r="AC1901" s="318" t="e">
        <f t="shared" si="436"/>
        <v>#N/A</v>
      </c>
      <c r="AD1901" s="318">
        <f t="shared" si="437"/>
        <v>0</v>
      </c>
      <c r="AE1901" s="318" t="e">
        <f t="shared" si="438"/>
        <v>#N/A</v>
      </c>
      <c r="AF1901" s="318" t="e">
        <f>VLOOKUP(AC1901,'Price list'!AN:AO,2,FALSE)</f>
        <v>#N/A</v>
      </c>
      <c r="AG1901" s="318">
        <f t="shared" si="439"/>
        <v>0</v>
      </c>
      <c r="AH1901" s="318">
        <f t="shared" si="440"/>
        <v>0</v>
      </c>
      <c r="AI1901" s="318">
        <f t="shared" si="441"/>
        <v>0</v>
      </c>
    </row>
    <row r="1902" spans="19:35" x14ac:dyDescent="0.25">
      <c r="S1902" s="320">
        <f t="shared" si="431"/>
        <v>0</v>
      </c>
      <c r="T1902" s="320">
        <f t="shared" si="432"/>
        <v>0</v>
      </c>
      <c r="U1902" s="320"/>
      <c r="V1902" s="320" t="e">
        <f>VLOOKUP(S1902,'Price list'!D$15:S$298,15,FALSE)</f>
        <v>#N/A</v>
      </c>
      <c r="W1902" s="320">
        <f t="shared" si="433"/>
        <v>0</v>
      </c>
      <c r="X1902" s="320">
        <f t="shared" si="434"/>
        <v>0</v>
      </c>
      <c r="Y1902" s="318" t="e">
        <f t="shared" si="430"/>
        <v>#N/A</v>
      </c>
      <c r="Z1902" s="318">
        <f t="shared" si="435"/>
        <v>0</v>
      </c>
      <c r="AC1902" s="318" t="e">
        <f t="shared" si="436"/>
        <v>#N/A</v>
      </c>
      <c r="AD1902" s="318">
        <f t="shared" si="437"/>
        <v>0</v>
      </c>
      <c r="AE1902" s="318" t="e">
        <f t="shared" si="438"/>
        <v>#N/A</v>
      </c>
      <c r="AF1902" s="318" t="e">
        <f>VLOOKUP(AC1902,'Price list'!AN:AO,2,FALSE)</f>
        <v>#N/A</v>
      </c>
      <c r="AG1902" s="318">
        <f t="shared" si="439"/>
        <v>0</v>
      </c>
      <c r="AH1902" s="318">
        <f t="shared" si="440"/>
        <v>0</v>
      </c>
      <c r="AI1902" s="318">
        <f t="shared" si="441"/>
        <v>0</v>
      </c>
    </row>
    <row r="1903" spans="19:35" x14ac:dyDescent="0.25">
      <c r="S1903" s="320">
        <f t="shared" si="431"/>
        <v>0</v>
      </c>
      <c r="T1903" s="320">
        <f t="shared" si="432"/>
        <v>0</v>
      </c>
      <c r="U1903" s="320"/>
      <c r="V1903" s="320" t="e">
        <f>VLOOKUP(S1903,'Price list'!D$15:S$298,15,FALSE)</f>
        <v>#N/A</v>
      </c>
      <c r="W1903" s="320">
        <f t="shared" si="433"/>
        <v>0</v>
      </c>
      <c r="X1903" s="320">
        <f t="shared" si="434"/>
        <v>0</v>
      </c>
      <c r="Y1903" s="318" t="e">
        <f t="shared" si="430"/>
        <v>#N/A</v>
      </c>
      <c r="Z1903" s="318">
        <f t="shared" si="435"/>
        <v>0</v>
      </c>
      <c r="AC1903" s="318" t="e">
        <f t="shared" si="436"/>
        <v>#N/A</v>
      </c>
      <c r="AD1903" s="318">
        <f t="shared" si="437"/>
        <v>0</v>
      </c>
      <c r="AE1903" s="318" t="e">
        <f t="shared" si="438"/>
        <v>#N/A</v>
      </c>
      <c r="AF1903" s="318" t="e">
        <f>VLOOKUP(AC1903,'Price list'!AN:AO,2,FALSE)</f>
        <v>#N/A</v>
      </c>
      <c r="AG1903" s="318">
        <f t="shared" si="439"/>
        <v>0</v>
      </c>
      <c r="AH1903" s="318">
        <f t="shared" si="440"/>
        <v>0</v>
      </c>
      <c r="AI1903" s="318">
        <f t="shared" si="441"/>
        <v>0</v>
      </c>
    </row>
    <row r="1904" spans="19:35" x14ac:dyDescent="0.25">
      <c r="S1904" s="320">
        <f t="shared" si="431"/>
        <v>0</v>
      </c>
      <c r="T1904" s="320">
        <f t="shared" si="432"/>
        <v>0</v>
      </c>
      <c r="U1904" s="320"/>
      <c r="V1904" s="320" t="e">
        <f>VLOOKUP(S1904,'Price list'!D$15:S$298,15,FALSE)</f>
        <v>#N/A</v>
      </c>
      <c r="W1904" s="320">
        <f t="shared" si="433"/>
        <v>0</v>
      </c>
      <c r="X1904" s="320">
        <f t="shared" si="434"/>
        <v>0</v>
      </c>
      <c r="Y1904" s="318" t="e">
        <f t="shared" si="430"/>
        <v>#N/A</v>
      </c>
      <c r="Z1904" s="318">
        <f t="shared" si="435"/>
        <v>0</v>
      </c>
      <c r="AC1904" s="318" t="e">
        <f t="shared" si="436"/>
        <v>#N/A</v>
      </c>
      <c r="AD1904" s="318">
        <f t="shared" si="437"/>
        <v>0</v>
      </c>
      <c r="AE1904" s="318" t="e">
        <f t="shared" si="438"/>
        <v>#N/A</v>
      </c>
      <c r="AF1904" s="318" t="e">
        <f>VLOOKUP(AC1904,'Price list'!AN:AO,2,FALSE)</f>
        <v>#N/A</v>
      </c>
      <c r="AG1904" s="318">
        <f t="shared" si="439"/>
        <v>0</v>
      </c>
      <c r="AH1904" s="318">
        <f t="shared" si="440"/>
        <v>0</v>
      </c>
      <c r="AI1904" s="318">
        <f t="shared" si="441"/>
        <v>0</v>
      </c>
    </row>
    <row r="1905" spans="19:35" x14ac:dyDescent="0.25">
      <c r="S1905" s="320">
        <f t="shared" si="431"/>
        <v>0</v>
      </c>
      <c r="T1905" s="320">
        <f t="shared" si="432"/>
        <v>0</v>
      </c>
      <c r="U1905" s="320"/>
      <c r="V1905" s="320" t="e">
        <f>VLOOKUP(S1905,'Price list'!D$15:S$298,15,FALSE)</f>
        <v>#N/A</v>
      </c>
      <c r="W1905" s="320">
        <f t="shared" si="433"/>
        <v>0</v>
      </c>
      <c r="X1905" s="320">
        <f t="shared" si="434"/>
        <v>0</v>
      </c>
      <c r="Y1905" s="318" t="e">
        <f t="shared" si="430"/>
        <v>#N/A</v>
      </c>
      <c r="Z1905" s="318">
        <f t="shared" si="435"/>
        <v>0</v>
      </c>
      <c r="AC1905" s="318" t="e">
        <f t="shared" si="436"/>
        <v>#N/A</v>
      </c>
      <c r="AD1905" s="318">
        <f t="shared" si="437"/>
        <v>0</v>
      </c>
      <c r="AE1905" s="318" t="e">
        <f t="shared" si="438"/>
        <v>#N/A</v>
      </c>
      <c r="AF1905" s="318" t="e">
        <f>VLOOKUP(AC1905,'Price list'!AN:AO,2,FALSE)</f>
        <v>#N/A</v>
      </c>
      <c r="AG1905" s="318">
        <f t="shared" si="439"/>
        <v>0</v>
      </c>
      <c r="AH1905" s="318">
        <f t="shared" si="440"/>
        <v>0</v>
      </c>
      <c r="AI1905" s="318">
        <f t="shared" si="441"/>
        <v>0</v>
      </c>
    </row>
    <row r="1906" spans="19:35" x14ac:dyDescent="0.25">
      <c r="S1906" s="320">
        <f t="shared" si="431"/>
        <v>0</v>
      </c>
      <c r="T1906" s="320">
        <f t="shared" si="432"/>
        <v>0</v>
      </c>
      <c r="U1906" s="320"/>
      <c r="V1906" s="320" t="e">
        <f>VLOOKUP(S1906,'Price list'!D$15:S$298,15,FALSE)</f>
        <v>#N/A</v>
      </c>
      <c r="W1906" s="320">
        <f t="shared" si="433"/>
        <v>0</v>
      </c>
      <c r="X1906" s="320">
        <f t="shared" si="434"/>
        <v>0</v>
      </c>
      <c r="Y1906" s="318" t="e">
        <f t="shared" si="430"/>
        <v>#N/A</v>
      </c>
      <c r="Z1906" s="318">
        <f t="shared" si="435"/>
        <v>0</v>
      </c>
      <c r="AC1906" s="318" t="e">
        <f t="shared" si="436"/>
        <v>#N/A</v>
      </c>
      <c r="AD1906" s="318">
        <f t="shared" si="437"/>
        <v>0</v>
      </c>
      <c r="AE1906" s="318" t="e">
        <f t="shared" si="438"/>
        <v>#N/A</v>
      </c>
      <c r="AF1906" s="318" t="e">
        <f>VLOOKUP(AC1906,'Price list'!AN:AO,2,FALSE)</f>
        <v>#N/A</v>
      </c>
      <c r="AG1906" s="318">
        <f t="shared" si="439"/>
        <v>0</v>
      </c>
      <c r="AH1906" s="318">
        <f t="shared" si="440"/>
        <v>0</v>
      </c>
      <c r="AI1906" s="318">
        <f t="shared" si="441"/>
        <v>0</v>
      </c>
    </row>
    <row r="1907" spans="19:35" x14ac:dyDescent="0.25">
      <c r="S1907" s="320">
        <f t="shared" si="431"/>
        <v>0</v>
      </c>
      <c r="T1907" s="320">
        <f t="shared" si="432"/>
        <v>0</v>
      </c>
      <c r="U1907" s="320"/>
      <c r="V1907" s="320" t="e">
        <f>VLOOKUP(S1907,'Price list'!D$15:S$298,15,FALSE)</f>
        <v>#N/A</v>
      </c>
      <c r="W1907" s="320">
        <f t="shared" si="433"/>
        <v>0</v>
      </c>
      <c r="X1907" s="320">
        <f t="shared" si="434"/>
        <v>0</v>
      </c>
      <c r="Y1907" s="318" t="e">
        <f t="shared" si="430"/>
        <v>#N/A</v>
      </c>
      <c r="Z1907" s="318">
        <f t="shared" si="435"/>
        <v>0</v>
      </c>
      <c r="AC1907" s="318" t="e">
        <f t="shared" si="436"/>
        <v>#N/A</v>
      </c>
      <c r="AD1907" s="318">
        <f t="shared" si="437"/>
        <v>0</v>
      </c>
      <c r="AE1907" s="318" t="e">
        <f t="shared" si="438"/>
        <v>#N/A</v>
      </c>
      <c r="AF1907" s="318" t="e">
        <f>VLOOKUP(AC1907,'Price list'!AN:AO,2,FALSE)</f>
        <v>#N/A</v>
      </c>
      <c r="AG1907" s="318">
        <f t="shared" si="439"/>
        <v>0</v>
      </c>
      <c r="AH1907" s="318">
        <f t="shared" si="440"/>
        <v>0</v>
      </c>
      <c r="AI1907" s="318">
        <f t="shared" si="441"/>
        <v>0</v>
      </c>
    </row>
    <row r="1908" spans="19:35" x14ac:dyDescent="0.25">
      <c r="S1908" s="320">
        <f t="shared" si="431"/>
        <v>0</v>
      </c>
      <c r="T1908" s="320">
        <f t="shared" si="432"/>
        <v>0</v>
      </c>
      <c r="U1908" s="320"/>
      <c r="V1908" s="320" t="e">
        <f>VLOOKUP(S1908,'Price list'!D$15:S$298,15,FALSE)</f>
        <v>#N/A</v>
      </c>
      <c r="W1908" s="320">
        <f t="shared" si="433"/>
        <v>0</v>
      </c>
      <c r="X1908" s="320">
        <f t="shared" si="434"/>
        <v>0</v>
      </c>
      <c r="Y1908" s="318" t="e">
        <f t="shared" si="430"/>
        <v>#N/A</v>
      </c>
      <c r="Z1908" s="318">
        <f t="shared" si="435"/>
        <v>0</v>
      </c>
      <c r="AC1908" s="318" t="e">
        <f t="shared" si="436"/>
        <v>#N/A</v>
      </c>
      <c r="AD1908" s="318">
        <f t="shared" si="437"/>
        <v>0</v>
      </c>
      <c r="AE1908" s="318" t="e">
        <f t="shared" si="438"/>
        <v>#N/A</v>
      </c>
      <c r="AF1908" s="318" t="e">
        <f>VLOOKUP(AC1908,'Price list'!AN:AO,2,FALSE)</f>
        <v>#N/A</v>
      </c>
      <c r="AG1908" s="318">
        <f t="shared" si="439"/>
        <v>0</v>
      </c>
      <c r="AH1908" s="318">
        <f t="shared" si="440"/>
        <v>0</v>
      </c>
      <c r="AI1908" s="318">
        <f t="shared" si="441"/>
        <v>0</v>
      </c>
    </row>
    <row r="1909" spans="19:35" x14ac:dyDescent="0.25">
      <c r="S1909" s="320">
        <f t="shared" si="431"/>
        <v>0</v>
      </c>
      <c r="T1909" s="320">
        <f t="shared" si="432"/>
        <v>0</v>
      </c>
      <c r="U1909" s="320"/>
      <c r="V1909" s="320" t="e">
        <f>VLOOKUP(S1909,'Price list'!D$15:S$298,15,FALSE)</f>
        <v>#N/A</v>
      </c>
      <c r="W1909" s="320">
        <f t="shared" si="433"/>
        <v>0</v>
      </c>
      <c r="X1909" s="320">
        <f t="shared" si="434"/>
        <v>0</v>
      </c>
      <c r="Y1909" s="318" t="e">
        <f t="shared" si="430"/>
        <v>#N/A</v>
      </c>
      <c r="Z1909" s="318">
        <f t="shared" si="435"/>
        <v>0</v>
      </c>
      <c r="AC1909" s="318" t="e">
        <f t="shared" si="436"/>
        <v>#N/A</v>
      </c>
      <c r="AD1909" s="318">
        <f t="shared" si="437"/>
        <v>0</v>
      </c>
      <c r="AE1909" s="318" t="e">
        <f t="shared" si="438"/>
        <v>#N/A</v>
      </c>
      <c r="AF1909" s="318" t="e">
        <f>VLOOKUP(AC1909,'Price list'!AN:AO,2,FALSE)</f>
        <v>#N/A</v>
      </c>
      <c r="AG1909" s="318">
        <f t="shared" si="439"/>
        <v>0</v>
      </c>
      <c r="AH1909" s="318">
        <f t="shared" si="440"/>
        <v>0</v>
      </c>
      <c r="AI1909" s="318">
        <f t="shared" si="441"/>
        <v>0</v>
      </c>
    </row>
    <row r="1910" spans="19:35" x14ac:dyDescent="0.25">
      <c r="S1910" s="320">
        <f t="shared" si="431"/>
        <v>0</v>
      </c>
      <c r="T1910" s="320">
        <f t="shared" si="432"/>
        <v>0</v>
      </c>
      <c r="U1910" s="320"/>
      <c r="V1910" s="320" t="e">
        <f>VLOOKUP(S1910,'Price list'!D$15:S$298,15,FALSE)</f>
        <v>#N/A</v>
      </c>
      <c r="W1910" s="320">
        <f t="shared" si="433"/>
        <v>0</v>
      </c>
      <c r="X1910" s="320">
        <f t="shared" si="434"/>
        <v>0</v>
      </c>
      <c r="Y1910" s="318" t="e">
        <f t="shared" si="430"/>
        <v>#N/A</v>
      </c>
      <c r="Z1910" s="318">
        <f t="shared" si="435"/>
        <v>0</v>
      </c>
      <c r="AC1910" s="318" t="e">
        <f t="shared" si="436"/>
        <v>#N/A</v>
      </c>
      <c r="AD1910" s="318">
        <f t="shared" si="437"/>
        <v>0</v>
      </c>
      <c r="AE1910" s="318" t="e">
        <f t="shared" si="438"/>
        <v>#N/A</v>
      </c>
      <c r="AF1910" s="318" t="e">
        <f>VLOOKUP(AC1910,'Price list'!AN:AO,2,FALSE)</f>
        <v>#N/A</v>
      </c>
      <c r="AG1910" s="318">
        <f t="shared" si="439"/>
        <v>0</v>
      </c>
      <c r="AH1910" s="318">
        <f t="shared" si="440"/>
        <v>0</v>
      </c>
      <c r="AI1910" s="318">
        <f t="shared" si="441"/>
        <v>0</v>
      </c>
    </row>
    <row r="1911" spans="19:35" x14ac:dyDescent="0.25">
      <c r="S1911" s="320">
        <f t="shared" si="431"/>
        <v>0</v>
      </c>
      <c r="T1911" s="320">
        <f t="shared" si="432"/>
        <v>0</v>
      </c>
      <c r="U1911" s="320"/>
      <c r="V1911" s="320" t="e">
        <f>VLOOKUP(S1911,'Price list'!D$15:S$298,15,FALSE)</f>
        <v>#N/A</v>
      </c>
      <c r="W1911" s="320">
        <f t="shared" si="433"/>
        <v>0</v>
      </c>
      <c r="X1911" s="320">
        <f t="shared" si="434"/>
        <v>0</v>
      </c>
      <c r="Y1911" s="318" t="e">
        <f t="shared" si="430"/>
        <v>#N/A</v>
      </c>
      <c r="Z1911" s="318">
        <f t="shared" si="435"/>
        <v>0</v>
      </c>
      <c r="AC1911" s="318" t="e">
        <f t="shared" si="436"/>
        <v>#N/A</v>
      </c>
      <c r="AD1911" s="318">
        <f t="shared" si="437"/>
        <v>0</v>
      </c>
      <c r="AE1911" s="318" t="e">
        <f t="shared" si="438"/>
        <v>#N/A</v>
      </c>
      <c r="AF1911" s="318" t="e">
        <f>VLOOKUP(AC1911,'Price list'!AN:AO,2,FALSE)</f>
        <v>#N/A</v>
      </c>
      <c r="AG1911" s="318">
        <f t="shared" si="439"/>
        <v>0</v>
      </c>
      <c r="AH1911" s="318">
        <f t="shared" si="440"/>
        <v>0</v>
      </c>
      <c r="AI1911" s="318">
        <f t="shared" si="441"/>
        <v>0</v>
      </c>
    </row>
    <row r="1912" spans="19:35" x14ac:dyDescent="0.25">
      <c r="S1912" s="320">
        <f t="shared" si="431"/>
        <v>0</v>
      </c>
      <c r="T1912" s="320">
        <f t="shared" si="432"/>
        <v>0</v>
      </c>
      <c r="U1912" s="320"/>
      <c r="V1912" s="320" t="e">
        <f>VLOOKUP(S1912,'Price list'!D$15:S$298,15,FALSE)</f>
        <v>#N/A</v>
      </c>
      <c r="W1912" s="320">
        <f t="shared" si="433"/>
        <v>0</v>
      </c>
      <c r="X1912" s="320">
        <f t="shared" si="434"/>
        <v>0</v>
      </c>
      <c r="Y1912" s="318" t="e">
        <f t="shared" si="430"/>
        <v>#N/A</v>
      </c>
      <c r="Z1912" s="318">
        <f t="shared" si="435"/>
        <v>0</v>
      </c>
      <c r="AC1912" s="318" t="e">
        <f t="shared" si="436"/>
        <v>#N/A</v>
      </c>
      <c r="AD1912" s="318">
        <f t="shared" si="437"/>
        <v>0</v>
      </c>
      <c r="AE1912" s="318" t="e">
        <f t="shared" si="438"/>
        <v>#N/A</v>
      </c>
      <c r="AF1912" s="318" t="e">
        <f>VLOOKUP(AC1912,'Price list'!AN:AO,2,FALSE)</f>
        <v>#N/A</v>
      </c>
      <c r="AG1912" s="318">
        <f t="shared" si="439"/>
        <v>0</v>
      </c>
      <c r="AH1912" s="318">
        <f t="shared" si="440"/>
        <v>0</v>
      </c>
      <c r="AI1912" s="318">
        <f t="shared" si="441"/>
        <v>0</v>
      </c>
    </row>
    <row r="1913" spans="19:35" x14ac:dyDescent="0.25">
      <c r="S1913" s="320">
        <f t="shared" si="431"/>
        <v>0</v>
      </c>
      <c r="T1913" s="320">
        <f t="shared" si="432"/>
        <v>0</v>
      </c>
      <c r="U1913" s="320"/>
      <c r="V1913" s="320" t="e">
        <f>VLOOKUP(S1913,'Price list'!D$15:S$298,15,FALSE)</f>
        <v>#N/A</v>
      </c>
      <c r="W1913" s="320">
        <f t="shared" si="433"/>
        <v>0</v>
      </c>
      <c r="X1913" s="320">
        <f t="shared" si="434"/>
        <v>0</v>
      </c>
      <c r="Y1913" s="318" t="e">
        <f t="shared" si="430"/>
        <v>#N/A</v>
      </c>
      <c r="Z1913" s="318">
        <f t="shared" si="435"/>
        <v>0</v>
      </c>
      <c r="AC1913" s="318" t="e">
        <f t="shared" si="436"/>
        <v>#N/A</v>
      </c>
      <c r="AD1913" s="318">
        <f t="shared" si="437"/>
        <v>0</v>
      </c>
      <c r="AE1913" s="318" t="e">
        <f t="shared" si="438"/>
        <v>#N/A</v>
      </c>
      <c r="AF1913" s="318" t="e">
        <f>VLOOKUP(AC1913,'Price list'!AN:AO,2,FALSE)</f>
        <v>#N/A</v>
      </c>
      <c r="AG1913" s="318">
        <f t="shared" si="439"/>
        <v>0</v>
      </c>
      <c r="AH1913" s="318">
        <f t="shared" si="440"/>
        <v>0</v>
      </c>
      <c r="AI1913" s="318">
        <f t="shared" si="441"/>
        <v>0</v>
      </c>
    </row>
    <row r="1914" spans="19:35" x14ac:dyDescent="0.25">
      <c r="S1914" s="320">
        <f t="shared" si="431"/>
        <v>0</v>
      </c>
      <c r="T1914" s="320">
        <f t="shared" si="432"/>
        <v>0</v>
      </c>
      <c r="U1914" s="320"/>
      <c r="V1914" s="320" t="e">
        <f>VLOOKUP(S1914,'Price list'!D$15:S$298,15,FALSE)</f>
        <v>#N/A</v>
      </c>
      <c r="W1914" s="320">
        <f t="shared" si="433"/>
        <v>0</v>
      </c>
      <c r="X1914" s="320">
        <f t="shared" si="434"/>
        <v>0</v>
      </c>
      <c r="Y1914" s="318" t="e">
        <f t="shared" si="430"/>
        <v>#N/A</v>
      </c>
      <c r="Z1914" s="318">
        <f t="shared" si="435"/>
        <v>0</v>
      </c>
      <c r="AC1914" s="318" t="e">
        <f t="shared" si="436"/>
        <v>#N/A</v>
      </c>
      <c r="AD1914" s="318">
        <f t="shared" si="437"/>
        <v>0</v>
      </c>
      <c r="AE1914" s="318" t="e">
        <f t="shared" si="438"/>
        <v>#N/A</v>
      </c>
      <c r="AF1914" s="318" t="e">
        <f>VLOOKUP(AC1914,'Price list'!AN:AO,2,FALSE)</f>
        <v>#N/A</v>
      </c>
      <c r="AG1914" s="318">
        <f t="shared" si="439"/>
        <v>0</v>
      </c>
      <c r="AH1914" s="318">
        <f t="shared" si="440"/>
        <v>0</v>
      </c>
      <c r="AI1914" s="318">
        <f t="shared" si="441"/>
        <v>0</v>
      </c>
    </row>
    <row r="1915" spans="19:35" x14ac:dyDescent="0.25">
      <c r="S1915" s="320">
        <f t="shared" si="431"/>
        <v>0</v>
      </c>
      <c r="T1915" s="320">
        <f t="shared" si="432"/>
        <v>0</v>
      </c>
      <c r="U1915" s="320"/>
      <c r="V1915" s="320" t="e">
        <f>VLOOKUP(S1915,'Price list'!D$15:S$298,15,FALSE)</f>
        <v>#N/A</v>
      </c>
      <c r="W1915" s="320">
        <f t="shared" si="433"/>
        <v>0</v>
      </c>
      <c r="X1915" s="320">
        <f t="shared" si="434"/>
        <v>0</v>
      </c>
      <c r="Y1915" s="318" t="e">
        <f t="shared" si="430"/>
        <v>#N/A</v>
      </c>
      <c r="Z1915" s="318">
        <f t="shared" si="435"/>
        <v>0</v>
      </c>
      <c r="AC1915" s="318" t="e">
        <f t="shared" si="436"/>
        <v>#N/A</v>
      </c>
      <c r="AD1915" s="318">
        <f t="shared" si="437"/>
        <v>0</v>
      </c>
      <c r="AE1915" s="318" t="e">
        <f t="shared" si="438"/>
        <v>#N/A</v>
      </c>
      <c r="AF1915" s="318" t="e">
        <f>VLOOKUP(AC1915,'Price list'!AN:AO,2,FALSE)</f>
        <v>#N/A</v>
      </c>
      <c r="AG1915" s="318">
        <f t="shared" si="439"/>
        <v>0</v>
      </c>
      <c r="AH1915" s="318">
        <f t="shared" si="440"/>
        <v>0</v>
      </c>
      <c r="AI1915" s="318">
        <f t="shared" si="441"/>
        <v>0</v>
      </c>
    </row>
    <row r="1916" spans="19:35" x14ac:dyDescent="0.25">
      <c r="S1916" s="320">
        <f t="shared" si="431"/>
        <v>0</v>
      </c>
      <c r="T1916" s="320">
        <f t="shared" si="432"/>
        <v>0</v>
      </c>
      <c r="U1916" s="320"/>
      <c r="V1916" s="320" t="e">
        <f>VLOOKUP(S1916,'Price list'!D$15:S$298,15,FALSE)</f>
        <v>#N/A</v>
      </c>
      <c r="W1916" s="320">
        <f t="shared" si="433"/>
        <v>0</v>
      </c>
      <c r="X1916" s="320">
        <f t="shared" si="434"/>
        <v>0</v>
      </c>
      <c r="Y1916" s="318" t="e">
        <f t="shared" si="430"/>
        <v>#N/A</v>
      </c>
      <c r="Z1916" s="318">
        <f t="shared" si="435"/>
        <v>0</v>
      </c>
      <c r="AC1916" s="318" t="e">
        <f t="shared" si="436"/>
        <v>#N/A</v>
      </c>
      <c r="AD1916" s="318">
        <f t="shared" si="437"/>
        <v>0</v>
      </c>
      <c r="AE1916" s="318" t="e">
        <f t="shared" si="438"/>
        <v>#N/A</v>
      </c>
      <c r="AF1916" s="318" t="e">
        <f>VLOOKUP(AC1916,'Price list'!AN:AO,2,FALSE)</f>
        <v>#N/A</v>
      </c>
      <c r="AG1916" s="318">
        <f t="shared" si="439"/>
        <v>0</v>
      </c>
      <c r="AH1916" s="318">
        <f t="shared" si="440"/>
        <v>0</v>
      </c>
      <c r="AI1916" s="318">
        <f t="shared" si="441"/>
        <v>0</v>
      </c>
    </row>
    <row r="1917" spans="19:35" x14ac:dyDescent="0.25">
      <c r="S1917" s="320">
        <f t="shared" si="431"/>
        <v>0</v>
      </c>
      <c r="T1917" s="320">
        <f t="shared" si="432"/>
        <v>0</v>
      </c>
      <c r="U1917" s="320"/>
      <c r="V1917" s="320" t="e">
        <f>VLOOKUP(S1917,'Price list'!D$15:S$298,15,FALSE)</f>
        <v>#N/A</v>
      </c>
      <c r="W1917" s="320">
        <f t="shared" si="433"/>
        <v>0</v>
      </c>
      <c r="X1917" s="320">
        <f t="shared" si="434"/>
        <v>0</v>
      </c>
      <c r="Y1917" s="318" t="e">
        <f t="shared" si="430"/>
        <v>#N/A</v>
      </c>
      <c r="Z1917" s="318">
        <f t="shared" si="435"/>
        <v>0</v>
      </c>
      <c r="AC1917" s="318" t="e">
        <f t="shared" si="436"/>
        <v>#N/A</v>
      </c>
      <c r="AD1917" s="318">
        <f t="shared" si="437"/>
        <v>0</v>
      </c>
      <c r="AE1917" s="318" t="e">
        <f t="shared" si="438"/>
        <v>#N/A</v>
      </c>
      <c r="AF1917" s="318" t="e">
        <f>VLOOKUP(AC1917,'Price list'!AN:AO,2,FALSE)</f>
        <v>#N/A</v>
      </c>
      <c r="AG1917" s="318">
        <f t="shared" si="439"/>
        <v>0</v>
      </c>
      <c r="AH1917" s="318">
        <f t="shared" si="440"/>
        <v>0</v>
      </c>
      <c r="AI1917" s="318">
        <f t="shared" si="441"/>
        <v>0</v>
      </c>
    </row>
    <row r="1918" spans="19:35" x14ac:dyDescent="0.25">
      <c r="S1918" s="320">
        <f t="shared" si="431"/>
        <v>0</v>
      </c>
      <c r="T1918" s="320">
        <f t="shared" si="432"/>
        <v>0</v>
      </c>
      <c r="U1918" s="320"/>
      <c r="V1918" s="320" t="e">
        <f>VLOOKUP(S1918,'Price list'!D$15:S$298,15,FALSE)</f>
        <v>#N/A</v>
      </c>
      <c r="W1918" s="320">
        <f t="shared" si="433"/>
        <v>0</v>
      </c>
      <c r="X1918" s="320">
        <f t="shared" si="434"/>
        <v>0</v>
      </c>
      <c r="Y1918" s="318" t="e">
        <f t="shared" si="430"/>
        <v>#N/A</v>
      </c>
      <c r="Z1918" s="318">
        <f t="shared" si="435"/>
        <v>0</v>
      </c>
      <c r="AC1918" s="318" t="e">
        <f t="shared" si="436"/>
        <v>#N/A</v>
      </c>
      <c r="AD1918" s="318">
        <f t="shared" si="437"/>
        <v>0</v>
      </c>
      <c r="AE1918" s="318" t="e">
        <f t="shared" si="438"/>
        <v>#N/A</v>
      </c>
      <c r="AF1918" s="318" t="e">
        <f>VLOOKUP(AC1918,'Price list'!AN:AO,2,FALSE)</f>
        <v>#N/A</v>
      </c>
      <c r="AG1918" s="318">
        <f t="shared" si="439"/>
        <v>0</v>
      </c>
      <c r="AH1918" s="318">
        <f t="shared" si="440"/>
        <v>0</v>
      </c>
      <c r="AI1918" s="318">
        <f t="shared" si="441"/>
        <v>0</v>
      </c>
    </row>
    <row r="1919" spans="19:35" x14ac:dyDescent="0.25">
      <c r="S1919" s="320">
        <f t="shared" si="431"/>
        <v>0</v>
      </c>
      <c r="T1919" s="320">
        <f t="shared" si="432"/>
        <v>0</v>
      </c>
      <c r="U1919" s="320"/>
      <c r="V1919" s="320" t="e">
        <f>VLOOKUP(S1919,'Price list'!D$15:S$298,15,FALSE)</f>
        <v>#N/A</v>
      </c>
      <c r="W1919" s="320">
        <f t="shared" si="433"/>
        <v>0</v>
      </c>
      <c r="X1919" s="320">
        <f t="shared" si="434"/>
        <v>0</v>
      </c>
      <c r="Y1919" s="318" t="e">
        <f t="shared" si="430"/>
        <v>#N/A</v>
      </c>
      <c r="Z1919" s="318">
        <f t="shared" si="435"/>
        <v>0</v>
      </c>
      <c r="AC1919" s="318" t="e">
        <f t="shared" si="436"/>
        <v>#N/A</v>
      </c>
      <c r="AD1919" s="318">
        <f t="shared" si="437"/>
        <v>0</v>
      </c>
      <c r="AE1919" s="318" t="e">
        <f t="shared" si="438"/>
        <v>#N/A</v>
      </c>
      <c r="AF1919" s="318" t="e">
        <f>VLOOKUP(AC1919,'Price list'!AN:AO,2,FALSE)</f>
        <v>#N/A</v>
      </c>
      <c r="AG1919" s="318">
        <f t="shared" si="439"/>
        <v>0</v>
      </c>
      <c r="AH1919" s="318">
        <f t="shared" si="440"/>
        <v>0</v>
      </c>
      <c r="AI1919" s="318">
        <f t="shared" si="441"/>
        <v>0</v>
      </c>
    </row>
    <row r="1920" spans="19:35" x14ac:dyDescent="0.25">
      <c r="S1920" s="320">
        <f t="shared" si="431"/>
        <v>0</v>
      </c>
      <c r="T1920" s="320">
        <f t="shared" si="432"/>
        <v>0</v>
      </c>
      <c r="U1920" s="320"/>
      <c r="V1920" s="320" t="e">
        <f>VLOOKUP(S1920,'Price list'!D$15:S$298,15,FALSE)</f>
        <v>#N/A</v>
      </c>
      <c r="W1920" s="320">
        <f t="shared" si="433"/>
        <v>0</v>
      </c>
      <c r="X1920" s="320">
        <f t="shared" si="434"/>
        <v>0</v>
      </c>
      <c r="Y1920" s="318" t="e">
        <f t="shared" si="430"/>
        <v>#N/A</v>
      </c>
      <c r="Z1920" s="318">
        <f t="shared" si="435"/>
        <v>0</v>
      </c>
      <c r="AC1920" s="318" t="e">
        <f t="shared" si="436"/>
        <v>#N/A</v>
      </c>
      <c r="AD1920" s="318">
        <f t="shared" si="437"/>
        <v>0</v>
      </c>
      <c r="AE1920" s="318" t="e">
        <f t="shared" si="438"/>
        <v>#N/A</v>
      </c>
      <c r="AF1920" s="318" t="e">
        <f>VLOOKUP(AC1920,'Price list'!AN:AO,2,FALSE)</f>
        <v>#N/A</v>
      </c>
      <c r="AG1920" s="318">
        <f t="shared" si="439"/>
        <v>0</v>
      </c>
      <c r="AH1920" s="318">
        <f t="shared" si="440"/>
        <v>0</v>
      </c>
      <c r="AI1920" s="318">
        <f t="shared" si="441"/>
        <v>0</v>
      </c>
    </row>
    <row r="1921" spans="19:35" x14ac:dyDescent="0.25">
      <c r="S1921" s="320">
        <f t="shared" si="431"/>
        <v>0</v>
      </c>
      <c r="T1921" s="320">
        <f t="shared" si="432"/>
        <v>0</v>
      </c>
      <c r="U1921" s="320"/>
      <c r="V1921" s="320" t="e">
        <f>VLOOKUP(S1921,'Price list'!D$15:S$298,15,FALSE)</f>
        <v>#N/A</v>
      </c>
      <c r="W1921" s="320">
        <f t="shared" si="433"/>
        <v>0</v>
      </c>
      <c r="X1921" s="320">
        <f t="shared" si="434"/>
        <v>0</v>
      </c>
      <c r="Y1921" s="318" t="e">
        <f t="shared" si="430"/>
        <v>#N/A</v>
      </c>
      <c r="Z1921" s="318">
        <f t="shared" si="435"/>
        <v>0</v>
      </c>
      <c r="AC1921" s="318" t="e">
        <f t="shared" si="436"/>
        <v>#N/A</v>
      </c>
      <c r="AD1921" s="318">
        <f t="shared" si="437"/>
        <v>0</v>
      </c>
      <c r="AE1921" s="318" t="e">
        <f t="shared" si="438"/>
        <v>#N/A</v>
      </c>
      <c r="AF1921" s="318" t="e">
        <f>VLOOKUP(AC1921,'Price list'!AN:AO,2,FALSE)</f>
        <v>#N/A</v>
      </c>
      <c r="AG1921" s="318">
        <f t="shared" si="439"/>
        <v>0</v>
      </c>
      <c r="AH1921" s="318">
        <f t="shared" si="440"/>
        <v>0</v>
      </c>
      <c r="AI1921" s="318">
        <f t="shared" si="441"/>
        <v>0</v>
      </c>
    </row>
    <row r="1922" spans="19:35" x14ac:dyDescent="0.25">
      <c r="S1922" s="320">
        <f t="shared" si="431"/>
        <v>0</v>
      </c>
      <c r="T1922" s="320">
        <f t="shared" si="432"/>
        <v>0</v>
      </c>
      <c r="U1922" s="320"/>
      <c r="V1922" s="320" t="e">
        <f>VLOOKUP(S1922,'Price list'!D$15:S$298,15,FALSE)</f>
        <v>#N/A</v>
      </c>
      <c r="W1922" s="320">
        <f t="shared" si="433"/>
        <v>0</v>
      </c>
      <c r="X1922" s="320">
        <f t="shared" si="434"/>
        <v>0</v>
      </c>
      <c r="Y1922" s="318" t="e">
        <f t="shared" si="430"/>
        <v>#N/A</v>
      </c>
      <c r="Z1922" s="318">
        <f t="shared" si="435"/>
        <v>0</v>
      </c>
      <c r="AC1922" s="318" t="e">
        <f t="shared" si="436"/>
        <v>#N/A</v>
      </c>
      <c r="AD1922" s="318">
        <f t="shared" si="437"/>
        <v>0</v>
      </c>
      <c r="AE1922" s="318" t="e">
        <f t="shared" si="438"/>
        <v>#N/A</v>
      </c>
      <c r="AF1922" s="318" t="e">
        <f>VLOOKUP(AC1922,'Price list'!AN:AO,2,FALSE)</f>
        <v>#N/A</v>
      </c>
      <c r="AG1922" s="318">
        <f t="shared" si="439"/>
        <v>0</v>
      </c>
      <c r="AH1922" s="318">
        <f t="shared" si="440"/>
        <v>0</v>
      </c>
      <c r="AI1922" s="318">
        <f t="shared" si="441"/>
        <v>0</v>
      </c>
    </row>
    <row r="1923" spans="19:35" x14ac:dyDescent="0.25">
      <c r="S1923" s="320">
        <f t="shared" si="431"/>
        <v>0</v>
      </c>
      <c r="T1923" s="320">
        <f t="shared" si="432"/>
        <v>0</v>
      </c>
      <c r="U1923" s="320"/>
      <c r="V1923" s="320" t="e">
        <f>VLOOKUP(S1923,'Price list'!D$15:S$298,15,FALSE)</f>
        <v>#N/A</v>
      </c>
      <c r="W1923" s="320">
        <f t="shared" si="433"/>
        <v>0</v>
      </c>
      <c r="X1923" s="320">
        <f t="shared" si="434"/>
        <v>0</v>
      </c>
      <c r="Y1923" s="318" t="e">
        <f t="shared" ref="Y1923:Y1932" si="442">VLOOKUP(A1923,AA:AB,2,FALSE)</f>
        <v>#N/A</v>
      </c>
      <c r="Z1923" s="318">
        <f t="shared" si="435"/>
        <v>0</v>
      </c>
      <c r="AC1923" s="318" t="e">
        <f t="shared" si="436"/>
        <v>#N/A</v>
      </c>
      <c r="AD1923" s="318">
        <f t="shared" si="437"/>
        <v>0</v>
      </c>
      <c r="AE1923" s="318" t="e">
        <f t="shared" si="438"/>
        <v>#N/A</v>
      </c>
      <c r="AF1923" s="318" t="e">
        <f>VLOOKUP(AC1923,'Price list'!AN:AO,2,FALSE)</f>
        <v>#N/A</v>
      </c>
      <c r="AG1923" s="318">
        <f t="shared" si="439"/>
        <v>0</v>
      </c>
      <c r="AH1923" s="318">
        <f t="shared" si="440"/>
        <v>0</v>
      </c>
      <c r="AI1923" s="318">
        <f t="shared" si="441"/>
        <v>0</v>
      </c>
    </row>
    <row r="1924" spans="19:35" x14ac:dyDescent="0.25">
      <c r="S1924" s="320">
        <f t="shared" si="431"/>
        <v>0</v>
      </c>
      <c r="T1924" s="320">
        <f t="shared" si="432"/>
        <v>0</v>
      </c>
      <c r="U1924" s="320"/>
      <c r="V1924" s="320" t="e">
        <f>VLOOKUP(S1924,'Price list'!D$15:S$298,15,FALSE)</f>
        <v>#N/A</v>
      </c>
      <c r="W1924" s="320">
        <f t="shared" si="433"/>
        <v>0</v>
      </c>
      <c r="X1924" s="320">
        <f t="shared" si="434"/>
        <v>0</v>
      </c>
      <c r="Y1924" s="318" t="e">
        <f t="shared" si="442"/>
        <v>#N/A</v>
      </c>
      <c r="Z1924" s="318">
        <f t="shared" si="435"/>
        <v>0</v>
      </c>
      <c r="AC1924" s="318" t="e">
        <f t="shared" si="436"/>
        <v>#N/A</v>
      </c>
      <c r="AD1924" s="318">
        <f t="shared" si="437"/>
        <v>0</v>
      </c>
      <c r="AE1924" s="318" t="e">
        <f t="shared" si="438"/>
        <v>#N/A</v>
      </c>
      <c r="AF1924" s="318" t="e">
        <f>VLOOKUP(AC1924,'Price list'!AN:AO,2,FALSE)</f>
        <v>#N/A</v>
      </c>
      <c r="AG1924" s="318">
        <f t="shared" si="439"/>
        <v>0</v>
      </c>
      <c r="AH1924" s="318">
        <f t="shared" si="440"/>
        <v>0</v>
      </c>
      <c r="AI1924" s="318">
        <f t="shared" si="441"/>
        <v>0</v>
      </c>
    </row>
    <row r="1925" spans="19:35" x14ac:dyDescent="0.25">
      <c r="S1925" s="320">
        <f t="shared" si="431"/>
        <v>0</v>
      </c>
      <c r="T1925" s="320">
        <f t="shared" si="432"/>
        <v>0</v>
      </c>
      <c r="U1925" s="320"/>
      <c r="V1925" s="320" t="e">
        <f>VLOOKUP(S1925,'Price list'!D$15:S$298,15,FALSE)</f>
        <v>#N/A</v>
      </c>
      <c r="W1925" s="320">
        <f t="shared" si="433"/>
        <v>0</v>
      </c>
      <c r="X1925" s="320">
        <f t="shared" si="434"/>
        <v>0</v>
      </c>
      <c r="Y1925" s="318" t="e">
        <f t="shared" si="442"/>
        <v>#N/A</v>
      </c>
      <c r="Z1925" s="318">
        <f t="shared" si="435"/>
        <v>0</v>
      </c>
      <c r="AC1925" s="318" t="e">
        <f t="shared" si="436"/>
        <v>#N/A</v>
      </c>
      <c r="AD1925" s="318">
        <f t="shared" si="437"/>
        <v>0</v>
      </c>
      <c r="AE1925" s="318" t="e">
        <f t="shared" si="438"/>
        <v>#N/A</v>
      </c>
      <c r="AF1925" s="318" t="e">
        <f>VLOOKUP(AC1925,'Price list'!AN:AO,2,FALSE)</f>
        <v>#N/A</v>
      </c>
      <c r="AG1925" s="318">
        <f t="shared" si="439"/>
        <v>0</v>
      </c>
      <c r="AH1925" s="318">
        <f t="shared" si="440"/>
        <v>0</v>
      </c>
      <c r="AI1925" s="318">
        <f t="shared" si="441"/>
        <v>0</v>
      </c>
    </row>
    <row r="1926" spans="19:35" x14ac:dyDescent="0.25">
      <c r="S1926" s="320">
        <f t="shared" si="431"/>
        <v>0</v>
      </c>
      <c r="T1926" s="320">
        <f t="shared" si="432"/>
        <v>0</v>
      </c>
      <c r="U1926" s="320"/>
      <c r="V1926" s="320" t="e">
        <f>VLOOKUP(S1926,'Price list'!D$15:S$298,15,FALSE)</f>
        <v>#N/A</v>
      </c>
      <c r="W1926" s="320">
        <f t="shared" si="433"/>
        <v>0</v>
      </c>
      <c r="X1926" s="320">
        <f t="shared" si="434"/>
        <v>0</v>
      </c>
      <c r="Y1926" s="318" t="e">
        <f t="shared" si="442"/>
        <v>#N/A</v>
      </c>
      <c r="Z1926" s="318">
        <f t="shared" si="435"/>
        <v>0</v>
      </c>
      <c r="AC1926" s="318" t="e">
        <f t="shared" si="436"/>
        <v>#N/A</v>
      </c>
      <c r="AD1926" s="318">
        <f t="shared" si="437"/>
        <v>0</v>
      </c>
      <c r="AE1926" s="318" t="e">
        <f t="shared" si="438"/>
        <v>#N/A</v>
      </c>
      <c r="AF1926" s="318" t="e">
        <f>VLOOKUP(AC1926,'Price list'!AN:AO,2,FALSE)</f>
        <v>#N/A</v>
      </c>
      <c r="AG1926" s="318">
        <f t="shared" si="439"/>
        <v>0</v>
      </c>
      <c r="AH1926" s="318">
        <f t="shared" si="440"/>
        <v>0</v>
      </c>
      <c r="AI1926" s="318">
        <f t="shared" si="441"/>
        <v>0</v>
      </c>
    </row>
    <row r="1927" spans="19:35" x14ac:dyDescent="0.25">
      <c r="S1927" s="320">
        <f t="shared" si="431"/>
        <v>0</v>
      </c>
      <c r="T1927" s="320">
        <f t="shared" si="432"/>
        <v>0</v>
      </c>
      <c r="U1927" s="320"/>
      <c r="V1927" s="320" t="e">
        <f>VLOOKUP(S1927,'Price list'!D$15:S$298,15,FALSE)</f>
        <v>#N/A</v>
      </c>
      <c r="W1927" s="320">
        <f t="shared" si="433"/>
        <v>0</v>
      </c>
      <c r="X1927" s="320">
        <f t="shared" si="434"/>
        <v>0</v>
      </c>
      <c r="Y1927" s="318" t="e">
        <f t="shared" si="442"/>
        <v>#N/A</v>
      </c>
      <c r="Z1927" s="318">
        <f t="shared" si="435"/>
        <v>0</v>
      </c>
      <c r="AC1927" s="318" t="e">
        <f t="shared" si="436"/>
        <v>#N/A</v>
      </c>
      <c r="AD1927" s="318">
        <f t="shared" si="437"/>
        <v>0</v>
      </c>
      <c r="AE1927" s="318" t="e">
        <f t="shared" si="438"/>
        <v>#N/A</v>
      </c>
      <c r="AF1927" s="318" t="e">
        <f>VLOOKUP(AC1927,'Price list'!AN:AO,2,FALSE)</f>
        <v>#N/A</v>
      </c>
      <c r="AG1927" s="318">
        <f t="shared" si="439"/>
        <v>0</v>
      </c>
      <c r="AH1927" s="318">
        <f t="shared" si="440"/>
        <v>0</v>
      </c>
      <c r="AI1927" s="318">
        <f t="shared" si="441"/>
        <v>0</v>
      </c>
    </row>
    <row r="1928" spans="19:35" x14ac:dyDescent="0.25">
      <c r="S1928" s="320">
        <f t="shared" si="431"/>
        <v>0</v>
      </c>
      <c r="T1928" s="320">
        <f t="shared" si="432"/>
        <v>0</v>
      </c>
      <c r="U1928" s="320"/>
      <c r="V1928" s="320" t="e">
        <f>VLOOKUP(S1928,'Price list'!D$15:S$298,15,FALSE)</f>
        <v>#N/A</v>
      </c>
      <c r="W1928" s="320">
        <f t="shared" si="433"/>
        <v>0</v>
      </c>
      <c r="X1928" s="320">
        <f t="shared" si="434"/>
        <v>0</v>
      </c>
      <c r="Y1928" s="318" t="e">
        <f t="shared" si="442"/>
        <v>#N/A</v>
      </c>
      <c r="Z1928" s="318">
        <f t="shared" si="435"/>
        <v>0</v>
      </c>
      <c r="AC1928" s="318" t="e">
        <f t="shared" si="436"/>
        <v>#N/A</v>
      </c>
      <c r="AD1928" s="318">
        <f t="shared" si="437"/>
        <v>0</v>
      </c>
      <c r="AE1928" s="318" t="e">
        <f t="shared" si="438"/>
        <v>#N/A</v>
      </c>
      <c r="AF1928" s="318" t="e">
        <f>VLOOKUP(AC1928,'Price list'!AN:AO,2,FALSE)</f>
        <v>#N/A</v>
      </c>
      <c r="AG1928" s="318">
        <f t="shared" si="439"/>
        <v>0</v>
      </c>
      <c r="AH1928" s="318">
        <f t="shared" si="440"/>
        <v>0</v>
      </c>
      <c r="AI1928" s="318">
        <f t="shared" si="441"/>
        <v>0</v>
      </c>
    </row>
    <row r="1929" spans="19:35" x14ac:dyDescent="0.25">
      <c r="S1929" s="320">
        <f t="shared" ref="S1929:S1932" si="443">E1929</f>
        <v>0</v>
      </c>
      <c r="T1929" s="320">
        <f t="shared" ref="T1929:T1932" si="444">D1929</f>
        <v>0</v>
      </c>
      <c r="U1929" s="320"/>
      <c r="V1929" s="320" t="e">
        <f>VLOOKUP(S1929,'Price list'!D$15:S$298,15,FALSE)</f>
        <v>#N/A</v>
      </c>
      <c r="W1929" s="320">
        <f t="shared" ref="W1929:W1932" si="445">G1929</f>
        <v>0</v>
      </c>
      <c r="X1929" s="320">
        <f t="shared" ref="X1929:X1932" si="446">H1929</f>
        <v>0</v>
      </c>
      <c r="Y1929" s="318" t="e">
        <f t="shared" si="442"/>
        <v>#N/A</v>
      </c>
      <c r="Z1929" s="318">
        <f t="shared" ref="Z1929:Z1932" si="447">B1929</f>
        <v>0</v>
      </c>
      <c r="AC1929" s="318" t="e">
        <f t="shared" ref="AC1929:AC1932" si="448">CONCATENATE(Y1929,S1929,Z1929)</f>
        <v>#N/A</v>
      </c>
      <c r="AD1929" s="318">
        <f t="shared" ref="AD1929:AD1932" si="449">S1929</f>
        <v>0</v>
      </c>
      <c r="AE1929" s="318" t="e">
        <f t="shared" ref="AE1929:AE1932" si="450">CONCATENATE(Y1929,AD1929)</f>
        <v>#N/A</v>
      </c>
      <c r="AF1929" s="318" t="e">
        <f>VLOOKUP(AC1929,'Price list'!AN:AO,2,FALSE)</f>
        <v>#N/A</v>
      </c>
      <c r="AG1929" s="318">
        <f t="shared" ref="AG1929:AG1932" si="451">S1929</f>
        <v>0</v>
      </c>
      <c r="AH1929" s="318">
        <f t="shared" ref="AH1929:AH1932" si="452">W1929</f>
        <v>0</v>
      </c>
      <c r="AI1929" s="318">
        <f t="shared" ref="AI1929:AI1932" si="453">X1929</f>
        <v>0</v>
      </c>
    </row>
    <row r="1930" spans="19:35" x14ac:dyDescent="0.25">
      <c r="S1930" s="320">
        <f t="shared" si="443"/>
        <v>0</v>
      </c>
      <c r="T1930" s="320">
        <f t="shared" si="444"/>
        <v>0</v>
      </c>
      <c r="U1930" s="320"/>
      <c r="V1930" s="320" t="e">
        <f>VLOOKUP(S1930,'Price list'!D$15:S$298,15,FALSE)</f>
        <v>#N/A</v>
      </c>
      <c r="W1930" s="320">
        <f t="shared" si="445"/>
        <v>0</v>
      </c>
      <c r="X1930" s="320">
        <f t="shared" si="446"/>
        <v>0</v>
      </c>
      <c r="Y1930" s="318" t="e">
        <f t="shared" si="442"/>
        <v>#N/A</v>
      </c>
      <c r="Z1930" s="318">
        <f t="shared" si="447"/>
        <v>0</v>
      </c>
      <c r="AC1930" s="318" t="e">
        <f t="shared" si="448"/>
        <v>#N/A</v>
      </c>
      <c r="AD1930" s="318">
        <f t="shared" si="449"/>
        <v>0</v>
      </c>
      <c r="AE1930" s="318" t="e">
        <f t="shared" si="450"/>
        <v>#N/A</v>
      </c>
      <c r="AF1930" s="318" t="e">
        <f>VLOOKUP(AC1930,'Price list'!AN:AO,2,FALSE)</f>
        <v>#N/A</v>
      </c>
      <c r="AG1930" s="318">
        <f t="shared" si="451"/>
        <v>0</v>
      </c>
      <c r="AH1930" s="318">
        <f t="shared" si="452"/>
        <v>0</v>
      </c>
      <c r="AI1930" s="318">
        <f t="shared" si="453"/>
        <v>0</v>
      </c>
    </row>
    <row r="1931" spans="19:35" x14ac:dyDescent="0.25">
      <c r="S1931" s="320">
        <f t="shared" si="443"/>
        <v>0</v>
      </c>
      <c r="T1931" s="320">
        <f t="shared" si="444"/>
        <v>0</v>
      </c>
      <c r="U1931" s="320"/>
      <c r="V1931" s="320" t="e">
        <f>VLOOKUP(S1931,'Price list'!D$15:S$298,15,FALSE)</f>
        <v>#N/A</v>
      </c>
      <c r="W1931" s="320">
        <f t="shared" si="445"/>
        <v>0</v>
      </c>
      <c r="X1931" s="320">
        <f t="shared" si="446"/>
        <v>0</v>
      </c>
      <c r="Y1931" s="318" t="e">
        <f t="shared" si="442"/>
        <v>#N/A</v>
      </c>
      <c r="Z1931" s="318">
        <f t="shared" si="447"/>
        <v>0</v>
      </c>
      <c r="AC1931" s="318" t="e">
        <f t="shared" si="448"/>
        <v>#N/A</v>
      </c>
      <c r="AD1931" s="318">
        <f t="shared" si="449"/>
        <v>0</v>
      </c>
      <c r="AE1931" s="318" t="e">
        <f t="shared" si="450"/>
        <v>#N/A</v>
      </c>
      <c r="AF1931" s="318" t="e">
        <f>VLOOKUP(AC1931,'Price list'!AN:AO,2,FALSE)</f>
        <v>#N/A</v>
      </c>
      <c r="AG1931" s="318">
        <f t="shared" si="451"/>
        <v>0</v>
      </c>
      <c r="AH1931" s="318">
        <f t="shared" si="452"/>
        <v>0</v>
      </c>
      <c r="AI1931" s="318">
        <f t="shared" si="453"/>
        <v>0</v>
      </c>
    </row>
    <row r="1932" spans="19:35" x14ac:dyDescent="0.25">
      <c r="S1932" s="320">
        <f t="shared" si="443"/>
        <v>0</v>
      </c>
      <c r="T1932" s="320">
        <f t="shared" si="444"/>
        <v>0</v>
      </c>
      <c r="U1932" s="320"/>
      <c r="V1932" s="320" t="e">
        <f>VLOOKUP(S1932,'Price list'!D$15:S$298,15,FALSE)</f>
        <v>#N/A</v>
      </c>
      <c r="W1932" s="320">
        <f t="shared" si="445"/>
        <v>0</v>
      </c>
      <c r="X1932" s="320">
        <f t="shared" si="446"/>
        <v>0</v>
      </c>
      <c r="Y1932" s="318" t="e">
        <f t="shared" si="442"/>
        <v>#N/A</v>
      </c>
      <c r="Z1932" s="318">
        <f t="shared" si="447"/>
        <v>0</v>
      </c>
      <c r="AC1932" s="318" t="e">
        <f t="shared" si="448"/>
        <v>#N/A</v>
      </c>
      <c r="AD1932" s="318">
        <f t="shared" si="449"/>
        <v>0</v>
      </c>
      <c r="AE1932" s="318" t="e">
        <f t="shared" si="450"/>
        <v>#N/A</v>
      </c>
      <c r="AF1932" s="318" t="e">
        <f>VLOOKUP(AC1932,'Price list'!AN:AO,2,FALSE)</f>
        <v>#N/A</v>
      </c>
      <c r="AG1932" s="318">
        <f t="shared" si="451"/>
        <v>0</v>
      </c>
      <c r="AH1932" s="318">
        <f t="shared" si="452"/>
        <v>0</v>
      </c>
      <c r="AI1932" s="318">
        <f t="shared" si="453"/>
        <v>0</v>
      </c>
    </row>
  </sheetData>
  <autoFilter ref="A2:AA264" xr:uid="{97FF6916-6234-4BE1-AF25-F2216FF23405}"/>
  <mergeCells count="2">
    <mergeCell ref="O3:O19"/>
    <mergeCell ref="O20:O36"/>
  </mergeCells>
  <conditionalFormatting sqref="L204:L269">
    <cfRule type="cellIs" dxfId="3" priority="3" operator="lessThan">
      <formula>J204</formula>
    </cfRule>
    <cfRule type="cellIs" dxfId="2" priority="4" operator="greaterThanOrEqual">
      <formula>J204</formula>
    </cfRule>
  </conditionalFormatting>
  <conditionalFormatting sqref="M1:M1048576">
    <cfRule type="cellIs" dxfId="1" priority="2" operator="greaterThan">
      <formula>0</formula>
    </cfRule>
  </conditionalFormatting>
  <conditionalFormatting sqref="M196:M197 M204:M269">
    <cfRule type="cellIs" dxfId="0" priority="13" operator="equal">
      <formula>0</formula>
    </cfRule>
  </conditionalFormatting>
  <printOptions horizontalCentered="1"/>
  <pageMargins left="0.11811023622047245" right="0.11811023622047245" top="0.74803149606299213" bottom="0.74803149606299213" header="0.31496062992125984" footer="0.31496062992125984"/>
  <pageSetup paperSize="9" scale="10" orientation="landscape" horizontalDpi="4294967293"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A9A235-E31E-4A32-8E21-16AEB4460D3B}">
  <dimension ref="A1:R736"/>
  <sheetViews>
    <sheetView showGridLines="0" topLeftCell="A4" workbookViewId="0">
      <selection activeCell="C21" sqref="C21"/>
    </sheetView>
  </sheetViews>
  <sheetFormatPr baseColWidth="10" defaultColWidth="11.42578125" defaultRowHeight="15" x14ac:dyDescent="0.25"/>
  <cols>
    <col min="1" max="1" width="13.28515625" style="206" customWidth="1"/>
    <col min="2" max="2" width="15.42578125" style="206" customWidth="1"/>
    <col min="3" max="3" width="36.7109375" style="205" customWidth="1"/>
    <col min="4" max="4" width="25.28515625" style="206" customWidth="1"/>
    <col min="5" max="5" width="9.7109375" style="216" customWidth="1"/>
    <col min="6" max="6" width="19.42578125" style="206" customWidth="1"/>
    <col min="7" max="7" width="15.7109375" style="208" customWidth="1"/>
    <col min="8" max="8" width="14.42578125" style="208" customWidth="1"/>
    <col min="9" max="9" width="19.85546875" style="206" customWidth="1"/>
    <col min="10" max="10" width="18.42578125" style="206" customWidth="1"/>
    <col min="11" max="12" width="22.140625" style="206" customWidth="1"/>
    <col min="13" max="13" width="15.5703125" style="206" customWidth="1"/>
    <col min="14" max="14" width="18.7109375" style="206" customWidth="1"/>
    <col min="15" max="17" width="17.85546875" style="206" customWidth="1"/>
    <col min="18" max="16384" width="11.42578125" style="206"/>
  </cols>
  <sheetData>
    <row r="1" spans="1:18" ht="21" x14ac:dyDescent="0.25">
      <c r="A1" s="204" t="s">
        <v>926</v>
      </c>
      <c r="B1" s="204"/>
      <c r="E1" s="207"/>
    </row>
    <row r="2" spans="1:18" ht="18.75" x14ac:dyDescent="0.25">
      <c r="A2" s="209" t="s">
        <v>927</v>
      </c>
      <c r="B2" s="209"/>
      <c r="E2" s="207"/>
    </row>
    <row r="3" spans="1:18" ht="21" x14ac:dyDescent="0.25">
      <c r="A3" s="209" t="s">
        <v>928</v>
      </c>
      <c r="B3" s="204"/>
      <c r="E3" s="207"/>
    </row>
    <row r="4" spans="1:18" x14ac:dyDescent="0.25">
      <c r="E4" s="207"/>
    </row>
    <row r="5" spans="1:18" s="215" customFormat="1" ht="36.75" customHeight="1" x14ac:dyDescent="0.25">
      <c r="A5" s="210" t="s">
        <v>929</v>
      </c>
      <c r="B5" s="211" t="s">
        <v>11</v>
      </c>
      <c r="C5" s="212" t="s">
        <v>930</v>
      </c>
      <c r="D5" s="212" t="s">
        <v>931</v>
      </c>
      <c r="E5" s="213" t="s">
        <v>932</v>
      </c>
      <c r="F5" s="212" t="s">
        <v>933</v>
      </c>
      <c r="G5" s="214" t="s">
        <v>934</v>
      </c>
      <c r="H5" s="214" t="s">
        <v>935</v>
      </c>
      <c r="I5" s="212" t="s">
        <v>936</v>
      </c>
      <c r="J5" s="212" t="s">
        <v>937</v>
      </c>
      <c r="K5" s="212" t="s">
        <v>938</v>
      </c>
      <c r="L5" s="212" t="s">
        <v>939</v>
      </c>
      <c r="M5" s="212" t="s">
        <v>940</v>
      </c>
      <c r="N5" s="212" t="s">
        <v>941</v>
      </c>
      <c r="O5" s="212" t="s">
        <v>942</v>
      </c>
      <c r="P5" s="212" t="s">
        <v>943</v>
      </c>
      <c r="Q5" s="212" t="s">
        <v>944</v>
      </c>
      <c r="R5" s="215" t="s">
        <v>1189</v>
      </c>
    </row>
    <row r="6" spans="1:18" x14ac:dyDescent="0.25">
      <c r="A6" s="43" t="str">
        <f>'[6]Base clients'!A6</f>
        <v>C00001</v>
      </c>
      <c r="B6" s="43" t="str">
        <f>'[6]Base clients'!B6</f>
        <v>test</v>
      </c>
      <c r="C6" s="43" t="str">
        <f>'[6]Base clients'!C6</f>
        <v>test</v>
      </c>
      <c r="D6" s="43" t="str">
        <f>'[6]Base clients'!D6</f>
        <v>Boulevard Michelet</v>
      </c>
      <c r="E6" s="43" t="str">
        <f>'[6]Base clients'!E6</f>
        <v>01200</v>
      </c>
      <c r="F6" s="43" t="str">
        <f>'[6]Base clients'!F6</f>
        <v>Nantes</v>
      </c>
      <c r="G6" s="43" t="str">
        <f>'[6]Base clients'!G6</f>
        <v>02 60 60 60 60</v>
      </c>
      <c r="H6" s="43">
        <f>'[6]Base clients'!H6</f>
        <v>660606060</v>
      </c>
      <c r="I6" s="43" t="str">
        <f>'[6]Base clients'!I6</f>
        <v>www.batteries-du-littoral.fr</v>
      </c>
      <c r="J6" s="43"/>
      <c r="K6" s="43">
        <f>'[6]Base clients'!K6</f>
        <v>0</v>
      </c>
      <c r="L6" s="43">
        <f>'[6]Base clients'!L6</f>
        <v>0</v>
      </c>
      <c r="M6" s="43">
        <f>'[6]Base clients'!M6</f>
        <v>0</v>
      </c>
      <c r="N6" s="43">
        <f>'[6]Base clients'!N6</f>
        <v>0</v>
      </c>
      <c r="O6" s="43">
        <f>'[6]Base clients'!O6</f>
        <v>0</v>
      </c>
      <c r="P6" s="43" t="str">
        <f>'[6]Base clients'!P6</f>
        <v>FRANCE</v>
      </c>
      <c r="Q6" s="43">
        <f>'[6]Base clients'!Q6</f>
        <v>800000</v>
      </c>
    </row>
    <row r="7" spans="1:18" x14ac:dyDescent="0.25">
      <c r="A7" s="43" t="str">
        <f>'[6]Base clients'!A7</f>
        <v>X352001</v>
      </c>
      <c r="B7" s="43" t="str">
        <f>'[6]Base clients'!B7</f>
        <v>Professionnel</v>
      </c>
      <c r="C7" s="43" t="str">
        <f>'[6]Base clients'!C7</f>
        <v>Lubatex Group</v>
      </c>
      <c r="D7" s="43" t="str">
        <f>'[6]Base clients'!D7</f>
        <v>13 Avenue du Bois</v>
      </c>
      <c r="E7" s="43" t="str">
        <f>'[6]Base clients'!E7</f>
        <v>L-1251</v>
      </c>
      <c r="F7" s="43" t="str">
        <f>'[6]Base clients'!F7</f>
        <v>Luxembourg</v>
      </c>
      <c r="G7" s="43" t="str">
        <f>'[6]Base clients'!G7</f>
        <v xml:space="preserve">+33 (0)3 87 95 88 56 </v>
      </c>
      <c r="H7" s="43"/>
      <c r="I7" s="43" t="str">
        <f>'[6]Base clients'!I7</f>
        <v>www.lubatexgroup.com</v>
      </c>
      <c r="J7" s="43" t="str">
        <f>'[6]Base clients'!J7</f>
        <v>Morgane.KESSALY@LUBATEXGROUP.COM</v>
      </c>
      <c r="K7" s="43">
        <f>'[6]Base clients'!K7</f>
        <v>0</v>
      </c>
      <c r="L7" s="43" t="str">
        <f>'[6]Base clients'!L7</f>
        <v>EURO</v>
      </c>
      <c r="M7" s="43">
        <f>'[6]Base clients'!M7</f>
        <v>0</v>
      </c>
      <c r="N7" s="43">
        <f>'[6]Base clients'!N7</f>
        <v>0</v>
      </c>
      <c r="O7" s="43">
        <f>'[6]Base clients'!O7</f>
        <v>0</v>
      </c>
      <c r="P7" s="43" t="str">
        <f>'[6]Base clients'!P7</f>
        <v>LUXAMBOURG</v>
      </c>
      <c r="Q7" s="43">
        <f>'[6]Base clients'!Q7</f>
        <v>0</v>
      </c>
      <c r="R7" s="206" t="str">
        <f>'Price list'!B235</f>
        <v>Lubatex</v>
      </c>
    </row>
    <row r="8" spans="1:18" x14ac:dyDescent="0.25">
      <c r="A8" s="43" t="str">
        <f>'[6]Base clients'!A8</f>
        <v>X033005</v>
      </c>
      <c r="B8" s="43" t="str">
        <f>'[6]Base clients'!B8</f>
        <v>Professionnel</v>
      </c>
      <c r="C8" s="43" t="str">
        <f>'[6]Base clients'!C8</f>
        <v>DT Batteries d'Armor</v>
      </c>
      <c r="D8" s="43" t="str">
        <f>'[6]Base clients'!D8</f>
        <v>ZA Les Hautieres 11 Rue Eiffel</v>
      </c>
      <c r="E8" s="43" t="str">
        <f>'[6]Base clients'!E8</f>
        <v>22440</v>
      </c>
      <c r="F8" s="43" t="str">
        <f>'[6]Base clients'!F8</f>
        <v>Tremuson</v>
      </c>
      <c r="G8" s="43" t="str">
        <f>'[6]Base clients'!G8</f>
        <v>+33 (0)2 96 76 86 08</v>
      </c>
      <c r="H8" s="43"/>
      <c r="I8" s="43" t="str">
        <f>'[6]Base clients'!I8</f>
        <v>www.dtbatteries.fr</v>
      </c>
      <c r="J8" s="43" t="str">
        <f>'[6]Base clients'!J8</f>
        <v>dtbatteries@orange.fr</v>
      </c>
      <c r="K8" s="43" t="str">
        <f>'[6]Base clients'!K8</f>
        <v>100B1B2R3</v>
      </c>
      <c r="L8" s="43" t="str">
        <f>'[6]Base clients'!L8</f>
        <v>EURO</v>
      </c>
      <c r="M8" s="43">
        <f>'[6]Base clients'!M8</f>
        <v>0</v>
      </c>
      <c r="N8" s="43">
        <f>'[6]Base clients'!N8</f>
        <v>0</v>
      </c>
      <c r="O8" s="43" t="str">
        <f>'[6]Base clients'!O8</f>
        <v>FR04501412365</v>
      </c>
      <c r="P8" s="43" t="str">
        <f>'[6]Base clients'!P8</f>
        <v>FRANCE</v>
      </c>
      <c r="Q8" s="43">
        <f>'[6]Base clients'!Q8</f>
        <v>400000</v>
      </c>
      <c r="R8" s="206" t="str">
        <f>'Price list'!B10</f>
        <v>RPA</v>
      </c>
    </row>
    <row r="9" spans="1:18" x14ac:dyDescent="0.25">
      <c r="A9" s="43" t="str">
        <f>'[6]Base clients'!A9</f>
        <v>X213004</v>
      </c>
      <c r="B9" s="43" t="str">
        <f>'[6]Base clients'!B9</f>
        <v>Professionnel</v>
      </c>
      <c r="C9" s="43" t="str">
        <f>'[6]Base clients'!C9</f>
        <v>SARL NEXT POWER</v>
      </c>
      <c r="D9" s="43" t="str">
        <f>'[6]Base clients'!D9</f>
        <v>Zone Industrielle El Taref n° C 11 - Bin Badis</v>
      </c>
      <c r="E9" s="43">
        <f>'[6]Base clients'!E9</f>
        <v>0</v>
      </c>
      <c r="F9" s="43" t="str">
        <f>'[6]Base clients'!F9</f>
        <v xml:space="preserve"> Constantine</v>
      </c>
      <c r="G9" s="43" t="str">
        <f>'[6]Base clients'!G9</f>
        <v>+213 770940614</v>
      </c>
      <c r="H9" s="43" t="str">
        <f>'[6]Base clients'!H9</f>
        <v>+213 553280150</v>
      </c>
      <c r="I9" s="43"/>
      <c r="J9" s="43" t="str">
        <f>'[6]Base clients'!J9</f>
        <v>sarlnextpower@gmail.com</v>
      </c>
      <c r="K9" s="43" t="str">
        <f>'[6]Base clients'!K9</f>
        <v>20B00727003</v>
      </c>
      <c r="L9" s="43" t="str">
        <f>'[6]Base clients'!L9</f>
        <v>EURO</v>
      </c>
      <c r="M9" s="43">
        <f>'[6]Base clients'!M9</f>
        <v>0</v>
      </c>
      <c r="N9" s="43">
        <f>'[6]Base clients'!N9</f>
        <v>0</v>
      </c>
      <c r="O9" s="43">
        <f>'[6]Base clients'!O9</f>
        <v>2025007270385</v>
      </c>
      <c r="P9" s="43" t="str">
        <f>'[6]Base clients'!P9</f>
        <v>ALGERIA</v>
      </c>
      <c r="Q9" s="43">
        <f>'[6]Base clients'!Q9</f>
        <v>0</v>
      </c>
    </row>
    <row r="10" spans="1:18" x14ac:dyDescent="0.25">
      <c r="A10" s="43" t="str">
        <f>'[6]Base clients'!A10</f>
        <v>X049002</v>
      </c>
      <c r="B10" s="43" t="str">
        <f>'[6]Base clients'!B10</f>
        <v>Professionnel</v>
      </c>
      <c r="C10" s="43" t="str">
        <f>'[6]Base clients'!C10</f>
        <v>Batteriedienst Hempe</v>
      </c>
      <c r="D10" s="43" t="str">
        <f>'[6]Base clients'!D10</f>
        <v>Weimarische Str. 128</v>
      </c>
      <c r="E10" s="43" t="str">
        <f>'[6]Base clients'!E10</f>
        <v>99625</v>
      </c>
      <c r="F10" s="43" t="str">
        <f>'[6]Base clients'!F10</f>
        <v>Großneuhausen</v>
      </c>
      <c r="G10" s="43" t="str">
        <f>'[6]Base clients'!G10</f>
        <v>+49 1714020578</v>
      </c>
      <c r="H10" s="43"/>
      <c r="I10" s="43" t="str">
        <f>'[6]Base clients'!I10</f>
        <v>www.staplerbatterie24.de</v>
      </c>
      <c r="J10" s="43" t="str">
        <f>'[6]Base clients'!J10</f>
        <v>sabrina@batteriedienst-hempe.de</v>
      </c>
      <c r="K10" s="43" t="str">
        <f>'[6]Base clients'!K10</f>
        <v>DE 815903643</v>
      </c>
      <c r="L10" s="43" t="str">
        <f>'[6]Base clients'!L10</f>
        <v>EURO</v>
      </c>
      <c r="M10" s="43">
        <f>'[6]Base clients'!M10</f>
        <v>0</v>
      </c>
      <c r="N10" s="43">
        <f>'[6]Base clients'!N10</f>
        <v>0</v>
      </c>
      <c r="O10" s="43" t="str">
        <f>'[6]Base clients'!O10</f>
        <v>151/230/26214</v>
      </c>
      <c r="P10" s="43" t="str">
        <f>'[6]Base clients'!P10</f>
        <v>GERMANY</v>
      </c>
      <c r="Q10" s="43">
        <f>'[6]Base clients'!Q10</f>
        <v>0</v>
      </c>
    </row>
    <row r="11" spans="1:18" x14ac:dyDescent="0.25">
      <c r="A11" s="43" t="str">
        <f>'[6]Base clients'!A11</f>
        <v>X973001</v>
      </c>
      <c r="B11" s="43" t="str">
        <f>'[6]Base clients'!B11</f>
        <v>Professionnel</v>
      </c>
      <c r="C11" s="43" t="str">
        <f>'[6]Base clients'!C11</f>
        <v>NADHEERA TRADING EST</v>
      </c>
      <c r="D11" s="43" t="str">
        <f>'[6]Base clients'!D11</f>
        <v xml:space="preserve">PO BOX                                             </v>
      </c>
      <c r="E11" s="43" t="str">
        <f>'[6]Base clients'!E11</f>
        <v>37920</v>
      </c>
      <c r="F11" s="43" t="str">
        <f>'[6]Base clients'!F11</f>
        <v xml:space="preserve">   EAST RIFFA</v>
      </c>
      <c r="G11" s="43"/>
      <c r="H11" s="43"/>
      <c r="I11" s="43"/>
      <c r="J11" s="43"/>
      <c r="K11" s="43">
        <f>'[6]Base clients'!K11</f>
        <v>0</v>
      </c>
      <c r="L11" s="43" t="str">
        <f>'[6]Base clients'!L11</f>
        <v>EURO</v>
      </c>
      <c r="M11" s="43">
        <f>'[6]Base clients'!M11</f>
        <v>0</v>
      </c>
      <c r="N11" s="43">
        <f>'[6]Base clients'!N11</f>
        <v>0</v>
      </c>
      <c r="O11" s="43">
        <f>'[6]Base clients'!O11</f>
        <v>0</v>
      </c>
      <c r="P11" s="43" t="str">
        <f>'[6]Base clients'!P11</f>
        <v>KINGDOM OF BAHARAIN</v>
      </c>
      <c r="Q11" s="43">
        <f>'[6]Base clients'!Q11</f>
        <v>0</v>
      </c>
    </row>
    <row r="12" spans="1:18" x14ac:dyDescent="0.25">
      <c r="A12" s="43" t="str">
        <f>'[6]Base clients'!A12</f>
        <v>X033001</v>
      </c>
      <c r="B12" s="43" t="str">
        <f>'[6]Base clients'!B12</f>
        <v>Professionnel</v>
      </c>
      <c r="C12" s="43" t="str">
        <f>'[6]Base clients'!C12</f>
        <v>LITTORAL BATTERIES</v>
      </c>
      <c r="D12" s="43" t="str">
        <f>'[6]Base clients'!D12</f>
        <v xml:space="preserve">348 RTE DE SAINT OMER 62280 </v>
      </c>
      <c r="E12" s="43" t="str">
        <f>'[6]Base clients'!E12</f>
        <v xml:space="preserve">62280 </v>
      </c>
      <c r="F12" s="43" t="str">
        <f>'[6]Base clients'!F12</f>
        <v>SAINT-MARTIN-BOULOGNE</v>
      </c>
      <c r="G12" s="43"/>
      <c r="H12" s="43"/>
      <c r="I12" s="43" t="str">
        <f>'[6]Base clients'!I12</f>
        <v>www.batteries-du-littoral.fr</v>
      </c>
      <c r="J12" s="43" t="str">
        <f>'[6]Base clients'!J12</f>
        <v>littoral.batteries@wanadoo.fr</v>
      </c>
      <c r="K12" s="43" t="str">
        <f>'[6]Base clients'!K12</f>
        <v>B 440 078 210</v>
      </c>
      <c r="L12" s="43" t="str">
        <f>'[6]Base clients'!L12</f>
        <v>EURO</v>
      </c>
      <c r="M12" s="43">
        <f>'[6]Base clients'!M12</f>
        <v>440078210</v>
      </c>
      <c r="N12" s="43">
        <f>'[6]Base clients'!N12</f>
        <v>44007821000026</v>
      </c>
      <c r="O12" s="43" t="str">
        <f>'[6]Base clients'!O12</f>
        <v>FR40440078210</v>
      </c>
      <c r="P12" s="43" t="str">
        <f>'[6]Base clients'!P12</f>
        <v>FRANCE</v>
      </c>
      <c r="Q12" s="43">
        <f>'[6]Base clients'!Q12</f>
        <v>800000</v>
      </c>
      <c r="R12" s="206" t="str">
        <f>'Price list'!B145</f>
        <v>Littoral Batteries</v>
      </c>
    </row>
    <row r="13" spans="1:18" x14ac:dyDescent="0.25">
      <c r="A13" s="43" t="str">
        <f>'[6]Base clients'!A13</f>
        <v>X033002</v>
      </c>
      <c r="B13" s="43" t="str">
        <f>'[6]Base clients'!B13</f>
        <v>Professionnel</v>
      </c>
      <c r="C13" s="43" t="str">
        <f>'[6]Base clients'!C13</f>
        <v>ACCUS PLUS</v>
      </c>
      <c r="D13" s="43" t="str">
        <f>'[6]Base clients'!D13</f>
        <v xml:space="preserve">2211 RTE DE LA FENERIE </v>
      </c>
      <c r="E13" s="43" t="str">
        <f>'[6]Base clients'!E13</f>
        <v xml:space="preserve">06580 </v>
      </c>
      <c r="F13" s="43" t="str">
        <f>'[6]Base clients'!F13</f>
        <v>PEGOMAS</v>
      </c>
      <c r="G13" s="43" t="str">
        <f>'[6]Base clients'!G13</f>
        <v>+33(0)614840839</v>
      </c>
      <c r="H13" s="43"/>
      <c r="I13" s="43" t="str">
        <f>'[6]Base clients'!I13</f>
        <v>www.accusplus.com</v>
      </c>
      <c r="J13" s="43" t="str">
        <f>'[6]Base clients'!J13</f>
        <v>Christian.Giroux@accus-plus.com</v>
      </c>
      <c r="K13" s="43" t="str">
        <f>'[6]Base clients'!K13</f>
        <v>B 409 158 631</v>
      </c>
      <c r="L13" s="43" t="str">
        <f>'[6]Base clients'!L13</f>
        <v>EURO</v>
      </c>
      <c r="M13" s="43">
        <f>'[6]Base clients'!M13</f>
        <v>409158631</v>
      </c>
      <c r="N13" s="43">
        <f>'[6]Base clients'!N13</f>
        <v>40915863100062</v>
      </c>
      <c r="O13" s="43" t="str">
        <f>'[6]Base clients'!O13</f>
        <v>FR75 409 158</v>
      </c>
      <c r="P13" s="43" t="str">
        <f>'[6]Base clients'!P13</f>
        <v>FRANCE</v>
      </c>
      <c r="Q13" s="43">
        <f>'[6]Base clients'!Q13</f>
        <v>400000</v>
      </c>
      <c r="R13" s="206" t="str">
        <f>R8</f>
        <v>RPA</v>
      </c>
    </row>
    <row r="14" spans="1:18" x14ac:dyDescent="0.25">
      <c r="A14" s="43" t="str">
        <f>'[6]Base clients'!A14</f>
        <v>X033003</v>
      </c>
      <c r="B14" s="43" t="str">
        <f>'[6]Base clients'!B14</f>
        <v>Professionnel</v>
      </c>
      <c r="C14" s="43" t="str">
        <f>'[6]Base clients'!C14</f>
        <v>OUEST BATTERIES</v>
      </c>
      <c r="D14" s="43" t="str">
        <f>'[6]Base clients'!D14</f>
        <v xml:space="preserve">6 AV DU LAC </v>
      </c>
      <c r="E14" s="43" t="str">
        <f>'[6]Base clients'!E14</f>
        <v xml:space="preserve">37550 </v>
      </c>
      <c r="F14" s="43" t="str">
        <f>'[6]Base clients'!F14</f>
        <v>SAINT-AVERTIN</v>
      </c>
      <c r="G14" s="43" t="str">
        <f>'[6]Base clients'!G14</f>
        <v>+33(0)247251212</v>
      </c>
      <c r="H14" s="43"/>
      <c r="I14" s="43"/>
      <c r="J14" s="43" t="str">
        <f>'[6]Base clients'!J14</f>
        <v>magasin28@ouest-batteries.fr</v>
      </c>
      <c r="K14" s="43" t="str">
        <f>'[6]Base clients'!K14</f>
        <v>B 413 423 146</v>
      </c>
      <c r="L14" s="43" t="str">
        <f>'[6]Base clients'!L14</f>
        <v>EURO</v>
      </c>
      <c r="M14" s="43">
        <f>'[6]Base clients'!M14</f>
        <v>413423146</v>
      </c>
      <c r="N14" s="43">
        <f>'[6]Base clients'!N14</f>
        <v>41342314600047</v>
      </c>
      <c r="O14" s="43" t="str">
        <f>'[6]Base clients'!O14</f>
        <v>FR96413423146</v>
      </c>
      <c r="P14" s="43" t="str">
        <f>'[6]Base clients'!P14</f>
        <v>FRANCE</v>
      </c>
      <c r="Q14" s="43">
        <f>'[6]Base clients'!Q14</f>
        <v>1300000</v>
      </c>
      <c r="R14" s="206" t="str">
        <f>'Price list'!B89</f>
        <v>Ouest Batteries</v>
      </c>
    </row>
    <row r="15" spans="1:18" x14ac:dyDescent="0.25">
      <c r="A15" s="43" t="str">
        <f>'[6]Base clients'!A15</f>
        <v>X033004</v>
      </c>
      <c r="B15" s="43" t="str">
        <f>'[6]Base clients'!B15</f>
        <v>Professionnel</v>
      </c>
      <c r="C15" s="43" t="str">
        <f>'[6]Base clients'!C15</f>
        <v>PROXITECH SAS</v>
      </c>
      <c r="D15" s="43" t="str">
        <f>'[6]Base clients'!D15</f>
        <v xml:space="preserve">Parc Gustave Eiffel- 3,Av, Gutenberg- </v>
      </c>
      <c r="E15" s="43" t="str">
        <f>'[6]Base clients'!E15</f>
        <v>77600</v>
      </c>
      <c r="F15" s="43" t="str">
        <f>'[6]Base clients'!F15</f>
        <v>BUSSY SAINT GEORGE</v>
      </c>
      <c r="G15" s="43" t="str">
        <f>'[6]Base clients'!G15</f>
        <v>+33(0) 1 71 58 26 10</v>
      </c>
      <c r="H15" s="43" t="str">
        <f>'[6]Base clients'!H15</f>
        <v>+33 (0) 1 85 76 65 84</v>
      </c>
      <c r="I15" s="43" t="str">
        <f>'[6]Base clients'!I15</f>
        <v>www.proxitech.com</v>
      </c>
      <c r="J15" s="43" t="str">
        <f>'[6]Base clients'!J15</f>
        <v>guillaume.bitch@proxitech.com</v>
      </c>
      <c r="K15" s="43" t="str">
        <f>'[6]Base clients'!K15</f>
        <v xml:space="preserve"> B 381 109 446 </v>
      </c>
      <c r="L15" s="43" t="str">
        <f>'[6]Base clients'!L15</f>
        <v>EURO</v>
      </c>
      <c r="M15" s="43">
        <f>'[6]Base clients'!M15</f>
        <v>0</v>
      </c>
      <c r="N15" s="43">
        <f>'[6]Base clients'!N15</f>
        <v>38110944600041</v>
      </c>
      <c r="O15" s="43" t="str">
        <f>'[6]Base clients'!O15</f>
        <v>FR20 381 109 446</v>
      </c>
      <c r="P15" s="43" t="str">
        <f>'[6]Base clients'!P15</f>
        <v>FRANCE</v>
      </c>
      <c r="Q15" s="43">
        <f>'[6]Base clients'!Q15</f>
        <v>800000</v>
      </c>
      <c r="R15" s="206" t="str">
        <f>'Price list'!B106</f>
        <v>Proxitech</v>
      </c>
    </row>
    <row r="16" spans="1:18" x14ac:dyDescent="0.25">
      <c r="A16" s="43" t="str">
        <f>'[6]Base clients'!A16</f>
        <v>X966001</v>
      </c>
      <c r="B16" s="43" t="str">
        <f>'[6]Base clients'!B16</f>
        <v>Professionnel</v>
      </c>
      <c r="C16" s="43" t="str">
        <f>'[6]Base clients'!C16</f>
        <v>Bin-Shihon Group Co., Ltd.</v>
      </c>
      <c r="D16" s="43" t="str">
        <f>'[6]Base clients'!D16</f>
        <v xml:space="preserve">P.O. Box 5922   </v>
      </c>
      <c r="E16" s="43" t="str">
        <f>'[6]Base clients'!E16</f>
        <v>21432</v>
      </c>
      <c r="F16" s="43" t="str">
        <f>'[6]Base clients'!F16</f>
        <v xml:space="preserve">Jeddah </v>
      </c>
      <c r="G16" s="43" t="str">
        <f>'[6]Base clients'!G16</f>
        <v xml:space="preserve">+966 12 681 22 22 </v>
      </c>
      <c r="H16" s="43"/>
      <c r="I16" s="43" t="str">
        <f>'[6]Base clients'!I16</f>
        <v>www.binshihon.com</v>
      </c>
      <c r="J16" s="43"/>
      <c r="K16" s="43">
        <f>'[6]Base clients'!K16</f>
        <v>0</v>
      </c>
      <c r="L16" s="43" t="str">
        <f>'[6]Base clients'!L16</f>
        <v>USD</v>
      </c>
      <c r="M16" s="43">
        <f>'[6]Base clients'!M16</f>
        <v>0</v>
      </c>
      <c r="N16" s="43">
        <f>'[6]Base clients'!N16</f>
        <v>0</v>
      </c>
      <c r="O16" s="43">
        <f>'[6]Base clients'!O16</f>
        <v>0</v>
      </c>
      <c r="P16" s="43" t="str">
        <f>'[6]Base clients'!P16</f>
        <v>KINGDOM OF SAUDI ARABIA</v>
      </c>
      <c r="Q16" s="43">
        <f>'[6]Base clients'!Q16</f>
        <v>1500000</v>
      </c>
      <c r="R16" s="206" t="str">
        <f>'Price list'!B161</f>
        <v>BIN SHIHON</v>
      </c>
    </row>
    <row r="17" spans="1:18" x14ac:dyDescent="0.25">
      <c r="A17" s="43" t="str">
        <f>'[6]Base clients'!A17</f>
        <v>X966002</v>
      </c>
      <c r="B17" s="43" t="str">
        <f>'[6]Base clients'!B17</f>
        <v>Professionnel</v>
      </c>
      <c r="C17" s="43" t="str">
        <f>'[6]Base clients'!C17</f>
        <v>Bin-Shihon trading Co</v>
      </c>
      <c r="D17" s="43" t="str">
        <f>'[6]Base clients'!D17</f>
        <v xml:space="preserve">P.O. Box 2896 </v>
      </c>
      <c r="E17" s="43" t="str">
        <f>'[6]Base clients'!E17</f>
        <v>11461</v>
      </c>
      <c r="F17" s="43" t="str">
        <f>'[6]Base clients'!F17</f>
        <v xml:space="preserve">Riyadh </v>
      </c>
      <c r="G17" s="43"/>
      <c r="H17" s="43"/>
      <c r="I17" s="43"/>
      <c r="J17" s="43"/>
      <c r="K17" s="43">
        <f>'[6]Base clients'!K17</f>
        <v>0</v>
      </c>
      <c r="L17" s="43" t="str">
        <f>'[6]Base clients'!L17</f>
        <v>USD</v>
      </c>
      <c r="M17" s="43">
        <f>'[6]Base clients'!M17</f>
        <v>0</v>
      </c>
      <c r="N17" s="43">
        <f>'[6]Base clients'!N17</f>
        <v>0</v>
      </c>
      <c r="O17" s="43">
        <f>'[6]Base clients'!O17</f>
        <v>0</v>
      </c>
      <c r="P17" s="43" t="str">
        <f>'[6]Base clients'!P17</f>
        <v>KINGDOM OF SAUDI ARABIA</v>
      </c>
      <c r="Q17" s="43">
        <f>'[6]Base clients'!Q17</f>
        <v>0</v>
      </c>
      <c r="R17" s="206" t="str">
        <f>R16</f>
        <v>BIN SHIHON</v>
      </c>
    </row>
    <row r="18" spans="1:18" x14ac:dyDescent="0.25">
      <c r="A18" s="43" t="str">
        <f>'[6]Base clients'!A18</f>
        <v>X218004</v>
      </c>
      <c r="B18" s="43" t="str">
        <f>'[6]Base clients'!B18</f>
        <v>Professionnel</v>
      </c>
      <c r="C18" s="43" t="str">
        <f>'[6]Base clients'!C18</f>
        <v xml:space="preserve">ERRAFIK EL DAYEM </v>
      </c>
      <c r="D18" s="43" t="str">
        <f>'[6]Base clients'!D18</f>
        <v>Tripoli</v>
      </c>
      <c r="E18" s="43">
        <f>'[6]Base clients'!E18</f>
        <v>0</v>
      </c>
      <c r="F18" s="43" t="str">
        <f>'[6]Base clients'!F18</f>
        <v>TRIPOLI</v>
      </c>
      <c r="G18" s="43" t="str">
        <f>'[6]Base clients'!G18</f>
        <v>+218 913201365</v>
      </c>
      <c r="H18" s="43"/>
      <c r="I18" s="43"/>
      <c r="J18" s="43"/>
      <c r="K18" s="43">
        <f>'[6]Base clients'!K18</f>
        <v>0</v>
      </c>
      <c r="L18" s="43" t="str">
        <f>'[6]Base clients'!L18</f>
        <v>EURO</v>
      </c>
      <c r="M18" s="43">
        <f>'[6]Base clients'!M18</f>
        <v>0</v>
      </c>
      <c r="N18" s="43">
        <f>'[6]Base clients'!N18</f>
        <v>0</v>
      </c>
      <c r="O18" s="43">
        <f>'[6]Base clients'!O18</f>
        <v>0</v>
      </c>
      <c r="P18" s="43">
        <f>'[6]Base clients'!P18</f>
        <v>0</v>
      </c>
      <c r="Q18" s="43">
        <f>'[6]Base clients'!Q18</f>
        <v>0</v>
      </c>
    </row>
    <row r="19" spans="1:18" x14ac:dyDescent="0.25">
      <c r="A19" s="43" t="str">
        <f>'[6]Base clients'!A19</f>
        <v>X359001</v>
      </c>
      <c r="B19" s="43" t="str">
        <f>'[6]Base clients'!B19</f>
        <v>Professionnel</v>
      </c>
      <c r="C19" s="43" t="str">
        <f>'[6]Base clients'!C19</f>
        <v>MONBAT AD</v>
      </c>
      <c r="D19" s="43" t="str">
        <f>'[6]Base clients'!D19</f>
        <v>32A, Cherni Vrah Blvd, fl 4, VAT No BG111028849</v>
      </c>
      <c r="E19" s="43" t="str">
        <f>'[6]Base clients'!E19</f>
        <v xml:space="preserve">1407 </v>
      </c>
      <c r="F19" s="43" t="str">
        <f>'[6]Base clients'!F19</f>
        <v>Sofia</v>
      </c>
      <c r="G19" s="43" t="str">
        <f>'[6]Base clients'!G19</f>
        <v xml:space="preserve"> +359 96 393 123</v>
      </c>
      <c r="H19" s="43"/>
      <c r="I19" s="43" t="str">
        <f>'[6]Base clients'!I19</f>
        <v>www.monbat.com</v>
      </c>
      <c r="J19" s="43"/>
      <c r="K19" s="43">
        <f>'[6]Base clients'!K19</f>
        <v>0</v>
      </c>
      <c r="L19" s="43" t="str">
        <f>'[6]Base clients'!L19</f>
        <v>EURO</v>
      </c>
      <c r="M19" s="43">
        <f>'[6]Base clients'!M19</f>
        <v>0</v>
      </c>
      <c r="N19" s="43">
        <f>'[6]Base clients'!N19</f>
        <v>0</v>
      </c>
      <c r="O19" s="43">
        <f>'[6]Base clients'!O19</f>
        <v>0</v>
      </c>
      <c r="P19" s="43" t="str">
        <f>'[6]Base clients'!P19</f>
        <v>BULGARIA</v>
      </c>
      <c r="Q19" s="43">
        <f>'[6]Base clients'!Q19</f>
        <v>0</v>
      </c>
    </row>
    <row r="20" spans="1:18" x14ac:dyDescent="0.25">
      <c r="A20" s="43" t="str">
        <f>'[6]Base clients'!A20</f>
        <v>X048001</v>
      </c>
      <c r="B20" s="43" t="str">
        <f>'[6]Base clients'!B20</f>
        <v>Professionnel</v>
      </c>
      <c r="C20" s="43" t="str">
        <f>'[6]Base clients'!C20</f>
        <v>BATCAR</v>
      </c>
      <c r="D20" s="43" t="str">
        <f>'[6]Base clients'!D20</f>
        <v>Spolka Jawna Krzysztof Pawluc</v>
      </c>
      <c r="E20" s="43">
        <f>'[6]Base clients'!E20</f>
        <v>0</v>
      </c>
      <c r="F20" s="43" t="str">
        <f>'[6]Base clients'!F20</f>
        <v>Bogdan Tyliszczak</v>
      </c>
      <c r="G20" s="43" t="str">
        <f>'[6]Base clients'!G20</f>
        <v>+48 683209898</v>
      </c>
      <c r="H20" s="43"/>
      <c r="I20" s="43" t="str">
        <f>'[6]Base clients'!I20</f>
        <v>www.batcar.pl</v>
      </c>
      <c r="J20" s="43" t="str">
        <f>'[6]Base clients'!J20</f>
        <v>mdymek@batcar.pl</v>
      </c>
      <c r="K20" s="43" t="str">
        <f>'[6]Base clients'!K20</f>
        <v>PL9730548815</v>
      </c>
      <c r="L20" s="43" t="str">
        <f>'[6]Base clients'!L20</f>
        <v>EURO</v>
      </c>
      <c r="M20" s="43">
        <f>'[6]Base clients'!M20</f>
        <v>0</v>
      </c>
      <c r="N20" s="43">
        <f>'[6]Base clients'!N20</f>
        <v>535010484</v>
      </c>
      <c r="O20" s="43">
        <f>'[6]Base clients'!O20</f>
        <v>9730548815</v>
      </c>
      <c r="P20" s="43" t="str">
        <f>'[6]Base clients'!P20</f>
        <v>POLAND</v>
      </c>
      <c r="Q20" s="43">
        <f>'[6]Base clients'!Q20</f>
        <v>1000000</v>
      </c>
      <c r="R20" s="206" t="str">
        <f>'Price list'!B67</f>
        <v>Batcar</v>
      </c>
    </row>
    <row r="21" spans="1:18" x14ac:dyDescent="0.25">
      <c r="A21" s="43" t="str">
        <f>'[6]Base clients'!A21</f>
        <v>X213005</v>
      </c>
      <c r="B21" s="43" t="str">
        <f>'[6]Base clients'!B21</f>
        <v>Professionnel</v>
      </c>
      <c r="C21" s="43" t="str">
        <f>'[6]Base clients'!C21</f>
        <v>SARL FILS AMOURI TRANSPOT</v>
      </c>
      <c r="D21" s="43" t="str">
        <f>'[6]Base clients'!D21</f>
        <v>CITE 24 LOGTS N°24, ROUTE CHETMA</v>
      </c>
      <c r="E21" s="43">
        <f>'[6]Base clients'!E21</f>
        <v>0</v>
      </c>
      <c r="F21" s="43" t="str">
        <f>'[6]Base clients'!F21</f>
        <v>BISKRA</v>
      </c>
      <c r="G21" s="43">
        <f>'[6]Base clients'!G21</f>
        <v>33619704</v>
      </c>
      <c r="H21" s="43"/>
      <c r="I21" s="43">
        <f>'[6]Base clients'!I21</f>
        <v>0</v>
      </c>
      <c r="J21" s="43" t="str">
        <f>'[6]Base clients'!J21</f>
        <v>freretir@yahoo.fr</v>
      </c>
      <c r="K21" s="43" t="str">
        <f>'[6]Base clients'!K21</f>
        <v>0248892B09-07/00</v>
      </c>
      <c r="L21" s="43" t="str">
        <f>'[6]Base clients'!L21</f>
        <v>EURO</v>
      </c>
      <c r="M21" s="43">
        <f>'[6]Base clients'!M21</f>
        <v>0</v>
      </c>
      <c r="N21" s="43">
        <f>'[6]Base clients'!N21</f>
        <v>0</v>
      </c>
      <c r="O21" s="43" t="str">
        <f>'[6]Base clients'!O21</f>
        <v>NIF:000907024289215</v>
      </c>
      <c r="P21" s="43" t="str">
        <f>'[6]Base clients'!P21</f>
        <v>ALGERIA</v>
      </c>
      <c r="Q21" s="43">
        <f>'[6]Base clients'!Q21</f>
        <v>0</v>
      </c>
    </row>
    <row r="22" spans="1:18" x14ac:dyDescent="0.25">
      <c r="A22" s="43" t="str">
        <f>'[6]Base clients'!A22</f>
        <v>C00017</v>
      </c>
      <c r="B22" s="43">
        <f>'[6]Base clients'!B22</f>
        <v>0</v>
      </c>
      <c r="C22" s="43">
        <f>'[6]Base clients'!C22</f>
        <v>0</v>
      </c>
      <c r="D22" s="43">
        <f>'[6]Base clients'!D22</f>
        <v>0</v>
      </c>
      <c r="E22" s="43">
        <f>'[6]Base clients'!E22</f>
        <v>0</v>
      </c>
      <c r="F22" s="43">
        <f>'[6]Base clients'!F22</f>
        <v>0</v>
      </c>
      <c r="G22" s="43">
        <f>'[6]Base clients'!G22</f>
        <v>0</v>
      </c>
      <c r="H22" s="43">
        <f>'[6]Base clients'!H22</f>
        <v>0</v>
      </c>
      <c r="I22" s="43">
        <f>'[6]Base clients'!I22</f>
        <v>0</v>
      </c>
      <c r="J22" s="43">
        <f>'[6]Base clients'!J22</f>
        <v>0</v>
      </c>
      <c r="K22" s="43">
        <f>'[6]Base clients'!K22</f>
        <v>0</v>
      </c>
      <c r="L22" s="43">
        <f>'[6]Base clients'!L22</f>
        <v>0</v>
      </c>
      <c r="M22" s="43">
        <f>'[6]Base clients'!M22</f>
        <v>0</v>
      </c>
      <c r="N22" s="43">
        <f>'[6]Base clients'!N22</f>
        <v>0</v>
      </c>
      <c r="O22" s="43">
        <f>'[6]Base clients'!O22</f>
        <v>0</v>
      </c>
      <c r="P22" s="43">
        <f>'[6]Base clients'!P22</f>
        <v>0</v>
      </c>
      <c r="Q22" s="43">
        <f>'[6]Base clients'!Q22</f>
        <v>0</v>
      </c>
    </row>
    <row r="23" spans="1:18" x14ac:dyDescent="0.25">
      <c r="A23" s="43" t="str">
        <f>'[6]Base clients'!A23</f>
        <v>C00018</v>
      </c>
      <c r="B23" s="43">
        <f>'[6]Base clients'!B23</f>
        <v>0</v>
      </c>
      <c r="C23" s="43">
        <f>'[6]Base clients'!C23</f>
        <v>0</v>
      </c>
      <c r="D23" s="43">
        <f>'[6]Base clients'!D23</f>
        <v>0</v>
      </c>
      <c r="E23" s="43">
        <f>'[6]Base clients'!E23</f>
        <v>0</v>
      </c>
      <c r="F23" s="43">
        <f>'[6]Base clients'!F23</f>
        <v>0</v>
      </c>
      <c r="G23" s="43">
        <f>'[6]Base clients'!G23</f>
        <v>0</v>
      </c>
      <c r="H23" s="43">
        <f>'[6]Base clients'!H23</f>
        <v>0</v>
      </c>
      <c r="I23" s="43">
        <f>'[6]Base clients'!I23</f>
        <v>0</v>
      </c>
      <c r="J23" s="43">
        <f>'[6]Base clients'!J23</f>
        <v>0</v>
      </c>
      <c r="K23" s="43">
        <f>'[6]Base clients'!K23</f>
        <v>0</v>
      </c>
      <c r="L23" s="43">
        <f>'[6]Base clients'!L23</f>
        <v>0</v>
      </c>
      <c r="M23" s="43">
        <f>'[6]Base clients'!M23</f>
        <v>0</v>
      </c>
      <c r="N23" s="43">
        <f>'[6]Base clients'!N23</f>
        <v>0</v>
      </c>
      <c r="O23" s="43">
        <f>'[6]Base clients'!O23</f>
        <v>0</v>
      </c>
      <c r="P23" s="43">
        <f>'[6]Base clients'!P23</f>
        <v>0</v>
      </c>
      <c r="Q23" s="43">
        <f>'[6]Base clients'!Q23</f>
        <v>0</v>
      </c>
    </row>
    <row r="24" spans="1:18" x14ac:dyDescent="0.25">
      <c r="A24" s="43" t="str">
        <f>'[6]Base clients'!A24</f>
        <v>C00019</v>
      </c>
      <c r="B24" s="43">
        <f>'[6]Base clients'!B24</f>
        <v>0</v>
      </c>
      <c r="C24" s="43">
        <f>'[6]Base clients'!C24</f>
        <v>0</v>
      </c>
      <c r="D24" s="43">
        <f>'[6]Base clients'!D24</f>
        <v>0</v>
      </c>
      <c r="E24" s="43">
        <f>'[6]Base clients'!E24</f>
        <v>0</v>
      </c>
      <c r="F24" s="43">
        <f>'[6]Base clients'!F24</f>
        <v>0</v>
      </c>
      <c r="G24" s="43">
        <f>'[6]Base clients'!G24</f>
        <v>0</v>
      </c>
      <c r="H24" s="43">
        <f>'[6]Base clients'!H24</f>
        <v>0</v>
      </c>
      <c r="I24" s="43">
        <f>'[6]Base clients'!I24</f>
        <v>0</v>
      </c>
      <c r="J24" s="43">
        <f>'[6]Base clients'!J24</f>
        <v>0</v>
      </c>
      <c r="K24" s="43">
        <f>'[6]Base clients'!K24</f>
        <v>0</v>
      </c>
      <c r="L24" s="43">
        <f>'[6]Base clients'!L24</f>
        <v>0</v>
      </c>
      <c r="M24" s="43">
        <f>'[6]Base clients'!M24</f>
        <v>0</v>
      </c>
      <c r="N24" s="43">
        <f>'[6]Base clients'!N24</f>
        <v>0</v>
      </c>
      <c r="O24" s="43">
        <f>'[6]Base clients'!O24</f>
        <v>0</v>
      </c>
      <c r="P24" s="43">
        <f>'[6]Base clients'!P24</f>
        <v>0</v>
      </c>
      <c r="Q24" s="43">
        <f>'[6]Base clients'!Q24</f>
        <v>0</v>
      </c>
    </row>
    <row r="25" spans="1:18" x14ac:dyDescent="0.25">
      <c r="A25" s="43" t="str">
        <f>'[6]Base clients'!A25</f>
        <v>C00020</v>
      </c>
      <c r="B25" s="43">
        <f>'[6]Base clients'!B25</f>
        <v>0</v>
      </c>
      <c r="C25" s="43">
        <f>'[6]Base clients'!C25</f>
        <v>0</v>
      </c>
      <c r="D25" s="43">
        <f>'[6]Base clients'!D25</f>
        <v>0</v>
      </c>
      <c r="E25" s="43">
        <f>'[6]Base clients'!E25</f>
        <v>0</v>
      </c>
      <c r="F25" s="43">
        <f>'[6]Base clients'!F25</f>
        <v>0</v>
      </c>
      <c r="G25" s="43">
        <f>'[6]Base clients'!G25</f>
        <v>0</v>
      </c>
      <c r="H25" s="43">
        <f>'[6]Base clients'!H25</f>
        <v>0</v>
      </c>
      <c r="I25" s="43">
        <f>'[6]Base clients'!I25</f>
        <v>0</v>
      </c>
      <c r="J25" s="43">
        <f>'[6]Base clients'!J25</f>
        <v>0</v>
      </c>
      <c r="K25" s="43">
        <f>'[6]Base clients'!K25</f>
        <v>0</v>
      </c>
      <c r="L25" s="43">
        <f>'[6]Base clients'!L25</f>
        <v>0</v>
      </c>
      <c r="M25" s="43">
        <f>'[6]Base clients'!M25</f>
        <v>0</v>
      </c>
      <c r="N25" s="43">
        <f>'[6]Base clients'!N25</f>
        <v>0</v>
      </c>
      <c r="O25" s="43">
        <f>'[6]Base clients'!O25</f>
        <v>0</v>
      </c>
      <c r="P25" s="43">
        <f>'[6]Base clients'!P25</f>
        <v>0</v>
      </c>
      <c r="Q25" s="43">
        <f>'[6]Base clients'!Q25</f>
        <v>0</v>
      </c>
    </row>
    <row r="26" spans="1:18" x14ac:dyDescent="0.25">
      <c r="A26" s="43" t="str">
        <f>'[6]Base clients'!A26</f>
        <v>C00021</v>
      </c>
      <c r="B26" s="43">
        <f>'[6]Base clients'!B26</f>
        <v>0</v>
      </c>
      <c r="C26" s="43">
        <f>'[6]Base clients'!C26</f>
        <v>0</v>
      </c>
      <c r="D26" s="43">
        <f>'[6]Base clients'!D26</f>
        <v>0</v>
      </c>
      <c r="E26" s="43">
        <f>'[6]Base clients'!E26</f>
        <v>0</v>
      </c>
      <c r="F26" s="43">
        <f>'[6]Base clients'!F26</f>
        <v>0</v>
      </c>
      <c r="G26" s="43">
        <f>'[6]Base clients'!G26</f>
        <v>0</v>
      </c>
      <c r="H26" s="43">
        <f>'[6]Base clients'!H26</f>
        <v>0</v>
      </c>
      <c r="I26" s="43">
        <f>'[6]Base clients'!I26</f>
        <v>0</v>
      </c>
      <c r="J26" s="43">
        <f>'[6]Base clients'!J26</f>
        <v>0</v>
      </c>
      <c r="K26" s="43">
        <f>'[6]Base clients'!K26</f>
        <v>0</v>
      </c>
      <c r="L26" s="43">
        <f>'[6]Base clients'!L26</f>
        <v>0</v>
      </c>
      <c r="M26" s="43">
        <f>'[6]Base clients'!M26</f>
        <v>0</v>
      </c>
      <c r="N26" s="43">
        <f>'[6]Base clients'!N26</f>
        <v>0</v>
      </c>
      <c r="O26" s="43">
        <f>'[6]Base clients'!O26</f>
        <v>0</v>
      </c>
      <c r="P26" s="43">
        <f>'[6]Base clients'!P26</f>
        <v>0</v>
      </c>
      <c r="Q26" s="43">
        <f>'[6]Base clients'!Q26</f>
        <v>0</v>
      </c>
    </row>
    <row r="27" spans="1:18" x14ac:dyDescent="0.25">
      <c r="A27" s="43" t="str">
        <f>'[6]Base clients'!A27</f>
        <v>C00022</v>
      </c>
      <c r="B27" s="43">
        <f>'[6]Base clients'!B27</f>
        <v>0</v>
      </c>
      <c r="C27" s="43">
        <f>'[6]Base clients'!C27</f>
        <v>0</v>
      </c>
      <c r="D27" s="43">
        <f>'[6]Base clients'!D27</f>
        <v>0</v>
      </c>
      <c r="E27" s="43">
        <f>'[6]Base clients'!E27</f>
        <v>0</v>
      </c>
      <c r="F27" s="43">
        <f>'[6]Base clients'!F27</f>
        <v>0</v>
      </c>
      <c r="G27" s="43">
        <f>'[6]Base clients'!G27</f>
        <v>0</v>
      </c>
      <c r="H27" s="43">
        <f>'[6]Base clients'!H27</f>
        <v>0</v>
      </c>
      <c r="I27" s="43">
        <f>'[6]Base clients'!I27</f>
        <v>0</v>
      </c>
      <c r="J27" s="43">
        <f>'[6]Base clients'!J27</f>
        <v>0</v>
      </c>
      <c r="K27" s="43">
        <f>'[6]Base clients'!K27</f>
        <v>0</v>
      </c>
      <c r="L27" s="43">
        <f>'[6]Base clients'!L27</f>
        <v>0</v>
      </c>
      <c r="M27" s="43">
        <f>'[6]Base clients'!M27</f>
        <v>0</v>
      </c>
      <c r="N27" s="43">
        <f>'[6]Base clients'!N27</f>
        <v>0</v>
      </c>
      <c r="O27" s="43">
        <f>'[6]Base clients'!O27</f>
        <v>0</v>
      </c>
      <c r="P27" s="43">
        <f>'[6]Base clients'!P27</f>
        <v>0</v>
      </c>
      <c r="Q27" s="43">
        <f>'[6]Base clients'!Q27</f>
        <v>0</v>
      </c>
    </row>
    <row r="28" spans="1:18" x14ac:dyDescent="0.25">
      <c r="A28" s="43" t="str">
        <f>'[6]Base clients'!A28</f>
        <v>C00023</v>
      </c>
      <c r="B28" s="43">
        <f>'[6]Base clients'!B28</f>
        <v>0</v>
      </c>
      <c r="C28" s="43">
        <f>'[6]Base clients'!C28</f>
        <v>0</v>
      </c>
      <c r="D28" s="43">
        <f>'[6]Base clients'!D28</f>
        <v>0</v>
      </c>
      <c r="E28" s="43">
        <f>'[6]Base clients'!E28</f>
        <v>0</v>
      </c>
      <c r="F28" s="43">
        <f>'[6]Base clients'!F28</f>
        <v>0</v>
      </c>
      <c r="G28" s="43">
        <f>'[6]Base clients'!G28</f>
        <v>0</v>
      </c>
      <c r="H28" s="43">
        <f>'[6]Base clients'!H28</f>
        <v>0</v>
      </c>
      <c r="I28" s="43">
        <f>'[6]Base clients'!I28</f>
        <v>0</v>
      </c>
      <c r="J28" s="43">
        <f>'[6]Base clients'!J28</f>
        <v>0</v>
      </c>
      <c r="K28" s="43">
        <f>'[6]Base clients'!K28</f>
        <v>0</v>
      </c>
      <c r="L28" s="43">
        <f>'[6]Base clients'!L28</f>
        <v>0</v>
      </c>
      <c r="M28" s="43">
        <f>'[6]Base clients'!M28</f>
        <v>0</v>
      </c>
      <c r="N28" s="43">
        <f>'[6]Base clients'!N28</f>
        <v>0</v>
      </c>
      <c r="O28" s="43">
        <f>'[6]Base clients'!O28</f>
        <v>0</v>
      </c>
      <c r="P28" s="43">
        <f>'[6]Base clients'!P28</f>
        <v>0</v>
      </c>
      <c r="Q28" s="43">
        <f>'[6]Base clients'!Q28</f>
        <v>0</v>
      </c>
    </row>
    <row r="29" spans="1:18" x14ac:dyDescent="0.25">
      <c r="A29" s="43" t="str">
        <f>'[6]Base clients'!A29</f>
        <v>C00024</v>
      </c>
      <c r="B29" s="43">
        <f>'[6]Base clients'!B29</f>
        <v>0</v>
      </c>
      <c r="C29" s="43">
        <f>'[6]Base clients'!C29</f>
        <v>0</v>
      </c>
      <c r="D29" s="43">
        <f>'[6]Base clients'!D29</f>
        <v>0</v>
      </c>
      <c r="E29" s="43">
        <f>'[6]Base clients'!E29</f>
        <v>0</v>
      </c>
      <c r="F29" s="43">
        <f>'[6]Base clients'!F29</f>
        <v>0</v>
      </c>
      <c r="G29" s="43">
        <f>'[6]Base clients'!G29</f>
        <v>0</v>
      </c>
      <c r="H29" s="43">
        <f>'[6]Base clients'!H29</f>
        <v>0</v>
      </c>
      <c r="I29" s="43">
        <f>'[6]Base clients'!I29</f>
        <v>0</v>
      </c>
      <c r="J29" s="43">
        <f>'[6]Base clients'!J29</f>
        <v>0</v>
      </c>
      <c r="K29" s="43">
        <f>'[6]Base clients'!K29</f>
        <v>0</v>
      </c>
      <c r="L29" s="43">
        <f>'[6]Base clients'!L29</f>
        <v>0</v>
      </c>
      <c r="M29" s="43">
        <f>'[6]Base clients'!M29</f>
        <v>0</v>
      </c>
      <c r="N29" s="43">
        <f>'[6]Base clients'!N29</f>
        <v>0</v>
      </c>
      <c r="O29" s="43">
        <f>'[6]Base clients'!O29</f>
        <v>0</v>
      </c>
      <c r="P29" s="43">
        <f>'[6]Base clients'!P29</f>
        <v>0</v>
      </c>
      <c r="Q29" s="43">
        <f>'[6]Base clients'!Q29</f>
        <v>0</v>
      </c>
    </row>
    <row r="30" spans="1:18" x14ac:dyDescent="0.25">
      <c r="A30" s="43" t="str">
        <f>'[6]Base clients'!A30</f>
        <v>C00025</v>
      </c>
      <c r="B30" s="43">
        <f>'[6]Base clients'!B30</f>
        <v>0</v>
      </c>
      <c r="C30" s="43">
        <f>'[6]Base clients'!C30</f>
        <v>0</v>
      </c>
      <c r="D30" s="43">
        <f>'[6]Base clients'!D30</f>
        <v>0</v>
      </c>
      <c r="E30" s="43">
        <f>'[6]Base clients'!E30</f>
        <v>0</v>
      </c>
      <c r="F30" s="43">
        <f>'[6]Base clients'!F30</f>
        <v>0</v>
      </c>
      <c r="G30" s="43">
        <f>'[6]Base clients'!G30</f>
        <v>0</v>
      </c>
      <c r="H30" s="43">
        <f>'[6]Base clients'!H30</f>
        <v>0</v>
      </c>
      <c r="I30" s="43">
        <f>'[6]Base clients'!I30</f>
        <v>0</v>
      </c>
      <c r="J30" s="43">
        <f>'[6]Base clients'!J30</f>
        <v>0</v>
      </c>
      <c r="K30" s="43">
        <f>'[6]Base clients'!K30</f>
        <v>0</v>
      </c>
      <c r="L30" s="43">
        <f>'[6]Base clients'!L30</f>
        <v>0</v>
      </c>
      <c r="M30" s="43">
        <f>'[6]Base clients'!M30</f>
        <v>0</v>
      </c>
      <c r="N30" s="43">
        <f>'[6]Base clients'!N30</f>
        <v>0</v>
      </c>
      <c r="O30" s="43">
        <f>'[6]Base clients'!O30</f>
        <v>0</v>
      </c>
      <c r="P30" s="43">
        <f>'[6]Base clients'!P30</f>
        <v>0</v>
      </c>
      <c r="Q30" s="43">
        <f>'[6]Base clients'!Q30</f>
        <v>0</v>
      </c>
    </row>
    <row r="31" spans="1:18" x14ac:dyDescent="0.25">
      <c r="A31" s="43" t="str">
        <f>'[6]Base clients'!A31</f>
        <v>C00026</v>
      </c>
      <c r="B31" s="43">
        <f>'[6]Base clients'!B31</f>
        <v>0</v>
      </c>
      <c r="C31" s="43">
        <f>'[6]Base clients'!C31</f>
        <v>0</v>
      </c>
      <c r="D31" s="43">
        <f>'[6]Base clients'!D31</f>
        <v>0</v>
      </c>
      <c r="E31" s="43">
        <f>'[6]Base clients'!E31</f>
        <v>0</v>
      </c>
      <c r="F31" s="43">
        <f>'[6]Base clients'!F31</f>
        <v>0</v>
      </c>
      <c r="G31" s="43">
        <f>'[6]Base clients'!G31</f>
        <v>0</v>
      </c>
      <c r="H31" s="43">
        <f>'[6]Base clients'!H31</f>
        <v>0</v>
      </c>
      <c r="I31" s="43">
        <f>'[6]Base clients'!I31</f>
        <v>0</v>
      </c>
      <c r="J31" s="43">
        <f>'[6]Base clients'!J31</f>
        <v>0</v>
      </c>
      <c r="K31" s="43">
        <f>'[6]Base clients'!K31</f>
        <v>0</v>
      </c>
      <c r="L31" s="43">
        <f>'[6]Base clients'!L31</f>
        <v>0</v>
      </c>
      <c r="M31" s="43">
        <f>'[6]Base clients'!M31</f>
        <v>0</v>
      </c>
      <c r="N31" s="43">
        <f>'[6]Base clients'!N31</f>
        <v>0</v>
      </c>
      <c r="O31" s="43">
        <f>'[6]Base clients'!O31</f>
        <v>0</v>
      </c>
      <c r="P31" s="43">
        <f>'[6]Base clients'!P31</f>
        <v>0</v>
      </c>
      <c r="Q31" s="43">
        <f>'[6]Base clients'!Q31</f>
        <v>0</v>
      </c>
    </row>
    <row r="32" spans="1:18" x14ac:dyDescent="0.25">
      <c r="A32" s="43" t="str">
        <f>'[6]Base clients'!A32</f>
        <v>C00027</v>
      </c>
      <c r="B32" s="43">
        <f>'[6]Base clients'!B32</f>
        <v>0</v>
      </c>
      <c r="C32" s="43">
        <f>'[6]Base clients'!C32</f>
        <v>0</v>
      </c>
      <c r="D32" s="43">
        <f>'[6]Base clients'!D32</f>
        <v>0</v>
      </c>
      <c r="E32" s="43">
        <f>'[6]Base clients'!E32</f>
        <v>0</v>
      </c>
      <c r="F32" s="43">
        <f>'[6]Base clients'!F32</f>
        <v>0</v>
      </c>
      <c r="G32" s="43">
        <f>'[6]Base clients'!G32</f>
        <v>0</v>
      </c>
      <c r="H32" s="43">
        <f>'[6]Base clients'!H32</f>
        <v>0</v>
      </c>
      <c r="I32" s="43">
        <f>'[6]Base clients'!I32</f>
        <v>0</v>
      </c>
      <c r="J32" s="43">
        <f>'[6]Base clients'!J32</f>
        <v>0</v>
      </c>
      <c r="K32" s="43">
        <f>'[6]Base clients'!K32</f>
        <v>0</v>
      </c>
      <c r="L32" s="43">
        <f>'[6]Base clients'!L32</f>
        <v>0</v>
      </c>
      <c r="M32" s="43">
        <f>'[6]Base clients'!M32</f>
        <v>0</v>
      </c>
      <c r="N32" s="43">
        <f>'[6]Base clients'!N32</f>
        <v>0</v>
      </c>
      <c r="O32" s="43">
        <f>'[6]Base clients'!O32</f>
        <v>0</v>
      </c>
      <c r="P32" s="43">
        <f>'[6]Base clients'!P32</f>
        <v>0</v>
      </c>
      <c r="Q32" s="43">
        <f>'[6]Base clients'!Q32</f>
        <v>0</v>
      </c>
    </row>
    <row r="33" spans="1:17" x14ac:dyDescent="0.25">
      <c r="A33" s="43" t="str">
        <f>'[6]Base clients'!A33</f>
        <v>C00028</v>
      </c>
      <c r="B33" s="43">
        <f>'[6]Base clients'!B33</f>
        <v>0</v>
      </c>
      <c r="C33" s="43">
        <f>'[6]Base clients'!C33</f>
        <v>0</v>
      </c>
      <c r="D33" s="43">
        <f>'[6]Base clients'!D33</f>
        <v>0</v>
      </c>
      <c r="E33" s="43">
        <f>'[6]Base clients'!E33</f>
        <v>0</v>
      </c>
      <c r="F33" s="43">
        <f>'[6]Base clients'!F33</f>
        <v>0</v>
      </c>
      <c r="G33" s="43">
        <f>'[6]Base clients'!G33</f>
        <v>0</v>
      </c>
      <c r="H33" s="43">
        <f>'[6]Base clients'!H33</f>
        <v>0</v>
      </c>
      <c r="I33" s="43">
        <f>'[6]Base clients'!I33</f>
        <v>0</v>
      </c>
      <c r="J33" s="43">
        <f>'[6]Base clients'!J33</f>
        <v>0</v>
      </c>
      <c r="K33" s="43">
        <f>'[6]Base clients'!K33</f>
        <v>0</v>
      </c>
      <c r="L33" s="43">
        <f>'[6]Base clients'!L33</f>
        <v>0</v>
      </c>
      <c r="M33" s="43">
        <f>'[6]Base clients'!M33</f>
        <v>0</v>
      </c>
      <c r="N33" s="43">
        <f>'[6]Base clients'!N33</f>
        <v>0</v>
      </c>
      <c r="O33" s="43">
        <f>'[6]Base clients'!O33</f>
        <v>0</v>
      </c>
      <c r="P33" s="43">
        <f>'[6]Base clients'!P33</f>
        <v>0</v>
      </c>
      <c r="Q33" s="43">
        <f>'[6]Base clients'!Q33</f>
        <v>0</v>
      </c>
    </row>
    <row r="34" spans="1:17" x14ac:dyDescent="0.25">
      <c r="A34" s="43" t="str">
        <f>'[6]Base clients'!A34</f>
        <v>C00029</v>
      </c>
      <c r="B34" s="43">
        <f>'[6]Base clients'!B34</f>
        <v>0</v>
      </c>
      <c r="C34" s="43">
        <f>'[6]Base clients'!C34</f>
        <v>0</v>
      </c>
      <c r="D34" s="43">
        <f>'[6]Base clients'!D34</f>
        <v>0</v>
      </c>
      <c r="E34" s="43">
        <f>'[6]Base clients'!E34</f>
        <v>0</v>
      </c>
      <c r="F34" s="43">
        <f>'[6]Base clients'!F34</f>
        <v>0</v>
      </c>
      <c r="G34" s="43">
        <f>'[6]Base clients'!G34</f>
        <v>0</v>
      </c>
      <c r="H34" s="43">
        <f>'[6]Base clients'!H34</f>
        <v>0</v>
      </c>
      <c r="I34" s="43">
        <f>'[6]Base clients'!I34</f>
        <v>0</v>
      </c>
      <c r="J34" s="43">
        <f>'[6]Base clients'!J34</f>
        <v>0</v>
      </c>
      <c r="K34" s="43">
        <f>'[6]Base clients'!K34</f>
        <v>0</v>
      </c>
      <c r="L34" s="43">
        <f>'[6]Base clients'!L34</f>
        <v>0</v>
      </c>
      <c r="M34" s="43">
        <f>'[6]Base clients'!M34</f>
        <v>0</v>
      </c>
      <c r="N34" s="43">
        <f>'[6]Base clients'!N34</f>
        <v>0</v>
      </c>
      <c r="O34" s="43">
        <f>'[6]Base clients'!O34</f>
        <v>0</v>
      </c>
      <c r="P34" s="43">
        <f>'[6]Base clients'!P34</f>
        <v>0</v>
      </c>
      <c r="Q34" s="43">
        <f>'[6]Base clients'!Q34</f>
        <v>0</v>
      </c>
    </row>
    <row r="35" spans="1:17" x14ac:dyDescent="0.25">
      <c r="A35" s="43" t="str">
        <f>'[6]Base clients'!A35</f>
        <v>C00030</v>
      </c>
      <c r="B35" s="43">
        <f>'[6]Base clients'!B35</f>
        <v>0</v>
      </c>
      <c r="C35" s="43">
        <f>'[6]Base clients'!C35</f>
        <v>0</v>
      </c>
      <c r="D35" s="43">
        <f>'[6]Base clients'!D35</f>
        <v>0</v>
      </c>
      <c r="E35" s="43">
        <f>'[6]Base clients'!E35</f>
        <v>0</v>
      </c>
      <c r="F35" s="43">
        <f>'[6]Base clients'!F35</f>
        <v>0</v>
      </c>
      <c r="G35" s="43">
        <f>'[6]Base clients'!G35</f>
        <v>0</v>
      </c>
      <c r="H35" s="43">
        <f>'[6]Base clients'!H35</f>
        <v>0</v>
      </c>
      <c r="I35" s="43">
        <f>'[6]Base clients'!I35</f>
        <v>0</v>
      </c>
      <c r="J35" s="43">
        <f>'[6]Base clients'!J35</f>
        <v>0</v>
      </c>
      <c r="K35" s="43">
        <f>'[6]Base clients'!K35</f>
        <v>0</v>
      </c>
      <c r="L35" s="43">
        <f>'[6]Base clients'!L35</f>
        <v>0</v>
      </c>
      <c r="M35" s="43">
        <f>'[6]Base clients'!M35</f>
        <v>0</v>
      </c>
      <c r="N35" s="43">
        <f>'[6]Base clients'!N35</f>
        <v>0</v>
      </c>
      <c r="O35" s="43">
        <f>'[6]Base clients'!O35</f>
        <v>0</v>
      </c>
      <c r="P35" s="43">
        <f>'[6]Base clients'!P35</f>
        <v>0</v>
      </c>
      <c r="Q35" s="43">
        <f>'[6]Base clients'!Q35</f>
        <v>0</v>
      </c>
    </row>
    <row r="36" spans="1:17" x14ac:dyDescent="0.25">
      <c r="A36" s="43" t="str">
        <f>'[6]Base clients'!A36</f>
        <v>C00031</v>
      </c>
      <c r="B36" s="43">
        <f>'[6]Base clients'!B36</f>
        <v>0</v>
      </c>
      <c r="C36" s="43">
        <f>'[6]Base clients'!C36</f>
        <v>0</v>
      </c>
      <c r="D36" s="43">
        <f>'[6]Base clients'!D36</f>
        <v>0</v>
      </c>
      <c r="E36" s="43">
        <f>'[6]Base clients'!E36</f>
        <v>0</v>
      </c>
      <c r="F36" s="43">
        <f>'[6]Base clients'!F36</f>
        <v>0</v>
      </c>
      <c r="G36" s="43">
        <f>'[6]Base clients'!G36</f>
        <v>0</v>
      </c>
      <c r="H36" s="43">
        <f>'[6]Base clients'!H36</f>
        <v>0</v>
      </c>
      <c r="I36" s="43">
        <f>'[6]Base clients'!I36</f>
        <v>0</v>
      </c>
      <c r="J36" s="43">
        <f>'[6]Base clients'!J36</f>
        <v>0</v>
      </c>
      <c r="K36" s="43">
        <f>'[6]Base clients'!K36</f>
        <v>0</v>
      </c>
      <c r="L36" s="43">
        <f>'[6]Base clients'!L36</f>
        <v>0</v>
      </c>
      <c r="M36" s="43">
        <f>'[6]Base clients'!M36</f>
        <v>0</v>
      </c>
      <c r="N36" s="43">
        <f>'[6]Base clients'!N36</f>
        <v>0</v>
      </c>
      <c r="O36" s="43">
        <f>'[6]Base clients'!O36</f>
        <v>0</v>
      </c>
      <c r="P36" s="43">
        <f>'[6]Base clients'!P36</f>
        <v>0</v>
      </c>
      <c r="Q36" s="43">
        <f>'[6]Base clients'!Q36</f>
        <v>0</v>
      </c>
    </row>
    <row r="37" spans="1:17" x14ac:dyDescent="0.25">
      <c r="A37" s="43" t="str">
        <f>'[6]Base clients'!A37</f>
        <v>C00032</v>
      </c>
      <c r="B37" s="43">
        <f>'[6]Base clients'!B37</f>
        <v>0</v>
      </c>
      <c r="C37" s="43">
        <f>'[6]Base clients'!C37</f>
        <v>0</v>
      </c>
      <c r="D37" s="43">
        <f>'[6]Base clients'!D37</f>
        <v>0</v>
      </c>
      <c r="E37" s="43">
        <f>'[6]Base clients'!E37</f>
        <v>0</v>
      </c>
      <c r="F37" s="43">
        <f>'[6]Base clients'!F37</f>
        <v>0</v>
      </c>
      <c r="G37" s="43">
        <f>'[6]Base clients'!G37</f>
        <v>0</v>
      </c>
      <c r="H37" s="43">
        <f>'[6]Base clients'!H37</f>
        <v>0</v>
      </c>
      <c r="I37" s="43">
        <f>'[6]Base clients'!I37</f>
        <v>0</v>
      </c>
      <c r="J37" s="43">
        <f>'[6]Base clients'!J37</f>
        <v>0</v>
      </c>
      <c r="K37" s="43">
        <f>'[6]Base clients'!K37</f>
        <v>0</v>
      </c>
      <c r="L37" s="43">
        <f>'[6]Base clients'!L37</f>
        <v>0</v>
      </c>
      <c r="M37" s="43">
        <f>'[6]Base clients'!M37</f>
        <v>0</v>
      </c>
      <c r="N37" s="43">
        <f>'[6]Base clients'!N37</f>
        <v>0</v>
      </c>
      <c r="O37" s="43">
        <f>'[6]Base clients'!O37</f>
        <v>0</v>
      </c>
      <c r="P37" s="43">
        <f>'[6]Base clients'!P37</f>
        <v>0</v>
      </c>
      <c r="Q37" s="43">
        <f>'[6]Base clients'!Q37</f>
        <v>0</v>
      </c>
    </row>
    <row r="38" spans="1:17" x14ac:dyDescent="0.25">
      <c r="A38" s="43" t="str">
        <f>'[6]Base clients'!A38</f>
        <v>C00033</v>
      </c>
      <c r="B38" s="43">
        <f>'[6]Base clients'!B38</f>
        <v>0</v>
      </c>
      <c r="C38" s="43">
        <f>'[6]Base clients'!C38</f>
        <v>0</v>
      </c>
      <c r="D38" s="43">
        <f>'[6]Base clients'!D38</f>
        <v>0</v>
      </c>
      <c r="E38" s="43">
        <f>'[6]Base clients'!E38</f>
        <v>0</v>
      </c>
      <c r="F38" s="43">
        <f>'[6]Base clients'!F38</f>
        <v>0</v>
      </c>
      <c r="G38" s="43">
        <f>'[6]Base clients'!G38</f>
        <v>0</v>
      </c>
      <c r="H38" s="43">
        <f>'[6]Base clients'!H38</f>
        <v>0</v>
      </c>
      <c r="I38" s="43">
        <f>'[6]Base clients'!I38</f>
        <v>0</v>
      </c>
      <c r="J38" s="43">
        <f>'[6]Base clients'!J38</f>
        <v>0</v>
      </c>
      <c r="K38" s="43">
        <f>'[6]Base clients'!K38</f>
        <v>0</v>
      </c>
      <c r="L38" s="43">
        <f>'[6]Base clients'!L38</f>
        <v>0</v>
      </c>
      <c r="M38" s="43">
        <f>'[6]Base clients'!M38</f>
        <v>0</v>
      </c>
      <c r="N38" s="43">
        <f>'[6]Base clients'!N38</f>
        <v>0</v>
      </c>
      <c r="O38" s="43">
        <f>'[6]Base clients'!O38</f>
        <v>0</v>
      </c>
      <c r="P38" s="43">
        <f>'[6]Base clients'!P38</f>
        <v>0</v>
      </c>
      <c r="Q38" s="43">
        <f>'[6]Base clients'!Q38</f>
        <v>0</v>
      </c>
    </row>
    <row r="39" spans="1:17" x14ac:dyDescent="0.25">
      <c r="A39" s="43" t="str">
        <f>'[6]Base clients'!A39</f>
        <v>C00034</v>
      </c>
      <c r="B39" s="43">
        <f>'[6]Base clients'!B39</f>
        <v>0</v>
      </c>
      <c r="C39" s="43">
        <f>'[6]Base clients'!C39</f>
        <v>0</v>
      </c>
      <c r="D39" s="43">
        <f>'[6]Base clients'!D39</f>
        <v>0</v>
      </c>
      <c r="E39" s="43">
        <f>'[6]Base clients'!E39</f>
        <v>0</v>
      </c>
      <c r="F39" s="43">
        <f>'[6]Base clients'!F39</f>
        <v>0</v>
      </c>
      <c r="G39" s="43">
        <f>'[6]Base clients'!G39</f>
        <v>0</v>
      </c>
      <c r="H39" s="43">
        <f>'[6]Base clients'!H39</f>
        <v>0</v>
      </c>
      <c r="I39" s="43">
        <f>'[6]Base clients'!I39</f>
        <v>0</v>
      </c>
      <c r="J39" s="43">
        <f>'[6]Base clients'!J39</f>
        <v>0</v>
      </c>
      <c r="K39" s="43">
        <f>'[6]Base clients'!K39</f>
        <v>0</v>
      </c>
      <c r="L39" s="43">
        <f>'[6]Base clients'!L39</f>
        <v>0</v>
      </c>
      <c r="M39" s="43">
        <f>'[6]Base clients'!M39</f>
        <v>0</v>
      </c>
      <c r="N39" s="43">
        <f>'[6]Base clients'!N39</f>
        <v>0</v>
      </c>
      <c r="O39" s="43">
        <f>'[6]Base clients'!O39</f>
        <v>0</v>
      </c>
      <c r="P39" s="43">
        <f>'[6]Base clients'!P39</f>
        <v>0</v>
      </c>
      <c r="Q39" s="43">
        <f>'[6]Base clients'!Q39</f>
        <v>0</v>
      </c>
    </row>
    <row r="40" spans="1:17" x14ac:dyDescent="0.25">
      <c r="A40" s="43" t="str">
        <f>'[6]Base clients'!A40</f>
        <v>C00035</v>
      </c>
      <c r="B40" s="43">
        <f>'[6]Base clients'!B40</f>
        <v>0</v>
      </c>
      <c r="C40" s="43">
        <f>'[6]Base clients'!C40</f>
        <v>0</v>
      </c>
      <c r="D40" s="43">
        <f>'[6]Base clients'!D40</f>
        <v>0</v>
      </c>
      <c r="E40" s="43">
        <f>'[6]Base clients'!E40</f>
        <v>0</v>
      </c>
      <c r="F40" s="43">
        <f>'[6]Base clients'!F40</f>
        <v>0</v>
      </c>
      <c r="G40" s="43">
        <f>'[6]Base clients'!G40</f>
        <v>0</v>
      </c>
      <c r="H40" s="43">
        <f>'[6]Base clients'!H40</f>
        <v>0</v>
      </c>
      <c r="I40" s="43">
        <f>'[6]Base clients'!I40</f>
        <v>0</v>
      </c>
      <c r="J40" s="43">
        <f>'[6]Base clients'!J40</f>
        <v>0</v>
      </c>
      <c r="K40" s="43">
        <f>'[6]Base clients'!K40</f>
        <v>0</v>
      </c>
      <c r="L40" s="43">
        <f>'[6]Base clients'!L40</f>
        <v>0</v>
      </c>
      <c r="M40" s="43">
        <f>'[6]Base clients'!M40</f>
        <v>0</v>
      </c>
      <c r="N40" s="43">
        <f>'[6]Base clients'!N40</f>
        <v>0</v>
      </c>
      <c r="O40" s="43">
        <f>'[6]Base clients'!O40</f>
        <v>0</v>
      </c>
      <c r="P40" s="43">
        <f>'[6]Base clients'!P40</f>
        <v>0</v>
      </c>
      <c r="Q40" s="43">
        <f>'[6]Base clients'!Q40</f>
        <v>0</v>
      </c>
    </row>
    <row r="41" spans="1:17" x14ac:dyDescent="0.25">
      <c r="A41" s="43" t="str">
        <f>'[6]Base clients'!A41</f>
        <v>C00036</v>
      </c>
      <c r="B41" s="43">
        <f>'[6]Base clients'!B41</f>
        <v>0</v>
      </c>
      <c r="C41" s="43">
        <f>'[6]Base clients'!C41</f>
        <v>0</v>
      </c>
      <c r="D41" s="43">
        <f>'[6]Base clients'!D41</f>
        <v>0</v>
      </c>
      <c r="E41" s="43">
        <f>'[6]Base clients'!E41</f>
        <v>0</v>
      </c>
      <c r="F41" s="43">
        <f>'[6]Base clients'!F41</f>
        <v>0</v>
      </c>
      <c r="G41" s="43">
        <f>'[6]Base clients'!G41</f>
        <v>0</v>
      </c>
      <c r="H41" s="43">
        <f>'[6]Base clients'!H41</f>
        <v>0</v>
      </c>
      <c r="I41" s="43">
        <f>'[6]Base clients'!I41</f>
        <v>0</v>
      </c>
      <c r="J41" s="43">
        <f>'[6]Base clients'!J41</f>
        <v>0</v>
      </c>
      <c r="K41" s="43">
        <f>'[6]Base clients'!K41</f>
        <v>0</v>
      </c>
      <c r="L41" s="43">
        <f>'[6]Base clients'!L41</f>
        <v>0</v>
      </c>
      <c r="M41" s="43">
        <f>'[6]Base clients'!M41</f>
        <v>0</v>
      </c>
      <c r="N41" s="43">
        <f>'[6]Base clients'!N41</f>
        <v>0</v>
      </c>
      <c r="O41" s="43">
        <f>'[6]Base clients'!O41</f>
        <v>0</v>
      </c>
      <c r="P41" s="43">
        <f>'[6]Base clients'!P41</f>
        <v>0</v>
      </c>
      <c r="Q41" s="43">
        <f>'[6]Base clients'!Q41</f>
        <v>0</v>
      </c>
    </row>
    <row r="42" spans="1:17" x14ac:dyDescent="0.25">
      <c r="A42" s="43" t="str">
        <f>'[6]Base clients'!A42</f>
        <v>C00037</v>
      </c>
      <c r="B42" s="43">
        <f>'[6]Base clients'!B42</f>
        <v>0</v>
      </c>
      <c r="C42" s="43">
        <f>'[6]Base clients'!C42</f>
        <v>0</v>
      </c>
      <c r="D42" s="43">
        <f>'[6]Base clients'!D42</f>
        <v>0</v>
      </c>
      <c r="E42" s="43">
        <f>'[6]Base clients'!E42</f>
        <v>0</v>
      </c>
      <c r="F42" s="43">
        <f>'[6]Base clients'!F42</f>
        <v>0</v>
      </c>
      <c r="G42" s="43">
        <f>'[6]Base clients'!G42</f>
        <v>0</v>
      </c>
      <c r="H42" s="43">
        <f>'[6]Base clients'!H42</f>
        <v>0</v>
      </c>
      <c r="I42" s="43">
        <f>'[6]Base clients'!I42</f>
        <v>0</v>
      </c>
      <c r="J42" s="43">
        <f>'[6]Base clients'!J42</f>
        <v>0</v>
      </c>
      <c r="K42" s="43">
        <f>'[6]Base clients'!K42</f>
        <v>0</v>
      </c>
      <c r="L42" s="43">
        <f>'[6]Base clients'!L42</f>
        <v>0</v>
      </c>
      <c r="M42" s="43">
        <f>'[6]Base clients'!M42</f>
        <v>0</v>
      </c>
      <c r="N42" s="43">
        <f>'[6]Base clients'!N42</f>
        <v>0</v>
      </c>
      <c r="O42" s="43">
        <f>'[6]Base clients'!O42</f>
        <v>0</v>
      </c>
      <c r="P42" s="43">
        <f>'[6]Base clients'!P42</f>
        <v>0</v>
      </c>
      <c r="Q42" s="43">
        <f>'[6]Base clients'!Q42</f>
        <v>0</v>
      </c>
    </row>
    <row r="43" spans="1:17" x14ac:dyDescent="0.25">
      <c r="A43" s="43" t="str">
        <f>'[6]Base clients'!A43</f>
        <v>C00038</v>
      </c>
      <c r="B43" s="43">
        <f>'[6]Base clients'!B43</f>
        <v>0</v>
      </c>
      <c r="C43" s="43">
        <f>'[6]Base clients'!C43</f>
        <v>0</v>
      </c>
      <c r="D43" s="43">
        <f>'[6]Base clients'!D43</f>
        <v>0</v>
      </c>
      <c r="E43" s="43">
        <f>'[6]Base clients'!E43</f>
        <v>0</v>
      </c>
      <c r="F43" s="43">
        <f>'[6]Base clients'!F43</f>
        <v>0</v>
      </c>
      <c r="G43" s="43">
        <f>'[6]Base clients'!G43</f>
        <v>0</v>
      </c>
      <c r="H43" s="43">
        <f>'[6]Base clients'!H43</f>
        <v>0</v>
      </c>
      <c r="I43" s="43">
        <f>'[6]Base clients'!I43</f>
        <v>0</v>
      </c>
      <c r="J43" s="43">
        <f>'[6]Base clients'!J43</f>
        <v>0</v>
      </c>
      <c r="K43" s="43">
        <f>'[6]Base clients'!K43</f>
        <v>0</v>
      </c>
      <c r="L43" s="43">
        <f>'[6]Base clients'!L43</f>
        <v>0</v>
      </c>
      <c r="M43" s="43">
        <f>'[6]Base clients'!M43</f>
        <v>0</v>
      </c>
      <c r="N43" s="43">
        <f>'[6]Base clients'!N43</f>
        <v>0</v>
      </c>
      <c r="O43" s="43">
        <f>'[6]Base clients'!O43</f>
        <v>0</v>
      </c>
      <c r="P43" s="43">
        <f>'[6]Base clients'!P43</f>
        <v>0</v>
      </c>
      <c r="Q43" s="43">
        <f>'[6]Base clients'!Q43</f>
        <v>0</v>
      </c>
    </row>
    <row r="44" spans="1:17" x14ac:dyDescent="0.25">
      <c r="A44" s="43" t="str">
        <f>'[6]Base clients'!A44</f>
        <v>C00039</v>
      </c>
      <c r="B44" s="43">
        <f>'[6]Base clients'!B44</f>
        <v>0</v>
      </c>
      <c r="C44" s="43">
        <f>'[6]Base clients'!C44</f>
        <v>0</v>
      </c>
      <c r="D44" s="43">
        <f>'[6]Base clients'!D44</f>
        <v>0</v>
      </c>
      <c r="E44" s="43">
        <f>'[6]Base clients'!E44</f>
        <v>0</v>
      </c>
      <c r="F44" s="43">
        <f>'[6]Base clients'!F44</f>
        <v>0</v>
      </c>
      <c r="G44" s="43">
        <f>'[6]Base clients'!G44</f>
        <v>0</v>
      </c>
      <c r="H44" s="43">
        <f>'[6]Base clients'!H44</f>
        <v>0</v>
      </c>
      <c r="I44" s="43">
        <f>'[6]Base clients'!I44</f>
        <v>0</v>
      </c>
      <c r="J44" s="43">
        <f>'[6]Base clients'!J44</f>
        <v>0</v>
      </c>
      <c r="K44" s="43">
        <f>'[6]Base clients'!K44</f>
        <v>0</v>
      </c>
      <c r="L44" s="43">
        <f>'[6]Base clients'!L44</f>
        <v>0</v>
      </c>
      <c r="M44" s="43">
        <f>'[6]Base clients'!M44</f>
        <v>0</v>
      </c>
      <c r="N44" s="43">
        <f>'[6]Base clients'!N44</f>
        <v>0</v>
      </c>
      <c r="O44" s="43">
        <f>'[6]Base clients'!O44</f>
        <v>0</v>
      </c>
      <c r="P44" s="43">
        <f>'[6]Base clients'!P44</f>
        <v>0</v>
      </c>
      <c r="Q44" s="43">
        <f>'[6]Base clients'!Q44</f>
        <v>0</v>
      </c>
    </row>
    <row r="45" spans="1:17" x14ac:dyDescent="0.25">
      <c r="A45" s="43" t="str">
        <f>'[6]Base clients'!A45</f>
        <v>C00040</v>
      </c>
      <c r="B45" s="43">
        <f>'[6]Base clients'!B45</f>
        <v>0</v>
      </c>
      <c r="C45" s="43">
        <f>'[6]Base clients'!C45</f>
        <v>0</v>
      </c>
      <c r="D45" s="43">
        <f>'[6]Base clients'!D45</f>
        <v>0</v>
      </c>
      <c r="E45" s="43">
        <f>'[6]Base clients'!E45</f>
        <v>0</v>
      </c>
      <c r="F45" s="43">
        <f>'[6]Base clients'!F45</f>
        <v>0</v>
      </c>
      <c r="G45" s="43">
        <f>'[6]Base clients'!G45</f>
        <v>0</v>
      </c>
      <c r="H45" s="43">
        <f>'[6]Base clients'!H45</f>
        <v>0</v>
      </c>
      <c r="I45" s="43">
        <f>'[6]Base clients'!I45</f>
        <v>0</v>
      </c>
      <c r="J45" s="43">
        <f>'[6]Base clients'!J45</f>
        <v>0</v>
      </c>
      <c r="K45" s="43">
        <f>'[6]Base clients'!K45</f>
        <v>0</v>
      </c>
      <c r="L45" s="43">
        <f>'[6]Base clients'!L45</f>
        <v>0</v>
      </c>
      <c r="M45" s="43">
        <f>'[6]Base clients'!M45</f>
        <v>0</v>
      </c>
      <c r="N45" s="43">
        <f>'[6]Base clients'!N45</f>
        <v>0</v>
      </c>
      <c r="O45" s="43">
        <f>'[6]Base clients'!O45</f>
        <v>0</v>
      </c>
      <c r="P45" s="43">
        <f>'[6]Base clients'!P45</f>
        <v>0</v>
      </c>
      <c r="Q45" s="43">
        <f>'[6]Base clients'!Q45</f>
        <v>0</v>
      </c>
    </row>
    <row r="46" spans="1:17" x14ac:dyDescent="0.25">
      <c r="A46" s="43" t="str">
        <f>'[6]Base clients'!A46</f>
        <v>C00041</v>
      </c>
      <c r="B46" s="43">
        <f>'[6]Base clients'!B46</f>
        <v>0</v>
      </c>
      <c r="C46" s="43">
        <f>'[6]Base clients'!C46</f>
        <v>0</v>
      </c>
      <c r="D46" s="43">
        <f>'[6]Base clients'!D46</f>
        <v>0</v>
      </c>
      <c r="E46" s="43">
        <f>'[6]Base clients'!E46</f>
        <v>0</v>
      </c>
      <c r="F46" s="43">
        <f>'[6]Base clients'!F46</f>
        <v>0</v>
      </c>
      <c r="G46" s="43">
        <f>'[6]Base clients'!G46</f>
        <v>0</v>
      </c>
      <c r="H46" s="43">
        <f>'[6]Base clients'!H46</f>
        <v>0</v>
      </c>
      <c r="I46" s="43">
        <f>'[6]Base clients'!I46</f>
        <v>0</v>
      </c>
      <c r="J46" s="43">
        <f>'[6]Base clients'!J46</f>
        <v>0</v>
      </c>
      <c r="K46" s="43">
        <f>'[6]Base clients'!K46</f>
        <v>0</v>
      </c>
      <c r="L46" s="43">
        <f>'[6]Base clients'!L46</f>
        <v>0</v>
      </c>
      <c r="M46" s="43">
        <f>'[6]Base clients'!M46</f>
        <v>0</v>
      </c>
      <c r="N46" s="43">
        <f>'[6]Base clients'!N46</f>
        <v>0</v>
      </c>
      <c r="O46" s="43">
        <f>'[6]Base clients'!O46</f>
        <v>0</v>
      </c>
      <c r="P46" s="43">
        <f>'[6]Base clients'!P46</f>
        <v>0</v>
      </c>
      <c r="Q46" s="43">
        <f>'[6]Base clients'!Q46</f>
        <v>0</v>
      </c>
    </row>
    <row r="47" spans="1:17" x14ac:dyDescent="0.25">
      <c r="A47" s="43" t="str">
        <f>'[6]Base clients'!A47</f>
        <v>C00042</v>
      </c>
      <c r="B47" s="43">
        <f>'[6]Base clients'!B47</f>
        <v>0</v>
      </c>
      <c r="C47" s="43">
        <f>'[6]Base clients'!C47</f>
        <v>0</v>
      </c>
      <c r="D47" s="43">
        <f>'[6]Base clients'!D47</f>
        <v>0</v>
      </c>
      <c r="E47" s="43">
        <f>'[6]Base clients'!E47</f>
        <v>0</v>
      </c>
      <c r="F47" s="43">
        <f>'[6]Base clients'!F47</f>
        <v>0</v>
      </c>
      <c r="G47" s="43">
        <f>'[6]Base clients'!G47</f>
        <v>0</v>
      </c>
      <c r="H47" s="43">
        <f>'[6]Base clients'!H47</f>
        <v>0</v>
      </c>
      <c r="I47" s="43">
        <f>'[6]Base clients'!I47</f>
        <v>0</v>
      </c>
      <c r="J47" s="43">
        <f>'[6]Base clients'!J47</f>
        <v>0</v>
      </c>
      <c r="K47" s="43">
        <f>'[6]Base clients'!K47</f>
        <v>0</v>
      </c>
      <c r="L47" s="43">
        <f>'[6]Base clients'!L47</f>
        <v>0</v>
      </c>
      <c r="M47" s="43">
        <f>'[6]Base clients'!M47</f>
        <v>0</v>
      </c>
      <c r="N47" s="43">
        <f>'[6]Base clients'!N47</f>
        <v>0</v>
      </c>
      <c r="O47" s="43">
        <f>'[6]Base clients'!O47</f>
        <v>0</v>
      </c>
      <c r="P47" s="43">
        <f>'[6]Base clients'!P47</f>
        <v>0</v>
      </c>
      <c r="Q47" s="43">
        <f>'[6]Base clients'!Q47</f>
        <v>0</v>
      </c>
    </row>
    <row r="48" spans="1:17" x14ac:dyDescent="0.25">
      <c r="A48" s="43" t="str">
        <f>'[6]Base clients'!A48</f>
        <v>C00043</v>
      </c>
      <c r="B48" s="43">
        <f>'[6]Base clients'!B48</f>
        <v>0</v>
      </c>
      <c r="C48" s="43">
        <f>'[6]Base clients'!C48</f>
        <v>0</v>
      </c>
      <c r="D48" s="43">
        <f>'[6]Base clients'!D48</f>
        <v>0</v>
      </c>
      <c r="E48" s="43">
        <f>'[6]Base clients'!E48</f>
        <v>0</v>
      </c>
      <c r="F48" s="43">
        <f>'[6]Base clients'!F48</f>
        <v>0</v>
      </c>
      <c r="G48" s="43">
        <f>'[6]Base clients'!G48</f>
        <v>0</v>
      </c>
      <c r="H48" s="43">
        <f>'[6]Base clients'!H48</f>
        <v>0</v>
      </c>
      <c r="I48" s="43">
        <f>'[6]Base clients'!I48</f>
        <v>0</v>
      </c>
      <c r="J48" s="43">
        <f>'[6]Base clients'!J48</f>
        <v>0</v>
      </c>
      <c r="K48" s="43">
        <f>'[6]Base clients'!K48</f>
        <v>0</v>
      </c>
      <c r="L48" s="43">
        <f>'[6]Base clients'!L48</f>
        <v>0</v>
      </c>
      <c r="M48" s="43">
        <f>'[6]Base clients'!M48</f>
        <v>0</v>
      </c>
      <c r="N48" s="43">
        <f>'[6]Base clients'!N48</f>
        <v>0</v>
      </c>
      <c r="O48" s="43">
        <f>'[6]Base clients'!O48</f>
        <v>0</v>
      </c>
      <c r="P48" s="43">
        <f>'[6]Base clients'!P48</f>
        <v>0</v>
      </c>
      <c r="Q48" s="43">
        <f>'[6]Base clients'!Q48</f>
        <v>0</v>
      </c>
    </row>
    <row r="49" spans="1:17" x14ac:dyDescent="0.25">
      <c r="A49" s="43" t="str">
        <f>'[6]Base clients'!A49</f>
        <v>C00044</v>
      </c>
      <c r="B49" s="43">
        <f>'[6]Base clients'!B49</f>
        <v>0</v>
      </c>
      <c r="C49" s="43">
        <f>'[6]Base clients'!C49</f>
        <v>0</v>
      </c>
      <c r="D49" s="43">
        <f>'[6]Base clients'!D49</f>
        <v>0</v>
      </c>
      <c r="E49" s="43">
        <f>'[6]Base clients'!E49</f>
        <v>0</v>
      </c>
      <c r="F49" s="43">
        <f>'[6]Base clients'!F49</f>
        <v>0</v>
      </c>
      <c r="G49" s="43">
        <f>'[6]Base clients'!G49</f>
        <v>0</v>
      </c>
      <c r="H49" s="43">
        <f>'[6]Base clients'!H49</f>
        <v>0</v>
      </c>
      <c r="I49" s="43">
        <f>'[6]Base clients'!I49</f>
        <v>0</v>
      </c>
      <c r="J49" s="43">
        <f>'[6]Base clients'!J49</f>
        <v>0</v>
      </c>
      <c r="K49" s="43">
        <f>'[6]Base clients'!K49</f>
        <v>0</v>
      </c>
      <c r="L49" s="43">
        <f>'[6]Base clients'!L49</f>
        <v>0</v>
      </c>
      <c r="M49" s="43">
        <f>'[6]Base clients'!M49</f>
        <v>0</v>
      </c>
      <c r="N49" s="43">
        <f>'[6]Base clients'!N49</f>
        <v>0</v>
      </c>
      <c r="O49" s="43">
        <f>'[6]Base clients'!O49</f>
        <v>0</v>
      </c>
      <c r="P49" s="43">
        <f>'[6]Base clients'!P49</f>
        <v>0</v>
      </c>
      <c r="Q49" s="43">
        <f>'[6]Base clients'!Q49</f>
        <v>0</v>
      </c>
    </row>
    <row r="50" spans="1:17" x14ac:dyDescent="0.25">
      <c r="A50" s="43" t="str">
        <f>'[6]Base clients'!A50</f>
        <v>C00045</v>
      </c>
      <c r="B50" s="43">
        <f>'[6]Base clients'!B50</f>
        <v>0</v>
      </c>
      <c r="C50" s="43">
        <f>'[6]Base clients'!C50</f>
        <v>0</v>
      </c>
      <c r="D50" s="43">
        <f>'[6]Base clients'!D50</f>
        <v>0</v>
      </c>
      <c r="E50" s="43">
        <f>'[6]Base clients'!E50</f>
        <v>0</v>
      </c>
      <c r="F50" s="43">
        <f>'[6]Base clients'!F50</f>
        <v>0</v>
      </c>
      <c r="G50" s="43">
        <f>'[6]Base clients'!G50</f>
        <v>0</v>
      </c>
      <c r="H50" s="43">
        <f>'[6]Base clients'!H50</f>
        <v>0</v>
      </c>
      <c r="I50" s="43">
        <f>'[6]Base clients'!I50</f>
        <v>0</v>
      </c>
      <c r="J50" s="43">
        <f>'[6]Base clients'!J50</f>
        <v>0</v>
      </c>
      <c r="K50" s="43">
        <f>'[6]Base clients'!K50</f>
        <v>0</v>
      </c>
      <c r="L50" s="43">
        <f>'[6]Base clients'!L50</f>
        <v>0</v>
      </c>
      <c r="M50" s="43">
        <f>'[6]Base clients'!M50</f>
        <v>0</v>
      </c>
      <c r="N50" s="43">
        <f>'[6]Base clients'!N50</f>
        <v>0</v>
      </c>
      <c r="O50" s="43">
        <f>'[6]Base clients'!O50</f>
        <v>0</v>
      </c>
      <c r="P50" s="43">
        <f>'[6]Base clients'!P50</f>
        <v>0</v>
      </c>
      <c r="Q50" s="43">
        <f>'[6]Base clients'!Q50</f>
        <v>0</v>
      </c>
    </row>
    <row r="51" spans="1:17" x14ac:dyDescent="0.25">
      <c r="A51" s="43" t="str">
        <f>'[6]Base clients'!A51</f>
        <v>C00046</v>
      </c>
      <c r="B51" s="43">
        <f>'[6]Base clients'!B51</f>
        <v>0</v>
      </c>
      <c r="C51" s="43">
        <f>'[6]Base clients'!C51</f>
        <v>0</v>
      </c>
      <c r="D51" s="43">
        <f>'[6]Base clients'!D51</f>
        <v>0</v>
      </c>
      <c r="E51" s="43">
        <f>'[6]Base clients'!E51</f>
        <v>0</v>
      </c>
      <c r="F51" s="43">
        <f>'[6]Base clients'!F51</f>
        <v>0</v>
      </c>
      <c r="G51" s="43">
        <f>'[6]Base clients'!G51</f>
        <v>0</v>
      </c>
      <c r="H51" s="43">
        <f>'[6]Base clients'!H51</f>
        <v>0</v>
      </c>
      <c r="I51" s="43">
        <f>'[6]Base clients'!I51</f>
        <v>0</v>
      </c>
      <c r="J51" s="43">
        <f>'[6]Base clients'!J51</f>
        <v>0</v>
      </c>
      <c r="K51" s="43">
        <f>'[6]Base clients'!K51</f>
        <v>0</v>
      </c>
      <c r="L51" s="43">
        <f>'[6]Base clients'!L51</f>
        <v>0</v>
      </c>
      <c r="M51" s="43">
        <f>'[6]Base clients'!M51</f>
        <v>0</v>
      </c>
      <c r="N51" s="43">
        <f>'[6]Base clients'!N51</f>
        <v>0</v>
      </c>
      <c r="O51" s="43">
        <f>'[6]Base clients'!O51</f>
        <v>0</v>
      </c>
      <c r="P51" s="43">
        <f>'[6]Base clients'!P51</f>
        <v>0</v>
      </c>
      <c r="Q51" s="43">
        <f>'[6]Base clients'!Q51</f>
        <v>0</v>
      </c>
    </row>
    <row r="52" spans="1:17" x14ac:dyDescent="0.25">
      <c r="A52" s="43" t="str">
        <f>'[6]Base clients'!A52</f>
        <v>C00047</v>
      </c>
      <c r="B52" s="43">
        <f>'[6]Base clients'!B52</f>
        <v>0</v>
      </c>
      <c r="C52" s="43">
        <f>'[6]Base clients'!C52</f>
        <v>0</v>
      </c>
      <c r="D52" s="43">
        <f>'[6]Base clients'!D52</f>
        <v>0</v>
      </c>
      <c r="E52" s="43">
        <f>'[6]Base clients'!E52</f>
        <v>0</v>
      </c>
      <c r="F52" s="43">
        <f>'[6]Base clients'!F52</f>
        <v>0</v>
      </c>
      <c r="G52" s="43">
        <f>'[6]Base clients'!G52</f>
        <v>0</v>
      </c>
      <c r="H52" s="43">
        <f>'[6]Base clients'!H52</f>
        <v>0</v>
      </c>
      <c r="I52" s="43">
        <f>'[6]Base clients'!I52</f>
        <v>0</v>
      </c>
      <c r="J52" s="43">
        <f>'[6]Base clients'!J52</f>
        <v>0</v>
      </c>
      <c r="K52" s="43">
        <f>'[6]Base clients'!K52</f>
        <v>0</v>
      </c>
      <c r="L52" s="43">
        <f>'[6]Base clients'!L52</f>
        <v>0</v>
      </c>
      <c r="M52" s="43">
        <f>'[6]Base clients'!M52</f>
        <v>0</v>
      </c>
      <c r="N52" s="43">
        <f>'[6]Base clients'!N52</f>
        <v>0</v>
      </c>
      <c r="O52" s="43">
        <f>'[6]Base clients'!O52</f>
        <v>0</v>
      </c>
      <c r="P52" s="43">
        <f>'[6]Base clients'!P52</f>
        <v>0</v>
      </c>
      <c r="Q52" s="43">
        <f>'[6]Base clients'!Q52</f>
        <v>0</v>
      </c>
    </row>
    <row r="53" spans="1:17" x14ac:dyDescent="0.25">
      <c r="A53" s="43" t="str">
        <f>'[6]Base clients'!A53</f>
        <v>C00048</v>
      </c>
      <c r="B53" s="43">
        <f>'[6]Base clients'!B53</f>
        <v>0</v>
      </c>
      <c r="C53" s="43">
        <f>'[6]Base clients'!C53</f>
        <v>0</v>
      </c>
      <c r="D53" s="43">
        <f>'[6]Base clients'!D53</f>
        <v>0</v>
      </c>
      <c r="E53" s="43">
        <f>'[6]Base clients'!E53</f>
        <v>0</v>
      </c>
      <c r="F53" s="43">
        <f>'[6]Base clients'!F53</f>
        <v>0</v>
      </c>
      <c r="G53" s="43">
        <f>'[6]Base clients'!G53</f>
        <v>0</v>
      </c>
      <c r="H53" s="43">
        <f>'[6]Base clients'!H53</f>
        <v>0</v>
      </c>
      <c r="I53" s="43">
        <f>'[6]Base clients'!I53</f>
        <v>0</v>
      </c>
      <c r="J53" s="43">
        <f>'[6]Base clients'!J53</f>
        <v>0</v>
      </c>
      <c r="K53" s="43">
        <f>'[6]Base clients'!K53</f>
        <v>0</v>
      </c>
      <c r="L53" s="43">
        <f>'[6]Base clients'!L53</f>
        <v>0</v>
      </c>
      <c r="M53" s="43">
        <f>'[6]Base clients'!M53</f>
        <v>0</v>
      </c>
      <c r="N53" s="43">
        <f>'[6]Base clients'!N53</f>
        <v>0</v>
      </c>
      <c r="O53" s="43">
        <f>'[6]Base clients'!O53</f>
        <v>0</v>
      </c>
      <c r="P53" s="43">
        <f>'[6]Base clients'!P53</f>
        <v>0</v>
      </c>
      <c r="Q53" s="43">
        <f>'[6]Base clients'!Q53</f>
        <v>0</v>
      </c>
    </row>
    <row r="54" spans="1:17" x14ac:dyDescent="0.25">
      <c r="A54" s="43" t="str">
        <f>'[6]Base clients'!A54</f>
        <v>C00049</v>
      </c>
      <c r="B54" s="43">
        <f>'[6]Base clients'!B54</f>
        <v>0</v>
      </c>
      <c r="C54" s="43">
        <f>'[6]Base clients'!C54</f>
        <v>0</v>
      </c>
      <c r="D54" s="43">
        <f>'[6]Base clients'!D54</f>
        <v>0</v>
      </c>
      <c r="E54" s="43">
        <f>'[6]Base clients'!E54</f>
        <v>0</v>
      </c>
      <c r="F54" s="43">
        <f>'[6]Base clients'!F54</f>
        <v>0</v>
      </c>
      <c r="G54" s="43">
        <f>'[6]Base clients'!G54</f>
        <v>0</v>
      </c>
      <c r="H54" s="43">
        <f>'[6]Base clients'!H54</f>
        <v>0</v>
      </c>
      <c r="I54" s="43">
        <f>'[6]Base clients'!I54</f>
        <v>0</v>
      </c>
      <c r="J54" s="43">
        <f>'[6]Base clients'!J54</f>
        <v>0</v>
      </c>
      <c r="K54" s="43">
        <f>'[6]Base clients'!K54</f>
        <v>0</v>
      </c>
      <c r="L54" s="43">
        <f>'[6]Base clients'!L54</f>
        <v>0</v>
      </c>
      <c r="M54" s="43">
        <f>'[6]Base clients'!M54</f>
        <v>0</v>
      </c>
      <c r="N54" s="43">
        <f>'[6]Base clients'!N54</f>
        <v>0</v>
      </c>
      <c r="O54" s="43">
        <f>'[6]Base clients'!O54</f>
        <v>0</v>
      </c>
      <c r="P54" s="43">
        <f>'[6]Base clients'!P54</f>
        <v>0</v>
      </c>
      <c r="Q54" s="43">
        <f>'[6]Base clients'!Q54</f>
        <v>0</v>
      </c>
    </row>
    <row r="55" spans="1:17" x14ac:dyDescent="0.25">
      <c r="A55" s="43" t="str">
        <f>'[6]Base clients'!A55</f>
        <v>C00050</v>
      </c>
      <c r="B55" s="43">
        <f>'[6]Base clients'!B55</f>
        <v>0</v>
      </c>
      <c r="C55" s="43">
        <f>'[6]Base clients'!C55</f>
        <v>0</v>
      </c>
      <c r="D55" s="43">
        <f>'[6]Base clients'!D55</f>
        <v>0</v>
      </c>
      <c r="E55" s="43">
        <f>'[6]Base clients'!E55</f>
        <v>0</v>
      </c>
      <c r="F55" s="43">
        <f>'[6]Base clients'!F55</f>
        <v>0</v>
      </c>
      <c r="G55" s="43">
        <f>'[6]Base clients'!G55</f>
        <v>0</v>
      </c>
      <c r="H55" s="43">
        <f>'[6]Base clients'!H55</f>
        <v>0</v>
      </c>
      <c r="I55" s="43">
        <f>'[6]Base clients'!I55</f>
        <v>0</v>
      </c>
      <c r="J55" s="43">
        <f>'[6]Base clients'!J55</f>
        <v>0</v>
      </c>
      <c r="K55" s="43">
        <f>'[6]Base clients'!K55</f>
        <v>0</v>
      </c>
      <c r="L55" s="43">
        <f>'[6]Base clients'!L55</f>
        <v>0</v>
      </c>
      <c r="M55" s="43">
        <f>'[6]Base clients'!M55</f>
        <v>0</v>
      </c>
      <c r="N55" s="43">
        <f>'[6]Base clients'!N55</f>
        <v>0</v>
      </c>
      <c r="O55" s="43">
        <f>'[6]Base clients'!O55</f>
        <v>0</v>
      </c>
      <c r="P55" s="43">
        <f>'[6]Base clients'!P55</f>
        <v>0</v>
      </c>
      <c r="Q55" s="43">
        <f>'[6]Base clients'!Q55</f>
        <v>0</v>
      </c>
    </row>
    <row r="56" spans="1:17" x14ac:dyDescent="0.25">
      <c r="A56" s="43" t="str">
        <f>'[6]Base clients'!A56</f>
        <v>C00051</v>
      </c>
      <c r="B56" s="43">
        <f>'[6]Base clients'!B56</f>
        <v>0</v>
      </c>
      <c r="C56" s="43">
        <f>'[6]Base clients'!C56</f>
        <v>0</v>
      </c>
      <c r="D56" s="43">
        <f>'[6]Base clients'!D56</f>
        <v>0</v>
      </c>
      <c r="E56" s="43">
        <f>'[6]Base clients'!E56</f>
        <v>0</v>
      </c>
      <c r="F56" s="43">
        <f>'[6]Base clients'!F56</f>
        <v>0</v>
      </c>
      <c r="G56" s="43">
        <f>'[6]Base clients'!G56</f>
        <v>0</v>
      </c>
      <c r="H56" s="43">
        <f>'[6]Base clients'!H56</f>
        <v>0</v>
      </c>
      <c r="I56" s="43">
        <f>'[6]Base clients'!I56</f>
        <v>0</v>
      </c>
      <c r="J56" s="43">
        <f>'[6]Base clients'!J56</f>
        <v>0</v>
      </c>
      <c r="K56" s="43">
        <f>'[6]Base clients'!K56</f>
        <v>0</v>
      </c>
      <c r="L56" s="43">
        <f>'[6]Base clients'!L56</f>
        <v>0</v>
      </c>
      <c r="M56" s="43">
        <f>'[6]Base clients'!M56</f>
        <v>0</v>
      </c>
      <c r="N56" s="43">
        <f>'[6]Base clients'!N56</f>
        <v>0</v>
      </c>
      <c r="O56" s="43">
        <f>'[6]Base clients'!O56</f>
        <v>0</v>
      </c>
      <c r="P56" s="43">
        <f>'[6]Base clients'!P56</f>
        <v>0</v>
      </c>
      <c r="Q56" s="43">
        <f>'[6]Base clients'!Q56</f>
        <v>0</v>
      </c>
    </row>
    <row r="57" spans="1:17" x14ac:dyDescent="0.25">
      <c r="A57" s="43" t="str">
        <f>'[6]Base clients'!A57</f>
        <v>C00052</v>
      </c>
      <c r="B57" s="43">
        <f>'[6]Base clients'!B57</f>
        <v>0</v>
      </c>
      <c r="C57" s="43">
        <f>'[6]Base clients'!C57</f>
        <v>0</v>
      </c>
      <c r="D57" s="43">
        <f>'[6]Base clients'!D57</f>
        <v>0</v>
      </c>
      <c r="E57" s="43">
        <f>'[6]Base clients'!E57</f>
        <v>0</v>
      </c>
      <c r="F57" s="43">
        <f>'[6]Base clients'!F57</f>
        <v>0</v>
      </c>
      <c r="G57" s="43">
        <f>'[6]Base clients'!G57</f>
        <v>0</v>
      </c>
      <c r="H57" s="43">
        <f>'[6]Base clients'!H57</f>
        <v>0</v>
      </c>
      <c r="I57" s="43">
        <f>'[6]Base clients'!I57</f>
        <v>0</v>
      </c>
      <c r="J57" s="43">
        <f>'[6]Base clients'!J57</f>
        <v>0</v>
      </c>
      <c r="K57" s="43">
        <f>'[6]Base clients'!K57</f>
        <v>0</v>
      </c>
      <c r="L57" s="43">
        <f>'[6]Base clients'!L57</f>
        <v>0</v>
      </c>
      <c r="M57" s="43">
        <f>'[6]Base clients'!M57</f>
        <v>0</v>
      </c>
      <c r="N57" s="43">
        <f>'[6]Base clients'!N57</f>
        <v>0</v>
      </c>
      <c r="O57" s="43">
        <f>'[6]Base clients'!O57</f>
        <v>0</v>
      </c>
      <c r="P57" s="43">
        <f>'[6]Base clients'!P57</f>
        <v>0</v>
      </c>
      <c r="Q57" s="43">
        <f>'[6]Base clients'!Q57</f>
        <v>0</v>
      </c>
    </row>
    <row r="58" spans="1:17" x14ac:dyDescent="0.25">
      <c r="A58" s="43" t="str">
        <f>'[6]Base clients'!A58</f>
        <v>C00053</v>
      </c>
      <c r="B58" s="43">
        <f>'[6]Base clients'!B58</f>
        <v>0</v>
      </c>
      <c r="C58" s="43">
        <f>'[6]Base clients'!C58</f>
        <v>0</v>
      </c>
      <c r="D58" s="43">
        <f>'[6]Base clients'!D58</f>
        <v>0</v>
      </c>
      <c r="E58" s="43">
        <f>'[6]Base clients'!E58</f>
        <v>0</v>
      </c>
      <c r="F58" s="43">
        <f>'[6]Base clients'!F58</f>
        <v>0</v>
      </c>
      <c r="G58" s="43">
        <f>'[6]Base clients'!G58</f>
        <v>0</v>
      </c>
      <c r="H58" s="43">
        <f>'[6]Base clients'!H58</f>
        <v>0</v>
      </c>
      <c r="I58" s="43">
        <f>'[6]Base clients'!I58</f>
        <v>0</v>
      </c>
      <c r="J58" s="43">
        <f>'[6]Base clients'!J58</f>
        <v>0</v>
      </c>
      <c r="K58" s="43">
        <f>'[6]Base clients'!K58</f>
        <v>0</v>
      </c>
      <c r="L58" s="43">
        <f>'[6]Base clients'!L58</f>
        <v>0</v>
      </c>
      <c r="M58" s="43">
        <f>'[6]Base clients'!M58</f>
        <v>0</v>
      </c>
      <c r="N58" s="43">
        <f>'[6]Base clients'!N58</f>
        <v>0</v>
      </c>
      <c r="O58" s="43">
        <f>'[6]Base clients'!O58</f>
        <v>0</v>
      </c>
      <c r="P58" s="43">
        <f>'[6]Base clients'!P58</f>
        <v>0</v>
      </c>
      <c r="Q58" s="43">
        <f>'[6]Base clients'!Q58</f>
        <v>0</v>
      </c>
    </row>
    <row r="59" spans="1:17" x14ac:dyDescent="0.25">
      <c r="A59" s="43" t="str">
        <f>'[6]Base clients'!A59</f>
        <v>C00054</v>
      </c>
      <c r="B59" s="43">
        <f>'[6]Base clients'!B59</f>
        <v>0</v>
      </c>
      <c r="C59" s="43">
        <f>'[6]Base clients'!C59</f>
        <v>0</v>
      </c>
      <c r="D59" s="43">
        <f>'[6]Base clients'!D59</f>
        <v>0</v>
      </c>
      <c r="E59" s="43">
        <f>'[6]Base clients'!E59</f>
        <v>0</v>
      </c>
      <c r="F59" s="43">
        <f>'[6]Base clients'!F59</f>
        <v>0</v>
      </c>
      <c r="G59" s="43">
        <f>'[6]Base clients'!G59</f>
        <v>0</v>
      </c>
      <c r="H59" s="43">
        <f>'[6]Base clients'!H59</f>
        <v>0</v>
      </c>
      <c r="I59" s="43">
        <f>'[6]Base clients'!I59</f>
        <v>0</v>
      </c>
      <c r="J59" s="43">
        <f>'[6]Base clients'!J59</f>
        <v>0</v>
      </c>
      <c r="K59" s="43">
        <f>'[6]Base clients'!K59</f>
        <v>0</v>
      </c>
      <c r="L59" s="43">
        <f>'[6]Base clients'!L59</f>
        <v>0</v>
      </c>
      <c r="M59" s="43">
        <f>'[6]Base clients'!M59</f>
        <v>0</v>
      </c>
      <c r="N59" s="43">
        <f>'[6]Base clients'!N59</f>
        <v>0</v>
      </c>
      <c r="O59" s="43">
        <f>'[6]Base clients'!O59</f>
        <v>0</v>
      </c>
      <c r="P59" s="43">
        <f>'[6]Base clients'!P59</f>
        <v>0</v>
      </c>
      <c r="Q59" s="43">
        <f>'[6]Base clients'!Q59</f>
        <v>0</v>
      </c>
    </row>
    <row r="60" spans="1:17" x14ac:dyDescent="0.25">
      <c r="A60" s="43" t="str">
        <f>'[6]Base clients'!A60</f>
        <v>C00055</v>
      </c>
      <c r="B60" s="43">
        <f>'[6]Base clients'!B60</f>
        <v>0</v>
      </c>
      <c r="C60" s="43">
        <f>'[6]Base clients'!C60</f>
        <v>0</v>
      </c>
      <c r="D60" s="43">
        <f>'[6]Base clients'!D60</f>
        <v>0</v>
      </c>
      <c r="E60" s="43">
        <f>'[6]Base clients'!E60</f>
        <v>0</v>
      </c>
      <c r="F60" s="43">
        <f>'[6]Base clients'!F60</f>
        <v>0</v>
      </c>
      <c r="G60" s="43">
        <f>'[6]Base clients'!G60</f>
        <v>0</v>
      </c>
      <c r="H60" s="43">
        <f>'[6]Base clients'!H60</f>
        <v>0</v>
      </c>
      <c r="I60" s="43">
        <f>'[6]Base clients'!I60</f>
        <v>0</v>
      </c>
      <c r="J60" s="43">
        <f>'[6]Base clients'!J60</f>
        <v>0</v>
      </c>
      <c r="K60" s="43">
        <f>'[6]Base clients'!K60</f>
        <v>0</v>
      </c>
      <c r="L60" s="43">
        <f>'[6]Base clients'!L60</f>
        <v>0</v>
      </c>
      <c r="M60" s="43">
        <f>'[6]Base clients'!M60</f>
        <v>0</v>
      </c>
      <c r="N60" s="43">
        <f>'[6]Base clients'!N60</f>
        <v>0</v>
      </c>
      <c r="O60" s="43">
        <f>'[6]Base clients'!O60</f>
        <v>0</v>
      </c>
      <c r="P60" s="43">
        <f>'[6]Base clients'!P60</f>
        <v>0</v>
      </c>
      <c r="Q60" s="43">
        <f>'[6]Base clients'!Q60</f>
        <v>0</v>
      </c>
    </row>
    <row r="61" spans="1:17" x14ac:dyDescent="0.25">
      <c r="A61" s="43" t="str">
        <f>'[6]Base clients'!A61</f>
        <v>C00056</v>
      </c>
      <c r="B61" s="43">
        <f>'[6]Base clients'!B61</f>
        <v>0</v>
      </c>
      <c r="C61" s="43">
        <f>'[6]Base clients'!C61</f>
        <v>0</v>
      </c>
      <c r="D61" s="43">
        <f>'[6]Base clients'!D61</f>
        <v>0</v>
      </c>
      <c r="E61" s="43">
        <f>'[6]Base clients'!E61</f>
        <v>0</v>
      </c>
      <c r="F61" s="43">
        <f>'[6]Base clients'!F61</f>
        <v>0</v>
      </c>
      <c r="G61" s="43">
        <f>'[6]Base clients'!G61</f>
        <v>0</v>
      </c>
      <c r="H61" s="43">
        <f>'[6]Base clients'!H61</f>
        <v>0</v>
      </c>
      <c r="I61" s="43">
        <f>'[6]Base clients'!I61</f>
        <v>0</v>
      </c>
      <c r="J61" s="43">
        <f>'[6]Base clients'!J61</f>
        <v>0</v>
      </c>
      <c r="K61" s="43">
        <f>'[6]Base clients'!K61</f>
        <v>0</v>
      </c>
      <c r="L61" s="43">
        <f>'[6]Base clients'!L61</f>
        <v>0</v>
      </c>
      <c r="M61" s="43">
        <f>'[6]Base clients'!M61</f>
        <v>0</v>
      </c>
      <c r="N61" s="43">
        <f>'[6]Base clients'!N61</f>
        <v>0</v>
      </c>
      <c r="O61" s="43">
        <f>'[6]Base clients'!O61</f>
        <v>0</v>
      </c>
      <c r="P61" s="43">
        <f>'[6]Base clients'!P61</f>
        <v>0</v>
      </c>
      <c r="Q61" s="43">
        <f>'[6]Base clients'!Q61</f>
        <v>0</v>
      </c>
    </row>
    <row r="62" spans="1:17" x14ac:dyDescent="0.25">
      <c r="A62" s="43" t="str">
        <f>'[6]Base clients'!A62</f>
        <v>C00057</v>
      </c>
      <c r="B62" s="43">
        <f>'[6]Base clients'!B62</f>
        <v>0</v>
      </c>
      <c r="C62" s="43">
        <f>'[6]Base clients'!C62</f>
        <v>0</v>
      </c>
      <c r="D62" s="43">
        <f>'[6]Base clients'!D62</f>
        <v>0</v>
      </c>
      <c r="E62" s="43">
        <f>'[6]Base clients'!E62</f>
        <v>0</v>
      </c>
      <c r="F62" s="43">
        <f>'[6]Base clients'!F62</f>
        <v>0</v>
      </c>
      <c r="G62" s="43">
        <f>'[6]Base clients'!G62</f>
        <v>0</v>
      </c>
      <c r="H62" s="43">
        <f>'[6]Base clients'!H62</f>
        <v>0</v>
      </c>
      <c r="I62" s="43">
        <f>'[6]Base clients'!I62</f>
        <v>0</v>
      </c>
      <c r="J62" s="43">
        <f>'[6]Base clients'!J62</f>
        <v>0</v>
      </c>
      <c r="K62" s="43">
        <f>'[6]Base clients'!K62</f>
        <v>0</v>
      </c>
      <c r="L62" s="43">
        <f>'[6]Base clients'!L62</f>
        <v>0</v>
      </c>
      <c r="M62" s="43">
        <f>'[6]Base clients'!M62</f>
        <v>0</v>
      </c>
      <c r="N62" s="43">
        <f>'[6]Base clients'!N62</f>
        <v>0</v>
      </c>
      <c r="O62" s="43">
        <f>'[6]Base clients'!O62</f>
        <v>0</v>
      </c>
      <c r="P62" s="43">
        <f>'[6]Base clients'!P62</f>
        <v>0</v>
      </c>
      <c r="Q62" s="43">
        <f>'[6]Base clients'!Q62</f>
        <v>0</v>
      </c>
    </row>
    <row r="63" spans="1:17" x14ac:dyDescent="0.25">
      <c r="A63" s="43" t="str">
        <f>'[6]Base clients'!A63</f>
        <v>C00058</v>
      </c>
      <c r="B63" s="43">
        <f>'[6]Base clients'!B63</f>
        <v>0</v>
      </c>
      <c r="C63" s="43">
        <f>'[6]Base clients'!C63</f>
        <v>0</v>
      </c>
      <c r="D63" s="43">
        <f>'[6]Base clients'!D63</f>
        <v>0</v>
      </c>
      <c r="E63" s="43">
        <f>'[6]Base clients'!E63</f>
        <v>0</v>
      </c>
      <c r="F63" s="43">
        <f>'[6]Base clients'!F63</f>
        <v>0</v>
      </c>
      <c r="G63" s="43">
        <f>'[6]Base clients'!G63</f>
        <v>0</v>
      </c>
      <c r="H63" s="43">
        <f>'[6]Base clients'!H63</f>
        <v>0</v>
      </c>
      <c r="I63" s="43">
        <f>'[6]Base clients'!I63</f>
        <v>0</v>
      </c>
      <c r="J63" s="43">
        <f>'[6]Base clients'!J63</f>
        <v>0</v>
      </c>
      <c r="K63" s="43">
        <f>'[6]Base clients'!K63</f>
        <v>0</v>
      </c>
      <c r="L63" s="43">
        <f>'[6]Base clients'!L63</f>
        <v>0</v>
      </c>
      <c r="M63" s="43">
        <f>'[6]Base clients'!M63</f>
        <v>0</v>
      </c>
      <c r="N63" s="43">
        <f>'[6]Base clients'!N63</f>
        <v>0</v>
      </c>
      <c r="O63" s="43">
        <f>'[6]Base clients'!O63</f>
        <v>0</v>
      </c>
      <c r="P63" s="43">
        <f>'[6]Base clients'!P63</f>
        <v>0</v>
      </c>
      <c r="Q63" s="43">
        <f>'[6]Base clients'!Q63</f>
        <v>0</v>
      </c>
    </row>
    <row r="64" spans="1:17" x14ac:dyDescent="0.25">
      <c r="A64" s="43" t="str">
        <f>'[6]Base clients'!A64</f>
        <v>C00059</v>
      </c>
      <c r="B64" s="43">
        <f>'[6]Base clients'!B64</f>
        <v>0</v>
      </c>
      <c r="C64" s="43">
        <f>'[6]Base clients'!C64</f>
        <v>0</v>
      </c>
      <c r="D64" s="43">
        <f>'[6]Base clients'!D64</f>
        <v>0</v>
      </c>
      <c r="E64" s="43">
        <f>'[6]Base clients'!E64</f>
        <v>0</v>
      </c>
      <c r="F64" s="43">
        <f>'[6]Base clients'!F64</f>
        <v>0</v>
      </c>
      <c r="G64" s="43">
        <f>'[6]Base clients'!G64</f>
        <v>0</v>
      </c>
      <c r="H64" s="43">
        <f>'[6]Base clients'!H64</f>
        <v>0</v>
      </c>
      <c r="I64" s="43">
        <f>'[6]Base clients'!I64</f>
        <v>0</v>
      </c>
      <c r="J64" s="43">
        <f>'[6]Base clients'!J64</f>
        <v>0</v>
      </c>
      <c r="K64" s="43">
        <f>'[6]Base clients'!K64</f>
        <v>0</v>
      </c>
      <c r="L64" s="43">
        <f>'[6]Base clients'!L64</f>
        <v>0</v>
      </c>
      <c r="M64" s="43">
        <f>'[6]Base clients'!M64</f>
        <v>0</v>
      </c>
      <c r="N64" s="43">
        <f>'[6]Base clients'!N64</f>
        <v>0</v>
      </c>
      <c r="O64" s="43">
        <f>'[6]Base clients'!O64</f>
        <v>0</v>
      </c>
      <c r="P64" s="43">
        <f>'[6]Base clients'!P64</f>
        <v>0</v>
      </c>
      <c r="Q64" s="43">
        <f>'[6]Base clients'!Q64</f>
        <v>0</v>
      </c>
    </row>
    <row r="65" spans="1:17" x14ac:dyDescent="0.25">
      <c r="A65" s="43" t="str">
        <f>'[6]Base clients'!A65</f>
        <v>C00060</v>
      </c>
      <c r="B65" s="43">
        <f>'[6]Base clients'!B65</f>
        <v>0</v>
      </c>
      <c r="C65" s="43">
        <f>'[6]Base clients'!C65</f>
        <v>0</v>
      </c>
      <c r="D65" s="43">
        <f>'[6]Base clients'!D65</f>
        <v>0</v>
      </c>
      <c r="E65" s="43">
        <f>'[6]Base clients'!E65</f>
        <v>0</v>
      </c>
      <c r="F65" s="43">
        <f>'[6]Base clients'!F65</f>
        <v>0</v>
      </c>
      <c r="G65" s="43">
        <f>'[6]Base clients'!G65</f>
        <v>0</v>
      </c>
      <c r="H65" s="43">
        <f>'[6]Base clients'!H65</f>
        <v>0</v>
      </c>
      <c r="I65" s="43">
        <f>'[6]Base clients'!I65</f>
        <v>0</v>
      </c>
      <c r="J65" s="43">
        <f>'[6]Base clients'!J65</f>
        <v>0</v>
      </c>
      <c r="K65" s="43">
        <f>'[6]Base clients'!K65</f>
        <v>0</v>
      </c>
      <c r="L65" s="43">
        <f>'[6]Base clients'!L65</f>
        <v>0</v>
      </c>
      <c r="M65" s="43">
        <f>'[6]Base clients'!M65</f>
        <v>0</v>
      </c>
      <c r="N65" s="43">
        <f>'[6]Base clients'!N65</f>
        <v>0</v>
      </c>
      <c r="O65" s="43">
        <f>'[6]Base clients'!O65</f>
        <v>0</v>
      </c>
      <c r="P65" s="43">
        <f>'[6]Base clients'!P65</f>
        <v>0</v>
      </c>
      <c r="Q65" s="43">
        <f>'[6]Base clients'!Q65</f>
        <v>0</v>
      </c>
    </row>
    <row r="66" spans="1:17" x14ac:dyDescent="0.25">
      <c r="A66" s="43" t="str">
        <f>'[6]Base clients'!A66</f>
        <v>C00061</v>
      </c>
      <c r="B66" s="43">
        <f>'[6]Base clients'!B66</f>
        <v>0</v>
      </c>
      <c r="C66" s="43">
        <f>'[6]Base clients'!C66</f>
        <v>0</v>
      </c>
      <c r="D66" s="43">
        <f>'[6]Base clients'!D66</f>
        <v>0</v>
      </c>
      <c r="E66" s="43">
        <f>'[6]Base clients'!E66</f>
        <v>0</v>
      </c>
      <c r="F66" s="43">
        <f>'[6]Base clients'!F66</f>
        <v>0</v>
      </c>
      <c r="G66" s="43">
        <f>'[6]Base clients'!G66</f>
        <v>0</v>
      </c>
      <c r="H66" s="43">
        <f>'[6]Base clients'!H66</f>
        <v>0</v>
      </c>
      <c r="I66" s="43">
        <f>'[6]Base clients'!I66</f>
        <v>0</v>
      </c>
      <c r="J66" s="43">
        <f>'[6]Base clients'!J66</f>
        <v>0</v>
      </c>
      <c r="K66" s="43">
        <f>'[6]Base clients'!K66</f>
        <v>0</v>
      </c>
      <c r="L66" s="43">
        <f>'[6]Base clients'!L66</f>
        <v>0</v>
      </c>
      <c r="M66" s="43">
        <f>'[6]Base clients'!M66</f>
        <v>0</v>
      </c>
      <c r="N66" s="43">
        <f>'[6]Base clients'!N66</f>
        <v>0</v>
      </c>
      <c r="O66" s="43">
        <f>'[6]Base clients'!O66</f>
        <v>0</v>
      </c>
      <c r="P66" s="43">
        <f>'[6]Base clients'!P66</f>
        <v>0</v>
      </c>
      <c r="Q66" s="43">
        <f>'[6]Base clients'!Q66</f>
        <v>0</v>
      </c>
    </row>
    <row r="67" spans="1:17" x14ac:dyDescent="0.25">
      <c r="A67" s="43" t="str">
        <f>'[6]Base clients'!A67</f>
        <v>C00062</v>
      </c>
      <c r="B67" s="43">
        <f>'[6]Base clients'!B67</f>
        <v>0</v>
      </c>
      <c r="C67" s="43">
        <f>'[6]Base clients'!C67</f>
        <v>0</v>
      </c>
      <c r="D67" s="43">
        <f>'[6]Base clients'!D67</f>
        <v>0</v>
      </c>
      <c r="E67" s="43">
        <f>'[6]Base clients'!E67</f>
        <v>0</v>
      </c>
      <c r="F67" s="43">
        <f>'[6]Base clients'!F67</f>
        <v>0</v>
      </c>
      <c r="G67" s="43">
        <f>'[6]Base clients'!G67</f>
        <v>0</v>
      </c>
      <c r="H67" s="43">
        <f>'[6]Base clients'!H67</f>
        <v>0</v>
      </c>
      <c r="I67" s="43">
        <f>'[6]Base clients'!I67</f>
        <v>0</v>
      </c>
      <c r="J67" s="43">
        <f>'[6]Base clients'!J67</f>
        <v>0</v>
      </c>
      <c r="K67" s="43">
        <f>'[6]Base clients'!K67</f>
        <v>0</v>
      </c>
      <c r="L67" s="43">
        <f>'[6]Base clients'!L67</f>
        <v>0</v>
      </c>
      <c r="M67" s="43">
        <f>'[6]Base clients'!M67</f>
        <v>0</v>
      </c>
      <c r="N67" s="43">
        <f>'[6]Base clients'!N67</f>
        <v>0</v>
      </c>
      <c r="O67" s="43">
        <f>'[6]Base clients'!O67</f>
        <v>0</v>
      </c>
      <c r="P67" s="43">
        <f>'[6]Base clients'!P67</f>
        <v>0</v>
      </c>
      <c r="Q67" s="43">
        <f>'[6]Base clients'!Q67</f>
        <v>0</v>
      </c>
    </row>
    <row r="68" spans="1:17" x14ac:dyDescent="0.25">
      <c r="A68" s="43" t="str">
        <f>'[6]Base clients'!A68</f>
        <v>C00063</v>
      </c>
      <c r="B68" s="43">
        <f>'[6]Base clients'!B68</f>
        <v>0</v>
      </c>
      <c r="C68" s="43">
        <f>'[6]Base clients'!C68</f>
        <v>0</v>
      </c>
      <c r="D68" s="43">
        <f>'[6]Base clients'!D68</f>
        <v>0</v>
      </c>
      <c r="E68" s="43">
        <f>'[6]Base clients'!E68</f>
        <v>0</v>
      </c>
      <c r="F68" s="43">
        <f>'[6]Base clients'!F68</f>
        <v>0</v>
      </c>
      <c r="G68" s="43">
        <f>'[6]Base clients'!G68</f>
        <v>0</v>
      </c>
      <c r="H68" s="43">
        <f>'[6]Base clients'!H68</f>
        <v>0</v>
      </c>
      <c r="I68" s="43">
        <f>'[6]Base clients'!I68</f>
        <v>0</v>
      </c>
      <c r="J68" s="43">
        <f>'[6]Base clients'!J68</f>
        <v>0</v>
      </c>
      <c r="K68" s="43">
        <f>'[6]Base clients'!K68</f>
        <v>0</v>
      </c>
      <c r="L68" s="43">
        <f>'[6]Base clients'!L68</f>
        <v>0</v>
      </c>
      <c r="M68" s="43">
        <f>'[6]Base clients'!M68</f>
        <v>0</v>
      </c>
      <c r="N68" s="43">
        <f>'[6]Base clients'!N68</f>
        <v>0</v>
      </c>
      <c r="O68" s="43">
        <f>'[6]Base clients'!O68</f>
        <v>0</v>
      </c>
      <c r="P68" s="43">
        <f>'[6]Base clients'!P68</f>
        <v>0</v>
      </c>
      <c r="Q68" s="43">
        <f>'[6]Base clients'!Q68</f>
        <v>0</v>
      </c>
    </row>
    <row r="69" spans="1:17" x14ac:dyDescent="0.25">
      <c r="A69" s="43" t="str">
        <f>'[6]Base clients'!A69</f>
        <v>C00064</v>
      </c>
      <c r="B69" s="43">
        <f>'[6]Base clients'!B69</f>
        <v>0</v>
      </c>
      <c r="C69" s="43">
        <f>'[6]Base clients'!C69</f>
        <v>0</v>
      </c>
      <c r="D69" s="43">
        <f>'[6]Base clients'!D69</f>
        <v>0</v>
      </c>
      <c r="E69" s="43">
        <f>'[6]Base clients'!E69</f>
        <v>0</v>
      </c>
      <c r="F69" s="43">
        <f>'[6]Base clients'!F69</f>
        <v>0</v>
      </c>
      <c r="G69" s="43">
        <f>'[6]Base clients'!G69</f>
        <v>0</v>
      </c>
      <c r="H69" s="43">
        <f>'[6]Base clients'!H69</f>
        <v>0</v>
      </c>
      <c r="I69" s="43">
        <f>'[6]Base clients'!I69</f>
        <v>0</v>
      </c>
      <c r="J69" s="43">
        <f>'[6]Base clients'!J69</f>
        <v>0</v>
      </c>
      <c r="K69" s="43">
        <f>'[6]Base clients'!K69</f>
        <v>0</v>
      </c>
      <c r="L69" s="43">
        <f>'[6]Base clients'!L69</f>
        <v>0</v>
      </c>
      <c r="M69" s="43">
        <f>'[6]Base clients'!M69</f>
        <v>0</v>
      </c>
      <c r="N69" s="43">
        <f>'[6]Base clients'!N69</f>
        <v>0</v>
      </c>
      <c r="O69" s="43">
        <f>'[6]Base clients'!O69</f>
        <v>0</v>
      </c>
      <c r="P69" s="43">
        <f>'[6]Base clients'!P69</f>
        <v>0</v>
      </c>
      <c r="Q69" s="43">
        <f>'[6]Base clients'!Q69</f>
        <v>0</v>
      </c>
    </row>
    <row r="70" spans="1:17" x14ac:dyDescent="0.25">
      <c r="A70" s="43" t="str">
        <f>'[6]Base clients'!A70</f>
        <v>C00065</v>
      </c>
      <c r="B70" s="43">
        <f>'[6]Base clients'!B70</f>
        <v>0</v>
      </c>
      <c r="C70" s="43">
        <f>'[6]Base clients'!C70</f>
        <v>0</v>
      </c>
      <c r="D70" s="43">
        <f>'[6]Base clients'!D70</f>
        <v>0</v>
      </c>
      <c r="E70" s="43">
        <f>'[6]Base clients'!E70</f>
        <v>0</v>
      </c>
      <c r="F70" s="43">
        <f>'[6]Base clients'!F70</f>
        <v>0</v>
      </c>
      <c r="G70" s="43">
        <f>'[6]Base clients'!G70</f>
        <v>0</v>
      </c>
      <c r="H70" s="43">
        <f>'[6]Base clients'!H70</f>
        <v>0</v>
      </c>
      <c r="I70" s="43">
        <f>'[6]Base clients'!I70</f>
        <v>0</v>
      </c>
      <c r="J70" s="43">
        <f>'[6]Base clients'!J70</f>
        <v>0</v>
      </c>
      <c r="K70" s="43">
        <f>'[6]Base clients'!K70</f>
        <v>0</v>
      </c>
      <c r="L70" s="43">
        <f>'[6]Base clients'!L70</f>
        <v>0</v>
      </c>
      <c r="M70" s="43">
        <f>'[6]Base clients'!M70</f>
        <v>0</v>
      </c>
      <c r="N70" s="43">
        <f>'[6]Base clients'!N70</f>
        <v>0</v>
      </c>
      <c r="O70" s="43">
        <f>'[6]Base clients'!O70</f>
        <v>0</v>
      </c>
      <c r="P70" s="43">
        <f>'[6]Base clients'!P70</f>
        <v>0</v>
      </c>
      <c r="Q70" s="43">
        <f>'[6]Base clients'!Q70</f>
        <v>0</v>
      </c>
    </row>
    <row r="71" spans="1:17" x14ac:dyDescent="0.25">
      <c r="A71" s="43" t="str">
        <f>'[6]Base clients'!A71</f>
        <v>C00066</v>
      </c>
      <c r="B71" s="43">
        <f>'[6]Base clients'!B71</f>
        <v>0</v>
      </c>
      <c r="C71" s="43">
        <f>'[6]Base clients'!C71</f>
        <v>0</v>
      </c>
      <c r="D71" s="43">
        <f>'[6]Base clients'!D71</f>
        <v>0</v>
      </c>
      <c r="E71" s="43">
        <f>'[6]Base clients'!E71</f>
        <v>0</v>
      </c>
      <c r="F71" s="43">
        <f>'[6]Base clients'!F71</f>
        <v>0</v>
      </c>
      <c r="G71" s="43">
        <f>'[6]Base clients'!G71</f>
        <v>0</v>
      </c>
      <c r="H71" s="43">
        <f>'[6]Base clients'!H71</f>
        <v>0</v>
      </c>
      <c r="I71" s="43">
        <f>'[6]Base clients'!I71</f>
        <v>0</v>
      </c>
      <c r="J71" s="43">
        <f>'[6]Base clients'!J71</f>
        <v>0</v>
      </c>
      <c r="K71" s="43">
        <f>'[6]Base clients'!K71</f>
        <v>0</v>
      </c>
      <c r="L71" s="43">
        <f>'[6]Base clients'!L71</f>
        <v>0</v>
      </c>
      <c r="M71" s="43">
        <f>'[6]Base clients'!M71</f>
        <v>0</v>
      </c>
      <c r="N71" s="43">
        <f>'[6]Base clients'!N71</f>
        <v>0</v>
      </c>
      <c r="O71" s="43">
        <f>'[6]Base clients'!O71</f>
        <v>0</v>
      </c>
      <c r="P71" s="43">
        <f>'[6]Base clients'!P71</f>
        <v>0</v>
      </c>
      <c r="Q71" s="43">
        <f>'[6]Base clients'!Q71</f>
        <v>0</v>
      </c>
    </row>
    <row r="72" spans="1:17" x14ac:dyDescent="0.25">
      <c r="A72" s="43" t="str">
        <f>'[6]Base clients'!A72</f>
        <v>C00067</v>
      </c>
      <c r="B72" s="43">
        <f>'[6]Base clients'!B72</f>
        <v>0</v>
      </c>
      <c r="C72" s="43">
        <f>'[6]Base clients'!C72</f>
        <v>0</v>
      </c>
      <c r="D72" s="43">
        <f>'[6]Base clients'!D72</f>
        <v>0</v>
      </c>
      <c r="E72" s="43">
        <f>'[6]Base clients'!E72</f>
        <v>0</v>
      </c>
      <c r="F72" s="43">
        <f>'[6]Base clients'!F72</f>
        <v>0</v>
      </c>
      <c r="G72" s="43">
        <f>'[6]Base clients'!G72</f>
        <v>0</v>
      </c>
      <c r="H72" s="43">
        <f>'[6]Base clients'!H72</f>
        <v>0</v>
      </c>
      <c r="I72" s="43">
        <f>'[6]Base clients'!I72</f>
        <v>0</v>
      </c>
      <c r="J72" s="43">
        <f>'[6]Base clients'!J72</f>
        <v>0</v>
      </c>
      <c r="K72" s="43">
        <f>'[6]Base clients'!K72</f>
        <v>0</v>
      </c>
      <c r="L72" s="43">
        <f>'[6]Base clients'!L72</f>
        <v>0</v>
      </c>
      <c r="M72" s="43">
        <f>'[6]Base clients'!M72</f>
        <v>0</v>
      </c>
      <c r="N72" s="43">
        <f>'[6]Base clients'!N72</f>
        <v>0</v>
      </c>
      <c r="O72" s="43">
        <f>'[6]Base clients'!O72</f>
        <v>0</v>
      </c>
      <c r="P72" s="43">
        <f>'[6]Base clients'!P72</f>
        <v>0</v>
      </c>
      <c r="Q72" s="43">
        <f>'[6]Base clients'!Q72</f>
        <v>0</v>
      </c>
    </row>
    <row r="73" spans="1:17" x14ac:dyDescent="0.25">
      <c r="A73" s="43" t="str">
        <f>'[6]Base clients'!A73</f>
        <v>C00068</v>
      </c>
      <c r="B73" s="43">
        <f>'[6]Base clients'!B73</f>
        <v>0</v>
      </c>
      <c r="C73" s="43">
        <f>'[6]Base clients'!C73</f>
        <v>0</v>
      </c>
      <c r="D73" s="43">
        <f>'[6]Base clients'!D73</f>
        <v>0</v>
      </c>
      <c r="E73" s="43">
        <f>'[6]Base clients'!E73</f>
        <v>0</v>
      </c>
      <c r="F73" s="43">
        <f>'[6]Base clients'!F73</f>
        <v>0</v>
      </c>
      <c r="G73" s="43">
        <f>'[6]Base clients'!G73</f>
        <v>0</v>
      </c>
      <c r="H73" s="43">
        <f>'[6]Base clients'!H73</f>
        <v>0</v>
      </c>
      <c r="I73" s="43">
        <f>'[6]Base clients'!I73</f>
        <v>0</v>
      </c>
      <c r="J73" s="43">
        <f>'[6]Base clients'!J73</f>
        <v>0</v>
      </c>
      <c r="K73" s="43">
        <f>'[6]Base clients'!K73</f>
        <v>0</v>
      </c>
      <c r="L73" s="43">
        <f>'[6]Base clients'!L73</f>
        <v>0</v>
      </c>
      <c r="M73" s="43">
        <f>'[6]Base clients'!M73</f>
        <v>0</v>
      </c>
      <c r="N73" s="43">
        <f>'[6]Base clients'!N73</f>
        <v>0</v>
      </c>
      <c r="O73" s="43">
        <f>'[6]Base clients'!O73</f>
        <v>0</v>
      </c>
      <c r="P73" s="43">
        <f>'[6]Base clients'!P73</f>
        <v>0</v>
      </c>
      <c r="Q73" s="43">
        <f>'[6]Base clients'!Q73</f>
        <v>0</v>
      </c>
    </row>
    <row r="74" spans="1:17" x14ac:dyDescent="0.25">
      <c r="A74" s="43" t="str">
        <f>'[6]Base clients'!A74</f>
        <v>C00069</v>
      </c>
      <c r="B74" s="43">
        <f>'[6]Base clients'!B74</f>
        <v>0</v>
      </c>
      <c r="C74" s="43">
        <f>'[6]Base clients'!C74</f>
        <v>0</v>
      </c>
      <c r="D74" s="43">
        <f>'[6]Base clients'!D74</f>
        <v>0</v>
      </c>
      <c r="E74" s="43">
        <f>'[6]Base clients'!E74</f>
        <v>0</v>
      </c>
      <c r="F74" s="43">
        <f>'[6]Base clients'!F74</f>
        <v>0</v>
      </c>
      <c r="G74" s="43">
        <f>'[6]Base clients'!G74</f>
        <v>0</v>
      </c>
      <c r="H74" s="43">
        <f>'[6]Base clients'!H74</f>
        <v>0</v>
      </c>
      <c r="I74" s="43">
        <f>'[6]Base clients'!I74</f>
        <v>0</v>
      </c>
      <c r="J74" s="43">
        <f>'[6]Base clients'!J74</f>
        <v>0</v>
      </c>
      <c r="K74" s="43">
        <f>'[6]Base clients'!K74</f>
        <v>0</v>
      </c>
      <c r="L74" s="43">
        <f>'[6]Base clients'!L74</f>
        <v>0</v>
      </c>
      <c r="M74" s="43">
        <f>'[6]Base clients'!M74</f>
        <v>0</v>
      </c>
      <c r="N74" s="43">
        <f>'[6]Base clients'!N74</f>
        <v>0</v>
      </c>
      <c r="O74" s="43">
        <f>'[6]Base clients'!O74</f>
        <v>0</v>
      </c>
      <c r="P74" s="43">
        <f>'[6]Base clients'!P74</f>
        <v>0</v>
      </c>
      <c r="Q74" s="43">
        <f>'[6]Base clients'!Q74</f>
        <v>0</v>
      </c>
    </row>
    <row r="75" spans="1:17" x14ac:dyDescent="0.25">
      <c r="A75" s="43" t="str">
        <f>'[6]Base clients'!A75</f>
        <v>C00070</v>
      </c>
      <c r="B75" s="43">
        <f>'[6]Base clients'!B75</f>
        <v>0</v>
      </c>
      <c r="C75" s="43">
        <f>'[6]Base clients'!C75</f>
        <v>0</v>
      </c>
      <c r="D75" s="43">
        <f>'[6]Base clients'!D75</f>
        <v>0</v>
      </c>
      <c r="E75" s="43">
        <f>'[6]Base clients'!E75</f>
        <v>0</v>
      </c>
      <c r="F75" s="43">
        <f>'[6]Base clients'!F75</f>
        <v>0</v>
      </c>
      <c r="G75" s="43">
        <f>'[6]Base clients'!G75</f>
        <v>0</v>
      </c>
      <c r="H75" s="43">
        <f>'[6]Base clients'!H75</f>
        <v>0</v>
      </c>
      <c r="I75" s="43">
        <f>'[6]Base clients'!I75</f>
        <v>0</v>
      </c>
      <c r="J75" s="43">
        <f>'[6]Base clients'!J75</f>
        <v>0</v>
      </c>
      <c r="K75" s="43">
        <f>'[6]Base clients'!K75</f>
        <v>0</v>
      </c>
      <c r="L75" s="43">
        <f>'[6]Base clients'!L75</f>
        <v>0</v>
      </c>
      <c r="M75" s="43">
        <f>'[6]Base clients'!M75</f>
        <v>0</v>
      </c>
      <c r="N75" s="43">
        <f>'[6]Base clients'!N75</f>
        <v>0</v>
      </c>
      <c r="O75" s="43">
        <f>'[6]Base clients'!O75</f>
        <v>0</v>
      </c>
      <c r="P75" s="43">
        <f>'[6]Base clients'!P75</f>
        <v>0</v>
      </c>
      <c r="Q75" s="43">
        <f>'[6]Base clients'!Q75</f>
        <v>0</v>
      </c>
    </row>
    <row r="76" spans="1:17" x14ac:dyDescent="0.25">
      <c r="A76" s="43" t="str">
        <f>'[6]Base clients'!A76</f>
        <v>C00071</v>
      </c>
      <c r="B76" s="43">
        <f>'[6]Base clients'!B76</f>
        <v>0</v>
      </c>
      <c r="C76" s="43">
        <f>'[6]Base clients'!C76</f>
        <v>0</v>
      </c>
      <c r="D76" s="43">
        <f>'[6]Base clients'!D76</f>
        <v>0</v>
      </c>
      <c r="E76" s="43">
        <f>'[6]Base clients'!E76</f>
        <v>0</v>
      </c>
      <c r="F76" s="43">
        <f>'[6]Base clients'!F76</f>
        <v>0</v>
      </c>
      <c r="G76" s="43">
        <f>'[6]Base clients'!G76</f>
        <v>0</v>
      </c>
      <c r="H76" s="43">
        <f>'[6]Base clients'!H76</f>
        <v>0</v>
      </c>
      <c r="I76" s="43">
        <f>'[6]Base clients'!I76</f>
        <v>0</v>
      </c>
      <c r="J76" s="43">
        <f>'[6]Base clients'!J76</f>
        <v>0</v>
      </c>
      <c r="K76" s="43">
        <f>'[6]Base clients'!K76</f>
        <v>0</v>
      </c>
      <c r="L76" s="43">
        <f>'[6]Base clients'!L76</f>
        <v>0</v>
      </c>
      <c r="M76" s="43">
        <f>'[6]Base clients'!M76</f>
        <v>0</v>
      </c>
      <c r="N76" s="43">
        <f>'[6]Base clients'!N76</f>
        <v>0</v>
      </c>
      <c r="O76" s="43">
        <f>'[6]Base clients'!O76</f>
        <v>0</v>
      </c>
      <c r="P76" s="43">
        <f>'[6]Base clients'!P76</f>
        <v>0</v>
      </c>
      <c r="Q76" s="43">
        <f>'[6]Base clients'!Q76</f>
        <v>0</v>
      </c>
    </row>
    <row r="77" spans="1:17" x14ac:dyDescent="0.25">
      <c r="A77" s="43" t="str">
        <f>'[6]Base clients'!A77</f>
        <v>C00072</v>
      </c>
      <c r="B77" s="43">
        <f>'[6]Base clients'!B77</f>
        <v>0</v>
      </c>
      <c r="C77" s="43">
        <f>'[6]Base clients'!C77</f>
        <v>0</v>
      </c>
      <c r="D77" s="43">
        <f>'[6]Base clients'!D77</f>
        <v>0</v>
      </c>
      <c r="E77" s="43">
        <f>'[6]Base clients'!E77</f>
        <v>0</v>
      </c>
      <c r="F77" s="43">
        <f>'[6]Base clients'!F77</f>
        <v>0</v>
      </c>
      <c r="G77" s="43">
        <f>'[6]Base clients'!G77</f>
        <v>0</v>
      </c>
      <c r="H77" s="43">
        <f>'[6]Base clients'!H77</f>
        <v>0</v>
      </c>
      <c r="I77" s="43">
        <f>'[6]Base clients'!I77</f>
        <v>0</v>
      </c>
      <c r="J77" s="43">
        <f>'[6]Base clients'!J77</f>
        <v>0</v>
      </c>
      <c r="K77" s="43">
        <f>'[6]Base clients'!K77</f>
        <v>0</v>
      </c>
      <c r="L77" s="43">
        <f>'[6]Base clients'!L77</f>
        <v>0</v>
      </c>
      <c r="M77" s="43">
        <f>'[6]Base clients'!M77</f>
        <v>0</v>
      </c>
      <c r="N77" s="43">
        <f>'[6]Base clients'!N77</f>
        <v>0</v>
      </c>
      <c r="O77" s="43">
        <f>'[6]Base clients'!O77</f>
        <v>0</v>
      </c>
      <c r="P77" s="43">
        <f>'[6]Base clients'!P77</f>
        <v>0</v>
      </c>
      <c r="Q77" s="43">
        <f>'[6]Base clients'!Q77</f>
        <v>0</v>
      </c>
    </row>
    <row r="78" spans="1:17" x14ac:dyDescent="0.25">
      <c r="A78" s="43" t="str">
        <f>'[6]Base clients'!A78</f>
        <v>C00073</v>
      </c>
      <c r="B78" s="43">
        <f>'[6]Base clients'!B78</f>
        <v>0</v>
      </c>
      <c r="C78" s="43">
        <f>'[6]Base clients'!C78</f>
        <v>0</v>
      </c>
      <c r="D78" s="43">
        <f>'[6]Base clients'!D78</f>
        <v>0</v>
      </c>
      <c r="E78" s="43">
        <f>'[6]Base clients'!E78</f>
        <v>0</v>
      </c>
      <c r="F78" s="43">
        <f>'[6]Base clients'!F78</f>
        <v>0</v>
      </c>
      <c r="G78" s="43">
        <f>'[6]Base clients'!G78</f>
        <v>0</v>
      </c>
      <c r="H78" s="43">
        <f>'[6]Base clients'!H78</f>
        <v>0</v>
      </c>
      <c r="I78" s="43">
        <f>'[6]Base clients'!I78</f>
        <v>0</v>
      </c>
      <c r="J78" s="43">
        <f>'[6]Base clients'!J78</f>
        <v>0</v>
      </c>
      <c r="K78" s="43">
        <f>'[6]Base clients'!K78</f>
        <v>0</v>
      </c>
      <c r="L78" s="43">
        <f>'[6]Base clients'!L78</f>
        <v>0</v>
      </c>
      <c r="M78" s="43">
        <f>'[6]Base clients'!M78</f>
        <v>0</v>
      </c>
      <c r="N78" s="43">
        <f>'[6]Base clients'!N78</f>
        <v>0</v>
      </c>
      <c r="O78" s="43">
        <f>'[6]Base clients'!O78</f>
        <v>0</v>
      </c>
      <c r="P78" s="43">
        <f>'[6]Base clients'!P78</f>
        <v>0</v>
      </c>
      <c r="Q78" s="43">
        <f>'[6]Base clients'!Q78</f>
        <v>0</v>
      </c>
    </row>
    <row r="79" spans="1:17" x14ac:dyDescent="0.25">
      <c r="A79" s="43" t="str">
        <f>'[6]Base clients'!A79</f>
        <v>C00074</v>
      </c>
      <c r="B79" s="43">
        <f>'[6]Base clients'!B79</f>
        <v>0</v>
      </c>
      <c r="C79" s="43">
        <f>'[6]Base clients'!C79</f>
        <v>0</v>
      </c>
      <c r="D79" s="43">
        <f>'[6]Base clients'!D79</f>
        <v>0</v>
      </c>
      <c r="E79" s="43">
        <f>'[6]Base clients'!E79</f>
        <v>0</v>
      </c>
      <c r="F79" s="43">
        <f>'[6]Base clients'!F79</f>
        <v>0</v>
      </c>
      <c r="G79" s="43">
        <f>'[6]Base clients'!G79</f>
        <v>0</v>
      </c>
      <c r="H79" s="43">
        <f>'[6]Base clients'!H79</f>
        <v>0</v>
      </c>
      <c r="I79" s="43">
        <f>'[6]Base clients'!I79</f>
        <v>0</v>
      </c>
      <c r="J79" s="43">
        <f>'[6]Base clients'!J79</f>
        <v>0</v>
      </c>
      <c r="K79" s="43">
        <f>'[6]Base clients'!K79</f>
        <v>0</v>
      </c>
      <c r="L79" s="43">
        <f>'[6]Base clients'!L79</f>
        <v>0</v>
      </c>
      <c r="M79" s="43">
        <f>'[6]Base clients'!M79</f>
        <v>0</v>
      </c>
      <c r="N79" s="43">
        <f>'[6]Base clients'!N79</f>
        <v>0</v>
      </c>
      <c r="O79" s="43">
        <f>'[6]Base clients'!O79</f>
        <v>0</v>
      </c>
      <c r="P79" s="43">
        <f>'[6]Base clients'!P79</f>
        <v>0</v>
      </c>
      <c r="Q79" s="43">
        <f>'[6]Base clients'!Q79</f>
        <v>0</v>
      </c>
    </row>
    <row r="80" spans="1:17" x14ac:dyDescent="0.25">
      <c r="A80" s="43" t="str">
        <f>'[6]Base clients'!A80</f>
        <v>C00075</v>
      </c>
      <c r="B80" s="43">
        <f>'[6]Base clients'!B80</f>
        <v>0</v>
      </c>
      <c r="C80" s="43">
        <f>'[6]Base clients'!C80</f>
        <v>0</v>
      </c>
      <c r="D80" s="43">
        <f>'[6]Base clients'!D80</f>
        <v>0</v>
      </c>
      <c r="E80" s="43">
        <f>'[6]Base clients'!E80</f>
        <v>0</v>
      </c>
      <c r="F80" s="43">
        <f>'[6]Base clients'!F80</f>
        <v>0</v>
      </c>
      <c r="G80" s="43">
        <f>'[6]Base clients'!G80</f>
        <v>0</v>
      </c>
      <c r="H80" s="43">
        <f>'[6]Base clients'!H80</f>
        <v>0</v>
      </c>
      <c r="I80" s="43">
        <f>'[6]Base clients'!I80</f>
        <v>0</v>
      </c>
      <c r="J80" s="43">
        <f>'[6]Base clients'!J80</f>
        <v>0</v>
      </c>
      <c r="K80" s="43">
        <f>'[6]Base clients'!K80</f>
        <v>0</v>
      </c>
      <c r="L80" s="43">
        <f>'[6]Base clients'!L80</f>
        <v>0</v>
      </c>
      <c r="M80" s="43">
        <f>'[6]Base clients'!M80</f>
        <v>0</v>
      </c>
      <c r="N80" s="43">
        <f>'[6]Base clients'!N80</f>
        <v>0</v>
      </c>
      <c r="O80" s="43">
        <f>'[6]Base clients'!O80</f>
        <v>0</v>
      </c>
      <c r="P80" s="43">
        <f>'[6]Base clients'!P80</f>
        <v>0</v>
      </c>
      <c r="Q80" s="43">
        <f>'[6]Base clients'!Q80</f>
        <v>0</v>
      </c>
    </row>
    <row r="81" spans="1:17" x14ac:dyDescent="0.25">
      <c r="A81" s="43" t="str">
        <f>'[6]Base clients'!A81</f>
        <v>C00076</v>
      </c>
      <c r="B81" s="43">
        <f>'[6]Base clients'!B81</f>
        <v>0</v>
      </c>
      <c r="C81" s="43">
        <f>'[6]Base clients'!C81</f>
        <v>0</v>
      </c>
      <c r="D81" s="43">
        <f>'[6]Base clients'!D81</f>
        <v>0</v>
      </c>
      <c r="E81" s="43">
        <f>'[6]Base clients'!E81</f>
        <v>0</v>
      </c>
      <c r="F81" s="43">
        <f>'[6]Base clients'!F81</f>
        <v>0</v>
      </c>
      <c r="G81" s="43">
        <f>'[6]Base clients'!G81</f>
        <v>0</v>
      </c>
      <c r="H81" s="43">
        <f>'[6]Base clients'!H81</f>
        <v>0</v>
      </c>
      <c r="I81" s="43">
        <f>'[6]Base clients'!I81</f>
        <v>0</v>
      </c>
      <c r="J81" s="43">
        <f>'[6]Base clients'!J81</f>
        <v>0</v>
      </c>
      <c r="K81" s="43">
        <f>'[6]Base clients'!K81</f>
        <v>0</v>
      </c>
      <c r="L81" s="43">
        <f>'[6]Base clients'!L81</f>
        <v>0</v>
      </c>
      <c r="M81" s="43">
        <f>'[6]Base clients'!M81</f>
        <v>0</v>
      </c>
      <c r="N81" s="43">
        <f>'[6]Base clients'!N81</f>
        <v>0</v>
      </c>
      <c r="O81" s="43">
        <f>'[6]Base clients'!O81</f>
        <v>0</v>
      </c>
      <c r="P81" s="43">
        <f>'[6]Base clients'!P81</f>
        <v>0</v>
      </c>
      <c r="Q81" s="43">
        <f>'[6]Base clients'!Q81</f>
        <v>0</v>
      </c>
    </row>
    <row r="82" spans="1:17" x14ac:dyDescent="0.25">
      <c r="A82" s="43" t="str">
        <f>'[6]Base clients'!A82</f>
        <v>C00077</v>
      </c>
      <c r="B82" s="43">
        <f>'[6]Base clients'!B82</f>
        <v>0</v>
      </c>
      <c r="C82" s="43">
        <f>'[6]Base clients'!C82</f>
        <v>0</v>
      </c>
      <c r="D82" s="43">
        <f>'[6]Base clients'!D82</f>
        <v>0</v>
      </c>
      <c r="E82" s="43">
        <f>'[6]Base clients'!E82</f>
        <v>0</v>
      </c>
      <c r="F82" s="43">
        <f>'[6]Base clients'!F82</f>
        <v>0</v>
      </c>
      <c r="G82" s="43">
        <f>'[6]Base clients'!G82</f>
        <v>0</v>
      </c>
      <c r="H82" s="43">
        <f>'[6]Base clients'!H82</f>
        <v>0</v>
      </c>
      <c r="I82" s="43">
        <f>'[6]Base clients'!I82</f>
        <v>0</v>
      </c>
      <c r="J82" s="43">
        <f>'[6]Base clients'!J82</f>
        <v>0</v>
      </c>
      <c r="K82" s="43">
        <f>'[6]Base clients'!K82</f>
        <v>0</v>
      </c>
      <c r="L82" s="43">
        <f>'[6]Base clients'!L82</f>
        <v>0</v>
      </c>
      <c r="M82" s="43">
        <f>'[6]Base clients'!M82</f>
        <v>0</v>
      </c>
      <c r="N82" s="43">
        <f>'[6]Base clients'!N82</f>
        <v>0</v>
      </c>
      <c r="O82" s="43">
        <f>'[6]Base clients'!O82</f>
        <v>0</v>
      </c>
      <c r="P82" s="43">
        <f>'[6]Base clients'!P82</f>
        <v>0</v>
      </c>
      <c r="Q82" s="43">
        <f>'[6]Base clients'!Q82</f>
        <v>0</v>
      </c>
    </row>
    <row r="83" spans="1:17" x14ac:dyDescent="0.25">
      <c r="A83" s="43" t="str">
        <f>'[6]Base clients'!A83</f>
        <v>C00078</v>
      </c>
      <c r="B83" s="43">
        <f>'[6]Base clients'!B83</f>
        <v>0</v>
      </c>
      <c r="C83" s="43">
        <f>'[6]Base clients'!C83</f>
        <v>0</v>
      </c>
      <c r="D83" s="43">
        <f>'[6]Base clients'!D83</f>
        <v>0</v>
      </c>
      <c r="E83" s="43">
        <f>'[6]Base clients'!E83</f>
        <v>0</v>
      </c>
      <c r="F83" s="43">
        <f>'[6]Base clients'!F83</f>
        <v>0</v>
      </c>
      <c r="G83" s="43">
        <f>'[6]Base clients'!G83</f>
        <v>0</v>
      </c>
      <c r="H83" s="43">
        <f>'[6]Base clients'!H83</f>
        <v>0</v>
      </c>
      <c r="I83" s="43">
        <f>'[6]Base clients'!I83</f>
        <v>0</v>
      </c>
      <c r="J83" s="43">
        <f>'[6]Base clients'!J83</f>
        <v>0</v>
      </c>
      <c r="K83" s="43">
        <f>'[6]Base clients'!K83</f>
        <v>0</v>
      </c>
      <c r="L83" s="43">
        <f>'[6]Base clients'!L83</f>
        <v>0</v>
      </c>
      <c r="M83" s="43">
        <f>'[6]Base clients'!M83</f>
        <v>0</v>
      </c>
      <c r="N83" s="43">
        <f>'[6]Base clients'!N83</f>
        <v>0</v>
      </c>
      <c r="O83" s="43">
        <f>'[6]Base clients'!O83</f>
        <v>0</v>
      </c>
      <c r="P83" s="43">
        <f>'[6]Base clients'!P83</f>
        <v>0</v>
      </c>
      <c r="Q83" s="43">
        <f>'[6]Base clients'!Q83</f>
        <v>0</v>
      </c>
    </row>
    <row r="84" spans="1:17" x14ac:dyDescent="0.25">
      <c r="A84" s="43" t="str">
        <f>'[6]Base clients'!A84</f>
        <v>C00079</v>
      </c>
      <c r="B84" s="43">
        <f>'[6]Base clients'!B84</f>
        <v>0</v>
      </c>
      <c r="C84" s="43">
        <f>'[6]Base clients'!C84</f>
        <v>0</v>
      </c>
      <c r="D84" s="43">
        <f>'[6]Base clients'!D84</f>
        <v>0</v>
      </c>
      <c r="E84" s="43">
        <f>'[6]Base clients'!E84</f>
        <v>0</v>
      </c>
      <c r="F84" s="43">
        <f>'[6]Base clients'!F84</f>
        <v>0</v>
      </c>
      <c r="G84" s="43">
        <f>'[6]Base clients'!G84</f>
        <v>0</v>
      </c>
      <c r="H84" s="43">
        <f>'[6]Base clients'!H84</f>
        <v>0</v>
      </c>
      <c r="I84" s="43">
        <f>'[6]Base clients'!I84</f>
        <v>0</v>
      </c>
      <c r="J84" s="43">
        <f>'[6]Base clients'!J84</f>
        <v>0</v>
      </c>
      <c r="K84" s="43">
        <f>'[6]Base clients'!K84</f>
        <v>0</v>
      </c>
      <c r="L84" s="43">
        <f>'[6]Base clients'!L84</f>
        <v>0</v>
      </c>
      <c r="M84" s="43">
        <f>'[6]Base clients'!M84</f>
        <v>0</v>
      </c>
      <c r="N84" s="43">
        <f>'[6]Base clients'!N84</f>
        <v>0</v>
      </c>
      <c r="O84" s="43">
        <f>'[6]Base clients'!O84</f>
        <v>0</v>
      </c>
      <c r="P84" s="43">
        <f>'[6]Base clients'!P84</f>
        <v>0</v>
      </c>
      <c r="Q84" s="43">
        <f>'[6]Base clients'!Q84</f>
        <v>0</v>
      </c>
    </row>
    <row r="85" spans="1:17" x14ac:dyDescent="0.25">
      <c r="A85" s="43" t="str">
        <f>'[6]Base clients'!A85</f>
        <v>C00080</v>
      </c>
      <c r="B85" s="43">
        <f>'[6]Base clients'!B85</f>
        <v>0</v>
      </c>
      <c r="C85" s="43">
        <f>'[6]Base clients'!C85</f>
        <v>0</v>
      </c>
      <c r="D85" s="43">
        <f>'[6]Base clients'!D85</f>
        <v>0</v>
      </c>
      <c r="E85" s="43">
        <f>'[6]Base clients'!E85</f>
        <v>0</v>
      </c>
      <c r="F85" s="43">
        <f>'[6]Base clients'!F85</f>
        <v>0</v>
      </c>
      <c r="G85" s="43">
        <f>'[6]Base clients'!G85</f>
        <v>0</v>
      </c>
      <c r="H85" s="43">
        <f>'[6]Base clients'!H85</f>
        <v>0</v>
      </c>
      <c r="I85" s="43">
        <f>'[6]Base clients'!I85</f>
        <v>0</v>
      </c>
      <c r="J85" s="43">
        <f>'[6]Base clients'!J85</f>
        <v>0</v>
      </c>
      <c r="K85" s="43">
        <f>'[6]Base clients'!K85</f>
        <v>0</v>
      </c>
      <c r="L85" s="43">
        <f>'[6]Base clients'!L85</f>
        <v>0</v>
      </c>
      <c r="M85" s="43">
        <f>'[6]Base clients'!M85</f>
        <v>0</v>
      </c>
      <c r="N85" s="43">
        <f>'[6]Base clients'!N85</f>
        <v>0</v>
      </c>
      <c r="O85" s="43">
        <f>'[6]Base clients'!O85</f>
        <v>0</v>
      </c>
      <c r="P85" s="43">
        <f>'[6]Base clients'!P85</f>
        <v>0</v>
      </c>
      <c r="Q85" s="43">
        <f>'[6]Base clients'!Q85</f>
        <v>0</v>
      </c>
    </row>
    <row r="86" spans="1:17" x14ac:dyDescent="0.25">
      <c r="A86" s="43" t="str">
        <f>'[6]Base clients'!A86</f>
        <v>C00081</v>
      </c>
      <c r="B86" s="43">
        <f>'[6]Base clients'!B86</f>
        <v>0</v>
      </c>
      <c r="C86" s="43">
        <f>'[6]Base clients'!C86</f>
        <v>0</v>
      </c>
      <c r="D86" s="43">
        <f>'[6]Base clients'!D86</f>
        <v>0</v>
      </c>
      <c r="E86" s="43">
        <f>'[6]Base clients'!E86</f>
        <v>0</v>
      </c>
      <c r="F86" s="43">
        <f>'[6]Base clients'!F86</f>
        <v>0</v>
      </c>
      <c r="G86" s="43">
        <f>'[6]Base clients'!G86</f>
        <v>0</v>
      </c>
      <c r="H86" s="43">
        <f>'[6]Base clients'!H86</f>
        <v>0</v>
      </c>
      <c r="I86" s="43">
        <f>'[6]Base clients'!I86</f>
        <v>0</v>
      </c>
      <c r="J86" s="43">
        <f>'[6]Base clients'!J86</f>
        <v>0</v>
      </c>
      <c r="K86" s="43">
        <f>'[6]Base clients'!K86</f>
        <v>0</v>
      </c>
      <c r="L86" s="43">
        <f>'[6]Base clients'!L86</f>
        <v>0</v>
      </c>
      <c r="M86" s="43">
        <f>'[6]Base clients'!M86</f>
        <v>0</v>
      </c>
      <c r="N86" s="43">
        <f>'[6]Base clients'!N86</f>
        <v>0</v>
      </c>
      <c r="O86" s="43">
        <f>'[6]Base clients'!O86</f>
        <v>0</v>
      </c>
      <c r="P86" s="43">
        <f>'[6]Base clients'!P86</f>
        <v>0</v>
      </c>
      <c r="Q86" s="43">
        <f>'[6]Base clients'!Q86</f>
        <v>0</v>
      </c>
    </row>
    <row r="87" spans="1:17" x14ac:dyDescent="0.25">
      <c r="A87" s="43" t="str">
        <f>'[6]Base clients'!A87</f>
        <v>C00082</v>
      </c>
      <c r="B87" s="43">
        <f>'[6]Base clients'!B87</f>
        <v>0</v>
      </c>
      <c r="C87" s="43">
        <f>'[6]Base clients'!C87</f>
        <v>0</v>
      </c>
      <c r="D87" s="43">
        <f>'[6]Base clients'!D87</f>
        <v>0</v>
      </c>
      <c r="E87" s="43">
        <f>'[6]Base clients'!E87</f>
        <v>0</v>
      </c>
      <c r="F87" s="43">
        <f>'[6]Base clients'!F87</f>
        <v>0</v>
      </c>
      <c r="G87" s="43">
        <f>'[6]Base clients'!G87</f>
        <v>0</v>
      </c>
      <c r="H87" s="43">
        <f>'[6]Base clients'!H87</f>
        <v>0</v>
      </c>
      <c r="I87" s="43">
        <f>'[6]Base clients'!I87</f>
        <v>0</v>
      </c>
      <c r="J87" s="43">
        <f>'[6]Base clients'!J87</f>
        <v>0</v>
      </c>
      <c r="K87" s="43">
        <f>'[6]Base clients'!K87</f>
        <v>0</v>
      </c>
      <c r="L87" s="43">
        <f>'[6]Base clients'!L87</f>
        <v>0</v>
      </c>
      <c r="M87" s="43">
        <f>'[6]Base clients'!M87</f>
        <v>0</v>
      </c>
      <c r="N87" s="43">
        <f>'[6]Base clients'!N87</f>
        <v>0</v>
      </c>
      <c r="O87" s="43">
        <f>'[6]Base clients'!O87</f>
        <v>0</v>
      </c>
      <c r="P87" s="43">
        <f>'[6]Base clients'!P87</f>
        <v>0</v>
      </c>
      <c r="Q87" s="43">
        <f>'[6]Base clients'!Q87</f>
        <v>0</v>
      </c>
    </row>
    <row r="88" spans="1:17" x14ac:dyDescent="0.25">
      <c r="A88" s="43" t="str">
        <f>'[6]Base clients'!A88</f>
        <v>C00083</v>
      </c>
      <c r="B88" s="43">
        <f>'[6]Base clients'!B88</f>
        <v>0</v>
      </c>
      <c r="C88" s="43">
        <f>'[6]Base clients'!C88</f>
        <v>0</v>
      </c>
      <c r="D88" s="43">
        <f>'[6]Base clients'!D88</f>
        <v>0</v>
      </c>
      <c r="E88" s="43">
        <f>'[6]Base clients'!E88</f>
        <v>0</v>
      </c>
      <c r="F88" s="43">
        <f>'[6]Base clients'!F88</f>
        <v>0</v>
      </c>
      <c r="G88" s="43">
        <f>'[6]Base clients'!G88</f>
        <v>0</v>
      </c>
      <c r="H88" s="43">
        <f>'[6]Base clients'!H88</f>
        <v>0</v>
      </c>
      <c r="I88" s="43">
        <f>'[6]Base clients'!I88</f>
        <v>0</v>
      </c>
      <c r="J88" s="43">
        <f>'[6]Base clients'!J88</f>
        <v>0</v>
      </c>
      <c r="K88" s="43">
        <f>'[6]Base clients'!K88</f>
        <v>0</v>
      </c>
      <c r="L88" s="43">
        <f>'[6]Base clients'!L88</f>
        <v>0</v>
      </c>
      <c r="M88" s="43">
        <f>'[6]Base clients'!M88</f>
        <v>0</v>
      </c>
      <c r="N88" s="43">
        <f>'[6]Base clients'!N88</f>
        <v>0</v>
      </c>
      <c r="O88" s="43">
        <f>'[6]Base clients'!O88</f>
        <v>0</v>
      </c>
      <c r="P88" s="43">
        <f>'[6]Base clients'!P88</f>
        <v>0</v>
      </c>
      <c r="Q88" s="43">
        <f>'[6]Base clients'!Q88</f>
        <v>0</v>
      </c>
    </row>
    <row r="89" spans="1:17" x14ac:dyDescent="0.25">
      <c r="A89" s="43" t="str">
        <f>'[6]Base clients'!A89</f>
        <v>C00084</v>
      </c>
      <c r="B89" s="43">
        <f>'[6]Base clients'!B89</f>
        <v>0</v>
      </c>
      <c r="C89" s="43">
        <f>'[6]Base clients'!C89</f>
        <v>0</v>
      </c>
      <c r="D89" s="43">
        <f>'[6]Base clients'!D89</f>
        <v>0</v>
      </c>
      <c r="E89" s="43">
        <f>'[6]Base clients'!E89</f>
        <v>0</v>
      </c>
      <c r="F89" s="43">
        <f>'[6]Base clients'!F89</f>
        <v>0</v>
      </c>
      <c r="G89" s="43">
        <f>'[6]Base clients'!G89</f>
        <v>0</v>
      </c>
      <c r="H89" s="43">
        <f>'[6]Base clients'!H89</f>
        <v>0</v>
      </c>
      <c r="I89" s="43">
        <f>'[6]Base clients'!I89</f>
        <v>0</v>
      </c>
      <c r="J89" s="43">
        <f>'[6]Base clients'!J89</f>
        <v>0</v>
      </c>
      <c r="K89" s="43">
        <f>'[6]Base clients'!K89</f>
        <v>0</v>
      </c>
      <c r="L89" s="43">
        <f>'[6]Base clients'!L89</f>
        <v>0</v>
      </c>
      <c r="M89" s="43">
        <f>'[6]Base clients'!M89</f>
        <v>0</v>
      </c>
      <c r="N89" s="43">
        <f>'[6]Base clients'!N89</f>
        <v>0</v>
      </c>
      <c r="O89" s="43">
        <f>'[6]Base clients'!O89</f>
        <v>0</v>
      </c>
      <c r="P89" s="43">
        <f>'[6]Base clients'!P89</f>
        <v>0</v>
      </c>
      <c r="Q89" s="43">
        <f>'[6]Base clients'!Q89</f>
        <v>0</v>
      </c>
    </row>
    <row r="90" spans="1:17" x14ac:dyDescent="0.25">
      <c r="A90" s="43" t="str">
        <f>'[6]Base clients'!A90</f>
        <v>C00085</v>
      </c>
      <c r="B90" s="43">
        <f>'[6]Base clients'!B90</f>
        <v>0</v>
      </c>
      <c r="C90" s="43">
        <f>'[6]Base clients'!C90</f>
        <v>0</v>
      </c>
      <c r="D90" s="43">
        <f>'[6]Base clients'!D90</f>
        <v>0</v>
      </c>
      <c r="E90" s="43">
        <f>'[6]Base clients'!E90</f>
        <v>0</v>
      </c>
      <c r="F90" s="43">
        <f>'[6]Base clients'!F90</f>
        <v>0</v>
      </c>
      <c r="G90" s="43">
        <f>'[6]Base clients'!G90</f>
        <v>0</v>
      </c>
      <c r="H90" s="43">
        <f>'[6]Base clients'!H90</f>
        <v>0</v>
      </c>
      <c r="I90" s="43">
        <f>'[6]Base clients'!I90</f>
        <v>0</v>
      </c>
      <c r="J90" s="43">
        <f>'[6]Base clients'!J90</f>
        <v>0</v>
      </c>
      <c r="K90" s="43">
        <f>'[6]Base clients'!K90</f>
        <v>0</v>
      </c>
      <c r="L90" s="43">
        <f>'[6]Base clients'!L90</f>
        <v>0</v>
      </c>
      <c r="M90" s="43">
        <f>'[6]Base clients'!M90</f>
        <v>0</v>
      </c>
      <c r="N90" s="43">
        <f>'[6]Base clients'!N90</f>
        <v>0</v>
      </c>
      <c r="O90" s="43">
        <f>'[6]Base clients'!O90</f>
        <v>0</v>
      </c>
      <c r="P90" s="43">
        <f>'[6]Base clients'!P90</f>
        <v>0</v>
      </c>
      <c r="Q90" s="43">
        <f>'[6]Base clients'!Q90</f>
        <v>0</v>
      </c>
    </row>
    <row r="91" spans="1:17" x14ac:dyDescent="0.25">
      <c r="A91" s="43" t="str">
        <f>'[6]Base clients'!A91</f>
        <v>C00086</v>
      </c>
      <c r="B91" s="43">
        <f>'[6]Base clients'!B91</f>
        <v>0</v>
      </c>
      <c r="C91" s="43">
        <f>'[6]Base clients'!C91</f>
        <v>0</v>
      </c>
      <c r="D91" s="43">
        <f>'[6]Base clients'!D91</f>
        <v>0</v>
      </c>
      <c r="E91" s="43">
        <f>'[6]Base clients'!E91</f>
        <v>0</v>
      </c>
      <c r="F91" s="43">
        <f>'[6]Base clients'!F91</f>
        <v>0</v>
      </c>
      <c r="G91" s="43">
        <f>'[6]Base clients'!G91</f>
        <v>0</v>
      </c>
      <c r="H91" s="43">
        <f>'[6]Base clients'!H91</f>
        <v>0</v>
      </c>
      <c r="I91" s="43">
        <f>'[6]Base clients'!I91</f>
        <v>0</v>
      </c>
      <c r="J91" s="43">
        <f>'[6]Base clients'!J91</f>
        <v>0</v>
      </c>
      <c r="K91" s="43">
        <f>'[6]Base clients'!K91</f>
        <v>0</v>
      </c>
      <c r="L91" s="43">
        <f>'[6]Base clients'!L91</f>
        <v>0</v>
      </c>
      <c r="M91" s="43">
        <f>'[6]Base clients'!M91</f>
        <v>0</v>
      </c>
      <c r="N91" s="43">
        <f>'[6]Base clients'!N91</f>
        <v>0</v>
      </c>
      <c r="O91" s="43">
        <f>'[6]Base clients'!O91</f>
        <v>0</v>
      </c>
      <c r="P91" s="43">
        <f>'[6]Base clients'!P91</f>
        <v>0</v>
      </c>
      <c r="Q91" s="43">
        <f>'[6]Base clients'!Q91</f>
        <v>0</v>
      </c>
    </row>
    <row r="92" spans="1:17" x14ac:dyDescent="0.25">
      <c r="A92" s="43" t="str">
        <f>'[6]Base clients'!A92</f>
        <v>C00087</v>
      </c>
      <c r="B92" s="43">
        <f>'[6]Base clients'!B92</f>
        <v>0</v>
      </c>
      <c r="C92" s="43">
        <f>'[6]Base clients'!C92</f>
        <v>0</v>
      </c>
      <c r="D92" s="43">
        <f>'[6]Base clients'!D92</f>
        <v>0</v>
      </c>
      <c r="E92" s="43">
        <f>'[6]Base clients'!E92</f>
        <v>0</v>
      </c>
      <c r="F92" s="43">
        <f>'[6]Base clients'!F92</f>
        <v>0</v>
      </c>
      <c r="G92" s="43">
        <f>'[6]Base clients'!G92</f>
        <v>0</v>
      </c>
      <c r="H92" s="43">
        <f>'[6]Base clients'!H92</f>
        <v>0</v>
      </c>
      <c r="I92" s="43">
        <f>'[6]Base clients'!I92</f>
        <v>0</v>
      </c>
      <c r="J92" s="43">
        <f>'[6]Base clients'!J92</f>
        <v>0</v>
      </c>
      <c r="K92" s="43">
        <f>'[6]Base clients'!K92</f>
        <v>0</v>
      </c>
      <c r="L92" s="43">
        <f>'[6]Base clients'!L92</f>
        <v>0</v>
      </c>
      <c r="M92" s="43">
        <f>'[6]Base clients'!M92</f>
        <v>0</v>
      </c>
      <c r="N92" s="43">
        <f>'[6]Base clients'!N92</f>
        <v>0</v>
      </c>
      <c r="O92" s="43">
        <f>'[6]Base clients'!O92</f>
        <v>0</v>
      </c>
      <c r="P92" s="43">
        <f>'[6]Base clients'!P92</f>
        <v>0</v>
      </c>
      <c r="Q92" s="43">
        <f>'[6]Base clients'!Q92</f>
        <v>0</v>
      </c>
    </row>
    <row r="93" spans="1:17" x14ac:dyDescent="0.25">
      <c r="A93" s="43" t="str">
        <f>'[6]Base clients'!A93</f>
        <v>C00088</v>
      </c>
      <c r="B93" s="43">
        <f>'[6]Base clients'!B93</f>
        <v>0</v>
      </c>
      <c r="C93" s="43">
        <f>'[6]Base clients'!C93</f>
        <v>0</v>
      </c>
      <c r="D93" s="43">
        <f>'[6]Base clients'!D93</f>
        <v>0</v>
      </c>
      <c r="E93" s="43">
        <f>'[6]Base clients'!E93</f>
        <v>0</v>
      </c>
      <c r="F93" s="43">
        <f>'[6]Base clients'!F93</f>
        <v>0</v>
      </c>
      <c r="G93" s="43">
        <f>'[6]Base clients'!G93</f>
        <v>0</v>
      </c>
      <c r="H93" s="43">
        <f>'[6]Base clients'!H93</f>
        <v>0</v>
      </c>
      <c r="I93" s="43">
        <f>'[6]Base clients'!I93</f>
        <v>0</v>
      </c>
      <c r="J93" s="43">
        <f>'[6]Base clients'!J93</f>
        <v>0</v>
      </c>
      <c r="K93" s="43">
        <f>'[6]Base clients'!K93</f>
        <v>0</v>
      </c>
      <c r="L93" s="43">
        <f>'[6]Base clients'!L93</f>
        <v>0</v>
      </c>
      <c r="M93" s="43">
        <f>'[6]Base clients'!M93</f>
        <v>0</v>
      </c>
      <c r="N93" s="43">
        <f>'[6]Base clients'!N93</f>
        <v>0</v>
      </c>
      <c r="O93" s="43">
        <f>'[6]Base clients'!O93</f>
        <v>0</v>
      </c>
      <c r="P93" s="43">
        <f>'[6]Base clients'!P93</f>
        <v>0</v>
      </c>
      <c r="Q93" s="43">
        <f>'[6]Base clients'!Q93</f>
        <v>0</v>
      </c>
    </row>
    <row r="94" spans="1:17" x14ac:dyDescent="0.25">
      <c r="A94" s="43" t="str">
        <f>'[6]Base clients'!A94</f>
        <v>C00089</v>
      </c>
      <c r="B94" s="43">
        <f>'[6]Base clients'!B94</f>
        <v>0</v>
      </c>
      <c r="C94" s="43">
        <f>'[6]Base clients'!C94</f>
        <v>0</v>
      </c>
      <c r="D94" s="43">
        <f>'[6]Base clients'!D94</f>
        <v>0</v>
      </c>
      <c r="E94" s="43">
        <f>'[6]Base clients'!E94</f>
        <v>0</v>
      </c>
      <c r="F94" s="43">
        <f>'[6]Base clients'!F94</f>
        <v>0</v>
      </c>
      <c r="G94" s="43">
        <f>'[6]Base clients'!G94</f>
        <v>0</v>
      </c>
      <c r="H94" s="43">
        <f>'[6]Base clients'!H94</f>
        <v>0</v>
      </c>
      <c r="I94" s="43">
        <f>'[6]Base clients'!I94</f>
        <v>0</v>
      </c>
      <c r="J94" s="43">
        <f>'[6]Base clients'!J94</f>
        <v>0</v>
      </c>
      <c r="K94" s="43">
        <f>'[6]Base clients'!K94</f>
        <v>0</v>
      </c>
      <c r="L94" s="43">
        <f>'[6]Base clients'!L94</f>
        <v>0</v>
      </c>
      <c r="M94" s="43">
        <f>'[6]Base clients'!M94</f>
        <v>0</v>
      </c>
      <c r="N94" s="43">
        <f>'[6]Base clients'!N94</f>
        <v>0</v>
      </c>
      <c r="O94" s="43">
        <f>'[6]Base clients'!O94</f>
        <v>0</v>
      </c>
      <c r="P94" s="43">
        <f>'[6]Base clients'!P94</f>
        <v>0</v>
      </c>
      <c r="Q94" s="43">
        <f>'[6]Base clients'!Q94</f>
        <v>0</v>
      </c>
    </row>
    <row r="95" spans="1:17" x14ac:dyDescent="0.25">
      <c r="A95" s="43" t="str">
        <f>'[6]Base clients'!A95</f>
        <v>C00090</v>
      </c>
      <c r="B95" s="43">
        <f>'[6]Base clients'!B95</f>
        <v>0</v>
      </c>
      <c r="C95" s="43">
        <f>'[6]Base clients'!C95</f>
        <v>0</v>
      </c>
      <c r="D95" s="43">
        <f>'[6]Base clients'!D95</f>
        <v>0</v>
      </c>
      <c r="E95" s="43">
        <f>'[6]Base clients'!E95</f>
        <v>0</v>
      </c>
      <c r="F95" s="43">
        <f>'[6]Base clients'!F95</f>
        <v>0</v>
      </c>
      <c r="G95" s="43">
        <f>'[6]Base clients'!G95</f>
        <v>0</v>
      </c>
      <c r="H95" s="43">
        <f>'[6]Base clients'!H95</f>
        <v>0</v>
      </c>
      <c r="I95" s="43">
        <f>'[6]Base clients'!I95</f>
        <v>0</v>
      </c>
      <c r="J95" s="43">
        <f>'[6]Base clients'!J95</f>
        <v>0</v>
      </c>
      <c r="K95" s="43">
        <f>'[6]Base clients'!K95</f>
        <v>0</v>
      </c>
      <c r="L95" s="43">
        <f>'[6]Base clients'!L95</f>
        <v>0</v>
      </c>
      <c r="M95" s="43">
        <f>'[6]Base clients'!M95</f>
        <v>0</v>
      </c>
      <c r="N95" s="43">
        <f>'[6]Base clients'!N95</f>
        <v>0</v>
      </c>
      <c r="O95" s="43">
        <f>'[6]Base clients'!O95</f>
        <v>0</v>
      </c>
      <c r="P95" s="43">
        <f>'[6]Base clients'!P95</f>
        <v>0</v>
      </c>
      <c r="Q95" s="43">
        <f>'[6]Base clients'!Q95</f>
        <v>0</v>
      </c>
    </row>
    <row r="96" spans="1:17" x14ac:dyDescent="0.25">
      <c r="A96" s="43" t="str">
        <f>'[6]Base clients'!A96</f>
        <v>C00091</v>
      </c>
      <c r="B96" s="43">
        <f>'[6]Base clients'!B96</f>
        <v>0</v>
      </c>
      <c r="C96" s="43">
        <f>'[6]Base clients'!C96</f>
        <v>0</v>
      </c>
      <c r="D96" s="43">
        <f>'[6]Base clients'!D96</f>
        <v>0</v>
      </c>
      <c r="E96" s="43">
        <f>'[6]Base clients'!E96</f>
        <v>0</v>
      </c>
      <c r="F96" s="43">
        <f>'[6]Base clients'!F96</f>
        <v>0</v>
      </c>
      <c r="G96" s="43">
        <f>'[6]Base clients'!G96</f>
        <v>0</v>
      </c>
      <c r="H96" s="43">
        <f>'[6]Base clients'!H96</f>
        <v>0</v>
      </c>
      <c r="I96" s="43">
        <f>'[6]Base clients'!I96</f>
        <v>0</v>
      </c>
      <c r="J96" s="43">
        <f>'[6]Base clients'!J96</f>
        <v>0</v>
      </c>
      <c r="K96" s="43">
        <f>'[6]Base clients'!K96</f>
        <v>0</v>
      </c>
      <c r="L96" s="43">
        <f>'[6]Base clients'!L96</f>
        <v>0</v>
      </c>
      <c r="M96" s="43">
        <f>'[6]Base clients'!M96</f>
        <v>0</v>
      </c>
      <c r="N96" s="43">
        <f>'[6]Base clients'!N96</f>
        <v>0</v>
      </c>
      <c r="O96" s="43">
        <f>'[6]Base clients'!O96</f>
        <v>0</v>
      </c>
      <c r="P96" s="43">
        <f>'[6]Base clients'!P96</f>
        <v>0</v>
      </c>
      <c r="Q96" s="43">
        <f>'[6]Base clients'!Q96</f>
        <v>0</v>
      </c>
    </row>
    <row r="97" spans="1:17" x14ac:dyDescent="0.25">
      <c r="A97" s="43" t="str">
        <f>'[6]Base clients'!A97</f>
        <v>C00092</v>
      </c>
      <c r="B97" s="43">
        <f>'[6]Base clients'!B97</f>
        <v>0</v>
      </c>
      <c r="C97" s="43">
        <f>'[6]Base clients'!C97</f>
        <v>0</v>
      </c>
      <c r="D97" s="43">
        <f>'[6]Base clients'!D97</f>
        <v>0</v>
      </c>
      <c r="E97" s="43">
        <f>'[6]Base clients'!E97</f>
        <v>0</v>
      </c>
      <c r="F97" s="43">
        <f>'[6]Base clients'!F97</f>
        <v>0</v>
      </c>
      <c r="G97" s="43">
        <f>'[6]Base clients'!G97</f>
        <v>0</v>
      </c>
      <c r="H97" s="43">
        <f>'[6]Base clients'!H97</f>
        <v>0</v>
      </c>
      <c r="I97" s="43">
        <f>'[6]Base clients'!I97</f>
        <v>0</v>
      </c>
      <c r="J97" s="43">
        <f>'[6]Base clients'!J97</f>
        <v>0</v>
      </c>
      <c r="K97" s="43">
        <f>'[6]Base clients'!K97</f>
        <v>0</v>
      </c>
      <c r="L97" s="43">
        <f>'[6]Base clients'!L97</f>
        <v>0</v>
      </c>
      <c r="M97" s="43">
        <f>'[6]Base clients'!M97</f>
        <v>0</v>
      </c>
      <c r="N97" s="43">
        <f>'[6]Base clients'!N97</f>
        <v>0</v>
      </c>
      <c r="O97" s="43">
        <f>'[6]Base clients'!O97</f>
        <v>0</v>
      </c>
      <c r="P97" s="43">
        <f>'[6]Base clients'!P97</f>
        <v>0</v>
      </c>
      <c r="Q97" s="43">
        <f>'[6]Base clients'!Q97</f>
        <v>0</v>
      </c>
    </row>
    <row r="98" spans="1:17" x14ac:dyDescent="0.25">
      <c r="A98" s="43" t="str">
        <f>'[6]Base clients'!A98</f>
        <v>C00093</v>
      </c>
      <c r="B98" s="43">
        <f>'[6]Base clients'!B98</f>
        <v>0</v>
      </c>
      <c r="C98" s="43">
        <f>'[6]Base clients'!C98</f>
        <v>0</v>
      </c>
      <c r="D98" s="43">
        <f>'[6]Base clients'!D98</f>
        <v>0</v>
      </c>
      <c r="E98" s="43">
        <f>'[6]Base clients'!E98</f>
        <v>0</v>
      </c>
      <c r="F98" s="43">
        <f>'[6]Base clients'!F98</f>
        <v>0</v>
      </c>
      <c r="G98" s="43">
        <f>'[6]Base clients'!G98</f>
        <v>0</v>
      </c>
      <c r="H98" s="43">
        <f>'[6]Base clients'!H98</f>
        <v>0</v>
      </c>
      <c r="I98" s="43">
        <f>'[6]Base clients'!I98</f>
        <v>0</v>
      </c>
      <c r="J98" s="43">
        <f>'[6]Base clients'!J98</f>
        <v>0</v>
      </c>
      <c r="K98" s="43">
        <f>'[6]Base clients'!K98</f>
        <v>0</v>
      </c>
      <c r="L98" s="43">
        <f>'[6]Base clients'!L98</f>
        <v>0</v>
      </c>
      <c r="M98" s="43">
        <f>'[6]Base clients'!M98</f>
        <v>0</v>
      </c>
      <c r="N98" s="43">
        <f>'[6]Base clients'!N98</f>
        <v>0</v>
      </c>
      <c r="O98" s="43">
        <f>'[6]Base clients'!O98</f>
        <v>0</v>
      </c>
      <c r="P98" s="43">
        <f>'[6]Base clients'!P98</f>
        <v>0</v>
      </c>
      <c r="Q98" s="43">
        <f>'[6]Base clients'!Q98</f>
        <v>0</v>
      </c>
    </row>
    <row r="99" spans="1:17" x14ac:dyDescent="0.25">
      <c r="A99" s="43" t="str">
        <f>'[6]Base clients'!A99</f>
        <v>C00094</v>
      </c>
      <c r="B99" s="43">
        <f>'[6]Base clients'!B99</f>
        <v>0</v>
      </c>
      <c r="C99" s="43">
        <f>'[6]Base clients'!C99</f>
        <v>0</v>
      </c>
      <c r="D99" s="43">
        <f>'[6]Base clients'!D99</f>
        <v>0</v>
      </c>
      <c r="E99" s="43">
        <f>'[6]Base clients'!E99</f>
        <v>0</v>
      </c>
      <c r="F99" s="43">
        <f>'[6]Base clients'!F99</f>
        <v>0</v>
      </c>
      <c r="G99" s="43">
        <f>'[6]Base clients'!G99</f>
        <v>0</v>
      </c>
      <c r="H99" s="43">
        <f>'[6]Base clients'!H99</f>
        <v>0</v>
      </c>
      <c r="I99" s="43">
        <f>'[6]Base clients'!I99</f>
        <v>0</v>
      </c>
      <c r="J99" s="43">
        <f>'[6]Base clients'!J99</f>
        <v>0</v>
      </c>
      <c r="K99" s="43">
        <f>'[6]Base clients'!K99</f>
        <v>0</v>
      </c>
      <c r="L99" s="43">
        <f>'[6]Base clients'!L99</f>
        <v>0</v>
      </c>
      <c r="M99" s="43">
        <f>'[6]Base clients'!M99</f>
        <v>0</v>
      </c>
      <c r="N99" s="43">
        <f>'[6]Base clients'!N99</f>
        <v>0</v>
      </c>
      <c r="O99" s="43">
        <f>'[6]Base clients'!O99</f>
        <v>0</v>
      </c>
      <c r="P99" s="43">
        <f>'[6]Base clients'!P99</f>
        <v>0</v>
      </c>
      <c r="Q99" s="43">
        <f>'[6]Base clients'!Q99</f>
        <v>0</v>
      </c>
    </row>
    <row r="100" spans="1:17" x14ac:dyDescent="0.25">
      <c r="A100" s="43" t="str">
        <f>'[6]Base clients'!A100</f>
        <v>C00095</v>
      </c>
      <c r="B100" s="43">
        <f>'[6]Base clients'!B100</f>
        <v>0</v>
      </c>
      <c r="C100" s="43">
        <f>'[6]Base clients'!C100</f>
        <v>0</v>
      </c>
      <c r="D100" s="43">
        <f>'[6]Base clients'!D100</f>
        <v>0</v>
      </c>
      <c r="E100" s="43">
        <f>'[6]Base clients'!E100</f>
        <v>0</v>
      </c>
      <c r="F100" s="43">
        <f>'[6]Base clients'!F100</f>
        <v>0</v>
      </c>
      <c r="G100" s="43">
        <f>'[6]Base clients'!G100</f>
        <v>0</v>
      </c>
      <c r="H100" s="43">
        <f>'[6]Base clients'!H100</f>
        <v>0</v>
      </c>
      <c r="I100" s="43">
        <f>'[6]Base clients'!I100</f>
        <v>0</v>
      </c>
      <c r="J100" s="43">
        <f>'[6]Base clients'!J100</f>
        <v>0</v>
      </c>
      <c r="K100" s="43">
        <f>'[6]Base clients'!K100</f>
        <v>0</v>
      </c>
      <c r="L100" s="43">
        <f>'[6]Base clients'!L100</f>
        <v>0</v>
      </c>
      <c r="M100" s="43">
        <f>'[6]Base clients'!M100</f>
        <v>0</v>
      </c>
      <c r="N100" s="43">
        <f>'[6]Base clients'!N100</f>
        <v>0</v>
      </c>
      <c r="O100" s="43">
        <f>'[6]Base clients'!O100</f>
        <v>0</v>
      </c>
      <c r="P100" s="43">
        <f>'[6]Base clients'!P100</f>
        <v>0</v>
      </c>
      <c r="Q100" s="43">
        <f>'[6]Base clients'!Q100</f>
        <v>0</v>
      </c>
    </row>
    <row r="101" spans="1:17" x14ac:dyDescent="0.25">
      <c r="A101" s="43" t="str">
        <f>'[6]Base clients'!A101</f>
        <v>C00096</v>
      </c>
      <c r="B101" s="43">
        <f>'[6]Base clients'!B101</f>
        <v>0</v>
      </c>
      <c r="C101" s="43">
        <f>'[6]Base clients'!C101</f>
        <v>0</v>
      </c>
      <c r="D101" s="43">
        <f>'[6]Base clients'!D101</f>
        <v>0</v>
      </c>
      <c r="E101" s="43">
        <f>'[6]Base clients'!E101</f>
        <v>0</v>
      </c>
      <c r="F101" s="43">
        <f>'[6]Base clients'!F101</f>
        <v>0</v>
      </c>
      <c r="G101" s="43">
        <f>'[6]Base clients'!G101</f>
        <v>0</v>
      </c>
      <c r="H101" s="43">
        <f>'[6]Base clients'!H101</f>
        <v>0</v>
      </c>
      <c r="I101" s="43">
        <f>'[6]Base clients'!I101</f>
        <v>0</v>
      </c>
      <c r="J101" s="43">
        <f>'[6]Base clients'!J101</f>
        <v>0</v>
      </c>
      <c r="K101" s="43">
        <f>'[6]Base clients'!K101</f>
        <v>0</v>
      </c>
      <c r="L101" s="43">
        <f>'[6]Base clients'!L101</f>
        <v>0</v>
      </c>
      <c r="M101" s="43">
        <f>'[6]Base clients'!M101</f>
        <v>0</v>
      </c>
      <c r="N101" s="43">
        <f>'[6]Base clients'!N101</f>
        <v>0</v>
      </c>
      <c r="O101" s="43">
        <f>'[6]Base clients'!O101</f>
        <v>0</v>
      </c>
      <c r="P101" s="43">
        <f>'[6]Base clients'!P101</f>
        <v>0</v>
      </c>
      <c r="Q101" s="43">
        <f>'[6]Base clients'!Q101</f>
        <v>0</v>
      </c>
    </row>
    <row r="102" spans="1:17" x14ac:dyDescent="0.25">
      <c r="A102" s="43" t="str">
        <f>'[6]Base clients'!A102</f>
        <v>C00097</v>
      </c>
      <c r="B102" s="43">
        <f>'[6]Base clients'!B102</f>
        <v>0</v>
      </c>
      <c r="C102" s="43">
        <f>'[6]Base clients'!C102</f>
        <v>0</v>
      </c>
      <c r="D102" s="43">
        <f>'[6]Base clients'!D102</f>
        <v>0</v>
      </c>
      <c r="E102" s="43">
        <f>'[6]Base clients'!E102</f>
        <v>0</v>
      </c>
      <c r="F102" s="43">
        <f>'[6]Base clients'!F102</f>
        <v>0</v>
      </c>
      <c r="G102" s="43">
        <f>'[6]Base clients'!G102</f>
        <v>0</v>
      </c>
      <c r="H102" s="43">
        <f>'[6]Base clients'!H102</f>
        <v>0</v>
      </c>
      <c r="I102" s="43">
        <f>'[6]Base clients'!I102</f>
        <v>0</v>
      </c>
      <c r="J102" s="43">
        <f>'[6]Base clients'!J102</f>
        <v>0</v>
      </c>
      <c r="K102" s="43">
        <f>'[6]Base clients'!K102</f>
        <v>0</v>
      </c>
      <c r="L102" s="43">
        <f>'[6]Base clients'!L102</f>
        <v>0</v>
      </c>
      <c r="M102" s="43">
        <f>'[6]Base clients'!M102</f>
        <v>0</v>
      </c>
      <c r="N102" s="43">
        <f>'[6]Base clients'!N102</f>
        <v>0</v>
      </c>
      <c r="O102" s="43">
        <f>'[6]Base clients'!O102</f>
        <v>0</v>
      </c>
      <c r="P102" s="43">
        <f>'[6]Base clients'!P102</f>
        <v>0</v>
      </c>
      <c r="Q102" s="43">
        <f>'[6]Base clients'!Q102</f>
        <v>0</v>
      </c>
    </row>
    <row r="103" spans="1:17" x14ac:dyDescent="0.25">
      <c r="A103" s="43" t="str">
        <f>'[6]Base clients'!A103</f>
        <v>C00098</v>
      </c>
      <c r="B103" s="43">
        <f>'[6]Base clients'!B103</f>
        <v>0</v>
      </c>
      <c r="C103" s="43">
        <f>'[6]Base clients'!C103</f>
        <v>0</v>
      </c>
      <c r="D103" s="43">
        <f>'[6]Base clients'!D103</f>
        <v>0</v>
      </c>
      <c r="E103" s="43">
        <f>'[6]Base clients'!E103</f>
        <v>0</v>
      </c>
      <c r="F103" s="43">
        <f>'[6]Base clients'!F103</f>
        <v>0</v>
      </c>
      <c r="G103" s="43">
        <f>'[6]Base clients'!G103</f>
        <v>0</v>
      </c>
      <c r="H103" s="43">
        <f>'[6]Base clients'!H103</f>
        <v>0</v>
      </c>
      <c r="I103" s="43">
        <f>'[6]Base clients'!I103</f>
        <v>0</v>
      </c>
      <c r="J103" s="43">
        <f>'[6]Base clients'!J103</f>
        <v>0</v>
      </c>
      <c r="K103" s="43">
        <f>'[6]Base clients'!K103</f>
        <v>0</v>
      </c>
      <c r="L103" s="43">
        <f>'[6]Base clients'!L103</f>
        <v>0</v>
      </c>
      <c r="M103" s="43">
        <f>'[6]Base clients'!M103</f>
        <v>0</v>
      </c>
      <c r="N103" s="43">
        <f>'[6]Base clients'!N103</f>
        <v>0</v>
      </c>
      <c r="O103" s="43">
        <f>'[6]Base clients'!O103</f>
        <v>0</v>
      </c>
      <c r="P103" s="43">
        <f>'[6]Base clients'!P103</f>
        <v>0</v>
      </c>
      <c r="Q103" s="43">
        <f>'[6]Base clients'!Q103</f>
        <v>0</v>
      </c>
    </row>
    <row r="104" spans="1:17" x14ac:dyDescent="0.25">
      <c r="A104" s="43" t="str">
        <f>'[6]Base clients'!A104</f>
        <v>C00099</v>
      </c>
      <c r="B104" s="43">
        <f>'[6]Base clients'!B104</f>
        <v>0</v>
      </c>
      <c r="C104" s="43">
        <f>'[6]Base clients'!C104</f>
        <v>0</v>
      </c>
      <c r="D104" s="43">
        <f>'[6]Base clients'!D104</f>
        <v>0</v>
      </c>
      <c r="E104" s="43">
        <f>'[6]Base clients'!E104</f>
        <v>0</v>
      </c>
      <c r="F104" s="43">
        <f>'[6]Base clients'!F104</f>
        <v>0</v>
      </c>
      <c r="G104" s="43">
        <f>'[6]Base clients'!G104</f>
        <v>0</v>
      </c>
      <c r="H104" s="43">
        <f>'[6]Base clients'!H104</f>
        <v>0</v>
      </c>
      <c r="I104" s="43">
        <f>'[6]Base clients'!I104</f>
        <v>0</v>
      </c>
      <c r="J104" s="43">
        <f>'[6]Base clients'!J104</f>
        <v>0</v>
      </c>
      <c r="K104" s="43">
        <f>'[6]Base clients'!K104</f>
        <v>0</v>
      </c>
      <c r="L104" s="43">
        <f>'[6]Base clients'!L104</f>
        <v>0</v>
      </c>
      <c r="M104" s="43">
        <f>'[6]Base clients'!M104</f>
        <v>0</v>
      </c>
      <c r="N104" s="43">
        <f>'[6]Base clients'!N104</f>
        <v>0</v>
      </c>
      <c r="O104" s="43">
        <f>'[6]Base clients'!O104</f>
        <v>0</v>
      </c>
      <c r="P104" s="43">
        <f>'[6]Base clients'!P104</f>
        <v>0</v>
      </c>
      <c r="Q104" s="43">
        <f>'[6]Base clients'!Q104</f>
        <v>0</v>
      </c>
    </row>
    <row r="105" spans="1:17" x14ac:dyDescent="0.25">
      <c r="A105" s="43" t="str">
        <f>'[6]Base clients'!A105</f>
        <v>C00100</v>
      </c>
      <c r="B105" s="43">
        <f>'[6]Base clients'!B105</f>
        <v>0</v>
      </c>
      <c r="C105" s="43">
        <f>'[6]Base clients'!C105</f>
        <v>0</v>
      </c>
      <c r="D105" s="43">
        <f>'[6]Base clients'!D105</f>
        <v>0</v>
      </c>
      <c r="E105" s="43">
        <f>'[6]Base clients'!E105</f>
        <v>0</v>
      </c>
      <c r="F105" s="43">
        <f>'[6]Base clients'!F105</f>
        <v>0</v>
      </c>
      <c r="G105" s="43">
        <f>'[6]Base clients'!G105</f>
        <v>0</v>
      </c>
      <c r="H105" s="43">
        <f>'[6]Base clients'!H105</f>
        <v>0</v>
      </c>
      <c r="I105" s="43">
        <f>'[6]Base clients'!I105</f>
        <v>0</v>
      </c>
      <c r="J105" s="43">
        <f>'[6]Base clients'!J105</f>
        <v>0</v>
      </c>
      <c r="K105" s="43">
        <f>'[6]Base clients'!K105</f>
        <v>0</v>
      </c>
      <c r="L105" s="43">
        <f>'[6]Base clients'!L105</f>
        <v>0</v>
      </c>
      <c r="M105" s="43">
        <f>'[6]Base clients'!M105</f>
        <v>0</v>
      </c>
      <c r="N105" s="43">
        <f>'[6]Base clients'!N105</f>
        <v>0</v>
      </c>
      <c r="O105" s="43">
        <f>'[6]Base clients'!O105</f>
        <v>0</v>
      </c>
      <c r="P105" s="43">
        <f>'[6]Base clients'!P105</f>
        <v>0</v>
      </c>
      <c r="Q105" s="43">
        <f>'[6]Base clients'!Q105</f>
        <v>0</v>
      </c>
    </row>
    <row r="106" spans="1:17" x14ac:dyDescent="0.25">
      <c r="A106" s="43" t="str">
        <f>'[6]Base clients'!A106</f>
        <v>C00101</v>
      </c>
      <c r="B106" s="43">
        <f>'[6]Base clients'!B106</f>
        <v>0</v>
      </c>
      <c r="C106" s="43">
        <f>'[6]Base clients'!C106</f>
        <v>0</v>
      </c>
      <c r="D106" s="43">
        <f>'[6]Base clients'!D106</f>
        <v>0</v>
      </c>
      <c r="E106" s="43">
        <f>'[6]Base clients'!E106</f>
        <v>0</v>
      </c>
      <c r="F106" s="43">
        <f>'[6]Base clients'!F106</f>
        <v>0</v>
      </c>
      <c r="G106" s="43">
        <f>'[6]Base clients'!G106</f>
        <v>0</v>
      </c>
      <c r="H106" s="43">
        <f>'[6]Base clients'!H106</f>
        <v>0</v>
      </c>
      <c r="I106" s="43">
        <f>'[6]Base clients'!I106</f>
        <v>0</v>
      </c>
      <c r="J106" s="43">
        <f>'[6]Base clients'!J106</f>
        <v>0</v>
      </c>
      <c r="K106" s="43">
        <f>'[6]Base clients'!K106</f>
        <v>0</v>
      </c>
      <c r="L106" s="43">
        <f>'[6]Base clients'!L106</f>
        <v>0</v>
      </c>
      <c r="M106" s="43">
        <f>'[6]Base clients'!M106</f>
        <v>0</v>
      </c>
      <c r="N106" s="43">
        <f>'[6]Base clients'!N106</f>
        <v>0</v>
      </c>
      <c r="O106" s="43">
        <f>'[6]Base clients'!O106</f>
        <v>0</v>
      </c>
      <c r="P106" s="43">
        <f>'[6]Base clients'!P106</f>
        <v>0</v>
      </c>
      <c r="Q106" s="43">
        <f>'[6]Base clients'!Q106</f>
        <v>0</v>
      </c>
    </row>
    <row r="107" spans="1:17" x14ac:dyDescent="0.25">
      <c r="A107" s="43" t="str">
        <f>'[6]Base clients'!A107</f>
        <v>C00102</v>
      </c>
      <c r="B107" s="43">
        <f>'[6]Base clients'!B107</f>
        <v>0</v>
      </c>
      <c r="C107" s="43">
        <f>'[6]Base clients'!C107</f>
        <v>0</v>
      </c>
      <c r="D107" s="43">
        <f>'[6]Base clients'!D107</f>
        <v>0</v>
      </c>
      <c r="E107" s="43">
        <f>'[6]Base clients'!E107</f>
        <v>0</v>
      </c>
      <c r="F107" s="43">
        <f>'[6]Base clients'!F107</f>
        <v>0</v>
      </c>
      <c r="G107" s="43">
        <f>'[6]Base clients'!G107</f>
        <v>0</v>
      </c>
      <c r="H107" s="43">
        <f>'[6]Base clients'!H107</f>
        <v>0</v>
      </c>
      <c r="I107" s="43">
        <f>'[6]Base clients'!I107</f>
        <v>0</v>
      </c>
      <c r="J107" s="43">
        <f>'[6]Base clients'!J107</f>
        <v>0</v>
      </c>
      <c r="K107" s="43">
        <f>'[6]Base clients'!K107</f>
        <v>0</v>
      </c>
      <c r="L107" s="43">
        <f>'[6]Base clients'!L107</f>
        <v>0</v>
      </c>
      <c r="M107" s="43">
        <f>'[6]Base clients'!M107</f>
        <v>0</v>
      </c>
      <c r="N107" s="43">
        <f>'[6]Base clients'!N107</f>
        <v>0</v>
      </c>
      <c r="O107" s="43">
        <f>'[6]Base clients'!O107</f>
        <v>0</v>
      </c>
      <c r="P107" s="43">
        <f>'[6]Base clients'!P107</f>
        <v>0</v>
      </c>
      <c r="Q107" s="43">
        <f>'[6]Base clients'!Q107</f>
        <v>0</v>
      </c>
    </row>
    <row r="108" spans="1:17" x14ac:dyDescent="0.25">
      <c r="A108" s="43" t="str">
        <f>'[6]Base clients'!A108</f>
        <v>C00103</v>
      </c>
      <c r="B108" s="43">
        <f>'[6]Base clients'!B108</f>
        <v>0</v>
      </c>
      <c r="C108" s="43">
        <f>'[6]Base clients'!C108</f>
        <v>0</v>
      </c>
      <c r="D108" s="43">
        <f>'[6]Base clients'!D108</f>
        <v>0</v>
      </c>
      <c r="E108" s="43">
        <f>'[6]Base clients'!E108</f>
        <v>0</v>
      </c>
      <c r="F108" s="43">
        <f>'[6]Base clients'!F108</f>
        <v>0</v>
      </c>
      <c r="G108" s="43">
        <f>'[6]Base clients'!G108</f>
        <v>0</v>
      </c>
      <c r="H108" s="43">
        <f>'[6]Base clients'!H108</f>
        <v>0</v>
      </c>
      <c r="I108" s="43">
        <f>'[6]Base clients'!I108</f>
        <v>0</v>
      </c>
      <c r="J108" s="43">
        <f>'[6]Base clients'!J108</f>
        <v>0</v>
      </c>
      <c r="K108" s="43">
        <f>'[6]Base clients'!K108</f>
        <v>0</v>
      </c>
      <c r="L108" s="43">
        <f>'[6]Base clients'!L108</f>
        <v>0</v>
      </c>
      <c r="M108" s="43">
        <f>'[6]Base clients'!M108</f>
        <v>0</v>
      </c>
      <c r="N108" s="43">
        <f>'[6]Base clients'!N108</f>
        <v>0</v>
      </c>
      <c r="O108" s="43">
        <f>'[6]Base clients'!O108</f>
        <v>0</v>
      </c>
      <c r="P108" s="43">
        <f>'[6]Base clients'!P108</f>
        <v>0</v>
      </c>
      <c r="Q108" s="43">
        <f>'[6]Base clients'!Q108</f>
        <v>0</v>
      </c>
    </row>
    <row r="109" spans="1:17" x14ac:dyDescent="0.25">
      <c r="A109" s="43" t="str">
        <f>'[6]Base clients'!A109</f>
        <v>C00104</v>
      </c>
      <c r="B109" s="43">
        <f>'[6]Base clients'!B109</f>
        <v>0</v>
      </c>
      <c r="C109" s="43">
        <f>'[6]Base clients'!C109</f>
        <v>0</v>
      </c>
      <c r="D109" s="43">
        <f>'[6]Base clients'!D109</f>
        <v>0</v>
      </c>
      <c r="E109" s="43">
        <f>'[6]Base clients'!E109</f>
        <v>0</v>
      </c>
      <c r="F109" s="43">
        <f>'[6]Base clients'!F109</f>
        <v>0</v>
      </c>
      <c r="G109" s="43">
        <f>'[6]Base clients'!G109</f>
        <v>0</v>
      </c>
      <c r="H109" s="43">
        <f>'[6]Base clients'!H109</f>
        <v>0</v>
      </c>
      <c r="I109" s="43">
        <f>'[6]Base clients'!I109</f>
        <v>0</v>
      </c>
      <c r="J109" s="43">
        <f>'[6]Base clients'!J109</f>
        <v>0</v>
      </c>
      <c r="K109" s="43">
        <f>'[6]Base clients'!K109</f>
        <v>0</v>
      </c>
      <c r="L109" s="43">
        <f>'[6]Base clients'!L109</f>
        <v>0</v>
      </c>
      <c r="M109" s="43">
        <f>'[6]Base clients'!M109</f>
        <v>0</v>
      </c>
      <c r="N109" s="43">
        <f>'[6]Base clients'!N109</f>
        <v>0</v>
      </c>
      <c r="O109" s="43">
        <f>'[6]Base clients'!O109</f>
        <v>0</v>
      </c>
      <c r="P109" s="43">
        <f>'[6]Base clients'!P109</f>
        <v>0</v>
      </c>
      <c r="Q109" s="43">
        <f>'[6]Base clients'!Q109</f>
        <v>0</v>
      </c>
    </row>
    <row r="110" spans="1:17" x14ac:dyDescent="0.25">
      <c r="A110" s="43" t="str">
        <f>'[6]Base clients'!A110</f>
        <v>C00105</v>
      </c>
      <c r="B110" s="43">
        <f>'[6]Base clients'!B110</f>
        <v>0</v>
      </c>
      <c r="C110" s="43">
        <f>'[6]Base clients'!C110</f>
        <v>0</v>
      </c>
      <c r="D110" s="43">
        <f>'[6]Base clients'!D110</f>
        <v>0</v>
      </c>
      <c r="E110" s="43">
        <f>'[6]Base clients'!E110</f>
        <v>0</v>
      </c>
      <c r="F110" s="43">
        <f>'[6]Base clients'!F110</f>
        <v>0</v>
      </c>
      <c r="G110" s="43">
        <f>'[6]Base clients'!G110</f>
        <v>0</v>
      </c>
      <c r="H110" s="43">
        <f>'[6]Base clients'!H110</f>
        <v>0</v>
      </c>
      <c r="I110" s="43">
        <f>'[6]Base clients'!I110</f>
        <v>0</v>
      </c>
      <c r="J110" s="43">
        <f>'[6]Base clients'!J110</f>
        <v>0</v>
      </c>
      <c r="K110" s="43">
        <f>'[6]Base clients'!K110</f>
        <v>0</v>
      </c>
      <c r="L110" s="43">
        <f>'[6]Base clients'!L110</f>
        <v>0</v>
      </c>
      <c r="M110" s="43">
        <f>'[6]Base clients'!M110</f>
        <v>0</v>
      </c>
      <c r="N110" s="43">
        <f>'[6]Base clients'!N110</f>
        <v>0</v>
      </c>
      <c r="O110" s="43">
        <f>'[6]Base clients'!O110</f>
        <v>0</v>
      </c>
      <c r="P110" s="43">
        <f>'[6]Base clients'!P110</f>
        <v>0</v>
      </c>
      <c r="Q110" s="43">
        <f>'[6]Base clients'!Q110</f>
        <v>0</v>
      </c>
    </row>
    <row r="111" spans="1:17" x14ac:dyDescent="0.25">
      <c r="A111" s="43" t="str">
        <f>'[6]Base clients'!A111</f>
        <v>C00106</v>
      </c>
      <c r="B111" s="43">
        <f>'[6]Base clients'!B111</f>
        <v>0</v>
      </c>
      <c r="C111" s="43">
        <f>'[6]Base clients'!C111</f>
        <v>0</v>
      </c>
      <c r="D111" s="43">
        <f>'[6]Base clients'!D111</f>
        <v>0</v>
      </c>
      <c r="E111" s="43">
        <f>'[6]Base clients'!E111</f>
        <v>0</v>
      </c>
      <c r="F111" s="43">
        <f>'[6]Base clients'!F111</f>
        <v>0</v>
      </c>
      <c r="G111" s="43">
        <f>'[6]Base clients'!G111</f>
        <v>0</v>
      </c>
      <c r="H111" s="43">
        <f>'[6]Base clients'!H111</f>
        <v>0</v>
      </c>
      <c r="I111" s="43">
        <f>'[6]Base clients'!I111</f>
        <v>0</v>
      </c>
      <c r="J111" s="43">
        <f>'[6]Base clients'!J111</f>
        <v>0</v>
      </c>
      <c r="K111" s="43">
        <f>'[6]Base clients'!K111</f>
        <v>0</v>
      </c>
      <c r="L111" s="43">
        <f>'[6]Base clients'!L111</f>
        <v>0</v>
      </c>
      <c r="M111" s="43">
        <f>'[6]Base clients'!M111</f>
        <v>0</v>
      </c>
      <c r="N111" s="43">
        <f>'[6]Base clients'!N111</f>
        <v>0</v>
      </c>
      <c r="O111" s="43">
        <f>'[6]Base clients'!O111</f>
        <v>0</v>
      </c>
      <c r="P111" s="43">
        <f>'[6]Base clients'!P111</f>
        <v>0</v>
      </c>
      <c r="Q111" s="43">
        <f>'[6]Base clients'!Q111</f>
        <v>0</v>
      </c>
    </row>
    <row r="112" spans="1:17" x14ac:dyDescent="0.25">
      <c r="A112" s="43" t="str">
        <f>'[6]Base clients'!A112</f>
        <v>C00107</v>
      </c>
      <c r="B112" s="43">
        <f>'[6]Base clients'!B112</f>
        <v>0</v>
      </c>
      <c r="C112" s="43">
        <f>'[6]Base clients'!C112</f>
        <v>0</v>
      </c>
      <c r="D112" s="43">
        <f>'[6]Base clients'!D112</f>
        <v>0</v>
      </c>
      <c r="E112" s="43">
        <f>'[6]Base clients'!E112</f>
        <v>0</v>
      </c>
      <c r="F112" s="43">
        <f>'[6]Base clients'!F112</f>
        <v>0</v>
      </c>
      <c r="G112" s="43">
        <f>'[6]Base clients'!G112</f>
        <v>0</v>
      </c>
      <c r="H112" s="43">
        <f>'[6]Base clients'!H112</f>
        <v>0</v>
      </c>
      <c r="I112" s="43">
        <f>'[6]Base clients'!I112</f>
        <v>0</v>
      </c>
      <c r="J112" s="43">
        <f>'[6]Base clients'!J112</f>
        <v>0</v>
      </c>
      <c r="K112" s="43">
        <f>'[6]Base clients'!K112</f>
        <v>0</v>
      </c>
      <c r="L112" s="43">
        <f>'[6]Base clients'!L112</f>
        <v>0</v>
      </c>
      <c r="M112" s="43">
        <f>'[6]Base clients'!M112</f>
        <v>0</v>
      </c>
      <c r="N112" s="43">
        <f>'[6]Base clients'!N112</f>
        <v>0</v>
      </c>
      <c r="O112" s="43">
        <f>'[6]Base clients'!O112</f>
        <v>0</v>
      </c>
      <c r="P112" s="43">
        <f>'[6]Base clients'!P112</f>
        <v>0</v>
      </c>
      <c r="Q112" s="43">
        <f>'[6]Base clients'!Q112</f>
        <v>0</v>
      </c>
    </row>
    <row r="113" spans="1:17" x14ac:dyDescent="0.25">
      <c r="A113" s="43" t="str">
        <f>'[6]Base clients'!A113</f>
        <v>C00108</v>
      </c>
      <c r="B113" s="43">
        <f>'[6]Base clients'!B113</f>
        <v>0</v>
      </c>
      <c r="C113" s="43">
        <f>'[6]Base clients'!C113</f>
        <v>0</v>
      </c>
      <c r="D113" s="43">
        <f>'[6]Base clients'!D113</f>
        <v>0</v>
      </c>
      <c r="E113" s="43">
        <f>'[6]Base clients'!E113</f>
        <v>0</v>
      </c>
      <c r="F113" s="43">
        <f>'[6]Base clients'!F113</f>
        <v>0</v>
      </c>
      <c r="G113" s="43">
        <f>'[6]Base clients'!G113</f>
        <v>0</v>
      </c>
      <c r="H113" s="43">
        <f>'[6]Base clients'!H113</f>
        <v>0</v>
      </c>
      <c r="I113" s="43">
        <f>'[6]Base clients'!I113</f>
        <v>0</v>
      </c>
      <c r="J113" s="43">
        <f>'[6]Base clients'!J113</f>
        <v>0</v>
      </c>
      <c r="K113" s="43">
        <f>'[6]Base clients'!K113</f>
        <v>0</v>
      </c>
      <c r="L113" s="43">
        <f>'[6]Base clients'!L113</f>
        <v>0</v>
      </c>
      <c r="M113" s="43">
        <f>'[6]Base clients'!M113</f>
        <v>0</v>
      </c>
      <c r="N113" s="43">
        <f>'[6]Base clients'!N113</f>
        <v>0</v>
      </c>
      <c r="O113" s="43">
        <f>'[6]Base clients'!O113</f>
        <v>0</v>
      </c>
      <c r="P113" s="43">
        <f>'[6]Base clients'!P113</f>
        <v>0</v>
      </c>
      <c r="Q113" s="43">
        <f>'[6]Base clients'!Q113</f>
        <v>0</v>
      </c>
    </row>
    <row r="114" spans="1:17" x14ac:dyDescent="0.25">
      <c r="A114" s="43" t="str">
        <f>'[6]Base clients'!A114</f>
        <v>C00109</v>
      </c>
      <c r="B114" s="43">
        <f>'[6]Base clients'!B114</f>
        <v>0</v>
      </c>
      <c r="C114" s="43">
        <f>'[6]Base clients'!C114</f>
        <v>0</v>
      </c>
      <c r="D114" s="43">
        <f>'[6]Base clients'!D114</f>
        <v>0</v>
      </c>
      <c r="E114" s="43">
        <f>'[6]Base clients'!E114</f>
        <v>0</v>
      </c>
      <c r="F114" s="43">
        <f>'[6]Base clients'!F114</f>
        <v>0</v>
      </c>
      <c r="G114" s="43">
        <f>'[6]Base clients'!G114</f>
        <v>0</v>
      </c>
      <c r="H114" s="43">
        <f>'[6]Base clients'!H114</f>
        <v>0</v>
      </c>
      <c r="I114" s="43">
        <f>'[6]Base clients'!I114</f>
        <v>0</v>
      </c>
      <c r="J114" s="43">
        <f>'[6]Base clients'!J114</f>
        <v>0</v>
      </c>
      <c r="K114" s="43">
        <f>'[6]Base clients'!K114</f>
        <v>0</v>
      </c>
      <c r="L114" s="43">
        <f>'[6]Base clients'!L114</f>
        <v>0</v>
      </c>
      <c r="M114" s="43">
        <f>'[6]Base clients'!M114</f>
        <v>0</v>
      </c>
      <c r="N114" s="43">
        <f>'[6]Base clients'!N114</f>
        <v>0</v>
      </c>
      <c r="O114" s="43">
        <f>'[6]Base clients'!O114</f>
        <v>0</v>
      </c>
      <c r="P114" s="43">
        <f>'[6]Base clients'!P114</f>
        <v>0</v>
      </c>
      <c r="Q114" s="43">
        <f>'[6]Base clients'!Q114</f>
        <v>0</v>
      </c>
    </row>
    <row r="115" spans="1:17" x14ac:dyDescent="0.25">
      <c r="A115" s="43" t="str">
        <f>'[6]Base clients'!A115</f>
        <v>C00110</v>
      </c>
      <c r="B115" s="43">
        <f>'[6]Base clients'!B115</f>
        <v>0</v>
      </c>
      <c r="C115" s="43">
        <f>'[6]Base clients'!C115</f>
        <v>0</v>
      </c>
      <c r="D115" s="43">
        <f>'[6]Base clients'!D115</f>
        <v>0</v>
      </c>
      <c r="E115" s="43">
        <f>'[6]Base clients'!E115</f>
        <v>0</v>
      </c>
      <c r="F115" s="43">
        <f>'[6]Base clients'!F115</f>
        <v>0</v>
      </c>
      <c r="G115" s="43">
        <f>'[6]Base clients'!G115</f>
        <v>0</v>
      </c>
      <c r="H115" s="43">
        <f>'[6]Base clients'!H115</f>
        <v>0</v>
      </c>
      <c r="I115" s="43">
        <f>'[6]Base clients'!I115</f>
        <v>0</v>
      </c>
      <c r="J115" s="43">
        <f>'[6]Base clients'!J115</f>
        <v>0</v>
      </c>
      <c r="K115" s="43">
        <f>'[6]Base clients'!K115</f>
        <v>0</v>
      </c>
      <c r="L115" s="43">
        <f>'[6]Base clients'!L115</f>
        <v>0</v>
      </c>
      <c r="M115" s="43">
        <f>'[6]Base clients'!M115</f>
        <v>0</v>
      </c>
      <c r="N115" s="43">
        <f>'[6]Base clients'!N115</f>
        <v>0</v>
      </c>
      <c r="O115" s="43">
        <f>'[6]Base clients'!O115</f>
        <v>0</v>
      </c>
      <c r="P115" s="43">
        <f>'[6]Base clients'!P115</f>
        <v>0</v>
      </c>
      <c r="Q115" s="43">
        <f>'[6]Base clients'!Q115</f>
        <v>0</v>
      </c>
    </row>
    <row r="116" spans="1:17" x14ac:dyDescent="0.25">
      <c r="A116" s="43" t="str">
        <f>'[6]Base clients'!A116</f>
        <v>C00111</v>
      </c>
      <c r="B116" s="43">
        <f>'[6]Base clients'!B116</f>
        <v>0</v>
      </c>
      <c r="C116" s="43">
        <f>'[6]Base clients'!C116</f>
        <v>0</v>
      </c>
      <c r="D116" s="43">
        <f>'[6]Base clients'!D116</f>
        <v>0</v>
      </c>
      <c r="E116" s="43">
        <f>'[6]Base clients'!E116</f>
        <v>0</v>
      </c>
      <c r="F116" s="43">
        <f>'[6]Base clients'!F116</f>
        <v>0</v>
      </c>
      <c r="G116" s="43">
        <f>'[6]Base clients'!G116</f>
        <v>0</v>
      </c>
      <c r="H116" s="43">
        <f>'[6]Base clients'!H116</f>
        <v>0</v>
      </c>
      <c r="I116" s="43">
        <f>'[6]Base clients'!I116</f>
        <v>0</v>
      </c>
      <c r="J116" s="43">
        <f>'[6]Base clients'!J116</f>
        <v>0</v>
      </c>
      <c r="K116" s="43">
        <f>'[6]Base clients'!K116</f>
        <v>0</v>
      </c>
      <c r="L116" s="43">
        <f>'[6]Base clients'!L116</f>
        <v>0</v>
      </c>
      <c r="M116" s="43">
        <f>'[6]Base clients'!M116</f>
        <v>0</v>
      </c>
      <c r="N116" s="43">
        <f>'[6]Base clients'!N116</f>
        <v>0</v>
      </c>
      <c r="O116" s="43">
        <f>'[6]Base clients'!O116</f>
        <v>0</v>
      </c>
      <c r="P116" s="43">
        <f>'[6]Base clients'!P116</f>
        <v>0</v>
      </c>
      <c r="Q116" s="43">
        <f>'[6]Base clients'!Q116</f>
        <v>0</v>
      </c>
    </row>
    <row r="117" spans="1:17" x14ac:dyDescent="0.25">
      <c r="A117" s="43" t="str">
        <f>'[6]Base clients'!A117</f>
        <v>C00112</v>
      </c>
      <c r="B117" s="43">
        <f>'[6]Base clients'!B117</f>
        <v>0</v>
      </c>
      <c r="C117" s="43">
        <f>'[6]Base clients'!C117</f>
        <v>0</v>
      </c>
      <c r="D117" s="43">
        <f>'[6]Base clients'!D117</f>
        <v>0</v>
      </c>
      <c r="E117" s="43">
        <f>'[6]Base clients'!E117</f>
        <v>0</v>
      </c>
      <c r="F117" s="43">
        <f>'[6]Base clients'!F117</f>
        <v>0</v>
      </c>
      <c r="G117" s="43">
        <f>'[6]Base clients'!G117</f>
        <v>0</v>
      </c>
      <c r="H117" s="43">
        <f>'[6]Base clients'!H117</f>
        <v>0</v>
      </c>
      <c r="I117" s="43">
        <f>'[6]Base clients'!I117</f>
        <v>0</v>
      </c>
      <c r="J117" s="43">
        <f>'[6]Base clients'!J117</f>
        <v>0</v>
      </c>
      <c r="K117" s="43">
        <f>'[6]Base clients'!K117</f>
        <v>0</v>
      </c>
      <c r="L117" s="43">
        <f>'[6]Base clients'!L117</f>
        <v>0</v>
      </c>
      <c r="M117" s="43">
        <f>'[6]Base clients'!M117</f>
        <v>0</v>
      </c>
      <c r="N117" s="43">
        <f>'[6]Base clients'!N117</f>
        <v>0</v>
      </c>
      <c r="O117" s="43">
        <f>'[6]Base clients'!O117</f>
        <v>0</v>
      </c>
      <c r="P117" s="43">
        <f>'[6]Base clients'!P117</f>
        <v>0</v>
      </c>
      <c r="Q117" s="43">
        <f>'[6]Base clients'!Q117</f>
        <v>0</v>
      </c>
    </row>
    <row r="118" spans="1:17" x14ac:dyDescent="0.25">
      <c r="A118" s="43" t="str">
        <f>'[6]Base clients'!A118</f>
        <v>C00113</v>
      </c>
      <c r="B118" s="43">
        <f>'[6]Base clients'!B118</f>
        <v>0</v>
      </c>
      <c r="C118" s="43">
        <f>'[6]Base clients'!C118</f>
        <v>0</v>
      </c>
      <c r="D118" s="43">
        <f>'[6]Base clients'!D118</f>
        <v>0</v>
      </c>
      <c r="E118" s="43">
        <f>'[6]Base clients'!E118</f>
        <v>0</v>
      </c>
      <c r="F118" s="43">
        <f>'[6]Base clients'!F118</f>
        <v>0</v>
      </c>
      <c r="G118" s="43">
        <f>'[6]Base clients'!G118</f>
        <v>0</v>
      </c>
      <c r="H118" s="43">
        <f>'[6]Base clients'!H118</f>
        <v>0</v>
      </c>
      <c r="I118" s="43">
        <f>'[6]Base clients'!I118</f>
        <v>0</v>
      </c>
      <c r="J118" s="43">
        <f>'[6]Base clients'!J118</f>
        <v>0</v>
      </c>
      <c r="K118" s="43">
        <f>'[6]Base clients'!K118</f>
        <v>0</v>
      </c>
      <c r="L118" s="43">
        <f>'[6]Base clients'!L118</f>
        <v>0</v>
      </c>
      <c r="M118" s="43">
        <f>'[6]Base clients'!M118</f>
        <v>0</v>
      </c>
      <c r="N118" s="43">
        <f>'[6]Base clients'!N118</f>
        <v>0</v>
      </c>
      <c r="O118" s="43">
        <f>'[6]Base clients'!O118</f>
        <v>0</v>
      </c>
      <c r="P118" s="43">
        <f>'[6]Base clients'!P118</f>
        <v>0</v>
      </c>
      <c r="Q118" s="43">
        <f>'[6]Base clients'!Q118</f>
        <v>0</v>
      </c>
    </row>
    <row r="119" spans="1:17" x14ac:dyDescent="0.25">
      <c r="A119" s="43" t="str">
        <f>'[6]Base clients'!A119</f>
        <v>C00114</v>
      </c>
      <c r="B119" s="43">
        <f>'[6]Base clients'!B119</f>
        <v>0</v>
      </c>
      <c r="C119" s="43">
        <f>'[6]Base clients'!C119</f>
        <v>0</v>
      </c>
      <c r="D119" s="43">
        <f>'[6]Base clients'!D119</f>
        <v>0</v>
      </c>
      <c r="E119" s="43">
        <f>'[6]Base clients'!E119</f>
        <v>0</v>
      </c>
      <c r="F119" s="43">
        <f>'[6]Base clients'!F119</f>
        <v>0</v>
      </c>
      <c r="G119" s="43">
        <f>'[6]Base clients'!G119</f>
        <v>0</v>
      </c>
      <c r="H119" s="43">
        <f>'[6]Base clients'!H119</f>
        <v>0</v>
      </c>
      <c r="I119" s="43">
        <f>'[6]Base clients'!I119</f>
        <v>0</v>
      </c>
      <c r="J119" s="43">
        <f>'[6]Base clients'!J119</f>
        <v>0</v>
      </c>
      <c r="K119" s="43">
        <f>'[6]Base clients'!K119</f>
        <v>0</v>
      </c>
      <c r="L119" s="43">
        <f>'[6]Base clients'!L119</f>
        <v>0</v>
      </c>
      <c r="M119" s="43">
        <f>'[6]Base clients'!M119</f>
        <v>0</v>
      </c>
      <c r="N119" s="43">
        <f>'[6]Base clients'!N119</f>
        <v>0</v>
      </c>
      <c r="O119" s="43">
        <f>'[6]Base clients'!O119</f>
        <v>0</v>
      </c>
      <c r="P119" s="43">
        <f>'[6]Base clients'!P119</f>
        <v>0</v>
      </c>
      <c r="Q119" s="43">
        <f>'[6]Base clients'!Q119</f>
        <v>0</v>
      </c>
    </row>
    <row r="120" spans="1:17" x14ac:dyDescent="0.25">
      <c r="A120" s="43" t="str">
        <f>'[6]Base clients'!A120</f>
        <v>C00115</v>
      </c>
      <c r="B120" s="43">
        <f>'[6]Base clients'!B120</f>
        <v>0</v>
      </c>
      <c r="C120" s="43">
        <f>'[6]Base clients'!C120</f>
        <v>0</v>
      </c>
      <c r="D120" s="43">
        <f>'[6]Base clients'!D120</f>
        <v>0</v>
      </c>
      <c r="E120" s="43">
        <f>'[6]Base clients'!E120</f>
        <v>0</v>
      </c>
      <c r="F120" s="43">
        <f>'[6]Base clients'!F120</f>
        <v>0</v>
      </c>
      <c r="G120" s="43">
        <f>'[6]Base clients'!G120</f>
        <v>0</v>
      </c>
      <c r="H120" s="43">
        <f>'[6]Base clients'!H120</f>
        <v>0</v>
      </c>
      <c r="I120" s="43">
        <f>'[6]Base clients'!I120</f>
        <v>0</v>
      </c>
      <c r="J120" s="43">
        <f>'[6]Base clients'!J120</f>
        <v>0</v>
      </c>
      <c r="K120" s="43">
        <f>'[6]Base clients'!K120</f>
        <v>0</v>
      </c>
      <c r="L120" s="43">
        <f>'[6]Base clients'!L120</f>
        <v>0</v>
      </c>
      <c r="M120" s="43">
        <f>'[6]Base clients'!M120</f>
        <v>0</v>
      </c>
      <c r="N120" s="43">
        <f>'[6]Base clients'!N120</f>
        <v>0</v>
      </c>
      <c r="O120" s="43">
        <f>'[6]Base clients'!O120</f>
        <v>0</v>
      </c>
      <c r="P120" s="43">
        <f>'[6]Base clients'!P120</f>
        <v>0</v>
      </c>
      <c r="Q120" s="43">
        <f>'[6]Base clients'!Q120</f>
        <v>0</v>
      </c>
    </row>
    <row r="121" spans="1:17" x14ac:dyDescent="0.25">
      <c r="A121" s="43" t="str">
        <f>'[6]Base clients'!A121</f>
        <v>C00116</v>
      </c>
      <c r="B121" s="43">
        <f>'[6]Base clients'!B121</f>
        <v>0</v>
      </c>
      <c r="C121" s="43">
        <f>'[6]Base clients'!C121</f>
        <v>0</v>
      </c>
      <c r="D121" s="43">
        <f>'[6]Base clients'!D121</f>
        <v>0</v>
      </c>
      <c r="E121" s="43">
        <f>'[6]Base clients'!E121</f>
        <v>0</v>
      </c>
      <c r="F121" s="43">
        <f>'[6]Base clients'!F121</f>
        <v>0</v>
      </c>
      <c r="G121" s="43">
        <f>'[6]Base clients'!G121</f>
        <v>0</v>
      </c>
      <c r="H121" s="43">
        <f>'[6]Base clients'!H121</f>
        <v>0</v>
      </c>
      <c r="I121" s="43">
        <f>'[6]Base clients'!I121</f>
        <v>0</v>
      </c>
      <c r="J121" s="43">
        <f>'[6]Base clients'!J121</f>
        <v>0</v>
      </c>
      <c r="K121" s="43">
        <f>'[6]Base clients'!K121</f>
        <v>0</v>
      </c>
      <c r="L121" s="43">
        <f>'[6]Base clients'!L121</f>
        <v>0</v>
      </c>
      <c r="M121" s="43">
        <f>'[6]Base clients'!M121</f>
        <v>0</v>
      </c>
      <c r="N121" s="43">
        <f>'[6]Base clients'!N121</f>
        <v>0</v>
      </c>
      <c r="O121" s="43">
        <f>'[6]Base clients'!O121</f>
        <v>0</v>
      </c>
      <c r="P121" s="43">
        <f>'[6]Base clients'!P121</f>
        <v>0</v>
      </c>
      <c r="Q121" s="43">
        <f>'[6]Base clients'!Q121</f>
        <v>0</v>
      </c>
    </row>
    <row r="122" spans="1:17" x14ac:dyDescent="0.25">
      <c r="A122" s="43" t="str">
        <f>'[6]Base clients'!A122</f>
        <v>C00117</v>
      </c>
      <c r="B122" s="43">
        <f>'[6]Base clients'!B122</f>
        <v>0</v>
      </c>
      <c r="C122" s="43">
        <f>'[6]Base clients'!C122</f>
        <v>0</v>
      </c>
      <c r="D122" s="43">
        <f>'[6]Base clients'!D122</f>
        <v>0</v>
      </c>
      <c r="E122" s="43">
        <f>'[6]Base clients'!E122</f>
        <v>0</v>
      </c>
      <c r="F122" s="43">
        <f>'[6]Base clients'!F122</f>
        <v>0</v>
      </c>
      <c r="G122" s="43">
        <f>'[6]Base clients'!G122</f>
        <v>0</v>
      </c>
      <c r="H122" s="43">
        <f>'[6]Base clients'!H122</f>
        <v>0</v>
      </c>
      <c r="I122" s="43">
        <f>'[6]Base clients'!I122</f>
        <v>0</v>
      </c>
      <c r="J122" s="43">
        <f>'[6]Base clients'!J122</f>
        <v>0</v>
      </c>
      <c r="K122" s="43">
        <f>'[6]Base clients'!K122</f>
        <v>0</v>
      </c>
      <c r="L122" s="43">
        <f>'[6]Base clients'!L122</f>
        <v>0</v>
      </c>
      <c r="M122" s="43">
        <f>'[6]Base clients'!M122</f>
        <v>0</v>
      </c>
      <c r="N122" s="43">
        <f>'[6]Base clients'!N122</f>
        <v>0</v>
      </c>
      <c r="O122" s="43">
        <f>'[6]Base clients'!O122</f>
        <v>0</v>
      </c>
      <c r="P122" s="43">
        <f>'[6]Base clients'!P122</f>
        <v>0</v>
      </c>
      <c r="Q122" s="43">
        <f>'[6]Base clients'!Q122</f>
        <v>0</v>
      </c>
    </row>
    <row r="123" spans="1:17" x14ac:dyDescent="0.25">
      <c r="A123" s="43" t="str">
        <f>'[6]Base clients'!A123</f>
        <v>C00118</v>
      </c>
      <c r="B123" s="43">
        <f>'[6]Base clients'!B123</f>
        <v>0</v>
      </c>
      <c r="C123" s="43">
        <f>'[6]Base clients'!C123</f>
        <v>0</v>
      </c>
      <c r="D123" s="43">
        <f>'[6]Base clients'!D123</f>
        <v>0</v>
      </c>
      <c r="E123" s="43">
        <f>'[6]Base clients'!E123</f>
        <v>0</v>
      </c>
      <c r="F123" s="43">
        <f>'[6]Base clients'!F123</f>
        <v>0</v>
      </c>
      <c r="G123" s="43">
        <f>'[6]Base clients'!G123</f>
        <v>0</v>
      </c>
      <c r="H123" s="43">
        <f>'[6]Base clients'!H123</f>
        <v>0</v>
      </c>
      <c r="I123" s="43">
        <f>'[6]Base clients'!I123</f>
        <v>0</v>
      </c>
      <c r="J123" s="43">
        <f>'[6]Base clients'!J123</f>
        <v>0</v>
      </c>
      <c r="K123" s="43">
        <f>'[6]Base clients'!K123</f>
        <v>0</v>
      </c>
      <c r="L123" s="43">
        <f>'[6]Base clients'!L123</f>
        <v>0</v>
      </c>
      <c r="M123" s="43">
        <f>'[6]Base clients'!M123</f>
        <v>0</v>
      </c>
      <c r="N123" s="43">
        <f>'[6]Base clients'!N123</f>
        <v>0</v>
      </c>
      <c r="O123" s="43">
        <f>'[6]Base clients'!O123</f>
        <v>0</v>
      </c>
      <c r="P123" s="43">
        <f>'[6]Base clients'!P123</f>
        <v>0</v>
      </c>
      <c r="Q123" s="43">
        <f>'[6]Base clients'!Q123</f>
        <v>0</v>
      </c>
    </row>
    <row r="124" spans="1:17" x14ac:dyDescent="0.25">
      <c r="A124" s="43" t="str">
        <f>'[6]Base clients'!A124</f>
        <v>C00119</v>
      </c>
      <c r="B124" s="43">
        <f>'[6]Base clients'!B124</f>
        <v>0</v>
      </c>
      <c r="C124" s="43">
        <f>'[6]Base clients'!C124</f>
        <v>0</v>
      </c>
      <c r="D124" s="43">
        <f>'[6]Base clients'!D124</f>
        <v>0</v>
      </c>
      <c r="E124" s="43">
        <f>'[6]Base clients'!E124</f>
        <v>0</v>
      </c>
      <c r="F124" s="43">
        <f>'[6]Base clients'!F124</f>
        <v>0</v>
      </c>
      <c r="G124" s="43">
        <f>'[6]Base clients'!G124</f>
        <v>0</v>
      </c>
      <c r="H124" s="43">
        <f>'[6]Base clients'!H124</f>
        <v>0</v>
      </c>
      <c r="I124" s="43">
        <f>'[6]Base clients'!I124</f>
        <v>0</v>
      </c>
      <c r="J124" s="43">
        <f>'[6]Base clients'!J124</f>
        <v>0</v>
      </c>
      <c r="K124" s="43">
        <f>'[6]Base clients'!K124</f>
        <v>0</v>
      </c>
      <c r="L124" s="43">
        <f>'[6]Base clients'!L124</f>
        <v>0</v>
      </c>
      <c r="M124" s="43">
        <f>'[6]Base clients'!M124</f>
        <v>0</v>
      </c>
      <c r="N124" s="43">
        <f>'[6]Base clients'!N124</f>
        <v>0</v>
      </c>
      <c r="O124" s="43">
        <f>'[6]Base clients'!O124</f>
        <v>0</v>
      </c>
      <c r="P124" s="43">
        <f>'[6]Base clients'!P124</f>
        <v>0</v>
      </c>
      <c r="Q124" s="43">
        <f>'[6]Base clients'!Q124</f>
        <v>0</v>
      </c>
    </row>
    <row r="125" spans="1:17" x14ac:dyDescent="0.25">
      <c r="A125" s="43" t="str">
        <f>'[6]Base clients'!A125</f>
        <v>C00120</v>
      </c>
      <c r="B125" s="43">
        <f>'[6]Base clients'!B125</f>
        <v>0</v>
      </c>
      <c r="C125" s="43">
        <f>'[6]Base clients'!C125</f>
        <v>0</v>
      </c>
      <c r="D125" s="43">
        <f>'[6]Base clients'!D125</f>
        <v>0</v>
      </c>
      <c r="E125" s="43">
        <f>'[6]Base clients'!E125</f>
        <v>0</v>
      </c>
      <c r="F125" s="43">
        <f>'[6]Base clients'!F125</f>
        <v>0</v>
      </c>
      <c r="G125" s="43">
        <f>'[6]Base clients'!G125</f>
        <v>0</v>
      </c>
      <c r="H125" s="43">
        <f>'[6]Base clients'!H125</f>
        <v>0</v>
      </c>
      <c r="I125" s="43">
        <f>'[6]Base clients'!I125</f>
        <v>0</v>
      </c>
      <c r="J125" s="43">
        <f>'[6]Base clients'!J125</f>
        <v>0</v>
      </c>
      <c r="K125" s="43">
        <f>'[6]Base clients'!K125</f>
        <v>0</v>
      </c>
      <c r="L125" s="43">
        <f>'[6]Base clients'!L125</f>
        <v>0</v>
      </c>
      <c r="M125" s="43">
        <f>'[6]Base clients'!M125</f>
        <v>0</v>
      </c>
      <c r="N125" s="43">
        <f>'[6]Base clients'!N125</f>
        <v>0</v>
      </c>
      <c r="O125" s="43">
        <f>'[6]Base clients'!O125</f>
        <v>0</v>
      </c>
      <c r="P125" s="43">
        <f>'[6]Base clients'!P125</f>
        <v>0</v>
      </c>
      <c r="Q125" s="43">
        <f>'[6]Base clients'!Q125</f>
        <v>0</v>
      </c>
    </row>
    <row r="126" spans="1:17" x14ac:dyDescent="0.25">
      <c r="A126" s="43" t="str">
        <f>'[6]Base clients'!A126</f>
        <v>C00121</v>
      </c>
      <c r="B126" s="43">
        <f>'[6]Base clients'!B126</f>
        <v>0</v>
      </c>
      <c r="C126" s="43">
        <f>'[6]Base clients'!C126</f>
        <v>0</v>
      </c>
      <c r="D126" s="43">
        <f>'[6]Base clients'!D126</f>
        <v>0</v>
      </c>
      <c r="E126" s="43">
        <f>'[6]Base clients'!E126</f>
        <v>0</v>
      </c>
      <c r="F126" s="43">
        <f>'[6]Base clients'!F126</f>
        <v>0</v>
      </c>
      <c r="G126" s="43">
        <f>'[6]Base clients'!G126</f>
        <v>0</v>
      </c>
      <c r="H126" s="43">
        <f>'[6]Base clients'!H126</f>
        <v>0</v>
      </c>
      <c r="I126" s="43">
        <f>'[6]Base clients'!I126</f>
        <v>0</v>
      </c>
      <c r="J126" s="43">
        <f>'[6]Base clients'!J126</f>
        <v>0</v>
      </c>
      <c r="K126" s="43">
        <f>'[6]Base clients'!K126</f>
        <v>0</v>
      </c>
      <c r="L126" s="43">
        <f>'[6]Base clients'!L126</f>
        <v>0</v>
      </c>
      <c r="M126" s="43">
        <f>'[6]Base clients'!M126</f>
        <v>0</v>
      </c>
      <c r="N126" s="43">
        <f>'[6]Base clients'!N126</f>
        <v>0</v>
      </c>
      <c r="O126" s="43">
        <f>'[6]Base clients'!O126</f>
        <v>0</v>
      </c>
      <c r="P126" s="43">
        <f>'[6]Base clients'!P126</f>
        <v>0</v>
      </c>
      <c r="Q126" s="43">
        <f>'[6]Base clients'!Q126</f>
        <v>0</v>
      </c>
    </row>
    <row r="127" spans="1:17" x14ac:dyDescent="0.25">
      <c r="A127" s="43" t="str">
        <f>'[6]Base clients'!A127</f>
        <v>C00122</v>
      </c>
      <c r="B127" s="43">
        <f>'[6]Base clients'!B127</f>
        <v>0</v>
      </c>
      <c r="C127" s="43">
        <f>'[6]Base clients'!C127</f>
        <v>0</v>
      </c>
      <c r="D127" s="43">
        <f>'[6]Base clients'!D127</f>
        <v>0</v>
      </c>
      <c r="E127" s="43">
        <f>'[6]Base clients'!E127</f>
        <v>0</v>
      </c>
      <c r="F127" s="43">
        <f>'[6]Base clients'!F127</f>
        <v>0</v>
      </c>
      <c r="G127" s="43">
        <f>'[6]Base clients'!G127</f>
        <v>0</v>
      </c>
      <c r="H127" s="43">
        <f>'[6]Base clients'!H127</f>
        <v>0</v>
      </c>
      <c r="I127" s="43">
        <f>'[6]Base clients'!I127</f>
        <v>0</v>
      </c>
      <c r="J127" s="43">
        <f>'[6]Base clients'!J127</f>
        <v>0</v>
      </c>
      <c r="K127" s="43">
        <f>'[6]Base clients'!K127</f>
        <v>0</v>
      </c>
      <c r="L127" s="43">
        <f>'[6]Base clients'!L127</f>
        <v>0</v>
      </c>
      <c r="M127" s="43">
        <f>'[6]Base clients'!M127</f>
        <v>0</v>
      </c>
      <c r="N127" s="43">
        <f>'[6]Base clients'!N127</f>
        <v>0</v>
      </c>
      <c r="O127" s="43">
        <f>'[6]Base clients'!O127</f>
        <v>0</v>
      </c>
      <c r="P127" s="43">
        <f>'[6]Base clients'!P127</f>
        <v>0</v>
      </c>
      <c r="Q127" s="43">
        <f>'[6]Base clients'!Q127</f>
        <v>0</v>
      </c>
    </row>
    <row r="128" spans="1:17" x14ac:dyDescent="0.25">
      <c r="A128" s="43" t="str">
        <f>'[6]Base clients'!A128</f>
        <v>C00123</v>
      </c>
      <c r="B128" s="43">
        <f>'[6]Base clients'!B128</f>
        <v>0</v>
      </c>
      <c r="C128" s="43">
        <f>'[6]Base clients'!C128</f>
        <v>0</v>
      </c>
      <c r="D128" s="43">
        <f>'[6]Base clients'!D128</f>
        <v>0</v>
      </c>
      <c r="E128" s="43">
        <f>'[6]Base clients'!E128</f>
        <v>0</v>
      </c>
      <c r="F128" s="43">
        <f>'[6]Base clients'!F128</f>
        <v>0</v>
      </c>
      <c r="G128" s="43">
        <f>'[6]Base clients'!G128</f>
        <v>0</v>
      </c>
      <c r="H128" s="43">
        <f>'[6]Base clients'!H128</f>
        <v>0</v>
      </c>
      <c r="I128" s="43">
        <f>'[6]Base clients'!I128</f>
        <v>0</v>
      </c>
      <c r="J128" s="43">
        <f>'[6]Base clients'!J128</f>
        <v>0</v>
      </c>
      <c r="K128" s="43">
        <f>'[6]Base clients'!K128</f>
        <v>0</v>
      </c>
      <c r="L128" s="43">
        <f>'[6]Base clients'!L128</f>
        <v>0</v>
      </c>
      <c r="M128" s="43">
        <f>'[6]Base clients'!M128</f>
        <v>0</v>
      </c>
      <c r="N128" s="43">
        <f>'[6]Base clients'!N128</f>
        <v>0</v>
      </c>
      <c r="O128" s="43">
        <f>'[6]Base clients'!O128</f>
        <v>0</v>
      </c>
      <c r="P128" s="43">
        <f>'[6]Base clients'!P128</f>
        <v>0</v>
      </c>
      <c r="Q128" s="43">
        <f>'[6]Base clients'!Q128</f>
        <v>0</v>
      </c>
    </row>
    <row r="129" spans="1:17" x14ac:dyDescent="0.25">
      <c r="A129" s="43" t="str">
        <f>'[6]Base clients'!A129</f>
        <v>C00124</v>
      </c>
      <c r="B129" s="43">
        <f>'[6]Base clients'!B129</f>
        <v>0</v>
      </c>
      <c r="C129" s="43">
        <f>'[6]Base clients'!C129</f>
        <v>0</v>
      </c>
      <c r="D129" s="43">
        <f>'[6]Base clients'!D129</f>
        <v>0</v>
      </c>
      <c r="E129" s="43">
        <f>'[6]Base clients'!E129</f>
        <v>0</v>
      </c>
      <c r="F129" s="43">
        <f>'[6]Base clients'!F129</f>
        <v>0</v>
      </c>
      <c r="G129" s="43">
        <f>'[6]Base clients'!G129</f>
        <v>0</v>
      </c>
      <c r="H129" s="43">
        <f>'[6]Base clients'!H129</f>
        <v>0</v>
      </c>
      <c r="I129" s="43">
        <f>'[6]Base clients'!I129</f>
        <v>0</v>
      </c>
      <c r="J129" s="43">
        <f>'[6]Base clients'!J129</f>
        <v>0</v>
      </c>
      <c r="K129" s="43">
        <f>'[6]Base clients'!K129</f>
        <v>0</v>
      </c>
      <c r="L129" s="43">
        <f>'[6]Base clients'!L129</f>
        <v>0</v>
      </c>
      <c r="M129" s="43">
        <f>'[6]Base clients'!M129</f>
        <v>0</v>
      </c>
      <c r="N129" s="43">
        <f>'[6]Base clients'!N129</f>
        <v>0</v>
      </c>
      <c r="O129" s="43">
        <f>'[6]Base clients'!O129</f>
        <v>0</v>
      </c>
      <c r="P129" s="43">
        <f>'[6]Base clients'!P129</f>
        <v>0</v>
      </c>
      <c r="Q129" s="43">
        <f>'[6]Base clients'!Q129</f>
        <v>0</v>
      </c>
    </row>
    <row r="130" spans="1:17" x14ac:dyDescent="0.25">
      <c r="A130" s="43" t="str">
        <f>'[6]Base clients'!A130</f>
        <v>C00125</v>
      </c>
      <c r="B130" s="43">
        <f>'[6]Base clients'!B130</f>
        <v>0</v>
      </c>
      <c r="C130" s="43">
        <f>'[6]Base clients'!C130</f>
        <v>0</v>
      </c>
      <c r="D130" s="43">
        <f>'[6]Base clients'!D130</f>
        <v>0</v>
      </c>
      <c r="E130" s="43">
        <f>'[6]Base clients'!E130</f>
        <v>0</v>
      </c>
      <c r="F130" s="43">
        <f>'[6]Base clients'!F130</f>
        <v>0</v>
      </c>
      <c r="G130" s="43">
        <f>'[6]Base clients'!G130</f>
        <v>0</v>
      </c>
      <c r="H130" s="43">
        <f>'[6]Base clients'!H130</f>
        <v>0</v>
      </c>
      <c r="I130" s="43">
        <f>'[6]Base clients'!I130</f>
        <v>0</v>
      </c>
      <c r="J130" s="43">
        <f>'[6]Base clients'!J130</f>
        <v>0</v>
      </c>
      <c r="K130" s="43">
        <f>'[6]Base clients'!K130</f>
        <v>0</v>
      </c>
      <c r="L130" s="43">
        <f>'[6]Base clients'!L130</f>
        <v>0</v>
      </c>
      <c r="M130" s="43">
        <f>'[6]Base clients'!M130</f>
        <v>0</v>
      </c>
      <c r="N130" s="43">
        <f>'[6]Base clients'!N130</f>
        <v>0</v>
      </c>
      <c r="O130" s="43">
        <f>'[6]Base clients'!O130</f>
        <v>0</v>
      </c>
      <c r="P130" s="43">
        <f>'[6]Base clients'!P130</f>
        <v>0</v>
      </c>
      <c r="Q130" s="43">
        <f>'[6]Base clients'!Q130</f>
        <v>0</v>
      </c>
    </row>
    <row r="131" spans="1:17" x14ac:dyDescent="0.25">
      <c r="A131" s="43" t="str">
        <f>'[6]Base clients'!A131</f>
        <v>C00126</v>
      </c>
      <c r="B131" s="43">
        <f>'[6]Base clients'!B131</f>
        <v>0</v>
      </c>
      <c r="C131" s="43">
        <f>'[6]Base clients'!C131</f>
        <v>0</v>
      </c>
      <c r="D131" s="43">
        <f>'[6]Base clients'!D131</f>
        <v>0</v>
      </c>
      <c r="E131" s="43">
        <f>'[6]Base clients'!E131</f>
        <v>0</v>
      </c>
      <c r="F131" s="43">
        <f>'[6]Base clients'!F131</f>
        <v>0</v>
      </c>
      <c r="G131" s="43">
        <f>'[6]Base clients'!G131</f>
        <v>0</v>
      </c>
      <c r="H131" s="43">
        <f>'[6]Base clients'!H131</f>
        <v>0</v>
      </c>
      <c r="I131" s="43">
        <f>'[6]Base clients'!I131</f>
        <v>0</v>
      </c>
      <c r="J131" s="43">
        <f>'[6]Base clients'!J131</f>
        <v>0</v>
      </c>
      <c r="K131" s="43">
        <f>'[6]Base clients'!K131</f>
        <v>0</v>
      </c>
      <c r="L131" s="43">
        <f>'[6]Base clients'!L131</f>
        <v>0</v>
      </c>
      <c r="M131" s="43">
        <f>'[6]Base clients'!M131</f>
        <v>0</v>
      </c>
      <c r="N131" s="43">
        <f>'[6]Base clients'!N131</f>
        <v>0</v>
      </c>
      <c r="O131" s="43">
        <f>'[6]Base clients'!O131</f>
        <v>0</v>
      </c>
      <c r="P131" s="43">
        <f>'[6]Base clients'!P131</f>
        <v>0</v>
      </c>
      <c r="Q131" s="43">
        <f>'[6]Base clients'!Q131</f>
        <v>0</v>
      </c>
    </row>
    <row r="132" spans="1:17" x14ac:dyDescent="0.25">
      <c r="A132" s="43" t="str">
        <f>'[6]Base clients'!A132</f>
        <v>C00127</v>
      </c>
      <c r="B132" s="43">
        <f>'[6]Base clients'!B132</f>
        <v>0</v>
      </c>
      <c r="C132" s="43">
        <f>'[6]Base clients'!C132</f>
        <v>0</v>
      </c>
      <c r="D132" s="43">
        <f>'[6]Base clients'!D132</f>
        <v>0</v>
      </c>
      <c r="E132" s="43">
        <f>'[6]Base clients'!E132</f>
        <v>0</v>
      </c>
      <c r="F132" s="43">
        <f>'[6]Base clients'!F132</f>
        <v>0</v>
      </c>
      <c r="G132" s="43">
        <f>'[6]Base clients'!G132</f>
        <v>0</v>
      </c>
      <c r="H132" s="43">
        <f>'[6]Base clients'!H132</f>
        <v>0</v>
      </c>
      <c r="I132" s="43">
        <f>'[6]Base clients'!I132</f>
        <v>0</v>
      </c>
      <c r="J132" s="43">
        <f>'[6]Base clients'!J132</f>
        <v>0</v>
      </c>
      <c r="K132" s="43">
        <f>'[6]Base clients'!K132</f>
        <v>0</v>
      </c>
      <c r="L132" s="43">
        <f>'[6]Base clients'!L132</f>
        <v>0</v>
      </c>
      <c r="M132" s="43">
        <f>'[6]Base clients'!M132</f>
        <v>0</v>
      </c>
      <c r="N132" s="43">
        <f>'[6]Base clients'!N132</f>
        <v>0</v>
      </c>
      <c r="O132" s="43">
        <f>'[6]Base clients'!O132</f>
        <v>0</v>
      </c>
      <c r="P132" s="43">
        <f>'[6]Base clients'!P132</f>
        <v>0</v>
      </c>
      <c r="Q132" s="43">
        <f>'[6]Base clients'!Q132</f>
        <v>0</v>
      </c>
    </row>
    <row r="133" spans="1:17" x14ac:dyDescent="0.25">
      <c r="A133" s="43" t="str">
        <f>'[6]Base clients'!A133</f>
        <v>C00128</v>
      </c>
      <c r="B133" s="43">
        <f>'[6]Base clients'!B133</f>
        <v>0</v>
      </c>
      <c r="C133" s="43">
        <f>'[6]Base clients'!C133</f>
        <v>0</v>
      </c>
      <c r="D133" s="43">
        <f>'[6]Base clients'!D133</f>
        <v>0</v>
      </c>
      <c r="E133" s="43">
        <f>'[6]Base clients'!E133</f>
        <v>0</v>
      </c>
      <c r="F133" s="43">
        <f>'[6]Base clients'!F133</f>
        <v>0</v>
      </c>
      <c r="G133" s="43">
        <f>'[6]Base clients'!G133</f>
        <v>0</v>
      </c>
      <c r="H133" s="43">
        <f>'[6]Base clients'!H133</f>
        <v>0</v>
      </c>
      <c r="I133" s="43">
        <f>'[6]Base clients'!I133</f>
        <v>0</v>
      </c>
      <c r="J133" s="43">
        <f>'[6]Base clients'!J133</f>
        <v>0</v>
      </c>
      <c r="K133" s="43">
        <f>'[6]Base clients'!K133</f>
        <v>0</v>
      </c>
      <c r="L133" s="43">
        <f>'[6]Base clients'!L133</f>
        <v>0</v>
      </c>
      <c r="M133" s="43">
        <f>'[6]Base clients'!M133</f>
        <v>0</v>
      </c>
      <c r="N133" s="43">
        <f>'[6]Base clients'!N133</f>
        <v>0</v>
      </c>
      <c r="O133" s="43">
        <f>'[6]Base clients'!O133</f>
        <v>0</v>
      </c>
      <c r="P133" s="43">
        <f>'[6]Base clients'!P133</f>
        <v>0</v>
      </c>
      <c r="Q133" s="43">
        <f>'[6]Base clients'!Q133</f>
        <v>0</v>
      </c>
    </row>
    <row r="134" spans="1:17" x14ac:dyDescent="0.25">
      <c r="A134" s="43" t="str">
        <f>'[6]Base clients'!A134</f>
        <v>C00129</v>
      </c>
      <c r="B134" s="43">
        <f>'[6]Base clients'!B134</f>
        <v>0</v>
      </c>
      <c r="C134" s="43">
        <f>'[6]Base clients'!C134</f>
        <v>0</v>
      </c>
      <c r="D134" s="43">
        <f>'[6]Base clients'!D134</f>
        <v>0</v>
      </c>
      <c r="E134" s="43">
        <f>'[6]Base clients'!E134</f>
        <v>0</v>
      </c>
      <c r="F134" s="43">
        <f>'[6]Base clients'!F134</f>
        <v>0</v>
      </c>
      <c r="G134" s="43">
        <f>'[6]Base clients'!G134</f>
        <v>0</v>
      </c>
      <c r="H134" s="43">
        <f>'[6]Base clients'!H134</f>
        <v>0</v>
      </c>
      <c r="I134" s="43">
        <f>'[6]Base clients'!I134</f>
        <v>0</v>
      </c>
      <c r="J134" s="43">
        <f>'[6]Base clients'!J134</f>
        <v>0</v>
      </c>
      <c r="K134" s="43">
        <f>'[6]Base clients'!K134</f>
        <v>0</v>
      </c>
      <c r="L134" s="43">
        <f>'[6]Base clients'!L134</f>
        <v>0</v>
      </c>
      <c r="M134" s="43">
        <f>'[6]Base clients'!M134</f>
        <v>0</v>
      </c>
      <c r="N134" s="43">
        <f>'[6]Base clients'!N134</f>
        <v>0</v>
      </c>
      <c r="O134" s="43">
        <f>'[6]Base clients'!O134</f>
        <v>0</v>
      </c>
      <c r="P134" s="43">
        <f>'[6]Base clients'!P134</f>
        <v>0</v>
      </c>
      <c r="Q134" s="43">
        <f>'[6]Base clients'!Q134</f>
        <v>0</v>
      </c>
    </row>
    <row r="135" spans="1:17" x14ac:dyDescent="0.25">
      <c r="A135" s="43" t="str">
        <f>'[6]Base clients'!A135</f>
        <v>C00130</v>
      </c>
      <c r="B135" s="43">
        <f>'[6]Base clients'!B135</f>
        <v>0</v>
      </c>
      <c r="C135" s="43">
        <f>'[6]Base clients'!C135</f>
        <v>0</v>
      </c>
      <c r="D135" s="43">
        <f>'[6]Base clients'!D135</f>
        <v>0</v>
      </c>
      <c r="E135" s="43">
        <f>'[6]Base clients'!E135</f>
        <v>0</v>
      </c>
      <c r="F135" s="43">
        <f>'[6]Base clients'!F135</f>
        <v>0</v>
      </c>
      <c r="G135" s="43">
        <f>'[6]Base clients'!G135</f>
        <v>0</v>
      </c>
      <c r="H135" s="43">
        <f>'[6]Base clients'!H135</f>
        <v>0</v>
      </c>
      <c r="I135" s="43">
        <f>'[6]Base clients'!I135</f>
        <v>0</v>
      </c>
      <c r="J135" s="43">
        <f>'[6]Base clients'!J135</f>
        <v>0</v>
      </c>
      <c r="K135" s="43">
        <f>'[6]Base clients'!K135</f>
        <v>0</v>
      </c>
      <c r="L135" s="43">
        <f>'[6]Base clients'!L135</f>
        <v>0</v>
      </c>
      <c r="M135" s="43">
        <f>'[6]Base clients'!M135</f>
        <v>0</v>
      </c>
      <c r="N135" s="43">
        <f>'[6]Base clients'!N135</f>
        <v>0</v>
      </c>
      <c r="O135" s="43">
        <f>'[6]Base clients'!O135</f>
        <v>0</v>
      </c>
      <c r="P135" s="43">
        <f>'[6]Base clients'!P135</f>
        <v>0</v>
      </c>
      <c r="Q135" s="43">
        <f>'[6]Base clients'!Q135</f>
        <v>0</v>
      </c>
    </row>
    <row r="136" spans="1:17" x14ac:dyDescent="0.25">
      <c r="A136" s="43" t="str">
        <f>'[6]Base clients'!A136</f>
        <v>C00131</v>
      </c>
      <c r="B136" s="43">
        <f>'[6]Base clients'!B136</f>
        <v>0</v>
      </c>
      <c r="C136" s="43">
        <f>'[6]Base clients'!C136</f>
        <v>0</v>
      </c>
      <c r="D136" s="43">
        <f>'[6]Base clients'!D136</f>
        <v>0</v>
      </c>
      <c r="E136" s="43">
        <f>'[6]Base clients'!E136</f>
        <v>0</v>
      </c>
      <c r="F136" s="43">
        <f>'[6]Base clients'!F136</f>
        <v>0</v>
      </c>
      <c r="G136" s="43">
        <f>'[6]Base clients'!G136</f>
        <v>0</v>
      </c>
      <c r="H136" s="43">
        <f>'[6]Base clients'!H136</f>
        <v>0</v>
      </c>
      <c r="I136" s="43">
        <f>'[6]Base clients'!I136</f>
        <v>0</v>
      </c>
      <c r="J136" s="43">
        <f>'[6]Base clients'!J136</f>
        <v>0</v>
      </c>
      <c r="K136" s="43">
        <f>'[6]Base clients'!K136</f>
        <v>0</v>
      </c>
      <c r="L136" s="43">
        <f>'[6]Base clients'!L136</f>
        <v>0</v>
      </c>
      <c r="M136" s="43">
        <f>'[6]Base clients'!M136</f>
        <v>0</v>
      </c>
      <c r="N136" s="43">
        <f>'[6]Base clients'!N136</f>
        <v>0</v>
      </c>
      <c r="O136" s="43">
        <f>'[6]Base clients'!O136</f>
        <v>0</v>
      </c>
      <c r="P136" s="43">
        <f>'[6]Base clients'!P136</f>
        <v>0</v>
      </c>
      <c r="Q136" s="43">
        <f>'[6]Base clients'!Q136</f>
        <v>0</v>
      </c>
    </row>
    <row r="137" spans="1:17" x14ac:dyDescent="0.25">
      <c r="A137" s="43" t="str">
        <f>'[6]Base clients'!A137</f>
        <v>C00132</v>
      </c>
      <c r="B137" s="43">
        <f>'[6]Base clients'!B137</f>
        <v>0</v>
      </c>
      <c r="C137" s="43">
        <f>'[6]Base clients'!C137</f>
        <v>0</v>
      </c>
      <c r="D137" s="43">
        <f>'[6]Base clients'!D137</f>
        <v>0</v>
      </c>
      <c r="E137" s="43">
        <f>'[6]Base clients'!E137</f>
        <v>0</v>
      </c>
      <c r="F137" s="43">
        <f>'[6]Base clients'!F137</f>
        <v>0</v>
      </c>
      <c r="G137" s="43">
        <f>'[6]Base clients'!G137</f>
        <v>0</v>
      </c>
      <c r="H137" s="43">
        <f>'[6]Base clients'!H137</f>
        <v>0</v>
      </c>
      <c r="I137" s="43">
        <f>'[6]Base clients'!I137</f>
        <v>0</v>
      </c>
      <c r="J137" s="43">
        <f>'[6]Base clients'!J137</f>
        <v>0</v>
      </c>
      <c r="K137" s="43">
        <f>'[6]Base clients'!K137</f>
        <v>0</v>
      </c>
      <c r="L137" s="43">
        <f>'[6]Base clients'!L137</f>
        <v>0</v>
      </c>
      <c r="M137" s="43">
        <f>'[6]Base clients'!M137</f>
        <v>0</v>
      </c>
      <c r="N137" s="43">
        <f>'[6]Base clients'!N137</f>
        <v>0</v>
      </c>
      <c r="O137" s="43">
        <f>'[6]Base clients'!O137</f>
        <v>0</v>
      </c>
      <c r="P137" s="43">
        <f>'[6]Base clients'!P137</f>
        <v>0</v>
      </c>
      <c r="Q137" s="43">
        <f>'[6]Base clients'!Q137</f>
        <v>0</v>
      </c>
    </row>
    <row r="138" spans="1:17" x14ac:dyDescent="0.25">
      <c r="A138" s="43" t="str">
        <f>'[6]Base clients'!A138</f>
        <v>C00133</v>
      </c>
      <c r="B138" s="43">
        <f>'[6]Base clients'!B138</f>
        <v>0</v>
      </c>
      <c r="C138" s="43">
        <f>'[6]Base clients'!C138</f>
        <v>0</v>
      </c>
      <c r="D138" s="43">
        <f>'[6]Base clients'!D138</f>
        <v>0</v>
      </c>
      <c r="E138" s="43">
        <f>'[6]Base clients'!E138</f>
        <v>0</v>
      </c>
      <c r="F138" s="43">
        <f>'[6]Base clients'!F138</f>
        <v>0</v>
      </c>
      <c r="G138" s="43">
        <f>'[6]Base clients'!G138</f>
        <v>0</v>
      </c>
      <c r="H138" s="43">
        <f>'[6]Base clients'!H138</f>
        <v>0</v>
      </c>
      <c r="I138" s="43">
        <f>'[6]Base clients'!I138</f>
        <v>0</v>
      </c>
      <c r="J138" s="43">
        <f>'[6]Base clients'!J138</f>
        <v>0</v>
      </c>
      <c r="K138" s="43">
        <f>'[6]Base clients'!K138</f>
        <v>0</v>
      </c>
      <c r="L138" s="43">
        <f>'[6]Base clients'!L138</f>
        <v>0</v>
      </c>
      <c r="M138" s="43">
        <f>'[6]Base clients'!M138</f>
        <v>0</v>
      </c>
      <c r="N138" s="43">
        <f>'[6]Base clients'!N138</f>
        <v>0</v>
      </c>
      <c r="O138" s="43">
        <f>'[6]Base clients'!O138</f>
        <v>0</v>
      </c>
      <c r="P138" s="43">
        <f>'[6]Base clients'!P138</f>
        <v>0</v>
      </c>
      <c r="Q138" s="43">
        <f>'[6]Base clients'!Q138</f>
        <v>0</v>
      </c>
    </row>
    <row r="139" spans="1:17" x14ac:dyDescent="0.25">
      <c r="A139" s="43" t="str">
        <f>'[6]Base clients'!A139</f>
        <v>C00134</v>
      </c>
      <c r="B139" s="43">
        <f>'[6]Base clients'!B139</f>
        <v>0</v>
      </c>
      <c r="C139" s="43">
        <f>'[6]Base clients'!C139</f>
        <v>0</v>
      </c>
      <c r="D139" s="43">
        <f>'[6]Base clients'!D139</f>
        <v>0</v>
      </c>
      <c r="E139" s="43">
        <f>'[6]Base clients'!E139</f>
        <v>0</v>
      </c>
      <c r="F139" s="43">
        <f>'[6]Base clients'!F139</f>
        <v>0</v>
      </c>
      <c r="G139" s="43">
        <f>'[6]Base clients'!G139</f>
        <v>0</v>
      </c>
      <c r="H139" s="43">
        <f>'[6]Base clients'!H139</f>
        <v>0</v>
      </c>
      <c r="I139" s="43">
        <f>'[6]Base clients'!I139</f>
        <v>0</v>
      </c>
      <c r="J139" s="43">
        <f>'[6]Base clients'!J139</f>
        <v>0</v>
      </c>
      <c r="K139" s="43">
        <f>'[6]Base clients'!K139</f>
        <v>0</v>
      </c>
      <c r="L139" s="43">
        <f>'[6]Base clients'!L139</f>
        <v>0</v>
      </c>
      <c r="M139" s="43">
        <f>'[6]Base clients'!M139</f>
        <v>0</v>
      </c>
      <c r="N139" s="43">
        <f>'[6]Base clients'!N139</f>
        <v>0</v>
      </c>
      <c r="O139" s="43">
        <f>'[6]Base clients'!O139</f>
        <v>0</v>
      </c>
      <c r="P139" s="43">
        <f>'[6]Base clients'!P139</f>
        <v>0</v>
      </c>
      <c r="Q139" s="43">
        <f>'[6]Base clients'!Q139</f>
        <v>0</v>
      </c>
    </row>
    <row r="140" spans="1:17" x14ac:dyDescent="0.25">
      <c r="A140" s="43" t="str">
        <f>'[6]Base clients'!A140</f>
        <v>C00135</v>
      </c>
      <c r="B140" s="43">
        <f>'[6]Base clients'!B140</f>
        <v>0</v>
      </c>
      <c r="C140" s="43">
        <f>'[6]Base clients'!C140</f>
        <v>0</v>
      </c>
      <c r="D140" s="43">
        <f>'[6]Base clients'!D140</f>
        <v>0</v>
      </c>
      <c r="E140" s="43">
        <f>'[6]Base clients'!E140</f>
        <v>0</v>
      </c>
      <c r="F140" s="43">
        <f>'[6]Base clients'!F140</f>
        <v>0</v>
      </c>
      <c r="G140" s="43">
        <f>'[6]Base clients'!G140</f>
        <v>0</v>
      </c>
      <c r="H140" s="43">
        <f>'[6]Base clients'!H140</f>
        <v>0</v>
      </c>
      <c r="I140" s="43">
        <f>'[6]Base clients'!I140</f>
        <v>0</v>
      </c>
      <c r="J140" s="43">
        <f>'[6]Base clients'!J140</f>
        <v>0</v>
      </c>
      <c r="K140" s="43">
        <f>'[6]Base clients'!K140</f>
        <v>0</v>
      </c>
      <c r="L140" s="43">
        <f>'[6]Base clients'!L140</f>
        <v>0</v>
      </c>
      <c r="M140" s="43">
        <f>'[6]Base clients'!M140</f>
        <v>0</v>
      </c>
      <c r="N140" s="43">
        <f>'[6]Base clients'!N140</f>
        <v>0</v>
      </c>
      <c r="O140" s="43">
        <f>'[6]Base clients'!O140</f>
        <v>0</v>
      </c>
      <c r="P140" s="43">
        <f>'[6]Base clients'!P140</f>
        <v>0</v>
      </c>
      <c r="Q140" s="43">
        <f>'[6]Base clients'!Q140</f>
        <v>0</v>
      </c>
    </row>
    <row r="141" spans="1:17" x14ac:dyDescent="0.25">
      <c r="A141" s="43" t="str">
        <f>'[6]Base clients'!A141</f>
        <v>C00136</v>
      </c>
      <c r="B141" s="43">
        <f>'[6]Base clients'!B141</f>
        <v>0</v>
      </c>
      <c r="C141" s="43">
        <f>'[6]Base clients'!C141</f>
        <v>0</v>
      </c>
      <c r="D141" s="43">
        <f>'[6]Base clients'!D141</f>
        <v>0</v>
      </c>
      <c r="E141" s="43">
        <f>'[6]Base clients'!E141</f>
        <v>0</v>
      </c>
      <c r="F141" s="43">
        <f>'[6]Base clients'!F141</f>
        <v>0</v>
      </c>
      <c r="G141" s="43">
        <f>'[6]Base clients'!G141</f>
        <v>0</v>
      </c>
      <c r="H141" s="43">
        <f>'[6]Base clients'!H141</f>
        <v>0</v>
      </c>
      <c r="I141" s="43">
        <f>'[6]Base clients'!I141</f>
        <v>0</v>
      </c>
      <c r="J141" s="43">
        <f>'[6]Base clients'!J141</f>
        <v>0</v>
      </c>
      <c r="K141" s="43">
        <f>'[6]Base clients'!K141</f>
        <v>0</v>
      </c>
      <c r="L141" s="43">
        <f>'[6]Base clients'!L141</f>
        <v>0</v>
      </c>
      <c r="M141" s="43">
        <f>'[6]Base clients'!M141</f>
        <v>0</v>
      </c>
      <c r="N141" s="43">
        <f>'[6]Base clients'!N141</f>
        <v>0</v>
      </c>
      <c r="O141" s="43">
        <f>'[6]Base clients'!O141</f>
        <v>0</v>
      </c>
      <c r="P141" s="43">
        <f>'[6]Base clients'!P141</f>
        <v>0</v>
      </c>
      <c r="Q141" s="43">
        <f>'[6]Base clients'!Q141</f>
        <v>0</v>
      </c>
    </row>
    <row r="142" spans="1:17" x14ac:dyDescent="0.25">
      <c r="A142" s="43" t="str">
        <f>'[6]Base clients'!A142</f>
        <v>C00137</v>
      </c>
      <c r="B142" s="43">
        <f>'[6]Base clients'!B142</f>
        <v>0</v>
      </c>
      <c r="C142" s="43">
        <f>'[6]Base clients'!C142</f>
        <v>0</v>
      </c>
      <c r="D142" s="43">
        <f>'[6]Base clients'!D142</f>
        <v>0</v>
      </c>
      <c r="E142" s="43">
        <f>'[6]Base clients'!E142</f>
        <v>0</v>
      </c>
      <c r="F142" s="43">
        <f>'[6]Base clients'!F142</f>
        <v>0</v>
      </c>
      <c r="G142" s="43">
        <f>'[6]Base clients'!G142</f>
        <v>0</v>
      </c>
      <c r="H142" s="43">
        <f>'[6]Base clients'!H142</f>
        <v>0</v>
      </c>
      <c r="I142" s="43">
        <f>'[6]Base clients'!I142</f>
        <v>0</v>
      </c>
      <c r="J142" s="43">
        <f>'[6]Base clients'!J142</f>
        <v>0</v>
      </c>
      <c r="K142" s="43">
        <f>'[6]Base clients'!K142</f>
        <v>0</v>
      </c>
      <c r="L142" s="43">
        <f>'[6]Base clients'!L142</f>
        <v>0</v>
      </c>
      <c r="M142" s="43">
        <f>'[6]Base clients'!M142</f>
        <v>0</v>
      </c>
      <c r="N142" s="43">
        <f>'[6]Base clients'!N142</f>
        <v>0</v>
      </c>
      <c r="O142" s="43">
        <f>'[6]Base clients'!O142</f>
        <v>0</v>
      </c>
      <c r="P142" s="43">
        <f>'[6]Base clients'!P142</f>
        <v>0</v>
      </c>
      <c r="Q142" s="43">
        <f>'[6]Base clients'!Q142</f>
        <v>0</v>
      </c>
    </row>
    <row r="143" spans="1:17" x14ac:dyDescent="0.25">
      <c r="A143" s="43" t="str">
        <f>'[6]Base clients'!A143</f>
        <v>C00138</v>
      </c>
      <c r="B143" s="43">
        <f>'[6]Base clients'!B143</f>
        <v>0</v>
      </c>
      <c r="C143" s="43">
        <f>'[6]Base clients'!C143</f>
        <v>0</v>
      </c>
      <c r="D143" s="43">
        <f>'[6]Base clients'!D143</f>
        <v>0</v>
      </c>
      <c r="E143" s="43">
        <f>'[6]Base clients'!E143</f>
        <v>0</v>
      </c>
      <c r="F143" s="43">
        <f>'[6]Base clients'!F143</f>
        <v>0</v>
      </c>
      <c r="G143" s="43">
        <f>'[6]Base clients'!G143</f>
        <v>0</v>
      </c>
      <c r="H143" s="43">
        <f>'[6]Base clients'!H143</f>
        <v>0</v>
      </c>
      <c r="I143" s="43">
        <f>'[6]Base clients'!I143</f>
        <v>0</v>
      </c>
      <c r="J143" s="43">
        <f>'[6]Base clients'!J143</f>
        <v>0</v>
      </c>
      <c r="K143" s="43">
        <f>'[6]Base clients'!K143</f>
        <v>0</v>
      </c>
      <c r="L143" s="43">
        <f>'[6]Base clients'!L143</f>
        <v>0</v>
      </c>
      <c r="M143" s="43">
        <f>'[6]Base clients'!M143</f>
        <v>0</v>
      </c>
      <c r="N143" s="43">
        <f>'[6]Base clients'!N143</f>
        <v>0</v>
      </c>
      <c r="O143" s="43">
        <f>'[6]Base clients'!O143</f>
        <v>0</v>
      </c>
      <c r="P143" s="43">
        <f>'[6]Base clients'!P143</f>
        <v>0</v>
      </c>
      <c r="Q143" s="43">
        <f>'[6]Base clients'!Q143</f>
        <v>0</v>
      </c>
    </row>
    <row r="144" spans="1:17" x14ac:dyDescent="0.25">
      <c r="A144" s="43" t="str">
        <f>'[6]Base clients'!A144</f>
        <v>C00139</v>
      </c>
      <c r="B144" s="43">
        <f>'[6]Base clients'!B144</f>
        <v>0</v>
      </c>
      <c r="C144" s="43">
        <f>'[6]Base clients'!C144</f>
        <v>0</v>
      </c>
      <c r="D144" s="43">
        <f>'[6]Base clients'!D144</f>
        <v>0</v>
      </c>
      <c r="E144" s="43">
        <f>'[6]Base clients'!E144</f>
        <v>0</v>
      </c>
      <c r="F144" s="43">
        <f>'[6]Base clients'!F144</f>
        <v>0</v>
      </c>
      <c r="G144" s="43">
        <f>'[6]Base clients'!G144</f>
        <v>0</v>
      </c>
      <c r="H144" s="43">
        <f>'[6]Base clients'!H144</f>
        <v>0</v>
      </c>
      <c r="I144" s="43">
        <f>'[6]Base clients'!I144</f>
        <v>0</v>
      </c>
      <c r="J144" s="43">
        <f>'[6]Base clients'!J144</f>
        <v>0</v>
      </c>
      <c r="K144" s="43">
        <f>'[6]Base clients'!K144</f>
        <v>0</v>
      </c>
      <c r="L144" s="43">
        <f>'[6]Base clients'!L144</f>
        <v>0</v>
      </c>
      <c r="M144" s="43">
        <f>'[6]Base clients'!M144</f>
        <v>0</v>
      </c>
      <c r="N144" s="43">
        <f>'[6]Base clients'!N144</f>
        <v>0</v>
      </c>
      <c r="O144" s="43">
        <f>'[6]Base clients'!O144</f>
        <v>0</v>
      </c>
      <c r="P144" s="43">
        <f>'[6]Base clients'!P144</f>
        <v>0</v>
      </c>
      <c r="Q144" s="43">
        <f>'[6]Base clients'!Q144</f>
        <v>0</v>
      </c>
    </row>
    <row r="145" spans="1:17" x14ac:dyDescent="0.25">
      <c r="A145" s="43" t="str">
        <f>'[6]Base clients'!A145</f>
        <v>C00140</v>
      </c>
      <c r="B145" s="43">
        <f>'[6]Base clients'!B145</f>
        <v>0</v>
      </c>
      <c r="C145" s="43">
        <f>'[6]Base clients'!C145</f>
        <v>0</v>
      </c>
      <c r="D145" s="43">
        <f>'[6]Base clients'!D145</f>
        <v>0</v>
      </c>
      <c r="E145" s="43">
        <f>'[6]Base clients'!E145</f>
        <v>0</v>
      </c>
      <c r="F145" s="43">
        <f>'[6]Base clients'!F145</f>
        <v>0</v>
      </c>
      <c r="G145" s="43">
        <f>'[6]Base clients'!G145</f>
        <v>0</v>
      </c>
      <c r="H145" s="43">
        <f>'[6]Base clients'!H145</f>
        <v>0</v>
      </c>
      <c r="I145" s="43">
        <f>'[6]Base clients'!I145</f>
        <v>0</v>
      </c>
      <c r="J145" s="43">
        <f>'[6]Base clients'!J145</f>
        <v>0</v>
      </c>
      <c r="K145" s="43">
        <f>'[6]Base clients'!K145</f>
        <v>0</v>
      </c>
      <c r="L145" s="43">
        <f>'[6]Base clients'!L145</f>
        <v>0</v>
      </c>
      <c r="M145" s="43">
        <f>'[6]Base clients'!M145</f>
        <v>0</v>
      </c>
      <c r="N145" s="43">
        <f>'[6]Base clients'!N145</f>
        <v>0</v>
      </c>
      <c r="O145" s="43">
        <f>'[6]Base clients'!O145</f>
        <v>0</v>
      </c>
      <c r="P145" s="43">
        <f>'[6]Base clients'!P145</f>
        <v>0</v>
      </c>
      <c r="Q145" s="43">
        <f>'[6]Base clients'!Q145</f>
        <v>0</v>
      </c>
    </row>
    <row r="146" spans="1:17" x14ac:dyDescent="0.25">
      <c r="A146" s="43" t="str">
        <f>'[6]Base clients'!A146</f>
        <v>C00141</v>
      </c>
      <c r="B146" s="43">
        <f>'[6]Base clients'!B146</f>
        <v>0</v>
      </c>
      <c r="C146" s="43">
        <f>'[6]Base clients'!C146</f>
        <v>0</v>
      </c>
      <c r="D146" s="43">
        <f>'[6]Base clients'!D146</f>
        <v>0</v>
      </c>
      <c r="E146" s="43">
        <f>'[6]Base clients'!E146</f>
        <v>0</v>
      </c>
      <c r="F146" s="43">
        <f>'[6]Base clients'!F146</f>
        <v>0</v>
      </c>
      <c r="G146" s="43">
        <f>'[6]Base clients'!G146</f>
        <v>0</v>
      </c>
      <c r="H146" s="43">
        <f>'[6]Base clients'!H146</f>
        <v>0</v>
      </c>
      <c r="I146" s="43">
        <f>'[6]Base clients'!I146</f>
        <v>0</v>
      </c>
      <c r="J146" s="43">
        <f>'[6]Base clients'!J146</f>
        <v>0</v>
      </c>
      <c r="K146" s="43">
        <f>'[6]Base clients'!K146</f>
        <v>0</v>
      </c>
      <c r="L146" s="43">
        <f>'[6]Base clients'!L146</f>
        <v>0</v>
      </c>
      <c r="M146" s="43">
        <f>'[6]Base clients'!M146</f>
        <v>0</v>
      </c>
      <c r="N146" s="43">
        <f>'[6]Base clients'!N146</f>
        <v>0</v>
      </c>
      <c r="O146" s="43">
        <f>'[6]Base clients'!O146</f>
        <v>0</v>
      </c>
      <c r="P146" s="43">
        <f>'[6]Base clients'!P146</f>
        <v>0</v>
      </c>
      <c r="Q146" s="43">
        <f>'[6]Base clients'!Q146</f>
        <v>0</v>
      </c>
    </row>
    <row r="147" spans="1:17" x14ac:dyDescent="0.25">
      <c r="A147" s="43" t="str">
        <f>'[6]Base clients'!A147</f>
        <v>C00142</v>
      </c>
      <c r="B147" s="43">
        <f>'[6]Base clients'!B147</f>
        <v>0</v>
      </c>
      <c r="C147" s="43">
        <f>'[6]Base clients'!C147</f>
        <v>0</v>
      </c>
      <c r="D147" s="43">
        <f>'[6]Base clients'!D147</f>
        <v>0</v>
      </c>
      <c r="E147" s="43">
        <f>'[6]Base clients'!E147</f>
        <v>0</v>
      </c>
      <c r="F147" s="43">
        <f>'[6]Base clients'!F147</f>
        <v>0</v>
      </c>
      <c r="G147" s="43">
        <f>'[6]Base clients'!G147</f>
        <v>0</v>
      </c>
      <c r="H147" s="43">
        <f>'[6]Base clients'!H147</f>
        <v>0</v>
      </c>
      <c r="I147" s="43">
        <f>'[6]Base clients'!I147</f>
        <v>0</v>
      </c>
      <c r="J147" s="43">
        <f>'[6]Base clients'!J147</f>
        <v>0</v>
      </c>
      <c r="K147" s="43">
        <f>'[6]Base clients'!K147</f>
        <v>0</v>
      </c>
      <c r="L147" s="43">
        <f>'[6]Base clients'!L147</f>
        <v>0</v>
      </c>
      <c r="M147" s="43">
        <f>'[6]Base clients'!M147</f>
        <v>0</v>
      </c>
      <c r="N147" s="43">
        <f>'[6]Base clients'!N147</f>
        <v>0</v>
      </c>
      <c r="O147" s="43">
        <f>'[6]Base clients'!O147</f>
        <v>0</v>
      </c>
      <c r="P147" s="43">
        <f>'[6]Base clients'!P147</f>
        <v>0</v>
      </c>
      <c r="Q147" s="43">
        <f>'[6]Base clients'!Q147</f>
        <v>0</v>
      </c>
    </row>
    <row r="148" spans="1:17" x14ac:dyDescent="0.25">
      <c r="A148" s="43" t="str">
        <f>'[6]Base clients'!A148</f>
        <v>C00143</v>
      </c>
      <c r="B148" s="43">
        <f>'[6]Base clients'!B148</f>
        <v>0</v>
      </c>
      <c r="C148" s="43">
        <f>'[6]Base clients'!C148</f>
        <v>0</v>
      </c>
      <c r="D148" s="43">
        <f>'[6]Base clients'!D148</f>
        <v>0</v>
      </c>
      <c r="E148" s="43">
        <f>'[6]Base clients'!E148</f>
        <v>0</v>
      </c>
      <c r="F148" s="43">
        <f>'[6]Base clients'!F148</f>
        <v>0</v>
      </c>
      <c r="G148" s="43">
        <f>'[6]Base clients'!G148</f>
        <v>0</v>
      </c>
      <c r="H148" s="43">
        <f>'[6]Base clients'!H148</f>
        <v>0</v>
      </c>
      <c r="I148" s="43">
        <f>'[6]Base clients'!I148</f>
        <v>0</v>
      </c>
      <c r="J148" s="43">
        <f>'[6]Base clients'!J148</f>
        <v>0</v>
      </c>
      <c r="K148" s="43">
        <f>'[6]Base clients'!K148</f>
        <v>0</v>
      </c>
      <c r="L148" s="43">
        <f>'[6]Base clients'!L148</f>
        <v>0</v>
      </c>
      <c r="M148" s="43">
        <f>'[6]Base clients'!M148</f>
        <v>0</v>
      </c>
      <c r="N148" s="43">
        <f>'[6]Base clients'!N148</f>
        <v>0</v>
      </c>
      <c r="O148" s="43">
        <f>'[6]Base clients'!O148</f>
        <v>0</v>
      </c>
      <c r="P148" s="43">
        <f>'[6]Base clients'!P148</f>
        <v>0</v>
      </c>
      <c r="Q148" s="43">
        <f>'[6]Base clients'!Q148</f>
        <v>0</v>
      </c>
    </row>
    <row r="149" spans="1:17" x14ac:dyDescent="0.25">
      <c r="A149" s="43" t="str">
        <f>'[6]Base clients'!A149</f>
        <v>C00144</v>
      </c>
      <c r="B149" s="43">
        <f>'[6]Base clients'!B149</f>
        <v>0</v>
      </c>
      <c r="C149" s="43">
        <f>'[6]Base clients'!C149</f>
        <v>0</v>
      </c>
      <c r="D149" s="43">
        <f>'[6]Base clients'!D149</f>
        <v>0</v>
      </c>
      <c r="E149" s="43">
        <f>'[6]Base clients'!E149</f>
        <v>0</v>
      </c>
      <c r="F149" s="43">
        <f>'[6]Base clients'!F149</f>
        <v>0</v>
      </c>
      <c r="G149" s="43">
        <f>'[6]Base clients'!G149</f>
        <v>0</v>
      </c>
      <c r="H149" s="43">
        <f>'[6]Base clients'!H149</f>
        <v>0</v>
      </c>
      <c r="I149" s="43">
        <f>'[6]Base clients'!I149</f>
        <v>0</v>
      </c>
      <c r="J149" s="43">
        <f>'[6]Base clients'!J149</f>
        <v>0</v>
      </c>
      <c r="K149" s="43">
        <f>'[6]Base clients'!K149</f>
        <v>0</v>
      </c>
      <c r="L149" s="43">
        <f>'[6]Base clients'!L149</f>
        <v>0</v>
      </c>
      <c r="M149" s="43">
        <f>'[6]Base clients'!M149</f>
        <v>0</v>
      </c>
      <c r="N149" s="43">
        <f>'[6]Base clients'!N149</f>
        <v>0</v>
      </c>
      <c r="O149" s="43">
        <f>'[6]Base clients'!O149</f>
        <v>0</v>
      </c>
      <c r="P149" s="43">
        <f>'[6]Base clients'!P149</f>
        <v>0</v>
      </c>
      <c r="Q149" s="43">
        <f>'[6]Base clients'!Q149</f>
        <v>0</v>
      </c>
    </row>
    <row r="150" spans="1:17" x14ac:dyDescent="0.25">
      <c r="A150" s="43" t="str">
        <f>'[6]Base clients'!A150</f>
        <v>C00145</v>
      </c>
      <c r="B150" s="43">
        <f>'[6]Base clients'!B150</f>
        <v>0</v>
      </c>
      <c r="C150" s="43">
        <f>'[6]Base clients'!C150</f>
        <v>0</v>
      </c>
      <c r="D150" s="43">
        <f>'[6]Base clients'!D150</f>
        <v>0</v>
      </c>
      <c r="E150" s="43">
        <f>'[6]Base clients'!E150</f>
        <v>0</v>
      </c>
      <c r="F150" s="43">
        <f>'[6]Base clients'!F150</f>
        <v>0</v>
      </c>
      <c r="G150" s="43">
        <f>'[6]Base clients'!G150</f>
        <v>0</v>
      </c>
      <c r="H150" s="43">
        <f>'[6]Base clients'!H150</f>
        <v>0</v>
      </c>
      <c r="I150" s="43">
        <f>'[6]Base clients'!I150</f>
        <v>0</v>
      </c>
      <c r="J150" s="43">
        <f>'[6]Base clients'!J150</f>
        <v>0</v>
      </c>
      <c r="K150" s="43">
        <f>'[6]Base clients'!K150</f>
        <v>0</v>
      </c>
      <c r="L150" s="43">
        <f>'[6]Base clients'!L150</f>
        <v>0</v>
      </c>
      <c r="M150" s="43">
        <f>'[6]Base clients'!M150</f>
        <v>0</v>
      </c>
      <c r="N150" s="43">
        <f>'[6]Base clients'!N150</f>
        <v>0</v>
      </c>
      <c r="O150" s="43">
        <f>'[6]Base clients'!O150</f>
        <v>0</v>
      </c>
      <c r="P150" s="43">
        <f>'[6]Base clients'!P150</f>
        <v>0</v>
      </c>
      <c r="Q150" s="43">
        <f>'[6]Base clients'!Q150</f>
        <v>0</v>
      </c>
    </row>
    <row r="151" spans="1:17" x14ac:dyDescent="0.25">
      <c r="A151" s="43" t="str">
        <f>'[6]Base clients'!A151</f>
        <v>C00146</v>
      </c>
      <c r="B151" s="43">
        <f>'[6]Base clients'!B151</f>
        <v>0</v>
      </c>
      <c r="C151" s="43">
        <f>'[6]Base clients'!C151</f>
        <v>0</v>
      </c>
      <c r="D151" s="43">
        <f>'[6]Base clients'!D151</f>
        <v>0</v>
      </c>
      <c r="E151" s="43">
        <f>'[6]Base clients'!E151</f>
        <v>0</v>
      </c>
      <c r="F151" s="43">
        <f>'[6]Base clients'!F151</f>
        <v>0</v>
      </c>
      <c r="G151" s="43">
        <f>'[6]Base clients'!G151</f>
        <v>0</v>
      </c>
      <c r="H151" s="43">
        <f>'[6]Base clients'!H151</f>
        <v>0</v>
      </c>
      <c r="I151" s="43">
        <f>'[6]Base clients'!I151</f>
        <v>0</v>
      </c>
      <c r="J151" s="43">
        <f>'[6]Base clients'!J151</f>
        <v>0</v>
      </c>
      <c r="K151" s="43">
        <f>'[6]Base clients'!K151</f>
        <v>0</v>
      </c>
      <c r="L151" s="43">
        <f>'[6]Base clients'!L151</f>
        <v>0</v>
      </c>
      <c r="M151" s="43">
        <f>'[6]Base clients'!M151</f>
        <v>0</v>
      </c>
      <c r="N151" s="43">
        <f>'[6]Base clients'!N151</f>
        <v>0</v>
      </c>
      <c r="O151" s="43">
        <f>'[6]Base clients'!O151</f>
        <v>0</v>
      </c>
      <c r="P151" s="43">
        <f>'[6]Base clients'!P151</f>
        <v>0</v>
      </c>
      <c r="Q151" s="43">
        <f>'[6]Base clients'!Q151</f>
        <v>0</v>
      </c>
    </row>
    <row r="152" spans="1:17" x14ac:dyDescent="0.25">
      <c r="A152" s="43" t="str">
        <f>'[6]Base clients'!A152</f>
        <v>C00147</v>
      </c>
      <c r="B152" s="43">
        <f>'[6]Base clients'!B152</f>
        <v>0</v>
      </c>
      <c r="C152" s="43">
        <f>'[6]Base clients'!C152</f>
        <v>0</v>
      </c>
      <c r="D152" s="43">
        <f>'[6]Base clients'!D152</f>
        <v>0</v>
      </c>
      <c r="E152" s="43">
        <f>'[6]Base clients'!E152</f>
        <v>0</v>
      </c>
      <c r="F152" s="43">
        <f>'[6]Base clients'!F152</f>
        <v>0</v>
      </c>
      <c r="G152" s="43">
        <f>'[6]Base clients'!G152</f>
        <v>0</v>
      </c>
      <c r="H152" s="43">
        <f>'[6]Base clients'!H152</f>
        <v>0</v>
      </c>
      <c r="I152" s="43">
        <f>'[6]Base clients'!I152</f>
        <v>0</v>
      </c>
      <c r="J152" s="43">
        <f>'[6]Base clients'!J152</f>
        <v>0</v>
      </c>
      <c r="K152" s="43">
        <f>'[6]Base clients'!K152</f>
        <v>0</v>
      </c>
      <c r="L152" s="43">
        <f>'[6]Base clients'!L152</f>
        <v>0</v>
      </c>
      <c r="M152" s="43">
        <f>'[6]Base clients'!M152</f>
        <v>0</v>
      </c>
      <c r="N152" s="43">
        <f>'[6]Base clients'!N152</f>
        <v>0</v>
      </c>
      <c r="O152" s="43">
        <f>'[6]Base clients'!O152</f>
        <v>0</v>
      </c>
      <c r="P152" s="43">
        <f>'[6]Base clients'!P152</f>
        <v>0</v>
      </c>
      <c r="Q152" s="43">
        <f>'[6]Base clients'!Q152</f>
        <v>0</v>
      </c>
    </row>
    <row r="153" spans="1:17" x14ac:dyDescent="0.25">
      <c r="A153" s="43" t="str">
        <f>'[6]Base clients'!A153</f>
        <v>C00148</v>
      </c>
      <c r="B153" s="43">
        <f>'[6]Base clients'!B153</f>
        <v>0</v>
      </c>
      <c r="C153" s="43">
        <f>'[6]Base clients'!C153</f>
        <v>0</v>
      </c>
      <c r="D153" s="43">
        <f>'[6]Base clients'!D153</f>
        <v>0</v>
      </c>
      <c r="E153" s="43">
        <f>'[6]Base clients'!E153</f>
        <v>0</v>
      </c>
      <c r="F153" s="43">
        <f>'[6]Base clients'!F153</f>
        <v>0</v>
      </c>
      <c r="G153" s="43">
        <f>'[6]Base clients'!G153</f>
        <v>0</v>
      </c>
      <c r="H153" s="43">
        <f>'[6]Base clients'!H153</f>
        <v>0</v>
      </c>
      <c r="I153" s="43">
        <f>'[6]Base clients'!I153</f>
        <v>0</v>
      </c>
      <c r="J153" s="43">
        <f>'[6]Base clients'!J153</f>
        <v>0</v>
      </c>
      <c r="K153" s="43">
        <f>'[6]Base clients'!K153</f>
        <v>0</v>
      </c>
      <c r="L153" s="43">
        <f>'[6]Base clients'!L153</f>
        <v>0</v>
      </c>
      <c r="M153" s="43">
        <f>'[6]Base clients'!M153</f>
        <v>0</v>
      </c>
      <c r="N153" s="43">
        <f>'[6]Base clients'!N153</f>
        <v>0</v>
      </c>
      <c r="O153" s="43">
        <f>'[6]Base clients'!O153</f>
        <v>0</v>
      </c>
      <c r="P153" s="43">
        <f>'[6]Base clients'!P153</f>
        <v>0</v>
      </c>
      <c r="Q153" s="43">
        <f>'[6]Base clients'!Q153</f>
        <v>0</v>
      </c>
    </row>
    <row r="154" spans="1:17" x14ac:dyDescent="0.25">
      <c r="A154" s="43" t="str">
        <f>'[6]Base clients'!A154</f>
        <v>C00149</v>
      </c>
      <c r="B154" s="43">
        <f>'[6]Base clients'!B154</f>
        <v>0</v>
      </c>
      <c r="C154" s="43">
        <f>'[6]Base clients'!C154</f>
        <v>0</v>
      </c>
      <c r="D154" s="43">
        <f>'[6]Base clients'!D154</f>
        <v>0</v>
      </c>
      <c r="E154" s="43">
        <f>'[6]Base clients'!E154</f>
        <v>0</v>
      </c>
      <c r="F154" s="43">
        <f>'[6]Base clients'!F154</f>
        <v>0</v>
      </c>
      <c r="G154" s="43">
        <f>'[6]Base clients'!G154</f>
        <v>0</v>
      </c>
      <c r="H154" s="43">
        <f>'[6]Base clients'!H154</f>
        <v>0</v>
      </c>
      <c r="I154" s="43">
        <f>'[6]Base clients'!I154</f>
        <v>0</v>
      </c>
      <c r="J154" s="43">
        <f>'[6]Base clients'!J154</f>
        <v>0</v>
      </c>
      <c r="K154" s="43">
        <f>'[6]Base clients'!K154</f>
        <v>0</v>
      </c>
      <c r="L154" s="43">
        <f>'[6]Base clients'!L154</f>
        <v>0</v>
      </c>
      <c r="M154" s="43">
        <f>'[6]Base clients'!M154</f>
        <v>0</v>
      </c>
      <c r="N154" s="43">
        <f>'[6]Base clients'!N154</f>
        <v>0</v>
      </c>
      <c r="O154" s="43">
        <f>'[6]Base clients'!O154</f>
        <v>0</v>
      </c>
      <c r="P154" s="43">
        <f>'[6]Base clients'!P154</f>
        <v>0</v>
      </c>
      <c r="Q154" s="43">
        <f>'[6]Base clients'!Q154</f>
        <v>0</v>
      </c>
    </row>
    <row r="155" spans="1:17" x14ac:dyDescent="0.25">
      <c r="A155" s="43" t="str">
        <f>'[6]Base clients'!A155</f>
        <v>C00150</v>
      </c>
      <c r="B155" s="43">
        <f>'[6]Base clients'!B155</f>
        <v>0</v>
      </c>
      <c r="C155" s="43">
        <f>'[6]Base clients'!C155</f>
        <v>0</v>
      </c>
      <c r="D155" s="43">
        <f>'[6]Base clients'!D155</f>
        <v>0</v>
      </c>
      <c r="E155" s="43">
        <f>'[6]Base clients'!E155</f>
        <v>0</v>
      </c>
      <c r="F155" s="43">
        <f>'[6]Base clients'!F155</f>
        <v>0</v>
      </c>
      <c r="G155" s="43">
        <f>'[6]Base clients'!G155</f>
        <v>0</v>
      </c>
      <c r="H155" s="43">
        <f>'[6]Base clients'!H155</f>
        <v>0</v>
      </c>
      <c r="I155" s="43">
        <f>'[6]Base clients'!I155</f>
        <v>0</v>
      </c>
      <c r="J155" s="43">
        <f>'[6]Base clients'!J155</f>
        <v>0</v>
      </c>
      <c r="K155" s="43">
        <f>'[6]Base clients'!K155</f>
        <v>0</v>
      </c>
      <c r="L155" s="43">
        <f>'[6]Base clients'!L155</f>
        <v>0</v>
      </c>
      <c r="M155" s="43">
        <f>'[6]Base clients'!M155</f>
        <v>0</v>
      </c>
      <c r="N155" s="43">
        <f>'[6]Base clients'!N155</f>
        <v>0</v>
      </c>
      <c r="O155" s="43">
        <f>'[6]Base clients'!O155</f>
        <v>0</v>
      </c>
      <c r="P155" s="43">
        <f>'[6]Base clients'!P155</f>
        <v>0</v>
      </c>
      <c r="Q155" s="43">
        <f>'[6]Base clients'!Q155</f>
        <v>0</v>
      </c>
    </row>
    <row r="156" spans="1:17" x14ac:dyDescent="0.25">
      <c r="A156" s="43" t="str">
        <f>'[6]Base clients'!A156</f>
        <v>C00151</v>
      </c>
      <c r="B156" s="43">
        <f>'[6]Base clients'!B156</f>
        <v>0</v>
      </c>
      <c r="C156" s="43">
        <f>'[6]Base clients'!C156</f>
        <v>0</v>
      </c>
      <c r="D156" s="43">
        <f>'[6]Base clients'!D156</f>
        <v>0</v>
      </c>
      <c r="E156" s="43">
        <f>'[6]Base clients'!E156</f>
        <v>0</v>
      </c>
      <c r="F156" s="43">
        <f>'[6]Base clients'!F156</f>
        <v>0</v>
      </c>
      <c r="G156" s="43">
        <f>'[6]Base clients'!G156</f>
        <v>0</v>
      </c>
      <c r="H156" s="43">
        <f>'[6]Base clients'!H156</f>
        <v>0</v>
      </c>
      <c r="I156" s="43">
        <f>'[6]Base clients'!I156</f>
        <v>0</v>
      </c>
      <c r="J156" s="43">
        <f>'[6]Base clients'!J156</f>
        <v>0</v>
      </c>
      <c r="K156" s="43">
        <f>'[6]Base clients'!K156</f>
        <v>0</v>
      </c>
      <c r="L156" s="43">
        <f>'[6]Base clients'!L156</f>
        <v>0</v>
      </c>
      <c r="M156" s="43">
        <f>'[6]Base clients'!M156</f>
        <v>0</v>
      </c>
      <c r="N156" s="43">
        <f>'[6]Base clients'!N156</f>
        <v>0</v>
      </c>
      <c r="O156" s="43">
        <f>'[6]Base clients'!O156</f>
        <v>0</v>
      </c>
      <c r="P156" s="43">
        <f>'[6]Base clients'!P156</f>
        <v>0</v>
      </c>
      <c r="Q156" s="43">
        <f>'[6]Base clients'!Q156</f>
        <v>0</v>
      </c>
    </row>
    <row r="157" spans="1:17" x14ac:dyDescent="0.25">
      <c r="A157" s="43" t="str">
        <f>'[6]Base clients'!A157</f>
        <v>C00152</v>
      </c>
      <c r="B157" s="43">
        <f>'[6]Base clients'!B157</f>
        <v>0</v>
      </c>
      <c r="C157" s="43">
        <f>'[6]Base clients'!C157</f>
        <v>0</v>
      </c>
      <c r="D157" s="43">
        <f>'[6]Base clients'!D157</f>
        <v>0</v>
      </c>
      <c r="E157" s="43">
        <f>'[6]Base clients'!E157</f>
        <v>0</v>
      </c>
      <c r="F157" s="43">
        <f>'[6]Base clients'!F157</f>
        <v>0</v>
      </c>
      <c r="G157" s="43">
        <f>'[6]Base clients'!G157</f>
        <v>0</v>
      </c>
      <c r="H157" s="43">
        <f>'[6]Base clients'!H157</f>
        <v>0</v>
      </c>
      <c r="I157" s="43">
        <f>'[6]Base clients'!I157</f>
        <v>0</v>
      </c>
      <c r="J157" s="43">
        <f>'[6]Base clients'!J157</f>
        <v>0</v>
      </c>
      <c r="K157" s="43">
        <f>'[6]Base clients'!K157</f>
        <v>0</v>
      </c>
      <c r="L157" s="43">
        <f>'[6]Base clients'!L157</f>
        <v>0</v>
      </c>
      <c r="M157" s="43">
        <f>'[6]Base clients'!M157</f>
        <v>0</v>
      </c>
      <c r="N157" s="43">
        <f>'[6]Base clients'!N157</f>
        <v>0</v>
      </c>
      <c r="O157" s="43">
        <f>'[6]Base clients'!O157</f>
        <v>0</v>
      </c>
      <c r="P157" s="43">
        <f>'[6]Base clients'!P157</f>
        <v>0</v>
      </c>
      <c r="Q157" s="43">
        <f>'[6]Base clients'!Q157</f>
        <v>0</v>
      </c>
    </row>
    <row r="158" spans="1:17" x14ac:dyDescent="0.25">
      <c r="A158" s="43" t="str">
        <f>'[6]Base clients'!A158</f>
        <v>C00153</v>
      </c>
      <c r="B158" s="43">
        <f>'[6]Base clients'!B158</f>
        <v>0</v>
      </c>
      <c r="C158" s="43">
        <f>'[6]Base clients'!C158</f>
        <v>0</v>
      </c>
      <c r="D158" s="43">
        <f>'[6]Base clients'!D158</f>
        <v>0</v>
      </c>
      <c r="E158" s="43">
        <f>'[6]Base clients'!E158</f>
        <v>0</v>
      </c>
      <c r="F158" s="43">
        <f>'[6]Base clients'!F158</f>
        <v>0</v>
      </c>
      <c r="G158" s="43">
        <f>'[6]Base clients'!G158</f>
        <v>0</v>
      </c>
      <c r="H158" s="43">
        <f>'[6]Base clients'!H158</f>
        <v>0</v>
      </c>
      <c r="I158" s="43">
        <f>'[6]Base clients'!I158</f>
        <v>0</v>
      </c>
      <c r="J158" s="43">
        <f>'[6]Base clients'!J158</f>
        <v>0</v>
      </c>
      <c r="K158" s="43">
        <f>'[6]Base clients'!K158</f>
        <v>0</v>
      </c>
      <c r="L158" s="43">
        <f>'[6]Base clients'!L158</f>
        <v>0</v>
      </c>
      <c r="M158" s="43">
        <f>'[6]Base clients'!M158</f>
        <v>0</v>
      </c>
      <c r="N158" s="43">
        <f>'[6]Base clients'!N158</f>
        <v>0</v>
      </c>
      <c r="O158" s="43">
        <f>'[6]Base clients'!O158</f>
        <v>0</v>
      </c>
      <c r="P158" s="43">
        <f>'[6]Base clients'!P158</f>
        <v>0</v>
      </c>
      <c r="Q158" s="43">
        <f>'[6]Base clients'!Q158</f>
        <v>0</v>
      </c>
    </row>
    <row r="159" spans="1:17" x14ac:dyDescent="0.25">
      <c r="A159" s="43" t="str">
        <f>'[6]Base clients'!A159</f>
        <v>C00154</v>
      </c>
      <c r="B159" s="43">
        <f>'[6]Base clients'!B159</f>
        <v>0</v>
      </c>
      <c r="C159" s="43">
        <f>'[6]Base clients'!C159</f>
        <v>0</v>
      </c>
      <c r="D159" s="43">
        <f>'[6]Base clients'!D159</f>
        <v>0</v>
      </c>
      <c r="E159" s="43">
        <f>'[6]Base clients'!E159</f>
        <v>0</v>
      </c>
      <c r="F159" s="43">
        <f>'[6]Base clients'!F159</f>
        <v>0</v>
      </c>
      <c r="G159" s="43">
        <f>'[6]Base clients'!G159</f>
        <v>0</v>
      </c>
      <c r="H159" s="43">
        <f>'[6]Base clients'!H159</f>
        <v>0</v>
      </c>
      <c r="I159" s="43">
        <f>'[6]Base clients'!I159</f>
        <v>0</v>
      </c>
      <c r="J159" s="43">
        <f>'[6]Base clients'!J159</f>
        <v>0</v>
      </c>
      <c r="K159" s="43">
        <f>'[6]Base clients'!K159</f>
        <v>0</v>
      </c>
      <c r="L159" s="43">
        <f>'[6]Base clients'!L159</f>
        <v>0</v>
      </c>
      <c r="M159" s="43">
        <f>'[6]Base clients'!M159</f>
        <v>0</v>
      </c>
      <c r="N159" s="43">
        <f>'[6]Base clients'!N159</f>
        <v>0</v>
      </c>
      <c r="O159" s="43">
        <f>'[6]Base clients'!O159</f>
        <v>0</v>
      </c>
      <c r="P159" s="43">
        <f>'[6]Base clients'!P159</f>
        <v>0</v>
      </c>
      <c r="Q159" s="43">
        <f>'[6]Base clients'!Q159</f>
        <v>0</v>
      </c>
    </row>
    <row r="160" spans="1:17" x14ac:dyDescent="0.25">
      <c r="A160" s="43" t="str">
        <f>'[6]Base clients'!A160</f>
        <v>C00155</v>
      </c>
      <c r="B160" s="43">
        <f>'[6]Base clients'!B160</f>
        <v>0</v>
      </c>
      <c r="C160" s="43">
        <f>'[6]Base clients'!C160</f>
        <v>0</v>
      </c>
      <c r="D160" s="43">
        <f>'[6]Base clients'!D160</f>
        <v>0</v>
      </c>
      <c r="E160" s="43">
        <f>'[6]Base clients'!E160</f>
        <v>0</v>
      </c>
      <c r="F160" s="43">
        <f>'[6]Base clients'!F160</f>
        <v>0</v>
      </c>
      <c r="G160" s="43">
        <f>'[6]Base clients'!G160</f>
        <v>0</v>
      </c>
      <c r="H160" s="43">
        <f>'[6]Base clients'!H160</f>
        <v>0</v>
      </c>
      <c r="I160" s="43">
        <f>'[6]Base clients'!I160</f>
        <v>0</v>
      </c>
      <c r="J160" s="43">
        <f>'[6]Base clients'!J160</f>
        <v>0</v>
      </c>
      <c r="K160" s="43">
        <f>'[6]Base clients'!K160</f>
        <v>0</v>
      </c>
      <c r="L160" s="43">
        <f>'[6]Base clients'!L160</f>
        <v>0</v>
      </c>
      <c r="M160" s="43">
        <f>'[6]Base clients'!M160</f>
        <v>0</v>
      </c>
      <c r="N160" s="43">
        <f>'[6]Base clients'!N160</f>
        <v>0</v>
      </c>
      <c r="O160" s="43">
        <f>'[6]Base clients'!O160</f>
        <v>0</v>
      </c>
      <c r="P160" s="43">
        <f>'[6]Base clients'!P160</f>
        <v>0</v>
      </c>
      <c r="Q160" s="43">
        <f>'[6]Base clients'!Q160</f>
        <v>0</v>
      </c>
    </row>
    <row r="161" spans="1:17" x14ac:dyDescent="0.25">
      <c r="A161" s="43" t="str">
        <f>'[6]Base clients'!A161</f>
        <v>C00156</v>
      </c>
      <c r="B161" s="43">
        <f>'[6]Base clients'!B161</f>
        <v>0</v>
      </c>
      <c r="C161" s="43">
        <f>'[6]Base clients'!C161</f>
        <v>0</v>
      </c>
      <c r="D161" s="43">
        <f>'[6]Base clients'!D161</f>
        <v>0</v>
      </c>
      <c r="E161" s="43">
        <f>'[6]Base clients'!E161</f>
        <v>0</v>
      </c>
      <c r="F161" s="43">
        <f>'[6]Base clients'!F161</f>
        <v>0</v>
      </c>
      <c r="G161" s="43">
        <f>'[6]Base clients'!G161</f>
        <v>0</v>
      </c>
      <c r="H161" s="43">
        <f>'[6]Base clients'!H161</f>
        <v>0</v>
      </c>
      <c r="I161" s="43">
        <f>'[6]Base clients'!I161</f>
        <v>0</v>
      </c>
      <c r="J161" s="43">
        <f>'[6]Base clients'!J161</f>
        <v>0</v>
      </c>
      <c r="K161" s="43">
        <f>'[6]Base clients'!K161</f>
        <v>0</v>
      </c>
      <c r="L161" s="43">
        <f>'[6]Base clients'!L161</f>
        <v>0</v>
      </c>
      <c r="M161" s="43">
        <f>'[6]Base clients'!M161</f>
        <v>0</v>
      </c>
      <c r="N161" s="43">
        <f>'[6]Base clients'!N161</f>
        <v>0</v>
      </c>
      <c r="O161" s="43">
        <f>'[6]Base clients'!O161</f>
        <v>0</v>
      </c>
      <c r="P161" s="43">
        <f>'[6]Base clients'!P161</f>
        <v>0</v>
      </c>
      <c r="Q161" s="43">
        <f>'[6]Base clients'!Q161</f>
        <v>0</v>
      </c>
    </row>
    <row r="162" spans="1:17" x14ac:dyDescent="0.25">
      <c r="A162" s="43" t="str">
        <f>'[6]Base clients'!A162</f>
        <v>C00157</v>
      </c>
      <c r="B162" s="43">
        <f>'[6]Base clients'!B162</f>
        <v>0</v>
      </c>
      <c r="C162" s="43">
        <f>'[6]Base clients'!C162</f>
        <v>0</v>
      </c>
      <c r="D162" s="43">
        <f>'[6]Base clients'!D162</f>
        <v>0</v>
      </c>
      <c r="E162" s="43">
        <f>'[6]Base clients'!E162</f>
        <v>0</v>
      </c>
      <c r="F162" s="43">
        <f>'[6]Base clients'!F162</f>
        <v>0</v>
      </c>
      <c r="G162" s="43">
        <f>'[6]Base clients'!G162</f>
        <v>0</v>
      </c>
      <c r="H162" s="43">
        <f>'[6]Base clients'!H162</f>
        <v>0</v>
      </c>
      <c r="I162" s="43">
        <f>'[6]Base clients'!I162</f>
        <v>0</v>
      </c>
      <c r="J162" s="43">
        <f>'[6]Base clients'!J162</f>
        <v>0</v>
      </c>
      <c r="K162" s="43">
        <f>'[6]Base clients'!K162</f>
        <v>0</v>
      </c>
      <c r="L162" s="43">
        <f>'[6]Base clients'!L162</f>
        <v>0</v>
      </c>
      <c r="M162" s="43">
        <f>'[6]Base clients'!M162</f>
        <v>0</v>
      </c>
      <c r="N162" s="43">
        <f>'[6]Base clients'!N162</f>
        <v>0</v>
      </c>
      <c r="O162" s="43">
        <f>'[6]Base clients'!O162</f>
        <v>0</v>
      </c>
      <c r="P162" s="43">
        <f>'[6]Base clients'!P162</f>
        <v>0</v>
      </c>
      <c r="Q162" s="43">
        <f>'[6]Base clients'!Q162</f>
        <v>0</v>
      </c>
    </row>
    <row r="163" spans="1:17" x14ac:dyDescent="0.25">
      <c r="A163" s="43" t="str">
        <f>'[6]Base clients'!A163</f>
        <v>C00158</v>
      </c>
      <c r="B163" s="43">
        <f>'[6]Base clients'!B163</f>
        <v>0</v>
      </c>
      <c r="C163" s="43">
        <f>'[6]Base clients'!C163</f>
        <v>0</v>
      </c>
      <c r="D163" s="43">
        <f>'[6]Base clients'!D163</f>
        <v>0</v>
      </c>
      <c r="E163" s="43">
        <f>'[6]Base clients'!E163</f>
        <v>0</v>
      </c>
      <c r="F163" s="43">
        <f>'[6]Base clients'!F163</f>
        <v>0</v>
      </c>
      <c r="G163" s="43">
        <f>'[6]Base clients'!G163</f>
        <v>0</v>
      </c>
      <c r="H163" s="43">
        <f>'[6]Base clients'!H163</f>
        <v>0</v>
      </c>
      <c r="I163" s="43">
        <f>'[6]Base clients'!I163</f>
        <v>0</v>
      </c>
      <c r="J163" s="43">
        <f>'[6]Base clients'!J163</f>
        <v>0</v>
      </c>
      <c r="K163" s="43">
        <f>'[6]Base clients'!K163</f>
        <v>0</v>
      </c>
      <c r="L163" s="43">
        <f>'[6]Base clients'!L163</f>
        <v>0</v>
      </c>
      <c r="M163" s="43">
        <f>'[6]Base clients'!M163</f>
        <v>0</v>
      </c>
      <c r="N163" s="43">
        <f>'[6]Base clients'!N163</f>
        <v>0</v>
      </c>
      <c r="O163" s="43">
        <f>'[6]Base clients'!O163</f>
        <v>0</v>
      </c>
      <c r="P163" s="43">
        <f>'[6]Base clients'!P163</f>
        <v>0</v>
      </c>
      <c r="Q163" s="43">
        <f>'[6]Base clients'!Q163</f>
        <v>0</v>
      </c>
    </row>
    <row r="164" spans="1:17" x14ac:dyDescent="0.25">
      <c r="A164" s="43" t="str">
        <f>'[6]Base clients'!A164</f>
        <v>C00159</v>
      </c>
      <c r="B164" s="43">
        <f>'[6]Base clients'!B164</f>
        <v>0</v>
      </c>
      <c r="C164" s="43">
        <f>'[6]Base clients'!C164</f>
        <v>0</v>
      </c>
      <c r="D164" s="43">
        <f>'[6]Base clients'!D164</f>
        <v>0</v>
      </c>
      <c r="E164" s="43">
        <f>'[6]Base clients'!E164</f>
        <v>0</v>
      </c>
      <c r="F164" s="43">
        <f>'[6]Base clients'!F164</f>
        <v>0</v>
      </c>
      <c r="G164" s="43">
        <f>'[6]Base clients'!G164</f>
        <v>0</v>
      </c>
      <c r="H164" s="43">
        <f>'[6]Base clients'!H164</f>
        <v>0</v>
      </c>
      <c r="I164" s="43">
        <f>'[6]Base clients'!I164</f>
        <v>0</v>
      </c>
      <c r="J164" s="43">
        <f>'[6]Base clients'!J164</f>
        <v>0</v>
      </c>
      <c r="K164" s="43">
        <f>'[6]Base clients'!K164</f>
        <v>0</v>
      </c>
      <c r="L164" s="43">
        <f>'[6]Base clients'!L164</f>
        <v>0</v>
      </c>
      <c r="M164" s="43">
        <f>'[6]Base clients'!M164</f>
        <v>0</v>
      </c>
      <c r="N164" s="43">
        <f>'[6]Base clients'!N164</f>
        <v>0</v>
      </c>
      <c r="O164" s="43">
        <f>'[6]Base clients'!O164</f>
        <v>0</v>
      </c>
      <c r="P164" s="43">
        <f>'[6]Base clients'!P164</f>
        <v>0</v>
      </c>
      <c r="Q164" s="43">
        <f>'[6]Base clients'!Q164</f>
        <v>0</v>
      </c>
    </row>
    <row r="165" spans="1:17" x14ac:dyDescent="0.25">
      <c r="A165" s="43" t="str">
        <f>'[6]Base clients'!A165</f>
        <v>C00160</v>
      </c>
      <c r="B165" s="43">
        <f>'[6]Base clients'!B165</f>
        <v>0</v>
      </c>
      <c r="C165" s="43">
        <f>'[6]Base clients'!C165</f>
        <v>0</v>
      </c>
      <c r="D165" s="43">
        <f>'[6]Base clients'!D165</f>
        <v>0</v>
      </c>
      <c r="E165" s="43">
        <f>'[6]Base clients'!E165</f>
        <v>0</v>
      </c>
      <c r="F165" s="43">
        <f>'[6]Base clients'!F165</f>
        <v>0</v>
      </c>
      <c r="G165" s="43">
        <f>'[6]Base clients'!G165</f>
        <v>0</v>
      </c>
      <c r="H165" s="43">
        <f>'[6]Base clients'!H165</f>
        <v>0</v>
      </c>
      <c r="I165" s="43">
        <f>'[6]Base clients'!I165</f>
        <v>0</v>
      </c>
      <c r="J165" s="43">
        <f>'[6]Base clients'!J165</f>
        <v>0</v>
      </c>
      <c r="K165" s="43">
        <f>'[6]Base clients'!K165</f>
        <v>0</v>
      </c>
      <c r="L165" s="43">
        <f>'[6]Base clients'!L165</f>
        <v>0</v>
      </c>
      <c r="M165" s="43">
        <f>'[6]Base clients'!M165</f>
        <v>0</v>
      </c>
      <c r="N165" s="43">
        <f>'[6]Base clients'!N165</f>
        <v>0</v>
      </c>
      <c r="O165" s="43">
        <f>'[6]Base clients'!O165</f>
        <v>0</v>
      </c>
      <c r="P165" s="43">
        <f>'[6]Base clients'!P165</f>
        <v>0</v>
      </c>
      <c r="Q165" s="43">
        <f>'[6]Base clients'!Q165</f>
        <v>0</v>
      </c>
    </row>
    <row r="166" spans="1:17" x14ac:dyDescent="0.25">
      <c r="A166" s="43" t="str">
        <f>'[6]Base clients'!A166</f>
        <v>C00161</v>
      </c>
      <c r="B166" s="43">
        <f>'[6]Base clients'!B166</f>
        <v>0</v>
      </c>
      <c r="C166" s="43">
        <f>'[6]Base clients'!C166</f>
        <v>0</v>
      </c>
      <c r="D166" s="43">
        <f>'[6]Base clients'!D166</f>
        <v>0</v>
      </c>
      <c r="E166" s="43">
        <f>'[6]Base clients'!E166</f>
        <v>0</v>
      </c>
      <c r="F166" s="43">
        <f>'[6]Base clients'!F166</f>
        <v>0</v>
      </c>
      <c r="G166" s="43">
        <f>'[6]Base clients'!G166</f>
        <v>0</v>
      </c>
      <c r="H166" s="43">
        <f>'[6]Base clients'!H166</f>
        <v>0</v>
      </c>
      <c r="I166" s="43">
        <f>'[6]Base clients'!I166</f>
        <v>0</v>
      </c>
      <c r="J166" s="43">
        <f>'[6]Base clients'!J166</f>
        <v>0</v>
      </c>
      <c r="K166" s="43">
        <f>'[6]Base clients'!K166</f>
        <v>0</v>
      </c>
      <c r="L166" s="43">
        <f>'[6]Base clients'!L166</f>
        <v>0</v>
      </c>
      <c r="M166" s="43">
        <f>'[6]Base clients'!M166</f>
        <v>0</v>
      </c>
      <c r="N166" s="43">
        <f>'[6]Base clients'!N166</f>
        <v>0</v>
      </c>
      <c r="O166" s="43">
        <f>'[6]Base clients'!O166</f>
        <v>0</v>
      </c>
      <c r="P166" s="43">
        <f>'[6]Base clients'!P166</f>
        <v>0</v>
      </c>
      <c r="Q166" s="43">
        <f>'[6]Base clients'!Q166</f>
        <v>0</v>
      </c>
    </row>
    <row r="167" spans="1:17" x14ac:dyDescent="0.25">
      <c r="A167" s="43" t="str">
        <f>'[6]Base clients'!A167</f>
        <v>C00162</v>
      </c>
      <c r="B167" s="43">
        <f>'[6]Base clients'!B167</f>
        <v>0</v>
      </c>
      <c r="C167" s="43">
        <f>'[6]Base clients'!C167</f>
        <v>0</v>
      </c>
      <c r="D167" s="43">
        <f>'[6]Base clients'!D167</f>
        <v>0</v>
      </c>
      <c r="E167" s="43">
        <f>'[6]Base clients'!E167</f>
        <v>0</v>
      </c>
      <c r="F167" s="43">
        <f>'[6]Base clients'!F167</f>
        <v>0</v>
      </c>
      <c r="G167" s="43">
        <f>'[6]Base clients'!G167</f>
        <v>0</v>
      </c>
      <c r="H167" s="43">
        <f>'[6]Base clients'!H167</f>
        <v>0</v>
      </c>
      <c r="I167" s="43">
        <f>'[6]Base clients'!I167</f>
        <v>0</v>
      </c>
      <c r="J167" s="43">
        <f>'[6]Base clients'!J167</f>
        <v>0</v>
      </c>
      <c r="K167" s="43">
        <f>'[6]Base clients'!K167</f>
        <v>0</v>
      </c>
      <c r="L167" s="43">
        <f>'[6]Base clients'!L167</f>
        <v>0</v>
      </c>
      <c r="M167" s="43">
        <f>'[6]Base clients'!M167</f>
        <v>0</v>
      </c>
      <c r="N167" s="43">
        <f>'[6]Base clients'!N167</f>
        <v>0</v>
      </c>
      <c r="O167" s="43">
        <f>'[6]Base clients'!O167</f>
        <v>0</v>
      </c>
      <c r="P167" s="43">
        <f>'[6]Base clients'!P167</f>
        <v>0</v>
      </c>
      <c r="Q167" s="43">
        <f>'[6]Base clients'!Q167</f>
        <v>0</v>
      </c>
    </row>
    <row r="168" spans="1:17" x14ac:dyDescent="0.25">
      <c r="A168" s="43" t="str">
        <f>'[6]Base clients'!A168</f>
        <v>C00163</v>
      </c>
      <c r="B168" s="43">
        <f>'[6]Base clients'!B168</f>
        <v>0</v>
      </c>
      <c r="C168" s="43">
        <f>'[6]Base clients'!C168</f>
        <v>0</v>
      </c>
      <c r="D168" s="43">
        <f>'[6]Base clients'!D168</f>
        <v>0</v>
      </c>
      <c r="E168" s="43">
        <f>'[6]Base clients'!E168</f>
        <v>0</v>
      </c>
      <c r="F168" s="43">
        <f>'[6]Base clients'!F168</f>
        <v>0</v>
      </c>
      <c r="G168" s="43">
        <f>'[6]Base clients'!G168</f>
        <v>0</v>
      </c>
      <c r="H168" s="43">
        <f>'[6]Base clients'!H168</f>
        <v>0</v>
      </c>
      <c r="I168" s="43">
        <f>'[6]Base clients'!I168</f>
        <v>0</v>
      </c>
      <c r="J168" s="43">
        <f>'[6]Base clients'!J168</f>
        <v>0</v>
      </c>
      <c r="K168" s="43">
        <f>'[6]Base clients'!K168</f>
        <v>0</v>
      </c>
      <c r="L168" s="43">
        <f>'[6]Base clients'!L168</f>
        <v>0</v>
      </c>
      <c r="M168" s="43">
        <f>'[6]Base clients'!M168</f>
        <v>0</v>
      </c>
      <c r="N168" s="43">
        <f>'[6]Base clients'!N168</f>
        <v>0</v>
      </c>
      <c r="O168" s="43">
        <f>'[6]Base clients'!O168</f>
        <v>0</v>
      </c>
      <c r="P168" s="43">
        <f>'[6]Base clients'!P168</f>
        <v>0</v>
      </c>
      <c r="Q168" s="43">
        <f>'[6]Base clients'!Q168</f>
        <v>0</v>
      </c>
    </row>
    <row r="169" spans="1:17" x14ac:dyDescent="0.25">
      <c r="A169" s="43" t="str">
        <f>'[6]Base clients'!A169</f>
        <v>C00164</v>
      </c>
      <c r="B169" s="43">
        <f>'[6]Base clients'!B169</f>
        <v>0</v>
      </c>
      <c r="C169" s="43">
        <f>'[6]Base clients'!C169</f>
        <v>0</v>
      </c>
      <c r="D169" s="43">
        <f>'[6]Base clients'!D169</f>
        <v>0</v>
      </c>
      <c r="E169" s="43">
        <f>'[6]Base clients'!E169</f>
        <v>0</v>
      </c>
      <c r="F169" s="43">
        <f>'[6]Base clients'!F169</f>
        <v>0</v>
      </c>
      <c r="G169" s="43">
        <f>'[6]Base clients'!G169</f>
        <v>0</v>
      </c>
      <c r="H169" s="43">
        <f>'[6]Base clients'!H169</f>
        <v>0</v>
      </c>
      <c r="I169" s="43">
        <f>'[6]Base clients'!I169</f>
        <v>0</v>
      </c>
      <c r="J169" s="43">
        <f>'[6]Base clients'!J169</f>
        <v>0</v>
      </c>
      <c r="K169" s="43">
        <f>'[6]Base clients'!K169</f>
        <v>0</v>
      </c>
      <c r="L169" s="43">
        <f>'[6]Base clients'!L169</f>
        <v>0</v>
      </c>
      <c r="M169" s="43">
        <f>'[6]Base clients'!M169</f>
        <v>0</v>
      </c>
      <c r="N169" s="43">
        <f>'[6]Base clients'!N169</f>
        <v>0</v>
      </c>
      <c r="O169" s="43">
        <f>'[6]Base clients'!O169</f>
        <v>0</v>
      </c>
      <c r="P169" s="43">
        <f>'[6]Base clients'!P169</f>
        <v>0</v>
      </c>
      <c r="Q169" s="43">
        <f>'[6]Base clients'!Q169</f>
        <v>0</v>
      </c>
    </row>
    <row r="170" spans="1:17" x14ac:dyDescent="0.25">
      <c r="A170" s="43" t="str">
        <f>'[6]Base clients'!A170</f>
        <v>C00165</v>
      </c>
      <c r="B170" s="43">
        <f>'[6]Base clients'!B170</f>
        <v>0</v>
      </c>
      <c r="C170" s="43">
        <f>'[6]Base clients'!C170</f>
        <v>0</v>
      </c>
      <c r="D170" s="43">
        <f>'[6]Base clients'!D170</f>
        <v>0</v>
      </c>
      <c r="E170" s="43">
        <f>'[6]Base clients'!E170</f>
        <v>0</v>
      </c>
      <c r="F170" s="43">
        <f>'[6]Base clients'!F170</f>
        <v>0</v>
      </c>
      <c r="G170" s="43">
        <f>'[6]Base clients'!G170</f>
        <v>0</v>
      </c>
      <c r="H170" s="43">
        <f>'[6]Base clients'!H170</f>
        <v>0</v>
      </c>
      <c r="I170" s="43">
        <f>'[6]Base clients'!I170</f>
        <v>0</v>
      </c>
      <c r="J170" s="43">
        <f>'[6]Base clients'!J170</f>
        <v>0</v>
      </c>
      <c r="K170" s="43">
        <f>'[6]Base clients'!K170</f>
        <v>0</v>
      </c>
      <c r="L170" s="43">
        <f>'[6]Base clients'!L170</f>
        <v>0</v>
      </c>
      <c r="M170" s="43">
        <f>'[6]Base clients'!M170</f>
        <v>0</v>
      </c>
      <c r="N170" s="43">
        <f>'[6]Base clients'!N170</f>
        <v>0</v>
      </c>
      <c r="O170" s="43">
        <f>'[6]Base clients'!O170</f>
        <v>0</v>
      </c>
      <c r="P170" s="43">
        <f>'[6]Base clients'!P170</f>
        <v>0</v>
      </c>
      <c r="Q170" s="43">
        <f>'[6]Base clients'!Q170</f>
        <v>0</v>
      </c>
    </row>
    <row r="171" spans="1:17" x14ac:dyDescent="0.25">
      <c r="A171" s="43" t="str">
        <f>'[6]Base clients'!A171</f>
        <v>C00166</v>
      </c>
      <c r="B171" s="43">
        <f>'[6]Base clients'!B171</f>
        <v>0</v>
      </c>
      <c r="C171" s="43">
        <f>'[6]Base clients'!C171</f>
        <v>0</v>
      </c>
      <c r="D171" s="43">
        <f>'[6]Base clients'!D171</f>
        <v>0</v>
      </c>
      <c r="E171" s="43">
        <f>'[6]Base clients'!E171</f>
        <v>0</v>
      </c>
      <c r="F171" s="43">
        <f>'[6]Base clients'!F171</f>
        <v>0</v>
      </c>
      <c r="G171" s="43">
        <f>'[6]Base clients'!G171</f>
        <v>0</v>
      </c>
      <c r="H171" s="43">
        <f>'[6]Base clients'!H171</f>
        <v>0</v>
      </c>
      <c r="I171" s="43">
        <f>'[6]Base clients'!I171</f>
        <v>0</v>
      </c>
      <c r="J171" s="43">
        <f>'[6]Base clients'!J171</f>
        <v>0</v>
      </c>
      <c r="K171" s="43">
        <f>'[6]Base clients'!K171</f>
        <v>0</v>
      </c>
      <c r="L171" s="43">
        <f>'[6]Base clients'!L171</f>
        <v>0</v>
      </c>
      <c r="M171" s="43">
        <f>'[6]Base clients'!M171</f>
        <v>0</v>
      </c>
      <c r="N171" s="43">
        <f>'[6]Base clients'!N171</f>
        <v>0</v>
      </c>
      <c r="O171" s="43">
        <f>'[6]Base clients'!O171</f>
        <v>0</v>
      </c>
      <c r="P171" s="43">
        <f>'[6]Base clients'!P171</f>
        <v>0</v>
      </c>
      <c r="Q171" s="43">
        <f>'[6]Base clients'!Q171</f>
        <v>0</v>
      </c>
    </row>
    <row r="172" spans="1:17" x14ac:dyDescent="0.25">
      <c r="A172" s="43" t="str">
        <f>'[6]Base clients'!A172</f>
        <v>C00167</v>
      </c>
      <c r="B172" s="43">
        <f>'[6]Base clients'!B172</f>
        <v>0</v>
      </c>
      <c r="C172" s="43">
        <f>'[6]Base clients'!C172</f>
        <v>0</v>
      </c>
      <c r="D172" s="43">
        <f>'[6]Base clients'!D172</f>
        <v>0</v>
      </c>
      <c r="E172" s="43">
        <f>'[6]Base clients'!E172</f>
        <v>0</v>
      </c>
      <c r="F172" s="43">
        <f>'[6]Base clients'!F172</f>
        <v>0</v>
      </c>
      <c r="G172" s="43">
        <f>'[6]Base clients'!G172</f>
        <v>0</v>
      </c>
      <c r="H172" s="43">
        <f>'[6]Base clients'!H172</f>
        <v>0</v>
      </c>
      <c r="I172" s="43">
        <f>'[6]Base clients'!I172</f>
        <v>0</v>
      </c>
      <c r="J172" s="43">
        <f>'[6]Base clients'!J172</f>
        <v>0</v>
      </c>
      <c r="K172" s="43">
        <f>'[6]Base clients'!K172</f>
        <v>0</v>
      </c>
      <c r="L172" s="43">
        <f>'[6]Base clients'!L172</f>
        <v>0</v>
      </c>
      <c r="M172" s="43">
        <f>'[6]Base clients'!M172</f>
        <v>0</v>
      </c>
      <c r="N172" s="43">
        <f>'[6]Base clients'!N172</f>
        <v>0</v>
      </c>
      <c r="O172" s="43">
        <f>'[6]Base clients'!O172</f>
        <v>0</v>
      </c>
      <c r="P172" s="43">
        <f>'[6]Base clients'!P172</f>
        <v>0</v>
      </c>
      <c r="Q172" s="43">
        <f>'[6]Base clients'!Q172</f>
        <v>0</v>
      </c>
    </row>
    <row r="173" spans="1:17" x14ac:dyDescent="0.25">
      <c r="A173" s="43" t="str">
        <f>'[6]Base clients'!A173</f>
        <v>C00168</v>
      </c>
      <c r="B173" s="43">
        <f>'[6]Base clients'!B173</f>
        <v>0</v>
      </c>
      <c r="C173" s="43">
        <f>'[6]Base clients'!C173</f>
        <v>0</v>
      </c>
      <c r="D173" s="43">
        <f>'[6]Base clients'!D173</f>
        <v>0</v>
      </c>
      <c r="E173" s="43">
        <f>'[6]Base clients'!E173</f>
        <v>0</v>
      </c>
      <c r="F173" s="43">
        <f>'[6]Base clients'!F173</f>
        <v>0</v>
      </c>
      <c r="G173" s="43">
        <f>'[6]Base clients'!G173</f>
        <v>0</v>
      </c>
      <c r="H173" s="43">
        <f>'[6]Base clients'!H173</f>
        <v>0</v>
      </c>
      <c r="I173" s="43">
        <f>'[6]Base clients'!I173</f>
        <v>0</v>
      </c>
      <c r="J173" s="43">
        <f>'[6]Base clients'!J173</f>
        <v>0</v>
      </c>
      <c r="K173" s="43">
        <f>'[6]Base clients'!K173</f>
        <v>0</v>
      </c>
      <c r="L173" s="43">
        <f>'[6]Base clients'!L173</f>
        <v>0</v>
      </c>
      <c r="M173" s="43">
        <f>'[6]Base clients'!M173</f>
        <v>0</v>
      </c>
      <c r="N173" s="43">
        <f>'[6]Base clients'!N173</f>
        <v>0</v>
      </c>
      <c r="O173" s="43">
        <f>'[6]Base clients'!O173</f>
        <v>0</v>
      </c>
      <c r="P173" s="43">
        <f>'[6]Base clients'!P173</f>
        <v>0</v>
      </c>
      <c r="Q173" s="43">
        <f>'[6]Base clients'!Q173</f>
        <v>0</v>
      </c>
    </row>
    <row r="174" spans="1:17" x14ac:dyDescent="0.25">
      <c r="A174" s="43" t="str">
        <f>'[6]Base clients'!A174</f>
        <v>C00169</v>
      </c>
      <c r="B174" s="43">
        <f>'[6]Base clients'!B174</f>
        <v>0</v>
      </c>
      <c r="C174" s="43">
        <f>'[6]Base clients'!C174</f>
        <v>0</v>
      </c>
      <c r="D174" s="43">
        <f>'[6]Base clients'!D174</f>
        <v>0</v>
      </c>
      <c r="E174" s="43">
        <f>'[6]Base clients'!E174</f>
        <v>0</v>
      </c>
      <c r="F174" s="43">
        <f>'[6]Base clients'!F174</f>
        <v>0</v>
      </c>
      <c r="G174" s="43">
        <f>'[6]Base clients'!G174</f>
        <v>0</v>
      </c>
      <c r="H174" s="43">
        <f>'[6]Base clients'!H174</f>
        <v>0</v>
      </c>
      <c r="I174" s="43">
        <f>'[6]Base clients'!I174</f>
        <v>0</v>
      </c>
      <c r="J174" s="43">
        <f>'[6]Base clients'!J174</f>
        <v>0</v>
      </c>
      <c r="K174" s="43">
        <f>'[6]Base clients'!K174</f>
        <v>0</v>
      </c>
      <c r="L174" s="43">
        <f>'[6]Base clients'!L174</f>
        <v>0</v>
      </c>
      <c r="M174" s="43">
        <f>'[6]Base clients'!M174</f>
        <v>0</v>
      </c>
      <c r="N174" s="43">
        <f>'[6]Base clients'!N174</f>
        <v>0</v>
      </c>
      <c r="O174" s="43">
        <f>'[6]Base clients'!O174</f>
        <v>0</v>
      </c>
      <c r="P174" s="43">
        <f>'[6]Base clients'!P174</f>
        <v>0</v>
      </c>
      <c r="Q174" s="43">
        <f>'[6]Base clients'!Q174</f>
        <v>0</v>
      </c>
    </row>
    <row r="175" spans="1:17" x14ac:dyDescent="0.25">
      <c r="A175" s="43" t="str">
        <f>'[6]Base clients'!A175</f>
        <v>C00170</v>
      </c>
      <c r="B175" s="43">
        <f>'[6]Base clients'!B175</f>
        <v>0</v>
      </c>
      <c r="C175" s="43">
        <f>'[6]Base clients'!C175</f>
        <v>0</v>
      </c>
      <c r="D175" s="43">
        <f>'[6]Base clients'!D175</f>
        <v>0</v>
      </c>
      <c r="E175" s="43">
        <f>'[6]Base clients'!E175</f>
        <v>0</v>
      </c>
      <c r="F175" s="43">
        <f>'[6]Base clients'!F175</f>
        <v>0</v>
      </c>
      <c r="G175" s="43">
        <f>'[6]Base clients'!G175</f>
        <v>0</v>
      </c>
      <c r="H175" s="43">
        <f>'[6]Base clients'!H175</f>
        <v>0</v>
      </c>
      <c r="I175" s="43">
        <f>'[6]Base clients'!I175</f>
        <v>0</v>
      </c>
      <c r="J175" s="43">
        <f>'[6]Base clients'!J175</f>
        <v>0</v>
      </c>
      <c r="K175" s="43">
        <f>'[6]Base clients'!K175</f>
        <v>0</v>
      </c>
      <c r="L175" s="43">
        <f>'[6]Base clients'!L175</f>
        <v>0</v>
      </c>
      <c r="M175" s="43">
        <f>'[6]Base clients'!M175</f>
        <v>0</v>
      </c>
      <c r="N175" s="43">
        <f>'[6]Base clients'!N175</f>
        <v>0</v>
      </c>
      <c r="O175" s="43">
        <f>'[6]Base clients'!O175</f>
        <v>0</v>
      </c>
      <c r="P175" s="43">
        <f>'[6]Base clients'!P175</f>
        <v>0</v>
      </c>
      <c r="Q175" s="43">
        <f>'[6]Base clients'!Q175</f>
        <v>0</v>
      </c>
    </row>
    <row r="176" spans="1:17" x14ac:dyDescent="0.25">
      <c r="A176" s="43" t="str">
        <f>'[6]Base clients'!A176</f>
        <v>C00171</v>
      </c>
      <c r="B176" s="43">
        <f>'[6]Base clients'!B176</f>
        <v>0</v>
      </c>
      <c r="C176" s="43">
        <f>'[6]Base clients'!C176</f>
        <v>0</v>
      </c>
      <c r="D176" s="43">
        <f>'[6]Base clients'!D176</f>
        <v>0</v>
      </c>
      <c r="E176" s="43">
        <f>'[6]Base clients'!E176</f>
        <v>0</v>
      </c>
      <c r="F176" s="43">
        <f>'[6]Base clients'!F176</f>
        <v>0</v>
      </c>
      <c r="G176" s="43">
        <f>'[6]Base clients'!G176</f>
        <v>0</v>
      </c>
      <c r="H176" s="43">
        <f>'[6]Base clients'!H176</f>
        <v>0</v>
      </c>
      <c r="I176" s="43">
        <f>'[6]Base clients'!I176</f>
        <v>0</v>
      </c>
      <c r="J176" s="43">
        <f>'[6]Base clients'!J176</f>
        <v>0</v>
      </c>
      <c r="K176" s="43">
        <f>'[6]Base clients'!K176</f>
        <v>0</v>
      </c>
      <c r="L176" s="43">
        <f>'[6]Base clients'!L176</f>
        <v>0</v>
      </c>
      <c r="M176" s="43">
        <f>'[6]Base clients'!M176</f>
        <v>0</v>
      </c>
      <c r="N176" s="43">
        <f>'[6]Base clients'!N176</f>
        <v>0</v>
      </c>
      <c r="O176" s="43">
        <f>'[6]Base clients'!O176</f>
        <v>0</v>
      </c>
      <c r="P176" s="43">
        <f>'[6]Base clients'!P176</f>
        <v>0</v>
      </c>
      <c r="Q176" s="43">
        <f>'[6]Base clients'!Q176</f>
        <v>0</v>
      </c>
    </row>
    <row r="177" spans="1:17" x14ac:dyDescent="0.25">
      <c r="A177" s="43" t="str">
        <f>'[6]Base clients'!A177</f>
        <v>C00172</v>
      </c>
      <c r="B177" s="43">
        <f>'[6]Base clients'!B177</f>
        <v>0</v>
      </c>
      <c r="C177" s="43">
        <f>'[6]Base clients'!C177</f>
        <v>0</v>
      </c>
      <c r="D177" s="43">
        <f>'[6]Base clients'!D177</f>
        <v>0</v>
      </c>
      <c r="E177" s="43">
        <f>'[6]Base clients'!E177</f>
        <v>0</v>
      </c>
      <c r="F177" s="43">
        <f>'[6]Base clients'!F177</f>
        <v>0</v>
      </c>
      <c r="G177" s="43">
        <f>'[6]Base clients'!G177</f>
        <v>0</v>
      </c>
      <c r="H177" s="43">
        <f>'[6]Base clients'!H177</f>
        <v>0</v>
      </c>
      <c r="I177" s="43">
        <f>'[6]Base clients'!I177</f>
        <v>0</v>
      </c>
      <c r="J177" s="43">
        <f>'[6]Base clients'!J177</f>
        <v>0</v>
      </c>
      <c r="K177" s="43">
        <f>'[6]Base clients'!K177</f>
        <v>0</v>
      </c>
      <c r="L177" s="43">
        <f>'[6]Base clients'!L177</f>
        <v>0</v>
      </c>
      <c r="M177" s="43">
        <f>'[6]Base clients'!M177</f>
        <v>0</v>
      </c>
      <c r="N177" s="43">
        <f>'[6]Base clients'!N177</f>
        <v>0</v>
      </c>
      <c r="O177" s="43">
        <f>'[6]Base clients'!O177</f>
        <v>0</v>
      </c>
      <c r="P177" s="43">
        <f>'[6]Base clients'!P177</f>
        <v>0</v>
      </c>
      <c r="Q177" s="43">
        <f>'[6]Base clients'!Q177</f>
        <v>0</v>
      </c>
    </row>
    <row r="178" spans="1:17" x14ac:dyDescent="0.25">
      <c r="A178" s="43" t="str">
        <f>'[6]Base clients'!A178</f>
        <v>C00173</v>
      </c>
      <c r="B178" s="43">
        <f>'[6]Base clients'!B178</f>
        <v>0</v>
      </c>
      <c r="C178" s="43">
        <f>'[6]Base clients'!C178</f>
        <v>0</v>
      </c>
      <c r="D178" s="43">
        <f>'[6]Base clients'!D178</f>
        <v>0</v>
      </c>
      <c r="E178" s="43">
        <f>'[6]Base clients'!E178</f>
        <v>0</v>
      </c>
      <c r="F178" s="43">
        <f>'[6]Base clients'!F178</f>
        <v>0</v>
      </c>
      <c r="G178" s="43">
        <f>'[6]Base clients'!G178</f>
        <v>0</v>
      </c>
      <c r="H178" s="43">
        <f>'[6]Base clients'!H178</f>
        <v>0</v>
      </c>
      <c r="I178" s="43">
        <f>'[6]Base clients'!I178</f>
        <v>0</v>
      </c>
      <c r="J178" s="43">
        <f>'[6]Base clients'!J178</f>
        <v>0</v>
      </c>
      <c r="K178" s="43">
        <f>'[6]Base clients'!K178</f>
        <v>0</v>
      </c>
      <c r="L178" s="43">
        <f>'[6]Base clients'!L178</f>
        <v>0</v>
      </c>
      <c r="M178" s="43">
        <f>'[6]Base clients'!M178</f>
        <v>0</v>
      </c>
      <c r="N178" s="43">
        <f>'[6]Base clients'!N178</f>
        <v>0</v>
      </c>
      <c r="O178" s="43">
        <f>'[6]Base clients'!O178</f>
        <v>0</v>
      </c>
      <c r="P178" s="43">
        <f>'[6]Base clients'!P178</f>
        <v>0</v>
      </c>
      <c r="Q178" s="43">
        <f>'[6]Base clients'!Q178</f>
        <v>0</v>
      </c>
    </row>
    <row r="179" spans="1:17" x14ac:dyDescent="0.25">
      <c r="A179" s="43" t="str">
        <f>'[6]Base clients'!A179</f>
        <v>C00174</v>
      </c>
      <c r="B179" s="43">
        <f>'[6]Base clients'!B179</f>
        <v>0</v>
      </c>
      <c r="C179" s="43">
        <f>'[6]Base clients'!C179</f>
        <v>0</v>
      </c>
      <c r="D179" s="43">
        <f>'[6]Base clients'!D179</f>
        <v>0</v>
      </c>
      <c r="E179" s="43">
        <f>'[6]Base clients'!E179</f>
        <v>0</v>
      </c>
      <c r="F179" s="43">
        <f>'[6]Base clients'!F179</f>
        <v>0</v>
      </c>
      <c r="G179" s="43">
        <f>'[6]Base clients'!G179</f>
        <v>0</v>
      </c>
      <c r="H179" s="43">
        <f>'[6]Base clients'!H179</f>
        <v>0</v>
      </c>
      <c r="I179" s="43">
        <f>'[6]Base clients'!I179</f>
        <v>0</v>
      </c>
      <c r="J179" s="43">
        <f>'[6]Base clients'!J179</f>
        <v>0</v>
      </c>
      <c r="K179" s="43">
        <f>'[6]Base clients'!K179</f>
        <v>0</v>
      </c>
      <c r="L179" s="43">
        <f>'[6]Base clients'!L179</f>
        <v>0</v>
      </c>
      <c r="M179" s="43">
        <f>'[6]Base clients'!M179</f>
        <v>0</v>
      </c>
      <c r="N179" s="43">
        <f>'[6]Base clients'!N179</f>
        <v>0</v>
      </c>
      <c r="O179" s="43">
        <f>'[6]Base clients'!O179</f>
        <v>0</v>
      </c>
      <c r="P179" s="43">
        <f>'[6]Base clients'!P179</f>
        <v>0</v>
      </c>
      <c r="Q179" s="43">
        <f>'[6]Base clients'!Q179</f>
        <v>0</v>
      </c>
    </row>
    <row r="180" spans="1:17" x14ac:dyDescent="0.25">
      <c r="A180" s="43" t="str">
        <f>'[6]Base clients'!A180</f>
        <v>C00175</v>
      </c>
      <c r="B180" s="43">
        <f>'[6]Base clients'!B180</f>
        <v>0</v>
      </c>
      <c r="C180" s="43">
        <f>'[6]Base clients'!C180</f>
        <v>0</v>
      </c>
      <c r="D180" s="43">
        <f>'[6]Base clients'!D180</f>
        <v>0</v>
      </c>
      <c r="E180" s="43">
        <f>'[6]Base clients'!E180</f>
        <v>0</v>
      </c>
      <c r="F180" s="43">
        <f>'[6]Base clients'!F180</f>
        <v>0</v>
      </c>
      <c r="G180" s="43">
        <f>'[6]Base clients'!G180</f>
        <v>0</v>
      </c>
      <c r="H180" s="43">
        <f>'[6]Base clients'!H180</f>
        <v>0</v>
      </c>
      <c r="I180" s="43">
        <f>'[6]Base clients'!I180</f>
        <v>0</v>
      </c>
      <c r="J180" s="43">
        <f>'[6]Base clients'!J180</f>
        <v>0</v>
      </c>
      <c r="K180" s="43">
        <f>'[6]Base clients'!K180</f>
        <v>0</v>
      </c>
      <c r="L180" s="43">
        <f>'[6]Base clients'!L180</f>
        <v>0</v>
      </c>
      <c r="M180" s="43">
        <f>'[6]Base clients'!M180</f>
        <v>0</v>
      </c>
      <c r="N180" s="43">
        <f>'[6]Base clients'!N180</f>
        <v>0</v>
      </c>
      <c r="O180" s="43">
        <f>'[6]Base clients'!O180</f>
        <v>0</v>
      </c>
      <c r="P180" s="43">
        <f>'[6]Base clients'!P180</f>
        <v>0</v>
      </c>
      <c r="Q180" s="43">
        <f>'[6]Base clients'!Q180</f>
        <v>0</v>
      </c>
    </row>
    <row r="181" spans="1:17" x14ac:dyDescent="0.25">
      <c r="A181" s="43" t="str">
        <f>'[6]Base clients'!A181</f>
        <v>C00176</v>
      </c>
      <c r="B181" s="43">
        <f>'[6]Base clients'!B181</f>
        <v>0</v>
      </c>
      <c r="C181" s="43">
        <f>'[6]Base clients'!C181</f>
        <v>0</v>
      </c>
      <c r="D181" s="43">
        <f>'[6]Base clients'!D181</f>
        <v>0</v>
      </c>
      <c r="E181" s="43">
        <f>'[6]Base clients'!E181</f>
        <v>0</v>
      </c>
      <c r="F181" s="43">
        <f>'[6]Base clients'!F181</f>
        <v>0</v>
      </c>
      <c r="G181" s="43">
        <f>'[6]Base clients'!G181</f>
        <v>0</v>
      </c>
      <c r="H181" s="43">
        <f>'[6]Base clients'!H181</f>
        <v>0</v>
      </c>
      <c r="I181" s="43">
        <f>'[6]Base clients'!I181</f>
        <v>0</v>
      </c>
      <c r="J181" s="43">
        <f>'[6]Base clients'!J181</f>
        <v>0</v>
      </c>
      <c r="K181" s="43">
        <f>'[6]Base clients'!K181</f>
        <v>0</v>
      </c>
      <c r="L181" s="43">
        <f>'[6]Base clients'!L181</f>
        <v>0</v>
      </c>
      <c r="M181" s="43">
        <f>'[6]Base clients'!M181</f>
        <v>0</v>
      </c>
      <c r="N181" s="43">
        <f>'[6]Base clients'!N181</f>
        <v>0</v>
      </c>
      <c r="O181" s="43">
        <f>'[6]Base clients'!O181</f>
        <v>0</v>
      </c>
      <c r="P181" s="43">
        <f>'[6]Base clients'!P181</f>
        <v>0</v>
      </c>
      <c r="Q181" s="43">
        <f>'[6]Base clients'!Q181</f>
        <v>0</v>
      </c>
    </row>
    <row r="182" spans="1:17" x14ac:dyDescent="0.25">
      <c r="A182" s="43" t="str">
        <f>'[6]Base clients'!A182</f>
        <v>C00177</v>
      </c>
      <c r="B182" s="43">
        <f>'[6]Base clients'!B182</f>
        <v>0</v>
      </c>
      <c r="C182" s="43">
        <f>'[6]Base clients'!C182</f>
        <v>0</v>
      </c>
      <c r="D182" s="43">
        <f>'[6]Base clients'!D182</f>
        <v>0</v>
      </c>
      <c r="E182" s="43">
        <f>'[6]Base clients'!E182</f>
        <v>0</v>
      </c>
      <c r="F182" s="43">
        <f>'[6]Base clients'!F182</f>
        <v>0</v>
      </c>
      <c r="G182" s="43">
        <f>'[6]Base clients'!G182</f>
        <v>0</v>
      </c>
      <c r="H182" s="43">
        <f>'[6]Base clients'!H182</f>
        <v>0</v>
      </c>
      <c r="I182" s="43">
        <f>'[6]Base clients'!I182</f>
        <v>0</v>
      </c>
      <c r="J182" s="43">
        <f>'[6]Base clients'!J182</f>
        <v>0</v>
      </c>
      <c r="K182" s="43">
        <f>'[6]Base clients'!K182</f>
        <v>0</v>
      </c>
      <c r="L182" s="43">
        <f>'[6]Base clients'!L182</f>
        <v>0</v>
      </c>
      <c r="M182" s="43">
        <f>'[6]Base clients'!M182</f>
        <v>0</v>
      </c>
      <c r="N182" s="43">
        <f>'[6]Base clients'!N182</f>
        <v>0</v>
      </c>
      <c r="O182" s="43">
        <f>'[6]Base clients'!O182</f>
        <v>0</v>
      </c>
      <c r="P182" s="43">
        <f>'[6]Base clients'!P182</f>
        <v>0</v>
      </c>
      <c r="Q182" s="43">
        <f>'[6]Base clients'!Q182</f>
        <v>0</v>
      </c>
    </row>
    <row r="183" spans="1:17" x14ac:dyDescent="0.25">
      <c r="A183" s="43" t="str">
        <f>'[6]Base clients'!A183</f>
        <v>C00178</v>
      </c>
      <c r="B183" s="43">
        <f>'[6]Base clients'!B183</f>
        <v>0</v>
      </c>
      <c r="C183" s="43">
        <f>'[6]Base clients'!C183</f>
        <v>0</v>
      </c>
      <c r="D183" s="43">
        <f>'[6]Base clients'!D183</f>
        <v>0</v>
      </c>
      <c r="E183" s="43">
        <f>'[6]Base clients'!E183</f>
        <v>0</v>
      </c>
      <c r="F183" s="43">
        <f>'[6]Base clients'!F183</f>
        <v>0</v>
      </c>
      <c r="G183" s="43">
        <f>'[6]Base clients'!G183</f>
        <v>0</v>
      </c>
      <c r="H183" s="43">
        <f>'[6]Base clients'!H183</f>
        <v>0</v>
      </c>
      <c r="I183" s="43">
        <f>'[6]Base clients'!I183</f>
        <v>0</v>
      </c>
      <c r="J183" s="43">
        <f>'[6]Base clients'!J183</f>
        <v>0</v>
      </c>
      <c r="K183" s="43">
        <f>'[6]Base clients'!K183</f>
        <v>0</v>
      </c>
      <c r="L183" s="43">
        <f>'[6]Base clients'!L183</f>
        <v>0</v>
      </c>
      <c r="M183" s="43">
        <f>'[6]Base clients'!M183</f>
        <v>0</v>
      </c>
      <c r="N183" s="43">
        <f>'[6]Base clients'!N183</f>
        <v>0</v>
      </c>
      <c r="O183" s="43">
        <f>'[6]Base clients'!O183</f>
        <v>0</v>
      </c>
      <c r="P183" s="43">
        <f>'[6]Base clients'!P183</f>
        <v>0</v>
      </c>
      <c r="Q183" s="43">
        <f>'[6]Base clients'!Q183</f>
        <v>0</v>
      </c>
    </row>
    <row r="184" spans="1:17" x14ac:dyDescent="0.25">
      <c r="A184" s="43" t="str">
        <f>'[6]Base clients'!A184</f>
        <v>C00179</v>
      </c>
      <c r="B184" s="43">
        <f>'[6]Base clients'!B184</f>
        <v>0</v>
      </c>
      <c r="C184" s="43">
        <f>'[6]Base clients'!C184</f>
        <v>0</v>
      </c>
      <c r="D184" s="43">
        <f>'[6]Base clients'!D184</f>
        <v>0</v>
      </c>
      <c r="E184" s="43">
        <f>'[6]Base clients'!E184</f>
        <v>0</v>
      </c>
      <c r="F184" s="43">
        <f>'[6]Base clients'!F184</f>
        <v>0</v>
      </c>
      <c r="G184" s="43">
        <f>'[6]Base clients'!G184</f>
        <v>0</v>
      </c>
      <c r="H184" s="43">
        <f>'[6]Base clients'!H184</f>
        <v>0</v>
      </c>
      <c r="I184" s="43">
        <f>'[6]Base clients'!I184</f>
        <v>0</v>
      </c>
      <c r="J184" s="43">
        <f>'[6]Base clients'!J184</f>
        <v>0</v>
      </c>
      <c r="K184" s="43">
        <f>'[6]Base clients'!K184</f>
        <v>0</v>
      </c>
      <c r="L184" s="43">
        <f>'[6]Base clients'!L184</f>
        <v>0</v>
      </c>
      <c r="M184" s="43">
        <f>'[6]Base clients'!M184</f>
        <v>0</v>
      </c>
      <c r="N184" s="43">
        <f>'[6]Base clients'!N184</f>
        <v>0</v>
      </c>
      <c r="O184" s="43">
        <f>'[6]Base clients'!O184</f>
        <v>0</v>
      </c>
      <c r="P184" s="43">
        <f>'[6]Base clients'!P184</f>
        <v>0</v>
      </c>
      <c r="Q184" s="43">
        <f>'[6]Base clients'!Q184</f>
        <v>0</v>
      </c>
    </row>
    <row r="185" spans="1:17" x14ac:dyDescent="0.25">
      <c r="A185" s="43" t="str">
        <f>'[6]Base clients'!A185</f>
        <v>C00180</v>
      </c>
      <c r="B185" s="43">
        <f>'[6]Base clients'!B185</f>
        <v>0</v>
      </c>
      <c r="C185" s="43">
        <f>'[6]Base clients'!C185</f>
        <v>0</v>
      </c>
      <c r="D185" s="43">
        <f>'[6]Base clients'!D185</f>
        <v>0</v>
      </c>
      <c r="E185" s="43">
        <f>'[6]Base clients'!E185</f>
        <v>0</v>
      </c>
      <c r="F185" s="43">
        <f>'[6]Base clients'!F185</f>
        <v>0</v>
      </c>
      <c r="G185" s="43">
        <f>'[6]Base clients'!G185</f>
        <v>0</v>
      </c>
      <c r="H185" s="43">
        <f>'[6]Base clients'!H185</f>
        <v>0</v>
      </c>
      <c r="I185" s="43">
        <f>'[6]Base clients'!I185</f>
        <v>0</v>
      </c>
      <c r="J185" s="43">
        <f>'[6]Base clients'!J185</f>
        <v>0</v>
      </c>
      <c r="K185" s="43">
        <f>'[6]Base clients'!K185</f>
        <v>0</v>
      </c>
      <c r="L185" s="43">
        <f>'[6]Base clients'!L185</f>
        <v>0</v>
      </c>
      <c r="M185" s="43">
        <f>'[6]Base clients'!M185</f>
        <v>0</v>
      </c>
      <c r="N185" s="43">
        <f>'[6]Base clients'!N185</f>
        <v>0</v>
      </c>
      <c r="O185" s="43">
        <f>'[6]Base clients'!O185</f>
        <v>0</v>
      </c>
      <c r="P185" s="43">
        <f>'[6]Base clients'!P185</f>
        <v>0</v>
      </c>
      <c r="Q185" s="43">
        <f>'[6]Base clients'!Q185</f>
        <v>0</v>
      </c>
    </row>
    <row r="186" spans="1:17" x14ac:dyDescent="0.25">
      <c r="A186" s="43" t="str">
        <f>'[6]Base clients'!A186</f>
        <v>C00181</v>
      </c>
      <c r="B186" s="43">
        <f>'[6]Base clients'!B186</f>
        <v>0</v>
      </c>
      <c r="C186" s="43">
        <f>'[6]Base clients'!C186</f>
        <v>0</v>
      </c>
      <c r="D186" s="43">
        <f>'[6]Base clients'!D186</f>
        <v>0</v>
      </c>
      <c r="E186" s="43">
        <f>'[6]Base clients'!E186</f>
        <v>0</v>
      </c>
      <c r="F186" s="43">
        <f>'[6]Base clients'!F186</f>
        <v>0</v>
      </c>
      <c r="G186" s="43">
        <f>'[6]Base clients'!G186</f>
        <v>0</v>
      </c>
      <c r="H186" s="43">
        <f>'[6]Base clients'!H186</f>
        <v>0</v>
      </c>
      <c r="I186" s="43">
        <f>'[6]Base clients'!I186</f>
        <v>0</v>
      </c>
      <c r="J186" s="43">
        <f>'[6]Base clients'!J186</f>
        <v>0</v>
      </c>
      <c r="K186" s="43">
        <f>'[6]Base clients'!K186</f>
        <v>0</v>
      </c>
      <c r="L186" s="43">
        <f>'[6]Base clients'!L186</f>
        <v>0</v>
      </c>
      <c r="M186" s="43">
        <f>'[6]Base clients'!M186</f>
        <v>0</v>
      </c>
      <c r="N186" s="43">
        <f>'[6]Base clients'!N186</f>
        <v>0</v>
      </c>
      <c r="O186" s="43">
        <f>'[6]Base clients'!O186</f>
        <v>0</v>
      </c>
      <c r="P186" s="43">
        <f>'[6]Base clients'!P186</f>
        <v>0</v>
      </c>
      <c r="Q186" s="43">
        <f>'[6]Base clients'!Q186</f>
        <v>0</v>
      </c>
    </row>
    <row r="187" spans="1:17" x14ac:dyDescent="0.25">
      <c r="A187" s="43" t="str">
        <f>'[6]Base clients'!A187</f>
        <v>C00182</v>
      </c>
      <c r="B187" s="43">
        <f>'[6]Base clients'!B187</f>
        <v>0</v>
      </c>
      <c r="C187" s="43">
        <f>'[6]Base clients'!C187</f>
        <v>0</v>
      </c>
      <c r="D187" s="43">
        <f>'[6]Base clients'!D187</f>
        <v>0</v>
      </c>
      <c r="E187" s="43">
        <f>'[6]Base clients'!E187</f>
        <v>0</v>
      </c>
      <c r="F187" s="43">
        <f>'[6]Base clients'!F187</f>
        <v>0</v>
      </c>
      <c r="G187" s="43">
        <f>'[6]Base clients'!G187</f>
        <v>0</v>
      </c>
      <c r="H187" s="43">
        <f>'[6]Base clients'!H187</f>
        <v>0</v>
      </c>
      <c r="I187" s="43">
        <f>'[6]Base clients'!I187</f>
        <v>0</v>
      </c>
      <c r="J187" s="43">
        <f>'[6]Base clients'!J187</f>
        <v>0</v>
      </c>
      <c r="K187" s="43">
        <f>'[6]Base clients'!K187</f>
        <v>0</v>
      </c>
      <c r="L187" s="43">
        <f>'[6]Base clients'!L187</f>
        <v>0</v>
      </c>
      <c r="M187" s="43">
        <f>'[6]Base clients'!M187</f>
        <v>0</v>
      </c>
      <c r="N187" s="43">
        <f>'[6]Base clients'!N187</f>
        <v>0</v>
      </c>
      <c r="O187" s="43">
        <f>'[6]Base clients'!O187</f>
        <v>0</v>
      </c>
      <c r="P187" s="43">
        <f>'[6]Base clients'!P187</f>
        <v>0</v>
      </c>
      <c r="Q187" s="43">
        <f>'[6]Base clients'!Q187</f>
        <v>0</v>
      </c>
    </row>
    <row r="188" spans="1:17" x14ac:dyDescent="0.25">
      <c r="A188" s="43" t="str">
        <f>'[6]Base clients'!A188</f>
        <v>C00183</v>
      </c>
      <c r="B188" s="43">
        <f>'[6]Base clients'!B188</f>
        <v>0</v>
      </c>
      <c r="C188" s="43">
        <f>'[6]Base clients'!C188</f>
        <v>0</v>
      </c>
      <c r="D188" s="43">
        <f>'[6]Base clients'!D188</f>
        <v>0</v>
      </c>
      <c r="E188" s="43">
        <f>'[6]Base clients'!E188</f>
        <v>0</v>
      </c>
      <c r="F188" s="43">
        <f>'[6]Base clients'!F188</f>
        <v>0</v>
      </c>
      <c r="G188" s="43">
        <f>'[6]Base clients'!G188</f>
        <v>0</v>
      </c>
      <c r="H188" s="43">
        <f>'[6]Base clients'!H188</f>
        <v>0</v>
      </c>
      <c r="I188" s="43">
        <f>'[6]Base clients'!I188</f>
        <v>0</v>
      </c>
      <c r="J188" s="43">
        <f>'[6]Base clients'!J188</f>
        <v>0</v>
      </c>
      <c r="K188" s="43">
        <f>'[6]Base clients'!K188</f>
        <v>0</v>
      </c>
      <c r="L188" s="43">
        <f>'[6]Base clients'!L188</f>
        <v>0</v>
      </c>
      <c r="M188" s="43">
        <f>'[6]Base clients'!M188</f>
        <v>0</v>
      </c>
      <c r="N188" s="43">
        <f>'[6]Base clients'!N188</f>
        <v>0</v>
      </c>
      <c r="O188" s="43">
        <f>'[6]Base clients'!O188</f>
        <v>0</v>
      </c>
      <c r="P188" s="43">
        <f>'[6]Base clients'!P188</f>
        <v>0</v>
      </c>
      <c r="Q188" s="43">
        <f>'[6]Base clients'!Q188</f>
        <v>0</v>
      </c>
    </row>
    <row r="189" spans="1:17" x14ac:dyDescent="0.25">
      <c r="A189" s="43" t="str">
        <f>'[6]Base clients'!A189</f>
        <v>C00184</v>
      </c>
      <c r="B189" s="43">
        <f>'[6]Base clients'!B189</f>
        <v>0</v>
      </c>
      <c r="C189" s="43">
        <f>'[6]Base clients'!C189</f>
        <v>0</v>
      </c>
      <c r="D189" s="43">
        <f>'[6]Base clients'!D189</f>
        <v>0</v>
      </c>
      <c r="E189" s="43">
        <f>'[6]Base clients'!E189</f>
        <v>0</v>
      </c>
      <c r="F189" s="43">
        <f>'[6]Base clients'!F189</f>
        <v>0</v>
      </c>
      <c r="G189" s="43">
        <f>'[6]Base clients'!G189</f>
        <v>0</v>
      </c>
      <c r="H189" s="43">
        <f>'[6]Base clients'!H189</f>
        <v>0</v>
      </c>
      <c r="I189" s="43">
        <f>'[6]Base clients'!I189</f>
        <v>0</v>
      </c>
      <c r="J189" s="43">
        <f>'[6]Base clients'!J189</f>
        <v>0</v>
      </c>
      <c r="K189" s="43">
        <f>'[6]Base clients'!K189</f>
        <v>0</v>
      </c>
      <c r="L189" s="43">
        <f>'[6]Base clients'!L189</f>
        <v>0</v>
      </c>
      <c r="M189" s="43">
        <f>'[6]Base clients'!M189</f>
        <v>0</v>
      </c>
      <c r="N189" s="43">
        <f>'[6]Base clients'!N189</f>
        <v>0</v>
      </c>
      <c r="O189" s="43">
        <f>'[6]Base clients'!O189</f>
        <v>0</v>
      </c>
      <c r="P189" s="43">
        <f>'[6]Base clients'!P189</f>
        <v>0</v>
      </c>
      <c r="Q189" s="43">
        <f>'[6]Base clients'!Q189</f>
        <v>0</v>
      </c>
    </row>
    <row r="190" spans="1:17" x14ac:dyDescent="0.25">
      <c r="A190" s="43" t="str">
        <f>'[6]Base clients'!A190</f>
        <v>C00185</v>
      </c>
      <c r="B190" s="43">
        <f>'[6]Base clients'!B190</f>
        <v>0</v>
      </c>
      <c r="C190" s="43">
        <f>'[6]Base clients'!C190</f>
        <v>0</v>
      </c>
      <c r="D190" s="43">
        <f>'[6]Base clients'!D190</f>
        <v>0</v>
      </c>
      <c r="E190" s="43">
        <f>'[6]Base clients'!E190</f>
        <v>0</v>
      </c>
      <c r="F190" s="43">
        <f>'[6]Base clients'!F190</f>
        <v>0</v>
      </c>
      <c r="G190" s="43">
        <f>'[6]Base clients'!G190</f>
        <v>0</v>
      </c>
      <c r="H190" s="43">
        <f>'[6]Base clients'!H190</f>
        <v>0</v>
      </c>
      <c r="I190" s="43">
        <f>'[6]Base clients'!I190</f>
        <v>0</v>
      </c>
      <c r="J190" s="43">
        <f>'[6]Base clients'!J190</f>
        <v>0</v>
      </c>
      <c r="K190" s="43">
        <f>'[6]Base clients'!K190</f>
        <v>0</v>
      </c>
      <c r="L190" s="43">
        <f>'[6]Base clients'!L190</f>
        <v>0</v>
      </c>
      <c r="M190" s="43">
        <f>'[6]Base clients'!M190</f>
        <v>0</v>
      </c>
      <c r="N190" s="43">
        <f>'[6]Base clients'!N190</f>
        <v>0</v>
      </c>
      <c r="O190" s="43">
        <f>'[6]Base clients'!O190</f>
        <v>0</v>
      </c>
      <c r="P190" s="43">
        <f>'[6]Base clients'!P190</f>
        <v>0</v>
      </c>
      <c r="Q190" s="43">
        <f>'[6]Base clients'!Q190</f>
        <v>0</v>
      </c>
    </row>
    <row r="191" spans="1:17" x14ac:dyDescent="0.25">
      <c r="A191" s="43" t="str">
        <f>'[6]Base clients'!A191</f>
        <v>C00186</v>
      </c>
      <c r="B191" s="43">
        <f>'[6]Base clients'!B191</f>
        <v>0</v>
      </c>
      <c r="C191" s="43">
        <f>'[6]Base clients'!C191</f>
        <v>0</v>
      </c>
      <c r="D191" s="43">
        <f>'[6]Base clients'!D191</f>
        <v>0</v>
      </c>
      <c r="E191" s="43">
        <f>'[6]Base clients'!E191</f>
        <v>0</v>
      </c>
      <c r="F191" s="43">
        <f>'[6]Base clients'!F191</f>
        <v>0</v>
      </c>
      <c r="G191" s="43">
        <f>'[6]Base clients'!G191</f>
        <v>0</v>
      </c>
      <c r="H191" s="43">
        <f>'[6]Base clients'!H191</f>
        <v>0</v>
      </c>
      <c r="I191" s="43">
        <f>'[6]Base clients'!I191</f>
        <v>0</v>
      </c>
      <c r="J191" s="43">
        <f>'[6]Base clients'!J191</f>
        <v>0</v>
      </c>
      <c r="K191" s="43">
        <f>'[6]Base clients'!K191</f>
        <v>0</v>
      </c>
      <c r="L191" s="43">
        <f>'[6]Base clients'!L191</f>
        <v>0</v>
      </c>
      <c r="M191" s="43">
        <f>'[6]Base clients'!M191</f>
        <v>0</v>
      </c>
      <c r="N191" s="43">
        <f>'[6]Base clients'!N191</f>
        <v>0</v>
      </c>
      <c r="O191" s="43">
        <f>'[6]Base clients'!O191</f>
        <v>0</v>
      </c>
      <c r="P191" s="43">
        <f>'[6]Base clients'!P191</f>
        <v>0</v>
      </c>
      <c r="Q191" s="43">
        <f>'[6]Base clients'!Q191</f>
        <v>0</v>
      </c>
    </row>
    <row r="192" spans="1:17" x14ac:dyDescent="0.25">
      <c r="A192" s="43" t="str">
        <f>'[6]Base clients'!A192</f>
        <v>C00187</v>
      </c>
      <c r="B192" s="43">
        <f>'[6]Base clients'!B192</f>
        <v>0</v>
      </c>
      <c r="C192" s="43">
        <f>'[6]Base clients'!C192</f>
        <v>0</v>
      </c>
      <c r="D192" s="43">
        <f>'[6]Base clients'!D192</f>
        <v>0</v>
      </c>
      <c r="E192" s="43">
        <f>'[6]Base clients'!E192</f>
        <v>0</v>
      </c>
      <c r="F192" s="43">
        <f>'[6]Base clients'!F192</f>
        <v>0</v>
      </c>
      <c r="G192" s="43">
        <f>'[6]Base clients'!G192</f>
        <v>0</v>
      </c>
      <c r="H192" s="43">
        <f>'[6]Base clients'!H192</f>
        <v>0</v>
      </c>
      <c r="I192" s="43">
        <f>'[6]Base clients'!I192</f>
        <v>0</v>
      </c>
      <c r="J192" s="43">
        <f>'[6]Base clients'!J192</f>
        <v>0</v>
      </c>
      <c r="K192" s="43">
        <f>'[6]Base clients'!K192</f>
        <v>0</v>
      </c>
      <c r="L192" s="43">
        <f>'[6]Base clients'!L192</f>
        <v>0</v>
      </c>
      <c r="M192" s="43">
        <f>'[6]Base clients'!M192</f>
        <v>0</v>
      </c>
      <c r="N192" s="43">
        <f>'[6]Base clients'!N192</f>
        <v>0</v>
      </c>
      <c r="O192" s="43">
        <f>'[6]Base clients'!O192</f>
        <v>0</v>
      </c>
      <c r="P192" s="43">
        <f>'[6]Base clients'!P192</f>
        <v>0</v>
      </c>
      <c r="Q192" s="43">
        <f>'[6]Base clients'!Q192</f>
        <v>0</v>
      </c>
    </row>
    <row r="193" spans="1:17" x14ac:dyDescent="0.25">
      <c r="A193" s="43" t="str">
        <f>'[6]Base clients'!A193</f>
        <v>C00188</v>
      </c>
      <c r="B193" s="43">
        <f>'[6]Base clients'!B193</f>
        <v>0</v>
      </c>
      <c r="C193" s="43">
        <f>'[6]Base clients'!C193</f>
        <v>0</v>
      </c>
      <c r="D193" s="43">
        <f>'[6]Base clients'!D193</f>
        <v>0</v>
      </c>
      <c r="E193" s="43">
        <f>'[6]Base clients'!E193</f>
        <v>0</v>
      </c>
      <c r="F193" s="43">
        <f>'[6]Base clients'!F193</f>
        <v>0</v>
      </c>
      <c r="G193" s="43">
        <f>'[6]Base clients'!G193</f>
        <v>0</v>
      </c>
      <c r="H193" s="43">
        <f>'[6]Base clients'!H193</f>
        <v>0</v>
      </c>
      <c r="I193" s="43">
        <f>'[6]Base clients'!I193</f>
        <v>0</v>
      </c>
      <c r="J193" s="43">
        <f>'[6]Base clients'!J193</f>
        <v>0</v>
      </c>
      <c r="K193" s="43">
        <f>'[6]Base clients'!K193</f>
        <v>0</v>
      </c>
      <c r="L193" s="43">
        <f>'[6]Base clients'!L193</f>
        <v>0</v>
      </c>
      <c r="M193" s="43">
        <f>'[6]Base clients'!M193</f>
        <v>0</v>
      </c>
      <c r="N193" s="43">
        <f>'[6]Base clients'!N193</f>
        <v>0</v>
      </c>
      <c r="O193" s="43">
        <f>'[6]Base clients'!O193</f>
        <v>0</v>
      </c>
      <c r="P193" s="43">
        <f>'[6]Base clients'!P193</f>
        <v>0</v>
      </c>
      <c r="Q193" s="43">
        <f>'[6]Base clients'!Q193</f>
        <v>0</v>
      </c>
    </row>
    <row r="194" spans="1:17" x14ac:dyDescent="0.25">
      <c r="A194" s="43" t="str">
        <f>'[6]Base clients'!A194</f>
        <v>C00189</v>
      </c>
      <c r="B194" s="43">
        <f>'[6]Base clients'!B194</f>
        <v>0</v>
      </c>
      <c r="C194" s="43">
        <f>'[6]Base clients'!C194</f>
        <v>0</v>
      </c>
      <c r="D194" s="43">
        <f>'[6]Base clients'!D194</f>
        <v>0</v>
      </c>
      <c r="E194" s="43">
        <f>'[6]Base clients'!E194</f>
        <v>0</v>
      </c>
      <c r="F194" s="43">
        <f>'[6]Base clients'!F194</f>
        <v>0</v>
      </c>
      <c r="G194" s="43">
        <f>'[6]Base clients'!G194</f>
        <v>0</v>
      </c>
      <c r="H194" s="43">
        <f>'[6]Base clients'!H194</f>
        <v>0</v>
      </c>
      <c r="I194" s="43">
        <f>'[6]Base clients'!I194</f>
        <v>0</v>
      </c>
      <c r="J194" s="43">
        <f>'[6]Base clients'!J194</f>
        <v>0</v>
      </c>
      <c r="K194" s="43">
        <f>'[6]Base clients'!K194</f>
        <v>0</v>
      </c>
      <c r="L194" s="43">
        <f>'[6]Base clients'!L194</f>
        <v>0</v>
      </c>
      <c r="M194" s="43">
        <f>'[6]Base clients'!M194</f>
        <v>0</v>
      </c>
      <c r="N194" s="43">
        <f>'[6]Base clients'!N194</f>
        <v>0</v>
      </c>
      <c r="O194" s="43">
        <f>'[6]Base clients'!O194</f>
        <v>0</v>
      </c>
      <c r="P194" s="43">
        <f>'[6]Base clients'!P194</f>
        <v>0</v>
      </c>
      <c r="Q194" s="43">
        <f>'[6]Base clients'!Q194</f>
        <v>0</v>
      </c>
    </row>
    <row r="195" spans="1:17" x14ac:dyDescent="0.25">
      <c r="A195" s="43" t="str">
        <f>'[6]Base clients'!A195</f>
        <v>C00190</v>
      </c>
      <c r="B195" s="43">
        <f>'[6]Base clients'!B195</f>
        <v>0</v>
      </c>
      <c r="C195" s="43">
        <f>'[6]Base clients'!C195</f>
        <v>0</v>
      </c>
      <c r="D195" s="43">
        <f>'[6]Base clients'!D195</f>
        <v>0</v>
      </c>
      <c r="E195" s="43">
        <f>'[6]Base clients'!E195</f>
        <v>0</v>
      </c>
      <c r="F195" s="43">
        <f>'[6]Base clients'!F195</f>
        <v>0</v>
      </c>
      <c r="G195" s="43">
        <f>'[6]Base clients'!G195</f>
        <v>0</v>
      </c>
      <c r="H195" s="43">
        <f>'[6]Base clients'!H195</f>
        <v>0</v>
      </c>
      <c r="I195" s="43">
        <f>'[6]Base clients'!I195</f>
        <v>0</v>
      </c>
      <c r="J195" s="43">
        <f>'[6]Base clients'!J195</f>
        <v>0</v>
      </c>
      <c r="K195" s="43">
        <f>'[6]Base clients'!K195</f>
        <v>0</v>
      </c>
      <c r="L195" s="43">
        <f>'[6]Base clients'!L195</f>
        <v>0</v>
      </c>
      <c r="M195" s="43">
        <f>'[6]Base clients'!M195</f>
        <v>0</v>
      </c>
      <c r="N195" s="43">
        <f>'[6]Base clients'!N195</f>
        <v>0</v>
      </c>
      <c r="O195" s="43">
        <f>'[6]Base clients'!O195</f>
        <v>0</v>
      </c>
      <c r="P195" s="43">
        <f>'[6]Base clients'!P195</f>
        <v>0</v>
      </c>
      <c r="Q195" s="43">
        <f>'[6]Base clients'!Q195</f>
        <v>0</v>
      </c>
    </row>
    <row r="196" spans="1:17" x14ac:dyDescent="0.25">
      <c r="A196" s="43" t="str">
        <f>'[6]Base clients'!A196</f>
        <v>C00191</v>
      </c>
      <c r="B196" s="43">
        <f>'[6]Base clients'!B196</f>
        <v>0</v>
      </c>
      <c r="C196" s="43">
        <f>'[6]Base clients'!C196</f>
        <v>0</v>
      </c>
      <c r="D196" s="43">
        <f>'[6]Base clients'!D196</f>
        <v>0</v>
      </c>
      <c r="E196" s="43">
        <f>'[6]Base clients'!E196</f>
        <v>0</v>
      </c>
      <c r="F196" s="43">
        <f>'[6]Base clients'!F196</f>
        <v>0</v>
      </c>
      <c r="G196" s="43">
        <f>'[6]Base clients'!G196</f>
        <v>0</v>
      </c>
      <c r="H196" s="43">
        <f>'[6]Base clients'!H196</f>
        <v>0</v>
      </c>
      <c r="I196" s="43">
        <f>'[6]Base clients'!I196</f>
        <v>0</v>
      </c>
      <c r="J196" s="43">
        <f>'[6]Base clients'!J196</f>
        <v>0</v>
      </c>
      <c r="K196" s="43">
        <f>'[6]Base clients'!K196</f>
        <v>0</v>
      </c>
      <c r="L196" s="43">
        <f>'[6]Base clients'!L196</f>
        <v>0</v>
      </c>
      <c r="M196" s="43">
        <f>'[6]Base clients'!M196</f>
        <v>0</v>
      </c>
      <c r="N196" s="43">
        <f>'[6]Base clients'!N196</f>
        <v>0</v>
      </c>
      <c r="O196" s="43">
        <f>'[6]Base clients'!O196</f>
        <v>0</v>
      </c>
      <c r="P196" s="43">
        <f>'[6]Base clients'!P196</f>
        <v>0</v>
      </c>
      <c r="Q196" s="43">
        <f>'[6]Base clients'!Q196</f>
        <v>0</v>
      </c>
    </row>
    <row r="197" spans="1:17" x14ac:dyDescent="0.25">
      <c r="A197" s="43" t="str">
        <f>'[6]Base clients'!A197</f>
        <v>C00192</v>
      </c>
      <c r="B197" s="43">
        <f>'[6]Base clients'!B197</f>
        <v>0</v>
      </c>
      <c r="C197" s="43">
        <f>'[6]Base clients'!C197</f>
        <v>0</v>
      </c>
      <c r="D197" s="43">
        <f>'[6]Base clients'!D197</f>
        <v>0</v>
      </c>
      <c r="E197" s="43">
        <f>'[6]Base clients'!E197</f>
        <v>0</v>
      </c>
      <c r="F197" s="43">
        <f>'[6]Base clients'!F197</f>
        <v>0</v>
      </c>
      <c r="G197" s="43">
        <f>'[6]Base clients'!G197</f>
        <v>0</v>
      </c>
      <c r="H197" s="43">
        <f>'[6]Base clients'!H197</f>
        <v>0</v>
      </c>
      <c r="I197" s="43">
        <f>'[6]Base clients'!I197</f>
        <v>0</v>
      </c>
      <c r="J197" s="43">
        <f>'[6]Base clients'!J197</f>
        <v>0</v>
      </c>
      <c r="K197" s="43">
        <f>'[6]Base clients'!K197</f>
        <v>0</v>
      </c>
      <c r="L197" s="43">
        <f>'[6]Base clients'!L197</f>
        <v>0</v>
      </c>
      <c r="M197" s="43">
        <f>'[6]Base clients'!M197</f>
        <v>0</v>
      </c>
      <c r="N197" s="43">
        <f>'[6]Base clients'!N197</f>
        <v>0</v>
      </c>
      <c r="O197" s="43">
        <f>'[6]Base clients'!O197</f>
        <v>0</v>
      </c>
      <c r="P197" s="43">
        <f>'[6]Base clients'!P197</f>
        <v>0</v>
      </c>
      <c r="Q197" s="43">
        <f>'[6]Base clients'!Q197</f>
        <v>0</v>
      </c>
    </row>
    <row r="198" spans="1:17" x14ac:dyDescent="0.25">
      <c r="A198" s="43" t="str">
        <f>'[6]Base clients'!A198</f>
        <v>C00193</v>
      </c>
      <c r="B198" s="43">
        <f>'[6]Base clients'!B198</f>
        <v>0</v>
      </c>
      <c r="C198" s="43">
        <f>'[6]Base clients'!C198</f>
        <v>0</v>
      </c>
      <c r="D198" s="43">
        <f>'[6]Base clients'!D198</f>
        <v>0</v>
      </c>
      <c r="E198" s="43">
        <f>'[6]Base clients'!E198</f>
        <v>0</v>
      </c>
      <c r="F198" s="43">
        <f>'[6]Base clients'!F198</f>
        <v>0</v>
      </c>
      <c r="G198" s="43">
        <f>'[6]Base clients'!G198</f>
        <v>0</v>
      </c>
      <c r="H198" s="43">
        <f>'[6]Base clients'!H198</f>
        <v>0</v>
      </c>
      <c r="I198" s="43">
        <f>'[6]Base clients'!I198</f>
        <v>0</v>
      </c>
      <c r="J198" s="43">
        <f>'[6]Base clients'!J198</f>
        <v>0</v>
      </c>
      <c r="K198" s="43">
        <f>'[6]Base clients'!K198</f>
        <v>0</v>
      </c>
      <c r="L198" s="43">
        <f>'[6]Base clients'!L198</f>
        <v>0</v>
      </c>
      <c r="M198" s="43">
        <f>'[6]Base clients'!M198</f>
        <v>0</v>
      </c>
      <c r="N198" s="43">
        <f>'[6]Base clients'!N198</f>
        <v>0</v>
      </c>
      <c r="O198" s="43">
        <f>'[6]Base clients'!O198</f>
        <v>0</v>
      </c>
      <c r="P198" s="43">
        <f>'[6]Base clients'!P198</f>
        <v>0</v>
      </c>
      <c r="Q198" s="43">
        <f>'[6]Base clients'!Q198</f>
        <v>0</v>
      </c>
    </row>
    <row r="199" spans="1:17" x14ac:dyDescent="0.25">
      <c r="A199" s="43" t="str">
        <f>'[6]Base clients'!A199</f>
        <v>C00194</v>
      </c>
      <c r="B199" s="43">
        <f>'[6]Base clients'!B199</f>
        <v>0</v>
      </c>
      <c r="C199" s="43">
        <f>'[6]Base clients'!C199</f>
        <v>0</v>
      </c>
      <c r="D199" s="43">
        <f>'[6]Base clients'!D199</f>
        <v>0</v>
      </c>
      <c r="E199" s="43">
        <f>'[6]Base clients'!E199</f>
        <v>0</v>
      </c>
      <c r="F199" s="43">
        <f>'[6]Base clients'!F199</f>
        <v>0</v>
      </c>
      <c r="G199" s="43">
        <f>'[6]Base clients'!G199</f>
        <v>0</v>
      </c>
      <c r="H199" s="43">
        <f>'[6]Base clients'!H199</f>
        <v>0</v>
      </c>
      <c r="I199" s="43">
        <f>'[6]Base clients'!I199</f>
        <v>0</v>
      </c>
      <c r="J199" s="43">
        <f>'[6]Base clients'!J199</f>
        <v>0</v>
      </c>
      <c r="K199" s="43">
        <f>'[6]Base clients'!K199</f>
        <v>0</v>
      </c>
      <c r="L199" s="43">
        <f>'[6]Base clients'!L199</f>
        <v>0</v>
      </c>
      <c r="M199" s="43">
        <f>'[6]Base clients'!M199</f>
        <v>0</v>
      </c>
      <c r="N199" s="43">
        <f>'[6]Base clients'!N199</f>
        <v>0</v>
      </c>
      <c r="O199" s="43">
        <f>'[6]Base clients'!O199</f>
        <v>0</v>
      </c>
      <c r="P199" s="43">
        <f>'[6]Base clients'!P199</f>
        <v>0</v>
      </c>
      <c r="Q199" s="43">
        <f>'[6]Base clients'!Q199</f>
        <v>0</v>
      </c>
    </row>
    <row r="200" spans="1:17" x14ac:dyDescent="0.25">
      <c r="A200" s="43" t="str">
        <f>'[6]Base clients'!A200</f>
        <v>C00195</v>
      </c>
      <c r="B200" s="43">
        <f>'[6]Base clients'!B200</f>
        <v>0</v>
      </c>
      <c r="C200" s="43">
        <f>'[6]Base clients'!C200</f>
        <v>0</v>
      </c>
      <c r="D200" s="43">
        <f>'[6]Base clients'!D200</f>
        <v>0</v>
      </c>
      <c r="E200" s="43">
        <f>'[6]Base clients'!E200</f>
        <v>0</v>
      </c>
      <c r="F200" s="43">
        <f>'[6]Base clients'!F200</f>
        <v>0</v>
      </c>
      <c r="G200" s="43">
        <f>'[6]Base clients'!G200</f>
        <v>0</v>
      </c>
      <c r="H200" s="43">
        <f>'[6]Base clients'!H200</f>
        <v>0</v>
      </c>
      <c r="I200" s="43">
        <f>'[6]Base clients'!I200</f>
        <v>0</v>
      </c>
      <c r="J200" s="43">
        <f>'[6]Base clients'!J200</f>
        <v>0</v>
      </c>
      <c r="K200" s="43">
        <f>'[6]Base clients'!K200</f>
        <v>0</v>
      </c>
      <c r="L200" s="43">
        <f>'[6]Base clients'!L200</f>
        <v>0</v>
      </c>
      <c r="M200" s="43">
        <f>'[6]Base clients'!M200</f>
        <v>0</v>
      </c>
      <c r="N200" s="43">
        <f>'[6]Base clients'!N200</f>
        <v>0</v>
      </c>
      <c r="O200" s="43">
        <f>'[6]Base clients'!O200</f>
        <v>0</v>
      </c>
      <c r="P200" s="43">
        <f>'[6]Base clients'!P200</f>
        <v>0</v>
      </c>
      <c r="Q200" s="43">
        <f>'[6]Base clients'!Q200</f>
        <v>0</v>
      </c>
    </row>
    <row r="201" spans="1:17" x14ac:dyDescent="0.25">
      <c r="A201" s="43" t="str">
        <f>'[6]Base clients'!A201</f>
        <v>C00196</v>
      </c>
      <c r="B201" s="43">
        <f>'[6]Base clients'!B201</f>
        <v>0</v>
      </c>
      <c r="C201" s="43">
        <f>'[6]Base clients'!C201</f>
        <v>0</v>
      </c>
      <c r="D201" s="43">
        <f>'[6]Base clients'!D201</f>
        <v>0</v>
      </c>
      <c r="E201" s="43">
        <f>'[6]Base clients'!E201</f>
        <v>0</v>
      </c>
      <c r="F201" s="43">
        <f>'[6]Base clients'!F201</f>
        <v>0</v>
      </c>
      <c r="G201" s="43">
        <f>'[6]Base clients'!G201</f>
        <v>0</v>
      </c>
      <c r="H201" s="43">
        <f>'[6]Base clients'!H201</f>
        <v>0</v>
      </c>
      <c r="I201" s="43">
        <f>'[6]Base clients'!I201</f>
        <v>0</v>
      </c>
      <c r="J201" s="43">
        <f>'[6]Base clients'!J201</f>
        <v>0</v>
      </c>
      <c r="K201" s="43">
        <f>'[6]Base clients'!K201</f>
        <v>0</v>
      </c>
      <c r="L201" s="43">
        <f>'[6]Base clients'!L201</f>
        <v>0</v>
      </c>
      <c r="M201" s="43">
        <f>'[6]Base clients'!M201</f>
        <v>0</v>
      </c>
      <c r="N201" s="43">
        <f>'[6]Base clients'!N201</f>
        <v>0</v>
      </c>
      <c r="O201" s="43">
        <f>'[6]Base clients'!O201</f>
        <v>0</v>
      </c>
      <c r="P201" s="43">
        <f>'[6]Base clients'!P201</f>
        <v>0</v>
      </c>
      <c r="Q201" s="43">
        <f>'[6]Base clients'!Q201</f>
        <v>0</v>
      </c>
    </row>
    <row r="202" spans="1:17" x14ac:dyDescent="0.25">
      <c r="A202" s="43" t="str">
        <f>'[6]Base clients'!A202</f>
        <v>C00197</v>
      </c>
      <c r="B202" s="43">
        <f>'[6]Base clients'!B202</f>
        <v>0</v>
      </c>
      <c r="C202" s="43">
        <f>'[6]Base clients'!C202</f>
        <v>0</v>
      </c>
      <c r="D202" s="43">
        <f>'[6]Base clients'!D202</f>
        <v>0</v>
      </c>
      <c r="E202" s="43">
        <f>'[6]Base clients'!E202</f>
        <v>0</v>
      </c>
      <c r="F202" s="43">
        <f>'[6]Base clients'!F202</f>
        <v>0</v>
      </c>
      <c r="G202" s="43">
        <f>'[6]Base clients'!G202</f>
        <v>0</v>
      </c>
      <c r="H202" s="43">
        <f>'[6]Base clients'!H202</f>
        <v>0</v>
      </c>
      <c r="I202" s="43">
        <f>'[6]Base clients'!I202</f>
        <v>0</v>
      </c>
      <c r="J202" s="43">
        <f>'[6]Base clients'!J202</f>
        <v>0</v>
      </c>
      <c r="K202" s="43">
        <f>'[6]Base clients'!K202</f>
        <v>0</v>
      </c>
      <c r="L202" s="43">
        <f>'[6]Base clients'!L202</f>
        <v>0</v>
      </c>
      <c r="M202" s="43">
        <f>'[6]Base clients'!M202</f>
        <v>0</v>
      </c>
      <c r="N202" s="43">
        <f>'[6]Base clients'!N202</f>
        <v>0</v>
      </c>
      <c r="O202" s="43">
        <f>'[6]Base clients'!O202</f>
        <v>0</v>
      </c>
      <c r="P202" s="43">
        <f>'[6]Base clients'!P202</f>
        <v>0</v>
      </c>
      <c r="Q202" s="43">
        <f>'[6]Base clients'!Q202</f>
        <v>0</v>
      </c>
    </row>
    <row r="203" spans="1:17" x14ac:dyDescent="0.25">
      <c r="A203" s="43" t="str">
        <f>'[6]Base clients'!A203</f>
        <v>C00198</v>
      </c>
      <c r="B203" s="43">
        <f>'[6]Base clients'!B203</f>
        <v>0</v>
      </c>
      <c r="C203" s="43">
        <f>'[6]Base clients'!C203</f>
        <v>0</v>
      </c>
      <c r="D203" s="43">
        <f>'[6]Base clients'!D203</f>
        <v>0</v>
      </c>
      <c r="E203" s="43">
        <f>'[6]Base clients'!E203</f>
        <v>0</v>
      </c>
      <c r="F203" s="43">
        <f>'[6]Base clients'!F203</f>
        <v>0</v>
      </c>
      <c r="G203" s="43">
        <f>'[6]Base clients'!G203</f>
        <v>0</v>
      </c>
      <c r="H203" s="43">
        <f>'[6]Base clients'!H203</f>
        <v>0</v>
      </c>
      <c r="I203" s="43">
        <f>'[6]Base clients'!I203</f>
        <v>0</v>
      </c>
      <c r="J203" s="43">
        <f>'[6]Base clients'!J203</f>
        <v>0</v>
      </c>
      <c r="K203" s="43">
        <f>'[6]Base clients'!K203</f>
        <v>0</v>
      </c>
      <c r="L203" s="43">
        <f>'[6]Base clients'!L203</f>
        <v>0</v>
      </c>
      <c r="M203" s="43">
        <f>'[6]Base clients'!M203</f>
        <v>0</v>
      </c>
      <c r="N203" s="43">
        <f>'[6]Base clients'!N203</f>
        <v>0</v>
      </c>
      <c r="O203" s="43">
        <f>'[6]Base clients'!O203</f>
        <v>0</v>
      </c>
      <c r="P203" s="43">
        <f>'[6]Base clients'!P203</f>
        <v>0</v>
      </c>
      <c r="Q203" s="43">
        <f>'[6]Base clients'!Q203</f>
        <v>0</v>
      </c>
    </row>
    <row r="204" spans="1:17" x14ac:dyDescent="0.25">
      <c r="A204" s="43" t="str">
        <f>'[6]Base clients'!A204</f>
        <v>C00199</v>
      </c>
      <c r="B204" s="43">
        <f>'[6]Base clients'!B204</f>
        <v>0</v>
      </c>
      <c r="C204" s="43">
        <f>'[6]Base clients'!C204</f>
        <v>0</v>
      </c>
      <c r="D204" s="43">
        <f>'[6]Base clients'!D204</f>
        <v>0</v>
      </c>
      <c r="E204" s="43">
        <f>'[6]Base clients'!E204</f>
        <v>0</v>
      </c>
      <c r="F204" s="43">
        <f>'[6]Base clients'!F204</f>
        <v>0</v>
      </c>
      <c r="G204" s="43">
        <f>'[6]Base clients'!G204</f>
        <v>0</v>
      </c>
      <c r="H204" s="43">
        <f>'[6]Base clients'!H204</f>
        <v>0</v>
      </c>
      <c r="I204" s="43">
        <f>'[6]Base clients'!I204</f>
        <v>0</v>
      </c>
      <c r="J204" s="43">
        <f>'[6]Base clients'!J204</f>
        <v>0</v>
      </c>
      <c r="K204" s="43">
        <f>'[6]Base clients'!K204</f>
        <v>0</v>
      </c>
      <c r="L204" s="43">
        <f>'[6]Base clients'!L204</f>
        <v>0</v>
      </c>
      <c r="M204" s="43">
        <f>'[6]Base clients'!M204</f>
        <v>0</v>
      </c>
      <c r="N204" s="43">
        <f>'[6]Base clients'!N204</f>
        <v>0</v>
      </c>
      <c r="O204" s="43">
        <f>'[6]Base clients'!O204</f>
        <v>0</v>
      </c>
      <c r="P204" s="43">
        <f>'[6]Base clients'!P204</f>
        <v>0</v>
      </c>
      <c r="Q204" s="43">
        <f>'[6]Base clients'!Q204</f>
        <v>0</v>
      </c>
    </row>
    <row r="205" spans="1:17" x14ac:dyDescent="0.25">
      <c r="A205" s="43" t="str">
        <f>'[6]Base clients'!A205</f>
        <v>C00200</v>
      </c>
      <c r="B205" s="43">
        <f>'[6]Base clients'!B205</f>
        <v>0</v>
      </c>
      <c r="C205" s="43">
        <f>'[6]Base clients'!C205</f>
        <v>0</v>
      </c>
      <c r="D205" s="43">
        <f>'[6]Base clients'!D205</f>
        <v>0</v>
      </c>
      <c r="E205" s="43">
        <f>'[6]Base clients'!E205</f>
        <v>0</v>
      </c>
      <c r="F205" s="43">
        <f>'[6]Base clients'!F205</f>
        <v>0</v>
      </c>
      <c r="G205" s="43">
        <f>'[6]Base clients'!G205</f>
        <v>0</v>
      </c>
      <c r="H205" s="43">
        <f>'[6]Base clients'!H205</f>
        <v>0</v>
      </c>
      <c r="I205" s="43">
        <f>'[6]Base clients'!I205</f>
        <v>0</v>
      </c>
      <c r="J205" s="43">
        <f>'[6]Base clients'!J205</f>
        <v>0</v>
      </c>
      <c r="K205" s="43">
        <f>'[6]Base clients'!K205</f>
        <v>0</v>
      </c>
      <c r="L205" s="43">
        <f>'[6]Base clients'!L205</f>
        <v>0</v>
      </c>
      <c r="M205" s="43">
        <f>'[6]Base clients'!M205</f>
        <v>0</v>
      </c>
      <c r="N205" s="43">
        <f>'[6]Base clients'!N205</f>
        <v>0</v>
      </c>
      <c r="O205" s="43">
        <f>'[6]Base clients'!O205</f>
        <v>0</v>
      </c>
      <c r="P205" s="43">
        <f>'[6]Base clients'!P205</f>
        <v>0</v>
      </c>
      <c r="Q205" s="43">
        <f>'[6]Base clients'!Q205</f>
        <v>0</v>
      </c>
    </row>
    <row r="206" spans="1:17" x14ac:dyDescent="0.25">
      <c r="A206" s="43" t="str">
        <f>'[6]Base clients'!A206</f>
        <v>C00201</v>
      </c>
      <c r="B206" s="43">
        <f>'[6]Base clients'!B206</f>
        <v>0</v>
      </c>
      <c r="C206" s="43">
        <f>'[6]Base clients'!C206</f>
        <v>0</v>
      </c>
      <c r="D206" s="43">
        <f>'[6]Base clients'!D206</f>
        <v>0</v>
      </c>
      <c r="E206" s="43">
        <f>'[6]Base clients'!E206</f>
        <v>0</v>
      </c>
      <c r="F206" s="43">
        <f>'[6]Base clients'!F206</f>
        <v>0</v>
      </c>
      <c r="G206" s="43">
        <f>'[6]Base clients'!G206</f>
        <v>0</v>
      </c>
      <c r="H206" s="43">
        <f>'[6]Base clients'!H206</f>
        <v>0</v>
      </c>
      <c r="I206" s="43">
        <f>'[6]Base clients'!I206</f>
        <v>0</v>
      </c>
      <c r="J206" s="43">
        <f>'[6]Base clients'!J206</f>
        <v>0</v>
      </c>
      <c r="K206" s="43">
        <f>'[6]Base clients'!K206</f>
        <v>0</v>
      </c>
      <c r="L206" s="43">
        <f>'[6]Base clients'!L206</f>
        <v>0</v>
      </c>
      <c r="M206" s="43">
        <f>'[6]Base clients'!M206</f>
        <v>0</v>
      </c>
      <c r="N206" s="43">
        <f>'[6]Base clients'!N206</f>
        <v>0</v>
      </c>
      <c r="O206" s="43">
        <f>'[6]Base clients'!O206</f>
        <v>0</v>
      </c>
      <c r="P206" s="43">
        <f>'[6]Base clients'!P206</f>
        <v>0</v>
      </c>
      <c r="Q206" s="43">
        <f>'[6]Base clients'!Q206</f>
        <v>0</v>
      </c>
    </row>
    <row r="207" spans="1:17" x14ac:dyDescent="0.25">
      <c r="A207" s="43" t="str">
        <f>'[6]Base clients'!A207</f>
        <v>C00202</v>
      </c>
      <c r="B207" s="43">
        <f>'[6]Base clients'!B207</f>
        <v>0</v>
      </c>
      <c r="C207" s="43">
        <f>'[6]Base clients'!C207</f>
        <v>0</v>
      </c>
      <c r="D207" s="43">
        <f>'[6]Base clients'!D207</f>
        <v>0</v>
      </c>
      <c r="E207" s="43">
        <f>'[6]Base clients'!E207</f>
        <v>0</v>
      </c>
      <c r="F207" s="43">
        <f>'[6]Base clients'!F207</f>
        <v>0</v>
      </c>
      <c r="G207" s="43">
        <f>'[6]Base clients'!G207</f>
        <v>0</v>
      </c>
      <c r="H207" s="43">
        <f>'[6]Base clients'!H207</f>
        <v>0</v>
      </c>
      <c r="I207" s="43">
        <f>'[6]Base clients'!I207</f>
        <v>0</v>
      </c>
      <c r="J207" s="43">
        <f>'[6]Base clients'!J207</f>
        <v>0</v>
      </c>
      <c r="K207" s="43">
        <f>'[6]Base clients'!K207</f>
        <v>0</v>
      </c>
      <c r="L207" s="43">
        <f>'[6]Base clients'!L207</f>
        <v>0</v>
      </c>
      <c r="M207" s="43">
        <f>'[6]Base clients'!M207</f>
        <v>0</v>
      </c>
      <c r="N207" s="43">
        <f>'[6]Base clients'!N207</f>
        <v>0</v>
      </c>
      <c r="O207" s="43">
        <f>'[6]Base clients'!O207</f>
        <v>0</v>
      </c>
      <c r="P207" s="43">
        <f>'[6]Base clients'!P207</f>
        <v>0</v>
      </c>
      <c r="Q207" s="43">
        <f>'[6]Base clients'!Q207</f>
        <v>0</v>
      </c>
    </row>
    <row r="208" spans="1:17" x14ac:dyDescent="0.25">
      <c r="A208" s="43" t="str">
        <f>'[6]Base clients'!A208</f>
        <v>C00203</v>
      </c>
      <c r="B208" s="43">
        <f>'[6]Base clients'!B208</f>
        <v>0</v>
      </c>
      <c r="C208" s="43">
        <f>'[6]Base clients'!C208</f>
        <v>0</v>
      </c>
      <c r="D208" s="43">
        <f>'[6]Base clients'!D208</f>
        <v>0</v>
      </c>
      <c r="E208" s="43">
        <f>'[6]Base clients'!E208</f>
        <v>0</v>
      </c>
      <c r="F208" s="43">
        <f>'[6]Base clients'!F208</f>
        <v>0</v>
      </c>
      <c r="G208" s="43">
        <f>'[6]Base clients'!G208</f>
        <v>0</v>
      </c>
      <c r="H208" s="43">
        <f>'[6]Base clients'!H208</f>
        <v>0</v>
      </c>
      <c r="I208" s="43">
        <f>'[6]Base clients'!I208</f>
        <v>0</v>
      </c>
      <c r="J208" s="43">
        <f>'[6]Base clients'!J208</f>
        <v>0</v>
      </c>
      <c r="K208" s="43">
        <f>'[6]Base clients'!K208</f>
        <v>0</v>
      </c>
      <c r="L208" s="43">
        <f>'[6]Base clients'!L208</f>
        <v>0</v>
      </c>
      <c r="M208" s="43">
        <f>'[6]Base clients'!M208</f>
        <v>0</v>
      </c>
      <c r="N208" s="43">
        <f>'[6]Base clients'!N208</f>
        <v>0</v>
      </c>
      <c r="O208" s="43">
        <f>'[6]Base clients'!O208</f>
        <v>0</v>
      </c>
      <c r="P208" s="43">
        <f>'[6]Base clients'!P208</f>
        <v>0</v>
      </c>
      <c r="Q208" s="43">
        <f>'[6]Base clients'!Q208</f>
        <v>0</v>
      </c>
    </row>
    <row r="209" spans="1:17" x14ac:dyDescent="0.25">
      <c r="A209" s="43" t="str">
        <f>'[6]Base clients'!A209</f>
        <v>C00204</v>
      </c>
      <c r="B209" s="43">
        <f>'[6]Base clients'!B209</f>
        <v>0</v>
      </c>
      <c r="C209" s="43">
        <f>'[6]Base clients'!C209</f>
        <v>0</v>
      </c>
      <c r="D209" s="43">
        <f>'[6]Base clients'!D209</f>
        <v>0</v>
      </c>
      <c r="E209" s="43">
        <f>'[6]Base clients'!E209</f>
        <v>0</v>
      </c>
      <c r="F209" s="43">
        <f>'[6]Base clients'!F209</f>
        <v>0</v>
      </c>
      <c r="G209" s="43">
        <f>'[6]Base clients'!G209</f>
        <v>0</v>
      </c>
      <c r="H209" s="43">
        <f>'[6]Base clients'!H209</f>
        <v>0</v>
      </c>
      <c r="I209" s="43">
        <f>'[6]Base clients'!I209</f>
        <v>0</v>
      </c>
      <c r="J209" s="43">
        <f>'[6]Base clients'!J209</f>
        <v>0</v>
      </c>
      <c r="K209" s="43">
        <f>'[6]Base clients'!K209</f>
        <v>0</v>
      </c>
      <c r="L209" s="43">
        <f>'[6]Base clients'!L209</f>
        <v>0</v>
      </c>
      <c r="M209" s="43">
        <f>'[6]Base clients'!M209</f>
        <v>0</v>
      </c>
      <c r="N209" s="43">
        <f>'[6]Base clients'!N209</f>
        <v>0</v>
      </c>
      <c r="O209" s="43">
        <f>'[6]Base clients'!O209</f>
        <v>0</v>
      </c>
      <c r="P209" s="43">
        <f>'[6]Base clients'!P209</f>
        <v>0</v>
      </c>
      <c r="Q209" s="43">
        <f>'[6]Base clients'!Q209</f>
        <v>0</v>
      </c>
    </row>
    <row r="210" spans="1:17" x14ac:dyDescent="0.25">
      <c r="A210" s="43" t="str">
        <f>'[6]Base clients'!A210</f>
        <v>C00205</v>
      </c>
      <c r="B210" s="43">
        <f>'[6]Base clients'!B210</f>
        <v>0</v>
      </c>
      <c r="C210" s="43">
        <f>'[6]Base clients'!C210</f>
        <v>0</v>
      </c>
      <c r="D210" s="43">
        <f>'[6]Base clients'!D210</f>
        <v>0</v>
      </c>
      <c r="E210" s="43">
        <f>'[6]Base clients'!E210</f>
        <v>0</v>
      </c>
      <c r="F210" s="43">
        <f>'[6]Base clients'!F210</f>
        <v>0</v>
      </c>
      <c r="G210" s="43">
        <f>'[6]Base clients'!G210</f>
        <v>0</v>
      </c>
      <c r="H210" s="43">
        <f>'[6]Base clients'!H210</f>
        <v>0</v>
      </c>
      <c r="I210" s="43">
        <f>'[6]Base clients'!I210</f>
        <v>0</v>
      </c>
      <c r="J210" s="43">
        <f>'[6]Base clients'!J210</f>
        <v>0</v>
      </c>
      <c r="K210" s="43">
        <f>'[6]Base clients'!K210</f>
        <v>0</v>
      </c>
      <c r="L210" s="43">
        <f>'[6]Base clients'!L210</f>
        <v>0</v>
      </c>
      <c r="M210" s="43">
        <f>'[6]Base clients'!M210</f>
        <v>0</v>
      </c>
      <c r="N210" s="43">
        <f>'[6]Base clients'!N210</f>
        <v>0</v>
      </c>
      <c r="O210" s="43">
        <f>'[6]Base clients'!O210</f>
        <v>0</v>
      </c>
      <c r="P210" s="43">
        <f>'[6]Base clients'!P210</f>
        <v>0</v>
      </c>
      <c r="Q210" s="43">
        <f>'[6]Base clients'!Q210</f>
        <v>0</v>
      </c>
    </row>
    <row r="211" spans="1:17" x14ac:dyDescent="0.25">
      <c r="A211" s="43" t="str">
        <f>'[6]Base clients'!A211</f>
        <v>C00206</v>
      </c>
      <c r="B211" s="43">
        <f>'[6]Base clients'!B211</f>
        <v>0</v>
      </c>
      <c r="C211" s="43">
        <f>'[6]Base clients'!C211</f>
        <v>0</v>
      </c>
      <c r="D211" s="43">
        <f>'[6]Base clients'!D211</f>
        <v>0</v>
      </c>
      <c r="E211" s="43">
        <f>'[6]Base clients'!E211</f>
        <v>0</v>
      </c>
      <c r="F211" s="43">
        <f>'[6]Base clients'!F211</f>
        <v>0</v>
      </c>
      <c r="G211" s="43">
        <f>'[6]Base clients'!G211</f>
        <v>0</v>
      </c>
      <c r="H211" s="43">
        <f>'[6]Base clients'!H211</f>
        <v>0</v>
      </c>
      <c r="I211" s="43">
        <f>'[6]Base clients'!I211</f>
        <v>0</v>
      </c>
      <c r="J211" s="43">
        <f>'[6]Base clients'!J211</f>
        <v>0</v>
      </c>
      <c r="K211" s="43">
        <f>'[6]Base clients'!K211</f>
        <v>0</v>
      </c>
      <c r="L211" s="43">
        <f>'[6]Base clients'!L211</f>
        <v>0</v>
      </c>
      <c r="M211" s="43">
        <f>'[6]Base clients'!M211</f>
        <v>0</v>
      </c>
      <c r="N211" s="43">
        <f>'[6]Base clients'!N211</f>
        <v>0</v>
      </c>
      <c r="O211" s="43">
        <f>'[6]Base clients'!O211</f>
        <v>0</v>
      </c>
      <c r="P211" s="43">
        <f>'[6]Base clients'!P211</f>
        <v>0</v>
      </c>
      <c r="Q211" s="43">
        <f>'[6]Base clients'!Q211</f>
        <v>0</v>
      </c>
    </row>
    <row r="212" spans="1:17" x14ac:dyDescent="0.25">
      <c r="A212" s="43" t="str">
        <f>'[6]Base clients'!A212</f>
        <v>C00207</v>
      </c>
      <c r="B212" s="43">
        <f>'[6]Base clients'!B212</f>
        <v>0</v>
      </c>
      <c r="C212" s="43">
        <f>'[6]Base clients'!C212</f>
        <v>0</v>
      </c>
      <c r="D212" s="43">
        <f>'[6]Base clients'!D212</f>
        <v>0</v>
      </c>
      <c r="E212" s="43">
        <f>'[6]Base clients'!E212</f>
        <v>0</v>
      </c>
      <c r="F212" s="43">
        <f>'[6]Base clients'!F212</f>
        <v>0</v>
      </c>
      <c r="G212" s="43">
        <f>'[6]Base clients'!G212</f>
        <v>0</v>
      </c>
      <c r="H212" s="43">
        <f>'[6]Base clients'!H212</f>
        <v>0</v>
      </c>
      <c r="I212" s="43">
        <f>'[6]Base clients'!I212</f>
        <v>0</v>
      </c>
      <c r="J212" s="43">
        <f>'[6]Base clients'!J212</f>
        <v>0</v>
      </c>
      <c r="K212" s="43">
        <f>'[6]Base clients'!K212</f>
        <v>0</v>
      </c>
      <c r="L212" s="43">
        <f>'[6]Base clients'!L212</f>
        <v>0</v>
      </c>
      <c r="M212" s="43">
        <f>'[6]Base clients'!M212</f>
        <v>0</v>
      </c>
      <c r="N212" s="43">
        <f>'[6]Base clients'!N212</f>
        <v>0</v>
      </c>
      <c r="O212" s="43">
        <f>'[6]Base clients'!O212</f>
        <v>0</v>
      </c>
      <c r="P212" s="43">
        <f>'[6]Base clients'!P212</f>
        <v>0</v>
      </c>
      <c r="Q212" s="43">
        <f>'[6]Base clients'!Q212</f>
        <v>0</v>
      </c>
    </row>
    <row r="213" spans="1:17" x14ac:dyDescent="0.25">
      <c r="A213" s="43" t="str">
        <f>'[6]Base clients'!A213</f>
        <v>C00208</v>
      </c>
      <c r="B213" s="43">
        <f>'[6]Base clients'!B213</f>
        <v>0</v>
      </c>
      <c r="C213" s="43">
        <f>'[6]Base clients'!C213</f>
        <v>0</v>
      </c>
      <c r="D213" s="43">
        <f>'[6]Base clients'!D213</f>
        <v>0</v>
      </c>
      <c r="E213" s="43">
        <f>'[6]Base clients'!E213</f>
        <v>0</v>
      </c>
      <c r="F213" s="43">
        <f>'[6]Base clients'!F213</f>
        <v>0</v>
      </c>
      <c r="G213" s="43">
        <f>'[6]Base clients'!G213</f>
        <v>0</v>
      </c>
      <c r="H213" s="43">
        <f>'[6]Base clients'!H213</f>
        <v>0</v>
      </c>
      <c r="I213" s="43">
        <f>'[6]Base clients'!I213</f>
        <v>0</v>
      </c>
      <c r="J213" s="43">
        <f>'[6]Base clients'!J213</f>
        <v>0</v>
      </c>
      <c r="K213" s="43">
        <f>'[6]Base clients'!K213</f>
        <v>0</v>
      </c>
      <c r="L213" s="43">
        <f>'[6]Base clients'!L213</f>
        <v>0</v>
      </c>
      <c r="M213" s="43">
        <f>'[6]Base clients'!M213</f>
        <v>0</v>
      </c>
      <c r="N213" s="43">
        <f>'[6]Base clients'!N213</f>
        <v>0</v>
      </c>
      <c r="O213" s="43">
        <f>'[6]Base clients'!O213</f>
        <v>0</v>
      </c>
      <c r="P213" s="43">
        <f>'[6]Base clients'!P213</f>
        <v>0</v>
      </c>
      <c r="Q213" s="43">
        <f>'[6]Base clients'!Q213</f>
        <v>0</v>
      </c>
    </row>
    <row r="214" spans="1:17" x14ac:dyDescent="0.25">
      <c r="A214" s="43" t="str">
        <f>'[6]Base clients'!A214</f>
        <v>C00209</v>
      </c>
      <c r="B214" s="43">
        <f>'[6]Base clients'!B214</f>
        <v>0</v>
      </c>
      <c r="C214" s="43">
        <f>'[6]Base clients'!C214</f>
        <v>0</v>
      </c>
      <c r="D214" s="43">
        <f>'[6]Base clients'!D214</f>
        <v>0</v>
      </c>
      <c r="E214" s="43">
        <f>'[6]Base clients'!E214</f>
        <v>0</v>
      </c>
      <c r="F214" s="43">
        <f>'[6]Base clients'!F214</f>
        <v>0</v>
      </c>
      <c r="G214" s="43">
        <f>'[6]Base clients'!G214</f>
        <v>0</v>
      </c>
      <c r="H214" s="43">
        <f>'[6]Base clients'!H214</f>
        <v>0</v>
      </c>
      <c r="I214" s="43">
        <f>'[6]Base clients'!I214</f>
        <v>0</v>
      </c>
      <c r="J214" s="43">
        <f>'[6]Base clients'!J214</f>
        <v>0</v>
      </c>
      <c r="K214" s="43">
        <f>'[6]Base clients'!K214</f>
        <v>0</v>
      </c>
      <c r="L214" s="43">
        <f>'[6]Base clients'!L214</f>
        <v>0</v>
      </c>
      <c r="M214" s="43">
        <f>'[6]Base clients'!M214</f>
        <v>0</v>
      </c>
      <c r="N214" s="43">
        <f>'[6]Base clients'!N214</f>
        <v>0</v>
      </c>
      <c r="O214" s="43">
        <f>'[6]Base clients'!O214</f>
        <v>0</v>
      </c>
      <c r="P214" s="43">
        <f>'[6]Base clients'!P214</f>
        <v>0</v>
      </c>
      <c r="Q214" s="43">
        <f>'[6]Base clients'!Q214</f>
        <v>0</v>
      </c>
    </row>
    <row r="215" spans="1:17" x14ac:dyDescent="0.25">
      <c r="A215" s="43" t="str">
        <f>'[6]Base clients'!A215</f>
        <v>C00210</v>
      </c>
      <c r="B215" s="43">
        <f>'[6]Base clients'!B215</f>
        <v>0</v>
      </c>
      <c r="C215" s="43">
        <f>'[6]Base clients'!C215</f>
        <v>0</v>
      </c>
      <c r="D215" s="43">
        <f>'[6]Base clients'!D215</f>
        <v>0</v>
      </c>
      <c r="E215" s="43">
        <f>'[6]Base clients'!E215</f>
        <v>0</v>
      </c>
      <c r="F215" s="43">
        <f>'[6]Base clients'!F215</f>
        <v>0</v>
      </c>
      <c r="G215" s="43">
        <f>'[6]Base clients'!G215</f>
        <v>0</v>
      </c>
      <c r="H215" s="43">
        <f>'[6]Base clients'!H215</f>
        <v>0</v>
      </c>
      <c r="I215" s="43">
        <f>'[6]Base clients'!I215</f>
        <v>0</v>
      </c>
      <c r="J215" s="43">
        <f>'[6]Base clients'!J215</f>
        <v>0</v>
      </c>
      <c r="K215" s="43">
        <f>'[6]Base clients'!K215</f>
        <v>0</v>
      </c>
      <c r="L215" s="43">
        <f>'[6]Base clients'!L215</f>
        <v>0</v>
      </c>
      <c r="M215" s="43">
        <f>'[6]Base clients'!M215</f>
        <v>0</v>
      </c>
      <c r="N215" s="43">
        <f>'[6]Base clients'!N215</f>
        <v>0</v>
      </c>
      <c r="O215" s="43">
        <f>'[6]Base clients'!O215</f>
        <v>0</v>
      </c>
      <c r="P215" s="43">
        <f>'[6]Base clients'!P215</f>
        <v>0</v>
      </c>
      <c r="Q215" s="43">
        <f>'[6]Base clients'!Q215</f>
        <v>0</v>
      </c>
    </row>
    <row r="216" spans="1:17" x14ac:dyDescent="0.25">
      <c r="A216" s="43" t="str">
        <f>'[6]Base clients'!A216</f>
        <v>C00211</v>
      </c>
      <c r="B216" s="43">
        <f>'[6]Base clients'!B216</f>
        <v>0</v>
      </c>
      <c r="C216" s="43">
        <f>'[6]Base clients'!C216</f>
        <v>0</v>
      </c>
      <c r="D216" s="43">
        <f>'[6]Base clients'!D216</f>
        <v>0</v>
      </c>
      <c r="E216" s="43">
        <f>'[6]Base clients'!E216</f>
        <v>0</v>
      </c>
      <c r="F216" s="43">
        <f>'[6]Base clients'!F216</f>
        <v>0</v>
      </c>
      <c r="G216" s="43">
        <f>'[6]Base clients'!G216</f>
        <v>0</v>
      </c>
      <c r="H216" s="43">
        <f>'[6]Base clients'!H216</f>
        <v>0</v>
      </c>
      <c r="I216" s="43">
        <f>'[6]Base clients'!I216</f>
        <v>0</v>
      </c>
      <c r="J216" s="43">
        <f>'[6]Base clients'!J216</f>
        <v>0</v>
      </c>
      <c r="K216" s="43">
        <f>'[6]Base clients'!K216</f>
        <v>0</v>
      </c>
      <c r="L216" s="43">
        <f>'[6]Base clients'!L216</f>
        <v>0</v>
      </c>
      <c r="M216" s="43">
        <f>'[6]Base clients'!M216</f>
        <v>0</v>
      </c>
      <c r="N216" s="43">
        <f>'[6]Base clients'!N216</f>
        <v>0</v>
      </c>
      <c r="O216" s="43">
        <f>'[6]Base clients'!O216</f>
        <v>0</v>
      </c>
      <c r="P216" s="43">
        <f>'[6]Base clients'!P216</f>
        <v>0</v>
      </c>
      <c r="Q216" s="43">
        <f>'[6]Base clients'!Q216</f>
        <v>0</v>
      </c>
    </row>
    <row r="217" spans="1:17" x14ac:dyDescent="0.25">
      <c r="A217" s="43" t="str">
        <f>'[6]Base clients'!A217</f>
        <v>C00212</v>
      </c>
      <c r="B217" s="43">
        <f>'[6]Base clients'!B217</f>
        <v>0</v>
      </c>
      <c r="C217" s="43">
        <f>'[6]Base clients'!C217</f>
        <v>0</v>
      </c>
      <c r="D217" s="43">
        <f>'[6]Base clients'!D217</f>
        <v>0</v>
      </c>
      <c r="E217" s="43">
        <f>'[6]Base clients'!E217</f>
        <v>0</v>
      </c>
      <c r="F217" s="43">
        <f>'[6]Base clients'!F217</f>
        <v>0</v>
      </c>
      <c r="G217" s="43">
        <f>'[6]Base clients'!G217</f>
        <v>0</v>
      </c>
      <c r="H217" s="43">
        <f>'[6]Base clients'!H217</f>
        <v>0</v>
      </c>
      <c r="I217" s="43">
        <f>'[6]Base clients'!I217</f>
        <v>0</v>
      </c>
      <c r="J217" s="43">
        <f>'[6]Base clients'!J217</f>
        <v>0</v>
      </c>
      <c r="K217" s="43">
        <f>'[6]Base clients'!K217</f>
        <v>0</v>
      </c>
      <c r="L217" s="43">
        <f>'[6]Base clients'!L217</f>
        <v>0</v>
      </c>
      <c r="M217" s="43">
        <f>'[6]Base clients'!M217</f>
        <v>0</v>
      </c>
      <c r="N217" s="43">
        <f>'[6]Base clients'!N217</f>
        <v>0</v>
      </c>
      <c r="O217" s="43">
        <f>'[6]Base clients'!O217</f>
        <v>0</v>
      </c>
      <c r="P217" s="43">
        <f>'[6]Base clients'!P217</f>
        <v>0</v>
      </c>
      <c r="Q217" s="43">
        <f>'[6]Base clients'!Q217</f>
        <v>0</v>
      </c>
    </row>
    <row r="218" spans="1:17" x14ac:dyDescent="0.25">
      <c r="A218" s="43" t="str">
        <f>'[6]Base clients'!A218</f>
        <v>C00213</v>
      </c>
      <c r="B218" s="43">
        <f>'[6]Base clients'!B218</f>
        <v>0</v>
      </c>
      <c r="C218" s="43">
        <f>'[6]Base clients'!C218</f>
        <v>0</v>
      </c>
      <c r="D218" s="43">
        <f>'[6]Base clients'!D218</f>
        <v>0</v>
      </c>
      <c r="E218" s="43">
        <f>'[6]Base clients'!E218</f>
        <v>0</v>
      </c>
      <c r="F218" s="43">
        <f>'[6]Base clients'!F218</f>
        <v>0</v>
      </c>
      <c r="G218" s="43">
        <f>'[6]Base clients'!G218</f>
        <v>0</v>
      </c>
      <c r="H218" s="43">
        <f>'[6]Base clients'!H218</f>
        <v>0</v>
      </c>
      <c r="I218" s="43">
        <f>'[6]Base clients'!I218</f>
        <v>0</v>
      </c>
      <c r="J218" s="43">
        <f>'[6]Base clients'!J218</f>
        <v>0</v>
      </c>
      <c r="K218" s="43">
        <f>'[6]Base clients'!K218</f>
        <v>0</v>
      </c>
      <c r="L218" s="43">
        <f>'[6]Base clients'!L218</f>
        <v>0</v>
      </c>
      <c r="M218" s="43">
        <f>'[6]Base clients'!M218</f>
        <v>0</v>
      </c>
      <c r="N218" s="43">
        <f>'[6]Base clients'!N218</f>
        <v>0</v>
      </c>
      <c r="O218" s="43">
        <f>'[6]Base clients'!O218</f>
        <v>0</v>
      </c>
      <c r="P218" s="43">
        <f>'[6]Base clients'!P218</f>
        <v>0</v>
      </c>
      <c r="Q218" s="43">
        <f>'[6]Base clients'!Q218</f>
        <v>0</v>
      </c>
    </row>
    <row r="219" spans="1:17" x14ac:dyDescent="0.25">
      <c r="A219" s="43" t="str">
        <f>'[6]Base clients'!A219</f>
        <v>C00214</v>
      </c>
      <c r="B219" s="43">
        <f>'[6]Base clients'!B219</f>
        <v>0</v>
      </c>
      <c r="C219" s="43">
        <f>'[6]Base clients'!C219</f>
        <v>0</v>
      </c>
      <c r="D219" s="43">
        <f>'[6]Base clients'!D219</f>
        <v>0</v>
      </c>
      <c r="E219" s="43">
        <f>'[6]Base clients'!E219</f>
        <v>0</v>
      </c>
      <c r="F219" s="43">
        <f>'[6]Base clients'!F219</f>
        <v>0</v>
      </c>
      <c r="G219" s="43">
        <f>'[6]Base clients'!G219</f>
        <v>0</v>
      </c>
      <c r="H219" s="43">
        <f>'[6]Base clients'!H219</f>
        <v>0</v>
      </c>
      <c r="I219" s="43">
        <f>'[6]Base clients'!I219</f>
        <v>0</v>
      </c>
      <c r="J219" s="43">
        <f>'[6]Base clients'!J219</f>
        <v>0</v>
      </c>
      <c r="K219" s="43">
        <f>'[6]Base clients'!K219</f>
        <v>0</v>
      </c>
      <c r="L219" s="43">
        <f>'[6]Base clients'!L219</f>
        <v>0</v>
      </c>
      <c r="M219" s="43">
        <f>'[6]Base clients'!M219</f>
        <v>0</v>
      </c>
      <c r="N219" s="43">
        <f>'[6]Base clients'!N219</f>
        <v>0</v>
      </c>
      <c r="O219" s="43">
        <f>'[6]Base clients'!O219</f>
        <v>0</v>
      </c>
      <c r="P219" s="43">
        <f>'[6]Base clients'!P219</f>
        <v>0</v>
      </c>
      <c r="Q219" s="43">
        <f>'[6]Base clients'!Q219</f>
        <v>0</v>
      </c>
    </row>
    <row r="220" spans="1:17" x14ac:dyDescent="0.25">
      <c r="A220" s="43" t="str">
        <f>'[6]Base clients'!A220</f>
        <v>C00215</v>
      </c>
      <c r="B220" s="43">
        <f>'[6]Base clients'!B220</f>
        <v>0</v>
      </c>
      <c r="C220" s="43">
        <f>'[6]Base clients'!C220</f>
        <v>0</v>
      </c>
      <c r="D220" s="43">
        <f>'[6]Base clients'!D220</f>
        <v>0</v>
      </c>
      <c r="E220" s="43">
        <f>'[6]Base clients'!E220</f>
        <v>0</v>
      </c>
      <c r="F220" s="43">
        <f>'[6]Base clients'!F220</f>
        <v>0</v>
      </c>
      <c r="G220" s="43">
        <f>'[6]Base clients'!G220</f>
        <v>0</v>
      </c>
      <c r="H220" s="43">
        <f>'[6]Base clients'!H220</f>
        <v>0</v>
      </c>
      <c r="I220" s="43">
        <f>'[6]Base clients'!I220</f>
        <v>0</v>
      </c>
      <c r="J220" s="43">
        <f>'[6]Base clients'!J220</f>
        <v>0</v>
      </c>
      <c r="K220" s="43">
        <f>'[6]Base clients'!K220</f>
        <v>0</v>
      </c>
      <c r="L220" s="43">
        <f>'[6]Base clients'!L220</f>
        <v>0</v>
      </c>
      <c r="M220" s="43">
        <f>'[6]Base clients'!M220</f>
        <v>0</v>
      </c>
      <c r="N220" s="43">
        <f>'[6]Base clients'!N220</f>
        <v>0</v>
      </c>
      <c r="O220" s="43">
        <f>'[6]Base clients'!O220</f>
        <v>0</v>
      </c>
      <c r="P220" s="43">
        <f>'[6]Base clients'!P220</f>
        <v>0</v>
      </c>
      <c r="Q220" s="43">
        <f>'[6]Base clients'!Q220</f>
        <v>0</v>
      </c>
    </row>
    <row r="221" spans="1:17" x14ac:dyDescent="0.25">
      <c r="A221" s="43" t="str">
        <f>'[6]Base clients'!A221</f>
        <v>C00216</v>
      </c>
      <c r="B221" s="43">
        <f>'[6]Base clients'!B221</f>
        <v>0</v>
      </c>
      <c r="C221" s="43">
        <f>'[6]Base clients'!C221</f>
        <v>0</v>
      </c>
      <c r="D221" s="43">
        <f>'[6]Base clients'!D221</f>
        <v>0</v>
      </c>
      <c r="E221" s="43">
        <f>'[6]Base clients'!E221</f>
        <v>0</v>
      </c>
      <c r="F221" s="43">
        <f>'[6]Base clients'!F221</f>
        <v>0</v>
      </c>
      <c r="G221" s="43">
        <f>'[6]Base clients'!G221</f>
        <v>0</v>
      </c>
      <c r="H221" s="43">
        <f>'[6]Base clients'!H221</f>
        <v>0</v>
      </c>
      <c r="I221" s="43">
        <f>'[6]Base clients'!I221</f>
        <v>0</v>
      </c>
      <c r="J221" s="43">
        <f>'[6]Base clients'!J221</f>
        <v>0</v>
      </c>
      <c r="K221" s="43">
        <f>'[6]Base clients'!K221</f>
        <v>0</v>
      </c>
      <c r="L221" s="43">
        <f>'[6]Base clients'!L221</f>
        <v>0</v>
      </c>
      <c r="M221" s="43">
        <f>'[6]Base clients'!M221</f>
        <v>0</v>
      </c>
      <c r="N221" s="43">
        <f>'[6]Base clients'!N221</f>
        <v>0</v>
      </c>
      <c r="O221" s="43">
        <f>'[6]Base clients'!O221</f>
        <v>0</v>
      </c>
      <c r="P221" s="43">
        <f>'[6]Base clients'!P221</f>
        <v>0</v>
      </c>
      <c r="Q221" s="43">
        <f>'[6]Base clients'!Q221</f>
        <v>0</v>
      </c>
    </row>
    <row r="222" spans="1:17" x14ac:dyDescent="0.25">
      <c r="A222" s="43" t="str">
        <f>'[6]Base clients'!A222</f>
        <v>C00217</v>
      </c>
      <c r="B222" s="43">
        <f>'[6]Base clients'!B222</f>
        <v>0</v>
      </c>
      <c r="C222" s="43">
        <f>'[6]Base clients'!C222</f>
        <v>0</v>
      </c>
      <c r="D222" s="43">
        <f>'[6]Base clients'!D222</f>
        <v>0</v>
      </c>
      <c r="E222" s="43">
        <f>'[6]Base clients'!E222</f>
        <v>0</v>
      </c>
      <c r="F222" s="43">
        <f>'[6]Base clients'!F222</f>
        <v>0</v>
      </c>
      <c r="G222" s="43">
        <f>'[6]Base clients'!G222</f>
        <v>0</v>
      </c>
      <c r="H222" s="43">
        <f>'[6]Base clients'!H222</f>
        <v>0</v>
      </c>
      <c r="I222" s="43">
        <f>'[6]Base clients'!I222</f>
        <v>0</v>
      </c>
      <c r="J222" s="43">
        <f>'[6]Base clients'!J222</f>
        <v>0</v>
      </c>
      <c r="K222" s="43">
        <f>'[6]Base clients'!K222</f>
        <v>0</v>
      </c>
      <c r="L222" s="43">
        <f>'[6]Base clients'!L222</f>
        <v>0</v>
      </c>
      <c r="M222" s="43">
        <f>'[6]Base clients'!M222</f>
        <v>0</v>
      </c>
      <c r="N222" s="43">
        <f>'[6]Base clients'!N222</f>
        <v>0</v>
      </c>
      <c r="O222" s="43">
        <f>'[6]Base clients'!O222</f>
        <v>0</v>
      </c>
      <c r="P222" s="43">
        <f>'[6]Base clients'!P222</f>
        <v>0</v>
      </c>
      <c r="Q222" s="43">
        <f>'[6]Base clients'!Q222</f>
        <v>0</v>
      </c>
    </row>
    <row r="223" spans="1:17" x14ac:dyDescent="0.25">
      <c r="A223" s="43" t="str">
        <f>'[6]Base clients'!A223</f>
        <v>C00218</v>
      </c>
      <c r="B223" s="43">
        <f>'[6]Base clients'!B223</f>
        <v>0</v>
      </c>
      <c r="C223" s="43">
        <f>'[6]Base clients'!C223</f>
        <v>0</v>
      </c>
      <c r="D223" s="43">
        <f>'[6]Base clients'!D223</f>
        <v>0</v>
      </c>
      <c r="E223" s="43">
        <f>'[6]Base clients'!E223</f>
        <v>0</v>
      </c>
      <c r="F223" s="43">
        <f>'[6]Base clients'!F223</f>
        <v>0</v>
      </c>
      <c r="G223" s="43">
        <f>'[6]Base clients'!G223</f>
        <v>0</v>
      </c>
      <c r="H223" s="43">
        <f>'[6]Base clients'!H223</f>
        <v>0</v>
      </c>
      <c r="I223" s="43">
        <f>'[6]Base clients'!I223</f>
        <v>0</v>
      </c>
      <c r="J223" s="43">
        <f>'[6]Base clients'!J223</f>
        <v>0</v>
      </c>
      <c r="K223" s="43">
        <f>'[6]Base clients'!K223</f>
        <v>0</v>
      </c>
      <c r="L223" s="43">
        <f>'[6]Base clients'!L223</f>
        <v>0</v>
      </c>
      <c r="M223" s="43">
        <f>'[6]Base clients'!M223</f>
        <v>0</v>
      </c>
      <c r="N223" s="43">
        <f>'[6]Base clients'!N223</f>
        <v>0</v>
      </c>
      <c r="O223" s="43">
        <f>'[6]Base clients'!O223</f>
        <v>0</v>
      </c>
      <c r="P223" s="43">
        <f>'[6]Base clients'!P223</f>
        <v>0</v>
      </c>
      <c r="Q223" s="43">
        <f>'[6]Base clients'!Q223</f>
        <v>0</v>
      </c>
    </row>
    <row r="224" spans="1:17" x14ac:dyDescent="0.25">
      <c r="A224" s="43" t="str">
        <f>'[6]Base clients'!A224</f>
        <v>C00219</v>
      </c>
      <c r="B224" s="43">
        <f>'[6]Base clients'!B224</f>
        <v>0</v>
      </c>
      <c r="C224" s="43">
        <f>'[6]Base clients'!C224</f>
        <v>0</v>
      </c>
      <c r="D224" s="43">
        <f>'[6]Base clients'!D224</f>
        <v>0</v>
      </c>
      <c r="E224" s="43">
        <f>'[6]Base clients'!E224</f>
        <v>0</v>
      </c>
      <c r="F224" s="43">
        <f>'[6]Base clients'!F224</f>
        <v>0</v>
      </c>
      <c r="G224" s="43">
        <f>'[6]Base clients'!G224</f>
        <v>0</v>
      </c>
      <c r="H224" s="43">
        <f>'[6]Base clients'!H224</f>
        <v>0</v>
      </c>
      <c r="I224" s="43">
        <f>'[6]Base clients'!I224</f>
        <v>0</v>
      </c>
      <c r="J224" s="43">
        <f>'[6]Base clients'!J224</f>
        <v>0</v>
      </c>
      <c r="K224" s="43">
        <f>'[6]Base clients'!K224</f>
        <v>0</v>
      </c>
      <c r="L224" s="43">
        <f>'[6]Base clients'!L224</f>
        <v>0</v>
      </c>
      <c r="M224" s="43">
        <f>'[6]Base clients'!M224</f>
        <v>0</v>
      </c>
      <c r="N224" s="43">
        <f>'[6]Base clients'!N224</f>
        <v>0</v>
      </c>
      <c r="O224" s="43">
        <f>'[6]Base clients'!O224</f>
        <v>0</v>
      </c>
      <c r="P224" s="43">
        <f>'[6]Base clients'!P224</f>
        <v>0</v>
      </c>
      <c r="Q224" s="43">
        <f>'[6]Base clients'!Q224</f>
        <v>0</v>
      </c>
    </row>
    <row r="225" spans="1:17" x14ac:dyDescent="0.25">
      <c r="A225" s="43" t="str">
        <f>'[6]Base clients'!A225</f>
        <v>C00220</v>
      </c>
      <c r="B225" s="43">
        <f>'[6]Base clients'!B225</f>
        <v>0</v>
      </c>
      <c r="C225" s="43">
        <f>'[6]Base clients'!C225</f>
        <v>0</v>
      </c>
      <c r="D225" s="43">
        <f>'[6]Base clients'!D225</f>
        <v>0</v>
      </c>
      <c r="E225" s="43">
        <f>'[6]Base clients'!E225</f>
        <v>0</v>
      </c>
      <c r="F225" s="43">
        <f>'[6]Base clients'!F225</f>
        <v>0</v>
      </c>
      <c r="G225" s="43">
        <f>'[6]Base clients'!G225</f>
        <v>0</v>
      </c>
      <c r="H225" s="43">
        <f>'[6]Base clients'!H225</f>
        <v>0</v>
      </c>
      <c r="I225" s="43">
        <f>'[6]Base clients'!I225</f>
        <v>0</v>
      </c>
      <c r="J225" s="43">
        <f>'[6]Base clients'!J225</f>
        <v>0</v>
      </c>
      <c r="K225" s="43">
        <f>'[6]Base clients'!K225</f>
        <v>0</v>
      </c>
      <c r="L225" s="43">
        <f>'[6]Base clients'!L225</f>
        <v>0</v>
      </c>
      <c r="M225" s="43">
        <f>'[6]Base clients'!M225</f>
        <v>0</v>
      </c>
      <c r="N225" s="43">
        <f>'[6]Base clients'!N225</f>
        <v>0</v>
      </c>
      <c r="O225" s="43">
        <f>'[6]Base clients'!O225</f>
        <v>0</v>
      </c>
      <c r="P225" s="43">
        <f>'[6]Base clients'!P225</f>
        <v>0</v>
      </c>
      <c r="Q225" s="43">
        <f>'[6]Base clients'!Q225</f>
        <v>0</v>
      </c>
    </row>
    <row r="226" spans="1:17" x14ac:dyDescent="0.25">
      <c r="A226" s="43" t="str">
        <f>'[6]Base clients'!A226</f>
        <v>C00221</v>
      </c>
      <c r="B226" s="43">
        <f>'[6]Base clients'!B226</f>
        <v>0</v>
      </c>
      <c r="C226" s="43">
        <f>'[6]Base clients'!C226</f>
        <v>0</v>
      </c>
      <c r="D226" s="43">
        <f>'[6]Base clients'!D226</f>
        <v>0</v>
      </c>
      <c r="E226" s="43">
        <f>'[6]Base clients'!E226</f>
        <v>0</v>
      </c>
      <c r="F226" s="43">
        <f>'[6]Base clients'!F226</f>
        <v>0</v>
      </c>
      <c r="G226" s="43">
        <f>'[6]Base clients'!G226</f>
        <v>0</v>
      </c>
      <c r="H226" s="43">
        <f>'[6]Base clients'!H226</f>
        <v>0</v>
      </c>
      <c r="I226" s="43">
        <f>'[6]Base clients'!I226</f>
        <v>0</v>
      </c>
      <c r="J226" s="43">
        <f>'[6]Base clients'!J226</f>
        <v>0</v>
      </c>
      <c r="K226" s="43">
        <f>'[6]Base clients'!K226</f>
        <v>0</v>
      </c>
      <c r="L226" s="43">
        <f>'[6]Base clients'!L226</f>
        <v>0</v>
      </c>
      <c r="M226" s="43">
        <f>'[6]Base clients'!M226</f>
        <v>0</v>
      </c>
      <c r="N226" s="43">
        <f>'[6]Base clients'!N226</f>
        <v>0</v>
      </c>
      <c r="O226" s="43">
        <f>'[6]Base clients'!O226</f>
        <v>0</v>
      </c>
      <c r="P226" s="43">
        <f>'[6]Base clients'!P226</f>
        <v>0</v>
      </c>
      <c r="Q226" s="43">
        <f>'[6]Base clients'!Q226</f>
        <v>0</v>
      </c>
    </row>
    <row r="227" spans="1:17" x14ac:dyDescent="0.25">
      <c r="A227" s="43" t="str">
        <f>'[6]Base clients'!A227</f>
        <v>C00222</v>
      </c>
      <c r="B227" s="43">
        <f>'[6]Base clients'!B227</f>
        <v>0</v>
      </c>
      <c r="C227" s="43">
        <f>'[6]Base clients'!C227</f>
        <v>0</v>
      </c>
      <c r="D227" s="43">
        <f>'[6]Base clients'!D227</f>
        <v>0</v>
      </c>
      <c r="E227" s="43">
        <f>'[6]Base clients'!E227</f>
        <v>0</v>
      </c>
      <c r="F227" s="43">
        <f>'[6]Base clients'!F227</f>
        <v>0</v>
      </c>
      <c r="G227" s="43">
        <f>'[6]Base clients'!G227</f>
        <v>0</v>
      </c>
      <c r="H227" s="43">
        <f>'[6]Base clients'!H227</f>
        <v>0</v>
      </c>
      <c r="I227" s="43">
        <f>'[6]Base clients'!I227</f>
        <v>0</v>
      </c>
      <c r="J227" s="43">
        <f>'[6]Base clients'!J227</f>
        <v>0</v>
      </c>
      <c r="K227" s="43">
        <f>'[6]Base clients'!K227</f>
        <v>0</v>
      </c>
      <c r="L227" s="43">
        <f>'[6]Base clients'!L227</f>
        <v>0</v>
      </c>
      <c r="M227" s="43">
        <f>'[6]Base clients'!M227</f>
        <v>0</v>
      </c>
      <c r="N227" s="43">
        <f>'[6]Base clients'!N227</f>
        <v>0</v>
      </c>
      <c r="O227" s="43">
        <f>'[6]Base clients'!O227</f>
        <v>0</v>
      </c>
      <c r="P227" s="43">
        <f>'[6]Base clients'!P227</f>
        <v>0</v>
      </c>
      <c r="Q227" s="43">
        <f>'[6]Base clients'!Q227</f>
        <v>0</v>
      </c>
    </row>
    <row r="228" spans="1:17" x14ac:dyDescent="0.25">
      <c r="A228" s="43" t="str">
        <f>'[6]Base clients'!A228</f>
        <v>C00223</v>
      </c>
      <c r="B228" s="43">
        <f>'[6]Base clients'!B228</f>
        <v>0</v>
      </c>
      <c r="C228" s="43">
        <f>'[6]Base clients'!C228</f>
        <v>0</v>
      </c>
      <c r="D228" s="43">
        <f>'[6]Base clients'!D228</f>
        <v>0</v>
      </c>
      <c r="E228" s="43">
        <f>'[6]Base clients'!E228</f>
        <v>0</v>
      </c>
      <c r="F228" s="43">
        <f>'[6]Base clients'!F228</f>
        <v>0</v>
      </c>
      <c r="G228" s="43">
        <f>'[6]Base clients'!G228</f>
        <v>0</v>
      </c>
      <c r="H228" s="43">
        <f>'[6]Base clients'!H228</f>
        <v>0</v>
      </c>
      <c r="I228" s="43">
        <f>'[6]Base clients'!I228</f>
        <v>0</v>
      </c>
      <c r="J228" s="43">
        <f>'[6]Base clients'!J228</f>
        <v>0</v>
      </c>
      <c r="K228" s="43">
        <f>'[6]Base clients'!K228</f>
        <v>0</v>
      </c>
      <c r="L228" s="43">
        <f>'[6]Base clients'!L228</f>
        <v>0</v>
      </c>
      <c r="M228" s="43">
        <f>'[6]Base clients'!M228</f>
        <v>0</v>
      </c>
      <c r="N228" s="43">
        <f>'[6]Base clients'!N228</f>
        <v>0</v>
      </c>
      <c r="O228" s="43">
        <f>'[6]Base clients'!O228</f>
        <v>0</v>
      </c>
      <c r="P228" s="43">
        <f>'[6]Base clients'!P228</f>
        <v>0</v>
      </c>
      <c r="Q228" s="43">
        <f>'[6]Base clients'!Q228</f>
        <v>0</v>
      </c>
    </row>
    <row r="229" spans="1:17" x14ac:dyDescent="0.25">
      <c r="A229" s="43" t="str">
        <f>'[6]Base clients'!A229</f>
        <v>C00224</v>
      </c>
      <c r="B229" s="43">
        <f>'[6]Base clients'!B229</f>
        <v>0</v>
      </c>
      <c r="C229" s="43">
        <f>'[6]Base clients'!C229</f>
        <v>0</v>
      </c>
      <c r="D229" s="43">
        <f>'[6]Base clients'!D229</f>
        <v>0</v>
      </c>
      <c r="E229" s="43">
        <f>'[6]Base clients'!E229</f>
        <v>0</v>
      </c>
      <c r="F229" s="43">
        <f>'[6]Base clients'!F229</f>
        <v>0</v>
      </c>
      <c r="G229" s="43">
        <f>'[6]Base clients'!G229</f>
        <v>0</v>
      </c>
      <c r="H229" s="43">
        <f>'[6]Base clients'!H229</f>
        <v>0</v>
      </c>
      <c r="I229" s="43">
        <f>'[6]Base clients'!I229</f>
        <v>0</v>
      </c>
      <c r="J229" s="43">
        <f>'[6]Base clients'!J229</f>
        <v>0</v>
      </c>
      <c r="K229" s="43">
        <f>'[6]Base clients'!K229</f>
        <v>0</v>
      </c>
      <c r="L229" s="43">
        <f>'[6]Base clients'!L229</f>
        <v>0</v>
      </c>
      <c r="M229" s="43">
        <f>'[6]Base clients'!M229</f>
        <v>0</v>
      </c>
      <c r="N229" s="43">
        <f>'[6]Base clients'!N229</f>
        <v>0</v>
      </c>
      <c r="O229" s="43">
        <f>'[6]Base clients'!O229</f>
        <v>0</v>
      </c>
      <c r="P229" s="43">
        <f>'[6]Base clients'!P229</f>
        <v>0</v>
      </c>
      <c r="Q229" s="43">
        <f>'[6]Base clients'!Q229</f>
        <v>0</v>
      </c>
    </row>
    <row r="230" spans="1:17" x14ac:dyDescent="0.25">
      <c r="A230" s="43" t="str">
        <f>'[6]Base clients'!A230</f>
        <v>C00225</v>
      </c>
      <c r="B230" s="43">
        <f>'[6]Base clients'!B230</f>
        <v>0</v>
      </c>
      <c r="C230" s="43">
        <f>'[6]Base clients'!C230</f>
        <v>0</v>
      </c>
      <c r="D230" s="43">
        <f>'[6]Base clients'!D230</f>
        <v>0</v>
      </c>
      <c r="E230" s="43">
        <f>'[6]Base clients'!E230</f>
        <v>0</v>
      </c>
      <c r="F230" s="43">
        <f>'[6]Base clients'!F230</f>
        <v>0</v>
      </c>
      <c r="G230" s="43">
        <f>'[6]Base clients'!G230</f>
        <v>0</v>
      </c>
      <c r="H230" s="43">
        <f>'[6]Base clients'!H230</f>
        <v>0</v>
      </c>
      <c r="I230" s="43">
        <f>'[6]Base clients'!I230</f>
        <v>0</v>
      </c>
      <c r="J230" s="43">
        <f>'[6]Base clients'!J230</f>
        <v>0</v>
      </c>
      <c r="K230" s="43">
        <f>'[6]Base clients'!K230</f>
        <v>0</v>
      </c>
      <c r="L230" s="43">
        <f>'[6]Base clients'!L230</f>
        <v>0</v>
      </c>
      <c r="M230" s="43">
        <f>'[6]Base clients'!M230</f>
        <v>0</v>
      </c>
      <c r="N230" s="43">
        <f>'[6]Base clients'!N230</f>
        <v>0</v>
      </c>
      <c r="O230" s="43">
        <f>'[6]Base clients'!O230</f>
        <v>0</v>
      </c>
      <c r="P230" s="43">
        <f>'[6]Base clients'!P230</f>
        <v>0</v>
      </c>
      <c r="Q230" s="43">
        <f>'[6]Base clients'!Q230</f>
        <v>0</v>
      </c>
    </row>
    <row r="231" spans="1:17" x14ac:dyDescent="0.25">
      <c r="A231" s="43" t="str">
        <f>'[6]Base clients'!A231</f>
        <v>C00226</v>
      </c>
      <c r="B231" s="43">
        <f>'[6]Base clients'!B231</f>
        <v>0</v>
      </c>
      <c r="C231" s="43">
        <f>'[6]Base clients'!C231</f>
        <v>0</v>
      </c>
      <c r="D231" s="43">
        <f>'[6]Base clients'!D231</f>
        <v>0</v>
      </c>
      <c r="E231" s="43">
        <f>'[6]Base clients'!E231</f>
        <v>0</v>
      </c>
      <c r="F231" s="43">
        <f>'[6]Base clients'!F231</f>
        <v>0</v>
      </c>
      <c r="G231" s="43">
        <f>'[6]Base clients'!G231</f>
        <v>0</v>
      </c>
      <c r="H231" s="43">
        <f>'[6]Base clients'!H231</f>
        <v>0</v>
      </c>
      <c r="I231" s="43">
        <f>'[6]Base clients'!I231</f>
        <v>0</v>
      </c>
      <c r="J231" s="43">
        <f>'[6]Base clients'!J231</f>
        <v>0</v>
      </c>
      <c r="K231" s="43">
        <f>'[6]Base clients'!K231</f>
        <v>0</v>
      </c>
      <c r="L231" s="43">
        <f>'[6]Base clients'!L231</f>
        <v>0</v>
      </c>
      <c r="M231" s="43">
        <f>'[6]Base clients'!M231</f>
        <v>0</v>
      </c>
      <c r="N231" s="43">
        <f>'[6]Base clients'!N231</f>
        <v>0</v>
      </c>
      <c r="O231" s="43">
        <f>'[6]Base clients'!O231</f>
        <v>0</v>
      </c>
      <c r="P231" s="43">
        <f>'[6]Base clients'!P231</f>
        <v>0</v>
      </c>
      <c r="Q231" s="43">
        <f>'[6]Base clients'!Q231</f>
        <v>0</v>
      </c>
    </row>
    <row r="232" spans="1:17" x14ac:dyDescent="0.25">
      <c r="A232" s="43" t="str">
        <f>'[6]Base clients'!A232</f>
        <v>C00227</v>
      </c>
      <c r="B232" s="43">
        <f>'[6]Base clients'!B232</f>
        <v>0</v>
      </c>
      <c r="C232" s="43">
        <f>'[6]Base clients'!C232</f>
        <v>0</v>
      </c>
      <c r="D232" s="43">
        <f>'[6]Base clients'!D232</f>
        <v>0</v>
      </c>
      <c r="E232" s="43">
        <f>'[6]Base clients'!E232</f>
        <v>0</v>
      </c>
      <c r="F232" s="43">
        <f>'[6]Base clients'!F232</f>
        <v>0</v>
      </c>
      <c r="G232" s="43">
        <f>'[6]Base clients'!G232</f>
        <v>0</v>
      </c>
      <c r="H232" s="43">
        <f>'[6]Base clients'!H232</f>
        <v>0</v>
      </c>
      <c r="I232" s="43">
        <f>'[6]Base clients'!I232</f>
        <v>0</v>
      </c>
      <c r="J232" s="43">
        <f>'[6]Base clients'!J232</f>
        <v>0</v>
      </c>
      <c r="K232" s="43">
        <f>'[6]Base clients'!K232</f>
        <v>0</v>
      </c>
      <c r="L232" s="43">
        <f>'[6]Base clients'!L232</f>
        <v>0</v>
      </c>
      <c r="M232" s="43">
        <f>'[6]Base clients'!M232</f>
        <v>0</v>
      </c>
      <c r="N232" s="43">
        <f>'[6]Base clients'!N232</f>
        <v>0</v>
      </c>
      <c r="O232" s="43">
        <f>'[6]Base clients'!O232</f>
        <v>0</v>
      </c>
      <c r="P232" s="43">
        <f>'[6]Base clients'!P232</f>
        <v>0</v>
      </c>
      <c r="Q232" s="43">
        <f>'[6]Base clients'!Q232</f>
        <v>0</v>
      </c>
    </row>
    <row r="233" spans="1:17" x14ac:dyDescent="0.25">
      <c r="A233" s="43" t="str">
        <f>'[6]Base clients'!A233</f>
        <v>C00228</v>
      </c>
      <c r="B233" s="43">
        <f>'[6]Base clients'!B233</f>
        <v>0</v>
      </c>
      <c r="C233" s="43">
        <f>'[6]Base clients'!C233</f>
        <v>0</v>
      </c>
      <c r="D233" s="43">
        <f>'[6]Base clients'!D233</f>
        <v>0</v>
      </c>
      <c r="E233" s="43">
        <f>'[6]Base clients'!E233</f>
        <v>0</v>
      </c>
      <c r="F233" s="43">
        <f>'[6]Base clients'!F233</f>
        <v>0</v>
      </c>
      <c r="G233" s="43">
        <f>'[6]Base clients'!G233</f>
        <v>0</v>
      </c>
      <c r="H233" s="43">
        <f>'[6]Base clients'!H233</f>
        <v>0</v>
      </c>
      <c r="I233" s="43">
        <f>'[6]Base clients'!I233</f>
        <v>0</v>
      </c>
      <c r="J233" s="43">
        <f>'[6]Base clients'!J233</f>
        <v>0</v>
      </c>
      <c r="K233" s="43">
        <f>'[6]Base clients'!K233</f>
        <v>0</v>
      </c>
      <c r="L233" s="43">
        <f>'[6]Base clients'!L233</f>
        <v>0</v>
      </c>
      <c r="M233" s="43">
        <f>'[6]Base clients'!M233</f>
        <v>0</v>
      </c>
      <c r="N233" s="43">
        <f>'[6]Base clients'!N233</f>
        <v>0</v>
      </c>
      <c r="O233" s="43">
        <f>'[6]Base clients'!O233</f>
        <v>0</v>
      </c>
      <c r="P233" s="43">
        <f>'[6]Base clients'!P233</f>
        <v>0</v>
      </c>
      <c r="Q233" s="43">
        <f>'[6]Base clients'!Q233</f>
        <v>0</v>
      </c>
    </row>
    <row r="234" spans="1:17" x14ac:dyDescent="0.25">
      <c r="A234" s="43" t="str">
        <f>'[6]Base clients'!A234</f>
        <v>C00229</v>
      </c>
      <c r="B234" s="43">
        <f>'[6]Base clients'!B234</f>
        <v>0</v>
      </c>
      <c r="C234" s="43">
        <f>'[6]Base clients'!C234</f>
        <v>0</v>
      </c>
      <c r="D234" s="43">
        <f>'[6]Base clients'!D234</f>
        <v>0</v>
      </c>
      <c r="E234" s="43">
        <f>'[6]Base clients'!E234</f>
        <v>0</v>
      </c>
      <c r="F234" s="43">
        <f>'[6]Base clients'!F234</f>
        <v>0</v>
      </c>
      <c r="G234" s="43">
        <f>'[6]Base clients'!G234</f>
        <v>0</v>
      </c>
      <c r="H234" s="43">
        <f>'[6]Base clients'!H234</f>
        <v>0</v>
      </c>
      <c r="I234" s="43">
        <f>'[6]Base clients'!I234</f>
        <v>0</v>
      </c>
      <c r="J234" s="43">
        <f>'[6]Base clients'!J234</f>
        <v>0</v>
      </c>
      <c r="K234" s="43">
        <f>'[6]Base clients'!K234</f>
        <v>0</v>
      </c>
      <c r="L234" s="43">
        <f>'[6]Base clients'!L234</f>
        <v>0</v>
      </c>
      <c r="M234" s="43">
        <f>'[6]Base clients'!M234</f>
        <v>0</v>
      </c>
      <c r="N234" s="43">
        <f>'[6]Base clients'!N234</f>
        <v>0</v>
      </c>
      <c r="O234" s="43">
        <f>'[6]Base clients'!O234</f>
        <v>0</v>
      </c>
      <c r="P234" s="43">
        <f>'[6]Base clients'!P234</f>
        <v>0</v>
      </c>
      <c r="Q234" s="43">
        <f>'[6]Base clients'!Q234</f>
        <v>0</v>
      </c>
    </row>
    <row r="235" spans="1:17" x14ac:dyDescent="0.25">
      <c r="A235" s="43" t="str">
        <f>'[6]Base clients'!A235</f>
        <v>C00230</v>
      </c>
      <c r="B235" s="43">
        <f>'[6]Base clients'!B235</f>
        <v>0</v>
      </c>
      <c r="C235" s="43">
        <f>'[6]Base clients'!C235</f>
        <v>0</v>
      </c>
      <c r="D235" s="43">
        <f>'[6]Base clients'!D235</f>
        <v>0</v>
      </c>
      <c r="E235" s="43">
        <f>'[6]Base clients'!E235</f>
        <v>0</v>
      </c>
      <c r="F235" s="43">
        <f>'[6]Base clients'!F235</f>
        <v>0</v>
      </c>
      <c r="G235" s="43">
        <f>'[6]Base clients'!G235</f>
        <v>0</v>
      </c>
      <c r="H235" s="43">
        <f>'[6]Base clients'!H235</f>
        <v>0</v>
      </c>
      <c r="I235" s="43">
        <f>'[6]Base clients'!I235</f>
        <v>0</v>
      </c>
      <c r="J235" s="43">
        <f>'[6]Base clients'!J235</f>
        <v>0</v>
      </c>
      <c r="K235" s="43">
        <f>'[6]Base clients'!K235</f>
        <v>0</v>
      </c>
      <c r="L235" s="43">
        <f>'[6]Base clients'!L235</f>
        <v>0</v>
      </c>
      <c r="M235" s="43">
        <f>'[6]Base clients'!M235</f>
        <v>0</v>
      </c>
      <c r="N235" s="43">
        <f>'[6]Base clients'!N235</f>
        <v>0</v>
      </c>
      <c r="O235" s="43">
        <f>'[6]Base clients'!O235</f>
        <v>0</v>
      </c>
      <c r="P235" s="43">
        <f>'[6]Base clients'!P235</f>
        <v>0</v>
      </c>
      <c r="Q235" s="43">
        <f>'[6]Base clients'!Q235</f>
        <v>0</v>
      </c>
    </row>
    <row r="236" spans="1:17" x14ac:dyDescent="0.25">
      <c r="A236" s="43" t="str">
        <f>'[6]Base clients'!A236</f>
        <v>C00231</v>
      </c>
      <c r="B236" s="43">
        <f>'[6]Base clients'!B236</f>
        <v>0</v>
      </c>
      <c r="C236" s="43">
        <f>'[6]Base clients'!C236</f>
        <v>0</v>
      </c>
      <c r="D236" s="43">
        <f>'[6]Base clients'!D236</f>
        <v>0</v>
      </c>
      <c r="E236" s="43">
        <f>'[6]Base clients'!E236</f>
        <v>0</v>
      </c>
      <c r="F236" s="43">
        <f>'[6]Base clients'!F236</f>
        <v>0</v>
      </c>
      <c r="G236" s="43">
        <f>'[6]Base clients'!G236</f>
        <v>0</v>
      </c>
      <c r="H236" s="43">
        <f>'[6]Base clients'!H236</f>
        <v>0</v>
      </c>
      <c r="I236" s="43">
        <f>'[6]Base clients'!I236</f>
        <v>0</v>
      </c>
      <c r="J236" s="43">
        <f>'[6]Base clients'!J236</f>
        <v>0</v>
      </c>
      <c r="K236" s="43">
        <f>'[6]Base clients'!K236</f>
        <v>0</v>
      </c>
      <c r="L236" s="43">
        <f>'[6]Base clients'!L236</f>
        <v>0</v>
      </c>
      <c r="M236" s="43">
        <f>'[6]Base clients'!M236</f>
        <v>0</v>
      </c>
      <c r="N236" s="43">
        <f>'[6]Base clients'!N236</f>
        <v>0</v>
      </c>
      <c r="O236" s="43">
        <f>'[6]Base clients'!O236</f>
        <v>0</v>
      </c>
      <c r="P236" s="43">
        <f>'[6]Base clients'!P236</f>
        <v>0</v>
      </c>
      <c r="Q236" s="43">
        <f>'[6]Base clients'!Q236</f>
        <v>0</v>
      </c>
    </row>
    <row r="237" spans="1:17" x14ac:dyDescent="0.25">
      <c r="A237" s="43" t="str">
        <f>'[6]Base clients'!A237</f>
        <v>C00232</v>
      </c>
      <c r="B237" s="43">
        <f>'[6]Base clients'!B237</f>
        <v>0</v>
      </c>
      <c r="C237" s="43">
        <f>'[6]Base clients'!C237</f>
        <v>0</v>
      </c>
      <c r="D237" s="43">
        <f>'[6]Base clients'!D237</f>
        <v>0</v>
      </c>
      <c r="E237" s="43">
        <f>'[6]Base clients'!E237</f>
        <v>0</v>
      </c>
      <c r="F237" s="43">
        <f>'[6]Base clients'!F237</f>
        <v>0</v>
      </c>
      <c r="G237" s="43">
        <f>'[6]Base clients'!G237</f>
        <v>0</v>
      </c>
      <c r="H237" s="43">
        <f>'[6]Base clients'!H237</f>
        <v>0</v>
      </c>
      <c r="I237" s="43">
        <f>'[6]Base clients'!I237</f>
        <v>0</v>
      </c>
      <c r="J237" s="43">
        <f>'[6]Base clients'!J237</f>
        <v>0</v>
      </c>
      <c r="K237" s="43">
        <f>'[6]Base clients'!K237</f>
        <v>0</v>
      </c>
      <c r="L237" s="43">
        <f>'[6]Base clients'!L237</f>
        <v>0</v>
      </c>
      <c r="M237" s="43">
        <f>'[6]Base clients'!M237</f>
        <v>0</v>
      </c>
      <c r="N237" s="43">
        <f>'[6]Base clients'!N237</f>
        <v>0</v>
      </c>
      <c r="O237" s="43">
        <f>'[6]Base clients'!O237</f>
        <v>0</v>
      </c>
      <c r="P237" s="43">
        <f>'[6]Base clients'!P237</f>
        <v>0</v>
      </c>
      <c r="Q237" s="43">
        <f>'[6]Base clients'!Q237</f>
        <v>0</v>
      </c>
    </row>
    <row r="238" spans="1:17" x14ac:dyDescent="0.25">
      <c r="A238" s="43" t="str">
        <f>'[6]Base clients'!A238</f>
        <v>C00233</v>
      </c>
      <c r="B238" s="43">
        <f>'[6]Base clients'!B238</f>
        <v>0</v>
      </c>
      <c r="C238" s="43">
        <f>'[6]Base clients'!C238</f>
        <v>0</v>
      </c>
      <c r="D238" s="43">
        <f>'[6]Base clients'!D238</f>
        <v>0</v>
      </c>
      <c r="E238" s="43">
        <f>'[6]Base clients'!E238</f>
        <v>0</v>
      </c>
      <c r="F238" s="43">
        <f>'[6]Base clients'!F238</f>
        <v>0</v>
      </c>
      <c r="G238" s="43">
        <f>'[6]Base clients'!G238</f>
        <v>0</v>
      </c>
      <c r="H238" s="43">
        <f>'[6]Base clients'!H238</f>
        <v>0</v>
      </c>
      <c r="I238" s="43">
        <f>'[6]Base clients'!I238</f>
        <v>0</v>
      </c>
      <c r="J238" s="43">
        <f>'[6]Base clients'!J238</f>
        <v>0</v>
      </c>
      <c r="K238" s="43">
        <f>'[6]Base clients'!K238</f>
        <v>0</v>
      </c>
      <c r="L238" s="43">
        <f>'[6]Base clients'!L238</f>
        <v>0</v>
      </c>
      <c r="M238" s="43">
        <f>'[6]Base clients'!M238</f>
        <v>0</v>
      </c>
      <c r="N238" s="43">
        <f>'[6]Base clients'!N238</f>
        <v>0</v>
      </c>
      <c r="O238" s="43">
        <f>'[6]Base clients'!O238</f>
        <v>0</v>
      </c>
      <c r="P238" s="43">
        <f>'[6]Base clients'!P238</f>
        <v>0</v>
      </c>
      <c r="Q238" s="43">
        <f>'[6]Base clients'!Q238</f>
        <v>0</v>
      </c>
    </row>
    <row r="239" spans="1:17" x14ac:dyDescent="0.25">
      <c r="A239" s="43" t="str">
        <f>'[6]Base clients'!A239</f>
        <v>C00234</v>
      </c>
      <c r="B239" s="43">
        <f>'[6]Base clients'!B239</f>
        <v>0</v>
      </c>
      <c r="C239" s="43">
        <f>'[6]Base clients'!C239</f>
        <v>0</v>
      </c>
      <c r="D239" s="43">
        <f>'[6]Base clients'!D239</f>
        <v>0</v>
      </c>
      <c r="E239" s="43">
        <f>'[6]Base clients'!E239</f>
        <v>0</v>
      </c>
      <c r="F239" s="43">
        <f>'[6]Base clients'!F239</f>
        <v>0</v>
      </c>
      <c r="G239" s="43">
        <f>'[6]Base clients'!G239</f>
        <v>0</v>
      </c>
      <c r="H239" s="43">
        <f>'[6]Base clients'!H239</f>
        <v>0</v>
      </c>
      <c r="I239" s="43">
        <f>'[6]Base clients'!I239</f>
        <v>0</v>
      </c>
      <c r="J239" s="43">
        <f>'[6]Base clients'!J239</f>
        <v>0</v>
      </c>
      <c r="K239" s="43">
        <f>'[6]Base clients'!K239</f>
        <v>0</v>
      </c>
      <c r="L239" s="43">
        <f>'[6]Base clients'!L239</f>
        <v>0</v>
      </c>
      <c r="M239" s="43">
        <f>'[6]Base clients'!M239</f>
        <v>0</v>
      </c>
      <c r="N239" s="43">
        <f>'[6]Base clients'!N239</f>
        <v>0</v>
      </c>
      <c r="O239" s="43">
        <f>'[6]Base clients'!O239</f>
        <v>0</v>
      </c>
      <c r="P239" s="43">
        <f>'[6]Base clients'!P239</f>
        <v>0</v>
      </c>
      <c r="Q239" s="43">
        <f>'[6]Base clients'!Q239</f>
        <v>0</v>
      </c>
    </row>
    <row r="240" spans="1:17" x14ac:dyDescent="0.25">
      <c r="A240" s="43" t="str">
        <f>'[6]Base clients'!A240</f>
        <v>C00235</v>
      </c>
      <c r="B240" s="43">
        <f>'[6]Base clients'!B240</f>
        <v>0</v>
      </c>
      <c r="C240" s="43">
        <f>'[6]Base clients'!C240</f>
        <v>0</v>
      </c>
      <c r="D240" s="43">
        <f>'[6]Base clients'!D240</f>
        <v>0</v>
      </c>
      <c r="E240" s="43">
        <f>'[6]Base clients'!E240</f>
        <v>0</v>
      </c>
      <c r="F240" s="43">
        <f>'[6]Base clients'!F240</f>
        <v>0</v>
      </c>
      <c r="G240" s="43">
        <f>'[6]Base clients'!G240</f>
        <v>0</v>
      </c>
      <c r="H240" s="43">
        <f>'[6]Base clients'!H240</f>
        <v>0</v>
      </c>
      <c r="I240" s="43">
        <f>'[6]Base clients'!I240</f>
        <v>0</v>
      </c>
      <c r="J240" s="43">
        <f>'[6]Base clients'!J240</f>
        <v>0</v>
      </c>
      <c r="K240" s="43">
        <f>'[6]Base clients'!K240</f>
        <v>0</v>
      </c>
      <c r="L240" s="43">
        <f>'[6]Base clients'!L240</f>
        <v>0</v>
      </c>
      <c r="M240" s="43">
        <f>'[6]Base clients'!M240</f>
        <v>0</v>
      </c>
      <c r="N240" s="43">
        <f>'[6]Base clients'!N240</f>
        <v>0</v>
      </c>
      <c r="O240" s="43">
        <f>'[6]Base clients'!O240</f>
        <v>0</v>
      </c>
      <c r="P240" s="43">
        <f>'[6]Base clients'!P240</f>
        <v>0</v>
      </c>
      <c r="Q240" s="43">
        <f>'[6]Base clients'!Q240</f>
        <v>0</v>
      </c>
    </row>
    <row r="241" spans="1:17" x14ac:dyDescent="0.25">
      <c r="A241" s="43" t="str">
        <f>'[6]Base clients'!A241</f>
        <v>C00236</v>
      </c>
      <c r="B241" s="43">
        <f>'[6]Base clients'!B241</f>
        <v>0</v>
      </c>
      <c r="C241" s="43">
        <f>'[6]Base clients'!C241</f>
        <v>0</v>
      </c>
      <c r="D241" s="43">
        <f>'[6]Base clients'!D241</f>
        <v>0</v>
      </c>
      <c r="E241" s="43">
        <f>'[6]Base clients'!E241</f>
        <v>0</v>
      </c>
      <c r="F241" s="43">
        <f>'[6]Base clients'!F241</f>
        <v>0</v>
      </c>
      <c r="G241" s="43">
        <f>'[6]Base clients'!G241</f>
        <v>0</v>
      </c>
      <c r="H241" s="43">
        <f>'[6]Base clients'!H241</f>
        <v>0</v>
      </c>
      <c r="I241" s="43">
        <f>'[6]Base clients'!I241</f>
        <v>0</v>
      </c>
      <c r="J241" s="43">
        <f>'[6]Base clients'!J241</f>
        <v>0</v>
      </c>
      <c r="K241" s="43">
        <f>'[6]Base clients'!K241</f>
        <v>0</v>
      </c>
      <c r="L241" s="43">
        <f>'[6]Base clients'!L241</f>
        <v>0</v>
      </c>
      <c r="M241" s="43">
        <f>'[6]Base clients'!M241</f>
        <v>0</v>
      </c>
      <c r="N241" s="43">
        <f>'[6]Base clients'!N241</f>
        <v>0</v>
      </c>
      <c r="O241" s="43">
        <f>'[6]Base clients'!O241</f>
        <v>0</v>
      </c>
      <c r="P241" s="43">
        <f>'[6]Base clients'!P241</f>
        <v>0</v>
      </c>
      <c r="Q241" s="43">
        <f>'[6]Base clients'!Q241</f>
        <v>0</v>
      </c>
    </row>
    <row r="242" spans="1:17" x14ac:dyDescent="0.25">
      <c r="A242" s="43" t="str">
        <f>'[6]Base clients'!A242</f>
        <v>C00237</v>
      </c>
      <c r="B242" s="43">
        <f>'[6]Base clients'!B242</f>
        <v>0</v>
      </c>
      <c r="C242" s="43">
        <f>'[6]Base clients'!C242</f>
        <v>0</v>
      </c>
      <c r="D242" s="43">
        <f>'[6]Base clients'!D242</f>
        <v>0</v>
      </c>
      <c r="E242" s="43">
        <f>'[6]Base clients'!E242</f>
        <v>0</v>
      </c>
      <c r="F242" s="43">
        <f>'[6]Base clients'!F242</f>
        <v>0</v>
      </c>
      <c r="G242" s="43">
        <f>'[6]Base clients'!G242</f>
        <v>0</v>
      </c>
      <c r="H242" s="43">
        <f>'[6]Base clients'!H242</f>
        <v>0</v>
      </c>
      <c r="I242" s="43">
        <f>'[6]Base clients'!I242</f>
        <v>0</v>
      </c>
      <c r="J242" s="43">
        <f>'[6]Base clients'!J242</f>
        <v>0</v>
      </c>
      <c r="K242" s="43">
        <f>'[6]Base clients'!K242</f>
        <v>0</v>
      </c>
      <c r="L242" s="43">
        <f>'[6]Base clients'!L242</f>
        <v>0</v>
      </c>
      <c r="M242" s="43">
        <f>'[6]Base clients'!M242</f>
        <v>0</v>
      </c>
      <c r="N242" s="43">
        <f>'[6]Base clients'!N242</f>
        <v>0</v>
      </c>
      <c r="O242" s="43">
        <f>'[6]Base clients'!O242</f>
        <v>0</v>
      </c>
      <c r="P242" s="43">
        <f>'[6]Base clients'!P242</f>
        <v>0</v>
      </c>
      <c r="Q242" s="43">
        <f>'[6]Base clients'!Q242</f>
        <v>0</v>
      </c>
    </row>
    <row r="243" spans="1:17" x14ac:dyDescent="0.25">
      <c r="A243" s="43" t="str">
        <f>'[6]Base clients'!A243</f>
        <v>C00238</v>
      </c>
      <c r="B243" s="43">
        <f>'[6]Base clients'!B243</f>
        <v>0</v>
      </c>
      <c r="C243" s="43">
        <f>'[6]Base clients'!C243</f>
        <v>0</v>
      </c>
      <c r="D243" s="43">
        <f>'[6]Base clients'!D243</f>
        <v>0</v>
      </c>
      <c r="E243" s="43">
        <f>'[6]Base clients'!E243</f>
        <v>0</v>
      </c>
      <c r="F243" s="43">
        <f>'[6]Base clients'!F243</f>
        <v>0</v>
      </c>
      <c r="G243" s="43">
        <f>'[6]Base clients'!G243</f>
        <v>0</v>
      </c>
      <c r="H243" s="43">
        <f>'[6]Base clients'!H243</f>
        <v>0</v>
      </c>
      <c r="I243" s="43">
        <f>'[6]Base clients'!I243</f>
        <v>0</v>
      </c>
      <c r="J243" s="43">
        <f>'[6]Base clients'!J243</f>
        <v>0</v>
      </c>
      <c r="K243" s="43">
        <f>'[6]Base clients'!K243</f>
        <v>0</v>
      </c>
      <c r="L243" s="43">
        <f>'[6]Base clients'!L243</f>
        <v>0</v>
      </c>
      <c r="M243" s="43">
        <f>'[6]Base clients'!M243</f>
        <v>0</v>
      </c>
      <c r="N243" s="43">
        <f>'[6]Base clients'!N243</f>
        <v>0</v>
      </c>
      <c r="O243" s="43">
        <f>'[6]Base clients'!O243</f>
        <v>0</v>
      </c>
      <c r="P243" s="43">
        <f>'[6]Base clients'!P243</f>
        <v>0</v>
      </c>
      <c r="Q243" s="43">
        <f>'[6]Base clients'!Q243</f>
        <v>0</v>
      </c>
    </row>
    <row r="244" spans="1:17" x14ac:dyDescent="0.25">
      <c r="A244" s="43" t="str">
        <f>'[6]Base clients'!A244</f>
        <v>C00239</v>
      </c>
      <c r="B244" s="43">
        <f>'[6]Base clients'!B244</f>
        <v>0</v>
      </c>
      <c r="C244" s="43">
        <f>'[6]Base clients'!C244</f>
        <v>0</v>
      </c>
      <c r="D244" s="43">
        <f>'[6]Base clients'!D244</f>
        <v>0</v>
      </c>
      <c r="E244" s="43">
        <f>'[6]Base clients'!E244</f>
        <v>0</v>
      </c>
      <c r="F244" s="43">
        <f>'[6]Base clients'!F244</f>
        <v>0</v>
      </c>
      <c r="G244" s="43">
        <f>'[6]Base clients'!G244</f>
        <v>0</v>
      </c>
      <c r="H244" s="43">
        <f>'[6]Base clients'!H244</f>
        <v>0</v>
      </c>
      <c r="I244" s="43">
        <f>'[6]Base clients'!I244</f>
        <v>0</v>
      </c>
      <c r="J244" s="43">
        <f>'[6]Base clients'!J244</f>
        <v>0</v>
      </c>
      <c r="K244" s="43">
        <f>'[6]Base clients'!K244</f>
        <v>0</v>
      </c>
      <c r="L244" s="43">
        <f>'[6]Base clients'!L244</f>
        <v>0</v>
      </c>
      <c r="M244" s="43">
        <f>'[6]Base clients'!M244</f>
        <v>0</v>
      </c>
      <c r="N244" s="43">
        <f>'[6]Base clients'!N244</f>
        <v>0</v>
      </c>
      <c r="O244" s="43">
        <f>'[6]Base clients'!O244</f>
        <v>0</v>
      </c>
      <c r="P244" s="43">
        <f>'[6]Base clients'!P244</f>
        <v>0</v>
      </c>
      <c r="Q244" s="43">
        <f>'[6]Base clients'!Q244</f>
        <v>0</v>
      </c>
    </row>
    <row r="245" spans="1:17" x14ac:dyDescent="0.25">
      <c r="A245" s="43" t="str">
        <f>'[6]Base clients'!A245</f>
        <v>C00240</v>
      </c>
      <c r="B245" s="43">
        <f>'[6]Base clients'!B245</f>
        <v>0</v>
      </c>
      <c r="C245" s="43">
        <f>'[6]Base clients'!C245</f>
        <v>0</v>
      </c>
      <c r="D245" s="43">
        <f>'[6]Base clients'!D245</f>
        <v>0</v>
      </c>
      <c r="E245" s="43">
        <f>'[6]Base clients'!E245</f>
        <v>0</v>
      </c>
      <c r="F245" s="43">
        <f>'[6]Base clients'!F245</f>
        <v>0</v>
      </c>
      <c r="G245" s="43">
        <f>'[6]Base clients'!G245</f>
        <v>0</v>
      </c>
      <c r="H245" s="43">
        <f>'[6]Base clients'!H245</f>
        <v>0</v>
      </c>
      <c r="I245" s="43">
        <f>'[6]Base clients'!I245</f>
        <v>0</v>
      </c>
      <c r="J245" s="43">
        <f>'[6]Base clients'!J245</f>
        <v>0</v>
      </c>
      <c r="K245" s="43">
        <f>'[6]Base clients'!K245</f>
        <v>0</v>
      </c>
      <c r="L245" s="43">
        <f>'[6]Base clients'!L245</f>
        <v>0</v>
      </c>
      <c r="M245" s="43">
        <f>'[6]Base clients'!M245</f>
        <v>0</v>
      </c>
      <c r="N245" s="43">
        <f>'[6]Base clients'!N245</f>
        <v>0</v>
      </c>
      <c r="O245" s="43">
        <f>'[6]Base clients'!O245</f>
        <v>0</v>
      </c>
      <c r="P245" s="43">
        <f>'[6]Base clients'!P245</f>
        <v>0</v>
      </c>
      <c r="Q245" s="43">
        <f>'[6]Base clients'!Q245</f>
        <v>0</v>
      </c>
    </row>
    <row r="246" spans="1:17" x14ac:dyDescent="0.25">
      <c r="A246" s="43" t="str">
        <f>'[6]Base clients'!A246</f>
        <v>C00241</v>
      </c>
      <c r="B246" s="43">
        <f>'[6]Base clients'!B246</f>
        <v>0</v>
      </c>
      <c r="C246" s="43">
        <f>'[6]Base clients'!C246</f>
        <v>0</v>
      </c>
      <c r="D246" s="43">
        <f>'[6]Base clients'!D246</f>
        <v>0</v>
      </c>
      <c r="E246" s="43">
        <f>'[6]Base clients'!E246</f>
        <v>0</v>
      </c>
      <c r="F246" s="43">
        <f>'[6]Base clients'!F246</f>
        <v>0</v>
      </c>
      <c r="G246" s="43">
        <f>'[6]Base clients'!G246</f>
        <v>0</v>
      </c>
      <c r="H246" s="43">
        <f>'[6]Base clients'!H246</f>
        <v>0</v>
      </c>
      <c r="I246" s="43">
        <f>'[6]Base clients'!I246</f>
        <v>0</v>
      </c>
      <c r="J246" s="43">
        <f>'[6]Base clients'!J246</f>
        <v>0</v>
      </c>
      <c r="K246" s="43">
        <f>'[6]Base clients'!K246</f>
        <v>0</v>
      </c>
      <c r="L246" s="43">
        <f>'[6]Base clients'!L246</f>
        <v>0</v>
      </c>
      <c r="M246" s="43">
        <f>'[6]Base clients'!M246</f>
        <v>0</v>
      </c>
      <c r="N246" s="43">
        <f>'[6]Base clients'!N246</f>
        <v>0</v>
      </c>
      <c r="O246" s="43">
        <f>'[6]Base clients'!O246</f>
        <v>0</v>
      </c>
      <c r="P246" s="43">
        <f>'[6]Base clients'!P246</f>
        <v>0</v>
      </c>
      <c r="Q246" s="43">
        <f>'[6]Base clients'!Q246</f>
        <v>0</v>
      </c>
    </row>
    <row r="247" spans="1:17" x14ac:dyDescent="0.25">
      <c r="A247" s="43" t="str">
        <f>'[6]Base clients'!A247</f>
        <v>C00242</v>
      </c>
      <c r="B247" s="43">
        <f>'[6]Base clients'!B247</f>
        <v>0</v>
      </c>
      <c r="C247" s="43">
        <f>'[6]Base clients'!C247</f>
        <v>0</v>
      </c>
      <c r="D247" s="43">
        <f>'[6]Base clients'!D247</f>
        <v>0</v>
      </c>
      <c r="E247" s="43">
        <f>'[6]Base clients'!E247</f>
        <v>0</v>
      </c>
      <c r="F247" s="43">
        <f>'[6]Base clients'!F247</f>
        <v>0</v>
      </c>
      <c r="G247" s="43">
        <f>'[6]Base clients'!G247</f>
        <v>0</v>
      </c>
      <c r="H247" s="43">
        <f>'[6]Base clients'!H247</f>
        <v>0</v>
      </c>
      <c r="I247" s="43">
        <f>'[6]Base clients'!I247</f>
        <v>0</v>
      </c>
      <c r="J247" s="43">
        <f>'[6]Base clients'!J247</f>
        <v>0</v>
      </c>
      <c r="K247" s="43">
        <f>'[6]Base clients'!K247</f>
        <v>0</v>
      </c>
      <c r="L247" s="43">
        <f>'[6]Base clients'!L247</f>
        <v>0</v>
      </c>
      <c r="M247" s="43">
        <f>'[6]Base clients'!M247</f>
        <v>0</v>
      </c>
      <c r="N247" s="43">
        <f>'[6]Base clients'!N247</f>
        <v>0</v>
      </c>
      <c r="O247" s="43">
        <f>'[6]Base clients'!O247</f>
        <v>0</v>
      </c>
      <c r="P247" s="43">
        <f>'[6]Base clients'!P247</f>
        <v>0</v>
      </c>
      <c r="Q247" s="43">
        <f>'[6]Base clients'!Q247</f>
        <v>0</v>
      </c>
    </row>
    <row r="248" spans="1:17" x14ac:dyDescent="0.25">
      <c r="A248" s="43" t="str">
        <f>'[6]Base clients'!A248</f>
        <v>C00243</v>
      </c>
      <c r="B248" s="43">
        <f>'[6]Base clients'!B248</f>
        <v>0</v>
      </c>
      <c r="C248" s="43">
        <f>'[6]Base clients'!C248</f>
        <v>0</v>
      </c>
      <c r="D248" s="43">
        <f>'[6]Base clients'!D248</f>
        <v>0</v>
      </c>
      <c r="E248" s="43">
        <f>'[6]Base clients'!E248</f>
        <v>0</v>
      </c>
      <c r="F248" s="43">
        <f>'[6]Base clients'!F248</f>
        <v>0</v>
      </c>
      <c r="G248" s="43">
        <f>'[6]Base clients'!G248</f>
        <v>0</v>
      </c>
      <c r="H248" s="43">
        <f>'[6]Base clients'!H248</f>
        <v>0</v>
      </c>
      <c r="I248" s="43">
        <f>'[6]Base clients'!I248</f>
        <v>0</v>
      </c>
      <c r="J248" s="43">
        <f>'[6]Base clients'!J248</f>
        <v>0</v>
      </c>
      <c r="K248" s="43">
        <f>'[6]Base clients'!K248</f>
        <v>0</v>
      </c>
      <c r="L248" s="43">
        <f>'[6]Base clients'!L248</f>
        <v>0</v>
      </c>
      <c r="M248" s="43">
        <f>'[6]Base clients'!M248</f>
        <v>0</v>
      </c>
      <c r="N248" s="43">
        <f>'[6]Base clients'!N248</f>
        <v>0</v>
      </c>
      <c r="O248" s="43">
        <f>'[6]Base clients'!O248</f>
        <v>0</v>
      </c>
      <c r="P248" s="43">
        <f>'[6]Base clients'!P248</f>
        <v>0</v>
      </c>
      <c r="Q248" s="43">
        <f>'[6]Base clients'!Q248</f>
        <v>0</v>
      </c>
    </row>
    <row r="249" spans="1:17" x14ac:dyDescent="0.25">
      <c r="A249" s="43" t="str">
        <f>'[6]Base clients'!A249</f>
        <v>C00244</v>
      </c>
      <c r="B249" s="43">
        <f>'[6]Base clients'!B249</f>
        <v>0</v>
      </c>
      <c r="C249" s="43">
        <f>'[6]Base clients'!C249</f>
        <v>0</v>
      </c>
      <c r="D249" s="43">
        <f>'[6]Base clients'!D249</f>
        <v>0</v>
      </c>
      <c r="E249" s="43">
        <f>'[6]Base clients'!E249</f>
        <v>0</v>
      </c>
      <c r="F249" s="43">
        <f>'[6]Base clients'!F249</f>
        <v>0</v>
      </c>
      <c r="G249" s="43">
        <f>'[6]Base clients'!G249</f>
        <v>0</v>
      </c>
      <c r="H249" s="43">
        <f>'[6]Base clients'!H249</f>
        <v>0</v>
      </c>
      <c r="I249" s="43">
        <f>'[6]Base clients'!I249</f>
        <v>0</v>
      </c>
      <c r="J249" s="43">
        <f>'[6]Base clients'!J249</f>
        <v>0</v>
      </c>
      <c r="K249" s="43">
        <f>'[6]Base clients'!K249</f>
        <v>0</v>
      </c>
      <c r="L249" s="43">
        <f>'[6]Base clients'!L249</f>
        <v>0</v>
      </c>
      <c r="M249" s="43">
        <f>'[6]Base clients'!M249</f>
        <v>0</v>
      </c>
      <c r="N249" s="43">
        <f>'[6]Base clients'!N249</f>
        <v>0</v>
      </c>
      <c r="O249" s="43">
        <f>'[6]Base clients'!O249</f>
        <v>0</v>
      </c>
      <c r="P249" s="43">
        <f>'[6]Base clients'!P249</f>
        <v>0</v>
      </c>
      <c r="Q249" s="43">
        <f>'[6]Base clients'!Q249</f>
        <v>0</v>
      </c>
    </row>
    <row r="250" spans="1:17" x14ac:dyDescent="0.25">
      <c r="A250" s="43" t="str">
        <f>'[6]Base clients'!A250</f>
        <v>C00245</v>
      </c>
      <c r="B250" s="43">
        <f>'[6]Base clients'!B250</f>
        <v>0</v>
      </c>
      <c r="C250" s="43">
        <f>'[6]Base clients'!C250</f>
        <v>0</v>
      </c>
      <c r="D250" s="43">
        <f>'[6]Base clients'!D250</f>
        <v>0</v>
      </c>
      <c r="E250" s="43">
        <f>'[6]Base clients'!E250</f>
        <v>0</v>
      </c>
      <c r="F250" s="43">
        <f>'[6]Base clients'!F250</f>
        <v>0</v>
      </c>
      <c r="G250" s="43">
        <f>'[6]Base clients'!G250</f>
        <v>0</v>
      </c>
      <c r="H250" s="43">
        <f>'[6]Base clients'!H250</f>
        <v>0</v>
      </c>
      <c r="I250" s="43">
        <f>'[6]Base clients'!I250</f>
        <v>0</v>
      </c>
      <c r="J250" s="43">
        <f>'[6]Base clients'!J250</f>
        <v>0</v>
      </c>
      <c r="K250" s="43">
        <f>'[6]Base clients'!K250</f>
        <v>0</v>
      </c>
      <c r="L250" s="43">
        <f>'[6]Base clients'!L250</f>
        <v>0</v>
      </c>
      <c r="M250" s="43">
        <f>'[6]Base clients'!M250</f>
        <v>0</v>
      </c>
      <c r="N250" s="43">
        <f>'[6]Base clients'!N250</f>
        <v>0</v>
      </c>
      <c r="O250" s="43">
        <f>'[6]Base clients'!O250</f>
        <v>0</v>
      </c>
      <c r="P250" s="43">
        <f>'[6]Base clients'!P250</f>
        <v>0</v>
      </c>
      <c r="Q250" s="43">
        <f>'[6]Base clients'!Q250</f>
        <v>0</v>
      </c>
    </row>
    <row r="251" spans="1:17" x14ac:dyDescent="0.25">
      <c r="A251" s="43" t="str">
        <f>'[6]Base clients'!A251</f>
        <v>C00246</v>
      </c>
      <c r="B251" s="43">
        <f>'[6]Base clients'!B251</f>
        <v>0</v>
      </c>
      <c r="C251" s="43">
        <f>'[6]Base clients'!C251</f>
        <v>0</v>
      </c>
      <c r="D251" s="43">
        <f>'[6]Base clients'!D251</f>
        <v>0</v>
      </c>
      <c r="E251" s="43">
        <f>'[6]Base clients'!E251</f>
        <v>0</v>
      </c>
      <c r="F251" s="43">
        <f>'[6]Base clients'!F251</f>
        <v>0</v>
      </c>
      <c r="G251" s="43">
        <f>'[6]Base clients'!G251</f>
        <v>0</v>
      </c>
      <c r="H251" s="43">
        <f>'[6]Base clients'!H251</f>
        <v>0</v>
      </c>
      <c r="I251" s="43">
        <f>'[6]Base clients'!I251</f>
        <v>0</v>
      </c>
      <c r="J251" s="43">
        <f>'[6]Base clients'!J251</f>
        <v>0</v>
      </c>
      <c r="K251" s="43">
        <f>'[6]Base clients'!K251</f>
        <v>0</v>
      </c>
      <c r="L251" s="43">
        <f>'[6]Base clients'!L251</f>
        <v>0</v>
      </c>
      <c r="M251" s="43">
        <f>'[6]Base clients'!M251</f>
        <v>0</v>
      </c>
      <c r="N251" s="43">
        <f>'[6]Base clients'!N251</f>
        <v>0</v>
      </c>
      <c r="O251" s="43">
        <f>'[6]Base clients'!O251</f>
        <v>0</v>
      </c>
      <c r="P251" s="43">
        <f>'[6]Base clients'!P251</f>
        <v>0</v>
      </c>
      <c r="Q251" s="43">
        <f>'[6]Base clients'!Q251</f>
        <v>0</v>
      </c>
    </row>
    <row r="252" spans="1:17" x14ac:dyDescent="0.25">
      <c r="A252" s="43" t="str">
        <f>'[6]Base clients'!A252</f>
        <v>C00247</v>
      </c>
      <c r="B252" s="43">
        <f>'[6]Base clients'!B252</f>
        <v>0</v>
      </c>
      <c r="C252" s="43">
        <f>'[6]Base clients'!C252</f>
        <v>0</v>
      </c>
      <c r="D252" s="43">
        <f>'[6]Base clients'!D252</f>
        <v>0</v>
      </c>
      <c r="E252" s="43">
        <f>'[6]Base clients'!E252</f>
        <v>0</v>
      </c>
      <c r="F252" s="43">
        <f>'[6]Base clients'!F252</f>
        <v>0</v>
      </c>
      <c r="G252" s="43">
        <f>'[6]Base clients'!G252</f>
        <v>0</v>
      </c>
      <c r="H252" s="43">
        <f>'[6]Base clients'!H252</f>
        <v>0</v>
      </c>
      <c r="I252" s="43">
        <f>'[6]Base clients'!I252</f>
        <v>0</v>
      </c>
      <c r="J252" s="43">
        <f>'[6]Base clients'!J252</f>
        <v>0</v>
      </c>
      <c r="K252" s="43">
        <f>'[6]Base clients'!K252</f>
        <v>0</v>
      </c>
      <c r="L252" s="43">
        <f>'[6]Base clients'!L252</f>
        <v>0</v>
      </c>
      <c r="M252" s="43">
        <f>'[6]Base clients'!M252</f>
        <v>0</v>
      </c>
      <c r="N252" s="43">
        <f>'[6]Base clients'!N252</f>
        <v>0</v>
      </c>
      <c r="O252" s="43">
        <f>'[6]Base clients'!O252</f>
        <v>0</v>
      </c>
      <c r="P252" s="43">
        <f>'[6]Base clients'!P252</f>
        <v>0</v>
      </c>
      <c r="Q252" s="43">
        <f>'[6]Base clients'!Q252</f>
        <v>0</v>
      </c>
    </row>
    <row r="253" spans="1:17" x14ac:dyDescent="0.25">
      <c r="A253" s="43" t="str">
        <f>'[6]Base clients'!A253</f>
        <v>C00248</v>
      </c>
      <c r="B253" s="43">
        <f>'[6]Base clients'!B253</f>
        <v>0</v>
      </c>
      <c r="C253" s="43">
        <f>'[6]Base clients'!C253</f>
        <v>0</v>
      </c>
      <c r="D253" s="43">
        <f>'[6]Base clients'!D253</f>
        <v>0</v>
      </c>
      <c r="E253" s="43">
        <f>'[6]Base clients'!E253</f>
        <v>0</v>
      </c>
      <c r="F253" s="43">
        <f>'[6]Base clients'!F253</f>
        <v>0</v>
      </c>
      <c r="G253" s="43">
        <f>'[6]Base clients'!G253</f>
        <v>0</v>
      </c>
      <c r="H253" s="43">
        <f>'[6]Base clients'!H253</f>
        <v>0</v>
      </c>
      <c r="I253" s="43">
        <f>'[6]Base clients'!I253</f>
        <v>0</v>
      </c>
      <c r="J253" s="43">
        <f>'[6]Base clients'!J253</f>
        <v>0</v>
      </c>
      <c r="K253" s="43">
        <f>'[6]Base clients'!K253</f>
        <v>0</v>
      </c>
      <c r="L253" s="43">
        <f>'[6]Base clients'!L253</f>
        <v>0</v>
      </c>
      <c r="M253" s="43">
        <f>'[6]Base clients'!M253</f>
        <v>0</v>
      </c>
      <c r="N253" s="43">
        <f>'[6]Base clients'!N253</f>
        <v>0</v>
      </c>
      <c r="O253" s="43">
        <f>'[6]Base clients'!O253</f>
        <v>0</v>
      </c>
      <c r="P253" s="43">
        <f>'[6]Base clients'!P253</f>
        <v>0</v>
      </c>
      <c r="Q253" s="43">
        <f>'[6]Base clients'!Q253</f>
        <v>0</v>
      </c>
    </row>
    <row r="254" spans="1:17" x14ac:dyDescent="0.25">
      <c r="A254" s="43" t="str">
        <f>'[6]Base clients'!A254</f>
        <v>C00249</v>
      </c>
      <c r="B254" s="43">
        <f>'[6]Base clients'!B254</f>
        <v>0</v>
      </c>
      <c r="C254" s="43">
        <f>'[6]Base clients'!C254</f>
        <v>0</v>
      </c>
      <c r="D254" s="43">
        <f>'[6]Base clients'!D254</f>
        <v>0</v>
      </c>
      <c r="E254" s="43">
        <f>'[6]Base clients'!E254</f>
        <v>0</v>
      </c>
      <c r="F254" s="43">
        <f>'[6]Base clients'!F254</f>
        <v>0</v>
      </c>
      <c r="G254" s="43">
        <f>'[6]Base clients'!G254</f>
        <v>0</v>
      </c>
      <c r="H254" s="43">
        <f>'[6]Base clients'!H254</f>
        <v>0</v>
      </c>
      <c r="I254" s="43">
        <f>'[6]Base clients'!I254</f>
        <v>0</v>
      </c>
      <c r="J254" s="43">
        <f>'[6]Base clients'!J254</f>
        <v>0</v>
      </c>
      <c r="K254" s="43">
        <f>'[6]Base clients'!K254</f>
        <v>0</v>
      </c>
      <c r="L254" s="43">
        <f>'[6]Base clients'!L254</f>
        <v>0</v>
      </c>
      <c r="M254" s="43">
        <f>'[6]Base clients'!M254</f>
        <v>0</v>
      </c>
      <c r="N254" s="43">
        <f>'[6]Base clients'!N254</f>
        <v>0</v>
      </c>
      <c r="O254" s="43">
        <f>'[6]Base clients'!O254</f>
        <v>0</v>
      </c>
      <c r="P254" s="43">
        <f>'[6]Base clients'!P254</f>
        <v>0</v>
      </c>
      <c r="Q254" s="43">
        <f>'[6]Base clients'!Q254</f>
        <v>0</v>
      </c>
    </row>
    <row r="255" spans="1:17" x14ac:dyDescent="0.25">
      <c r="A255" s="43" t="str">
        <f>'[6]Base clients'!A255</f>
        <v>C00250</v>
      </c>
      <c r="B255" s="43">
        <f>'[6]Base clients'!B255</f>
        <v>0</v>
      </c>
      <c r="C255" s="43">
        <f>'[6]Base clients'!C255</f>
        <v>0</v>
      </c>
      <c r="D255" s="43">
        <f>'[6]Base clients'!D255</f>
        <v>0</v>
      </c>
      <c r="E255" s="43">
        <f>'[6]Base clients'!E255</f>
        <v>0</v>
      </c>
      <c r="F255" s="43">
        <f>'[6]Base clients'!F255</f>
        <v>0</v>
      </c>
      <c r="G255" s="43">
        <f>'[6]Base clients'!G255</f>
        <v>0</v>
      </c>
      <c r="H255" s="43">
        <f>'[6]Base clients'!H255</f>
        <v>0</v>
      </c>
      <c r="I255" s="43">
        <f>'[6]Base clients'!I255</f>
        <v>0</v>
      </c>
      <c r="J255" s="43">
        <f>'[6]Base clients'!J255</f>
        <v>0</v>
      </c>
      <c r="K255" s="43">
        <f>'[6]Base clients'!K255</f>
        <v>0</v>
      </c>
      <c r="L255" s="43">
        <f>'[6]Base clients'!L255</f>
        <v>0</v>
      </c>
      <c r="M255" s="43">
        <f>'[6]Base clients'!M255</f>
        <v>0</v>
      </c>
      <c r="N255" s="43">
        <f>'[6]Base clients'!N255</f>
        <v>0</v>
      </c>
      <c r="O255" s="43">
        <f>'[6]Base clients'!O255</f>
        <v>0</v>
      </c>
      <c r="P255" s="43">
        <f>'[6]Base clients'!P255</f>
        <v>0</v>
      </c>
      <c r="Q255" s="43">
        <f>'[6]Base clients'!Q255</f>
        <v>0</v>
      </c>
    </row>
    <row r="256" spans="1:17" x14ac:dyDescent="0.25">
      <c r="A256" s="43" t="str">
        <f>'[6]Base clients'!A256</f>
        <v>C00251</v>
      </c>
      <c r="B256" s="43">
        <f>'[6]Base clients'!B256</f>
        <v>0</v>
      </c>
      <c r="C256" s="43">
        <f>'[6]Base clients'!C256</f>
        <v>0</v>
      </c>
      <c r="D256" s="43">
        <f>'[6]Base clients'!D256</f>
        <v>0</v>
      </c>
      <c r="E256" s="43">
        <f>'[6]Base clients'!E256</f>
        <v>0</v>
      </c>
      <c r="F256" s="43">
        <f>'[6]Base clients'!F256</f>
        <v>0</v>
      </c>
      <c r="G256" s="43">
        <f>'[6]Base clients'!G256</f>
        <v>0</v>
      </c>
      <c r="H256" s="43">
        <f>'[6]Base clients'!H256</f>
        <v>0</v>
      </c>
      <c r="I256" s="43">
        <f>'[6]Base clients'!I256</f>
        <v>0</v>
      </c>
      <c r="J256" s="43">
        <f>'[6]Base clients'!J256</f>
        <v>0</v>
      </c>
      <c r="K256" s="43">
        <f>'[6]Base clients'!K256</f>
        <v>0</v>
      </c>
      <c r="L256" s="43">
        <f>'[6]Base clients'!L256</f>
        <v>0</v>
      </c>
      <c r="M256" s="43">
        <f>'[6]Base clients'!M256</f>
        <v>0</v>
      </c>
      <c r="N256" s="43">
        <f>'[6]Base clients'!N256</f>
        <v>0</v>
      </c>
      <c r="O256" s="43">
        <f>'[6]Base clients'!O256</f>
        <v>0</v>
      </c>
      <c r="P256" s="43">
        <f>'[6]Base clients'!P256</f>
        <v>0</v>
      </c>
      <c r="Q256" s="43">
        <f>'[6]Base clients'!Q256</f>
        <v>0</v>
      </c>
    </row>
    <row r="257" spans="1:17" x14ac:dyDescent="0.25">
      <c r="A257" s="43" t="str">
        <f>'[6]Base clients'!A257</f>
        <v>C00252</v>
      </c>
      <c r="B257" s="43">
        <f>'[6]Base clients'!B257</f>
        <v>0</v>
      </c>
      <c r="C257" s="43">
        <f>'[6]Base clients'!C257</f>
        <v>0</v>
      </c>
      <c r="D257" s="43">
        <f>'[6]Base clients'!D257</f>
        <v>0</v>
      </c>
      <c r="E257" s="43">
        <f>'[6]Base clients'!E257</f>
        <v>0</v>
      </c>
      <c r="F257" s="43">
        <f>'[6]Base clients'!F257</f>
        <v>0</v>
      </c>
      <c r="G257" s="43">
        <f>'[6]Base clients'!G257</f>
        <v>0</v>
      </c>
      <c r="H257" s="43">
        <f>'[6]Base clients'!H257</f>
        <v>0</v>
      </c>
      <c r="I257" s="43">
        <f>'[6]Base clients'!I257</f>
        <v>0</v>
      </c>
      <c r="J257" s="43">
        <f>'[6]Base clients'!J257</f>
        <v>0</v>
      </c>
      <c r="K257" s="43">
        <f>'[6]Base clients'!K257</f>
        <v>0</v>
      </c>
      <c r="L257" s="43">
        <f>'[6]Base clients'!L257</f>
        <v>0</v>
      </c>
      <c r="M257" s="43">
        <f>'[6]Base clients'!M257</f>
        <v>0</v>
      </c>
      <c r="N257" s="43">
        <f>'[6]Base clients'!N257</f>
        <v>0</v>
      </c>
      <c r="O257" s="43">
        <f>'[6]Base clients'!O257</f>
        <v>0</v>
      </c>
      <c r="P257" s="43">
        <f>'[6]Base clients'!P257</f>
        <v>0</v>
      </c>
      <c r="Q257" s="43">
        <f>'[6]Base clients'!Q257</f>
        <v>0</v>
      </c>
    </row>
    <row r="258" spans="1:17" x14ac:dyDescent="0.25">
      <c r="A258" s="43" t="str">
        <f>'[6]Base clients'!A258</f>
        <v>C00253</v>
      </c>
      <c r="B258" s="43">
        <f>'[6]Base clients'!B258</f>
        <v>0</v>
      </c>
      <c r="C258" s="43">
        <f>'[6]Base clients'!C258</f>
        <v>0</v>
      </c>
      <c r="D258" s="43">
        <f>'[6]Base clients'!D258</f>
        <v>0</v>
      </c>
      <c r="E258" s="43">
        <f>'[6]Base clients'!E258</f>
        <v>0</v>
      </c>
      <c r="F258" s="43">
        <f>'[6]Base clients'!F258</f>
        <v>0</v>
      </c>
      <c r="G258" s="43">
        <f>'[6]Base clients'!G258</f>
        <v>0</v>
      </c>
      <c r="H258" s="43">
        <f>'[6]Base clients'!H258</f>
        <v>0</v>
      </c>
      <c r="I258" s="43">
        <f>'[6]Base clients'!I258</f>
        <v>0</v>
      </c>
      <c r="J258" s="43">
        <f>'[6]Base clients'!J258</f>
        <v>0</v>
      </c>
      <c r="K258" s="43">
        <f>'[6]Base clients'!K258</f>
        <v>0</v>
      </c>
      <c r="L258" s="43">
        <f>'[6]Base clients'!L258</f>
        <v>0</v>
      </c>
      <c r="M258" s="43">
        <f>'[6]Base clients'!M258</f>
        <v>0</v>
      </c>
      <c r="N258" s="43">
        <f>'[6]Base clients'!N258</f>
        <v>0</v>
      </c>
      <c r="O258" s="43">
        <f>'[6]Base clients'!O258</f>
        <v>0</v>
      </c>
      <c r="P258" s="43">
        <f>'[6]Base clients'!P258</f>
        <v>0</v>
      </c>
      <c r="Q258" s="43">
        <f>'[6]Base clients'!Q258</f>
        <v>0</v>
      </c>
    </row>
    <row r="259" spans="1:17" x14ac:dyDescent="0.25">
      <c r="A259" s="43" t="str">
        <f>'[6]Base clients'!A259</f>
        <v>C00254</v>
      </c>
      <c r="B259" s="43">
        <f>'[6]Base clients'!B259</f>
        <v>0</v>
      </c>
      <c r="C259" s="43">
        <f>'[6]Base clients'!C259</f>
        <v>0</v>
      </c>
      <c r="D259" s="43">
        <f>'[6]Base clients'!D259</f>
        <v>0</v>
      </c>
      <c r="E259" s="43">
        <f>'[6]Base clients'!E259</f>
        <v>0</v>
      </c>
      <c r="F259" s="43">
        <f>'[6]Base clients'!F259</f>
        <v>0</v>
      </c>
      <c r="G259" s="43">
        <f>'[6]Base clients'!G259</f>
        <v>0</v>
      </c>
      <c r="H259" s="43">
        <f>'[6]Base clients'!H259</f>
        <v>0</v>
      </c>
      <c r="I259" s="43">
        <f>'[6]Base clients'!I259</f>
        <v>0</v>
      </c>
      <c r="J259" s="43">
        <f>'[6]Base clients'!J259</f>
        <v>0</v>
      </c>
      <c r="K259" s="43">
        <f>'[6]Base clients'!K259</f>
        <v>0</v>
      </c>
      <c r="L259" s="43">
        <f>'[6]Base clients'!L259</f>
        <v>0</v>
      </c>
      <c r="M259" s="43">
        <f>'[6]Base clients'!M259</f>
        <v>0</v>
      </c>
      <c r="N259" s="43">
        <f>'[6]Base clients'!N259</f>
        <v>0</v>
      </c>
      <c r="O259" s="43">
        <f>'[6]Base clients'!O259</f>
        <v>0</v>
      </c>
      <c r="P259" s="43">
        <f>'[6]Base clients'!P259</f>
        <v>0</v>
      </c>
      <c r="Q259" s="43">
        <f>'[6]Base clients'!Q259</f>
        <v>0</v>
      </c>
    </row>
    <row r="260" spans="1:17" x14ac:dyDescent="0.25">
      <c r="A260" s="43" t="str">
        <f>'[6]Base clients'!A260</f>
        <v>C00255</v>
      </c>
      <c r="B260" s="43">
        <f>'[6]Base clients'!B260</f>
        <v>0</v>
      </c>
      <c r="C260" s="43">
        <f>'[6]Base clients'!C260</f>
        <v>0</v>
      </c>
      <c r="D260" s="43">
        <f>'[6]Base clients'!D260</f>
        <v>0</v>
      </c>
      <c r="E260" s="43">
        <f>'[6]Base clients'!E260</f>
        <v>0</v>
      </c>
      <c r="F260" s="43">
        <f>'[6]Base clients'!F260</f>
        <v>0</v>
      </c>
      <c r="G260" s="43">
        <f>'[6]Base clients'!G260</f>
        <v>0</v>
      </c>
      <c r="H260" s="43">
        <f>'[6]Base clients'!H260</f>
        <v>0</v>
      </c>
      <c r="I260" s="43">
        <f>'[6]Base clients'!I260</f>
        <v>0</v>
      </c>
      <c r="J260" s="43">
        <f>'[6]Base clients'!J260</f>
        <v>0</v>
      </c>
      <c r="K260" s="43">
        <f>'[6]Base clients'!K260</f>
        <v>0</v>
      </c>
      <c r="L260" s="43">
        <f>'[6]Base clients'!L260</f>
        <v>0</v>
      </c>
      <c r="M260" s="43">
        <f>'[6]Base clients'!M260</f>
        <v>0</v>
      </c>
      <c r="N260" s="43">
        <f>'[6]Base clients'!N260</f>
        <v>0</v>
      </c>
      <c r="O260" s="43">
        <f>'[6]Base clients'!O260</f>
        <v>0</v>
      </c>
      <c r="P260" s="43">
        <f>'[6]Base clients'!P260</f>
        <v>0</v>
      </c>
      <c r="Q260" s="43">
        <f>'[6]Base clients'!Q260</f>
        <v>0</v>
      </c>
    </row>
    <row r="261" spans="1:17" x14ac:dyDescent="0.25">
      <c r="A261" s="43" t="str">
        <f>'[6]Base clients'!A261</f>
        <v>C00256</v>
      </c>
      <c r="B261" s="43">
        <f>'[6]Base clients'!B261</f>
        <v>0</v>
      </c>
      <c r="C261" s="43">
        <f>'[6]Base clients'!C261</f>
        <v>0</v>
      </c>
      <c r="D261" s="43">
        <f>'[6]Base clients'!D261</f>
        <v>0</v>
      </c>
      <c r="E261" s="43">
        <f>'[6]Base clients'!E261</f>
        <v>0</v>
      </c>
      <c r="F261" s="43">
        <f>'[6]Base clients'!F261</f>
        <v>0</v>
      </c>
      <c r="G261" s="43">
        <f>'[6]Base clients'!G261</f>
        <v>0</v>
      </c>
      <c r="H261" s="43">
        <f>'[6]Base clients'!H261</f>
        <v>0</v>
      </c>
      <c r="I261" s="43">
        <f>'[6]Base clients'!I261</f>
        <v>0</v>
      </c>
      <c r="J261" s="43">
        <f>'[6]Base clients'!J261</f>
        <v>0</v>
      </c>
      <c r="K261" s="43">
        <f>'[6]Base clients'!K261</f>
        <v>0</v>
      </c>
      <c r="L261" s="43">
        <f>'[6]Base clients'!L261</f>
        <v>0</v>
      </c>
      <c r="M261" s="43">
        <f>'[6]Base clients'!M261</f>
        <v>0</v>
      </c>
      <c r="N261" s="43">
        <f>'[6]Base clients'!N261</f>
        <v>0</v>
      </c>
      <c r="O261" s="43">
        <f>'[6]Base clients'!O261</f>
        <v>0</v>
      </c>
      <c r="P261" s="43">
        <f>'[6]Base clients'!P261</f>
        <v>0</v>
      </c>
      <c r="Q261" s="43">
        <f>'[6]Base clients'!Q261</f>
        <v>0</v>
      </c>
    </row>
    <row r="262" spans="1:17" x14ac:dyDescent="0.25">
      <c r="A262" s="43" t="str">
        <f>'[6]Base clients'!A262</f>
        <v>C00257</v>
      </c>
      <c r="B262" s="43">
        <f>'[6]Base clients'!B262</f>
        <v>0</v>
      </c>
      <c r="C262" s="43">
        <f>'[6]Base clients'!C262</f>
        <v>0</v>
      </c>
      <c r="D262" s="43">
        <f>'[6]Base clients'!D262</f>
        <v>0</v>
      </c>
      <c r="E262" s="43">
        <f>'[6]Base clients'!E262</f>
        <v>0</v>
      </c>
      <c r="F262" s="43">
        <f>'[6]Base clients'!F262</f>
        <v>0</v>
      </c>
      <c r="G262" s="43">
        <f>'[6]Base clients'!G262</f>
        <v>0</v>
      </c>
      <c r="H262" s="43">
        <f>'[6]Base clients'!H262</f>
        <v>0</v>
      </c>
      <c r="I262" s="43">
        <f>'[6]Base clients'!I262</f>
        <v>0</v>
      </c>
      <c r="J262" s="43">
        <f>'[6]Base clients'!J262</f>
        <v>0</v>
      </c>
      <c r="K262" s="43">
        <f>'[6]Base clients'!K262</f>
        <v>0</v>
      </c>
      <c r="L262" s="43">
        <f>'[6]Base clients'!L262</f>
        <v>0</v>
      </c>
      <c r="M262" s="43">
        <f>'[6]Base clients'!M262</f>
        <v>0</v>
      </c>
      <c r="N262" s="43">
        <f>'[6]Base clients'!N262</f>
        <v>0</v>
      </c>
      <c r="O262" s="43">
        <f>'[6]Base clients'!O262</f>
        <v>0</v>
      </c>
      <c r="P262" s="43">
        <f>'[6]Base clients'!P262</f>
        <v>0</v>
      </c>
      <c r="Q262" s="43">
        <f>'[6]Base clients'!Q262</f>
        <v>0</v>
      </c>
    </row>
    <row r="263" spans="1:17" x14ac:dyDescent="0.25">
      <c r="A263" s="43" t="str">
        <f>'[6]Base clients'!A263</f>
        <v>C00258</v>
      </c>
      <c r="B263" s="43">
        <f>'[6]Base clients'!B263</f>
        <v>0</v>
      </c>
      <c r="C263" s="43">
        <f>'[6]Base clients'!C263</f>
        <v>0</v>
      </c>
      <c r="D263" s="43">
        <f>'[6]Base clients'!D263</f>
        <v>0</v>
      </c>
      <c r="E263" s="43">
        <f>'[6]Base clients'!E263</f>
        <v>0</v>
      </c>
      <c r="F263" s="43">
        <f>'[6]Base clients'!F263</f>
        <v>0</v>
      </c>
      <c r="G263" s="43">
        <f>'[6]Base clients'!G263</f>
        <v>0</v>
      </c>
      <c r="H263" s="43">
        <f>'[6]Base clients'!H263</f>
        <v>0</v>
      </c>
      <c r="I263" s="43">
        <f>'[6]Base clients'!I263</f>
        <v>0</v>
      </c>
      <c r="J263" s="43">
        <f>'[6]Base clients'!J263</f>
        <v>0</v>
      </c>
      <c r="K263" s="43">
        <f>'[6]Base clients'!K263</f>
        <v>0</v>
      </c>
      <c r="L263" s="43">
        <f>'[6]Base clients'!L263</f>
        <v>0</v>
      </c>
      <c r="M263" s="43">
        <f>'[6]Base clients'!M263</f>
        <v>0</v>
      </c>
      <c r="N263" s="43">
        <f>'[6]Base clients'!N263</f>
        <v>0</v>
      </c>
      <c r="O263" s="43">
        <f>'[6]Base clients'!O263</f>
        <v>0</v>
      </c>
      <c r="P263" s="43">
        <f>'[6]Base clients'!P263</f>
        <v>0</v>
      </c>
      <c r="Q263" s="43">
        <f>'[6]Base clients'!Q263</f>
        <v>0</v>
      </c>
    </row>
    <row r="264" spans="1:17" x14ac:dyDescent="0.25">
      <c r="A264" s="43" t="str">
        <f>'[6]Base clients'!A264</f>
        <v>C00259</v>
      </c>
      <c r="B264" s="43">
        <f>'[6]Base clients'!B264</f>
        <v>0</v>
      </c>
      <c r="C264" s="43">
        <f>'[6]Base clients'!C264</f>
        <v>0</v>
      </c>
      <c r="D264" s="43">
        <f>'[6]Base clients'!D264</f>
        <v>0</v>
      </c>
      <c r="E264" s="43">
        <f>'[6]Base clients'!E264</f>
        <v>0</v>
      </c>
      <c r="F264" s="43">
        <f>'[6]Base clients'!F264</f>
        <v>0</v>
      </c>
      <c r="G264" s="43">
        <f>'[6]Base clients'!G264</f>
        <v>0</v>
      </c>
      <c r="H264" s="43">
        <f>'[6]Base clients'!H264</f>
        <v>0</v>
      </c>
      <c r="I264" s="43">
        <f>'[6]Base clients'!I264</f>
        <v>0</v>
      </c>
      <c r="J264" s="43">
        <f>'[6]Base clients'!J264</f>
        <v>0</v>
      </c>
      <c r="K264" s="43">
        <f>'[6]Base clients'!K264</f>
        <v>0</v>
      </c>
      <c r="L264" s="43">
        <f>'[6]Base clients'!L264</f>
        <v>0</v>
      </c>
      <c r="M264" s="43">
        <f>'[6]Base clients'!M264</f>
        <v>0</v>
      </c>
      <c r="N264" s="43">
        <f>'[6]Base clients'!N264</f>
        <v>0</v>
      </c>
      <c r="O264" s="43">
        <f>'[6]Base clients'!O264</f>
        <v>0</v>
      </c>
      <c r="P264" s="43">
        <f>'[6]Base clients'!P264</f>
        <v>0</v>
      </c>
      <c r="Q264" s="43">
        <f>'[6]Base clients'!Q264</f>
        <v>0</v>
      </c>
    </row>
    <row r="265" spans="1:17" x14ac:dyDescent="0.25">
      <c r="A265" s="43" t="str">
        <f>'[6]Base clients'!A265</f>
        <v>C00260</v>
      </c>
      <c r="B265" s="43">
        <f>'[6]Base clients'!B265</f>
        <v>0</v>
      </c>
      <c r="C265" s="43">
        <f>'[6]Base clients'!C265</f>
        <v>0</v>
      </c>
      <c r="D265" s="43">
        <f>'[6]Base clients'!D265</f>
        <v>0</v>
      </c>
      <c r="E265" s="43">
        <f>'[6]Base clients'!E265</f>
        <v>0</v>
      </c>
      <c r="F265" s="43">
        <f>'[6]Base clients'!F265</f>
        <v>0</v>
      </c>
      <c r="G265" s="43">
        <f>'[6]Base clients'!G265</f>
        <v>0</v>
      </c>
      <c r="H265" s="43">
        <f>'[6]Base clients'!H265</f>
        <v>0</v>
      </c>
      <c r="I265" s="43">
        <f>'[6]Base clients'!I265</f>
        <v>0</v>
      </c>
      <c r="J265" s="43">
        <f>'[6]Base clients'!J265</f>
        <v>0</v>
      </c>
      <c r="K265" s="43">
        <f>'[6]Base clients'!K265</f>
        <v>0</v>
      </c>
      <c r="L265" s="43">
        <f>'[6]Base clients'!L265</f>
        <v>0</v>
      </c>
      <c r="M265" s="43">
        <f>'[6]Base clients'!M265</f>
        <v>0</v>
      </c>
      <c r="N265" s="43">
        <f>'[6]Base clients'!N265</f>
        <v>0</v>
      </c>
      <c r="O265" s="43">
        <f>'[6]Base clients'!O265</f>
        <v>0</v>
      </c>
      <c r="P265" s="43">
        <f>'[6]Base clients'!P265</f>
        <v>0</v>
      </c>
      <c r="Q265" s="43">
        <f>'[6]Base clients'!Q265</f>
        <v>0</v>
      </c>
    </row>
    <row r="266" spans="1:17" x14ac:dyDescent="0.25">
      <c r="A266" s="43" t="str">
        <f>'[6]Base clients'!A266</f>
        <v>C00261</v>
      </c>
      <c r="B266" s="43">
        <f>'[6]Base clients'!B266</f>
        <v>0</v>
      </c>
      <c r="C266" s="43">
        <f>'[6]Base clients'!C266</f>
        <v>0</v>
      </c>
      <c r="D266" s="43">
        <f>'[6]Base clients'!D266</f>
        <v>0</v>
      </c>
      <c r="E266" s="43">
        <f>'[6]Base clients'!E266</f>
        <v>0</v>
      </c>
      <c r="F266" s="43">
        <f>'[6]Base clients'!F266</f>
        <v>0</v>
      </c>
      <c r="G266" s="43">
        <f>'[6]Base clients'!G266</f>
        <v>0</v>
      </c>
      <c r="H266" s="43">
        <f>'[6]Base clients'!H266</f>
        <v>0</v>
      </c>
      <c r="I266" s="43">
        <f>'[6]Base clients'!I266</f>
        <v>0</v>
      </c>
      <c r="J266" s="43">
        <f>'[6]Base clients'!J266</f>
        <v>0</v>
      </c>
      <c r="K266" s="43">
        <f>'[6]Base clients'!K266</f>
        <v>0</v>
      </c>
      <c r="L266" s="43">
        <f>'[6]Base clients'!L266</f>
        <v>0</v>
      </c>
      <c r="M266" s="43">
        <f>'[6]Base clients'!M266</f>
        <v>0</v>
      </c>
      <c r="N266" s="43">
        <f>'[6]Base clients'!N266</f>
        <v>0</v>
      </c>
      <c r="O266" s="43">
        <f>'[6]Base clients'!O266</f>
        <v>0</v>
      </c>
      <c r="P266" s="43">
        <f>'[6]Base clients'!P266</f>
        <v>0</v>
      </c>
      <c r="Q266" s="43">
        <f>'[6]Base clients'!Q266</f>
        <v>0</v>
      </c>
    </row>
    <row r="267" spans="1:17" x14ac:dyDescent="0.25">
      <c r="A267" s="43" t="str">
        <f>'[6]Base clients'!A267</f>
        <v>C00262</v>
      </c>
      <c r="B267" s="43">
        <f>'[6]Base clients'!B267</f>
        <v>0</v>
      </c>
      <c r="C267" s="43">
        <f>'[6]Base clients'!C267</f>
        <v>0</v>
      </c>
      <c r="D267" s="43">
        <f>'[6]Base clients'!D267</f>
        <v>0</v>
      </c>
      <c r="E267" s="43">
        <f>'[6]Base clients'!E267</f>
        <v>0</v>
      </c>
      <c r="F267" s="43">
        <f>'[6]Base clients'!F267</f>
        <v>0</v>
      </c>
      <c r="G267" s="43">
        <f>'[6]Base clients'!G267</f>
        <v>0</v>
      </c>
      <c r="H267" s="43">
        <f>'[6]Base clients'!H267</f>
        <v>0</v>
      </c>
      <c r="I267" s="43">
        <f>'[6]Base clients'!I267</f>
        <v>0</v>
      </c>
      <c r="J267" s="43">
        <f>'[6]Base clients'!J267</f>
        <v>0</v>
      </c>
      <c r="K267" s="43">
        <f>'[6]Base clients'!K267</f>
        <v>0</v>
      </c>
      <c r="L267" s="43">
        <f>'[6]Base clients'!L267</f>
        <v>0</v>
      </c>
      <c r="M267" s="43">
        <f>'[6]Base clients'!M267</f>
        <v>0</v>
      </c>
      <c r="N267" s="43">
        <f>'[6]Base clients'!N267</f>
        <v>0</v>
      </c>
      <c r="O267" s="43">
        <f>'[6]Base clients'!O267</f>
        <v>0</v>
      </c>
      <c r="P267" s="43">
        <f>'[6]Base clients'!P267</f>
        <v>0</v>
      </c>
      <c r="Q267" s="43">
        <f>'[6]Base clients'!Q267</f>
        <v>0</v>
      </c>
    </row>
    <row r="268" spans="1:17" x14ac:dyDescent="0.25">
      <c r="A268" s="43" t="str">
        <f>'[6]Base clients'!A268</f>
        <v>C00263</v>
      </c>
      <c r="B268" s="43">
        <f>'[6]Base clients'!B268</f>
        <v>0</v>
      </c>
      <c r="C268" s="43">
        <f>'[6]Base clients'!C268</f>
        <v>0</v>
      </c>
      <c r="D268" s="43">
        <f>'[6]Base clients'!D268</f>
        <v>0</v>
      </c>
      <c r="E268" s="43">
        <f>'[6]Base clients'!E268</f>
        <v>0</v>
      </c>
      <c r="F268" s="43">
        <f>'[6]Base clients'!F268</f>
        <v>0</v>
      </c>
      <c r="G268" s="43">
        <f>'[6]Base clients'!G268</f>
        <v>0</v>
      </c>
      <c r="H268" s="43">
        <f>'[6]Base clients'!H268</f>
        <v>0</v>
      </c>
      <c r="I268" s="43">
        <f>'[6]Base clients'!I268</f>
        <v>0</v>
      </c>
      <c r="J268" s="43">
        <f>'[6]Base clients'!J268</f>
        <v>0</v>
      </c>
      <c r="K268" s="43">
        <f>'[6]Base clients'!K268</f>
        <v>0</v>
      </c>
      <c r="L268" s="43">
        <f>'[6]Base clients'!L268</f>
        <v>0</v>
      </c>
      <c r="M268" s="43">
        <f>'[6]Base clients'!M268</f>
        <v>0</v>
      </c>
      <c r="N268" s="43">
        <f>'[6]Base clients'!N268</f>
        <v>0</v>
      </c>
      <c r="O268" s="43">
        <f>'[6]Base clients'!O268</f>
        <v>0</v>
      </c>
      <c r="P268" s="43">
        <f>'[6]Base clients'!P268</f>
        <v>0</v>
      </c>
      <c r="Q268" s="43">
        <f>'[6]Base clients'!Q268</f>
        <v>0</v>
      </c>
    </row>
    <row r="269" spans="1:17" x14ac:dyDescent="0.25">
      <c r="A269" s="43" t="str">
        <f>'[6]Base clients'!A269</f>
        <v>C00264</v>
      </c>
      <c r="B269" s="43">
        <f>'[6]Base clients'!B269</f>
        <v>0</v>
      </c>
      <c r="C269" s="43">
        <f>'[6]Base clients'!C269</f>
        <v>0</v>
      </c>
      <c r="D269" s="43">
        <f>'[6]Base clients'!D269</f>
        <v>0</v>
      </c>
      <c r="E269" s="43">
        <f>'[6]Base clients'!E269</f>
        <v>0</v>
      </c>
      <c r="F269" s="43">
        <f>'[6]Base clients'!F269</f>
        <v>0</v>
      </c>
      <c r="G269" s="43">
        <f>'[6]Base clients'!G269</f>
        <v>0</v>
      </c>
      <c r="H269" s="43">
        <f>'[6]Base clients'!H269</f>
        <v>0</v>
      </c>
      <c r="I269" s="43">
        <f>'[6]Base clients'!I269</f>
        <v>0</v>
      </c>
      <c r="J269" s="43">
        <f>'[6]Base clients'!J269</f>
        <v>0</v>
      </c>
      <c r="K269" s="43">
        <f>'[6]Base clients'!K269</f>
        <v>0</v>
      </c>
      <c r="L269" s="43">
        <f>'[6]Base clients'!L269</f>
        <v>0</v>
      </c>
      <c r="M269" s="43">
        <f>'[6]Base clients'!M269</f>
        <v>0</v>
      </c>
      <c r="N269" s="43">
        <f>'[6]Base clients'!N269</f>
        <v>0</v>
      </c>
      <c r="O269" s="43">
        <f>'[6]Base clients'!O269</f>
        <v>0</v>
      </c>
      <c r="P269" s="43">
        <f>'[6]Base clients'!P269</f>
        <v>0</v>
      </c>
      <c r="Q269" s="43">
        <f>'[6]Base clients'!Q269</f>
        <v>0</v>
      </c>
    </row>
    <row r="270" spans="1:17" x14ac:dyDescent="0.25">
      <c r="A270" s="43" t="str">
        <f>'[6]Base clients'!A270</f>
        <v>C00265</v>
      </c>
      <c r="B270" s="43">
        <f>'[6]Base clients'!B270</f>
        <v>0</v>
      </c>
      <c r="C270" s="43">
        <f>'[6]Base clients'!C270</f>
        <v>0</v>
      </c>
      <c r="D270" s="43">
        <f>'[6]Base clients'!D270</f>
        <v>0</v>
      </c>
      <c r="E270" s="43">
        <f>'[6]Base clients'!E270</f>
        <v>0</v>
      </c>
      <c r="F270" s="43">
        <f>'[6]Base clients'!F270</f>
        <v>0</v>
      </c>
      <c r="G270" s="43">
        <f>'[6]Base clients'!G270</f>
        <v>0</v>
      </c>
      <c r="H270" s="43">
        <f>'[6]Base clients'!H270</f>
        <v>0</v>
      </c>
      <c r="I270" s="43">
        <f>'[6]Base clients'!I270</f>
        <v>0</v>
      </c>
      <c r="J270" s="43">
        <f>'[6]Base clients'!J270</f>
        <v>0</v>
      </c>
      <c r="K270" s="43">
        <f>'[6]Base clients'!K270</f>
        <v>0</v>
      </c>
      <c r="L270" s="43">
        <f>'[6]Base clients'!L270</f>
        <v>0</v>
      </c>
      <c r="M270" s="43">
        <f>'[6]Base clients'!M270</f>
        <v>0</v>
      </c>
      <c r="N270" s="43">
        <f>'[6]Base clients'!N270</f>
        <v>0</v>
      </c>
      <c r="O270" s="43">
        <f>'[6]Base clients'!O270</f>
        <v>0</v>
      </c>
      <c r="P270" s="43">
        <f>'[6]Base clients'!P270</f>
        <v>0</v>
      </c>
      <c r="Q270" s="43">
        <f>'[6]Base clients'!Q270</f>
        <v>0</v>
      </c>
    </row>
    <row r="271" spans="1:17" x14ac:dyDescent="0.25">
      <c r="A271" s="43" t="str">
        <f>'[6]Base clients'!A271</f>
        <v>C00266</v>
      </c>
      <c r="B271" s="43">
        <f>'[6]Base clients'!B271</f>
        <v>0</v>
      </c>
      <c r="C271" s="43">
        <f>'[6]Base clients'!C271</f>
        <v>0</v>
      </c>
      <c r="D271" s="43">
        <f>'[6]Base clients'!D271</f>
        <v>0</v>
      </c>
      <c r="E271" s="43">
        <f>'[6]Base clients'!E271</f>
        <v>0</v>
      </c>
      <c r="F271" s="43">
        <f>'[6]Base clients'!F271</f>
        <v>0</v>
      </c>
      <c r="G271" s="43">
        <f>'[6]Base clients'!G271</f>
        <v>0</v>
      </c>
      <c r="H271" s="43">
        <f>'[6]Base clients'!H271</f>
        <v>0</v>
      </c>
      <c r="I271" s="43">
        <f>'[6]Base clients'!I271</f>
        <v>0</v>
      </c>
      <c r="J271" s="43">
        <f>'[6]Base clients'!J271</f>
        <v>0</v>
      </c>
      <c r="K271" s="43">
        <f>'[6]Base clients'!K271</f>
        <v>0</v>
      </c>
      <c r="L271" s="43">
        <f>'[6]Base clients'!L271</f>
        <v>0</v>
      </c>
      <c r="M271" s="43">
        <f>'[6]Base clients'!M271</f>
        <v>0</v>
      </c>
      <c r="N271" s="43">
        <f>'[6]Base clients'!N271</f>
        <v>0</v>
      </c>
      <c r="O271" s="43">
        <f>'[6]Base clients'!O271</f>
        <v>0</v>
      </c>
      <c r="P271" s="43">
        <f>'[6]Base clients'!P271</f>
        <v>0</v>
      </c>
      <c r="Q271" s="43">
        <f>'[6]Base clients'!Q271</f>
        <v>0</v>
      </c>
    </row>
    <row r="272" spans="1:17" x14ac:dyDescent="0.25">
      <c r="A272" s="43" t="str">
        <f>'[6]Base clients'!A272</f>
        <v>C00267</v>
      </c>
      <c r="B272" s="43">
        <f>'[6]Base clients'!B272</f>
        <v>0</v>
      </c>
      <c r="C272" s="43">
        <f>'[6]Base clients'!C272</f>
        <v>0</v>
      </c>
      <c r="D272" s="43">
        <f>'[6]Base clients'!D272</f>
        <v>0</v>
      </c>
      <c r="E272" s="43">
        <f>'[6]Base clients'!E272</f>
        <v>0</v>
      </c>
      <c r="F272" s="43">
        <f>'[6]Base clients'!F272</f>
        <v>0</v>
      </c>
      <c r="G272" s="43">
        <f>'[6]Base clients'!G272</f>
        <v>0</v>
      </c>
      <c r="H272" s="43">
        <f>'[6]Base clients'!H272</f>
        <v>0</v>
      </c>
      <c r="I272" s="43">
        <f>'[6]Base clients'!I272</f>
        <v>0</v>
      </c>
      <c r="J272" s="43">
        <f>'[6]Base clients'!J272</f>
        <v>0</v>
      </c>
      <c r="K272" s="43">
        <f>'[6]Base clients'!K272</f>
        <v>0</v>
      </c>
      <c r="L272" s="43">
        <f>'[6]Base clients'!L272</f>
        <v>0</v>
      </c>
      <c r="M272" s="43">
        <f>'[6]Base clients'!M272</f>
        <v>0</v>
      </c>
      <c r="N272" s="43">
        <f>'[6]Base clients'!N272</f>
        <v>0</v>
      </c>
      <c r="O272" s="43">
        <f>'[6]Base clients'!O272</f>
        <v>0</v>
      </c>
      <c r="P272" s="43">
        <f>'[6]Base clients'!P272</f>
        <v>0</v>
      </c>
      <c r="Q272" s="43">
        <f>'[6]Base clients'!Q272</f>
        <v>0</v>
      </c>
    </row>
    <row r="273" spans="1:17" x14ac:dyDescent="0.25">
      <c r="A273" s="43" t="str">
        <f>'[6]Base clients'!A273</f>
        <v>C00268</v>
      </c>
      <c r="B273" s="43">
        <f>'[6]Base clients'!B273</f>
        <v>0</v>
      </c>
      <c r="C273" s="43">
        <f>'[6]Base clients'!C273</f>
        <v>0</v>
      </c>
      <c r="D273" s="43">
        <f>'[6]Base clients'!D273</f>
        <v>0</v>
      </c>
      <c r="E273" s="43">
        <f>'[6]Base clients'!E273</f>
        <v>0</v>
      </c>
      <c r="F273" s="43">
        <f>'[6]Base clients'!F273</f>
        <v>0</v>
      </c>
      <c r="G273" s="43">
        <f>'[6]Base clients'!G273</f>
        <v>0</v>
      </c>
      <c r="H273" s="43">
        <f>'[6]Base clients'!H273</f>
        <v>0</v>
      </c>
      <c r="I273" s="43">
        <f>'[6]Base clients'!I273</f>
        <v>0</v>
      </c>
      <c r="J273" s="43">
        <f>'[6]Base clients'!J273</f>
        <v>0</v>
      </c>
      <c r="K273" s="43">
        <f>'[6]Base clients'!K273</f>
        <v>0</v>
      </c>
      <c r="L273" s="43">
        <f>'[6]Base clients'!L273</f>
        <v>0</v>
      </c>
      <c r="M273" s="43">
        <f>'[6]Base clients'!M273</f>
        <v>0</v>
      </c>
      <c r="N273" s="43">
        <f>'[6]Base clients'!N273</f>
        <v>0</v>
      </c>
      <c r="O273" s="43">
        <f>'[6]Base clients'!O273</f>
        <v>0</v>
      </c>
      <c r="P273" s="43">
        <f>'[6]Base clients'!P273</f>
        <v>0</v>
      </c>
      <c r="Q273" s="43">
        <f>'[6]Base clients'!Q273</f>
        <v>0</v>
      </c>
    </row>
    <row r="274" spans="1:17" x14ac:dyDescent="0.25">
      <c r="A274" s="43" t="str">
        <f>'[6]Base clients'!A274</f>
        <v>C00269</v>
      </c>
      <c r="B274" s="43">
        <f>'[6]Base clients'!B274</f>
        <v>0</v>
      </c>
      <c r="C274" s="43">
        <f>'[6]Base clients'!C274</f>
        <v>0</v>
      </c>
      <c r="D274" s="43">
        <f>'[6]Base clients'!D274</f>
        <v>0</v>
      </c>
      <c r="E274" s="43">
        <f>'[6]Base clients'!E274</f>
        <v>0</v>
      </c>
      <c r="F274" s="43">
        <f>'[6]Base clients'!F274</f>
        <v>0</v>
      </c>
      <c r="G274" s="43">
        <f>'[6]Base clients'!G274</f>
        <v>0</v>
      </c>
      <c r="H274" s="43">
        <f>'[6]Base clients'!H274</f>
        <v>0</v>
      </c>
      <c r="I274" s="43">
        <f>'[6]Base clients'!I274</f>
        <v>0</v>
      </c>
      <c r="J274" s="43">
        <f>'[6]Base clients'!J274</f>
        <v>0</v>
      </c>
      <c r="K274" s="43">
        <f>'[6]Base clients'!K274</f>
        <v>0</v>
      </c>
      <c r="L274" s="43">
        <f>'[6]Base clients'!L274</f>
        <v>0</v>
      </c>
      <c r="M274" s="43">
        <f>'[6]Base clients'!M274</f>
        <v>0</v>
      </c>
      <c r="N274" s="43">
        <f>'[6]Base clients'!N274</f>
        <v>0</v>
      </c>
      <c r="O274" s="43">
        <f>'[6]Base clients'!O274</f>
        <v>0</v>
      </c>
      <c r="P274" s="43">
        <f>'[6]Base clients'!P274</f>
        <v>0</v>
      </c>
      <c r="Q274" s="43">
        <f>'[6]Base clients'!Q274</f>
        <v>0</v>
      </c>
    </row>
    <row r="275" spans="1:17" x14ac:dyDescent="0.25">
      <c r="A275" s="43" t="str">
        <f>'[6]Base clients'!A275</f>
        <v>C00270</v>
      </c>
      <c r="B275" s="43">
        <f>'[6]Base clients'!B275</f>
        <v>0</v>
      </c>
      <c r="C275" s="43">
        <f>'[6]Base clients'!C275</f>
        <v>0</v>
      </c>
      <c r="D275" s="43">
        <f>'[6]Base clients'!D275</f>
        <v>0</v>
      </c>
      <c r="E275" s="43">
        <f>'[6]Base clients'!E275</f>
        <v>0</v>
      </c>
      <c r="F275" s="43">
        <f>'[6]Base clients'!F275</f>
        <v>0</v>
      </c>
      <c r="G275" s="43">
        <f>'[6]Base clients'!G275</f>
        <v>0</v>
      </c>
      <c r="H275" s="43">
        <f>'[6]Base clients'!H275</f>
        <v>0</v>
      </c>
      <c r="I275" s="43">
        <f>'[6]Base clients'!I275</f>
        <v>0</v>
      </c>
      <c r="J275" s="43">
        <f>'[6]Base clients'!J275</f>
        <v>0</v>
      </c>
      <c r="K275" s="43">
        <f>'[6]Base clients'!K275</f>
        <v>0</v>
      </c>
      <c r="L275" s="43">
        <f>'[6]Base clients'!L275</f>
        <v>0</v>
      </c>
      <c r="M275" s="43">
        <f>'[6]Base clients'!M275</f>
        <v>0</v>
      </c>
      <c r="N275" s="43">
        <f>'[6]Base clients'!N275</f>
        <v>0</v>
      </c>
      <c r="O275" s="43">
        <f>'[6]Base clients'!O275</f>
        <v>0</v>
      </c>
      <c r="P275" s="43">
        <f>'[6]Base clients'!P275</f>
        <v>0</v>
      </c>
      <c r="Q275" s="43">
        <f>'[6]Base clients'!Q275</f>
        <v>0</v>
      </c>
    </row>
    <row r="276" spans="1:17" x14ac:dyDescent="0.25">
      <c r="A276" s="43" t="str">
        <f>'[6]Base clients'!A276</f>
        <v>C00271</v>
      </c>
      <c r="B276" s="43">
        <f>'[6]Base clients'!B276</f>
        <v>0</v>
      </c>
      <c r="C276" s="43">
        <f>'[6]Base clients'!C276</f>
        <v>0</v>
      </c>
      <c r="D276" s="43">
        <f>'[6]Base clients'!D276</f>
        <v>0</v>
      </c>
      <c r="E276" s="43">
        <f>'[6]Base clients'!E276</f>
        <v>0</v>
      </c>
      <c r="F276" s="43">
        <f>'[6]Base clients'!F276</f>
        <v>0</v>
      </c>
      <c r="G276" s="43">
        <f>'[6]Base clients'!G276</f>
        <v>0</v>
      </c>
      <c r="H276" s="43">
        <f>'[6]Base clients'!H276</f>
        <v>0</v>
      </c>
      <c r="I276" s="43">
        <f>'[6]Base clients'!I276</f>
        <v>0</v>
      </c>
      <c r="J276" s="43">
        <f>'[6]Base clients'!J276</f>
        <v>0</v>
      </c>
      <c r="K276" s="43">
        <f>'[6]Base clients'!K276</f>
        <v>0</v>
      </c>
      <c r="L276" s="43">
        <f>'[6]Base clients'!L276</f>
        <v>0</v>
      </c>
      <c r="M276" s="43">
        <f>'[6]Base clients'!M276</f>
        <v>0</v>
      </c>
      <c r="N276" s="43">
        <f>'[6]Base clients'!N276</f>
        <v>0</v>
      </c>
      <c r="O276" s="43">
        <f>'[6]Base clients'!O276</f>
        <v>0</v>
      </c>
      <c r="P276" s="43">
        <f>'[6]Base clients'!P276</f>
        <v>0</v>
      </c>
      <c r="Q276" s="43">
        <f>'[6]Base clients'!Q276</f>
        <v>0</v>
      </c>
    </row>
    <row r="277" spans="1:17" x14ac:dyDescent="0.25">
      <c r="A277" s="43" t="str">
        <f>'[6]Base clients'!A277</f>
        <v>C00272</v>
      </c>
      <c r="B277" s="43">
        <f>'[6]Base clients'!B277</f>
        <v>0</v>
      </c>
      <c r="C277" s="43">
        <f>'[6]Base clients'!C277</f>
        <v>0</v>
      </c>
      <c r="D277" s="43">
        <f>'[6]Base clients'!D277</f>
        <v>0</v>
      </c>
      <c r="E277" s="43">
        <f>'[6]Base clients'!E277</f>
        <v>0</v>
      </c>
      <c r="F277" s="43">
        <f>'[6]Base clients'!F277</f>
        <v>0</v>
      </c>
      <c r="G277" s="43">
        <f>'[6]Base clients'!G277</f>
        <v>0</v>
      </c>
      <c r="H277" s="43">
        <f>'[6]Base clients'!H277</f>
        <v>0</v>
      </c>
      <c r="I277" s="43">
        <f>'[6]Base clients'!I277</f>
        <v>0</v>
      </c>
      <c r="J277" s="43">
        <f>'[6]Base clients'!J277</f>
        <v>0</v>
      </c>
      <c r="K277" s="43">
        <f>'[6]Base clients'!K277</f>
        <v>0</v>
      </c>
      <c r="L277" s="43">
        <f>'[6]Base clients'!L277</f>
        <v>0</v>
      </c>
      <c r="M277" s="43">
        <f>'[6]Base clients'!M277</f>
        <v>0</v>
      </c>
      <c r="N277" s="43">
        <f>'[6]Base clients'!N277</f>
        <v>0</v>
      </c>
      <c r="O277" s="43">
        <f>'[6]Base clients'!O277</f>
        <v>0</v>
      </c>
      <c r="P277" s="43">
        <f>'[6]Base clients'!P277</f>
        <v>0</v>
      </c>
      <c r="Q277" s="43">
        <f>'[6]Base clients'!Q277</f>
        <v>0</v>
      </c>
    </row>
    <row r="278" spans="1:17" x14ac:dyDescent="0.25">
      <c r="A278" s="43" t="str">
        <f>'[6]Base clients'!A278</f>
        <v>C00273</v>
      </c>
      <c r="B278" s="43">
        <f>'[6]Base clients'!B278</f>
        <v>0</v>
      </c>
      <c r="C278" s="43">
        <f>'[6]Base clients'!C278</f>
        <v>0</v>
      </c>
      <c r="D278" s="43">
        <f>'[6]Base clients'!D278</f>
        <v>0</v>
      </c>
      <c r="E278" s="43">
        <f>'[6]Base clients'!E278</f>
        <v>0</v>
      </c>
      <c r="F278" s="43">
        <f>'[6]Base clients'!F278</f>
        <v>0</v>
      </c>
      <c r="G278" s="43">
        <f>'[6]Base clients'!G278</f>
        <v>0</v>
      </c>
      <c r="H278" s="43">
        <f>'[6]Base clients'!H278</f>
        <v>0</v>
      </c>
      <c r="I278" s="43">
        <f>'[6]Base clients'!I278</f>
        <v>0</v>
      </c>
      <c r="J278" s="43">
        <f>'[6]Base clients'!J278</f>
        <v>0</v>
      </c>
      <c r="K278" s="43">
        <f>'[6]Base clients'!K278</f>
        <v>0</v>
      </c>
      <c r="L278" s="43">
        <f>'[6]Base clients'!L278</f>
        <v>0</v>
      </c>
      <c r="M278" s="43">
        <f>'[6]Base clients'!M278</f>
        <v>0</v>
      </c>
      <c r="N278" s="43">
        <f>'[6]Base clients'!N278</f>
        <v>0</v>
      </c>
      <c r="O278" s="43">
        <f>'[6]Base clients'!O278</f>
        <v>0</v>
      </c>
      <c r="P278" s="43">
        <f>'[6]Base clients'!P278</f>
        <v>0</v>
      </c>
      <c r="Q278" s="43">
        <f>'[6]Base clients'!Q278</f>
        <v>0</v>
      </c>
    </row>
    <row r="279" spans="1:17" x14ac:dyDescent="0.25">
      <c r="A279" s="43" t="str">
        <f>'[6]Base clients'!A279</f>
        <v>C00274</v>
      </c>
      <c r="B279" s="43">
        <f>'[6]Base clients'!B279</f>
        <v>0</v>
      </c>
      <c r="C279" s="43">
        <f>'[6]Base clients'!C279</f>
        <v>0</v>
      </c>
      <c r="D279" s="43">
        <f>'[6]Base clients'!D279</f>
        <v>0</v>
      </c>
      <c r="E279" s="43">
        <f>'[6]Base clients'!E279</f>
        <v>0</v>
      </c>
      <c r="F279" s="43">
        <f>'[6]Base clients'!F279</f>
        <v>0</v>
      </c>
      <c r="G279" s="43">
        <f>'[6]Base clients'!G279</f>
        <v>0</v>
      </c>
      <c r="H279" s="43">
        <f>'[6]Base clients'!H279</f>
        <v>0</v>
      </c>
      <c r="I279" s="43">
        <f>'[6]Base clients'!I279</f>
        <v>0</v>
      </c>
      <c r="J279" s="43">
        <f>'[6]Base clients'!J279</f>
        <v>0</v>
      </c>
      <c r="K279" s="43">
        <f>'[6]Base clients'!K279</f>
        <v>0</v>
      </c>
      <c r="L279" s="43">
        <f>'[6]Base clients'!L279</f>
        <v>0</v>
      </c>
      <c r="M279" s="43">
        <f>'[6]Base clients'!M279</f>
        <v>0</v>
      </c>
      <c r="N279" s="43">
        <f>'[6]Base clients'!N279</f>
        <v>0</v>
      </c>
      <c r="O279" s="43">
        <f>'[6]Base clients'!O279</f>
        <v>0</v>
      </c>
      <c r="P279" s="43">
        <f>'[6]Base clients'!P279</f>
        <v>0</v>
      </c>
      <c r="Q279" s="43">
        <f>'[6]Base clients'!Q279</f>
        <v>0</v>
      </c>
    </row>
    <row r="280" spans="1:17" x14ac:dyDescent="0.25">
      <c r="A280" s="43" t="str">
        <f>'[6]Base clients'!A280</f>
        <v>C00275</v>
      </c>
      <c r="B280" s="43">
        <f>'[6]Base clients'!B280</f>
        <v>0</v>
      </c>
      <c r="C280" s="43">
        <f>'[6]Base clients'!C280</f>
        <v>0</v>
      </c>
      <c r="D280" s="43">
        <f>'[6]Base clients'!D280</f>
        <v>0</v>
      </c>
      <c r="E280" s="43">
        <f>'[6]Base clients'!E280</f>
        <v>0</v>
      </c>
      <c r="F280" s="43">
        <f>'[6]Base clients'!F280</f>
        <v>0</v>
      </c>
      <c r="G280" s="43">
        <f>'[6]Base clients'!G280</f>
        <v>0</v>
      </c>
      <c r="H280" s="43">
        <f>'[6]Base clients'!H280</f>
        <v>0</v>
      </c>
      <c r="I280" s="43">
        <f>'[6]Base clients'!I280</f>
        <v>0</v>
      </c>
      <c r="J280" s="43">
        <f>'[6]Base clients'!J280</f>
        <v>0</v>
      </c>
      <c r="K280" s="43">
        <f>'[6]Base clients'!K280</f>
        <v>0</v>
      </c>
      <c r="L280" s="43">
        <f>'[6]Base clients'!L280</f>
        <v>0</v>
      </c>
      <c r="M280" s="43">
        <f>'[6]Base clients'!M280</f>
        <v>0</v>
      </c>
      <c r="N280" s="43">
        <f>'[6]Base clients'!N280</f>
        <v>0</v>
      </c>
      <c r="O280" s="43">
        <f>'[6]Base clients'!O280</f>
        <v>0</v>
      </c>
      <c r="P280" s="43">
        <f>'[6]Base clients'!P280</f>
        <v>0</v>
      </c>
      <c r="Q280" s="43">
        <f>'[6]Base clients'!Q280</f>
        <v>0</v>
      </c>
    </row>
    <row r="281" spans="1:17" x14ac:dyDescent="0.25">
      <c r="A281" s="43" t="str">
        <f>'[6]Base clients'!A281</f>
        <v>C00276</v>
      </c>
      <c r="B281" s="43">
        <f>'[6]Base clients'!B281</f>
        <v>0</v>
      </c>
      <c r="C281" s="43">
        <f>'[6]Base clients'!C281</f>
        <v>0</v>
      </c>
      <c r="D281" s="43">
        <f>'[6]Base clients'!D281</f>
        <v>0</v>
      </c>
      <c r="E281" s="43">
        <f>'[6]Base clients'!E281</f>
        <v>0</v>
      </c>
      <c r="F281" s="43">
        <f>'[6]Base clients'!F281</f>
        <v>0</v>
      </c>
      <c r="G281" s="43">
        <f>'[6]Base clients'!G281</f>
        <v>0</v>
      </c>
      <c r="H281" s="43">
        <f>'[6]Base clients'!H281</f>
        <v>0</v>
      </c>
      <c r="I281" s="43">
        <f>'[6]Base clients'!I281</f>
        <v>0</v>
      </c>
      <c r="J281" s="43">
        <f>'[6]Base clients'!J281</f>
        <v>0</v>
      </c>
      <c r="K281" s="43">
        <f>'[6]Base clients'!K281</f>
        <v>0</v>
      </c>
      <c r="L281" s="43">
        <f>'[6]Base clients'!L281</f>
        <v>0</v>
      </c>
      <c r="M281" s="43">
        <f>'[6]Base clients'!M281</f>
        <v>0</v>
      </c>
      <c r="N281" s="43">
        <f>'[6]Base clients'!N281</f>
        <v>0</v>
      </c>
      <c r="O281" s="43">
        <f>'[6]Base clients'!O281</f>
        <v>0</v>
      </c>
      <c r="P281" s="43">
        <f>'[6]Base clients'!P281</f>
        <v>0</v>
      </c>
      <c r="Q281" s="43">
        <f>'[6]Base clients'!Q281</f>
        <v>0</v>
      </c>
    </row>
    <row r="282" spans="1:17" x14ac:dyDescent="0.25">
      <c r="A282" s="43" t="str">
        <f>'[6]Base clients'!A282</f>
        <v>C00277</v>
      </c>
      <c r="B282" s="43">
        <f>'[6]Base clients'!B282</f>
        <v>0</v>
      </c>
      <c r="C282" s="43">
        <f>'[6]Base clients'!C282</f>
        <v>0</v>
      </c>
      <c r="D282" s="43">
        <f>'[6]Base clients'!D282</f>
        <v>0</v>
      </c>
      <c r="E282" s="43">
        <f>'[6]Base clients'!E282</f>
        <v>0</v>
      </c>
      <c r="F282" s="43">
        <f>'[6]Base clients'!F282</f>
        <v>0</v>
      </c>
      <c r="G282" s="43">
        <f>'[6]Base clients'!G282</f>
        <v>0</v>
      </c>
      <c r="H282" s="43">
        <f>'[6]Base clients'!H282</f>
        <v>0</v>
      </c>
      <c r="I282" s="43">
        <f>'[6]Base clients'!I282</f>
        <v>0</v>
      </c>
      <c r="J282" s="43">
        <f>'[6]Base clients'!J282</f>
        <v>0</v>
      </c>
      <c r="K282" s="43">
        <f>'[6]Base clients'!K282</f>
        <v>0</v>
      </c>
      <c r="L282" s="43">
        <f>'[6]Base clients'!L282</f>
        <v>0</v>
      </c>
      <c r="M282" s="43">
        <f>'[6]Base clients'!M282</f>
        <v>0</v>
      </c>
      <c r="N282" s="43">
        <f>'[6]Base clients'!N282</f>
        <v>0</v>
      </c>
      <c r="O282" s="43">
        <f>'[6]Base clients'!O282</f>
        <v>0</v>
      </c>
      <c r="P282" s="43">
        <f>'[6]Base clients'!P282</f>
        <v>0</v>
      </c>
      <c r="Q282" s="43">
        <f>'[6]Base clients'!Q282</f>
        <v>0</v>
      </c>
    </row>
    <row r="283" spans="1:17" x14ac:dyDescent="0.25">
      <c r="A283" s="43" t="str">
        <f>'[6]Base clients'!A283</f>
        <v>C00278</v>
      </c>
      <c r="B283" s="43">
        <f>'[6]Base clients'!B283</f>
        <v>0</v>
      </c>
      <c r="C283" s="43">
        <f>'[6]Base clients'!C283</f>
        <v>0</v>
      </c>
      <c r="D283" s="43">
        <f>'[6]Base clients'!D283</f>
        <v>0</v>
      </c>
      <c r="E283" s="43">
        <f>'[6]Base clients'!E283</f>
        <v>0</v>
      </c>
      <c r="F283" s="43">
        <f>'[6]Base clients'!F283</f>
        <v>0</v>
      </c>
      <c r="G283" s="43">
        <f>'[6]Base clients'!G283</f>
        <v>0</v>
      </c>
      <c r="H283" s="43">
        <f>'[6]Base clients'!H283</f>
        <v>0</v>
      </c>
      <c r="I283" s="43">
        <f>'[6]Base clients'!I283</f>
        <v>0</v>
      </c>
      <c r="J283" s="43">
        <f>'[6]Base clients'!J283</f>
        <v>0</v>
      </c>
      <c r="K283" s="43">
        <f>'[6]Base clients'!K283</f>
        <v>0</v>
      </c>
      <c r="L283" s="43">
        <f>'[6]Base clients'!L283</f>
        <v>0</v>
      </c>
      <c r="M283" s="43">
        <f>'[6]Base clients'!M283</f>
        <v>0</v>
      </c>
      <c r="N283" s="43">
        <f>'[6]Base clients'!N283</f>
        <v>0</v>
      </c>
      <c r="O283" s="43">
        <f>'[6]Base clients'!O283</f>
        <v>0</v>
      </c>
      <c r="P283" s="43">
        <f>'[6]Base clients'!P283</f>
        <v>0</v>
      </c>
      <c r="Q283" s="43">
        <f>'[6]Base clients'!Q283</f>
        <v>0</v>
      </c>
    </row>
    <row r="284" spans="1:17" x14ac:dyDescent="0.25">
      <c r="A284" s="43" t="str">
        <f>'[6]Base clients'!A284</f>
        <v>C00279</v>
      </c>
      <c r="B284" s="43">
        <f>'[6]Base clients'!B284</f>
        <v>0</v>
      </c>
      <c r="C284" s="43">
        <f>'[6]Base clients'!C284</f>
        <v>0</v>
      </c>
      <c r="D284" s="43">
        <f>'[6]Base clients'!D284</f>
        <v>0</v>
      </c>
      <c r="E284" s="43">
        <f>'[6]Base clients'!E284</f>
        <v>0</v>
      </c>
      <c r="F284" s="43">
        <f>'[6]Base clients'!F284</f>
        <v>0</v>
      </c>
      <c r="G284" s="43">
        <f>'[6]Base clients'!G284</f>
        <v>0</v>
      </c>
      <c r="H284" s="43">
        <f>'[6]Base clients'!H284</f>
        <v>0</v>
      </c>
      <c r="I284" s="43">
        <f>'[6]Base clients'!I284</f>
        <v>0</v>
      </c>
      <c r="J284" s="43">
        <f>'[6]Base clients'!J284</f>
        <v>0</v>
      </c>
      <c r="K284" s="43">
        <f>'[6]Base clients'!K284</f>
        <v>0</v>
      </c>
      <c r="L284" s="43">
        <f>'[6]Base clients'!L284</f>
        <v>0</v>
      </c>
      <c r="M284" s="43">
        <f>'[6]Base clients'!M284</f>
        <v>0</v>
      </c>
      <c r="N284" s="43">
        <f>'[6]Base clients'!N284</f>
        <v>0</v>
      </c>
      <c r="O284" s="43">
        <f>'[6]Base clients'!O284</f>
        <v>0</v>
      </c>
      <c r="P284" s="43">
        <f>'[6]Base clients'!P284</f>
        <v>0</v>
      </c>
      <c r="Q284" s="43">
        <f>'[6]Base clients'!Q284</f>
        <v>0</v>
      </c>
    </row>
    <row r="285" spans="1:17" x14ac:dyDescent="0.25">
      <c r="A285" s="43" t="str">
        <f>'[6]Base clients'!A285</f>
        <v>C00280</v>
      </c>
      <c r="B285" s="43">
        <f>'[6]Base clients'!B285</f>
        <v>0</v>
      </c>
      <c r="C285" s="43">
        <f>'[6]Base clients'!C285</f>
        <v>0</v>
      </c>
      <c r="D285" s="43">
        <f>'[6]Base clients'!D285</f>
        <v>0</v>
      </c>
      <c r="E285" s="43">
        <f>'[6]Base clients'!E285</f>
        <v>0</v>
      </c>
      <c r="F285" s="43">
        <f>'[6]Base clients'!F285</f>
        <v>0</v>
      </c>
      <c r="G285" s="43">
        <f>'[6]Base clients'!G285</f>
        <v>0</v>
      </c>
      <c r="H285" s="43">
        <f>'[6]Base clients'!H285</f>
        <v>0</v>
      </c>
      <c r="I285" s="43">
        <f>'[6]Base clients'!I285</f>
        <v>0</v>
      </c>
      <c r="J285" s="43">
        <f>'[6]Base clients'!J285</f>
        <v>0</v>
      </c>
      <c r="K285" s="43">
        <f>'[6]Base clients'!K285</f>
        <v>0</v>
      </c>
      <c r="L285" s="43">
        <f>'[6]Base clients'!L285</f>
        <v>0</v>
      </c>
      <c r="M285" s="43">
        <f>'[6]Base clients'!M285</f>
        <v>0</v>
      </c>
      <c r="N285" s="43">
        <f>'[6]Base clients'!N285</f>
        <v>0</v>
      </c>
      <c r="O285" s="43">
        <f>'[6]Base clients'!O285</f>
        <v>0</v>
      </c>
      <c r="P285" s="43">
        <f>'[6]Base clients'!P285</f>
        <v>0</v>
      </c>
      <c r="Q285" s="43">
        <f>'[6]Base clients'!Q285</f>
        <v>0</v>
      </c>
    </row>
    <row r="286" spans="1:17" x14ac:dyDescent="0.25">
      <c r="A286" s="43" t="str">
        <f>'[6]Base clients'!A286</f>
        <v>C00281</v>
      </c>
      <c r="B286" s="43">
        <f>'[6]Base clients'!B286</f>
        <v>0</v>
      </c>
      <c r="C286" s="43">
        <f>'[6]Base clients'!C286</f>
        <v>0</v>
      </c>
      <c r="D286" s="43">
        <f>'[6]Base clients'!D286</f>
        <v>0</v>
      </c>
      <c r="E286" s="43">
        <f>'[6]Base clients'!E286</f>
        <v>0</v>
      </c>
      <c r="F286" s="43">
        <f>'[6]Base clients'!F286</f>
        <v>0</v>
      </c>
      <c r="G286" s="43">
        <f>'[6]Base clients'!G286</f>
        <v>0</v>
      </c>
      <c r="H286" s="43">
        <f>'[6]Base clients'!H286</f>
        <v>0</v>
      </c>
      <c r="I286" s="43">
        <f>'[6]Base clients'!I286</f>
        <v>0</v>
      </c>
      <c r="J286" s="43">
        <f>'[6]Base clients'!J286</f>
        <v>0</v>
      </c>
      <c r="K286" s="43">
        <f>'[6]Base clients'!K286</f>
        <v>0</v>
      </c>
      <c r="L286" s="43">
        <f>'[6]Base clients'!L286</f>
        <v>0</v>
      </c>
      <c r="M286" s="43">
        <f>'[6]Base clients'!M286</f>
        <v>0</v>
      </c>
      <c r="N286" s="43">
        <f>'[6]Base clients'!N286</f>
        <v>0</v>
      </c>
      <c r="O286" s="43">
        <f>'[6]Base clients'!O286</f>
        <v>0</v>
      </c>
      <c r="P286" s="43">
        <f>'[6]Base clients'!P286</f>
        <v>0</v>
      </c>
      <c r="Q286" s="43">
        <f>'[6]Base clients'!Q286</f>
        <v>0</v>
      </c>
    </row>
    <row r="287" spans="1:17" x14ac:dyDescent="0.25">
      <c r="A287" s="43" t="str">
        <f>'[6]Base clients'!A287</f>
        <v>C00282</v>
      </c>
      <c r="B287" s="43">
        <f>'[6]Base clients'!B287</f>
        <v>0</v>
      </c>
      <c r="C287" s="43">
        <f>'[6]Base clients'!C287</f>
        <v>0</v>
      </c>
      <c r="D287" s="43">
        <f>'[6]Base clients'!D287</f>
        <v>0</v>
      </c>
      <c r="E287" s="43">
        <f>'[6]Base clients'!E287</f>
        <v>0</v>
      </c>
      <c r="F287" s="43">
        <f>'[6]Base clients'!F287</f>
        <v>0</v>
      </c>
      <c r="G287" s="43">
        <f>'[6]Base clients'!G287</f>
        <v>0</v>
      </c>
      <c r="H287" s="43">
        <f>'[6]Base clients'!H287</f>
        <v>0</v>
      </c>
      <c r="I287" s="43">
        <f>'[6]Base clients'!I287</f>
        <v>0</v>
      </c>
      <c r="J287" s="43">
        <f>'[6]Base clients'!J287</f>
        <v>0</v>
      </c>
      <c r="K287" s="43">
        <f>'[6]Base clients'!K287</f>
        <v>0</v>
      </c>
      <c r="L287" s="43">
        <f>'[6]Base clients'!L287</f>
        <v>0</v>
      </c>
      <c r="M287" s="43">
        <f>'[6]Base clients'!M287</f>
        <v>0</v>
      </c>
      <c r="N287" s="43">
        <f>'[6]Base clients'!N287</f>
        <v>0</v>
      </c>
      <c r="O287" s="43">
        <f>'[6]Base clients'!O287</f>
        <v>0</v>
      </c>
      <c r="P287" s="43">
        <f>'[6]Base clients'!P287</f>
        <v>0</v>
      </c>
      <c r="Q287" s="43">
        <f>'[6]Base clients'!Q287</f>
        <v>0</v>
      </c>
    </row>
    <row r="288" spans="1:17" x14ac:dyDescent="0.25">
      <c r="A288" s="43" t="str">
        <f>'[6]Base clients'!A288</f>
        <v>C00283</v>
      </c>
      <c r="B288" s="43">
        <f>'[6]Base clients'!B288</f>
        <v>0</v>
      </c>
      <c r="C288" s="43">
        <f>'[6]Base clients'!C288</f>
        <v>0</v>
      </c>
      <c r="D288" s="43">
        <f>'[6]Base clients'!D288</f>
        <v>0</v>
      </c>
      <c r="E288" s="43">
        <f>'[6]Base clients'!E288</f>
        <v>0</v>
      </c>
      <c r="F288" s="43">
        <f>'[6]Base clients'!F288</f>
        <v>0</v>
      </c>
      <c r="G288" s="43">
        <f>'[6]Base clients'!G288</f>
        <v>0</v>
      </c>
      <c r="H288" s="43">
        <f>'[6]Base clients'!H288</f>
        <v>0</v>
      </c>
      <c r="I288" s="43">
        <f>'[6]Base clients'!I288</f>
        <v>0</v>
      </c>
      <c r="J288" s="43">
        <f>'[6]Base clients'!J288</f>
        <v>0</v>
      </c>
      <c r="K288" s="43">
        <f>'[6]Base clients'!K288</f>
        <v>0</v>
      </c>
      <c r="L288" s="43">
        <f>'[6]Base clients'!L288</f>
        <v>0</v>
      </c>
      <c r="M288" s="43">
        <f>'[6]Base clients'!M288</f>
        <v>0</v>
      </c>
      <c r="N288" s="43">
        <f>'[6]Base clients'!N288</f>
        <v>0</v>
      </c>
      <c r="O288" s="43">
        <f>'[6]Base clients'!O288</f>
        <v>0</v>
      </c>
      <c r="P288" s="43">
        <f>'[6]Base clients'!P288</f>
        <v>0</v>
      </c>
      <c r="Q288" s="43">
        <f>'[6]Base clients'!Q288</f>
        <v>0</v>
      </c>
    </row>
    <row r="289" spans="1:17" x14ac:dyDescent="0.25">
      <c r="A289" s="43" t="str">
        <f>'[6]Base clients'!A289</f>
        <v>C00284</v>
      </c>
      <c r="B289" s="43">
        <f>'[6]Base clients'!B289</f>
        <v>0</v>
      </c>
      <c r="C289" s="43">
        <f>'[6]Base clients'!C289</f>
        <v>0</v>
      </c>
      <c r="D289" s="43">
        <f>'[6]Base clients'!D289</f>
        <v>0</v>
      </c>
      <c r="E289" s="43">
        <f>'[6]Base clients'!E289</f>
        <v>0</v>
      </c>
      <c r="F289" s="43">
        <f>'[6]Base clients'!F289</f>
        <v>0</v>
      </c>
      <c r="G289" s="43">
        <f>'[6]Base clients'!G289</f>
        <v>0</v>
      </c>
      <c r="H289" s="43">
        <f>'[6]Base clients'!H289</f>
        <v>0</v>
      </c>
      <c r="I289" s="43">
        <f>'[6]Base clients'!I289</f>
        <v>0</v>
      </c>
      <c r="J289" s="43">
        <f>'[6]Base clients'!J289</f>
        <v>0</v>
      </c>
      <c r="K289" s="43">
        <f>'[6]Base clients'!K289</f>
        <v>0</v>
      </c>
      <c r="L289" s="43">
        <f>'[6]Base clients'!L289</f>
        <v>0</v>
      </c>
      <c r="M289" s="43">
        <f>'[6]Base clients'!M289</f>
        <v>0</v>
      </c>
      <c r="N289" s="43">
        <f>'[6]Base clients'!N289</f>
        <v>0</v>
      </c>
      <c r="O289" s="43">
        <f>'[6]Base clients'!O289</f>
        <v>0</v>
      </c>
      <c r="P289" s="43">
        <f>'[6]Base clients'!P289</f>
        <v>0</v>
      </c>
      <c r="Q289" s="43">
        <f>'[6]Base clients'!Q289</f>
        <v>0</v>
      </c>
    </row>
    <row r="290" spans="1:17" x14ac:dyDescent="0.25">
      <c r="A290" s="43" t="str">
        <f>'[6]Base clients'!A290</f>
        <v>C00285</v>
      </c>
      <c r="B290" s="43">
        <f>'[6]Base clients'!B290</f>
        <v>0</v>
      </c>
      <c r="C290" s="43">
        <f>'[6]Base clients'!C290</f>
        <v>0</v>
      </c>
      <c r="D290" s="43">
        <f>'[6]Base clients'!D290</f>
        <v>0</v>
      </c>
      <c r="E290" s="43">
        <f>'[6]Base clients'!E290</f>
        <v>0</v>
      </c>
      <c r="F290" s="43">
        <f>'[6]Base clients'!F290</f>
        <v>0</v>
      </c>
      <c r="G290" s="43">
        <f>'[6]Base clients'!G290</f>
        <v>0</v>
      </c>
      <c r="H290" s="43">
        <f>'[6]Base clients'!H290</f>
        <v>0</v>
      </c>
      <c r="I290" s="43">
        <f>'[6]Base clients'!I290</f>
        <v>0</v>
      </c>
      <c r="J290" s="43">
        <f>'[6]Base clients'!J290</f>
        <v>0</v>
      </c>
      <c r="K290" s="43">
        <f>'[6]Base clients'!K290</f>
        <v>0</v>
      </c>
      <c r="L290" s="43">
        <f>'[6]Base clients'!L290</f>
        <v>0</v>
      </c>
      <c r="M290" s="43">
        <f>'[6]Base clients'!M290</f>
        <v>0</v>
      </c>
      <c r="N290" s="43">
        <f>'[6]Base clients'!N290</f>
        <v>0</v>
      </c>
      <c r="O290" s="43">
        <f>'[6]Base clients'!O290</f>
        <v>0</v>
      </c>
      <c r="P290" s="43">
        <f>'[6]Base clients'!P290</f>
        <v>0</v>
      </c>
      <c r="Q290" s="43">
        <f>'[6]Base clients'!Q290</f>
        <v>0</v>
      </c>
    </row>
    <row r="291" spans="1:17" x14ac:dyDescent="0.25">
      <c r="A291" s="43" t="str">
        <f>'[6]Base clients'!A291</f>
        <v>C00286</v>
      </c>
      <c r="B291" s="43">
        <f>'[6]Base clients'!B291</f>
        <v>0</v>
      </c>
      <c r="C291" s="43">
        <f>'[6]Base clients'!C291</f>
        <v>0</v>
      </c>
      <c r="D291" s="43">
        <f>'[6]Base clients'!D291</f>
        <v>0</v>
      </c>
      <c r="E291" s="43">
        <f>'[6]Base clients'!E291</f>
        <v>0</v>
      </c>
      <c r="F291" s="43">
        <f>'[6]Base clients'!F291</f>
        <v>0</v>
      </c>
      <c r="G291" s="43">
        <f>'[6]Base clients'!G291</f>
        <v>0</v>
      </c>
      <c r="H291" s="43">
        <f>'[6]Base clients'!H291</f>
        <v>0</v>
      </c>
      <c r="I291" s="43">
        <f>'[6]Base clients'!I291</f>
        <v>0</v>
      </c>
      <c r="J291" s="43">
        <f>'[6]Base clients'!J291</f>
        <v>0</v>
      </c>
      <c r="K291" s="43">
        <f>'[6]Base clients'!K291</f>
        <v>0</v>
      </c>
      <c r="L291" s="43">
        <f>'[6]Base clients'!L291</f>
        <v>0</v>
      </c>
      <c r="M291" s="43">
        <f>'[6]Base clients'!M291</f>
        <v>0</v>
      </c>
      <c r="N291" s="43">
        <f>'[6]Base clients'!N291</f>
        <v>0</v>
      </c>
      <c r="O291" s="43">
        <f>'[6]Base clients'!O291</f>
        <v>0</v>
      </c>
      <c r="P291" s="43">
        <f>'[6]Base clients'!P291</f>
        <v>0</v>
      </c>
      <c r="Q291" s="43">
        <f>'[6]Base clients'!Q291</f>
        <v>0</v>
      </c>
    </row>
    <row r="292" spans="1:17" x14ac:dyDescent="0.25">
      <c r="A292" s="43" t="str">
        <f>'[6]Base clients'!A292</f>
        <v>C00287</v>
      </c>
      <c r="B292" s="43">
        <f>'[6]Base clients'!B292</f>
        <v>0</v>
      </c>
      <c r="C292" s="43">
        <f>'[6]Base clients'!C292</f>
        <v>0</v>
      </c>
      <c r="D292" s="43">
        <f>'[6]Base clients'!D292</f>
        <v>0</v>
      </c>
      <c r="E292" s="43">
        <f>'[6]Base clients'!E292</f>
        <v>0</v>
      </c>
      <c r="F292" s="43">
        <f>'[6]Base clients'!F292</f>
        <v>0</v>
      </c>
      <c r="G292" s="43">
        <f>'[6]Base clients'!G292</f>
        <v>0</v>
      </c>
      <c r="H292" s="43">
        <f>'[6]Base clients'!H292</f>
        <v>0</v>
      </c>
      <c r="I292" s="43">
        <f>'[6]Base clients'!I292</f>
        <v>0</v>
      </c>
      <c r="J292" s="43">
        <f>'[6]Base clients'!J292</f>
        <v>0</v>
      </c>
      <c r="K292" s="43">
        <f>'[6]Base clients'!K292</f>
        <v>0</v>
      </c>
      <c r="L292" s="43">
        <f>'[6]Base clients'!L292</f>
        <v>0</v>
      </c>
      <c r="M292" s="43">
        <f>'[6]Base clients'!M292</f>
        <v>0</v>
      </c>
      <c r="N292" s="43">
        <f>'[6]Base clients'!N292</f>
        <v>0</v>
      </c>
      <c r="O292" s="43">
        <f>'[6]Base clients'!O292</f>
        <v>0</v>
      </c>
      <c r="P292" s="43">
        <f>'[6]Base clients'!P292</f>
        <v>0</v>
      </c>
      <c r="Q292" s="43">
        <f>'[6]Base clients'!Q292</f>
        <v>0</v>
      </c>
    </row>
    <row r="293" spans="1:17" x14ac:dyDescent="0.25">
      <c r="A293" s="43" t="str">
        <f>'[6]Base clients'!A293</f>
        <v>C00288</v>
      </c>
      <c r="B293" s="43">
        <f>'[6]Base clients'!B293</f>
        <v>0</v>
      </c>
      <c r="C293" s="43">
        <f>'[6]Base clients'!C293</f>
        <v>0</v>
      </c>
      <c r="D293" s="43">
        <f>'[6]Base clients'!D293</f>
        <v>0</v>
      </c>
      <c r="E293" s="43">
        <f>'[6]Base clients'!E293</f>
        <v>0</v>
      </c>
      <c r="F293" s="43">
        <f>'[6]Base clients'!F293</f>
        <v>0</v>
      </c>
      <c r="G293" s="43">
        <f>'[6]Base clients'!G293</f>
        <v>0</v>
      </c>
      <c r="H293" s="43">
        <f>'[6]Base clients'!H293</f>
        <v>0</v>
      </c>
      <c r="I293" s="43">
        <f>'[6]Base clients'!I293</f>
        <v>0</v>
      </c>
      <c r="J293" s="43">
        <f>'[6]Base clients'!J293</f>
        <v>0</v>
      </c>
      <c r="K293" s="43">
        <f>'[6]Base clients'!K293</f>
        <v>0</v>
      </c>
      <c r="L293" s="43">
        <f>'[6]Base clients'!L293</f>
        <v>0</v>
      </c>
      <c r="M293" s="43">
        <f>'[6]Base clients'!M293</f>
        <v>0</v>
      </c>
      <c r="N293" s="43">
        <f>'[6]Base clients'!N293</f>
        <v>0</v>
      </c>
      <c r="O293" s="43">
        <f>'[6]Base clients'!O293</f>
        <v>0</v>
      </c>
      <c r="P293" s="43">
        <f>'[6]Base clients'!P293</f>
        <v>0</v>
      </c>
      <c r="Q293" s="43">
        <f>'[6]Base clients'!Q293</f>
        <v>0</v>
      </c>
    </row>
    <row r="294" spans="1:17" x14ac:dyDescent="0.25">
      <c r="A294" s="43" t="str">
        <f>'[6]Base clients'!A294</f>
        <v>C00289</v>
      </c>
      <c r="B294" s="43">
        <f>'[6]Base clients'!B294</f>
        <v>0</v>
      </c>
      <c r="C294" s="43">
        <f>'[6]Base clients'!C294</f>
        <v>0</v>
      </c>
      <c r="D294" s="43">
        <f>'[6]Base clients'!D294</f>
        <v>0</v>
      </c>
      <c r="E294" s="43">
        <f>'[6]Base clients'!E294</f>
        <v>0</v>
      </c>
      <c r="F294" s="43">
        <f>'[6]Base clients'!F294</f>
        <v>0</v>
      </c>
      <c r="G294" s="43">
        <f>'[6]Base clients'!G294</f>
        <v>0</v>
      </c>
      <c r="H294" s="43">
        <f>'[6]Base clients'!H294</f>
        <v>0</v>
      </c>
      <c r="I294" s="43">
        <f>'[6]Base clients'!I294</f>
        <v>0</v>
      </c>
      <c r="J294" s="43">
        <f>'[6]Base clients'!J294</f>
        <v>0</v>
      </c>
      <c r="K294" s="43">
        <f>'[6]Base clients'!K294</f>
        <v>0</v>
      </c>
      <c r="L294" s="43">
        <f>'[6]Base clients'!L294</f>
        <v>0</v>
      </c>
      <c r="M294" s="43">
        <f>'[6]Base clients'!M294</f>
        <v>0</v>
      </c>
      <c r="N294" s="43">
        <f>'[6]Base clients'!N294</f>
        <v>0</v>
      </c>
      <c r="O294" s="43">
        <f>'[6]Base clients'!O294</f>
        <v>0</v>
      </c>
      <c r="P294" s="43">
        <f>'[6]Base clients'!P294</f>
        <v>0</v>
      </c>
      <c r="Q294" s="43">
        <f>'[6]Base clients'!Q294</f>
        <v>0</v>
      </c>
    </row>
    <row r="295" spans="1:17" x14ac:dyDescent="0.25">
      <c r="A295" s="43" t="str">
        <f>'[6]Base clients'!A295</f>
        <v>C00290</v>
      </c>
      <c r="B295" s="43">
        <f>'[6]Base clients'!B295</f>
        <v>0</v>
      </c>
      <c r="C295" s="43">
        <f>'[6]Base clients'!C295</f>
        <v>0</v>
      </c>
      <c r="D295" s="43">
        <f>'[6]Base clients'!D295</f>
        <v>0</v>
      </c>
      <c r="E295" s="43">
        <f>'[6]Base clients'!E295</f>
        <v>0</v>
      </c>
      <c r="F295" s="43">
        <f>'[6]Base clients'!F295</f>
        <v>0</v>
      </c>
      <c r="G295" s="43">
        <f>'[6]Base clients'!G295</f>
        <v>0</v>
      </c>
      <c r="H295" s="43">
        <f>'[6]Base clients'!H295</f>
        <v>0</v>
      </c>
      <c r="I295" s="43">
        <f>'[6]Base clients'!I295</f>
        <v>0</v>
      </c>
      <c r="J295" s="43">
        <f>'[6]Base clients'!J295</f>
        <v>0</v>
      </c>
      <c r="K295" s="43">
        <f>'[6]Base clients'!K295</f>
        <v>0</v>
      </c>
      <c r="L295" s="43">
        <f>'[6]Base clients'!L295</f>
        <v>0</v>
      </c>
      <c r="M295" s="43">
        <f>'[6]Base clients'!M295</f>
        <v>0</v>
      </c>
      <c r="N295" s="43">
        <f>'[6]Base clients'!N295</f>
        <v>0</v>
      </c>
      <c r="O295" s="43">
        <f>'[6]Base clients'!O295</f>
        <v>0</v>
      </c>
      <c r="P295" s="43">
        <f>'[6]Base clients'!P295</f>
        <v>0</v>
      </c>
      <c r="Q295" s="43">
        <f>'[6]Base clients'!Q295</f>
        <v>0</v>
      </c>
    </row>
    <row r="296" spans="1:17" x14ac:dyDescent="0.25">
      <c r="A296" s="43" t="str">
        <f>'[6]Base clients'!A296</f>
        <v>C00291</v>
      </c>
      <c r="B296" s="43">
        <f>'[6]Base clients'!B296</f>
        <v>0</v>
      </c>
      <c r="C296" s="43">
        <f>'[6]Base clients'!C296</f>
        <v>0</v>
      </c>
      <c r="D296" s="43">
        <f>'[6]Base clients'!D296</f>
        <v>0</v>
      </c>
      <c r="E296" s="43">
        <f>'[6]Base clients'!E296</f>
        <v>0</v>
      </c>
      <c r="F296" s="43">
        <f>'[6]Base clients'!F296</f>
        <v>0</v>
      </c>
      <c r="G296" s="43">
        <f>'[6]Base clients'!G296</f>
        <v>0</v>
      </c>
      <c r="H296" s="43">
        <f>'[6]Base clients'!H296</f>
        <v>0</v>
      </c>
      <c r="I296" s="43">
        <f>'[6]Base clients'!I296</f>
        <v>0</v>
      </c>
      <c r="J296" s="43">
        <f>'[6]Base clients'!J296</f>
        <v>0</v>
      </c>
      <c r="K296" s="43">
        <f>'[6]Base clients'!K296</f>
        <v>0</v>
      </c>
      <c r="L296" s="43">
        <f>'[6]Base clients'!L296</f>
        <v>0</v>
      </c>
      <c r="M296" s="43">
        <f>'[6]Base clients'!M296</f>
        <v>0</v>
      </c>
      <c r="N296" s="43">
        <f>'[6]Base clients'!N296</f>
        <v>0</v>
      </c>
      <c r="O296" s="43">
        <f>'[6]Base clients'!O296</f>
        <v>0</v>
      </c>
      <c r="P296" s="43">
        <f>'[6]Base clients'!P296</f>
        <v>0</v>
      </c>
      <c r="Q296" s="43">
        <f>'[6]Base clients'!Q296</f>
        <v>0</v>
      </c>
    </row>
    <row r="297" spans="1:17" x14ac:dyDescent="0.25">
      <c r="A297" s="43" t="str">
        <f>'[6]Base clients'!A297</f>
        <v>C00292</v>
      </c>
      <c r="B297" s="43">
        <f>'[6]Base clients'!B297</f>
        <v>0</v>
      </c>
      <c r="C297" s="43">
        <f>'[6]Base clients'!C297</f>
        <v>0</v>
      </c>
      <c r="D297" s="43">
        <f>'[6]Base clients'!D297</f>
        <v>0</v>
      </c>
      <c r="E297" s="43">
        <f>'[6]Base clients'!E297</f>
        <v>0</v>
      </c>
      <c r="F297" s="43">
        <f>'[6]Base clients'!F297</f>
        <v>0</v>
      </c>
      <c r="G297" s="43">
        <f>'[6]Base clients'!G297</f>
        <v>0</v>
      </c>
      <c r="H297" s="43">
        <f>'[6]Base clients'!H297</f>
        <v>0</v>
      </c>
      <c r="I297" s="43">
        <f>'[6]Base clients'!I297</f>
        <v>0</v>
      </c>
      <c r="J297" s="43">
        <f>'[6]Base clients'!J297</f>
        <v>0</v>
      </c>
      <c r="K297" s="43">
        <f>'[6]Base clients'!K297</f>
        <v>0</v>
      </c>
      <c r="L297" s="43">
        <f>'[6]Base clients'!L297</f>
        <v>0</v>
      </c>
      <c r="M297" s="43">
        <f>'[6]Base clients'!M297</f>
        <v>0</v>
      </c>
      <c r="N297" s="43">
        <f>'[6]Base clients'!N297</f>
        <v>0</v>
      </c>
      <c r="O297" s="43">
        <f>'[6]Base clients'!O297</f>
        <v>0</v>
      </c>
      <c r="P297" s="43">
        <f>'[6]Base clients'!P297</f>
        <v>0</v>
      </c>
      <c r="Q297" s="43">
        <f>'[6]Base clients'!Q297</f>
        <v>0</v>
      </c>
    </row>
    <row r="298" spans="1:17" x14ac:dyDescent="0.25">
      <c r="A298" s="43" t="str">
        <f>'[6]Base clients'!A298</f>
        <v>C00293</v>
      </c>
      <c r="B298" s="43">
        <f>'[6]Base clients'!B298</f>
        <v>0</v>
      </c>
      <c r="C298" s="43">
        <f>'[6]Base clients'!C298</f>
        <v>0</v>
      </c>
      <c r="D298" s="43">
        <f>'[6]Base clients'!D298</f>
        <v>0</v>
      </c>
      <c r="E298" s="43">
        <f>'[6]Base clients'!E298</f>
        <v>0</v>
      </c>
      <c r="F298" s="43">
        <f>'[6]Base clients'!F298</f>
        <v>0</v>
      </c>
      <c r="G298" s="43">
        <f>'[6]Base clients'!G298</f>
        <v>0</v>
      </c>
      <c r="H298" s="43">
        <f>'[6]Base clients'!H298</f>
        <v>0</v>
      </c>
      <c r="I298" s="43">
        <f>'[6]Base clients'!I298</f>
        <v>0</v>
      </c>
      <c r="J298" s="43">
        <f>'[6]Base clients'!J298</f>
        <v>0</v>
      </c>
      <c r="K298" s="43">
        <f>'[6]Base clients'!K298</f>
        <v>0</v>
      </c>
      <c r="L298" s="43">
        <f>'[6]Base clients'!L298</f>
        <v>0</v>
      </c>
      <c r="M298" s="43">
        <f>'[6]Base clients'!M298</f>
        <v>0</v>
      </c>
      <c r="N298" s="43">
        <f>'[6]Base clients'!N298</f>
        <v>0</v>
      </c>
      <c r="O298" s="43">
        <f>'[6]Base clients'!O298</f>
        <v>0</v>
      </c>
      <c r="P298" s="43">
        <f>'[6]Base clients'!P298</f>
        <v>0</v>
      </c>
      <c r="Q298" s="43">
        <f>'[6]Base clients'!Q298</f>
        <v>0</v>
      </c>
    </row>
    <row r="299" spans="1:17" x14ac:dyDescent="0.25">
      <c r="A299" s="43" t="str">
        <f>'[6]Base clients'!A299</f>
        <v>C00294</v>
      </c>
      <c r="B299" s="43">
        <f>'[6]Base clients'!B299</f>
        <v>0</v>
      </c>
      <c r="C299" s="43">
        <f>'[6]Base clients'!C299</f>
        <v>0</v>
      </c>
      <c r="D299" s="43">
        <f>'[6]Base clients'!D299</f>
        <v>0</v>
      </c>
      <c r="E299" s="43">
        <f>'[6]Base clients'!E299</f>
        <v>0</v>
      </c>
      <c r="F299" s="43">
        <f>'[6]Base clients'!F299</f>
        <v>0</v>
      </c>
      <c r="G299" s="43">
        <f>'[6]Base clients'!G299</f>
        <v>0</v>
      </c>
      <c r="H299" s="43">
        <f>'[6]Base clients'!H299</f>
        <v>0</v>
      </c>
      <c r="I299" s="43">
        <f>'[6]Base clients'!I299</f>
        <v>0</v>
      </c>
      <c r="J299" s="43">
        <f>'[6]Base clients'!J299</f>
        <v>0</v>
      </c>
      <c r="K299" s="43">
        <f>'[6]Base clients'!K299</f>
        <v>0</v>
      </c>
      <c r="L299" s="43">
        <f>'[6]Base clients'!L299</f>
        <v>0</v>
      </c>
      <c r="M299" s="43">
        <f>'[6]Base clients'!M299</f>
        <v>0</v>
      </c>
      <c r="N299" s="43">
        <f>'[6]Base clients'!N299</f>
        <v>0</v>
      </c>
      <c r="O299" s="43">
        <f>'[6]Base clients'!O299</f>
        <v>0</v>
      </c>
      <c r="P299" s="43">
        <f>'[6]Base clients'!P299</f>
        <v>0</v>
      </c>
      <c r="Q299" s="43">
        <f>'[6]Base clients'!Q299</f>
        <v>0</v>
      </c>
    </row>
    <row r="300" spans="1:17" x14ac:dyDescent="0.25">
      <c r="A300" s="43" t="str">
        <f>'[6]Base clients'!A300</f>
        <v>C00295</v>
      </c>
      <c r="B300" s="43">
        <f>'[6]Base clients'!B300</f>
        <v>0</v>
      </c>
      <c r="C300" s="43">
        <f>'[6]Base clients'!C300</f>
        <v>0</v>
      </c>
      <c r="D300" s="43">
        <f>'[6]Base clients'!D300</f>
        <v>0</v>
      </c>
      <c r="E300" s="43">
        <f>'[6]Base clients'!E300</f>
        <v>0</v>
      </c>
      <c r="F300" s="43">
        <f>'[6]Base clients'!F300</f>
        <v>0</v>
      </c>
      <c r="G300" s="43">
        <f>'[6]Base clients'!G300</f>
        <v>0</v>
      </c>
      <c r="H300" s="43">
        <f>'[6]Base clients'!H300</f>
        <v>0</v>
      </c>
      <c r="I300" s="43">
        <f>'[6]Base clients'!I300</f>
        <v>0</v>
      </c>
      <c r="J300" s="43">
        <f>'[6]Base clients'!J300</f>
        <v>0</v>
      </c>
      <c r="K300" s="43">
        <f>'[6]Base clients'!K300</f>
        <v>0</v>
      </c>
      <c r="L300" s="43">
        <f>'[6]Base clients'!L300</f>
        <v>0</v>
      </c>
      <c r="M300" s="43">
        <f>'[6]Base clients'!M300</f>
        <v>0</v>
      </c>
      <c r="N300" s="43">
        <f>'[6]Base clients'!N300</f>
        <v>0</v>
      </c>
      <c r="O300" s="43">
        <f>'[6]Base clients'!O300</f>
        <v>0</v>
      </c>
      <c r="P300" s="43">
        <f>'[6]Base clients'!P300</f>
        <v>0</v>
      </c>
      <c r="Q300" s="43">
        <f>'[6]Base clients'!Q300</f>
        <v>0</v>
      </c>
    </row>
    <row r="301" spans="1:17" x14ac:dyDescent="0.25">
      <c r="A301" s="43" t="str">
        <f>'[6]Base clients'!A301</f>
        <v>C00296</v>
      </c>
      <c r="B301" s="43">
        <f>'[6]Base clients'!B301</f>
        <v>0</v>
      </c>
      <c r="C301" s="43">
        <f>'[6]Base clients'!C301</f>
        <v>0</v>
      </c>
      <c r="D301" s="43">
        <f>'[6]Base clients'!D301</f>
        <v>0</v>
      </c>
      <c r="E301" s="43">
        <f>'[6]Base clients'!E301</f>
        <v>0</v>
      </c>
      <c r="F301" s="43">
        <f>'[6]Base clients'!F301</f>
        <v>0</v>
      </c>
      <c r="G301" s="43">
        <f>'[6]Base clients'!G301</f>
        <v>0</v>
      </c>
      <c r="H301" s="43">
        <f>'[6]Base clients'!H301</f>
        <v>0</v>
      </c>
      <c r="I301" s="43">
        <f>'[6]Base clients'!I301</f>
        <v>0</v>
      </c>
      <c r="J301" s="43">
        <f>'[6]Base clients'!J301</f>
        <v>0</v>
      </c>
      <c r="K301" s="43">
        <f>'[6]Base clients'!K301</f>
        <v>0</v>
      </c>
      <c r="L301" s="43">
        <f>'[6]Base clients'!L301</f>
        <v>0</v>
      </c>
      <c r="M301" s="43">
        <f>'[6]Base clients'!M301</f>
        <v>0</v>
      </c>
      <c r="N301" s="43">
        <f>'[6]Base clients'!N301</f>
        <v>0</v>
      </c>
      <c r="O301" s="43">
        <f>'[6]Base clients'!O301</f>
        <v>0</v>
      </c>
      <c r="P301" s="43">
        <f>'[6]Base clients'!P301</f>
        <v>0</v>
      </c>
      <c r="Q301" s="43">
        <f>'[6]Base clients'!Q301</f>
        <v>0</v>
      </c>
    </row>
    <row r="302" spans="1:17" x14ac:dyDescent="0.25">
      <c r="A302" s="43" t="str">
        <f>'[6]Base clients'!A302</f>
        <v>C00297</v>
      </c>
      <c r="B302" s="43">
        <f>'[6]Base clients'!B302</f>
        <v>0</v>
      </c>
      <c r="C302" s="43">
        <f>'[6]Base clients'!C302</f>
        <v>0</v>
      </c>
      <c r="D302" s="43">
        <f>'[6]Base clients'!D302</f>
        <v>0</v>
      </c>
      <c r="E302" s="43">
        <f>'[6]Base clients'!E302</f>
        <v>0</v>
      </c>
      <c r="F302" s="43">
        <f>'[6]Base clients'!F302</f>
        <v>0</v>
      </c>
      <c r="G302" s="43">
        <f>'[6]Base clients'!G302</f>
        <v>0</v>
      </c>
      <c r="H302" s="43">
        <f>'[6]Base clients'!H302</f>
        <v>0</v>
      </c>
      <c r="I302" s="43">
        <f>'[6]Base clients'!I302</f>
        <v>0</v>
      </c>
      <c r="J302" s="43">
        <f>'[6]Base clients'!J302</f>
        <v>0</v>
      </c>
      <c r="K302" s="43">
        <f>'[6]Base clients'!K302</f>
        <v>0</v>
      </c>
      <c r="L302" s="43">
        <f>'[6]Base clients'!L302</f>
        <v>0</v>
      </c>
      <c r="M302" s="43">
        <f>'[6]Base clients'!M302</f>
        <v>0</v>
      </c>
      <c r="N302" s="43">
        <f>'[6]Base clients'!N302</f>
        <v>0</v>
      </c>
      <c r="O302" s="43">
        <f>'[6]Base clients'!O302</f>
        <v>0</v>
      </c>
      <c r="P302" s="43">
        <f>'[6]Base clients'!P302</f>
        <v>0</v>
      </c>
      <c r="Q302" s="43">
        <f>'[6]Base clients'!Q302</f>
        <v>0</v>
      </c>
    </row>
    <row r="303" spans="1:17" x14ac:dyDescent="0.25">
      <c r="A303" s="43" t="str">
        <f>'[6]Base clients'!A303</f>
        <v>C00298</v>
      </c>
      <c r="B303" s="43">
        <f>'[6]Base clients'!B303</f>
        <v>0</v>
      </c>
      <c r="C303" s="43">
        <f>'[6]Base clients'!C303</f>
        <v>0</v>
      </c>
      <c r="D303" s="43">
        <f>'[6]Base clients'!D303</f>
        <v>0</v>
      </c>
      <c r="E303" s="43">
        <f>'[6]Base clients'!E303</f>
        <v>0</v>
      </c>
      <c r="F303" s="43">
        <f>'[6]Base clients'!F303</f>
        <v>0</v>
      </c>
      <c r="G303" s="43">
        <f>'[6]Base clients'!G303</f>
        <v>0</v>
      </c>
      <c r="H303" s="43">
        <f>'[6]Base clients'!H303</f>
        <v>0</v>
      </c>
      <c r="I303" s="43">
        <f>'[6]Base clients'!I303</f>
        <v>0</v>
      </c>
      <c r="J303" s="43">
        <f>'[6]Base clients'!J303</f>
        <v>0</v>
      </c>
      <c r="K303" s="43">
        <f>'[6]Base clients'!K303</f>
        <v>0</v>
      </c>
      <c r="L303" s="43">
        <f>'[6]Base clients'!L303</f>
        <v>0</v>
      </c>
      <c r="M303" s="43">
        <f>'[6]Base clients'!M303</f>
        <v>0</v>
      </c>
      <c r="N303" s="43">
        <f>'[6]Base clients'!N303</f>
        <v>0</v>
      </c>
      <c r="O303" s="43">
        <f>'[6]Base clients'!O303</f>
        <v>0</v>
      </c>
      <c r="P303" s="43">
        <f>'[6]Base clients'!P303</f>
        <v>0</v>
      </c>
      <c r="Q303" s="43">
        <f>'[6]Base clients'!Q303</f>
        <v>0</v>
      </c>
    </row>
    <row r="304" spans="1:17" x14ac:dyDescent="0.25">
      <c r="A304" s="43" t="str">
        <f>'[6]Base clients'!A304</f>
        <v>C00299</v>
      </c>
      <c r="B304" s="43">
        <f>'[6]Base clients'!B304</f>
        <v>0</v>
      </c>
      <c r="C304" s="43">
        <f>'[6]Base clients'!C304</f>
        <v>0</v>
      </c>
      <c r="D304" s="43">
        <f>'[6]Base clients'!D304</f>
        <v>0</v>
      </c>
      <c r="E304" s="43">
        <f>'[6]Base clients'!E304</f>
        <v>0</v>
      </c>
      <c r="F304" s="43">
        <f>'[6]Base clients'!F304</f>
        <v>0</v>
      </c>
      <c r="G304" s="43">
        <f>'[6]Base clients'!G304</f>
        <v>0</v>
      </c>
      <c r="H304" s="43">
        <f>'[6]Base clients'!H304</f>
        <v>0</v>
      </c>
      <c r="I304" s="43">
        <f>'[6]Base clients'!I304</f>
        <v>0</v>
      </c>
      <c r="J304" s="43">
        <f>'[6]Base clients'!J304</f>
        <v>0</v>
      </c>
      <c r="K304" s="43">
        <f>'[6]Base clients'!K304</f>
        <v>0</v>
      </c>
      <c r="L304" s="43">
        <f>'[6]Base clients'!L304</f>
        <v>0</v>
      </c>
      <c r="M304" s="43">
        <f>'[6]Base clients'!M304</f>
        <v>0</v>
      </c>
      <c r="N304" s="43">
        <f>'[6]Base clients'!N304</f>
        <v>0</v>
      </c>
      <c r="O304" s="43">
        <f>'[6]Base clients'!O304</f>
        <v>0</v>
      </c>
      <c r="P304" s="43">
        <f>'[6]Base clients'!P304</f>
        <v>0</v>
      </c>
      <c r="Q304" s="43">
        <f>'[6]Base clients'!Q304</f>
        <v>0</v>
      </c>
    </row>
    <row r="305" spans="1:17" x14ac:dyDescent="0.25">
      <c r="A305" s="43" t="str">
        <f>'[6]Base clients'!A305</f>
        <v>C00300</v>
      </c>
      <c r="B305" s="43">
        <f>'[6]Base clients'!B305</f>
        <v>0</v>
      </c>
      <c r="C305" s="43">
        <f>'[6]Base clients'!C305</f>
        <v>0</v>
      </c>
      <c r="D305" s="43">
        <f>'[6]Base clients'!D305</f>
        <v>0</v>
      </c>
      <c r="E305" s="43">
        <f>'[6]Base clients'!E305</f>
        <v>0</v>
      </c>
      <c r="F305" s="43">
        <f>'[6]Base clients'!F305</f>
        <v>0</v>
      </c>
      <c r="G305" s="43">
        <f>'[6]Base clients'!G305</f>
        <v>0</v>
      </c>
      <c r="H305" s="43">
        <f>'[6]Base clients'!H305</f>
        <v>0</v>
      </c>
      <c r="I305" s="43">
        <f>'[6]Base clients'!I305</f>
        <v>0</v>
      </c>
      <c r="J305" s="43">
        <f>'[6]Base clients'!J305</f>
        <v>0</v>
      </c>
      <c r="K305" s="43">
        <f>'[6]Base clients'!K305</f>
        <v>0</v>
      </c>
      <c r="L305" s="43">
        <f>'[6]Base clients'!L305</f>
        <v>0</v>
      </c>
      <c r="M305" s="43">
        <f>'[6]Base clients'!M305</f>
        <v>0</v>
      </c>
      <c r="N305" s="43">
        <f>'[6]Base clients'!N305</f>
        <v>0</v>
      </c>
      <c r="O305" s="43">
        <f>'[6]Base clients'!O305</f>
        <v>0</v>
      </c>
      <c r="P305" s="43">
        <f>'[6]Base clients'!P305</f>
        <v>0</v>
      </c>
      <c r="Q305" s="43">
        <f>'[6]Base clients'!Q305</f>
        <v>0</v>
      </c>
    </row>
    <row r="306" spans="1:17" x14ac:dyDescent="0.25">
      <c r="A306" s="43" t="str">
        <f>'[6]Base clients'!A306</f>
        <v>C00301</v>
      </c>
      <c r="B306" s="43">
        <f>'[6]Base clients'!B306</f>
        <v>0</v>
      </c>
      <c r="C306" s="43">
        <f>'[6]Base clients'!C306</f>
        <v>0</v>
      </c>
      <c r="D306" s="43">
        <f>'[6]Base clients'!D306</f>
        <v>0</v>
      </c>
      <c r="E306" s="43">
        <f>'[6]Base clients'!E306</f>
        <v>0</v>
      </c>
      <c r="F306" s="43">
        <f>'[6]Base clients'!F306</f>
        <v>0</v>
      </c>
      <c r="G306" s="43">
        <f>'[6]Base clients'!G306</f>
        <v>0</v>
      </c>
      <c r="H306" s="43">
        <f>'[6]Base clients'!H306</f>
        <v>0</v>
      </c>
      <c r="I306" s="43">
        <f>'[6]Base clients'!I306</f>
        <v>0</v>
      </c>
      <c r="J306" s="43">
        <f>'[6]Base clients'!J306</f>
        <v>0</v>
      </c>
      <c r="K306" s="43">
        <f>'[6]Base clients'!K306</f>
        <v>0</v>
      </c>
      <c r="L306" s="43">
        <f>'[6]Base clients'!L306</f>
        <v>0</v>
      </c>
      <c r="M306" s="43">
        <f>'[6]Base clients'!M306</f>
        <v>0</v>
      </c>
      <c r="N306" s="43">
        <f>'[6]Base clients'!N306</f>
        <v>0</v>
      </c>
      <c r="O306" s="43">
        <f>'[6]Base clients'!O306</f>
        <v>0</v>
      </c>
      <c r="P306" s="43">
        <f>'[6]Base clients'!P306</f>
        <v>0</v>
      </c>
      <c r="Q306" s="43">
        <f>'[6]Base clients'!Q306</f>
        <v>0</v>
      </c>
    </row>
    <row r="307" spans="1:17" x14ac:dyDescent="0.25">
      <c r="A307" s="43" t="str">
        <f>'[6]Base clients'!A307</f>
        <v>C00302</v>
      </c>
      <c r="B307" s="43">
        <f>'[6]Base clients'!B307</f>
        <v>0</v>
      </c>
      <c r="C307" s="43">
        <f>'[6]Base clients'!C307</f>
        <v>0</v>
      </c>
      <c r="D307" s="43">
        <f>'[6]Base clients'!D307</f>
        <v>0</v>
      </c>
      <c r="E307" s="43">
        <f>'[6]Base clients'!E307</f>
        <v>0</v>
      </c>
      <c r="F307" s="43">
        <f>'[6]Base clients'!F307</f>
        <v>0</v>
      </c>
      <c r="G307" s="43">
        <f>'[6]Base clients'!G307</f>
        <v>0</v>
      </c>
      <c r="H307" s="43">
        <f>'[6]Base clients'!H307</f>
        <v>0</v>
      </c>
      <c r="I307" s="43">
        <f>'[6]Base clients'!I307</f>
        <v>0</v>
      </c>
      <c r="J307" s="43">
        <f>'[6]Base clients'!J307</f>
        <v>0</v>
      </c>
      <c r="K307" s="43">
        <f>'[6]Base clients'!K307</f>
        <v>0</v>
      </c>
      <c r="L307" s="43">
        <f>'[6]Base clients'!L307</f>
        <v>0</v>
      </c>
      <c r="M307" s="43">
        <f>'[6]Base clients'!M307</f>
        <v>0</v>
      </c>
      <c r="N307" s="43">
        <f>'[6]Base clients'!N307</f>
        <v>0</v>
      </c>
      <c r="O307" s="43">
        <f>'[6]Base clients'!O307</f>
        <v>0</v>
      </c>
      <c r="P307" s="43">
        <f>'[6]Base clients'!P307</f>
        <v>0</v>
      </c>
      <c r="Q307" s="43">
        <f>'[6]Base clients'!Q307</f>
        <v>0</v>
      </c>
    </row>
    <row r="308" spans="1:17" x14ac:dyDescent="0.25">
      <c r="A308" s="43" t="str">
        <f>'[6]Base clients'!A308</f>
        <v>C00303</v>
      </c>
      <c r="B308" s="43">
        <f>'[6]Base clients'!B308</f>
        <v>0</v>
      </c>
      <c r="C308" s="43">
        <f>'[6]Base clients'!C308</f>
        <v>0</v>
      </c>
      <c r="D308" s="43">
        <f>'[6]Base clients'!D308</f>
        <v>0</v>
      </c>
      <c r="E308" s="43">
        <f>'[6]Base clients'!E308</f>
        <v>0</v>
      </c>
      <c r="F308" s="43">
        <f>'[6]Base clients'!F308</f>
        <v>0</v>
      </c>
      <c r="G308" s="43">
        <f>'[6]Base clients'!G308</f>
        <v>0</v>
      </c>
      <c r="H308" s="43">
        <f>'[6]Base clients'!H308</f>
        <v>0</v>
      </c>
      <c r="I308" s="43">
        <f>'[6]Base clients'!I308</f>
        <v>0</v>
      </c>
      <c r="J308" s="43">
        <f>'[6]Base clients'!J308</f>
        <v>0</v>
      </c>
      <c r="K308" s="43">
        <f>'[6]Base clients'!K308</f>
        <v>0</v>
      </c>
      <c r="L308" s="43">
        <f>'[6]Base clients'!L308</f>
        <v>0</v>
      </c>
      <c r="M308" s="43">
        <f>'[6]Base clients'!M308</f>
        <v>0</v>
      </c>
      <c r="N308" s="43">
        <f>'[6]Base clients'!N308</f>
        <v>0</v>
      </c>
      <c r="O308" s="43">
        <f>'[6]Base clients'!O308</f>
        <v>0</v>
      </c>
      <c r="P308" s="43">
        <f>'[6]Base clients'!P308</f>
        <v>0</v>
      </c>
      <c r="Q308" s="43">
        <f>'[6]Base clients'!Q308</f>
        <v>0</v>
      </c>
    </row>
    <row r="309" spans="1:17" x14ac:dyDescent="0.25">
      <c r="A309" s="43" t="str">
        <f>'[6]Base clients'!A309</f>
        <v>C00304</v>
      </c>
      <c r="B309" s="43">
        <f>'[6]Base clients'!B309</f>
        <v>0</v>
      </c>
      <c r="C309" s="43">
        <f>'[6]Base clients'!C309</f>
        <v>0</v>
      </c>
      <c r="D309" s="43">
        <f>'[6]Base clients'!D309</f>
        <v>0</v>
      </c>
      <c r="E309" s="43">
        <f>'[6]Base clients'!E309</f>
        <v>0</v>
      </c>
      <c r="F309" s="43">
        <f>'[6]Base clients'!F309</f>
        <v>0</v>
      </c>
      <c r="G309" s="43">
        <f>'[6]Base clients'!G309</f>
        <v>0</v>
      </c>
      <c r="H309" s="43">
        <f>'[6]Base clients'!H309</f>
        <v>0</v>
      </c>
      <c r="I309" s="43">
        <f>'[6]Base clients'!I309</f>
        <v>0</v>
      </c>
      <c r="J309" s="43">
        <f>'[6]Base clients'!J309</f>
        <v>0</v>
      </c>
      <c r="K309" s="43">
        <f>'[6]Base clients'!K309</f>
        <v>0</v>
      </c>
      <c r="L309" s="43">
        <f>'[6]Base clients'!L309</f>
        <v>0</v>
      </c>
      <c r="M309" s="43">
        <f>'[6]Base clients'!M309</f>
        <v>0</v>
      </c>
      <c r="N309" s="43">
        <f>'[6]Base clients'!N309</f>
        <v>0</v>
      </c>
      <c r="O309" s="43">
        <f>'[6]Base clients'!O309</f>
        <v>0</v>
      </c>
      <c r="P309" s="43">
        <f>'[6]Base clients'!P309</f>
        <v>0</v>
      </c>
      <c r="Q309" s="43">
        <f>'[6]Base clients'!Q309</f>
        <v>0</v>
      </c>
    </row>
    <row r="310" spans="1:17" x14ac:dyDescent="0.25">
      <c r="A310" s="43" t="str">
        <f>'[6]Base clients'!A310</f>
        <v>C00305</v>
      </c>
      <c r="B310" s="43">
        <f>'[6]Base clients'!B310</f>
        <v>0</v>
      </c>
      <c r="C310" s="43">
        <f>'[6]Base clients'!C310</f>
        <v>0</v>
      </c>
      <c r="D310" s="43">
        <f>'[6]Base clients'!D310</f>
        <v>0</v>
      </c>
      <c r="E310" s="43">
        <f>'[6]Base clients'!E310</f>
        <v>0</v>
      </c>
      <c r="F310" s="43">
        <f>'[6]Base clients'!F310</f>
        <v>0</v>
      </c>
      <c r="G310" s="43">
        <f>'[6]Base clients'!G310</f>
        <v>0</v>
      </c>
      <c r="H310" s="43">
        <f>'[6]Base clients'!H310</f>
        <v>0</v>
      </c>
      <c r="I310" s="43">
        <f>'[6]Base clients'!I310</f>
        <v>0</v>
      </c>
      <c r="J310" s="43">
        <f>'[6]Base clients'!J310</f>
        <v>0</v>
      </c>
      <c r="K310" s="43">
        <f>'[6]Base clients'!K310</f>
        <v>0</v>
      </c>
      <c r="L310" s="43">
        <f>'[6]Base clients'!L310</f>
        <v>0</v>
      </c>
      <c r="M310" s="43">
        <f>'[6]Base clients'!M310</f>
        <v>0</v>
      </c>
      <c r="N310" s="43">
        <f>'[6]Base clients'!N310</f>
        <v>0</v>
      </c>
      <c r="O310" s="43">
        <f>'[6]Base clients'!O310</f>
        <v>0</v>
      </c>
      <c r="P310" s="43">
        <f>'[6]Base clients'!P310</f>
        <v>0</v>
      </c>
      <c r="Q310" s="43">
        <f>'[6]Base clients'!Q310</f>
        <v>0</v>
      </c>
    </row>
    <row r="311" spans="1:17" x14ac:dyDescent="0.25">
      <c r="A311" s="43" t="str">
        <f>'[6]Base clients'!A311</f>
        <v>C00306</v>
      </c>
      <c r="B311" s="43">
        <f>'[6]Base clients'!B311</f>
        <v>0</v>
      </c>
      <c r="C311" s="43">
        <f>'[6]Base clients'!C311</f>
        <v>0</v>
      </c>
      <c r="D311" s="43">
        <f>'[6]Base clients'!D311</f>
        <v>0</v>
      </c>
      <c r="E311" s="43">
        <f>'[6]Base clients'!E311</f>
        <v>0</v>
      </c>
      <c r="F311" s="43">
        <f>'[6]Base clients'!F311</f>
        <v>0</v>
      </c>
      <c r="G311" s="43">
        <f>'[6]Base clients'!G311</f>
        <v>0</v>
      </c>
      <c r="H311" s="43">
        <f>'[6]Base clients'!H311</f>
        <v>0</v>
      </c>
      <c r="I311" s="43">
        <f>'[6]Base clients'!I311</f>
        <v>0</v>
      </c>
      <c r="J311" s="43">
        <f>'[6]Base clients'!J311</f>
        <v>0</v>
      </c>
      <c r="K311" s="43">
        <f>'[6]Base clients'!K311</f>
        <v>0</v>
      </c>
      <c r="L311" s="43">
        <f>'[6]Base clients'!L311</f>
        <v>0</v>
      </c>
      <c r="M311" s="43">
        <f>'[6]Base clients'!M311</f>
        <v>0</v>
      </c>
      <c r="N311" s="43">
        <f>'[6]Base clients'!N311</f>
        <v>0</v>
      </c>
      <c r="O311" s="43">
        <f>'[6]Base clients'!O311</f>
        <v>0</v>
      </c>
      <c r="P311" s="43">
        <f>'[6]Base clients'!P311</f>
        <v>0</v>
      </c>
      <c r="Q311" s="43">
        <f>'[6]Base clients'!Q311</f>
        <v>0</v>
      </c>
    </row>
    <row r="312" spans="1:17" x14ac:dyDescent="0.25">
      <c r="A312" s="43" t="str">
        <f>'[6]Base clients'!A312</f>
        <v>C00307</v>
      </c>
      <c r="B312" s="43">
        <f>'[6]Base clients'!B312</f>
        <v>0</v>
      </c>
      <c r="C312" s="43">
        <f>'[6]Base clients'!C312</f>
        <v>0</v>
      </c>
      <c r="D312" s="43">
        <f>'[6]Base clients'!D312</f>
        <v>0</v>
      </c>
      <c r="E312" s="43">
        <f>'[6]Base clients'!E312</f>
        <v>0</v>
      </c>
      <c r="F312" s="43">
        <f>'[6]Base clients'!F312</f>
        <v>0</v>
      </c>
      <c r="G312" s="43">
        <f>'[6]Base clients'!G312</f>
        <v>0</v>
      </c>
      <c r="H312" s="43">
        <f>'[6]Base clients'!H312</f>
        <v>0</v>
      </c>
      <c r="I312" s="43">
        <f>'[6]Base clients'!I312</f>
        <v>0</v>
      </c>
      <c r="J312" s="43">
        <f>'[6]Base clients'!J312</f>
        <v>0</v>
      </c>
      <c r="K312" s="43">
        <f>'[6]Base clients'!K312</f>
        <v>0</v>
      </c>
      <c r="L312" s="43">
        <f>'[6]Base clients'!L312</f>
        <v>0</v>
      </c>
      <c r="M312" s="43">
        <f>'[6]Base clients'!M312</f>
        <v>0</v>
      </c>
      <c r="N312" s="43">
        <f>'[6]Base clients'!N312</f>
        <v>0</v>
      </c>
      <c r="O312" s="43">
        <f>'[6]Base clients'!O312</f>
        <v>0</v>
      </c>
      <c r="P312" s="43">
        <f>'[6]Base clients'!P312</f>
        <v>0</v>
      </c>
      <c r="Q312" s="43">
        <f>'[6]Base clients'!Q312</f>
        <v>0</v>
      </c>
    </row>
    <row r="313" spans="1:17" x14ac:dyDescent="0.25">
      <c r="A313" s="43" t="str">
        <f>'[6]Base clients'!A313</f>
        <v>C00308</v>
      </c>
      <c r="B313" s="43">
        <f>'[6]Base clients'!B313</f>
        <v>0</v>
      </c>
      <c r="C313" s="43">
        <f>'[6]Base clients'!C313</f>
        <v>0</v>
      </c>
      <c r="D313" s="43">
        <f>'[6]Base clients'!D313</f>
        <v>0</v>
      </c>
      <c r="E313" s="43">
        <f>'[6]Base clients'!E313</f>
        <v>0</v>
      </c>
      <c r="F313" s="43">
        <f>'[6]Base clients'!F313</f>
        <v>0</v>
      </c>
      <c r="G313" s="43">
        <f>'[6]Base clients'!G313</f>
        <v>0</v>
      </c>
      <c r="H313" s="43">
        <f>'[6]Base clients'!H313</f>
        <v>0</v>
      </c>
      <c r="I313" s="43">
        <f>'[6]Base clients'!I313</f>
        <v>0</v>
      </c>
      <c r="J313" s="43">
        <f>'[6]Base clients'!J313</f>
        <v>0</v>
      </c>
      <c r="K313" s="43">
        <f>'[6]Base clients'!K313</f>
        <v>0</v>
      </c>
      <c r="L313" s="43">
        <f>'[6]Base clients'!L313</f>
        <v>0</v>
      </c>
      <c r="M313" s="43">
        <f>'[6]Base clients'!M313</f>
        <v>0</v>
      </c>
      <c r="N313" s="43">
        <f>'[6]Base clients'!N313</f>
        <v>0</v>
      </c>
      <c r="O313" s="43">
        <f>'[6]Base clients'!O313</f>
        <v>0</v>
      </c>
      <c r="P313" s="43">
        <f>'[6]Base clients'!P313</f>
        <v>0</v>
      </c>
      <c r="Q313" s="43">
        <f>'[6]Base clients'!Q313</f>
        <v>0</v>
      </c>
    </row>
    <row r="314" spans="1:17" x14ac:dyDescent="0.25">
      <c r="A314" s="43" t="str">
        <f>'[6]Base clients'!A314</f>
        <v>C00309</v>
      </c>
      <c r="B314" s="43">
        <f>'[6]Base clients'!B314</f>
        <v>0</v>
      </c>
      <c r="C314" s="43">
        <f>'[6]Base clients'!C314</f>
        <v>0</v>
      </c>
      <c r="D314" s="43">
        <f>'[6]Base clients'!D314</f>
        <v>0</v>
      </c>
      <c r="E314" s="43">
        <f>'[6]Base clients'!E314</f>
        <v>0</v>
      </c>
      <c r="F314" s="43">
        <f>'[6]Base clients'!F314</f>
        <v>0</v>
      </c>
      <c r="G314" s="43">
        <f>'[6]Base clients'!G314</f>
        <v>0</v>
      </c>
      <c r="H314" s="43">
        <f>'[6]Base clients'!H314</f>
        <v>0</v>
      </c>
      <c r="I314" s="43">
        <f>'[6]Base clients'!I314</f>
        <v>0</v>
      </c>
      <c r="J314" s="43">
        <f>'[6]Base clients'!J314</f>
        <v>0</v>
      </c>
      <c r="K314" s="43">
        <f>'[6]Base clients'!K314</f>
        <v>0</v>
      </c>
      <c r="L314" s="43">
        <f>'[6]Base clients'!L314</f>
        <v>0</v>
      </c>
      <c r="M314" s="43">
        <f>'[6]Base clients'!M314</f>
        <v>0</v>
      </c>
      <c r="N314" s="43">
        <f>'[6]Base clients'!N314</f>
        <v>0</v>
      </c>
      <c r="O314" s="43">
        <f>'[6]Base clients'!O314</f>
        <v>0</v>
      </c>
      <c r="P314" s="43">
        <f>'[6]Base clients'!P314</f>
        <v>0</v>
      </c>
      <c r="Q314" s="43">
        <f>'[6]Base clients'!Q314</f>
        <v>0</v>
      </c>
    </row>
    <row r="315" spans="1:17" x14ac:dyDescent="0.25">
      <c r="A315" s="43" t="str">
        <f>'[6]Base clients'!A315</f>
        <v>C00310</v>
      </c>
      <c r="B315" s="43">
        <f>'[6]Base clients'!B315</f>
        <v>0</v>
      </c>
      <c r="C315" s="43">
        <f>'[6]Base clients'!C315</f>
        <v>0</v>
      </c>
      <c r="D315" s="43">
        <f>'[6]Base clients'!D315</f>
        <v>0</v>
      </c>
      <c r="E315" s="43">
        <f>'[6]Base clients'!E315</f>
        <v>0</v>
      </c>
      <c r="F315" s="43">
        <f>'[6]Base clients'!F315</f>
        <v>0</v>
      </c>
      <c r="G315" s="43">
        <f>'[6]Base clients'!G315</f>
        <v>0</v>
      </c>
      <c r="H315" s="43">
        <f>'[6]Base clients'!H315</f>
        <v>0</v>
      </c>
      <c r="I315" s="43">
        <f>'[6]Base clients'!I315</f>
        <v>0</v>
      </c>
      <c r="J315" s="43">
        <f>'[6]Base clients'!J315</f>
        <v>0</v>
      </c>
      <c r="K315" s="43">
        <f>'[6]Base clients'!K315</f>
        <v>0</v>
      </c>
      <c r="L315" s="43">
        <f>'[6]Base clients'!L315</f>
        <v>0</v>
      </c>
      <c r="M315" s="43">
        <f>'[6]Base clients'!M315</f>
        <v>0</v>
      </c>
      <c r="N315" s="43">
        <f>'[6]Base clients'!N315</f>
        <v>0</v>
      </c>
      <c r="O315" s="43">
        <f>'[6]Base clients'!O315</f>
        <v>0</v>
      </c>
      <c r="P315" s="43">
        <f>'[6]Base clients'!P315</f>
        <v>0</v>
      </c>
      <c r="Q315" s="43">
        <f>'[6]Base clients'!Q315</f>
        <v>0</v>
      </c>
    </row>
    <row r="316" spans="1:17" x14ac:dyDescent="0.25">
      <c r="A316" s="43" t="str">
        <f>'[6]Base clients'!A316</f>
        <v>C00311</v>
      </c>
      <c r="B316" s="43">
        <f>'[6]Base clients'!B316</f>
        <v>0</v>
      </c>
      <c r="C316" s="43">
        <f>'[6]Base clients'!C316</f>
        <v>0</v>
      </c>
      <c r="D316" s="43">
        <f>'[6]Base clients'!D316</f>
        <v>0</v>
      </c>
      <c r="E316" s="43">
        <f>'[6]Base clients'!E316</f>
        <v>0</v>
      </c>
      <c r="F316" s="43">
        <f>'[6]Base clients'!F316</f>
        <v>0</v>
      </c>
      <c r="G316" s="43">
        <f>'[6]Base clients'!G316</f>
        <v>0</v>
      </c>
      <c r="H316" s="43">
        <f>'[6]Base clients'!H316</f>
        <v>0</v>
      </c>
      <c r="I316" s="43">
        <f>'[6]Base clients'!I316</f>
        <v>0</v>
      </c>
      <c r="J316" s="43">
        <f>'[6]Base clients'!J316</f>
        <v>0</v>
      </c>
      <c r="K316" s="43">
        <f>'[6]Base clients'!K316</f>
        <v>0</v>
      </c>
      <c r="L316" s="43">
        <f>'[6]Base clients'!L316</f>
        <v>0</v>
      </c>
      <c r="M316" s="43">
        <f>'[6]Base clients'!M316</f>
        <v>0</v>
      </c>
      <c r="N316" s="43">
        <f>'[6]Base clients'!N316</f>
        <v>0</v>
      </c>
      <c r="O316" s="43">
        <f>'[6]Base clients'!O316</f>
        <v>0</v>
      </c>
      <c r="P316" s="43">
        <f>'[6]Base clients'!P316</f>
        <v>0</v>
      </c>
      <c r="Q316" s="43">
        <f>'[6]Base clients'!Q316</f>
        <v>0</v>
      </c>
    </row>
    <row r="317" spans="1:17" x14ac:dyDescent="0.25">
      <c r="A317" s="43" t="str">
        <f>'[6]Base clients'!A317</f>
        <v>C00312</v>
      </c>
      <c r="B317" s="43">
        <f>'[6]Base clients'!B317</f>
        <v>0</v>
      </c>
      <c r="C317" s="43">
        <f>'[6]Base clients'!C317</f>
        <v>0</v>
      </c>
      <c r="D317" s="43">
        <f>'[6]Base clients'!D317</f>
        <v>0</v>
      </c>
      <c r="E317" s="43">
        <f>'[6]Base clients'!E317</f>
        <v>0</v>
      </c>
      <c r="F317" s="43">
        <f>'[6]Base clients'!F317</f>
        <v>0</v>
      </c>
      <c r="G317" s="43">
        <f>'[6]Base clients'!G317</f>
        <v>0</v>
      </c>
      <c r="H317" s="43">
        <f>'[6]Base clients'!H317</f>
        <v>0</v>
      </c>
      <c r="I317" s="43">
        <f>'[6]Base clients'!I317</f>
        <v>0</v>
      </c>
      <c r="J317" s="43">
        <f>'[6]Base clients'!J317</f>
        <v>0</v>
      </c>
      <c r="K317" s="43">
        <f>'[6]Base clients'!K317</f>
        <v>0</v>
      </c>
      <c r="L317" s="43">
        <f>'[6]Base clients'!L317</f>
        <v>0</v>
      </c>
      <c r="M317" s="43">
        <f>'[6]Base clients'!M317</f>
        <v>0</v>
      </c>
      <c r="N317" s="43">
        <f>'[6]Base clients'!N317</f>
        <v>0</v>
      </c>
      <c r="O317" s="43">
        <f>'[6]Base clients'!O317</f>
        <v>0</v>
      </c>
      <c r="P317" s="43">
        <f>'[6]Base clients'!P317</f>
        <v>0</v>
      </c>
      <c r="Q317" s="43">
        <f>'[6]Base clients'!Q317</f>
        <v>0</v>
      </c>
    </row>
    <row r="318" spans="1:17" x14ac:dyDescent="0.25">
      <c r="A318" s="43" t="str">
        <f>'[6]Base clients'!A318</f>
        <v>C00313</v>
      </c>
      <c r="B318" s="43">
        <f>'[6]Base clients'!B318</f>
        <v>0</v>
      </c>
      <c r="C318" s="43">
        <f>'[6]Base clients'!C318</f>
        <v>0</v>
      </c>
      <c r="D318" s="43">
        <f>'[6]Base clients'!D318</f>
        <v>0</v>
      </c>
      <c r="E318" s="43">
        <f>'[6]Base clients'!E318</f>
        <v>0</v>
      </c>
      <c r="F318" s="43">
        <f>'[6]Base clients'!F318</f>
        <v>0</v>
      </c>
      <c r="G318" s="43">
        <f>'[6]Base clients'!G318</f>
        <v>0</v>
      </c>
      <c r="H318" s="43">
        <f>'[6]Base clients'!H318</f>
        <v>0</v>
      </c>
      <c r="I318" s="43">
        <f>'[6]Base clients'!I318</f>
        <v>0</v>
      </c>
      <c r="J318" s="43">
        <f>'[6]Base clients'!J318</f>
        <v>0</v>
      </c>
      <c r="K318" s="43">
        <f>'[6]Base clients'!K318</f>
        <v>0</v>
      </c>
      <c r="L318" s="43">
        <f>'[6]Base clients'!L318</f>
        <v>0</v>
      </c>
      <c r="M318" s="43">
        <f>'[6]Base clients'!M318</f>
        <v>0</v>
      </c>
      <c r="N318" s="43">
        <f>'[6]Base clients'!N318</f>
        <v>0</v>
      </c>
      <c r="O318" s="43">
        <f>'[6]Base clients'!O318</f>
        <v>0</v>
      </c>
      <c r="P318" s="43">
        <f>'[6]Base clients'!P318</f>
        <v>0</v>
      </c>
      <c r="Q318" s="43">
        <f>'[6]Base clients'!Q318</f>
        <v>0</v>
      </c>
    </row>
    <row r="319" spans="1:17" x14ac:dyDescent="0.25">
      <c r="A319" s="43" t="str">
        <f>'[6]Base clients'!A319</f>
        <v>C00314</v>
      </c>
      <c r="B319" s="43">
        <f>'[6]Base clients'!B319</f>
        <v>0</v>
      </c>
      <c r="C319" s="43">
        <f>'[6]Base clients'!C319</f>
        <v>0</v>
      </c>
      <c r="D319" s="43">
        <f>'[6]Base clients'!D319</f>
        <v>0</v>
      </c>
      <c r="E319" s="43">
        <f>'[6]Base clients'!E319</f>
        <v>0</v>
      </c>
      <c r="F319" s="43">
        <f>'[6]Base clients'!F319</f>
        <v>0</v>
      </c>
      <c r="G319" s="43">
        <f>'[6]Base clients'!G319</f>
        <v>0</v>
      </c>
      <c r="H319" s="43">
        <f>'[6]Base clients'!H319</f>
        <v>0</v>
      </c>
      <c r="I319" s="43">
        <f>'[6]Base clients'!I319</f>
        <v>0</v>
      </c>
      <c r="J319" s="43">
        <f>'[6]Base clients'!J319</f>
        <v>0</v>
      </c>
      <c r="K319" s="43">
        <f>'[6]Base clients'!K319</f>
        <v>0</v>
      </c>
      <c r="L319" s="43">
        <f>'[6]Base clients'!L319</f>
        <v>0</v>
      </c>
      <c r="M319" s="43">
        <f>'[6]Base clients'!M319</f>
        <v>0</v>
      </c>
      <c r="N319" s="43">
        <f>'[6]Base clients'!N319</f>
        <v>0</v>
      </c>
      <c r="O319" s="43">
        <f>'[6]Base clients'!O319</f>
        <v>0</v>
      </c>
      <c r="P319" s="43">
        <f>'[6]Base clients'!P319</f>
        <v>0</v>
      </c>
      <c r="Q319" s="43">
        <f>'[6]Base clients'!Q319</f>
        <v>0</v>
      </c>
    </row>
    <row r="320" spans="1:17" x14ac:dyDescent="0.25">
      <c r="A320" s="43" t="str">
        <f>'[6]Base clients'!A320</f>
        <v>C00315</v>
      </c>
      <c r="B320" s="43">
        <f>'[6]Base clients'!B320</f>
        <v>0</v>
      </c>
      <c r="C320" s="43">
        <f>'[6]Base clients'!C320</f>
        <v>0</v>
      </c>
      <c r="D320" s="43">
        <f>'[6]Base clients'!D320</f>
        <v>0</v>
      </c>
      <c r="E320" s="43">
        <f>'[6]Base clients'!E320</f>
        <v>0</v>
      </c>
      <c r="F320" s="43">
        <f>'[6]Base clients'!F320</f>
        <v>0</v>
      </c>
      <c r="G320" s="43">
        <f>'[6]Base clients'!G320</f>
        <v>0</v>
      </c>
      <c r="H320" s="43">
        <f>'[6]Base clients'!H320</f>
        <v>0</v>
      </c>
      <c r="I320" s="43">
        <f>'[6]Base clients'!I320</f>
        <v>0</v>
      </c>
      <c r="J320" s="43">
        <f>'[6]Base clients'!J320</f>
        <v>0</v>
      </c>
      <c r="K320" s="43">
        <f>'[6]Base clients'!K320</f>
        <v>0</v>
      </c>
      <c r="L320" s="43">
        <f>'[6]Base clients'!L320</f>
        <v>0</v>
      </c>
      <c r="M320" s="43">
        <f>'[6]Base clients'!M320</f>
        <v>0</v>
      </c>
      <c r="N320" s="43">
        <f>'[6]Base clients'!N320</f>
        <v>0</v>
      </c>
      <c r="O320" s="43">
        <f>'[6]Base clients'!O320</f>
        <v>0</v>
      </c>
      <c r="P320" s="43">
        <f>'[6]Base clients'!P320</f>
        <v>0</v>
      </c>
      <c r="Q320" s="43">
        <f>'[6]Base clients'!Q320</f>
        <v>0</v>
      </c>
    </row>
    <row r="321" spans="1:17" x14ac:dyDescent="0.25">
      <c r="A321" s="43" t="str">
        <f>'[6]Base clients'!A321</f>
        <v>C00316</v>
      </c>
      <c r="B321" s="43">
        <f>'[6]Base clients'!B321</f>
        <v>0</v>
      </c>
      <c r="C321" s="43">
        <f>'[6]Base clients'!C321</f>
        <v>0</v>
      </c>
      <c r="D321" s="43">
        <f>'[6]Base clients'!D321</f>
        <v>0</v>
      </c>
      <c r="E321" s="43">
        <f>'[6]Base clients'!E321</f>
        <v>0</v>
      </c>
      <c r="F321" s="43">
        <f>'[6]Base clients'!F321</f>
        <v>0</v>
      </c>
      <c r="G321" s="43">
        <f>'[6]Base clients'!G321</f>
        <v>0</v>
      </c>
      <c r="H321" s="43">
        <f>'[6]Base clients'!H321</f>
        <v>0</v>
      </c>
      <c r="I321" s="43">
        <f>'[6]Base clients'!I321</f>
        <v>0</v>
      </c>
      <c r="J321" s="43">
        <f>'[6]Base clients'!J321</f>
        <v>0</v>
      </c>
      <c r="K321" s="43">
        <f>'[6]Base clients'!K321</f>
        <v>0</v>
      </c>
      <c r="L321" s="43">
        <f>'[6]Base clients'!L321</f>
        <v>0</v>
      </c>
      <c r="M321" s="43">
        <f>'[6]Base clients'!M321</f>
        <v>0</v>
      </c>
      <c r="N321" s="43">
        <f>'[6]Base clients'!N321</f>
        <v>0</v>
      </c>
      <c r="O321" s="43">
        <f>'[6]Base clients'!O321</f>
        <v>0</v>
      </c>
      <c r="P321" s="43">
        <f>'[6]Base clients'!P321</f>
        <v>0</v>
      </c>
      <c r="Q321" s="43">
        <f>'[6]Base clients'!Q321</f>
        <v>0</v>
      </c>
    </row>
    <row r="322" spans="1:17" x14ac:dyDescent="0.25">
      <c r="A322" s="43" t="str">
        <f>'[6]Base clients'!A322</f>
        <v>C00317</v>
      </c>
      <c r="B322" s="43">
        <f>'[6]Base clients'!B322</f>
        <v>0</v>
      </c>
      <c r="C322" s="43">
        <f>'[6]Base clients'!C322</f>
        <v>0</v>
      </c>
      <c r="D322" s="43">
        <f>'[6]Base clients'!D322</f>
        <v>0</v>
      </c>
      <c r="E322" s="43">
        <f>'[6]Base clients'!E322</f>
        <v>0</v>
      </c>
      <c r="F322" s="43">
        <f>'[6]Base clients'!F322</f>
        <v>0</v>
      </c>
      <c r="G322" s="43">
        <f>'[6]Base clients'!G322</f>
        <v>0</v>
      </c>
      <c r="H322" s="43">
        <f>'[6]Base clients'!H322</f>
        <v>0</v>
      </c>
      <c r="I322" s="43">
        <f>'[6]Base clients'!I322</f>
        <v>0</v>
      </c>
      <c r="J322" s="43">
        <f>'[6]Base clients'!J322</f>
        <v>0</v>
      </c>
      <c r="K322" s="43">
        <f>'[6]Base clients'!K322</f>
        <v>0</v>
      </c>
      <c r="L322" s="43">
        <f>'[6]Base clients'!L322</f>
        <v>0</v>
      </c>
      <c r="M322" s="43">
        <f>'[6]Base clients'!M322</f>
        <v>0</v>
      </c>
      <c r="N322" s="43">
        <f>'[6]Base clients'!N322</f>
        <v>0</v>
      </c>
      <c r="O322" s="43">
        <f>'[6]Base clients'!O322</f>
        <v>0</v>
      </c>
      <c r="P322" s="43">
        <f>'[6]Base clients'!P322</f>
        <v>0</v>
      </c>
      <c r="Q322" s="43">
        <f>'[6]Base clients'!Q322</f>
        <v>0</v>
      </c>
    </row>
    <row r="323" spans="1:17" x14ac:dyDescent="0.25">
      <c r="A323" s="43" t="str">
        <f>'[6]Base clients'!A323</f>
        <v>C00318</v>
      </c>
      <c r="B323" s="43">
        <f>'[6]Base clients'!B323</f>
        <v>0</v>
      </c>
      <c r="C323" s="43">
        <f>'[6]Base clients'!C323</f>
        <v>0</v>
      </c>
      <c r="D323" s="43">
        <f>'[6]Base clients'!D323</f>
        <v>0</v>
      </c>
      <c r="E323" s="43">
        <f>'[6]Base clients'!E323</f>
        <v>0</v>
      </c>
      <c r="F323" s="43">
        <f>'[6]Base clients'!F323</f>
        <v>0</v>
      </c>
      <c r="G323" s="43">
        <f>'[6]Base clients'!G323</f>
        <v>0</v>
      </c>
      <c r="H323" s="43">
        <f>'[6]Base clients'!H323</f>
        <v>0</v>
      </c>
      <c r="I323" s="43">
        <f>'[6]Base clients'!I323</f>
        <v>0</v>
      </c>
      <c r="J323" s="43">
        <f>'[6]Base clients'!J323</f>
        <v>0</v>
      </c>
      <c r="K323" s="43">
        <f>'[6]Base clients'!K323</f>
        <v>0</v>
      </c>
      <c r="L323" s="43">
        <f>'[6]Base clients'!L323</f>
        <v>0</v>
      </c>
      <c r="M323" s="43">
        <f>'[6]Base clients'!M323</f>
        <v>0</v>
      </c>
      <c r="N323" s="43">
        <f>'[6]Base clients'!N323</f>
        <v>0</v>
      </c>
      <c r="O323" s="43">
        <f>'[6]Base clients'!O323</f>
        <v>0</v>
      </c>
      <c r="P323" s="43">
        <f>'[6]Base clients'!P323</f>
        <v>0</v>
      </c>
      <c r="Q323" s="43">
        <f>'[6]Base clients'!Q323</f>
        <v>0</v>
      </c>
    </row>
    <row r="324" spans="1:17" x14ac:dyDescent="0.25">
      <c r="A324" s="43" t="str">
        <f>'[6]Base clients'!A324</f>
        <v>C00319</v>
      </c>
      <c r="B324" s="43">
        <f>'[6]Base clients'!B324</f>
        <v>0</v>
      </c>
      <c r="C324" s="43">
        <f>'[6]Base clients'!C324</f>
        <v>0</v>
      </c>
      <c r="D324" s="43">
        <f>'[6]Base clients'!D324</f>
        <v>0</v>
      </c>
      <c r="E324" s="43">
        <f>'[6]Base clients'!E324</f>
        <v>0</v>
      </c>
      <c r="F324" s="43">
        <f>'[6]Base clients'!F324</f>
        <v>0</v>
      </c>
      <c r="G324" s="43">
        <f>'[6]Base clients'!G324</f>
        <v>0</v>
      </c>
      <c r="H324" s="43">
        <f>'[6]Base clients'!H324</f>
        <v>0</v>
      </c>
      <c r="I324" s="43">
        <f>'[6]Base clients'!I324</f>
        <v>0</v>
      </c>
      <c r="J324" s="43">
        <f>'[6]Base clients'!J324</f>
        <v>0</v>
      </c>
      <c r="K324" s="43">
        <f>'[6]Base clients'!K324</f>
        <v>0</v>
      </c>
      <c r="L324" s="43">
        <f>'[6]Base clients'!L324</f>
        <v>0</v>
      </c>
      <c r="M324" s="43">
        <f>'[6]Base clients'!M324</f>
        <v>0</v>
      </c>
      <c r="N324" s="43">
        <f>'[6]Base clients'!N324</f>
        <v>0</v>
      </c>
      <c r="O324" s="43">
        <f>'[6]Base clients'!O324</f>
        <v>0</v>
      </c>
      <c r="P324" s="43">
        <f>'[6]Base clients'!P324</f>
        <v>0</v>
      </c>
      <c r="Q324" s="43">
        <f>'[6]Base clients'!Q324</f>
        <v>0</v>
      </c>
    </row>
    <row r="325" spans="1:17" x14ac:dyDescent="0.25">
      <c r="A325" s="43" t="str">
        <f>'[6]Base clients'!A325</f>
        <v>C00320</v>
      </c>
      <c r="B325" s="43">
        <f>'[6]Base clients'!B325</f>
        <v>0</v>
      </c>
      <c r="C325" s="43">
        <f>'[6]Base clients'!C325</f>
        <v>0</v>
      </c>
      <c r="D325" s="43">
        <f>'[6]Base clients'!D325</f>
        <v>0</v>
      </c>
      <c r="E325" s="43">
        <f>'[6]Base clients'!E325</f>
        <v>0</v>
      </c>
      <c r="F325" s="43">
        <f>'[6]Base clients'!F325</f>
        <v>0</v>
      </c>
      <c r="G325" s="43">
        <f>'[6]Base clients'!G325</f>
        <v>0</v>
      </c>
      <c r="H325" s="43">
        <f>'[6]Base clients'!H325</f>
        <v>0</v>
      </c>
      <c r="I325" s="43">
        <f>'[6]Base clients'!I325</f>
        <v>0</v>
      </c>
      <c r="J325" s="43">
        <f>'[6]Base clients'!J325</f>
        <v>0</v>
      </c>
      <c r="K325" s="43">
        <f>'[6]Base clients'!K325</f>
        <v>0</v>
      </c>
      <c r="L325" s="43">
        <f>'[6]Base clients'!L325</f>
        <v>0</v>
      </c>
      <c r="M325" s="43">
        <f>'[6]Base clients'!M325</f>
        <v>0</v>
      </c>
      <c r="N325" s="43">
        <f>'[6]Base clients'!N325</f>
        <v>0</v>
      </c>
      <c r="O325" s="43">
        <f>'[6]Base clients'!O325</f>
        <v>0</v>
      </c>
      <c r="P325" s="43">
        <f>'[6]Base clients'!P325</f>
        <v>0</v>
      </c>
      <c r="Q325" s="43">
        <f>'[6]Base clients'!Q325</f>
        <v>0</v>
      </c>
    </row>
    <row r="326" spans="1:17" x14ac:dyDescent="0.25">
      <c r="A326" s="43" t="str">
        <f>'[6]Base clients'!A326</f>
        <v>C00321</v>
      </c>
      <c r="B326" s="43">
        <f>'[6]Base clients'!B326</f>
        <v>0</v>
      </c>
      <c r="C326" s="43">
        <f>'[6]Base clients'!C326</f>
        <v>0</v>
      </c>
      <c r="D326" s="43">
        <f>'[6]Base clients'!D326</f>
        <v>0</v>
      </c>
      <c r="E326" s="43">
        <f>'[6]Base clients'!E326</f>
        <v>0</v>
      </c>
      <c r="F326" s="43">
        <f>'[6]Base clients'!F326</f>
        <v>0</v>
      </c>
      <c r="G326" s="43">
        <f>'[6]Base clients'!G326</f>
        <v>0</v>
      </c>
      <c r="H326" s="43">
        <f>'[6]Base clients'!H326</f>
        <v>0</v>
      </c>
      <c r="I326" s="43">
        <f>'[6]Base clients'!I326</f>
        <v>0</v>
      </c>
      <c r="J326" s="43">
        <f>'[6]Base clients'!J326</f>
        <v>0</v>
      </c>
      <c r="K326" s="43">
        <f>'[6]Base clients'!K326</f>
        <v>0</v>
      </c>
      <c r="L326" s="43">
        <f>'[6]Base clients'!L326</f>
        <v>0</v>
      </c>
      <c r="M326" s="43">
        <f>'[6]Base clients'!M326</f>
        <v>0</v>
      </c>
      <c r="N326" s="43">
        <f>'[6]Base clients'!N326</f>
        <v>0</v>
      </c>
      <c r="O326" s="43">
        <f>'[6]Base clients'!O326</f>
        <v>0</v>
      </c>
      <c r="P326" s="43">
        <f>'[6]Base clients'!P326</f>
        <v>0</v>
      </c>
      <c r="Q326" s="43">
        <f>'[6]Base clients'!Q326</f>
        <v>0</v>
      </c>
    </row>
    <row r="327" spans="1:17" x14ac:dyDescent="0.25">
      <c r="A327" s="43" t="str">
        <f>'[6]Base clients'!A327</f>
        <v>C00322</v>
      </c>
      <c r="B327" s="43">
        <f>'[6]Base clients'!B327</f>
        <v>0</v>
      </c>
      <c r="C327" s="43">
        <f>'[6]Base clients'!C327</f>
        <v>0</v>
      </c>
      <c r="D327" s="43">
        <f>'[6]Base clients'!D327</f>
        <v>0</v>
      </c>
      <c r="E327" s="43">
        <f>'[6]Base clients'!E327</f>
        <v>0</v>
      </c>
      <c r="F327" s="43">
        <f>'[6]Base clients'!F327</f>
        <v>0</v>
      </c>
      <c r="G327" s="43">
        <f>'[6]Base clients'!G327</f>
        <v>0</v>
      </c>
      <c r="H327" s="43">
        <f>'[6]Base clients'!H327</f>
        <v>0</v>
      </c>
      <c r="I327" s="43">
        <f>'[6]Base clients'!I327</f>
        <v>0</v>
      </c>
      <c r="J327" s="43">
        <f>'[6]Base clients'!J327</f>
        <v>0</v>
      </c>
      <c r="K327" s="43">
        <f>'[6]Base clients'!K327</f>
        <v>0</v>
      </c>
      <c r="L327" s="43">
        <f>'[6]Base clients'!L327</f>
        <v>0</v>
      </c>
      <c r="M327" s="43">
        <f>'[6]Base clients'!M327</f>
        <v>0</v>
      </c>
      <c r="N327" s="43">
        <f>'[6]Base clients'!N327</f>
        <v>0</v>
      </c>
      <c r="O327" s="43">
        <f>'[6]Base clients'!O327</f>
        <v>0</v>
      </c>
      <c r="P327" s="43">
        <f>'[6]Base clients'!P327</f>
        <v>0</v>
      </c>
      <c r="Q327" s="43">
        <f>'[6]Base clients'!Q327</f>
        <v>0</v>
      </c>
    </row>
    <row r="328" spans="1:17" x14ac:dyDescent="0.25">
      <c r="A328" s="43" t="str">
        <f>'[6]Base clients'!A328</f>
        <v>C00323</v>
      </c>
      <c r="B328" s="43">
        <f>'[6]Base clients'!B328</f>
        <v>0</v>
      </c>
      <c r="C328" s="43">
        <f>'[6]Base clients'!C328</f>
        <v>0</v>
      </c>
      <c r="D328" s="43">
        <f>'[6]Base clients'!D328</f>
        <v>0</v>
      </c>
      <c r="E328" s="43">
        <f>'[6]Base clients'!E328</f>
        <v>0</v>
      </c>
      <c r="F328" s="43">
        <f>'[6]Base clients'!F328</f>
        <v>0</v>
      </c>
      <c r="G328" s="43">
        <f>'[6]Base clients'!G328</f>
        <v>0</v>
      </c>
      <c r="H328" s="43">
        <f>'[6]Base clients'!H328</f>
        <v>0</v>
      </c>
      <c r="I328" s="43">
        <f>'[6]Base clients'!I328</f>
        <v>0</v>
      </c>
      <c r="J328" s="43">
        <f>'[6]Base clients'!J328</f>
        <v>0</v>
      </c>
      <c r="K328" s="43">
        <f>'[6]Base clients'!K328</f>
        <v>0</v>
      </c>
      <c r="L328" s="43">
        <f>'[6]Base clients'!L328</f>
        <v>0</v>
      </c>
      <c r="M328" s="43">
        <f>'[6]Base clients'!M328</f>
        <v>0</v>
      </c>
      <c r="N328" s="43">
        <f>'[6]Base clients'!N328</f>
        <v>0</v>
      </c>
      <c r="O328" s="43">
        <f>'[6]Base clients'!O328</f>
        <v>0</v>
      </c>
      <c r="P328" s="43">
        <f>'[6]Base clients'!P328</f>
        <v>0</v>
      </c>
      <c r="Q328" s="43">
        <f>'[6]Base clients'!Q328</f>
        <v>0</v>
      </c>
    </row>
    <row r="329" spans="1:17" x14ac:dyDescent="0.25">
      <c r="A329" s="43" t="str">
        <f>'[6]Base clients'!A329</f>
        <v>C00324</v>
      </c>
      <c r="B329" s="43">
        <f>'[6]Base clients'!B329</f>
        <v>0</v>
      </c>
      <c r="C329" s="43">
        <f>'[6]Base clients'!C329</f>
        <v>0</v>
      </c>
      <c r="D329" s="43">
        <f>'[6]Base clients'!D329</f>
        <v>0</v>
      </c>
      <c r="E329" s="43">
        <f>'[6]Base clients'!E329</f>
        <v>0</v>
      </c>
      <c r="F329" s="43">
        <f>'[6]Base clients'!F329</f>
        <v>0</v>
      </c>
      <c r="G329" s="43">
        <f>'[6]Base clients'!G329</f>
        <v>0</v>
      </c>
      <c r="H329" s="43">
        <f>'[6]Base clients'!H329</f>
        <v>0</v>
      </c>
      <c r="I329" s="43">
        <f>'[6]Base clients'!I329</f>
        <v>0</v>
      </c>
      <c r="J329" s="43">
        <f>'[6]Base clients'!J329</f>
        <v>0</v>
      </c>
      <c r="K329" s="43">
        <f>'[6]Base clients'!K329</f>
        <v>0</v>
      </c>
      <c r="L329" s="43">
        <f>'[6]Base clients'!L329</f>
        <v>0</v>
      </c>
      <c r="M329" s="43">
        <f>'[6]Base clients'!M329</f>
        <v>0</v>
      </c>
      <c r="N329" s="43">
        <f>'[6]Base clients'!N329</f>
        <v>0</v>
      </c>
      <c r="O329" s="43">
        <f>'[6]Base clients'!O329</f>
        <v>0</v>
      </c>
      <c r="P329" s="43">
        <f>'[6]Base clients'!P329</f>
        <v>0</v>
      </c>
      <c r="Q329" s="43">
        <f>'[6]Base clients'!Q329</f>
        <v>0</v>
      </c>
    </row>
    <row r="330" spans="1:17" x14ac:dyDescent="0.25">
      <c r="A330" s="43" t="str">
        <f>'[6]Base clients'!A330</f>
        <v>C00325</v>
      </c>
      <c r="B330" s="43">
        <f>'[6]Base clients'!B330</f>
        <v>0</v>
      </c>
      <c r="C330" s="43">
        <f>'[6]Base clients'!C330</f>
        <v>0</v>
      </c>
      <c r="D330" s="43">
        <f>'[6]Base clients'!D330</f>
        <v>0</v>
      </c>
      <c r="E330" s="43">
        <f>'[6]Base clients'!E330</f>
        <v>0</v>
      </c>
      <c r="F330" s="43">
        <f>'[6]Base clients'!F330</f>
        <v>0</v>
      </c>
      <c r="G330" s="43">
        <f>'[6]Base clients'!G330</f>
        <v>0</v>
      </c>
      <c r="H330" s="43">
        <f>'[6]Base clients'!H330</f>
        <v>0</v>
      </c>
      <c r="I330" s="43">
        <f>'[6]Base clients'!I330</f>
        <v>0</v>
      </c>
      <c r="J330" s="43">
        <f>'[6]Base clients'!J330</f>
        <v>0</v>
      </c>
      <c r="K330" s="43">
        <f>'[6]Base clients'!K330</f>
        <v>0</v>
      </c>
      <c r="L330" s="43">
        <f>'[6]Base clients'!L330</f>
        <v>0</v>
      </c>
      <c r="M330" s="43">
        <f>'[6]Base clients'!M330</f>
        <v>0</v>
      </c>
      <c r="N330" s="43">
        <f>'[6]Base clients'!N330</f>
        <v>0</v>
      </c>
      <c r="O330" s="43">
        <f>'[6]Base clients'!O330</f>
        <v>0</v>
      </c>
      <c r="P330" s="43">
        <f>'[6]Base clients'!P330</f>
        <v>0</v>
      </c>
      <c r="Q330" s="43">
        <f>'[6]Base clients'!Q330</f>
        <v>0</v>
      </c>
    </row>
    <row r="331" spans="1:17" x14ac:dyDescent="0.25">
      <c r="A331" s="43" t="str">
        <f>'[6]Base clients'!A331</f>
        <v>C00326</v>
      </c>
      <c r="B331" s="43">
        <f>'[6]Base clients'!B331</f>
        <v>0</v>
      </c>
      <c r="C331" s="43">
        <f>'[6]Base clients'!C331</f>
        <v>0</v>
      </c>
      <c r="D331" s="43">
        <f>'[6]Base clients'!D331</f>
        <v>0</v>
      </c>
      <c r="E331" s="43">
        <f>'[6]Base clients'!E331</f>
        <v>0</v>
      </c>
      <c r="F331" s="43">
        <f>'[6]Base clients'!F331</f>
        <v>0</v>
      </c>
      <c r="G331" s="43">
        <f>'[6]Base clients'!G331</f>
        <v>0</v>
      </c>
      <c r="H331" s="43">
        <f>'[6]Base clients'!H331</f>
        <v>0</v>
      </c>
      <c r="I331" s="43">
        <f>'[6]Base clients'!I331</f>
        <v>0</v>
      </c>
      <c r="J331" s="43">
        <f>'[6]Base clients'!J331</f>
        <v>0</v>
      </c>
      <c r="K331" s="43">
        <f>'[6]Base clients'!K331</f>
        <v>0</v>
      </c>
      <c r="L331" s="43">
        <f>'[6]Base clients'!L331</f>
        <v>0</v>
      </c>
      <c r="M331" s="43">
        <f>'[6]Base clients'!M331</f>
        <v>0</v>
      </c>
      <c r="N331" s="43">
        <f>'[6]Base clients'!N331</f>
        <v>0</v>
      </c>
      <c r="O331" s="43">
        <f>'[6]Base clients'!O331</f>
        <v>0</v>
      </c>
      <c r="P331" s="43">
        <f>'[6]Base clients'!P331</f>
        <v>0</v>
      </c>
      <c r="Q331" s="43">
        <f>'[6]Base clients'!Q331</f>
        <v>0</v>
      </c>
    </row>
    <row r="332" spans="1:17" x14ac:dyDescent="0.25">
      <c r="A332" s="43" t="str">
        <f>'[6]Base clients'!A332</f>
        <v>C00327</v>
      </c>
      <c r="B332" s="43">
        <f>'[6]Base clients'!B332</f>
        <v>0</v>
      </c>
      <c r="C332" s="43">
        <f>'[6]Base clients'!C332</f>
        <v>0</v>
      </c>
      <c r="D332" s="43">
        <f>'[6]Base clients'!D332</f>
        <v>0</v>
      </c>
      <c r="E332" s="43">
        <f>'[6]Base clients'!E332</f>
        <v>0</v>
      </c>
      <c r="F332" s="43">
        <f>'[6]Base clients'!F332</f>
        <v>0</v>
      </c>
      <c r="G332" s="43">
        <f>'[6]Base clients'!G332</f>
        <v>0</v>
      </c>
      <c r="H332" s="43">
        <f>'[6]Base clients'!H332</f>
        <v>0</v>
      </c>
      <c r="I332" s="43">
        <f>'[6]Base clients'!I332</f>
        <v>0</v>
      </c>
      <c r="J332" s="43">
        <f>'[6]Base clients'!J332</f>
        <v>0</v>
      </c>
      <c r="K332" s="43">
        <f>'[6]Base clients'!K332</f>
        <v>0</v>
      </c>
      <c r="L332" s="43">
        <f>'[6]Base clients'!L332</f>
        <v>0</v>
      </c>
      <c r="M332" s="43">
        <f>'[6]Base clients'!M332</f>
        <v>0</v>
      </c>
      <c r="N332" s="43">
        <f>'[6]Base clients'!N332</f>
        <v>0</v>
      </c>
      <c r="O332" s="43">
        <f>'[6]Base clients'!O332</f>
        <v>0</v>
      </c>
      <c r="P332" s="43">
        <f>'[6]Base clients'!P332</f>
        <v>0</v>
      </c>
      <c r="Q332" s="43">
        <f>'[6]Base clients'!Q332</f>
        <v>0</v>
      </c>
    </row>
    <row r="333" spans="1:17" x14ac:dyDescent="0.25">
      <c r="A333" s="43" t="str">
        <f>'[6]Base clients'!A333</f>
        <v>C00328</v>
      </c>
      <c r="B333" s="43">
        <f>'[6]Base clients'!B333</f>
        <v>0</v>
      </c>
      <c r="C333" s="43">
        <f>'[6]Base clients'!C333</f>
        <v>0</v>
      </c>
      <c r="D333" s="43">
        <f>'[6]Base clients'!D333</f>
        <v>0</v>
      </c>
      <c r="E333" s="43">
        <f>'[6]Base clients'!E333</f>
        <v>0</v>
      </c>
      <c r="F333" s="43">
        <f>'[6]Base clients'!F333</f>
        <v>0</v>
      </c>
      <c r="G333" s="43">
        <f>'[6]Base clients'!G333</f>
        <v>0</v>
      </c>
      <c r="H333" s="43">
        <f>'[6]Base clients'!H333</f>
        <v>0</v>
      </c>
      <c r="I333" s="43">
        <f>'[6]Base clients'!I333</f>
        <v>0</v>
      </c>
      <c r="J333" s="43">
        <f>'[6]Base clients'!J333</f>
        <v>0</v>
      </c>
      <c r="K333" s="43">
        <f>'[6]Base clients'!K333</f>
        <v>0</v>
      </c>
      <c r="L333" s="43">
        <f>'[6]Base clients'!L333</f>
        <v>0</v>
      </c>
      <c r="M333" s="43">
        <f>'[6]Base clients'!M333</f>
        <v>0</v>
      </c>
      <c r="N333" s="43">
        <f>'[6]Base clients'!N333</f>
        <v>0</v>
      </c>
      <c r="O333" s="43">
        <f>'[6]Base clients'!O333</f>
        <v>0</v>
      </c>
      <c r="P333" s="43">
        <f>'[6]Base clients'!P333</f>
        <v>0</v>
      </c>
      <c r="Q333" s="43">
        <f>'[6]Base clients'!Q333</f>
        <v>0</v>
      </c>
    </row>
    <row r="334" spans="1:17" x14ac:dyDescent="0.25">
      <c r="A334" s="43" t="str">
        <f>'[6]Base clients'!A334</f>
        <v>C00329</v>
      </c>
      <c r="B334" s="43">
        <f>'[6]Base clients'!B334</f>
        <v>0</v>
      </c>
      <c r="C334" s="43">
        <f>'[6]Base clients'!C334</f>
        <v>0</v>
      </c>
      <c r="D334" s="43">
        <f>'[6]Base clients'!D334</f>
        <v>0</v>
      </c>
      <c r="E334" s="43">
        <f>'[6]Base clients'!E334</f>
        <v>0</v>
      </c>
      <c r="F334" s="43">
        <f>'[6]Base clients'!F334</f>
        <v>0</v>
      </c>
      <c r="G334" s="43">
        <f>'[6]Base clients'!G334</f>
        <v>0</v>
      </c>
      <c r="H334" s="43">
        <f>'[6]Base clients'!H334</f>
        <v>0</v>
      </c>
      <c r="I334" s="43">
        <f>'[6]Base clients'!I334</f>
        <v>0</v>
      </c>
      <c r="J334" s="43">
        <f>'[6]Base clients'!J334</f>
        <v>0</v>
      </c>
      <c r="K334" s="43">
        <f>'[6]Base clients'!K334</f>
        <v>0</v>
      </c>
      <c r="L334" s="43">
        <f>'[6]Base clients'!L334</f>
        <v>0</v>
      </c>
      <c r="M334" s="43">
        <f>'[6]Base clients'!M334</f>
        <v>0</v>
      </c>
      <c r="N334" s="43">
        <f>'[6]Base clients'!N334</f>
        <v>0</v>
      </c>
      <c r="O334" s="43">
        <f>'[6]Base clients'!O334</f>
        <v>0</v>
      </c>
      <c r="P334" s="43">
        <f>'[6]Base clients'!P334</f>
        <v>0</v>
      </c>
      <c r="Q334" s="43">
        <f>'[6]Base clients'!Q334</f>
        <v>0</v>
      </c>
    </row>
    <row r="335" spans="1:17" x14ac:dyDescent="0.25">
      <c r="A335" s="43" t="str">
        <f>'[6]Base clients'!A335</f>
        <v>C00330</v>
      </c>
      <c r="B335" s="43">
        <f>'[6]Base clients'!B335</f>
        <v>0</v>
      </c>
      <c r="C335" s="43">
        <f>'[6]Base clients'!C335</f>
        <v>0</v>
      </c>
      <c r="D335" s="43">
        <f>'[6]Base clients'!D335</f>
        <v>0</v>
      </c>
      <c r="E335" s="43">
        <f>'[6]Base clients'!E335</f>
        <v>0</v>
      </c>
      <c r="F335" s="43">
        <f>'[6]Base clients'!F335</f>
        <v>0</v>
      </c>
      <c r="G335" s="43">
        <f>'[6]Base clients'!G335</f>
        <v>0</v>
      </c>
      <c r="H335" s="43">
        <f>'[6]Base clients'!H335</f>
        <v>0</v>
      </c>
      <c r="I335" s="43">
        <f>'[6]Base clients'!I335</f>
        <v>0</v>
      </c>
      <c r="J335" s="43">
        <f>'[6]Base clients'!J335</f>
        <v>0</v>
      </c>
      <c r="K335" s="43">
        <f>'[6]Base clients'!K335</f>
        <v>0</v>
      </c>
      <c r="L335" s="43">
        <f>'[6]Base clients'!L335</f>
        <v>0</v>
      </c>
      <c r="M335" s="43">
        <f>'[6]Base clients'!M335</f>
        <v>0</v>
      </c>
      <c r="N335" s="43">
        <f>'[6]Base clients'!N335</f>
        <v>0</v>
      </c>
      <c r="O335" s="43">
        <f>'[6]Base clients'!O335</f>
        <v>0</v>
      </c>
      <c r="P335" s="43">
        <f>'[6]Base clients'!P335</f>
        <v>0</v>
      </c>
      <c r="Q335" s="43">
        <f>'[6]Base clients'!Q335</f>
        <v>0</v>
      </c>
    </row>
    <row r="336" spans="1:17" x14ac:dyDescent="0.25">
      <c r="A336" s="43" t="str">
        <f>'[6]Base clients'!A336</f>
        <v>C00331</v>
      </c>
      <c r="B336" s="43">
        <f>'[6]Base clients'!B336</f>
        <v>0</v>
      </c>
      <c r="C336" s="43">
        <f>'[6]Base clients'!C336</f>
        <v>0</v>
      </c>
      <c r="D336" s="43">
        <f>'[6]Base clients'!D336</f>
        <v>0</v>
      </c>
      <c r="E336" s="43">
        <f>'[6]Base clients'!E336</f>
        <v>0</v>
      </c>
      <c r="F336" s="43">
        <f>'[6]Base clients'!F336</f>
        <v>0</v>
      </c>
      <c r="G336" s="43">
        <f>'[6]Base clients'!G336</f>
        <v>0</v>
      </c>
      <c r="H336" s="43">
        <f>'[6]Base clients'!H336</f>
        <v>0</v>
      </c>
      <c r="I336" s="43">
        <f>'[6]Base clients'!I336</f>
        <v>0</v>
      </c>
      <c r="J336" s="43">
        <f>'[6]Base clients'!J336</f>
        <v>0</v>
      </c>
      <c r="K336" s="43">
        <f>'[6]Base clients'!K336</f>
        <v>0</v>
      </c>
      <c r="L336" s="43">
        <f>'[6]Base clients'!L336</f>
        <v>0</v>
      </c>
      <c r="M336" s="43">
        <f>'[6]Base clients'!M336</f>
        <v>0</v>
      </c>
      <c r="N336" s="43">
        <f>'[6]Base clients'!N336</f>
        <v>0</v>
      </c>
      <c r="O336" s="43">
        <f>'[6]Base clients'!O336</f>
        <v>0</v>
      </c>
      <c r="P336" s="43">
        <f>'[6]Base clients'!P336</f>
        <v>0</v>
      </c>
      <c r="Q336" s="43">
        <f>'[6]Base clients'!Q336</f>
        <v>0</v>
      </c>
    </row>
    <row r="337" spans="1:17" x14ac:dyDescent="0.25">
      <c r="A337" s="43" t="str">
        <f>'[6]Base clients'!A337</f>
        <v>C00332</v>
      </c>
      <c r="B337" s="43">
        <f>'[6]Base clients'!B337</f>
        <v>0</v>
      </c>
      <c r="C337" s="43">
        <f>'[6]Base clients'!C337</f>
        <v>0</v>
      </c>
      <c r="D337" s="43">
        <f>'[6]Base clients'!D337</f>
        <v>0</v>
      </c>
      <c r="E337" s="43">
        <f>'[6]Base clients'!E337</f>
        <v>0</v>
      </c>
      <c r="F337" s="43">
        <f>'[6]Base clients'!F337</f>
        <v>0</v>
      </c>
      <c r="G337" s="43">
        <f>'[6]Base clients'!G337</f>
        <v>0</v>
      </c>
      <c r="H337" s="43">
        <f>'[6]Base clients'!H337</f>
        <v>0</v>
      </c>
      <c r="I337" s="43">
        <f>'[6]Base clients'!I337</f>
        <v>0</v>
      </c>
      <c r="J337" s="43">
        <f>'[6]Base clients'!J337</f>
        <v>0</v>
      </c>
      <c r="K337" s="43">
        <f>'[6]Base clients'!K337</f>
        <v>0</v>
      </c>
      <c r="L337" s="43">
        <f>'[6]Base clients'!L337</f>
        <v>0</v>
      </c>
      <c r="M337" s="43">
        <f>'[6]Base clients'!M337</f>
        <v>0</v>
      </c>
      <c r="N337" s="43">
        <f>'[6]Base clients'!N337</f>
        <v>0</v>
      </c>
      <c r="O337" s="43">
        <f>'[6]Base clients'!O337</f>
        <v>0</v>
      </c>
      <c r="P337" s="43">
        <f>'[6]Base clients'!P337</f>
        <v>0</v>
      </c>
      <c r="Q337" s="43">
        <f>'[6]Base clients'!Q337</f>
        <v>0</v>
      </c>
    </row>
    <row r="338" spans="1:17" x14ac:dyDescent="0.25">
      <c r="A338" s="43" t="str">
        <f>'[6]Base clients'!A338</f>
        <v>C00333</v>
      </c>
      <c r="B338" s="43">
        <f>'[6]Base clients'!B338</f>
        <v>0</v>
      </c>
      <c r="C338" s="43">
        <f>'[6]Base clients'!C338</f>
        <v>0</v>
      </c>
      <c r="D338" s="43">
        <f>'[6]Base clients'!D338</f>
        <v>0</v>
      </c>
      <c r="E338" s="43">
        <f>'[6]Base clients'!E338</f>
        <v>0</v>
      </c>
      <c r="F338" s="43">
        <f>'[6]Base clients'!F338</f>
        <v>0</v>
      </c>
      <c r="G338" s="43">
        <f>'[6]Base clients'!G338</f>
        <v>0</v>
      </c>
      <c r="H338" s="43">
        <f>'[6]Base clients'!H338</f>
        <v>0</v>
      </c>
      <c r="I338" s="43">
        <f>'[6]Base clients'!I338</f>
        <v>0</v>
      </c>
      <c r="J338" s="43">
        <f>'[6]Base clients'!J338</f>
        <v>0</v>
      </c>
      <c r="K338" s="43">
        <f>'[6]Base clients'!K338</f>
        <v>0</v>
      </c>
      <c r="L338" s="43">
        <f>'[6]Base clients'!L338</f>
        <v>0</v>
      </c>
      <c r="M338" s="43">
        <f>'[6]Base clients'!M338</f>
        <v>0</v>
      </c>
      <c r="N338" s="43">
        <f>'[6]Base clients'!N338</f>
        <v>0</v>
      </c>
      <c r="O338" s="43">
        <f>'[6]Base clients'!O338</f>
        <v>0</v>
      </c>
      <c r="P338" s="43">
        <f>'[6]Base clients'!P338</f>
        <v>0</v>
      </c>
      <c r="Q338" s="43">
        <f>'[6]Base clients'!Q338</f>
        <v>0</v>
      </c>
    </row>
    <row r="339" spans="1:17" x14ac:dyDescent="0.25">
      <c r="A339" s="43" t="str">
        <f>'[6]Base clients'!A339</f>
        <v>C00334</v>
      </c>
      <c r="B339" s="43">
        <f>'[6]Base clients'!B339</f>
        <v>0</v>
      </c>
      <c r="C339" s="43">
        <f>'[6]Base clients'!C339</f>
        <v>0</v>
      </c>
      <c r="D339" s="43">
        <f>'[6]Base clients'!D339</f>
        <v>0</v>
      </c>
      <c r="E339" s="43">
        <f>'[6]Base clients'!E339</f>
        <v>0</v>
      </c>
      <c r="F339" s="43">
        <f>'[6]Base clients'!F339</f>
        <v>0</v>
      </c>
      <c r="G339" s="43">
        <f>'[6]Base clients'!G339</f>
        <v>0</v>
      </c>
      <c r="H339" s="43">
        <f>'[6]Base clients'!H339</f>
        <v>0</v>
      </c>
      <c r="I339" s="43">
        <f>'[6]Base clients'!I339</f>
        <v>0</v>
      </c>
      <c r="J339" s="43">
        <f>'[6]Base clients'!J339</f>
        <v>0</v>
      </c>
      <c r="K339" s="43">
        <f>'[6]Base clients'!K339</f>
        <v>0</v>
      </c>
      <c r="L339" s="43">
        <f>'[6]Base clients'!L339</f>
        <v>0</v>
      </c>
      <c r="M339" s="43">
        <f>'[6]Base clients'!M339</f>
        <v>0</v>
      </c>
      <c r="N339" s="43">
        <f>'[6]Base clients'!N339</f>
        <v>0</v>
      </c>
      <c r="O339" s="43">
        <f>'[6]Base clients'!O339</f>
        <v>0</v>
      </c>
      <c r="P339" s="43">
        <f>'[6]Base clients'!P339</f>
        <v>0</v>
      </c>
      <c r="Q339" s="43">
        <f>'[6]Base clients'!Q339</f>
        <v>0</v>
      </c>
    </row>
    <row r="340" spans="1:17" x14ac:dyDescent="0.25">
      <c r="A340" s="43" t="str">
        <f>'[6]Base clients'!A340</f>
        <v>C00335</v>
      </c>
      <c r="B340" s="43">
        <f>'[6]Base clients'!B340</f>
        <v>0</v>
      </c>
      <c r="C340" s="43">
        <f>'[6]Base clients'!C340</f>
        <v>0</v>
      </c>
      <c r="D340" s="43">
        <f>'[6]Base clients'!D340</f>
        <v>0</v>
      </c>
      <c r="E340" s="43">
        <f>'[6]Base clients'!E340</f>
        <v>0</v>
      </c>
      <c r="F340" s="43">
        <f>'[6]Base clients'!F340</f>
        <v>0</v>
      </c>
      <c r="G340" s="43">
        <f>'[6]Base clients'!G340</f>
        <v>0</v>
      </c>
      <c r="H340" s="43">
        <f>'[6]Base clients'!H340</f>
        <v>0</v>
      </c>
      <c r="I340" s="43">
        <f>'[6]Base clients'!I340</f>
        <v>0</v>
      </c>
      <c r="J340" s="43">
        <f>'[6]Base clients'!J340</f>
        <v>0</v>
      </c>
      <c r="K340" s="43">
        <f>'[6]Base clients'!K340</f>
        <v>0</v>
      </c>
      <c r="L340" s="43">
        <f>'[6]Base clients'!L340</f>
        <v>0</v>
      </c>
      <c r="M340" s="43">
        <f>'[6]Base clients'!M340</f>
        <v>0</v>
      </c>
      <c r="N340" s="43">
        <f>'[6]Base clients'!N340</f>
        <v>0</v>
      </c>
      <c r="O340" s="43">
        <f>'[6]Base clients'!O340</f>
        <v>0</v>
      </c>
      <c r="P340" s="43">
        <f>'[6]Base clients'!P340</f>
        <v>0</v>
      </c>
      <c r="Q340" s="43">
        <f>'[6]Base clients'!Q340</f>
        <v>0</v>
      </c>
    </row>
    <row r="341" spans="1:17" x14ac:dyDescent="0.25">
      <c r="A341" s="43" t="str">
        <f>'[6]Base clients'!A341</f>
        <v>C00336</v>
      </c>
      <c r="B341" s="43">
        <f>'[6]Base clients'!B341</f>
        <v>0</v>
      </c>
      <c r="C341" s="43">
        <f>'[6]Base clients'!C341</f>
        <v>0</v>
      </c>
      <c r="D341" s="43">
        <f>'[6]Base clients'!D341</f>
        <v>0</v>
      </c>
      <c r="E341" s="43">
        <f>'[6]Base clients'!E341</f>
        <v>0</v>
      </c>
      <c r="F341" s="43">
        <f>'[6]Base clients'!F341</f>
        <v>0</v>
      </c>
      <c r="G341" s="43">
        <f>'[6]Base clients'!G341</f>
        <v>0</v>
      </c>
      <c r="H341" s="43">
        <f>'[6]Base clients'!H341</f>
        <v>0</v>
      </c>
      <c r="I341" s="43">
        <f>'[6]Base clients'!I341</f>
        <v>0</v>
      </c>
      <c r="J341" s="43">
        <f>'[6]Base clients'!J341</f>
        <v>0</v>
      </c>
      <c r="K341" s="43">
        <f>'[6]Base clients'!K341</f>
        <v>0</v>
      </c>
      <c r="L341" s="43">
        <f>'[6]Base clients'!L341</f>
        <v>0</v>
      </c>
      <c r="M341" s="43">
        <f>'[6]Base clients'!M341</f>
        <v>0</v>
      </c>
      <c r="N341" s="43">
        <f>'[6]Base clients'!N341</f>
        <v>0</v>
      </c>
      <c r="O341" s="43">
        <f>'[6]Base clients'!O341</f>
        <v>0</v>
      </c>
      <c r="P341" s="43">
        <f>'[6]Base clients'!P341</f>
        <v>0</v>
      </c>
      <c r="Q341" s="43">
        <f>'[6]Base clients'!Q341</f>
        <v>0</v>
      </c>
    </row>
    <row r="342" spans="1:17" x14ac:dyDescent="0.25">
      <c r="A342" s="43" t="str">
        <f>'[6]Base clients'!A342</f>
        <v>C00337</v>
      </c>
      <c r="B342" s="43">
        <f>'[6]Base clients'!B342</f>
        <v>0</v>
      </c>
      <c r="C342" s="43">
        <f>'[6]Base clients'!C342</f>
        <v>0</v>
      </c>
      <c r="D342" s="43">
        <f>'[6]Base clients'!D342</f>
        <v>0</v>
      </c>
      <c r="E342" s="43">
        <f>'[6]Base clients'!E342</f>
        <v>0</v>
      </c>
      <c r="F342" s="43">
        <f>'[6]Base clients'!F342</f>
        <v>0</v>
      </c>
      <c r="G342" s="43">
        <f>'[6]Base clients'!G342</f>
        <v>0</v>
      </c>
      <c r="H342" s="43">
        <f>'[6]Base clients'!H342</f>
        <v>0</v>
      </c>
      <c r="I342" s="43">
        <f>'[6]Base clients'!I342</f>
        <v>0</v>
      </c>
      <c r="J342" s="43">
        <f>'[6]Base clients'!J342</f>
        <v>0</v>
      </c>
      <c r="K342" s="43">
        <f>'[6]Base clients'!K342</f>
        <v>0</v>
      </c>
      <c r="L342" s="43">
        <f>'[6]Base clients'!L342</f>
        <v>0</v>
      </c>
      <c r="M342" s="43">
        <f>'[6]Base clients'!M342</f>
        <v>0</v>
      </c>
      <c r="N342" s="43">
        <f>'[6]Base clients'!N342</f>
        <v>0</v>
      </c>
      <c r="O342" s="43">
        <f>'[6]Base clients'!O342</f>
        <v>0</v>
      </c>
      <c r="P342" s="43">
        <f>'[6]Base clients'!P342</f>
        <v>0</v>
      </c>
      <c r="Q342" s="43">
        <f>'[6]Base clients'!Q342</f>
        <v>0</v>
      </c>
    </row>
    <row r="343" spans="1:17" x14ac:dyDescent="0.25">
      <c r="A343" s="43" t="str">
        <f>'[6]Base clients'!A343</f>
        <v>C00338</v>
      </c>
      <c r="B343" s="43">
        <f>'[6]Base clients'!B343</f>
        <v>0</v>
      </c>
      <c r="C343" s="43">
        <f>'[6]Base clients'!C343</f>
        <v>0</v>
      </c>
      <c r="D343" s="43">
        <f>'[6]Base clients'!D343</f>
        <v>0</v>
      </c>
      <c r="E343" s="43">
        <f>'[6]Base clients'!E343</f>
        <v>0</v>
      </c>
      <c r="F343" s="43">
        <f>'[6]Base clients'!F343</f>
        <v>0</v>
      </c>
      <c r="G343" s="43">
        <f>'[6]Base clients'!G343</f>
        <v>0</v>
      </c>
      <c r="H343" s="43">
        <f>'[6]Base clients'!H343</f>
        <v>0</v>
      </c>
      <c r="I343" s="43">
        <f>'[6]Base clients'!I343</f>
        <v>0</v>
      </c>
      <c r="J343" s="43">
        <f>'[6]Base clients'!J343</f>
        <v>0</v>
      </c>
      <c r="K343" s="43">
        <f>'[6]Base clients'!K343</f>
        <v>0</v>
      </c>
      <c r="L343" s="43">
        <f>'[6]Base clients'!L343</f>
        <v>0</v>
      </c>
      <c r="M343" s="43">
        <f>'[6]Base clients'!M343</f>
        <v>0</v>
      </c>
      <c r="N343" s="43">
        <f>'[6]Base clients'!N343</f>
        <v>0</v>
      </c>
      <c r="O343" s="43">
        <f>'[6]Base clients'!O343</f>
        <v>0</v>
      </c>
      <c r="P343" s="43">
        <f>'[6]Base clients'!P343</f>
        <v>0</v>
      </c>
      <c r="Q343" s="43">
        <f>'[6]Base clients'!Q343</f>
        <v>0</v>
      </c>
    </row>
    <row r="344" spans="1:17" x14ac:dyDescent="0.25">
      <c r="A344" s="43" t="str">
        <f>'[6]Base clients'!A344</f>
        <v>C00339</v>
      </c>
      <c r="B344" s="43">
        <f>'[6]Base clients'!B344</f>
        <v>0</v>
      </c>
      <c r="C344" s="43">
        <f>'[6]Base clients'!C344</f>
        <v>0</v>
      </c>
      <c r="D344" s="43">
        <f>'[6]Base clients'!D344</f>
        <v>0</v>
      </c>
      <c r="E344" s="43">
        <f>'[6]Base clients'!E344</f>
        <v>0</v>
      </c>
      <c r="F344" s="43">
        <f>'[6]Base clients'!F344</f>
        <v>0</v>
      </c>
      <c r="G344" s="43">
        <f>'[6]Base clients'!G344</f>
        <v>0</v>
      </c>
      <c r="H344" s="43">
        <f>'[6]Base clients'!H344</f>
        <v>0</v>
      </c>
      <c r="I344" s="43">
        <f>'[6]Base clients'!I344</f>
        <v>0</v>
      </c>
      <c r="J344" s="43">
        <f>'[6]Base clients'!J344</f>
        <v>0</v>
      </c>
      <c r="K344" s="43">
        <f>'[6]Base clients'!K344</f>
        <v>0</v>
      </c>
      <c r="L344" s="43">
        <f>'[6]Base clients'!L344</f>
        <v>0</v>
      </c>
      <c r="M344" s="43">
        <f>'[6]Base clients'!M344</f>
        <v>0</v>
      </c>
      <c r="N344" s="43">
        <f>'[6]Base clients'!N344</f>
        <v>0</v>
      </c>
      <c r="O344" s="43">
        <f>'[6]Base clients'!O344</f>
        <v>0</v>
      </c>
      <c r="P344" s="43">
        <f>'[6]Base clients'!P344</f>
        <v>0</v>
      </c>
      <c r="Q344" s="43">
        <f>'[6]Base clients'!Q344</f>
        <v>0</v>
      </c>
    </row>
    <row r="345" spans="1:17" x14ac:dyDescent="0.25">
      <c r="A345" s="43" t="str">
        <f>'[6]Base clients'!A345</f>
        <v>C00340</v>
      </c>
      <c r="B345" s="43">
        <f>'[6]Base clients'!B345</f>
        <v>0</v>
      </c>
      <c r="C345" s="43">
        <f>'[6]Base clients'!C345</f>
        <v>0</v>
      </c>
      <c r="D345" s="43">
        <f>'[6]Base clients'!D345</f>
        <v>0</v>
      </c>
      <c r="E345" s="43">
        <f>'[6]Base clients'!E345</f>
        <v>0</v>
      </c>
      <c r="F345" s="43">
        <f>'[6]Base clients'!F345</f>
        <v>0</v>
      </c>
      <c r="G345" s="43">
        <f>'[6]Base clients'!G345</f>
        <v>0</v>
      </c>
      <c r="H345" s="43">
        <f>'[6]Base clients'!H345</f>
        <v>0</v>
      </c>
      <c r="I345" s="43">
        <f>'[6]Base clients'!I345</f>
        <v>0</v>
      </c>
      <c r="J345" s="43">
        <f>'[6]Base clients'!J345</f>
        <v>0</v>
      </c>
      <c r="K345" s="43">
        <f>'[6]Base clients'!K345</f>
        <v>0</v>
      </c>
      <c r="L345" s="43">
        <f>'[6]Base clients'!L345</f>
        <v>0</v>
      </c>
      <c r="M345" s="43">
        <f>'[6]Base clients'!M345</f>
        <v>0</v>
      </c>
      <c r="N345" s="43">
        <f>'[6]Base clients'!N345</f>
        <v>0</v>
      </c>
      <c r="O345" s="43">
        <f>'[6]Base clients'!O345</f>
        <v>0</v>
      </c>
      <c r="P345" s="43">
        <f>'[6]Base clients'!P345</f>
        <v>0</v>
      </c>
      <c r="Q345" s="43">
        <f>'[6]Base clients'!Q345</f>
        <v>0</v>
      </c>
    </row>
    <row r="346" spans="1:17" x14ac:dyDescent="0.25">
      <c r="A346" s="43" t="str">
        <f>'[6]Base clients'!A346</f>
        <v>C00341</v>
      </c>
      <c r="B346" s="43">
        <f>'[6]Base clients'!B346</f>
        <v>0</v>
      </c>
      <c r="C346" s="43">
        <f>'[6]Base clients'!C346</f>
        <v>0</v>
      </c>
      <c r="D346" s="43">
        <f>'[6]Base clients'!D346</f>
        <v>0</v>
      </c>
      <c r="E346" s="43">
        <f>'[6]Base clients'!E346</f>
        <v>0</v>
      </c>
      <c r="F346" s="43">
        <f>'[6]Base clients'!F346</f>
        <v>0</v>
      </c>
      <c r="G346" s="43">
        <f>'[6]Base clients'!G346</f>
        <v>0</v>
      </c>
      <c r="H346" s="43">
        <f>'[6]Base clients'!H346</f>
        <v>0</v>
      </c>
      <c r="I346" s="43">
        <f>'[6]Base clients'!I346</f>
        <v>0</v>
      </c>
      <c r="J346" s="43">
        <f>'[6]Base clients'!J346</f>
        <v>0</v>
      </c>
      <c r="K346" s="43">
        <f>'[6]Base clients'!K346</f>
        <v>0</v>
      </c>
      <c r="L346" s="43">
        <f>'[6]Base clients'!L346</f>
        <v>0</v>
      </c>
      <c r="M346" s="43">
        <f>'[6]Base clients'!M346</f>
        <v>0</v>
      </c>
      <c r="N346" s="43">
        <f>'[6]Base clients'!N346</f>
        <v>0</v>
      </c>
      <c r="O346" s="43">
        <f>'[6]Base clients'!O346</f>
        <v>0</v>
      </c>
      <c r="P346" s="43">
        <f>'[6]Base clients'!P346</f>
        <v>0</v>
      </c>
      <c r="Q346" s="43">
        <f>'[6]Base clients'!Q346</f>
        <v>0</v>
      </c>
    </row>
    <row r="347" spans="1:17" x14ac:dyDescent="0.25">
      <c r="A347" s="43" t="str">
        <f>'[6]Base clients'!A347</f>
        <v>C00342</v>
      </c>
      <c r="B347" s="43">
        <f>'[6]Base clients'!B347</f>
        <v>0</v>
      </c>
      <c r="C347" s="43">
        <f>'[6]Base clients'!C347</f>
        <v>0</v>
      </c>
      <c r="D347" s="43">
        <f>'[6]Base clients'!D347</f>
        <v>0</v>
      </c>
      <c r="E347" s="43">
        <f>'[6]Base clients'!E347</f>
        <v>0</v>
      </c>
      <c r="F347" s="43">
        <f>'[6]Base clients'!F347</f>
        <v>0</v>
      </c>
      <c r="G347" s="43">
        <f>'[6]Base clients'!G347</f>
        <v>0</v>
      </c>
      <c r="H347" s="43">
        <f>'[6]Base clients'!H347</f>
        <v>0</v>
      </c>
      <c r="I347" s="43">
        <f>'[6]Base clients'!I347</f>
        <v>0</v>
      </c>
      <c r="J347" s="43">
        <f>'[6]Base clients'!J347</f>
        <v>0</v>
      </c>
      <c r="K347" s="43">
        <f>'[6]Base clients'!K347</f>
        <v>0</v>
      </c>
      <c r="L347" s="43">
        <f>'[6]Base clients'!L347</f>
        <v>0</v>
      </c>
      <c r="M347" s="43">
        <f>'[6]Base clients'!M347</f>
        <v>0</v>
      </c>
      <c r="N347" s="43">
        <f>'[6]Base clients'!N347</f>
        <v>0</v>
      </c>
      <c r="O347" s="43">
        <f>'[6]Base clients'!O347</f>
        <v>0</v>
      </c>
      <c r="P347" s="43">
        <f>'[6]Base clients'!P347</f>
        <v>0</v>
      </c>
      <c r="Q347" s="43">
        <f>'[6]Base clients'!Q347</f>
        <v>0</v>
      </c>
    </row>
    <row r="348" spans="1:17" x14ac:dyDescent="0.25">
      <c r="A348" s="43" t="str">
        <f>'[6]Base clients'!A348</f>
        <v>C00343</v>
      </c>
      <c r="B348" s="43">
        <f>'[6]Base clients'!B348</f>
        <v>0</v>
      </c>
      <c r="C348" s="43">
        <f>'[6]Base clients'!C348</f>
        <v>0</v>
      </c>
      <c r="D348" s="43">
        <f>'[6]Base clients'!D348</f>
        <v>0</v>
      </c>
      <c r="E348" s="43">
        <f>'[6]Base clients'!E348</f>
        <v>0</v>
      </c>
      <c r="F348" s="43">
        <f>'[6]Base clients'!F348</f>
        <v>0</v>
      </c>
      <c r="G348" s="43">
        <f>'[6]Base clients'!G348</f>
        <v>0</v>
      </c>
      <c r="H348" s="43">
        <f>'[6]Base clients'!H348</f>
        <v>0</v>
      </c>
      <c r="I348" s="43">
        <f>'[6]Base clients'!I348</f>
        <v>0</v>
      </c>
      <c r="J348" s="43">
        <f>'[6]Base clients'!J348</f>
        <v>0</v>
      </c>
      <c r="K348" s="43">
        <f>'[6]Base clients'!K348</f>
        <v>0</v>
      </c>
      <c r="L348" s="43">
        <f>'[6]Base clients'!L348</f>
        <v>0</v>
      </c>
      <c r="M348" s="43">
        <f>'[6]Base clients'!M348</f>
        <v>0</v>
      </c>
      <c r="N348" s="43">
        <f>'[6]Base clients'!N348</f>
        <v>0</v>
      </c>
      <c r="O348" s="43">
        <f>'[6]Base clients'!O348</f>
        <v>0</v>
      </c>
      <c r="P348" s="43">
        <f>'[6]Base clients'!P348</f>
        <v>0</v>
      </c>
      <c r="Q348" s="43">
        <f>'[6]Base clients'!Q348</f>
        <v>0</v>
      </c>
    </row>
    <row r="349" spans="1:17" x14ac:dyDescent="0.25">
      <c r="A349" s="43" t="str">
        <f>'[6]Base clients'!A349</f>
        <v>C00344</v>
      </c>
      <c r="B349" s="43">
        <f>'[6]Base clients'!B349</f>
        <v>0</v>
      </c>
      <c r="C349" s="43">
        <f>'[6]Base clients'!C349</f>
        <v>0</v>
      </c>
      <c r="D349" s="43">
        <f>'[6]Base clients'!D349</f>
        <v>0</v>
      </c>
      <c r="E349" s="43">
        <f>'[6]Base clients'!E349</f>
        <v>0</v>
      </c>
      <c r="F349" s="43">
        <f>'[6]Base clients'!F349</f>
        <v>0</v>
      </c>
      <c r="G349" s="43">
        <f>'[6]Base clients'!G349</f>
        <v>0</v>
      </c>
      <c r="H349" s="43">
        <f>'[6]Base clients'!H349</f>
        <v>0</v>
      </c>
      <c r="I349" s="43">
        <f>'[6]Base clients'!I349</f>
        <v>0</v>
      </c>
      <c r="J349" s="43">
        <f>'[6]Base clients'!J349</f>
        <v>0</v>
      </c>
      <c r="K349" s="43">
        <f>'[6]Base clients'!K349</f>
        <v>0</v>
      </c>
      <c r="L349" s="43">
        <f>'[6]Base clients'!L349</f>
        <v>0</v>
      </c>
      <c r="M349" s="43">
        <f>'[6]Base clients'!M349</f>
        <v>0</v>
      </c>
      <c r="N349" s="43">
        <f>'[6]Base clients'!N349</f>
        <v>0</v>
      </c>
      <c r="O349" s="43">
        <f>'[6]Base clients'!O349</f>
        <v>0</v>
      </c>
      <c r="P349" s="43">
        <f>'[6]Base clients'!P349</f>
        <v>0</v>
      </c>
      <c r="Q349" s="43">
        <f>'[6]Base clients'!Q349</f>
        <v>0</v>
      </c>
    </row>
    <row r="350" spans="1:17" x14ac:dyDescent="0.25">
      <c r="A350" s="43" t="str">
        <f>'[6]Base clients'!A350</f>
        <v>C00345</v>
      </c>
      <c r="B350" s="43">
        <f>'[6]Base clients'!B350</f>
        <v>0</v>
      </c>
      <c r="C350" s="43">
        <f>'[6]Base clients'!C350</f>
        <v>0</v>
      </c>
      <c r="D350" s="43">
        <f>'[6]Base clients'!D350</f>
        <v>0</v>
      </c>
      <c r="E350" s="43">
        <f>'[6]Base clients'!E350</f>
        <v>0</v>
      </c>
      <c r="F350" s="43">
        <f>'[6]Base clients'!F350</f>
        <v>0</v>
      </c>
      <c r="G350" s="43">
        <f>'[6]Base clients'!G350</f>
        <v>0</v>
      </c>
      <c r="H350" s="43">
        <f>'[6]Base clients'!H350</f>
        <v>0</v>
      </c>
      <c r="I350" s="43">
        <f>'[6]Base clients'!I350</f>
        <v>0</v>
      </c>
      <c r="J350" s="43">
        <f>'[6]Base clients'!J350</f>
        <v>0</v>
      </c>
      <c r="K350" s="43">
        <f>'[6]Base clients'!K350</f>
        <v>0</v>
      </c>
      <c r="L350" s="43">
        <f>'[6]Base clients'!L350</f>
        <v>0</v>
      </c>
      <c r="M350" s="43">
        <f>'[6]Base clients'!M350</f>
        <v>0</v>
      </c>
      <c r="N350" s="43">
        <f>'[6]Base clients'!N350</f>
        <v>0</v>
      </c>
      <c r="O350" s="43">
        <f>'[6]Base clients'!O350</f>
        <v>0</v>
      </c>
      <c r="P350" s="43">
        <f>'[6]Base clients'!P350</f>
        <v>0</v>
      </c>
      <c r="Q350" s="43">
        <f>'[6]Base clients'!Q350</f>
        <v>0</v>
      </c>
    </row>
    <row r="351" spans="1:17" x14ac:dyDescent="0.25">
      <c r="A351" s="43" t="str">
        <f>'[6]Base clients'!A351</f>
        <v>C00346</v>
      </c>
      <c r="B351" s="43">
        <f>'[6]Base clients'!B351</f>
        <v>0</v>
      </c>
      <c r="C351" s="43">
        <f>'[6]Base clients'!C351</f>
        <v>0</v>
      </c>
      <c r="D351" s="43">
        <f>'[6]Base clients'!D351</f>
        <v>0</v>
      </c>
      <c r="E351" s="43">
        <f>'[6]Base clients'!E351</f>
        <v>0</v>
      </c>
      <c r="F351" s="43">
        <f>'[6]Base clients'!F351</f>
        <v>0</v>
      </c>
      <c r="G351" s="43">
        <f>'[6]Base clients'!G351</f>
        <v>0</v>
      </c>
      <c r="H351" s="43">
        <f>'[6]Base clients'!H351</f>
        <v>0</v>
      </c>
      <c r="I351" s="43">
        <f>'[6]Base clients'!I351</f>
        <v>0</v>
      </c>
      <c r="J351" s="43">
        <f>'[6]Base clients'!J351</f>
        <v>0</v>
      </c>
      <c r="K351" s="43">
        <f>'[6]Base clients'!K351</f>
        <v>0</v>
      </c>
      <c r="L351" s="43">
        <f>'[6]Base clients'!L351</f>
        <v>0</v>
      </c>
      <c r="M351" s="43">
        <f>'[6]Base clients'!M351</f>
        <v>0</v>
      </c>
      <c r="N351" s="43">
        <f>'[6]Base clients'!N351</f>
        <v>0</v>
      </c>
      <c r="O351" s="43">
        <f>'[6]Base clients'!O351</f>
        <v>0</v>
      </c>
      <c r="P351" s="43">
        <f>'[6]Base clients'!P351</f>
        <v>0</v>
      </c>
      <c r="Q351" s="43">
        <f>'[6]Base clients'!Q351</f>
        <v>0</v>
      </c>
    </row>
    <row r="352" spans="1:17" x14ac:dyDescent="0.25">
      <c r="A352" s="43" t="str">
        <f>'[6]Base clients'!A352</f>
        <v>C00347</v>
      </c>
      <c r="B352" s="43">
        <f>'[6]Base clients'!B352</f>
        <v>0</v>
      </c>
      <c r="C352" s="43">
        <f>'[6]Base clients'!C352</f>
        <v>0</v>
      </c>
      <c r="D352" s="43">
        <f>'[6]Base clients'!D352</f>
        <v>0</v>
      </c>
      <c r="E352" s="43">
        <f>'[6]Base clients'!E352</f>
        <v>0</v>
      </c>
      <c r="F352" s="43">
        <f>'[6]Base clients'!F352</f>
        <v>0</v>
      </c>
      <c r="G352" s="43">
        <f>'[6]Base clients'!G352</f>
        <v>0</v>
      </c>
      <c r="H352" s="43">
        <f>'[6]Base clients'!H352</f>
        <v>0</v>
      </c>
      <c r="I352" s="43">
        <f>'[6]Base clients'!I352</f>
        <v>0</v>
      </c>
      <c r="J352" s="43">
        <f>'[6]Base clients'!J352</f>
        <v>0</v>
      </c>
      <c r="K352" s="43">
        <f>'[6]Base clients'!K352</f>
        <v>0</v>
      </c>
      <c r="L352" s="43">
        <f>'[6]Base clients'!L352</f>
        <v>0</v>
      </c>
      <c r="M352" s="43">
        <f>'[6]Base clients'!M352</f>
        <v>0</v>
      </c>
      <c r="N352" s="43">
        <f>'[6]Base clients'!N352</f>
        <v>0</v>
      </c>
      <c r="O352" s="43">
        <f>'[6]Base clients'!O352</f>
        <v>0</v>
      </c>
      <c r="P352" s="43">
        <f>'[6]Base clients'!P352</f>
        <v>0</v>
      </c>
      <c r="Q352" s="43">
        <f>'[6]Base clients'!Q352</f>
        <v>0</v>
      </c>
    </row>
    <row r="353" spans="1:17" x14ac:dyDescent="0.25">
      <c r="A353" s="43" t="str">
        <f>'[6]Base clients'!A353</f>
        <v>C00348</v>
      </c>
      <c r="B353" s="43">
        <f>'[6]Base clients'!B353</f>
        <v>0</v>
      </c>
      <c r="C353" s="43">
        <f>'[6]Base clients'!C353</f>
        <v>0</v>
      </c>
      <c r="D353" s="43">
        <f>'[6]Base clients'!D353</f>
        <v>0</v>
      </c>
      <c r="E353" s="43">
        <f>'[6]Base clients'!E353</f>
        <v>0</v>
      </c>
      <c r="F353" s="43">
        <f>'[6]Base clients'!F353</f>
        <v>0</v>
      </c>
      <c r="G353" s="43">
        <f>'[6]Base clients'!G353</f>
        <v>0</v>
      </c>
      <c r="H353" s="43">
        <f>'[6]Base clients'!H353</f>
        <v>0</v>
      </c>
      <c r="I353" s="43">
        <f>'[6]Base clients'!I353</f>
        <v>0</v>
      </c>
      <c r="J353" s="43">
        <f>'[6]Base clients'!J353</f>
        <v>0</v>
      </c>
      <c r="K353" s="43">
        <f>'[6]Base clients'!K353</f>
        <v>0</v>
      </c>
      <c r="L353" s="43">
        <f>'[6]Base clients'!L353</f>
        <v>0</v>
      </c>
      <c r="M353" s="43">
        <f>'[6]Base clients'!M353</f>
        <v>0</v>
      </c>
      <c r="N353" s="43">
        <f>'[6]Base clients'!N353</f>
        <v>0</v>
      </c>
      <c r="O353" s="43">
        <f>'[6]Base clients'!O353</f>
        <v>0</v>
      </c>
      <c r="P353" s="43">
        <f>'[6]Base clients'!P353</f>
        <v>0</v>
      </c>
      <c r="Q353" s="43">
        <f>'[6]Base clients'!Q353</f>
        <v>0</v>
      </c>
    </row>
    <row r="354" spans="1:17" x14ac:dyDescent="0.25">
      <c r="A354" s="43" t="str">
        <f>'[6]Base clients'!A354</f>
        <v>C00349</v>
      </c>
      <c r="B354" s="43">
        <f>'[6]Base clients'!B354</f>
        <v>0</v>
      </c>
      <c r="C354" s="43">
        <f>'[6]Base clients'!C354</f>
        <v>0</v>
      </c>
      <c r="D354" s="43">
        <f>'[6]Base clients'!D354</f>
        <v>0</v>
      </c>
      <c r="E354" s="43">
        <f>'[6]Base clients'!E354</f>
        <v>0</v>
      </c>
      <c r="F354" s="43">
        <f>'[6]Base clients'!F354</f>
        <v>0</v>
      </c>
      <c r="G354" s="43">
        <f>'[6]Base clients'!G354</f>
        <v>0</v>
      </c>
      <c r="H354" s="43">
        <f>'[6]Base clients'!H354</f>
        <v>0</v>
      </c>
      <c r="I354" s="43">
        <f>'[6]Base clients'!I354</f>
        <v>0</v>
      </c>
      <c r="J354" s="43">
        <f>'[6]Base clients'!J354</f>
        <v>0</v>
      </c>
      <c r="K354" s="43">
        <f>'[6]Base clients'!K354</f>
        <v>0</v>
      </c>
      <c r="L354" s="43">
        <f>'[6]Base clients'!L354</f>
        <v>0</v>
      </c>
      <c r="M354" s="43">
        <f>'[6]Base clients'!M354</f>
        <v>0</v>
      </c>
      <c r="N354" s="43">
        <f>'[6]Base clients'!N354</f>
        <v>0</v>
      </c>
      <c r="O354" s="43">
        <f>'[6]Base clients'!O354</f>
        <v>0</v>
      </c>
      <c r="P354" s="43">
        <f>'[6]Base clients'!P354</f>
        <v>0</v>
      </c>
      <c r="Q354" s="43">
        <f>'[6]Base clients'!Q354</f>
        <v>0</v>
      </c>
    </row>
    <row r="355" spans="1:17" x14ac:dyDescent="0.25">
      <c r="A355" s="43" t="str">
        <f>'[6]Base clients'!A355</f>
        <v>C00350</v>
      </c>
      <c r="B355" s="43">
        <f>'[6]Base clients'!B355</f>
        <v>0</v>
      </c>
      <c r="C355" s="43">
        <f>'[6]Base clients'!C355</f>
        <v>0</v>
      </c>
      <c r="D355" s="43">
        <f>'[6]Base clients'!D355</f>
        <v>0</v>
      </c>
      <c r="E355" s="43">
        <f>'[6]Base clients'!E355</f>
        <v>0</v>
      </c>
      <c r="F355" s="43">
        <f>'[6]Base clients'!F355</f>
        <v>0</v>
      </c>
      <c r="G355" s="43">
        <f>'[6]Base clients'!G355</f>
        <v>0</v>
      </c>
      <c r="H355" s="43">
        <f>'[6]Base clients'!H355</f>
        <v>0</v>
      </c>
      <c r="I355" s="43">
        <f>'[6]Base clients'!I355</f>
        <v>0</v>
      </c>
      <c r="J355" s="43">
        <f>'[6]Base clients'!J355</f>
        <v>0</v>
      </c>
      <c r="K355" s="43">
        <f>'[6]Base clients'!K355</f>
        <v>0</v>
      </c>
      <c r="L355" s="43">
        <f>'[6]Base clients'!L355</f>
        <v>0</v>
      </c>
      <c r="M355" s="43">
        <f>'[6]Base clients'!M355</f>
        <v>0</v>
      </c>
      <c r="N355" s="43">
        <f>'[6]Base clients'!N355</f>
        <v>0</v>
      </c>
      <c r="O355" s="43">
        <f>'[6]Base clients'!O355</f>
        <v>0</v>
      </c>
      <c r="P355" s="43">
        <f>'[6]Base clients'!P355</f>
        <v>0</v>
      </c>
      <c r="Q355" s="43">
        <f>'[6]Base clients'!Q355</f>
        <v>0</v>
      </c>
    </row>
    <row r="356" spans="1:17" x14ac:dyDescent="0.25">
      <c r="A356" s="43" t="str">
        <f>'[6]Base clients'!A356</f>
        <v>C00351</v>
      </c>
      <c r="B356" s="43">
        <f>'[6]Base clients'!B356</f>
        <v>0</v>
      </c>
      <c r="C356" s="43">
        <f>'[6]Base clients'!C356</f>
        <v>0</v>
      </c>
      <c r="D356" s="43">
        <f>'[6]Base clients'!D356</f>
        <v>0</v>
      </c>
      <c r="E356" s="43">
        <f>'[6]Base clients'!E356</f>
        <v>0</v>
      </c>
      <c r="F356" s="43">
        <f>'[6]Base clients'!F356</f>
        <v>0</v>
      </c>
      <c r="G356" s="43">
        <f>'[6]Base clients'!G356</f>
        <v>0</v>
      </c>
      <c r="H356" s="43">
        <f>'[6]Base clients'!H356</f>
        <v>0</v>
      </c>
      <c r="I356" s="43">
        <f>'[6]Base clients'!I356</f>
        <v>0</v>
      </c>
      <c r="J356" s="43">
        <f>'[6]Base clients'!J356</f>
        <v>0</v>
      </c>
      <c r="K356" s="43">
        <f>'[6]Base clients'!K356</f>
        <v>0</v>
      </c>
      <c r="L356" s="43">
        <f>'[6]Base clients'!L356</f>
        <v>0</v>
      </c>
      <c r="M356" s="43">
        <f>'[6]Base clients'!M356</f>
        <v>0</v>
      </c>
      <c r="N356" s="43">
        <f>'[6]Base clients'!N356</f>
        <v>0</v>
      </c>
      <c r="O356" s="43">
        <f>'[6]Base clients'!O356</f>
        <v>0</v>
      </c>
      <c r="P356" s="43">
        <f>'[6]Base clients'!P356</f>
        <v>0</v>
      </c>
      <c r="Q356" s="43">
        <f>'[6]Base clients'!Q356</f>
        <v>0</v>
      </c>
    </row>
    <row r="357" spans="1:17" x14ac:dyDescent="0.25">
      <c r="A357" s="43" t="str">
        <f>'[6]Base clients'!A357</f>
        <v>C00352</v>
      </c>
      <c r="B357" s="43">
        <f>'[6]Base clients'!B357</f>
        <v>0</v>
      </c>
      <c r="C357" s="43">
        <f>'[6]Base clients'!C357</f>
        <v>0</v>
      </c>
      <c r="D357" s="43">
        <f>'[6]Base clients'!D357</f>
        <v>0</v>
      </c>
      <c r="E357" s="43">
        <f>'[6]Base clients'!E357</f>
        <v>0</v>
      </c>
      <c r="F357" s="43">
        <f>'[6]Base clients'!F357</f>
        <v>0</v>
      </c>
      <c r="G357" s="43">
        <f>'[6]Base clients'!G357</f>
        <v>0</v>
      </c>
      <c r="H357" s="43">
        <f>'[6]Base clients'!H357</f>
        <v>0</v>
      </c>
      <c r="I357" s="43">
        <f>'[6]Base clients'!I357</f>
        <v>0</v>
      </c>
      <c r="J357" s="43">
        <f>'[6]Base clients'!J357</f>
        <v>0</v>
      </c>
      <c r="K357" s="43">
        <f>'[6]Base clients'!K357</f>
        <v>0</v>
      </c>
      <c r="L357" s="43">
        <f>'[6]Base clients'!L357</f>
        <v>0</v>
      </c>
      <c r="M357" s="43">
        <f>'[6]Base clients'!M357</f>
        <v>0</v>
      </c>
      <c r="N357" s="43">
        <f>'[6]Base clients'!N357</f>
        <v>0</v>
      </c>
      <c r="O357" s="43">
        <f>'[6]Base clients'!O357</f>
        <v>0</v>
      </c>
      <c r="P357" s="43">
        <f>'[6]Base clients'!P357</f>
        <v>0</v>
      </c>
      <c r="Q357" s="43">
        <f>'[6]Base clients'!Q357</f>
        <v>0</v>
      </c>
    </row>
    <row r="358" spans="1:17" x14ac:dyDescent="0.25">
      <c r="A358" s="43" t="str">
        <f>'[6]Base clients'!A358</f>
        <v>C00353</v>
      </c>
      <c r="B358" s="43">
        <f>'[6]Base clients'!B358</f>
        <v>0</v>
      </c>
      <c r="C358" s="43">
        <f>'[6]Base clients'!C358</f>
        <v>0</v>
      </c>
      <c r="D358" s="43">
        <f>'[6]Base clients'!D358</f>
        <v>0</v>
      </c>
      <c r="E358" s="43">
        <f>'[6]Base clients'!E358</f>
        <v>0</v>
      </c>
      <c r="F358" s="43">
        <f>'[6]Base clients'!F358</f>
        <v>0</v>
      </c>
      <c r="G358" s="43">
        <f>'[6]Base clients'!G358</f>
        <v>0</v>
      </c>
      <c r="H358" s="43">
        <f>'[6]Base clients'!H358</f>
        <v>0</v>
      </c>
      <c r="I358" s="43">
        <f>'[6]Base clients'!I358</f>
        <v>0</v>
      </c>
      <c r="J358" s="43">
        <f>'[6]Base clients'!J358</f>
        <v>0</v>
      </c>
      <c r="K358" s="43">
        <f>'[6]Base clients'!K358</f>
        <v>0</v>
      </c>
      <c r="L358" s="43">
        <f>'[6]Base clients'!L358</f>
        <v>0</v>
      </c>
      <c r="M358" s="43">
        <f>'[6]Base clients'!M358</f>
        <v>0</v>
      </c>
      <c r="N358" s="43">
        <f>'[6]Base clients'!N358</f>
        <v>0</v>
      </c>
      <c r="O358" s="43">
        <f>'[6]Base clients'!O358</f>
        <v>0</v>
      </c>
      <c r="P358" s="43">
        <f>'[6]Base clients'!P358</f>
        <v>0</v>
      </c>
      <c r="Q358" s="43">
        <f>'[6]Base clients'!Q358</f>
        <v>0</v>
      </c>
    </row>
    <row r="359" spans="1:17" x14ac:dyDescent="0.25">
      <c r="A359" s="43" t="str">
        <f>'[6]Base clients'!A359</f>
        <v>C00354</v>
      </c>
      <c r="B359" s="43">
        <f>'[6]Base clients'!B359</f>
        <v>0</v>
      </c>
      <c r="C359" s="43">
        <f>'[6]Base clients'!C359</f>
        <v>0</v>
      </c>
      <c r="D359" s="43">
        <f>'[6]Base clients'!D359</f>
        <v>0</v>
      </c>
      <c r="E359" s="43">
        <f>'[6]Base clients'!E359</f>
        <v>0</v>
      </c>
      <c r="F359" s="43">
        <f>'[6]Base clients'!F359</f>
        <v>0</v>
      </c>
      <c r="G359" s="43">
        <f>'[6]Base clients'!G359</f>
        <v>0</v>
      </c>
      <c r="H359" s="43">
        <f>'[6]Base clients'!H359</f>
        <v>0</v>
      </c>
      <c r="I359" s="43">
        <f>'[6]Base clients'!I359</f>
        <v>0</v>
      </c>
      <c r="J359" s="43">
        <f>'[6]Base clients'!J359</f>
        <v>0</v>
      </c>
      <c r="K359" s="43">
        <f>'[6]Base clients'!K359</f>
        <v>0</v>
      </c>
      <c r="L359" s="43">
        <f>'[6]Base clients'!L359</f>
        <v>0</v>
      </c>
      <c r="M359" s="43">
        <f>'[6]Base clients'!M359</f>
        <v>0</v>
      </c>
      <c r="N359" s="43">
        <f>'[6]Base clients'!N359</f>
        <v>0</v>
      </c>
      <c r="O359" s="43">
        <f>'[6]Base clients'!O359</f>
        <v>0</v>
      </c>
      <c r="P359" s="43">
        <f>'[6]Base clients'!P359</f>
        <v>0</v>
      </c>
      <c r="Q359" s="43">
        <f>'[6]Base clients'!Q359</f>
        <v>0</v>
      </c>
    </row>
    <row r="360" spans="1:17" x14ac:dyDescent="0.25">
      <c r="A360" s="43" t="str">
        <f>'[6]Base clients'!A360</f>
        <v>C00355</v>
      </c>
      <c r="B360" s="43">
        <f>'[6]Base clients'!B360</f>
        <v>0</v>
      </c>
      <c r="C360" s="43">
        <f>'[6]Base clients'!C360</f>
        <v>0</v>
      </c>
      <c r="D360" s="43">
        <f>'[6]Base clients'!D360</f>
        <v>0</v>
      </c>
      <c r="E360" s="43">
        <f>'[6]Base clients'!E360</f>
        <v>0</v>
      </c>
      <c r="F360" s="43">
        <f>'[6]Base clients'!F360</f>
        <v>0</v>
      </c>
      <c r="G360" s="43">
        <f>'[6]Base clients'!G360</f>
        <v>0</v>
      </c>
      <c r="H360" s="43">
        <f>'[6]Base clients'!H360</f>
        <v>0</v>
      </c>
      <c r="I360" s="43">
        <f>'[6]Base clients'!I360</f>
        <v>0</v>
      </c>
      <c r="J360" s="43">
        <f>'[6]Base clients'!J360</f>
        <v>0</v>
      </c>
      <c r="K360" s="43">
        <f>'[6]Base clients'!K360</f>
        <v>0</v>
      </c>
      <c r="L360" s="43">
        <f>'[6]Base clients'!L360</f>
        <v>0</v>
      </c>
      <c r="M360" s="43">
        <f>'[6]Base clients'!M360</f>
        <v>0</v>
      </c>
      <c r="N360" s="43">
        <f>'[6]Base clients'!N360</f>
        <v>0</v>
      </c>
      <c r="O360" s="43">
        <f>'[6]Base clients'!O360</f>
        <v>0</v>
      </c>
      <c r="P360" s="43">
        <f>'[6]Base clients'!P360</f>
        <v>0</v>
      </c>
      <c r="Q360" s="43">
        <f>'[6]Base clients'!Q360</f>
        <v>0</v>
      </c>
    </row>
    <row r="361" spans="1:17" x14ac:dyDescent="0.25">
      <c r="A361" s="43" t="str">
        <f>'[6]Base clients'!A361</f>
        <v>C00356</v>
      </c>
      <c r="B361" s="43">
        <f>'[6]Base clients'!B361</f>
        <v>0</v>
      </c>
      <c r="C361" s="43">
        <f>'[6]Base clients'!C361</f>
        <v>0</v>
      </c>
      <c r="D361" s="43">
        <f>'[6]Base clients'!D361</f>
        <v>0</v>
      </c>
      <c r="E361" s="43">
        <f>'[6]Base clients'!E361</f>
        <v>0</v>
      </c>
      <c r="F361" s="43">
        <f>'[6]Base clients'!F361</f>
        <v>0</v>
      </c>
      <c r="G361" s="43">
        <f>'[6]Base clients'!G361</f>
        <v>0</v>
      </c>
      <c r="H361" s="43">
        <f>'[6]Base clients'!H361</f>
        <v>0</v>
      </c>
      <c r="I361" s="43">
        <f>'[6]Base clients'!I361</f>
        <v>0</v>
      </c>
      <c r="J361" s="43">
        <f>'[6]Base clients'!J361</f>
        <v>0</v>
      </c>
      <c r="K361" s="43">
        <f>'[6]Base clients'!K361</f>
        <v>0</v>
      </c>
      <c r="L361" s="43">
        <f>'[6]Base clients'!L361</f>
        <v>0</v>
      </c>
      <c r="M361" s="43">
        <f>'[6]Base clients'!M361</f>
        <v>0</v>
      </c>
      <c r="N361" s="43">
        <f>'[6]Base clients'!N361</f>
        <v>0</v>
      </c>
      <c r="O361" s="43">
        <f>'[6]Base clients'!O361</f>
        <v>0</v>
      </c>
      <c r="P361" s="43">
        <f>'[6]Base clients'!P361</f>
        <v>0</v>
      </c>
      <c r="Q361" s="43">
        <f>'[6]Base clients'!Q361</f>
        <v>0</v>
      </c>
    </row>
    <row r="362" spans="1:17" x14ac:dyDescent="0.25">
      <c r="A362" s="43" t="str">
        <f>'[6]Base clients'!A362</f>
        <v>C00357</v>
      </c>
      <c r="B362" s="43">
        <f>'[6]Base clients'!B362</f>
        <v>0</v>
      </c>
      <c r="C362" s="43">
        <f>'[6]Base clients'!C362</f>
        <v>0</v>
      </c>
      <c r="D362" s="43">
        <f>'[6]Base clients'!D362</f>
        <v>0</v>
      </c>
      <c r="E362" s="43">
        <f>'[6]Base clients'!E362</f>
        <v>0</v>
      </c>
      <c r="F362" s="43">
        <f>'[6]Base clients'!F362</f>
        <v>0</v>
      </c>
      <c r="G362" s="43">
        <f>'[6]Base clients'!G362</f>
        <v>0</v>
      </c>
      <c r="H362" s="43">
        <f>'[6]Base clients'!H362</f>
        <v>0</v>
      </c>
      <c r="I362" s="43">
        <f>'[6]Base clients'!I362</f>
        <v>0</v>
      </c>
      <c r="J362" s="43">
        <f>'[6]Base clients'!J362</f>
        <v>0</v>
      </c>
      <c r="K362" s="43">
        <f>'[6]Base clients'!K362</f>
        <v>0</v>
      </c>
      <c r="L362" s="43">
        <f>'[6]Base clients'!L362</f>
        <v>0</v>
      </c>
      <c r="M362" s="43">
        <f>'[6]Base clients'!M362</f>
        <v>0</v>
      </c>
      <c r="N362" s="43">
        <f>'[6]Base clients'!N362</f>
        <v>0</v>
      </c>
      <c r="O362" s="43">
        <f>'[6]Base clients'!O362</f>
        <v>0</v>
      </c>
      <c r="P362" s="43">
        <f>'[6]Base clients'!P362</f>
        <v>0</v>
      </c>
      <c r="Q362" s="43">
        <f>'[6]Base clients'!Q362</f>
        <v>0</v>
      </c>
    </row>
    <row r="363" spans="1:17" x14ac:dyDescent="0.25">
      <c r="A363" s="43" t="str">
        <f>'[6]Base clients'!A363</f>
        <v>C00358</v>
      </c>
      <c r="B363" s="43">
        <f>'[6]Base clients'!B363</f>
        <v>0</v>
      </c>
      <c r="C363" s="43">
        <f>'[6]Base clients'!C363</f>
        <v>0</v>
      </c>
      <c r="D363" s="43">
        <f>'[6]Base clients'!D363</f>
        <v>0</v>
      </c>
      <c r="E363" s="43">
        <f>'[6]Base clients'!E363</f>
        <v>0</v>
      </c>
      <c r="F363" s="43">
        <f>'[6]Base clients'!F363</f>
        <v>0</v>
      </c>
      <c r="G363" s="43">
        <f>'[6]Base clients'!G363</f>
        <v>0</v>
      </c>
      <c r="H363" s="43">
        <f>'[6]Base clients'!H363</f>
        <v>0</v>
      </c>
      <c r="I363" s="43">
        <f>'[6]Base clients'!I363</f>
        <v>0</v>
      </c>
      <c r="J363" s="43">
        <f>'[6]Base clients'!J363</f>
        <v>0</v>
      </c>
      <c r="K363" s="43">
        <f>'[6]Base clients'!K363</f>
        <v>0</v>
      </c>
      <c r="L363" s="43">
        <f>'[6]Base clients'!L363</f>
        <v>0</v>
      </c>
      <c r="M363" s="43">
        <f>'[6]Base clients'!M363</f>
        <v>0</v>
      </c>
      <c r="N363" s="43">
        <f>'[6]Base clients'!N363</f>
        <v>0</v>
      </c>
      <c r="O363" s="43">
        <f>'[6]Base clients'!O363</f>
        <v>0</v>
      </c>
      <c r="P363" s="43">
        <f>'[6]Base clients'!P363</f>
        <v>0</v>
      </c>
      <c r="Q363" s="43">
        <f>'[6]Base clients'!Q363</f>
        <v>0</v>
      </c>
    </row>
    <row r="364" spans="1:17" x14ac:dyDescent="0.25">
      <c r="A364" s="43" t="str">
        <f>'[6]Base clients'!A364</f>
        <v>C00359</v>
      </c>
      <c r="B364" s="43">
        <f>'[6]Base clients'!B364</f>
        <v>0</v>
      </c>
      <c r="C364" s="43">
        <f>'[6]Base clients'!C364</f>
        <v>0</v>
      </c>
      <c r="D364" s="43">
        <f>'[6]Base clients'!D364</f>
        <v>0</v>
      </c>
      <c r="E364" s="43">
        <f>'[6]Base clients'!E364</f>
        <v>0</v>
      </c>
      <c r="F364" s="43">
        <f>'[6]Base clients'!F364</f>
        <v>0</v>
      </c>
      <c r="G364" s="43">
        <f>'[6]Base clients'!G364</f>
        <v>0</v>
      </c>
      <c r="H364" s="43">
        <f>'[6]Base clients'!H364</f>
        <v>0</v>
      </c>
      <c r="I364" s="43">
        <f>'[6]Base clients'!I364</f>
        <v>0</v>
      </c>
      <c r="J364" s="43">
        <f>'[6]Base clients'!J364</f>
        <v>0</v>
      </c>
      <c r="K364" s="43">
        <f>'[6]Base clients'!K364</f>
        <v>0</v>
      </c>
      <c r="L364" s="43">
        <f>'[6]Base clients'!L364</f>
        <v>0</v>
      </c>
      <c r="M364" s="43">
        <f>'[6]Base clients'!M364</f>
        <v>0</v>
      </c>
      <c r="N364" s="43">
        <f>'[6]Base clients'!N364</f>
        <v>0</v>
      </c>
      <c r="O364" s="43">
        <f>'[6]Base clients'!O364</f>
        <v>0</v>
      </c>
      <c r="P364" s="43">
        <f>'[6]Base clients'!P364</f>
        <v>0</v>
      </c>
      <c r="Q364" s="43">
        <f>'[6]Base clients'!Q364</f>
        <v>0</v>
      </c>
    </row>
    <row r="365" spans="1:17" x14ac:dyDescent="0.25">
      <c r="A365" s="43" t="str">
        <f>'[6]Base clients'!A365</f>
        <v>C00360</v>
      </c>
      <c r="B365" s="43">
        <f>'[6]Base clients'!B365</f>
        <v>0</v>
      </c>
      <c r="C365" s="43">
        <f>'[6]Base clients'!C365</f>
        <v>0</v>
      </c>
      <c r="D365" s="43">
        <f>'[6]Base clients'!D365</f>
        <v>0</v>
      </c>
      <c r="E365" s="43">
        <f>'[6]Base clients'!E365</f>
        <v>0</v>
      </c>
      <c r="F365" s="43">
        <f>'[6]Base clients'!F365</f>
        <v>0</v>
      </c>
      <c r="G365" s="43">
        <f>'[6]Base clients'!G365</f>
        <v>0</v>
      </c>
      <c r="H365" s="43">
        <f>'[6]Base clients'!H365</f>
        <v>0</v>
      </c>
      <c r="I365" s="43">
        <f>'[6]Base clients'!I365</f>
        <v>0</v>
      </c>
      <c r="J365" s="43">
        <f>'[6]Base clients'!J365</f>
        <v>0</v>
      </c>
      <c r="K365" s="43">
        <f>'[6]Base clients'!K365</f>
        <v>0</v>
      </c>
      <c r="L365" s="43">
        <f>'[6]Base clients'!L365</f>
        <v>0</v>
      </c>
      <c r="M365" s="43">
        <f>'[6]Base clients'!M365</f>
        <v>0</v>
      </c>
      <c r="N365" s="43">
        <f>'[6]Base clients'!N365</f>
        <v>0</v>
      </c>
      <c r="O365" s="43">
        <f>'[6]Base clients'!O365</f>
        <v>0</v>
      </c>
      <c r="P365" s="43">
        <f>'[6]Base clients'!P365</f>
        <v>0</v>
      </c>
      <c r="Q365" s="43">
        <f>'[6]Base clients'!Q365</f>
        <v>0</v>
      </c>
    </row>
    <row r="366" spans="1:17" x14ac:dyDescent="0.25">
      <c r="A366" s="43" t="str">
        <f>'[6]Base clients'!A366</f>
        <v>C00361</v>
      </c>
      <c r="B366" s="43">
        <f>'[6]Base clients'!B366</f>
        <v>0</v>
      </c>
      <c r="C366" s="43">
        <f>'[6]Base clients'!C366</f>
        <v>0</v>
      </c>
      <c r="D366" s="43">
        <f>'[6]Base clients'!D366</f>
        <v>0</v>
      </c>
      <c r="E366" s="43">
        <f>'[6]Base clients'!E366</f>
        <v>0</v>
      </c>
      <c r="F366" s="43">
        <f>'[6]Base clients'!F366</f>
        <v>0</v>
      </c>
      <c r="G366" s="43">
        <f>'[6]Base clients'!G366</f>
        <v>0</v>
      </c>
      <c r="H366" s="43">
        <f>'[6]Base clients'!H366</f>
        <v>0</v>
      </c>
      <c r="I366" s="43">
        <f>'[6]Base clients'!I366</f>
        <v>0</v>
      </c>
      <c r="J366" s="43">
        <f>'[6]Base clients'!J366</f>
        <v>0</v>
      </c>
      <c r="K366" s="43">
        <f>'[6]Base clients'!K366</f>
        <v>0</v>
      </c>
      <c r="L366" s="43">
        <f>'[6]Base clients'!L366</f>
        <v>0</v>
      </c>
      <c r="M366" s="43">
        <f>'[6]Base clients'!M366</f>
        <v>0</v>
      </c>
      <c r="N366" s="43">
        <f>'[6]Base clients'!N366</f>
        <v>0</v>
      </c>
      <c r="O366" s="43">
        <f>'[6]Base clients'!O366</f>
        <v>0</v>
      </c>
      <c r="P366" s="43">
        <f>'[6]Base clients'!P366</f>
        <v>0</v>
      </c>
      <c r="Q366" s="43">
        <f>'[6]Base clients'!Q366</f>
        <v>0</v>
      </c>
    </row>
    <row r="367" spans="1:17" x14ac:dyDescent="0.25">
      <c r="A367" s="43" t="str">
        <f>'[6]Base clients'!A367</f>
        <v>C00362</v>
      </c>
      <c r="B367" s="43">
        <f>'[6]Base clients'!B367</f>
        <v>0</v>
      </c>
      <c r="C367" s="43">
        <f>'[6]Base clients'!C367</f>
        <v>0</v>
      </c>
      <c r="D367" s="43">
        <f>'[6]Base clients'!D367</f>
        <v>0</v>
      </c>
      <c r="E367" s="43">
        <f>'[6]Base clients'!E367</f>
        <v>0</v>
      </c>
      <c r="F367" s="43">
        <f>'[6]Base clients'!F367</f>
        <v>0</v>
      </c>
      <c r="G367" s="43">
        <f>'[6]Base clients'!G367</f>
        <v>0</v>
      </c>
      <c r="H367" s="43">
        <f>'[6]Base clients'!H367</f>
        <v>0</v>
      </c>
      <c r="I367" s="43">
        <f>'[6]Base clients'!I367</f>
        <v>0</v>
      </c>
      <c r="J367" s="43">
        <f>'[6]Base clients'!J367</f>
        <v>0</v>
      </c>
      <c r="K367" s="43">
        <f>'[6]Base clients'!K367</f>
        <v>0</v>
      </c>
      <c r="L367" s="43">
        <f>'[6]Base clients'!L367</f>
        <v>0</v>
      </c>
      <c r="M367" s="43">
        <f>'[6]Base clients'!M367</f>
        <v>0</v>
      </c>
      <c r="N367" s="43">
        <f>'[6]Base clients'!N367</f>
        <v>0</v>
      </c>
      <c r="O367" s="43">
        <f>'[6]Base clients'!O367</f>
        <v>0</v>
      </c>
      <c r="P367" s="43">
        <f>'[6]Base clients'!P367</f>
        <v>0</v>
      </c>
      <c r="Q367" s="43">
        <f>'[6]Base clients'!Q367</f>
        <v>0</v>
      </c>
    </row>
    <row r="368" spans="1:17" x14ac:dyDescent="0.25">
      <c r="A368" s="43" t="str">
        <f>'[6]Base clients'!A368</f>
        <v>C00363</v>
      </c>
      <c r="B368" s="43">
        <f>'[6]Base clients'!B368</f>
        <v>0</v>
      </c>
      <c r="C368" s="43">
        <f>'[6]Base clients'!C368</f>
        <v>0</v>
      </c>
      <c r="D368" s="43">
        <f>'[6]Base clients'!D368</f>
        <v>0</v>
      </c>
      <c r="E368" s="43">
        <f>'[6]Base clients'!E368</f>
        <v>0</v>
      </c>
      <c r="F368" s="43">
        <f>'[6]Base clients'!F368</f>
        <v>0</v>
      </c>
      <c r="G368" s="43">
        <f>'[6]Base clients'!G368</f>
        <v>0</v>
      </c>
      <c r="H368" s="43">
        <f>'[6]Base clients'!H368</f>
        <v>0</v>
      </c>
      <c r="I368" s="43">
        <f>'[6]Base clients'!I368</f>
        <v>0</v>
      </c>
      <c r="J368" s="43">
        <f>'[6]Base clients'!J368</f>
        <v>0</v>
      </c>
      <c r="K368" s="43">
        <f>'[6]Base clients'!K368</f>
        <v>0</v>
      </c>
      <c r="L368" s="43">
        <f>'[6]Base clients'!L368</f>
        <v>0</v>
      </c>
      <c r="M368" s="43">
        <f>'[6]Base clients'!M368</f>
        <v>0</v>
      </c>
      <c r="N368" s="43">
        <f>'[6]Base clients'!N368</f>
        <v>0</v>
      </c>
      <c r="O368" s="43">
        <f>'[6]Base clients'!O368</f>
        <v>0</v>
      </c>
      <c r="P368" s="43">
        <f>'[6]Base clients'!P368</f>
        <v>0</v>
      </c>
      <c r="Q368" s="43">
        <f>'[6]Base clients'!Q368</f>
        <v>0</v>
      </c>
    </row>
    <row r="369" spans="1:17" x14ac:dyDescent="0.25">
      <c r="A369" s="43" t="str">
        <f>'[6]Base clients'!A369</f>
        <v>C00364</v>
      </c>
      <c r="B369" s="43">
        <f>'[6]Base clients'!B369</f>
        <v>0</v>
      </c>
      <c r="C369" s="43">
        <f>'[6]Base clients'!C369</f>
        <v>0</v>
      </c>
      <c r="D369" s="43">
        <f>'[6]Base clients'!D369</f>
        <v>0</v>
      </c>
      <c r="E369" s="43">
        <f>'[6]Base clients'!E369</f>
        <v>0</v>
      </c>
      <c r="F369" s="43">
        <f>'[6]Base clients'!F369</f>
        <v>0</v>
      </c>
      <c r="G369" s="43">
        <f>'[6]Base clients'!G369</f>
        <v>0</v>
      </c>
      <c r="H369" s="43">
        <f>'[6]Base clients'!H369</f>
        <v>0</v>
      </c>
      <c r="I369" s="43">
        <f>'[6]Base clients'!I369</f>
        <v>0</v>
      </c>
      <c r="J369" s="43">
        <f>'[6]Base clients'!J369</f>
        <v>0</v>
      </c>
      <c r="K369" s="43">
        <f>'[6]Base clients'!K369</f>
        <v>0</v>
      </c>
      <c r="L369" s="43">
        <f>'[6]Base clients'!L369</f>
        <v>0</v>
      </c>
      <c r="M369" s="43">
        <f>'[6]Base clients'!M369</f>
        <v>0</v>
      </c>
      <c r="N369" s="43">
        <f>'[6]Base clients'!N369</f>
        <v>0</v>
      </c>
      <c r="O369" s="43">
        <f>'[6]Base clients'!O369</f>
        <v>0</v>
      </c>
      <c r="P369" s="43">
        <f>'[6]Base clients'!P369</f>
        <v>0</v>
      </c>
      <c r="Q369" s="43">
        <f>'[6]Base clients'!Q369</f>
        <v>0</v>
      </c>
    </row>
    <row r="370" spans="1:17" x14ac:dyDescent="0.25">
      <c r="A370" s="43" t="str">
        <f>'[6]Base clients'!A370</f>
        <v>C00365</v>
      </c>
      <c r="B370" s="43">
        <f>'[6]Base clients'!B370</f>
        <v>0</v>
      </c>
      <c r="C370" s="43">
        <f>'[6]Base clients'!C370</f>
        <v>0</v>
      </c>
      <c r="D370" s="43">
        <f>'[6]Base clients'!D370</f>
        <v>0</v>
      </c>
      <c r="E370" s="43">
        <f>'[6]Base clients'!E370</f>
        <v>0</v>
      </c>
      <c r="F370" s="43">
        <f>'[6]Base clients'!F370</f>
        <v>0</v>
      </c>
      <c r="G370" s="43">
        <f>'[6]Base clients'!G370</f>
        <v>0</v>
      </c>
      <c r="H370" s="43">
        <f>'[6]Base clients'!H370</f>
        <v>0</v>
      </c>
      <c r="I370" s="43">
        <f>'[6]Base clients'!I370</f>
        <v>0</v>
      </c>
      <c r="J370" s="43">
        <f>'[6]Base clients'!J370</f>
        <v>0</v>
      </c>
      <c r="K370" s="43">
        <f>'[6]Base clients'!K370</f>
        <v>0</v>
      </c>
      <c r="L370" s="43">
        <f>'[6]Base clients'!L370</f>
        <v>0</v>
      </c>
      <c r="M370" s="43">
        <f>'[6]Base clients'!M370</f>
        <v>0</v>
      </c>
      <c r="N370" s="43">
        <f>'[6]Base clients'!N370</f>
        <v>0</v>
      </c>
      <c r="O370" s="43">
        <f>'[6]Base clients'!O370</f>
        <v>0</v>
      </c>
      <c r="P370" s="43">
        <f>'[6]Base clients'!P370</f>
        <v>0</v>
      </c>
      <c r="Q370" s="43">
        <f>'[6]Base clients'!Q370</f>
        <v>0</v>
      </c>
    </row>
    <row r="371" spans="1:17" x14ac:dyDescent="0.25">
      <c r="A371" s="43" t="str">
        <f>'[6]Base clients'!A371</f>
        <v>C00366</v>
      </c>
      <c r="B371" s="43">
        <f>'[6]Base clients'!B371</f>
        <v>0</v>
      </c>
      <c r="C371" s="43">
        <f>'[6]Base clients'!C371</f>
        <v>0</v>
      </c>
      <c r="D371" s="43">
        <f>'[6]Base clients'!D371</f>
        <v>0</v>
      </c>
      <c r="E371" s="43">
        <f>'[6]Base clients'!E371</f>
        <v>0</v>
      </c>
      <c r="F371" s="43">
        <f>'[6]Base clients'!F371</f>
        <v>0</v>
      </c>
      <c r="G371" s="43">
        <f>'[6]Base clients'!G371</f>
        <v>0</v>
      </c>
      <c r="H371" s="43">
        <f>'[6]Base clients'!H371</f>
        <v>0</v>
      </c>
      <c r="I371" s="43">
        <f>'[6]Base clients'!I371</f>
        <v>0</v>
      </c>
      <c r="J371" s="43">
        <f>'[6]Base clients'!J371</f>
        <v>0</v>
      </c>
      <c r="K371" s="43">
        <f>'[6]Base clients'!K371</f>
        <v>0</v>
      </c>
      <c r="L371" s="43">
        <f>'[6]Base clients'!L371</f>
        <v>0</v>
      </c>
      <c r="M371" s="43">
        <f>'[6]Base clients'!M371</f>
        <v>0</v>
      </c>
      <c r="N371" s="43">
        <f>'[6]Base clients'!N371</f>
        <v>0</v>
      </c>
      <c r="O371" s="43">
        <f>'[6]Base clients'!O371</f>
        <v>0</v>
      </c>
      <c r="P371" s="43">
        <f>'[6]Base clients'!P371</f>
        <v>0</v>
      </c>
      <c r="Q371" s="43">
        <f>'[6]Base clients'!Q371</f>
        <v>0</v>
      </c>
    </row>
    <row r="372" spans="1:17" x14ac:dyDescent="0.25">
      <c r="A372" s="43" t="str">
        <f>'[6]Base clients'!A372</f>
        <v>C00367</v>
      </c>
      <c r="B372" s="43">
        <f>'[6]Base clients'!B372</f>
        <v>0</v>
      </c>
      <c r="C372" s="43">
        <f>'[6]Base clients'!C372</f>
        <v>0</v>
      </c>
      <c r="D372" s="43">
        <f>'[6]Base clients'!D372</f>
        <v>0</v>
      </c>
      <c r="E372" s="43">
        <f>'[6]Base clients'!E372</f>
        <v>0</v>
      </c>
      <c r="F372" s="43">
        <f>'[6]Base clients'!F372</f>
        <v>0</v>
      </c>
      <c r="G372" s="43">
        <f>'[6]Base clients'!G372</f>
        <v>0</v>
      </c>
      <c r="H372" s="43">
        <f>'[6]Base clients'!H372</f>
        <v>0</v>
      </c>
      <c r="I372" s="43">
        <f>'[6]Base clients'!I372</f>
        <v>0</v>
      </c>
      <c r="J372" s="43">
        <f>'[6]Base clients'!J372</f>
        <v>0</v>
      </c>
      <c r="K372" s="43">
        <f>'[6]Base clients'!K372</f>
        <v>0</v>
      </c>
      <c r="L372" s="43">
        <f>'[6]Base clients'!L372</f>
        <v>0</v>
      </c>
      <c r="M372" s="43">
        <f>'[6]Base clients'!M372</f>
        <v>0</v>
      </c>
      <c r="N372" s="43">
        <f>'[6]Base clients'!N372</f>
        <v>0</v>
      </c>
      <c r="O372" s="43">
        <f>'[6]Base clients'!O372</f>
        <v>0</v>
      </c>
      <c r="P372" s="43">
        <f>'[6]Base clients'!P372</f>
        <v>0</v>
      </c>
      <c r="Q372" s="43">
        <f>'[6]Base clients'!Q372</f>
        <v>0</v>
      </c>
    </row>
    <row r="373" spans="1:17" x14ac:dyDescent="0.25">
      <c r="A373" s="43" t="str">
        <f>'[6]Base clients'!A373</f>
        <v>C00368</v>
      </c>
      <c r="B373" s="43">
        <f>'[6]Base clients'!B373</f>
        <v>0</v>
      </c>
      <c r="C373" s="43">
        <f>'[6]Base clients'!C373</f>
        <v>0</v>
      </c>
      <c r="D373" s="43">
        <f>'[6]Base clients'!D373</f>
        <v>0</v>
      </c>
      <c r="E373" s="43">
        <f>'[6]Base clients'!E373</f>
        <v>0</v>
      </c>
      <c r="F373" s="43">
        <f>'[6]Base clients'!F373</f>
        <v>0</v>
      </c>
      <c r="G373" s="43">
        <f>'[6]Base clients'!G373</f>
        <v>0</v>
      </c>
      <c r="H373" s="43">
        <f>'[6]Base clients'!H373</f>
        <v>0</v>
      </c>
      <c r="I373" s="43">
        <f>'[6]Base clients'!I373</f>
        <v>0</v>
      </c>
      <c r="J373" s="43">
        <f>'[6]Base clients'!J373</f>
        <v>0</v>
      </c>
      <c r="K373" s="43">
        <f>'[6]Base clients'!K373</f>
        <v>0</v>
      </c>
      <c r="L373" s="43">
        <f>'[6]Base clients'!L373</f>
        <v>0</v>
      </c>
      <c r="M373" s="43">
        <f>'[6]Base clients'!M373</f>
        <v>0</v>
      </c>
      <c r="N373" s="43">
        <f>'[6]Base clients'!N373</f>
        <v>0</v>
      </c>
      <c r="O373" s="43">
        <f>'[6]Base clients'!O373</f>
        <v>0</v>
      </c>
      <c r="P373" s="43">
        <f>'[6]Base clients'!P373</f>
        <v>0</v>
      </c>
      <c r="Q373" s="43">
        <f>'[6]Base clients'!Q373</f>
        <v>0</v>
      </c>
    </row>
    <row r="374" spans="1:17" x14ac:dyDescent="0.25">
      <c r="A374" s="43" t="str">
        <f>'[6]Base clients'!A374</f>
        <v>C00369</v>
      </c>
      <c r="B374" s="43">
        <f>'[6]Base clients'!B374</f>
        <v>0</v>
      </c>
      <c r="C374" s="43">
        <f>'[6]Base clients'!C374</f>
        <v>0</v>
      </c>
      <c r="D374" s="43">
        <f>'[6]Base clients'!D374</f>
        <v>0</v>
      </c>
      <c r="E374" s="43">
        <f>'[6]Base clients'!E374</f>
        <v>0</v>
      </c>
      <c r="F374" s="43">
        <f>'[6]Base clients'!F374</f>
        <v>0</v>
      </c>
      <c r="G374" s="43">
        <f>'[6]Base clients'!G374</f>
        <v>0</v>
      </c>
      <c r="H374" s="43">
        <f>'[6]Base clients'!H374</f>
        <v>0</v>
      </c>
      <c r="I374" s="43">
        <f>'[6]Base clients'!I374</f>
        <v>0</v>
      </c>
      <c r="J374" s="43">
        <f>'[6]Base clients'!J374</f>
        <v>0</v>
      </c>
      <c r="K374" s="43">
        <f>'[6]Base clients'!K374</f>
        <v>0</v>
      </c>
      <c r="L374" s="43">
        <f>'[6]Base clients'!L374</f>
        <v>0</v>
      </c>
      <c r="M374" s="43">
        <f>'[6]Base clients'!M374</f>
        <v>0</v>
      </c>
      <c r="N374" s="43">
        <f>'[6]Base clients'!N374</f>
        <v>0</v>
      </c>
      <c r="O374" s="43">
        <f>'[6]Base clients'!O374</f>
        <v>0</v>
      </c>
      <c r="P374" s="43">
        <f>'[6]Base clients'!P374</f>
        <v>0</v>
      </c>
      <c r="Q374" s="43">
        <f>'[6]Base clients'!Q374</f>
        <v>0</v>
      </c>
    </row>
    <row r="375" spans="1:17" x14ac:dyDescent="0.25">
      <c r="A375" s="43" t="str">
        <f>'[6]Base clients'!A375</f>
        <v>C00370</v>
      </c>
      <c r="B375" s="43">
        <f>'[6]Base clients'!B375</f>
        <v>0</v>
      </c>
      <c r="C375" s="43">
        <f>'[6]Base clients'!C375</f>
        <v>0</v>
      </c>
      <c r="D375" s="43">
        <f>'[6]Base clients'!D375</f>
        <v>0</v>
      </c>
      <c r="E375" s="43">
        <f>'[6]Base clients'!E375</f>
        <v>0</v>
      </c>
      <c r="F375" s="43">
        <f>'[6]Base clients'!F375</f>
        <v>0</v>
      </c>
      <c r="G375" s="43">
        <f>'[6]Base clients'!G375</f>
        <v>0</v>
      </c>
      <c r="H375" s="43">
        <f>'[6]Base clients'!H375</f>
        <v>0</v>
      </c>
      <c r="I375" s="43">
        <f>'[6]Base clients'!I375</f>
        <v>0</v>
      </c>
      <c r="J375" s="43">
        <f>'[6]Base clients'!J375</f>
        <v>0</v>
      </c>
      <c r="K375" s="43">
        <f>'[6]Base clients'!K375</f>
        <v>0</v>
      </c>
      <c r="L375" s="43">
        <f>'[6]Base clients'!L375</f>
        <v>0</v>
      </c>
      <c r="M375" s="43">
        <f>'[6]Base clients'!M375</f>
        <v>0</v>
      </c>
      <c r="N375" s="43">
        <f>'[6]Base clients'!N375</f>
        <v>0</v>
      </c>
      <c r="O375" s="43">
        <f>'[6]Base clients'!O375</f>
        <v>0</v>
      </c>
      <c r="P375" s="43">
        <f>'[6]Base clients'!P375</f>
        <v>0</v>
      </c>
      <c r="Q375" s="43">
        <f>'[6]Base clients'!Q375</f>
        <v>0</v>
      </c>
    </row>
    <row r="376" spans="1:17" x14ac:dyDescent="0.25">
      <c r="A376" s="43" t="str">
        <f>'[6]Base clients'!A376</f>
        <v>C00371</v>
      </c>
      <c r="B376" s="43">
        <f>'[6]Base clients'!B376</f>
        <v>0</v>
      </c>
      <c r="C376" s="43">
        <f>'[6]Base clients'!C376</f>
        <v>0</v>
      </c>
      <c r="D376" s="43">
        <f>'[6]Base clients'!D376</f>
        <v>0</v>
      </c>
      <c r="E376" s="43">
        <f>'[6]Base clients'!E376</f>
        <v>0</v>
      </c>
      <c r="F376" s="43">
        <f>'[6]Base clients'!F376</f>
        <v>0</v>
      </c>
      <c r="G376" s="43">
        <f>'[6]Base clients'!G376</f>
        <v>0</v>
      </c>
      <c r="H376" s="43">
        <f>'[6]Base clients'!H376</f>
        <v>0</v>
      </c>
      <c r="I376" s="43">
        <f>'[6]Base clients'!I376</f>
        <v>0</v>
      </c>
      <c r="J376" s="43">
        <f>'[6]Base clients'!J376</f>
        <v>0</v>
      </c>
      <c r="K376" s="43">
        <f>'[6]Base clients'!K376</f>
        <v>0</v>
      </c>
      <c r="L376" s="43">
        <f>'[6]Base clients'!L376</f>
        <v>0</v>
      </c>
      <c r="M376" s="43">
        <f>'[6]Base clients'!M376</f>
        <v>0</v>
      </c>
      <c r="N376" s="43">
        <f>'[6]Base clients'!N376</f>
        <v>0</v>
      </c>
      <c r="O376" s="43">
        <f>'[6]Base clients'!O376</f>
        <v>0</v>
      </c>
      <c r="P376" s="43">
        <f>'[6]Base clients'!P376</f>
        <v>0</v>
      </c>
      <c r="Q376" s="43">
        <f>'[6]Base clients'!Q376</f>
        <v>0</v>
      </c>
    </row>
    <row r="377" spans="1:17" x14ac:dyDescent="0.25">
      <c r="A377" s="43" t="str">
        <f>'[6]Base clients'!A377</f>
        <v>C00372</v>
      </c>
      <c r="B377" s="43">
        <f>'[6]Base clients'!B377</f>
        <v>0</v>
      </c>
      <c r="C377" s="43">
        <f>'[6]Base clients'!C377</f>
        <v>0</v>
      </c>
      <c r="D377" s="43">
        <f>'[6]Base clients'!D377</f>
        <v>0</v>
      </c>
      <c r="E377" s="43">
        <f>'[6]Base clients'!E377</f>
        <v>0</v>
      </c>
      <c r="F377" s="43">
        <f>'[6]Base clients'!F377</f>
        <v>0</v>
      </c>
      <c r="G377" s="43">
        <f>'[6]Base clients'!G377</f>
        <v>0</v>
      </c>
      <c r="H377" s="43">
        <f>'[6]Base clients'!H377</f>
        <v>0</v>
      </c>
      <c r="I377" s="43">
        <f>'[6]Base clients'!I377</f>
        <v>0</v>
      </c>
      <c r="J377" s="43">
        <f>'[6]Base clients'!J377</f>
        <v>0</v>
      </c>
      <c r="K377" s="43">
        <f>'[6]Base clients'!K377</f>
        <v>0</v>
      </c>
      <c r="L377" s="43">
        <f>'[6]Base clients'!L377</f>
        <v>0</v>
      </c>
      <c r="M377" s="43">
        <f>'[6]Base clients'!M377</f>
        <v>0</v>
      </c>
      <c r="N377" s="43">
        <f>'[6]Base clients'!N377</f>
        <v>0</v>
      </c>
      <c r="O377" s="43">
        <f>'[6]Base clients'!O377</f>
        <v>0</v>
      </c>
      <c r="P377" s="43">
        <f>'[6]Base clients'!P377</f>
        <v>0</v>
      </c>
      <c r="Q377" s="43">
        <f>'[6]Base clients'!Q377</f>
        <v>0</v>
      </c>
    </row>
    <row r="378" spans="1:17" x14ac:dyDescent="0.25">
      <c r="A378" s="43" t="str">
        <f>'[6]Base clients'!A378</f>
        <v>C00373</v>
      </c>
      <c r="B378" s="43">
        <f>'[6]Base clients'!B378</f>
        <v>0</v>
      </c>
      <c r="C378" s="43">
        <f>'[6]Base clients'!C378</f>
        <v>0</v>
      </c>
      <c r="D378" s="43">
        <f>'[6]Base clients'!D378</f>
        <v>0</v>
      </c>
      <c r="E378" s="43">
        <f>'[6]Base clients'!E378</f>
        <v>0</v>
      </c>
      <c r="F378" s="43">
        <f>'[6]Base clients'!F378</f>
        <v>0</v>
      </c>
      <c r="G378" s="43">
        <f>'[6]Base clients'!G378</f>
        <v>0</v>
      </c>
      <c r="H378" s="43">
        <f>'[6]Base clients'!H378</f>
        <v>0</v>
      </c>
      <c r="I378" s="43">
        <f>'[6]Base clients'!I378</f>
        <v>0</v>
      </c>
      <c r="J378" s="43">
        <f>'[6]Base clients'!J378</f>
        <v>0</v>
      </c>
      <c r="K378" s="43">
        <f>'[6]Base clients'!K378</f>
        <v>0</v>
      </c>
      <c r="L378" s="43">
        <f>'[6]Base clients'!L378</f>
        <v>0</v>
      </c>
      <c r="M378" s="43">
        <f>'[6]Base clients'!M378</f>
        <v>0</v>
      </c>
      <c r="N378" s="43">
        <f>'[6]Base clients'!N378</f>
        <v>0</v>
      </c>
      <c r="O378" s="43">
        <f>'[6]Base clients'!O378</f>
        <v>0</v>
      </c>
      <c r="P378" s="43">
        <f>'[6]Base clients'!P378</f>
        <v>0</v>
      </c>
      <c r="Q378" s="43">
        <f>'[6]Base clients'!Q378</f>
        <v>0</v>
      </c>
    </row>
    <row r="379" spans="1:17" x14ac:dyDescent="0.25">
      <c r="A379" s="43" t="str">
        <f>'[6]Base clients'!A379</f>
        <v>C00374</v>
      </c>
      <c r="B379" s="43">
        <f>'[6]Base clients'!B379</f>
        <v>0</v>
      </c>
      <c r="C379" s="43">
        <f>'[6]Base clients'!C379</f>
        <v>0</v>
      </c>
      <c r="D379" s="43">
        <f>'[6]Base clients'!D379</f>
        <v>0</v>
      </c>
      <c r="E379" s="43">
        <f>'[6]Base clients'!E379</f>
        <v>0</v>
      </c>
      <c r="F379" s="43">
        <f>'[6]Base clients'!F379</f>
        <v>0</v>
      </c>
      <c r="G379" s="43">
        <f>'[6]Base clients'!G379</f>
        <v>0</v>
      </c>
      <c r="H379" s="43">
        <f>'[6]Base clients'!H379</f>
        <v>0</v>
      </c>
      <c r="I379" s="43">
        <f>'[6]Base clients'!I379</f>
        <v>0</v>
      </c>
      <c r="J379" s="43">
        <f>'[6]Base clients'!J379</f>
        <v>0</v>
      </c>
      <c r="K379" s="43">
        <f>'[6]Base clients'!K379</f>
        <v>0</v>
      </c>
      <c r="L379" s="43">
        <f>'[6]Base clients'!L379</f>
        <v>0</v>
      </c>
      <c r="M379" s="43">
        <f>'[6]Base clients'!M379</f>
        <v>0</v>
      </c>
      <c r="N379" s="43">
        <f>'[6]Base clients'!N379</f>
        <v>0</v>
      </c>
      <c r="O379" s="43">
        <f>'[6]Base clients'!O379</f>
        <v>0</v>
      </c>
      <c r="P379" s="43">
        <f>'[6]Base clients'!P379</f>
        <v>0</v>
      </c>
      <c r="Q379" s="43">
        <f>'[6]Base clients'!Q379</f>
        <v>0</v>
      </c>
    </row>
    <row r="380" spans="1:17" x14ac:dyDescent="0.25">
      <c r="A380" s="43" t="str">
        <f>'[6]Base clients'!A380</f>
        <v>C00375</v>
      </c>
      <c r="B380" s="43">
        <f>'[6]Base clients'!B380</f>
        <v>0</v>
      </c>
      <c r="C380" s="43">
        <f>'[6]Base clients'!C380</f>
        <v>0</v>
      </c>
      <c r="D380" s="43">
        <f>'[6]Base clients'!D380</f>
        <v>0</v>
      </c>
      <c r="E380" s="43">
        <f>'[6]Base clients'!E380</f>
        <v>0</v>
      </c>
      <c r="F380" s="43">
        <f>'[6]Base clients'!F380</f>
        <v>0</v>
      </c>
      <c r="G380" s="43">
        <f>'[6]Base clients'!G380</f>
        <v>0</v>
      </c>
      <c r="H380" s="43">
        <f>'[6]Base clients'!H380</f>
        <v>0</v>
      </c>
      <c r="I380" s="43">
        <f>'[6]Base clients'!I380</f>
        <v>0</v>
      </c>
      <c r="J380" s="43">
        <f>'[6]Base clients'!J380</f>
        <v>0</v>
      </c>
      <c r="K380" s="43">
        <f>'[6]Base clients'!K380</f>
        <v>0</v>
      </c>
      <c r="L380" s="43">
        <f>'[6]Base clients'!L380</f>
        <v>0</v>
      </c>
      <c r="M380" s="43">
        <f>'[6]Base clients'!M380</f>
        <v>0</v>
      </c>
      <c r="N380" s="43">
        <f>'[6]Base clients'!N380</f>
        <v>0</v>
      </c>
      <c r="O380" s="43">
        <f>'[6]Base clients'!O380</f>
        <v>0</v>
      </c>
      <c r="P380" s="43">
        <f>'[6]Base clients'!P380</f>
        <v>0</v>
      </c>
      <c r="Q380" s="43">
        <f>'[6]Base clients'!Q380</f>
        <v>0</v>
      </c>
    </row>
    <row r="381" spans="1:17" x14ac:dyDescent="0.25">
      <c r="A381" s="43" t="str">
        <f>'[6]Base clients'!A381</f>
        <v>C00376</v>
      </c>
      <c r="B381" s="43">
        <f>'[6]Base clients'!B381</f>
        <v>0</v>
      </c>
      <c r="C381" s="43">
        <f>'[6]Base clients'!C381</f>
        <v>0</v>
      </c>
      <c r="D381" s="43">
        <f>'[6]Base clients'!D381</f>
        <v>0</v>
      </c>
      <c r="E381" s="43">
        <f>'[6]Base clients'!E381</f>
        <v>0</v>
      </c>
      <c r="F381" s="43">
        <f>'[6]Base clients'!F381</f>
        <v>0</v>
      </c>
      <c r="G381" s="43">
        <f>'[6]Base clients'!G381</f>
        <v>0</v>
      </c>
      <c r="H381" s="43">
        <f>'[6]Base clients'!H381</f>
        <v>0</v>
      </c>
      <c r="I381" s="43">
        <f>'[6]Base clients'!I381</f>
        <v>0</v>
      </c>
      <c r="J381" s="43">
        <f>'[6]Base clients'!J381</f>
        <v>0</v>
      </c>
      <c r="K381" s="43">
        <f>'[6]Base clients'!K381</f>
        <v>0</v>
      </c>
      <c r="L381" s="43">
        <f>'[6]Base clients'!L381</f>
        <v>0</v>
      </c>
      <c r="M381" s="43">
        <f>'[6]Base clients'!M381</f>
        <v>0</v>
      </c>
      <c r="N381" s="43">
        <f>'[6]Base clients'!N381</f>
        <v>0</v>
      </c>
      <c r="O381" s="43">
        <f>'[6]Base clients'!O381</f>
        <v>0</v>
      </c>
      <c r="P381" s="43">
        <f>'[6]Base clients'!P381</f>
        <v>0</v>
      </c>
      <c r="Q381" s="43">
        <f>'[6]Base clients'!Q381</f>
        <v>0</v>
      </c>
    </row>
    <row r="382" spans="1:17" x14ac:dyDescent="0.25">
      <c r="A382" s="43" t="str">
        <f>'[6]Base clients'!A382</f>
        <v>C00377</v>
      </c>
      <c r="B382" s="43">
        <f>'[6]Base clients'!B382</f>
        <v>0</v>
      </c>
      <c r="C382" s="43">
        <f>'[6]Base clients'!C382</f>
        <v>0</v>
      </c>
      <c r="D382" s="43">
        <f>'[6]Base clients'!D382</f>
        <v>0</v>
      </c>
      <c r="E382" s="43">
        <f>'[6]Base clients'!E382</f>
        <v>0</v>
      </c>
      <c r="F382" s="43">
        <f>'[6]Base clients'!F382</f>
        <v>0</v>
      </c>
      <c r="G382" s="43">
        <f>'[6]Base clients'!G382</f>
        <v>0</v>
      </c>
      <c r="H382" s="43">
        <f>'[6]Base clients'!H382</f>
        <v>0</v>
      </c>
      <c r="I382" s="43">
        <f>'[6]Base clients'!I382</f>
        <v>0</v>
      </c>
      <c r="J382" s="43">
        <f>'[6]Base clients'!J382</f>
        <v>0</v>
      </c>
      <c r="K382" s="43">
        <f>'[6]Base clients'!K382</f>
        <v>0</v>
      </c>
      <c r="L382" s="43">
        <f>'[6]Base clients'!L382</f>
        <v>0</v>
      </c>
      <c r="M382" s="43">
        <f>'[6]Base clients'!M382</f>
        <v>0</v>
      </c>
      <c r="N382" s="43">
        <f>'[6]Base clients'!N382</f>
        <v>0</v>
      </c>
      <c r="O382" s="43">
        <f>'[6]Base clients'!O382</f>
        <v>0</v>
      </c>
      <c r="P382" s="43">
        <f>'[6]Base clients'!P382</f>
        <v>0</v>
      </c>
      <c r="Q382" s="43">
        <f>'[6]Base clients'!Q382</f>
        <v>0</v>
      </c>
    </row>
    <row r="383" spans="1:17" x14ac:dyDescent="0.25">
      <c r="A383" s="43" t="str">
        <f>'[6]Base clients'!A383</f>
        <v>C00378</v>
      </c>
      <c r="B383" s="43">
        <f>'[6]Base clients'!B383</f>
        <v>0</v>
      </c>
      <c r="C383" s="43">
        <f>'[6]Base clients'!C383</f>
        <v>0</v>
      </c>
      <c r="D383" s="43">
        <f>'[6]Base clients'!D383</f>
        <v>0</v>
      </c>
      <c r="E383" s="43">
        <f>'[6]Base clients'!E383</f>
        <v>0</v>
      </c>
      <c r="F383" s="43">
        <f>'[6]Base clients'!F383</f>
        <v>0</v>
      </c>
      <c r="G383" s="43">
        <f>'[6]Base clients'!G383</f>
        <v>0</v>
      </c>
      <c r="H383" s="43">
        <f>'[6]Base clients'!H383</f>
        <v>0</v>
      </c>
      <c r="I383" s="43">
        <f>'[6]Base clients'!I383</f>
        <v>0</v>
      </c>
      <c r="J383" s="43">
        <f>'[6]Base clients'!J383</f>
        <v>0</v>
      </c>
      <c r="K383" s="43">
        <f>'[6]Base clients'!K383</f>
        <v>0</v>
      </c>
      <c r="L383" s="43">
        <f>'[6]Base clients'!L383</f>
        <v>0</v>
      </c>
      <c r="M383" s="43">
        <f>'[6]Base clients'!M383</f>
        <v>0</v>
      </c>
      <c r="N383" s="43">
        <f>'[6]Base clients'!N383</f>
        <v>0</v>
      </c>
      <c r="O383" s="43">
        <f>'[6]Base clients'!O383</f>
        <v>0</v>
      </c>
      <c r="P383" s="43">
        <f>'[6]Base clients'!P383</f>
        <v>0</v>
      </c>
      <c r="Q383" s="43">
        <f>'[6]Base clients'!Q383</f>
        <v>0</v>
      </c>
    </row>
    <row r="384" spans="1:17" x14ac:dyDescent="0.25">
      <c r="A384" s="43" t="str">
        <f>'[6]Base clients'!A384</f>
        <v>C00379</v>
      </c>
      <c r="B384" s="43">
        <f>'[6]Base clients'!B384</f>
        <v>0</v>
      </c>
      <c r="C384" s="43">
        <f>'[6]Base clients'!C384</f>
        <v>0</v>
      </c>
      <c r="D384" s="43">
        <f>'[6]Base clients'!D384</f>
        <v>0</v>
      </c>
      <c r="E384" s="43">
        <f>'[6]Base clients'!E384</f>
        <v>0</v>
      </c>
      <c r="F384" s="43">
        <f>'[6]Base clients'!F384</f>
        <v>0</v>
      </c>
      <c r="G384" s="43">
        <f>'[6]Base clients'!G384</f>
        <v>0</v>
      </c>
      <c r="H384" s="43">
        <f>'[6]Base clients'!H384</f>
        <v>0</v>
      </c>
      <c r="I384" s="43">
        <f>'[6]Base clients'!I384</f>
        <v>0</v>
      </c>
      <c r="J384" s="43">
        <f>'[6]Base clients'!J384</f>
        <v>0</v>
      </c>
      <c r="K384" s="43">
        <f>'[6]Base clients'!K384</f>
        <v>0</v>
      </c>
      <c r="L384" s="43">
        <f>'[6]Base clients'!L384</f>
        <v>0</v>
      </c>
      <c r="M384" s="43">
        <f>'[6]Base clients'!M384</f>
        <v>0</v>
      </c>
      <c r="N384" s="43">
        <f>'[6]Base clients'!N384</f>
        <v>0</v>
      </c>
      <c r="O384" s="43">
        <f>'[6]Base clients'!O384</f>
        <v>0</v>
      </c>
      <c r="P384" s="43">
        <f>'[6]Base clients'!P384</f>
        <v>0</v>
      </c>
      <c r="Q384" s="43">
        <f>'[6]Base clients'!Q384</f>
        <v>0</v>
      </c>
    </row>
    <row r="385" spans="1:17" x14ac:dyDescent="0.25">
      <c r="A385" s="43" t="str">
        <f>'[6]Base clients'!A385</f>
        <v>C00380</v>
      </c>
      <c r="B385" s="43">
        <f>'[6]Base clients'!B385</f>
        <v>0</v>
      </c>
      <c r="C385" s="43">
        <f>'[6]Base clients'!C385</f>
        <v>0</v>
      </c>
      <c r="D385" s="43">
        <f>'[6]Base clients'!D385</f>
        <v>0</v>
      </c>
      <c r="E385" s="43">
        <f>'[6]Base clients'!E385</f>
        <v>0</v>
      </c>
      <c r="F385" s="43">
        <f>'[6]Base clients'!F385</f>
        <v>0</v>
      </c>
      <c r="G385" s="43">
        <f>'[6]Base clients'!G385</f>
        <v>0</v>
      </c>
      <c r="H385" s="43">
        <f>'[6]Base clients'!H385</f>
        <v>0</v>
      </c>
      <c r="I385" s="43">
        <f>'[6]Base clients'!I385</f>
        <v>0</v>
      </c>
      <c r="J385" s="43">
        <f>'[6]Base clients'!J385</f>
        <v>0</v>
      </c>
      <c r="K385" s="43">
        <f>'[6]Base clients'!K385</f>
        <v>0</v>
      </c>
      <c r="L385" s="43">
        <f>'[6]Base clients'!L385</f>
        <v>0</v>
      </c>
      <c r="M385" s="43">
        <f>'[6]Base clients'!M385</f>
        <v>0</v>
      </c>
      <c r="N385" s="43">
        <f>'[6]Base clients'!N385</f>
        <v>0</v>
      </c>
      <c r="O385" s="43">
        <f>'[6]Base clients'!O385</f>
        <v>0</v>
      </c>
      <c r="P385" s="43">
        <f>'[6]Base clients'!P385</f>
        <v>0</v>
      </c>
      <c r="Q385" s="43">
        <f>'[6]Base clients'!Q385</f>
        <v>0</v>
      </c>
    </row>
    <row r="386" spans="1:17" x14ac:dyDescent="0.25">
      <c r="A386" s="43" t="str">
        <f>'[6]Base clients'!A386</f>
        <v>C00381</v>
      </c>
      <c r="B386" s="43">
        <f>'[6]Base clients'!B386</f>
        <v>0</v>
      </c>
      <c r="C386" s="43">
        <f>'[6]Base clients'!C386</f>
        <v>0</v>
      </c>
      <c r="D386" s="43">
        <f>'[6]Base clients'!D386</f>
        <v>0</v>
      </c>
      <c r="E386" s="43">
        <f>'[6]Base clients'!E386</f>
        <v>0</v>
      </c>
      <c r="F386" s="43">
        <f>'[6]Base clients'!F386</f>
        <v>0</v>
      </c>
      <c r="G386" s="43">
        <f>'[6]Base clients'!G386</f>
        <v>0</v>
      </c>
      <c r="H386" s="43">
        <f>'[6]Base clients'!H386</f>
        <v>0</v>
      </c>
      <c r="I386" s="43">
        <f>'[6]Base clients'!I386</f>
        <v>0</v>
      </c>
      <c r="J386" s="43">
        <f>'[6]Base clients'!J386</f>
        <v>0</v>
      </c>
      <c r="K386" s="43">
        <f>'[6]Base clients'!K386</f>
        <v>0</v>
      </c>
      <c r="L386" s="43">
        <f>'[6]Base clients'!L386</f>
        <v>0</v>
      </c>
      <c r="M386" s="43">
        <f>'[6]Base clients'!M386</f>
        <v>0</v>
      </c>
      <c r="N386" s="43">
        <f>'[6]Base clients'!N386</f>
        <v>0</v>
      </c>
      <c r="O386" s="43">
        <f>'[6]Base clients'!O386</f>
        <v>0</v>
      </c>
      <c r="P386" s="43">
        <f>'[6]Base clients'!P386</f>
        <v>0</v>
      </c>
      <c r="Q386" s="43">
        <f>'[6]Base clients'!Q386</f>
        <v>0</v>
      </c>
    </row>
    <row r="387" spans="1:17" x14ac:dyDescent="0.25">
      <c r="A387" s="43" t="str">
        <f>'[6]Base clients'!A387</f>
        <v>C00382</v>
      </c>
      <c r="B387" s="43">
        <f>'[6]Base clients'!B387</f>
        <v>0</v>
      </c>
      <c r="C387" s="43">
        <f>'[6]Base clients'!C387</f>
        <v>0</v>
      </c>
      <c r="D387" s="43">
        <f>'[6]Base clients'!D387</f>
        <v>0</v>
      </c>
      <c r="E387" s="43">
        <f>'[6]Base clients'!E387</f>
        <v>0</v>
      </c>
      <c r="F387" s="43">
        <f>'[6]Base clients'!F387</f>
        <v>0</v>
      </c>
      <c r="G387" s="43">
        <f>'[6]Base clients'!G387</f>
        <v>0</v>
      </c>
      <c r="H387" s="43">
        <f>'[6]Base clients'!H387</f>
        <v>0</v>
      </c>
      <c r="I387" s="43">
        <f>'[6]Base clients'!I387</f>
        <v>0</v>
      </c>
      <c r="J387" s="43">
        <f>'[6]Base clients'!J387</f>
        <v>0</v>
      </c>
      <c r="K387" s="43">
        <f>'[6]Base clients'!K387</f>
        <v>0</v>
      </c>
      <c r="L387" s="43">
        <f>'[6]Base clients'!L387</f>
        <v>0</v>
      </c>
      <c r="M387" s="43">
        <f>'[6]Base clients'!M387</f>
        <v>0</v>
      </c>
      <c r="N387" s="43">
        <f>'[6]Base clients'!N387</f>
        <v>0</v>
      </c>
      <c r="O387" s="43">
        <f>'[6]Base clients'!O387</f>
        <v>0</v>
      </c>
      <c r="P387" s="43">
        <f>'[6]Base clients'!P387</f>
        <v>0</v>
      </c>
      <c r="Q387" s="43">
        <f>'[6]Base clients'!Q387</f>
        <v>0</v>
      </c>
    </row>
    <row r="388" spans="1:17" x14ac:dyDescent="0.25">
      <c r="A388" s="43" t="str">
        <f>'[6]Base clients'!A388</f>
        <v>C00383</v>
      </c>
      <c r="B388" s="43">
        <f>'[6]Base clients'!B388</f>
        <v>0</v>
      </c>
      <c r="C388" s="43">
        <f>'[6]Base clients'!C388</f>
        <v>0</v>
      </c>
      <c r="D388" s="43">
        <f>'[6]Base clients'!D388</f>
        <v>0</v>
      </c>
      <c r="E388" s="43">
        <f>'[6]Base clients'!E388</f>
        <v>0</v>
      </c>
      <c r="F388" s="43">
        <f>'[6]Base clients'!F388</f>
        <v>0</v>
      </c>
      <c r="G388" s="43">
        <f>'[6]Base clients'!G388</f>
        <v>0</v>
      </c>
      <c r="H388" s="43">
        <f>'[6]Base clients'!H388</f>
        <v>0</v>
      </c>
      <c r="I388" s="43">
        <f>'[6]Base clients'!I388</f>
        <v>0</v>
      </c>
      <c r="J388" s="43">
        <f>'[6]Base clients'!J388</f>
        <v>0</v>
      </c>
      <c r="K388" s="43">
        <f>'[6]Base clients'!K388</f>
        <v>0</v>
      </c>
      <c r="L388" s="43">
        <f>'[6]Base clients'!L388</f>
        <v>0</v>
      </c>
      <c r="M388" s="43">
        <f>'[6]Base clients'!M388</f>
        <v>0</v>
      </c>
      <c r="N388" s="43">
        <f>'[6]Base clients'!N388</f>
        <v>0</v>
      </c>
      <c r="O388" s="43">
        <f>'[6]Base clients'!O388</f>
        <v>0</v>
      </c>
      <c r="P388" s="43">
        <f>'[6]Base clients'!P388</f>
        <v>0</v>
      </c>
      <c r="Q388" s="43">
        <f>'[6]Base clients'!Q388</f>
        <v>0</v>
      </c>
    </row>
    <row r="389" spans="1:17" x14ac:dyDescent="0.25">
      <c r="A389" s="43" t="str">
        <f>'[6]Base clients'!A389</f>
        <v>C00384</v>
      </c>
      <c r="B389" s="43">
        <f>'[6]Base clients'!B389</f>
        <v>0</v>
      </c>
      <c r="C389" s="43">
        <f>'[6]Base clients'!C389</f>
        <v>0</v>
      </c>
      <c r="D389" s="43">
        <f>'[6]Base clients'!D389</f>
        <v>0</v>
      </c>
      <c r="E389" s="43">
        <f>'[6]Base clients'!E389</f>
        <v>0</v>
      </c>
      <c r="F389" s="43">
        <f>'[6]Base clients'!F389</f>
        <v>0</v>
      </c>
      <c r="G389" s="43">
        <f>'[6]Base clients'!G389</f>
        <v>0</v>
      </c>
      <c r="H389" s="43">
        <f>'[6]Base clients'!H389</f>
        <v>0</v>
      </c>
      <c r="I389" s="43">
        <f>'[6]Base clients'!I389</f>
        <v>0</v>
      </c>
      <c r="J389" s="43">
        <f>'[6]Base clients'!J389</f>
        <v>0</v>
      </c>
      <c r="K389" s="43">
        <f>'[6]Base clients'!K389</f>
        <v>0</v>
      </c>
      <c r="L389" s="43">
        <f>'[6]Base clients'!L389</f>
        <v>0</v>
      </c>
      <c r="M389" s="43">
        <f>'[6]Base clients'!M389</f>
        <v>0</v>
      </c>
      <c r="N389" s="43">
        <f>'[6]Base clients'!N389</f>
        <v>0</v>
      </c>
      <c r="O389" s="43">
        <f>'[6]Base clients'!O389</f>
        <v>0</v>
      </c>
      <c r="P389" s="43">
        <f>'[6]Base clients'!P389</f>
        <v>0</v>
      </c>
      <c r="Q389" s="43">
        <f>'[6]Base clients'!Q389</f>
        <v>0</v>
      </c>
    </row>
    <row r="390" spans="1:17" x14ac:dyDescent="0.25">
      <c r="A390" s="43" t="str">
        <f>'[6]Base clients'!A390</f>
        <v>C00385</v>
      </c>
      <c r="B390" s="43">
        <f>'[6]Base clients'!B390</f>
        <v>0</v>
      </c>
      <c r="C390" s="43">
        <f>'[6]Base clients'!C390</f>
        <v>0</v>
      </c>
      <c r="D390" s="43">
        <f>'[6]Base clients'!D390</f>
        <v>0</v>
      </c>
      <c r="E390" s="43">
        <f>'[6]Base clients'!E390</f>
        <v>0</v>
      </c>
      <c r="F390" s="43">
        <f>'[6]Base clients'!F390</f>
        <v>0</v>
      </c>
      <c r="G390" s="43">
        <f>'[6]Base clients'!G390</f>
        <v>0</v>
      </c>
      <c r="H390" s="43">
        <f>'[6]Base clients'!H390</f>
        <v>0</v>
      </c>
      <c r="I390" s="43">
        <f>'[6]Base clients'!I390</f>
        <v>0</v>
      </c>
      <c r="J390" s="43">
        <f>'[6]Base clients'!J390</f>
        <v>0</v>
      </c>
      <c r="K390" s="43">
        <f>'[6]Base clients'!K390</f>
        <v>0</v>
      </c>
      <c r="L390" s="43">
        <f>'[6]Base clients'!L390</f>
        <v>0</v>
      </c>
      <c r="M390" s="43">
        <f>'[6]Base clients'!M390</f>
        <v>0</v>
      </c>
      <c r="N390" s="43">
        <f>'[6]Base clients'!N390</f>
        <v>0</v>
      </c>
      <c r="O390" s="43">
        <f>'[6]Base clients'!O390</f>
        <v>0</v>
      </c>
      <c r="P390" s="43">
        <f>'[6]Base clients'!P390</f>
        <v>0</v>
      </c>
      <c r="Q390" s="43">
        <f>'[6]Base clients'!Q390</f>
        <v>0</v>
      </c>
    </row>
    <row r="391" spans="1:17" x14ac:dyDescent="0.25">
      <c r="A391" s="43" t="str">
        <f>'[6]Base clients'!A391</f>
        <v>C00386</v>
      </c>
      <c r="B391" s="43">
        <f>'[6]Base clients'!B391</f>
        <v>0</v>
      </c>
      <c r="C391" s="43">
        <f>'[6]Base clients'!C391</f>
        <v>0</v>
      </c>
      <c r="D391" s="43">
        <f>'[6]Base clients'!D391</f>
        <v>0</v>
      </c>
      <c r="E391" s="43">
        <f>'[6]Base clients'!E391</f>
        <v>0</v>
      </c>
      <c r="F391" s="43">
        <f>'[6]Base clients'!F391</f>
        <v>0</v>
      </c>
      <c r="G391" s="43">
        <f>'[6]Base clients'!G391</f>
        <v>0</v>
      </c>
      <c r="H391" s="43">
        <f>'[6]Base clients'!H391</f>
        <v>0</v>
      </c>
      <c r="I391" s="43">
        <f>'[6]Base clients'!I391</f>
        <v>0</v>
      </c>
      <c r="J391" s="43">
        <f>'[6]Base clients'!J391</f>
        <v>0</v>
      </c>
      <c r="K391" s="43">
        <f>'[6]Base clients'!K391</f>
        <v>0</v>
      </c>
      <c r="L391" s="43">
        <f>'[6]Base clients'!L391</f>
        <v>0</v>
      </c>
      <c r="M391" s="43">
        <f>'[6]Base clients'!M391</f>
        <v>0</v>
      </c>
      <c r="N391" s="43">
        <f>'[6]Base clients'!N391</f>
        <v>0</v>
      </c>
      <c r="O391" s="43">
        <f>'[6]Base clients'!O391</f>
        <v>0</v>
      </c>
      <c r="P391" s="43">
        <f>'[6]Base clients'!P391</f>
        <v>0</v>
      </c>
      <c r="Q391" s="43">
        <f>'[6]Base clients'!Q391</f>
        <v>0</v>
      </c>
    </row>
    <row r="392" spans="1:17" x14ac:dyDescent="0.25">
      <c r="A392" s="43" t="str">
        <f>'[6]Base clients'!A392</f>
        <v>C00387</v>
      </c>
      <c r="B392" s="43">
        <f>'[6]Base clients'!B392</f>
        <v>0</v>
      </c>
      <c r="C392" s="43">
        <f>'[6]Base clients'!C392</f>
        <v>0</v>
      </c>
      <c r="D392" s="43">
        <f>'[6]Base clients'!D392</f>
        <v>0</v>
      </c>
      <c r="E392" s="43">
        <f>'[6]Base clients'!E392</f>
        <v>0</v>
      </c>
      <c r="F392" s="43">
        <f>'[6]Base clients'!F392</f>
        <v>0</v>
      </c>
      <c r="G392" s="43">
        <f>'[6]Base clients'!G392</f>
        <v>0</v>
      </c>
      <c r="H392" s="43">
        <f>'[6]Base clients'!H392</f>
        <v>0</v>
      </c>
      <c r="I392" s="43">
        <f>'[6]Base clients'!I392</f>
        <v>0</v>
      </c>
      <c r="J392" s="43">
        <f>'[6]Base clients'!J392</f>
        <v>0</v>
      </c>
      <c r="K392" s="43">
        <f>'[6]Base clients'!K392</f>
        <v>0</v>
      </c>
      <c r="L392" s="43">
        <f>'[6]Base clients'!L392</f>
        <v>0</v>
      </c>
      <c r="M392" s="43">
        <f>'[6]Base clients'!M392</f>
        <v>0</v>
      </c>
      <c r="N392" s="43">
        <f>'[6]Base clients'!N392</f>
        <v>0</v>
      </c>
      <c r="O392" s="43">
        <f>'[6]Base clients'!O392</f>
        <v>0</v>
      </c>
      <c r="P392" s="43">
        <f>'[6]Base clients'!P392</f>
        <v>0</v>
      </c>
      <c r="Q392" s="43">
        <f>'[6]Base clients'!Q392</f>
        <v>0</v>
      </c>
    </row>
    <row r="393" spans="1:17" x14ac:dyDescent="0.25">
      <c r="A393" s="43" t="str">
        <f>'[6]Base clients'!A393</f>
        <v>C00388</v>
      </c>
      <c r="B393" s="43">
        <f>'[6]Base clients'!B393</f>
        <v>0</v>
      </c>
      <c r="C393" s="43">
        <f>'[6]Base clients'!C393</f>
        <v>0</v>
      </c>
      <c r="D393" s="43">
        <f>'[6]Base clients'!D393</f>
        <v>0</v>
      </c>
      <c r="E393" s="43">
        <f>'[6]Base clients'!E393</f>
        <v>0</v>
      </c>
      <c r="F393" s="43">
        <f>'[6]Base clients'!F393</f>
        <v>0</v>
      </c>
      <c r="G393" s="43">
        <f>'[6]Base clients'!G393</f>
        <v>0</v>
      </c>
      <c r="H393" s="43">
        <f>'[6]Base clients'!H393</f>
        <v>0</v>
      </c>
      <c r="I393" s="43">
        <f>'[6]Base clients'!I393</f>
        <v>0</v>
      </c>
      <c r="J393" s="43">
        <f>'[6]Base clients'!J393</f>
        <v>0</v>
      </c>
      <c r="K393" s="43">
        <f>'[6]Base clients'!K393</f>
        <v>0</v>
      </c>
      <c r="L393" s="43">
        <f>'[6]Base clients'!L393</f>
        <v>0</v>
      </c>
      <c r="M393" s="43">
        <f>'[6]Base clients'!M393</f>
        <v>0</v>
      </c>
      <c r="N393" s="43">
        <f>'[6]Base clients'!N393</f>
        <v>0</v>
      </c>
      <c r="O393" s="43">
        <f>'[6]Base clients'!O393</f>
        <v>0</v>
      </c>
      <c r="P393" s="43">
        <f>'[6]Base clients'!P393</f>
        <v>0</v>
      </c>
      <c r="Q393" s="43">
        <f>'[6]Base clients'!Q393</f>
        <v>0</v>
      </c>
    </row>
    <row r="394" spans="1:17" x14ac:dyDescent="0.25">
      <c r="A394" s="43" t="str">
        <f>'[6]Base clients'!A394</f>
        <v>C00389</v>
      </c>
      <c r="B394" s="43">
        <f>'[6]Base clients'!B394</f>
        <v>0</v>
      </c>
      <c r="C394" s="43">
        <f>'[6]Base clients'!C394</f>
        <v>0</v>
      </c>
      <c r="D394" s="43">
        <f>'[6]Base clients'!D394</f>
        <v>0</v>
      </c>
      <c r="E394" s="43">
        <f>'[6]Base clients'!E394</f>
        <v>0</v>
      </c>
      <c r="F394" s="43">
        <f>'[6]Base clients'!F394</f>
        <v>0</v>
      </c>
      <c r="G394" s="43">
        <f>'[6]Base clients'!G394</f>
        <v>0</v>
      </c>
      <c r="H394" s="43">
        <f>'[6]Base clients'!H394</f>
        <v>0</v>
      </c>
      <c r="I394" s="43">
        <f>'[6]Base clients'!I394</f>
        <v>0</v>
      </c>
      <c r="J394" s="43">
        <f>'[6]Base clients'!J394</f>
        <v>0</v>
      </c>
      <c r="K394" s="43">
        <f>'[6]Base clients'!K394</f>
        <v>0</v>
      </c>
      <c r="L394" s="43">
        <f>'[6]Base clients'!L394</f>
        <v>0</v>
      </c>
      <c r="M394" s="43">
        <f>'[6]Base clients'!M394</f>
        <v>0</v>
      </c>
      <c r="N394" s="43">
        <f>'[6]Base clients'!N394</f>
        <v>0</v>
      </c>
      <c r="O394" s="43">
        <f>'[6]Base clients'!O394</f>
        <v>0</v>
      </c>
      <c r="P394" s="43">
        <f>'[6]Base clients'!P394</f>
        <v>0</v>
      </c>
      <c r="Q394" s="43">
        <f>'[6]Base clients'!Q394</f>
        <v>0</v>
      </c>
    </row>
    <row r="395" spans="1:17" x14ac:dyDescent="0.25">
      <c r="A395" s="43" t="str">
        <f>'[6]Base clients'!A395</f>
        <v>C00390</v>
      </c>
      <c r="B395" s="43">
        <f>'[6]Base clients'!B395</f>
        <v>0</v>
      </c>
      <c r="C395" s="43">
        <f>'[6]Base clients'!C395</f>
        <v>0</v>
      </c>
      <c r="D395" s="43">
        <f>'[6]Base clients'!D395</f>
        <v>0</v>
      </c>
      <c r="E395" s="43">
        <f>'[6]Base clients'!E395</f>
        <v>0</v>
      </c>
      <c r="F395" s="43">
        <f>'[6]Base clients'!F395</f>
        <v>0</v>
      </c>
      <c r="G395" s="43">
        <f>'[6]Base clients'!G395</f>
        <v>0</v>
      </c>
      <c r="H395" s="43">
        <f>'[6]Base clients'!H395</f>
        <v>0</v>
      </c>
      <c r="I395" s="43">
        <f>'[6]Base clients'!I395</f>
        <v>0</v>
      </c>
      <c r="J395" s="43">
        <f>'[6]Base clients'!J395</f>
        <v>0</v>
      </c>
      <c r="K395" s="43">
        <f>'[6]Base clients'!K395</f>
        <v>0</v>
      </c>
      <c r="L395" s="43">
        <f>'[6]Base clients'!L395</f>
        <v>0</v>
      </c>
      <c r="M395" s="43">
        <f>'[6]Base clients'!M395</f>
        <v>0</v>
      </c>
      <c r="N395" s="43">
        <f>'[6]Base clients'!N395</f>
        <v>0</v>
      </c>
      <c r="O395" s="43">
        <f>'[6]Base clients'!O395</f>
        <v>0</v>
      </c>
      <c r="P395" s="43">
        <f>'[6]Base clients'!P395</f>
        <v>0</v>
      </c>
      <c r="Q395" s="43">
        <f>'[6]Base clients'!Q395</f>
        <v>0</v>
      </c>
    </row>
    <row r="396" spans="1:17" x14ac:dyDescent="0.25">
      <c r="A396" s="43" t="str">
        <f>'[6]Base clients'!A396</f>
        <v>C00391</v>
      </c>
      <c r="B396" s="43">
        <f>'[6]Base clients'!B396</f>
        <v>0</v>
      </c>
      <c r="C396" s="43">
        <f>'[6]Base clients'!C396</f>
        <v>0</v>
      </c>
      <c r="D396" s="43">
        <f>'[6]Base clients'!D396</f>
        <v>0</v>
      </c>
      <c r="E396" s="43">
        <f>'[6]Base clients'!E396</f>
        <v>0</v>
      </c>
      <c r="F396" s="43">
        <f>'[6]Base clients'!F396</f>
        <v>0</v>
      </c>
      <c r="G396" s="43">
        <f>'[6]Base clients'!G396</f>
        <v>0</v>
      </c>
      <c r="H396" s="43">
        <f>'[6]Base clients'!H396</f>
        <v>0</v>
      </c>
      <c r="I396" s="43">
        <f>'[6]Base clients'!I396</f>
        <v>0</v>
      </c>
      <c r="J396" s="43">
        <f>'[6]Base clients'!J396</f>
        <v>0</v>
      </c>
      <c r="K396" s="43">
        <f>'[6]Base clients'!K396</f>
        <v>0</v>
      </c>
      <c r="L396" s="43">
        <f>'[6]Base clients'!L396</f>
        <v>0</v>
      </c>
      <c r="M396" s="43">
        <f>'[6]Base clients'!M396</f>
        <v>0</v>
      </c>
      <c r="N396" s="43">
        <f>'[6]Base clients'!N396</f>
        <v>0</v>
      </c>
      <c r="O396" s="43">
        <f>'[6]Base clients'!O396</f>
        <v>0</v>
      </c>
      <c r="P396" s="43">
        <f>'[6]Base clients'!P396</f>
        <v>0</v>
      </c>
      <c r="Q396" s="43">
        <f>'[6]Base clients'!Q396</f>
        <v>0</v>
      </c>
    </row>
    <row r="397" spans="1:17" x14ac:dyDescent="0.25">
      <c r="A397" s="43" t="str">
        <f>'[6]Base clients'!A397</f>
        <v>C00392</v>
      </c>
      <c r="B397" s="43">
        <f>'[6]Base clients'!B397</f>
        <v>0</v>
      </c>
      <c r="C397" s="43">
        <f>'[6]Base clients'!C397</f>
        <v>0</v>
      </c>
      <c r="D397" s="43">
        <f>'[6]Base clients'!D397</f>
        <v>0</v>
      </c>
      <c r="E397" s="43">
        <f>'[6]Base clients'!E397</f>
        <v>0</v>
      </c>
      <c r="F397" s="43">
        <f>'[6]Base clients'!F397</f>
        <v>0</v>
      </c>
      <c r="G397" s="43">
        <f>'[6]Base clients'!G397</f>
        <v>0</v>
      </c>
      <c r="H397" s="43">
        <f>'[6]Base clients'!H397</f>
        <v>0</v>
      </c>
      <c r="I397" s="43">
        <f>'[6]Base clients'!I397</f>
        <v>0</v>
      </c>
      <c r="J397" s="43">
        <f>'[6]Base clients'!J397</f>
        <v>0</v>
      </c>
      <c r="K397" s="43">
        <f>'[6]Base clients'!K397</f>
        <v>0</v>
      </c>
      <c r="L397" s="43">
        <f>'[6]Base clients'!L397</f>
        <v>0</v>
      </c>
      <c r="M397" s="43">
        <f>'[6]Base clients'!M397</f>
        <v>0</v>
      </c>
      <c r="N397" s="43">
        <f>'[6]Base clients'!N397</f>
        <v>0</v>
      </c>
      <c r="O397" s="43">
        <f>'[6]Base clients'!O397</f>
        <v>0</v>
      </c>
      <c r="P397" s="43">
        <f>'[6]Base clients'!P397</f>
        <v>0</v>
      </c>
      <c r="Q397" s="43">
        <f>'[6]Base clients'!Q397</f>
        <v>0</v>
      </c>
    </row>
    <row r="398" spans="1:17" x14ac:dyDescent="0.25">
      <c r="A398" s="43" t="str">
        <f>'[6]Base clients'!A398</f>
        <v>C00393</v>
      </c>
      <c r="B398" s="43">
        <f>'[6]Base clients'!B398</f>
        <v>0</v>
      </c>
      <c r="C398" s="43">
        <f>'[6]Base clients'!C398</f>
        <v>0</v>
      </c>
      <c r="D398" s="43">
        <f>'[6]Base clients'!D398</f>
        <v>0</v>
      </c>
      <c r="E398" s="43">
        <f>'[6]Base clients'!E398</f>
        <v>0</v>
      </c>
      <c r="F398" s="43">
        <f>'[6]Base clients'!F398</f>
        <v>0</v>
      </c>
      <c r="G398" s="43">
        <f>'[6]Base clients'!G398</f>
        <v>0</v>
      </c>
      <c r="H398" s="43">
        <f>'[6]Base clients'!H398</f>
        <v>0</v>
      </c>
      <c r="I398" s="43">
        <f>'[6]Base clients'!I398</f>
        <v>0</v>
      </c>
      <c r="J398" s="43">
        <f>'[6]Base clients'!J398</f>
        <v>0</v>
      </c>
      <c r="K398" s="43">
        <f>'[6]Base clients'!K398</f>
        <v>0</v>
      </c>
      <c r="L398" s="43">
        <f>'[6]Base clients'!L398</f>
        <v>0</v>
      </c>
      <c r="M398" s="43">
        <f>'[6]Base clients'!M398</f>
        <v>0</v>
      </c>
      <c r="N398" s="43">
        <f>'[6]Base clients'!N398</f>
        <v>0</v>
      </c>
      <c r="O398" s="43">
        <f>'[6]Base clients'!O398</f>
        <v>0</v>
      </c>
      <c r="P398" s="43">
        <f>'[6]Base clients'!P398</f>
        <v>0</v>
      </c>
      <c r="Q398" s="43">
        <f>'[6]Base clients'!Q398</f>
        <v>0</v>
      </c>
    </row>
    <row r="399" spans="1:17" x14ac:dyDescent="0.25">
      <c r="A399" s="43" t="str">
        <f>'[6]Base clients'!A399</f>
        <v>C00394</v>
      </c>
      <c r="B399" s="43">
        <f>'[6]Base clients'!B399</f>
        <v>0</v>
      </c>
      <c r="C399" s="43">
        <f>'[6]Base clients'!C399</f>
        <v>0</v>
      </c>
      <c r="D399" s="43">
        <f>'[6]Base clients'!D399</f>
        <v>0</v>
      </c>
      <c r="E399" s="43">
        <f>'[6]Base clients'!E399</f>
        <v>0</v>
      </c>
      <c r="F399" s="43">
        <f>'[6]Base clients'!F399</f>
        <v>0</v>
      </c>
      <c r="G399" s="43">
        <f>'[6]Base clients'!G399</f>
        <v>0</v>
      </c>
      <c r="H399" s="43">
        <f>'[6]Base clients'!H399</f>
        <v>0</v>
      </c>
      <c r="I399" s="43">
        <f>'[6]Base clients'!I399</f>
        <v>0</v>
      </c>
      <c r="J399" s="43">
        <f>'[6]Base clients'!J399</f>
        <v>0</v>
      </c>
      <c r="K399" s="43">
        <f>'[6]Base clients'!K399</f>
        <v>0</v>
      </c>
      <c r="L399" s="43">
        <f>'[6]Base clients'!L399</f>
        <v>0</v>
      </c>
      <c r="M399" s="43">
        <f>'[6]Base clients'!M399</f>
        <v>0</v>
      </c>
      <c r="N399" s="43">
        <f>'[6]Base clients'!N399</f>
        <v>0</v>
      </c>
      <c r="O399" s="43">
        <f>'[6]Base clients'!O399</f>
        <v>0</v>
      </c>
      <c r="P399" s="43">
        <f>'[6]Base clients'!P399</f>
        <v>0</v>
      </c>
      <c r="Q399" s="43">
        <f>'[6]Base clients'!Q399</f>
        <v>0</v>
      </c>
    </row>
    <row r="400" spans="1:17" x14ac:dyDescent="0.25">
      <c r="A400" s="43" t="str">
        <f>'[6]Base clients'!A400</f>
        <v>C00395</v>
      </c>
      <c r="B400" s="43">
        <f>'[6]Base clients'!B400</f>
        <v>0</v>
      </c>
      <c r="C400" s="43">
        <f>'[6]Base clients'!C400</f>
        <v>0</v>
      </c>
      <c r="D400" s="43">
        <f>'[6]Base clients'!D400</f>
        <v>0</v>
      </c>
      <c r="E400" s="43">
        <f>'[6]Base clients'!E400</f>
        <v>0</v>
      </c>
      <c r="F400" s="43">
        <f>'[6]Base clients'!F400</f>
        <v>0</v>
      </c>
      <c r="G400" s="43">
        <f>'[6]Base clients'!G400</f>
        <v>0</v>
      </c>
      <c r="H400" s="43">
        <f>'[6]Base clients'!H400</f>
        <v>0</v>
      </c>
      <c r="I400" s="43">
        <f>'[6]Base clients'!I400</f>
        <v>0</v>
      </c>
      <c r="J400" s="43">
        <f>'[6]Base clients'!J400</f>
        <v>0</v>
      </c>
      <c r="K400" s="43">
        <f>'[6]Base clients'!K400</f>
        <v>0</v>
      </c>
      <c r="L400" s="43">
        <f>'[6]Base clients'!L400</f>
        <v>0</v>
      </c>
      <c r="M400" s="43">
        <f>'[6]Base clients'!M400</f>
        <v>0</v>
      </c>
      <c r="N400" s="43">
        <f>'[6]Base clients'!N400</f>
        <v>0</v>
      </c>
      <c r="O400" s="43">
        <f>'[6]Base clients'!O400</f>
        <v>0</v>
      </c>
      <c r="P400" s="43">
        <f>'[6]Base clients'!P400</f>
        <v>0</v>
      </c>
      <c r="Q400" s="43">
        <f>'[6]Base clients'!Q400</f>
        <v>0</v>
      </c>
    </row>
    <row r="401" spans="1:17" x14ac:dyDescent="0.25">
      <c r="A401" s="43" t="str">
        <f>'[6]Base clients'!A401</f>
        <v>C00396</v>
      </c>
      <c r="B401" s="43">
        <f>'[6]Base clients'!B401</f>
        <v>0</v>
      </c>
      <c r="C401" s="43">
        <f>'[6]Base clients'!C401</f>
        <v>0</v>
      </c>
      <c r="D401" s="43">
        <f>'[6]Base clients'!D401</f>
        <v>0</v>
      </c>
      <c r="E401" s="43">
        <f>'[6]Base clients'!E401</f>
        <v>0</v>
      </c>
      <c r="F401" s="43">
        <f>'[6]Base clients'!F401</f>
        <v>0</v>
      </c>
      <c r="G401" s="43">
        <f>'[6]Base clients'!G401</f>
        <v>0</v>
      </c>
      <c r="H401" s="43">
        <f>'[6]Base clients'!H401</f>
        <v>0</v>
      </c>
      <c r="I401" s="43">
        <f>'[6]Base clients'!I401</f>
        <v>0</v>
      </c>
      <c r="J401" s="43">
        <f>'[6]Base clients'!J401</f>
        <v>0</v>
      </c>
      <c r="K401" s="43">
        <f>'[6]Base clients'!K401</f>
        <v>0</v>
      </c>
      <c r="L401" s="43">
        <f>'[6]Base clients'!L401</f>
        <v>0</v>
      </c>
      <c r="M401" s="43">
        <f>'[6]Base clients'!M401</f>
        <v>0</v>
      </c>
      <c r="N401" s="43">
        <f>'[6]Base clients'!N401</f>
        <v>0</v>
      </c>
      <c r="O401" s="43">
        <f>'[6]Base clients'!O401</f>
        <v>0</v>
      </c>
      <c r="P401" s="43">
        <f>'[6]Base clients'!P401</f>
        <v>0</v>
      </c>
      <c r="Q401" s="43">
        <f>'[6]Base clients'!Q401</f>
        <v>0</v>
      </c>
    </row>
    <row r="402" spans="1:17" x14ac:dyDescent="0.25">
      <c r="A402" s="43" t="str">
        <f>'[6]Base clients'!A402</f>
        <v>C00397</v>
      </c>
      <c r="B402" s="43">
        <f>'[6]Base clients'!B402</f>
        <v>0</v>
      </c>
      <c r="C402" s="43">
        <f>'[6]Base clients'!C402</f>
        <v>0</v>
      </c>
      <c r="D402" s="43">
        <f>'[6]Base clients'!D402</f>
        <v>0</v>
      </c>
      <c r="E402" s="43">
        <f>'[6]Base clients'!E402</f>
        <v>0</v>
      </c>
      <c r="F402" s="43">
        <f>'[6]Base clients'!F402</f>
        <v>0</v>
      </c>
      <c r="G402" s="43">
        <f>'[6]Base clients'!G402</f>
        <v>0</v>
      </c>
      <c r="H402" s="43">
        <f>'[6]Base clients'!H402</f>
        <v>0</v>
      </c>
      <c r="I402" s="43">
        <f>'[6]Base clients'!I402</f>
        <v>0</v>
      </c>
      <c r="J402" s="43">
        <f>'[6]Base clients'!J402</f>
        <v>0</v>
      </c>
      <c r="K402" s="43">
        <f>'[6]Base clients'!K402</f>
        <v>0</v>
      </c>
      <c r="L402" s="43">
        <f>'[6]Base clients'!L402</f>
        <v>0</v>
      </c>
      <c r="M402" s="43">
        <f>'[6]Base clients'!M402</f>
        <v>0</v>
      </c>
      <c r="N402" s="43">
        <f>'[6]Base clients'!N402</f>
        <v>0</v>
      </c>
      <c r="O402" s="43">
        <f>'[6]Base clients'!O402</f>
        <v>0</v>
      </c>
      <c r="P402" s="43">
        <f>'[6]Base clients'!P402</f>
        <v>0</v>
      </c>
      <c r="Q402" s="43">
        <f>'[6]Base clients'!Q402</f>
        <v>0</v>
      </c>
    </row>
    <row r="403" spans="1:17" x14ac:dyDescent="0.25">
      <c r="A403" s="43" t="str">
        <f>'[6]Base clients'!A403</f>
        <v>C00398</v>
      </c>
      <c r="B403" s="43">
        <f>'[6]Base clients'!B403</f>
        <v>0</v>
      </c>
      <c r="C403" s="43">
        <f>'[6]Base clients'!C403</f>
        <v>0</v>
      </c>
      <c r="D403" s="43">
        <f>'[6]Base clients'!D403</f>
        <v>0</v>
      </c>
      <c r="E403" s="43">
        <f>'[6]Base clients'!E403</f>
        <v>0</v>
      </c>
      <c r="F403" s="43">
        <f>'[6]Base clients'!F403</f>
        <v>0</v>
      </c>
      <c r="G403" s="43">
        <f>'[6]Base clients'!G403</f>
        <v>0</v>
      </c>
      <c r="H403" s="43">
        <f>'[6]Base clients'!H403</f>
        <v>0</v>
      </c>
      <c r="I403" s="43">
        <f>'[6]Base clients'!I403</f>
        <v>0</v>
      </c>
      <c r="J403" s="43">
        <f>'[6]Base clients'!J403</f>
        <v>0</v>
      </c>
      <c r="K403" s="43">
        <f>'[6]Base clients'!K403</f>
        <v>0</v>
      </c>
      <c r="L403" s="43">
        <f>'[6]Base clients'!L403</f>
        <v>0</v>
      </c>
      <c r="M403" s="43">
        <f>'[6]Base clients'!M403</f>
        <v>0</v>
      </c>
      <c r="N403" s="43">
        <f>'[6]Base clients'!N403</f>
        <v>0</v>
      </c>
      <c r="O403" s="43">
        <f>'[6]Base clients'!O403</f>
        <v>0</v>
      </c>
      <c r="P403" s="43">
        <f>'[6]Base clients'!P403</f>
        <v>0</v>
      </c>
      <c r="Q403" s="43">
        <f>'[6]Base clients'!Q403</f>
        <v>0</v>
      </c>
    </row>
    <row r="404" spans="1:17" x14ac:dyDescent="0.25">
      <c r="A404" s="43" t="str">
        <f>'[6]Base clients'!A404</f>
        <v>C00399</v>
      </c>
      <c r="B404" s="43">
        <f>'[6]Base clients'!B404</f>
        <v>0</v>
      </c>
      <c r="C404" s="43">
        <f>'[6]Base clients'!C404</f>
        <v>0</v>
      </c>
      <c r="D404" s="43">
        <f>'[6]Base clients'!D404</f>
        <v>0</v>
      </c>
      <c r="E404" s="43">
        <f>'[6]Base clients'!E404</f>
        <v>0</v>
      </c>
      <c r="F404" s="43">
        <f>'[6]Base clients'!F404</f>
        <v>0</v>
      </c>
      <c r="G404" s="43">
        <f>'[6]Base clients'!G404</f>
        <v>0</v>
      </c>
      <c r="H404" s="43">
        <f>'[6]Base clients'!H404</f>
        <v>0</v>
      </c>
      <c r="I404" s="43">
        <f>'[6]Base clients'!I404</f>
        <v>0</v>
      </c>
      <c r="J404" s="43">
        <f>'[6]Base clients'!J404</f>
        <v>0</v>
      </c>
      <c r="K404" s="43">
        <f>'[6]Base clients'!K404</f>
        <v>0</v>
      </c>
      <c r="L404" s="43">
        <f>'[6]Base clients'!L404</f>
        <v>0</v>
      </c>
      <c r="M404" s="43">
        <f>'[6]Base clients'!M404</f>
        <v>0</v>
      </c>
      <c r="N404" s="43">
        <f>'[6]Base clients'!N404</f>
        <v>0</v>
      </c>
      <c r="O404" s="43">
        <f>'[6]Base clients'!O404</f>
        <v>0</v>
      </c>
      <c r="P404" s="43">
        <f>'[6]Base clients'!P404</f>
        <v>0</v>
      </c>
      <c r="Q404" s="43">
        <f>'[6]Base clients'!Q404</f>
        <v>0</v>
      </c>
    </row>
    <row r="405" spans="1:17" x14ac:dyDescent="0.25">
      <c r="A405" s="43" t="str">
        <f>'[6]Base clients'!A405</f>
        <v>C00400</v>
      </c>
      <c r="B405" s="43">
        <f>'[6]Base clients'!B405</f>
        <v>0</v>
      </c>
      <c r="C405" s="43">
        <f>'[6]Base clients'!C405</f>
        <v>0</v>
      </c>
      <c r="D405" s="43">
        <f>'[6]Base clients'!D405</f>
        <v>0</v>
      </c>
      <c r="E405" s="43">
        <f>'[6]Base clients'!E405</f>
        <v>0</v>
      </c>
      <c r="F405" s="43">
        <f>'[6]Base clients'!F405</f>
        <v>0</v>
      </c>
      <c r="G405" s="43">
        <f>'[6]Base clients'!G405</f>
        <v>0</v>
      </c>
      <c r="H405" s="43">
        <f>'[6]Base clients'!H405</f>
        <v>0</v>
      </c>
      <c r="I405" s="43">
        <f>'[6]Base clients'!I405</f>
        <v>0</v>
      </c>
      <c r="J405" s="43">
        <f>'[6]Base clients'!J405</f>
        <v>0</v>
      </c>
      <c r="K405" s="43">
        <f>'[6]Base clients'!K405</f>
        <v>0</v>
      </c>
      <c r="L405" s="43">
        <f>'[6]Base clients'!L405</f>
        <v>0</v>
      </c>
      <c r="M405" s="43">
        <f>'[6]Base clients'!M405</f>
        <v>0</v>
      </c>
      <c r="N405" s="43">
        <f>'[6]Base clients'!N405</f>
        <v>0</v>
      </c>
      <c r="O405" s="43">
        <f>'[6]Base clients'!O405</f>
        <v>0</v>
      </c>
      <c r="P405" s="43">
        <f>'[6]Base clients'!P405</f>
        <v>0</v>
      </c>
      <c r="Q405" s="43">
        <f>'[6]Base clients'!Q405</f>
        <v>0</v>
      </c>
    </row>
    <row r="406" spans="1:17" x14ac:dyDescent="0.25">
      <c r="A406" s="43" t="str">
        <f>'[6]Base clients'!A406</f>
        <v>C00401</v>
      </c>
      <c r="B406" s="43">
        <f>'[6]Base clients'!B406</f>
        <v>0</v>
      </c>
      <c r="C406" s="43">
        <f>'[6]Base clients'!C406</f>
        <v>0</v>
      </c>
      <c r="D406" s="43">
        <f>'[6]Base clients'!D406</f>
        <v>0</v>
      </c>
      <c r="E406" s="43">
        <f>'[6]Base clients'!E406</f>
        <v>0</v>
      </c>
      <c r="F406" s="43">
        <f>'[6]Base clients'!F406</f>
        <v>0</v>
      </c>
      <c r="G406" s="43">
        <f>'[6]Base clients'!G406</f>
        <v>0</v>
      </c>
      <c r="H406" s="43">
        <f>'[6]Base clients'!H406</f>
        <v>0</v>
      </c>
      <c r="I406" s="43">
        <f>'[6]Base clients'!I406</f>
        <v>0</v>
      </c>
      <c r="J406" s="43">
        <f>'[6]Base clients'!J406</f>
        <v>0</v>
      </c>
      <c r="K406" s="43">
        <f>'[6]Base clients'!K406</f>
        <v>0</v>
      </c>
      <c r="L406" s="43">
        <f>'[6]Base clients'!L406</f>
        <v>0</v>
      </c>
      <c r="M406" s="43">
        <f>'[6]Base clients'!M406</f>
        <v>0</v>
      </c>
      <c r="N406" s="43">
        <f>'[6]Base clients'!N406</f>
        <v>0</v>
      </c>
      <c r="O406" s="43">
        <f>'[6]Base clients'!O406</f>
        <v>0</v>
      </c>
      <c r="P406" s="43">
        <f>'[6]Base clients'!P406</f>
        <v>0</v>
      </c>
      <c r="Q406" s="43">
        <f>'[6]Base clients'!Q406</f>
        <v>0</v>
      </c>
    </row>
    <row r="407" spans="1:17" x14ac:dyDescent="0.25">
      <c r="A407" s="43" t="str">
        <f>'[6]Base clients'!A407</f>
        <v>C00402</v>
      </c>
      <c r="B407" s="43">
        <f>'[6]Base clients'!B407</f>
        <v>0</v>
      </c>
      <c r="C407" s="43">
        <f>'[6]Base clients'!C407</f>
        <v>0</v>
      </c>
      <c r="D407" s="43">
        <f>'[6]Base clients'!D407</f>
        <v>0</v>
      </c>
      <c r="E407" s="43">
        <f>'[6]Base clients'!E407</f>
        <v>0</v>
      </c>
      <c r="F407" s="43">
        <f>'[6]Base clients'!F407</f>
        <v>0</v>
      </c>
      <c r="G407" s="43">
        <f>'[6]Base clients'!G407</f>
        <v>0</v>
      </c>
      <c r="H407" s="43">
        <f>'[6]Base clients'!H407</f>
        <v>0</v>
      </c>
      <c r="I407" s="43">
        <f>'[6]Base clients'!I407</f>
        <v>0</v>
      </c>
      <c r="J407" s="43">
        <f>'[6]Base clients'!J407</f>
        <v>0</v>
      </c>
      <c r="K407" s="43">
        <f>'[6]Base clients'!K407</f>
        <v>0</v>
      </c>
      <c r="L407" s="43">
        <f>'[6]Base clients'!L407</f>
        <v>0</v>
      </c>
      <c r="M407" s="43">
        <f>'[6]Base clients'!M407</f>
        <v>0</v>
      </c>
      <c r="N407" s="43">
        <f>'[6]Base clients'!N407</f>
        <v>0</v>
      </c>
      <c r="O407" s="43">
        <f>'[6]Base clients'!O407</f>
        <v>0</v>
      </c>
      <c r="P407" s="43">
        <f>'[6]Base clients'!P407</f>
        <v>0</v>
      </c>
      <c r="Q407" s="43">
        <f>'[6]Base clients'!Q407</f>
        <v>0</v>
      </c>
    </row>
    <row r="408" spans="1:17" x14ac:dyDescent="0.25">
      <c r="A408" s="43" t="str">
        <f>'[6]Base clients'!A408</f>
        <v>C00403</v>
      </c>
      <c r="B408" s="43">
        <f>'[6]Base clients'!B408</f>
        <v>0</v>
      </c>
      <c r="C408" s="43">
        <f>'[6]Base clients'!C408</f>
        <v>0</v>
      </c>
      <c r="D408" s="43">
        <f>'[6]Base clients'!D408</f>
        <v>0</v>
      </c>
      <c r="E408" s="43">
        <f>'[6]Base clients'!E408</f>
        <v>0</v>
      </c>
      <c r="F408" s="43">
        <f>'[6]Base clients'!F408</f>
        <v>0</v>
      </c>
      <c r="G408" s="43">
        <f>'[6]Base clients'!G408</f>
        <v>0</v>
      </c>
      <c r="H408" s="43">
        <f>'[6]Base clients'!H408</f>
        <v>0</v>
      </c>
      <c r="I408" s="43">
        <f>'[6]Base clients'!I408</f>
        <v>0</v>
      </c>
      <c r="J408" s="43">
        <f>'[6]Base clients'!J408</f>
        <v>0</v>
      </c>
      <c r="K408" s="43">
        <f>'[6]Base clients'!K408</f>
        <v>0</v>
      </c>
      <c r="L408" s="43">
        <f>'[6]Base clients'!L408</f>
        <v>0</v>
      </c>
      <c r="M408" s="43">
        <f>'[6]Base clients'!M408</f>
        <v>0</v>
      </c>
      <c r="N408" s="43">
        <f>'[6]Base clients'!N408</f>
        <v>0</v>
      </c>
      <c r="O408" s="43">
        <f>'[6]Base clients'!O408</f>
        <v>0</v>
      </c>
      <c r="P408" s="43">
        <f>'[6]Base clients'!P408</f>
        <v>0</v>
      </c>
      <c r="Q408" s="43">
        <f>'[6]Base clients'!Q408</f>
        <v>0</v>
      </c>
    </row>
    <row r="409" spans="1:17" x14ac:dyDescent="0.25">
      <c r="A409" s="43" t="str">
        <f>'[6]Base clients'!A409</f>
        <v>C00404</v>
      </c>
      <c r="B409" s="43">
        <f>'[6]Base clients'!B409</f>
        <v>0</v>
      </c>
      <c r="C409" s="43">
        <f>'[6]Base clients'!C409</f>
        <v>0</v>
      </c>
      <c r="D409" s="43">
        <f>'[6]Base clients'!D409</f>
        <v>0</v>
      </c>
      <c r="E409" s="43">
        <f>'[6]Base clients'!E409</f>
        <v>0</v>
      </c>
      <c r="F409" s="43">
        <f>'[6]Base clients'!F409</f>
        <v>0</v>
      </c>
      <c r="G409" s="43">
        <f>'[6]Base clients'!G409</f>
        <v>0</v>
      </c>
      <c r="H409" s="43">
        <f>'[6]Base clients'!H409</f>
        <v>0</v>
      </c>
      <c r="I409" s="43">
        <f>'[6]Base clients'!I409</f>
        <v>0</v>
      </c>
      <c r="J409" s="43">
        <f>'[6]Base clients'!J409</f>
        <v>0</v>
      </c>
      <c r="K409" s="43">
        <f>'[6]Base clients'!K409</f>
        <v>0</v>
      </c>
      <c r="L409" s="43">
        <f>'[6]Base clients'!L409</f>
        <v>0</v>
      </c>
      <c r="M409" s="43">
        <f>'[6]Base clients'!M409</f>
        <v>0</v>
      </c>
      <c r="N409" s="43">
        <f>'[6]Base clients'!N409</f>
        <v>0</v>
      </c>
      <c r="O409" s="43">
        <f>'[6]Base clients'!O409</f>
        <v>0</v>
      </c>
      <c r="P409" s="43">
        <f>'[6]Base clients'!P409</f>
        <v>0</v>
      </c>
      <c r="Q409" s="43">
        <f>'[6]Base clients'!Q409</f>
        <v>0</v>
      </c>
    </row>
    <row r="410" spans="1:17" x14ac:dyDescent="0.25">
      <c r="A410" s="43" t="str">
        <f>'[6]Base clients'!A410</f>
        <v>C00405</v>
      </c>
      <c r="B410" s="43">
        <f>'[6]Base clients'!B410</f>
        <v>0</v>
      </c>
      <c r="C410" s="43">
        <f>'[6]Base clients'!C410</f>
        <v>0</v>
      </c>
      <c r="D410" s="43">
        <f>'[6]Base clients'!D410</f>
        <v>0</v>
      </c>
      <c r="E410" s="43">
        <f>'[6]Base clients'!E410</f>
        <v>0</v>
      </c>
      <c r="F410" s="43">
        <f>'[6]Base clients'!F410</f>
        <v>0</v>
      </c>
      <c r="G410" s="43">
        <f>'[6]Base clients'!G410</f>
        <v>0</v>
      </c>
      <c r="H410" s="43">
        <f>'[6]Base clients'!H410</f>
        <v>0</v>
      </c>
      <c r="I410" s="43">
        <f>'[6]Base clients'!I410</f>
        <v>0</v>
      </c>
      <c r="J410" s="43">
        <f>'[6]Base clients'!J410</f>
        <v>0</v>
      </c>
      <c r="K410" s="43">
        <f>'[6]Base clients'!K410</f>
        <v>0</v>
      </c>
      <c r="L410" s="43">
        <f>'[6]Base clients'!L410</f>
        <v>0</v>
      </c>
      <c r="M410" s="43">
        <f>'[6]Base clients'!M410</f>
        <v>0</v>
      </c>
      <c r="N410" s="43">
        <f>'[6]Base clients'!N410</f>
        <v>0</v>
      </c>
      <c r="O410" s="43">
        <f>'[6]Base clients'!O410</f>
        <v>0</v>
      </c>
      <c r="P410" s="43">
        <f>'[6]Base clients'!P410</f>
        <v>0</v>
      </c>
      <c r="Q410" s="43">
        <f>'[6]Base clients'!Q410</f>
        <v>0</v>
      </c>
    </row>
    <row r="411" spans="1:17" x14ac:dyDescent="0.25">
      <c r="A411" s="43" t="str">
        <f>'[6]Base clients'!A411</f>
        <v>C00406</v>
      </c>
      <c r="B411" s="43">
        <f>'[6]Base clients'!B411</f>
        <v>0</v>
      </c>
      <c r="C411" s="43">
        <f>'[6]Base clients'!C411</f>
        <v>0</v>
      </c>
      <c r="D411" s="43">
        <f>'[6]Base clients'!D411</f>
        <v>0</v>
      </c>
      <c r="E411" s="43">
        <f>'[6]Base clients'!E411</f>
        <v>0</v>
      </c>
      <c r="F411" s="43">
        <f>'[6]Base clients'!F411</f>
        <v>0</v>
      </c>
      <c r="G411" s="43">
        <f>'[6]Base clients'!G411</f>
        <v>0</v>
      </c>
      <c r="H411" s="43">
        <f>'[6]Base clients'!H411</f>
        <v>0</v>
      </c>
      <c r="I411" s="43">
        <f>'[6]Base clients'!I411</f>
        <v>0</v>
      </c>
      <c r="J411" s="43">
        <f>'[6]Base clients'!J411</f>
        <v>0</v>
      </c>
      <c r="K411" s="43">
        <f>'[6]Base clients'!K411</f>
        <v>0</v>
      </c>
      <c r="L411" s="43">
        <f>'[6]Base clients'!L411</f>
        <v>0</v>
      </c>
      <c r="M411" s="43">
        <f>'[6]Base clients'!M411</f>
        <v>0</v>
      </c>
      <c r="N411" s="43">
        <f>'[6]Base clients'!N411</f>
        <v>0</v>
      </c>
      <c r="O411" s="43">
        <f>'[6]Base clients'!O411</f>
        <v>0</v>
      </c>
      <c r="P411" s="43">
        <f>'[6]Base clients'!P411</f>
        <v>0</v>
      </c>
      <c r="Q411" s="43">
        <f>'[6]Base clients'!Q411</f>
        <v>0</v>
      </c>
    </row>
    <row r="412" spans="1:17" x14ac:dyDescent="0.25">
      <c r="A412" s="43" t="str">
        <f>'[6]Base clients'!A412</f>
        <v>C00407</v>
      </c>
      <c r="B412" s="43">
        <f>'[6]Base clients'!B412</f>
        <v>0</v>
      </c>
      <c r="C412" s="43">
        <f>'[6]Base clients'!C412</f>
        <v>0</v>
      </c>
      <c r="D412" s="43">
        <f>'[6]Base clients'!D412</f>
        <v>0</v>
      </c>
      <c r="E412" s="43">
        <f>'[6]Base clients'!E412</f>
        <v>0</v>
      </c>
      <c r="F412" s="43">
        <f>'[6]Base clients'!F412</f>
        <v>0</v>
      </c>
      <c r="G412" s="43">
        <f>'[6]Base clients'!G412</f>
        <v>0</v>
      </c>
      <c r="H412" s="43">
        <f>'[6]Base clients'!H412</f>
        <v>0</v>
      </c>
      <c r="I412" s="43">
        <f>'[6]Base clients'!I412</f>
        <v>0</v>
      </c>
      <c r="J412" s="43">
        <f>'[6]Base clients'!J412</f>
        <v>0</v>
      </c>
      <c r="K412" s="43">
        <f>'[6]Base clients'!K412</f>
        <v>0</v>
      </c>
      <c r="L412" s="43">
        <f>'[6]Base clients'!L412</f>
        <v>0</v>
      </c>
      <c r="M412" s="43">
        <f>'[6]Base clients'!M412</f>
        <v>0</v>
      </c>
      <c r="N412" s="43">
        <f>'[6]Base clients'!N412</f>
        <v>0</v>
      </c>
      <c r="O412" s="43">
        <f>'[6]Base clients'!O412</f>
        <v>0</v>
      </c>
      <c r="P412" s="43">
        <f>'[6]Base clients'!P412</f>
        <v>0</v>
      </c>
      <c r="Q412" s="43">
        <f>'[6]Base clients'!Q412</f>
        <v>0</v>
      </c>
    </row>
    <row r="413" spans="1:17" x14ac:dyDescent="0.25">
      <c r="A413" s="43" t="str">
        <f>'[6]Base clients'!A413</f>
        <v>C00408</v>
      </c>
      <c r="B413" s="43">
        <f>'[6]Base clients'!B413</f>
        <v>0</v>
      </c>
      <c r="C413" s="43">
        <f>'[6]Base clients'!C413</f>
        <v>0</v>
      </c>
      <c r="D413" s="43">
        <f>'[6]Base clients'!D413</f>
        <v>0</v>
      </c>
      <c r="E413" s="43">
        <f>'[6]Base clients'!E413</f>
        <v>0</v>
      </c>
      <c r="F413" s="43">
        <f>'[6]Base clients'!F413</f>
        <v>0</v>
      </c>
      <c r="G413" s="43">
        <f>'[6]Base clients'!G413</f>
        <v>0</v>
      </c>
      <c r="H413" s="43">
        <f>'[6]Base clients'!H413</f>
        <v>0</v>
      </c>
      <c r="I413" s="43">
        <f>'[6]Base clients'!I413</f>
        <v>0</v>
      </c>
      <c r="J413" s="43">
        <f>'[6]Base clients'!J413</f>
        <v>0</v>
      </c>
      <c r="K413" s="43">
        <f>'[6]Base clients'!K413</f>
        <v>0</v>
      </c>
      <c r="L413" s="43">
        <f>'[6]Base clients'!L413</f>
        <v>0</v>
      </c>
      <c r="M413" s="43">
        <f>'[6]Base clients'!M413</f>
        <v>0</v>
      </c>
      <c r="N413" s="43">
        <f>'[6]Base clients'!N413</f>
        <v>0</v>
      </c>
      <c r="O413" s="43">
        <f>'[6]Base clients'!O413</f>
        <v>0</v>
      </c>
      <c r="P413" s="43">
        <f>'[6]Base clients'!P413</f>
        <v>0</v>
      </c>
      <c r="Q413" s="43">
        <f>'[6]Base clients'!Q413</f>
        <v>0</v>
      </c>
    </row>
    <row r="414" spans="1:17" x14ac:dyDescent="0.25">
      <c r="A414" s="43" t="str">
        <f>'[6]Base clients'!A414</f>
        <v>C00409</v>
      </c>
      <c r="B414" s="43">
        <f>'[6]Base clients'!B414</f>
        <v>0</v>
      </c>
      <c r="C414" s="43">
        <f>'[6]Base clients'!C414</f>
        <v>0</v>
      </c>
      <c r="D414" s="43">
        <f>'[6]Base clients'!D414</f>
        <v>0</v>
      </c>
      <c r="E414" s="43">
        <f>'[6]Base clients'!E414</f>
        <v>0</v>
      </c>
      <c r="F414" s="43">
        <f>'[6]Base clients'!F414</f>
        <v>0</v>
      </c>
      <c r="G414" s="43">
        <f>'[6]Base clients'!G414</f>
        <v>0</v>
      </c>
      <c r="H414" s="43">
        <f>'[6]Base clients'!H414</f>
        <v>0</v>
      </c>
      <c r="I414" s="43">
        <f>'[6]Base clients'!I414</f>
        <v>0</v>
      </c>
      <c r="J414" s="43">
        <f>'[6]Base clients'!J414</f>
        <v>0</v>
      </c>
      <c r="K414" s="43">
        <f>'[6]Base clients'!K414</f>
        <v>0</v>
      </c>
      <c r="L414" s="43">
        <f>'[6]Base clients'!L414</f>
        <v>0</v>
      </c>
      <c r="M414" s="43">
        <f>'[6]Base clients'!M414</f>
        <v>0</v>
      </c>
      <c r="N414" s="43">
        <f>'[6]Base clients'!N414</f>
        <v>0</v>
      </c>
      <c r="O414" s="43">
        <f>'[6]Base clients'!O414</f>
        <v>0</v>
      </c>
      <c r="P414" s="43">
        <f>'[6]Base clients'!P414</f>
        <v>0</v>
      </c>
      <c r="Q414" s="43">
        <f>'[6]Base clients'!Q414</f>
        <v>0</v>
      </c>
    </row>
    <row r="415" spans="1:17" x14ac:dyDescent="0.25">
      <c r="A415" s="43" t="str">
        <f>'[6]Base clients'!A415</f>
        <v>C00410</v>
      </c>
      <c r="B415" s="43">
        <f>'[6]Base clients'!B415</f>
        <v>0</v>
      </c>
      <c r="C415" s="43">
        <f>'[6]Base clients'!C415</f>
        <v>0</v>
      </c>
      <c r="D415" s="43">
        <f>'[6]Base clients'!D415</f>
        <v>0</v>
      </c>
      <c r="E415" s="43">
        <f>'[6]Base clients'!E415</f>
        <v>0</v>
      </c>
      <c r="F415" s="43">
        <f>'[6]Base clients'!F415</f>
        <v>0</v>
      </c>
      <c r="G415" s="43">
        <f>'[6]Base clients'!G415</f>
        <v>0</v>
      </c>
      <c r="H415" s="43">
        <f>'[6]Base clients'!H415</f>
        <v>0</v>
      </c>
      <c r="I415" s="43">
        <f>'[6]Base clients'!I415</f>
        <v>0</v>
      </c>
      <c r="J415" s="43">
        <f>'[6]Base clients'!J415</f>
        <v>0</v>
      </c>
      <c r="K415" s="43">
        <f>'[6]Base clients'!K415</f>
        <v>0</v>
      </c>
      <c r="L415" s="43">
        <f>'[6]Base clients'!L415</f>
        <v>0</v>
      </c>
      <c r="M415" s="43">
        <f>'[6]Base clients'!M415</f>
        <v>0</v>
      </c>
      <c r="N415" s="43">
        <f>'[6]Base clients'!N415</f>
        <v>0</v>
      </c>
      <c r="O415" s="43">
        <f>'[6]Base clients'!O415</f>
        <v>0</v>
      </c>
      <c r="P415" s="43">
        <f>'[6]Base clients'!P415</f>
        <v>0</v>
      </c>
      <c r="Q415" s="43">
        <f>'[6]Base clients'!Q415</f>
        <v>0</v>
      </c>
    </row>
    <row r="416" spans="1:17" x14ac:dyDescent="0.25">
      <c r="A416" s="43" t="str">
        <f>'[6]Base clients'!A416</f>
        <v>C00411</v>
      </c>
      <c r="B416" s="43">
        <f>'[6]Base clients'!B416</f>
        <v>0</v>
      </c>
      <c r="C416" s="43">
        <f>'[6]Base clients'!C416</f>
        <v>0</v>
      </c>
      <c r="D416" s="43">
        <f>'[6]Base clients'!D416</f>
        <v>0</v>
      </c>
      <c r="E416" s="43">
        <f>'[6]Base clients'!E416</f>
        <v>0</v>
      </c>
      <c r="F416" s="43">
        <f>'[6]Base clients'!F416</f>
        <v>0</v>
      </c>
      <c r="G416" s="43">
        <f>'[6]Base clients'!G416</f>
        <v>0</v>
      </c>
      <c r="H416" s="43">
        <f>'[6]Base clients'!H416</f>
        <v>0</v>
      </c>
      <c r="I416" s="43">
        <f>'[6]Base clients'!I416</f>
        <v>0</v>
      </c>
      <c r="J416" s="43">
        <f>'[6]Base clients'!J416</f>
        <v>0</v>
      </c>
      <c r="K416" s="43">
        <f>'[6]Base clients'!K416</f>
        <v>0</v>
      </c>
      <c r="L416" s="43">
        <f>'[6]Base clients'!L416</f>
        <v>0</v>
      </c>
      <c r="M416" s="43">
        <f>'[6]Base clients'!M416</f>
        <v>0</v>
      </c>
      <c r="N416" s="43">
        <f>'[6]Base clients'!N416</f>
        <v>0</v>
      </c>
      <c r="O416" s="43">
        <f>'[6]Base clients'!O416</f>
        <v>0</v>
      </c>
      <c r="P416" s="43">
        <f>'[6]Base clients'!P416</f>
        <v>0</v>
      </c>
      <c r="Q416" s="43">
        <f>'[6]Base clients'!Q416</f>
        <v>0</v>
      </c>
    </row>
    <row r="417" spans="1:17" x14ac:dyDescent="0.25">
      <c r="A417" s="43" t="str">
        <f>'[6]Base clients'!A417</f>
        <v>C00412</v>
      </c>
      <c r="B417" s="43">
        <f>'[6]Base clients'!B417</f>
        <v>0</v>
      </c>
      <c r="C417" s="43">
        <f>'[6]Base clients'!C417</f>
        <v>0</v>
      </c>
      <c r="D417" s="43">
        <f>'[6]Base clients'!D417</f>
        <v>0</v>
      </c>
      <c r="E417" s="43">
        <f>'[6]Base clients'!E417</f>
        <v>0</v>
      </c>
      <c r="F417" s="43">
        <f>'[6]Base clients'!F417</f>
        <v>0</v>
      </c>
      <c r="G417" s="43">
        <f>'[6]Base clients'!G417</f>
        <v>0</v>
      </c>
      <c r="H417" s="43">
        <f>'[6]Base clients'!H417</f>
        <v>0</v>
      </c>
      <c r="I417" s="43">
        <f>'[6]Base clients'!I417</f>
        <v>0</v>
      </c>
      <c r="J417" s="43">
        <f>'[6]Base clients'!J417</f>
        <v>0</v>
      </c>
      <c r="K417" s="43">
        <f>'[6]Base clients'!K417</f>
        <v>0</v>
      </c>
      <c r="L417" s="43">
        <f>'[6]Base clients'!L417</f>
        <v>0</v>
      </c>
      <c r="M417" s="43">
        <f>'[6]Base clients'!M417</f>
        <v>0</v>
      </c>
      <c r="N417" s="43">
        <f>'[6]Base clients'!N417</f>
        <v>0</v>
      </c>
      <c r="O417" s="43">
        <f>'[6]Base clients'!O417</f>
        <v>0</v>
      </c>
      <c r="P417" s="43">
        <f>'[6]Base clients'!P417</f>
        <v>0</v>
      </c>
      <c r="Q417" s="43">
        <f>'[6]Base clients'!Q417</f>
        <v>0</v>
      </c>
    </row>
    <row r="418" spans="1:17" x14ac:dyDescent="0.25">
      <c r="A418" s="43" t="str">
        <f>'[6]Base clients'!A418</f>
        <v>C00413</v>
      </c>
      <c r="B418" s="43">
        <f>'[6]Base clients'!B418</f>
        <v>0</v>
      </c>
      <c r="C418" s="43">
        <f>'[6]Base clients'!C418</f>
        <v>0</v>
      </c>
      <c r="D418" s="43">
        <f>'[6]Base clients'!D418</f>
        <v>0</v>
      </c>
      <c r="E418" s="43">
        <f>'[6]Base clients'!E418</f>
        <v>0</v>
      </c>
      <c r="F418" s="43">
        <f>'[6]Base clients'!F418</f>
        <v>0</v>
      </c>
      <c r="G418" s="43">
        <f>'[6]Base clients'!G418</f>
        <v>0</v>
      </c>
      <c r="H418" s="43">
        <f>'[6]Base clients'!H418</f>
        <v>0</v>
      </c>
      <c r="I418" s="43">
        <f>'[6]Base clients'!I418</f>
        <v>0</v>
      </c>
      <c r="J418" s="43">
        <f>'[6]Base clients'!J418</f>
        <v>0</v>
      </c>
      <c r="K418" s="43">
        <f>'[6]Base clients'!K418</f>
        <v>0</v>
      </c>
      <c r="L418" s="43">
        <f>'[6]Base clients'!L418</f>
        <v>0</v>
      </c>
      <c r="M418" s="43">
        <f>'[6]Base clients'!M418</f>
        <v>0</v>
      </c>
      <c r="N418" s="43">
        <f>'[6]Base clients'!N418</f>
        <v>0</v>
      </c>
      <c r="O418" s="43">
        <f>'[6]Base clients'!O418</f>
        <v>0</v>
      </c>
      <c r="P418" s="43">
        <f>'[6]Base clients'!P418</f>
        <v>0</v>
      </c>
      <c r="Q418" s="43">
        <f>'[6]Base clients'!Q418</f>
        <v>0</v>
      </c>
    </row>
    <row r="419" spans="1:17" x14ac:dyDescent="0.25">
      <c r="A419" s="43" t="str">
        <f>'[6]Base clients'!A419</f>
        <v>C00414</v>
      </c>
      <c r="B419" s="43">
        <f>'[6]Base clients'!B419</f>
        <v>0</v>
      </c>
      <c r="C419" s="43">
        <f>'[6]Base clients'!C419</f>
        <v>0</v>
      </c>
      <c r="D419" s="43">
        <f>'[6]Base clients'!D419</f>
        <v>0</v>
      </c>
      <c r="E419" s="43">
        <f>'[6]Base clients'!E419</f>
        <v>0</v>
      </c>
      <c r="F419" s="43">
        <f>'[6]Base clients'!F419</f>
        <v>0</v>
      </c>
      <c r="G419" s="43">
        <f>'[6]Base clients'!G419</f>
        <v>0</v>
      </c>
      <c r="H419" s="43">
        <f>'[6]Base clients'!H419</f>
        <v>0</v>
      </c>
      <c r="I419" s="43">
        <f>'[6]Base clients'!I419</f>
        <v>0</v>
      </c>
      <c r="J419" s="43">
        <f>'[6]Base clients'!J419</f>
        <v>0</v>
      </c>
      <c r="K419" s="43">
        <f>'[6]Base clients'!K419</f>
        <v>0</v>
      </c>
      <c r="L419" s="43">
        <f>'[6]Base clients'!L419</f>
        <v>0</v>
      </c>
      <c r="M419" s="43">
        <f>'[6]Base clients'!M419</f>
        <v>0</v>
      </c>
      <c r="N419" s="43">
        <f>'[6]Base clients'!N419</f>
        <v>0</v>
      </c>
      <c r="O419" s="43">
        <f>'[6]Base clients'!O419</f>
        <v>0</v>
      </c>
      <c r="P419" s="43">
        <f>'[6]Base clients'!P419</f>
        <v>0</v>
      </c>
      <c r="Q419" s="43">
        <f>'[6]Base clients'!Q419</f>
        <v>0</v>
      </c>
    </row>
    <row r="420" spans="1:17" x14ac:dyDescent="0.25">
      <c r="A420" s="43" t="str">
        <f>'[6]Base clients'!A420</f>
        <v>C00415</v>
      </c>
      <c r="B420" s="43">
        <f>'[6]Base clients'!B420</f>
        <v>0</v>
      </c>
      <c r="C420" s="43">
        <f>'[6]Base clients'!C420</f>
        <v>0</v>
      </c>
      <c r="D420" s="43">
        <f>'[6]Base clients'!D420</f>
        <v>0</v>
      </c>
      <c r="E420" s="43">
        <f>'[6]Base clients'!E420</f>
        <v>0</v>
      </c>
      <c r="F420" s="43">
        <f>'[6]Base clients'!F420</f>
        <v>0</v>
      </c>
      <c r="G420" s="43">
        <f>'[6]Base clients'!G420</f>
        <v>0</v>
      </c>
      <c r="H420" s="43">
        <f>'[6]Base clients'!H420</f>
        <v>0</v>
      </c>
      <c r="I420" s="43">
        <f>'[6]Base clients'!I420</f>
        <v>0</v>
      </c>
      <c r="J420" s="43">
        <f>'[6]Base clients'!J420</f>
        <v>0</v>
      </c>
      <c r="K420" s="43">
        <f>'[6]Base clients'!K420</f>
        <v>0</v>
      </c>
      <c r="L420" s="43">
        <f>'[6]Base clients'!L420</f>
        <v>0</v>
      </c>
      <c r="M420" s="43">
        <f>'[6]Base clients'!M420</f>
        <v>0</v>
      </c>
      <c r="N420" s="43">
        <f>'[6]Base clients'!N420</f>
        <v>0</v>
      </c>
      <c r="O420" s="43">
        <f>'[6]Base clients'!O420</f>
        <v>0</v>
      </c>
      <c r="P420" s="43">
        <f>'[6]Base clients'!P420</f>
        <v>0</v>
      </c>
      <c r="Q420" s="43">
        <f>'[6]Base clients'!Q420</f>
        <v>0</v>
      </c>
    </row>
    <row r="421" spans="1:17" x14ac:dyDescent="0.25">
      <c r="A421" s="43" t="str">
        <f>'[6]Base clients'!A421</f>
        <v>C00416</v>
      </c>
      <c r="B421" s="43">
        <f>'[6]Base clients'!B421</f>
        <v>0</v>
      </c>
      <c r="C421" s="43">
        <f>'[6]Base clients'!C421</f>
        <v>0</v>
      </c>
      <c r="D421" s="43">
        <f>'[6]Base clients'!D421</f>
        <v>0</v>
      </c>
      <c r="E421" s="43">
        <f>'[6]Base clients'!E421</f>
        <v>0</v>
      </c>
      <c r="F421" s="43">
        <f>'[6]Base clients'!F421</f>
        <v>0</v>
      </c>
      <c r="G421" s="43">
        <f>'[6]Base clients'!G421</f>
        <v>0</v>
      </c>
      <c r="H421" s="43">
        <f>'[6]Base clients'!H421</f>
        <v>0</v>
      </c>
      <c r="I421" s="43">
        <f>'[6]Base clients'!I421</f>
        <v>0</v>
      </c>
      <c r="J421" s="43">
        <f>'[6]Base clients'!J421</f>
        <v>0</v>
      </c>
      <c r="K421" s="43">
        <f>'[6]Base clients'!K421</f>
        <v>0</v>
      </c>
      <c r="L421" s="43">
        <f>'[6]Base clients'!L421</f>
        <v>0</v>
      </c>
      <c r="M421" s="43">
        <f>'[6]Base clients'!M421</f>
        <v>0</v>
      </c>
      <c r="N421" s="43">
        <f>'[6]Base clients'!N421</f>
        <v>0</v>
      </c>
      <c r="O421" s="43">
        <f>'[6]Base clients'!O421</f>
        <v>0</v>
      </c>
      <c r="P421" s="43">
        <f>'[6]Base clients'!P421</f>
        <v>0</v>
      </c>
      <c r="Q421" s="43">
        <f>'[6]Base clients'!Q421</f>
        <v>0</v>
      </c>
    </row>
    <row r="422" spans="1:17" x14ac:dyDescent="0.25">
      <c r="A422" s="43" t="str">
        <f>'[6]Base clients'!A422</f>
        <v>C00417</v>
      </c>
      <c r="B422" s="43">
        <f>'[6]Base clients'!B422</f>
        <v>0</v>
      </c>
      <c r="C422" s="43">
        <f>'[6]Base clients'!C422</f>
        <v>0</v>
      </c>
      <c r="D422" s="43">
        <f>'[6]Base clients'!D422</f>
        <v>0</v>
      </c>
      <c r="E422" s="43">
        <f>'[6]Base clients'!E422</f>
        <v>0</v>
      </c>
      <c r="F422" s="43">
        <f>'[6]Base clients'!F422</f>
        <v>0</v>
      </c>
      <c r="G422" s="43">
        <f>'[6]Base clients'!G422</f>
        <v>0</v>
      </c>
      <c r="H422" s="43">
        <f>'[6]Base clients'!H422</f>
        <v>0</v>
      </c>
      <c r="I422" s="43">
        <f>'[6]Base clients'!I422</f>
        <v>0</v>
      </c>
      <c r="J422" s="43">
        <f>'[6]Base clients'!J422</f>
        <v>0</v>
      </c>
      <c r="K422" s="43">
        <f>'[6]Base clients'!K422</f>
        <v>0</v>
      </c>
      <c r="L422" s="43">
        <f>'[6]Base clients'!L422</f>
        <v>0</v>
      </c>
      <c r="M422" s="43">
        <f>'[6]Base clients'!M422</f>
        <v>0</v>
      </c>
      <c r="N422" s="43">
        <f>'[6]Base clients'!N422</f>
        <v>0</v>
      </c>
      <c r="O422" s="43">
        <f>'[6]Base clients'!O422</f>
        <v>0</v>
      </c>
      <c r="P422" s="43">
        <f>'[6]Base clients'!P422</f>
        <v>0</v>
      </c>
      <c r="Q422" s="43">
        <f>'[6]Base clients'!Q422</f>
        <v>0</v>
      </c>
    </row>
    <row r="423" spans="1:17" x14ac:dyDescent="0.25">
      <c r="A423" s="43" t="str">
        <f>'[6]Base clients'!A423</f>
        <v>C00418</v>
      </c>
      <c r="B423" s="43">
        <f>'[6]Base clients'!B423</f>
        <v>0</v>
      </c>
      <c r="C423" s="43">
        <f>'[6]Base clients'!C423</f>
        <v>0</v>
      </c>
      <c r="D423" s="43">
        <f>'[6]Base clients'!D423</f>
        <v>0</v>
      </c>
      <c r="E423" s="43">
        <f>'[6]Base clients'!E423</f>
        <v>0</v>
      </c>
      <c r="F423" s="43">
        <f>'[6]Base clients'!F423</f>
        <v>0</v>
      </c>
      <c r="G423" s="43">
        <f>'[6]Base clients'!G423</f>
        <v>0</v>
      </c>
      <c r="H423" s="43">
        <f>'[6]Base clients'!H423</f>
        <v>0</v>
      </c>
      <c r="I423" s="43">
        <f>'[6]Base clients'!I423</f>
        <v>0</v>
      </c>
      <c r="J423" s="43">
        <f>'[6]Base clients'!J423</f>
        <v>0</v>
      </c>
      <c r="K423" s="43">
        <f>'[6]Base clients'!K423</f>
        <v>0</v>
      </c>
      <c r="L423" s="43">
        <f>'[6]Base clients'!L423</f>
        <v>0</v>
      </c>
      <c r="M423" s="43">
        <f>'[6]Base clients'!M423</f>
        <v>0</v>
      </c>
      <c r="N423" s="43">
        <f>'[6]Base clients'!N423</f>
        <v>0</v>
      </c>
      <c r="O423" s="43">
        <f>'[6]Base clients'!O423</f>
        <v>0</v>
      </c>
      <c r="P423" s="43">
        <f>'[6]Base clients'!P423</f>
        <v>0</v>
      </c>
      <c r="Q423" s="43">
        <f>'[6]Base clients'!Q423</f>
        <v>0</v>
      </c>
    </row>
    <row r="424" spans="1:17" x14ac:dyDescent="0.25">
      <c r="A424" s="43" t="str">
        <f>'[6]Base clients'!A424</f>
        <v>C00419</v>
      </c>
      <c r="B424" s="43">
        <f>'[6]Base clients'!B424</f>
        <v>0</v>
      </c>
      <c r="C424" s="43">
        <f>'[6]Base clients'!C424</f>
        <v>0</v>
      </c>
      <c r="D424" s="43">
        <f>'[6]Base clients'!D424</f>
        <v>0</v>
      </c>
      <c r="E424" s="43">
        <f>'[6]Base clients'!E424</f>
        <v>0</v>
      </c>
      <c r="F424" s="43">
        <f>'[6]Base clients'!F424</f>
        <v>0</v>
      </c>
      <c r="G424" s="43">
        <f>'[6]Base clients'!G424</f>
        <v>0</v>
      </c>
      <c r="H424" s="43">
        <f>'[6]Base clients'!H424</f>
        <v>0</v>
      </c>
      <c r="I424" s="43">
        <f>'[6]Base clients'!I424</f>
        <v>0</v>
      </c>
      <c r="J424" s="43">
        <f>'[6]Base clients'!J424</f>
        <v>0</v>
      </c>
      <c r="K424" s="43">
        <f>'[6]Base clients'!K424</f>
        <v>0</v>
      </c>
      <c r="L424" s="43">
        <f>'[6]Base clients'!L424</f>
        <v>0</v>
      </c>
      <c r="M424" s="43">
        <f>'[6]Base clients'!M424</f>
        <v>0</v>
      </c>
      <c r="N424" s="43">
        <f>'[6]Base clients'!N424</f>
        <v>0</v>
      </c>
      <c r="O424" s="43">
        <f>'[6]Base clients'!O424</f>
        <v>0</v>
      </c>
      <c r="P424" s="43">
        <f>'[6]Base clients'!P424</f>
        <v>0</v>
      </c>
      <c r="Q424" s="43">
        <f>'[6]Base clients'!Q424</f>
        <v>0</v>
      </c>
    </row>
    <row r="425" spans="1:17" x14ac:dyDescent="0.25">
      <c r="A425" s="43" t="str">
        <f>'[6]Base clients'!A425</f>
        <v>C00420</v>
      </c>
      <c r="B425" s="43">
        <f>'[6]Base clients'!B425</f>
        <v>0</v>
      </c>
      <c r="C425" s="43">
        <f>'[6]Base clients'!C425</f>
        <v>0</v>
      </c>
      <c r="D425" s="43">
        <f>'[6]Base clients'!D425</f>
        <v>0</v>
      </c>
      <c r="E425" s="43">
        <f>'[6]Base clients'!E425</f>
        <v>0</v>
      </c>
      <c r="F425" s="43">
        <f>'[6]Base clients'!F425</f>
        <v>0</v>
      </c>
      <c r="G425" s="43">
        <f>'[6]Base clients'!G425</f>
        <v>0</v>
      </c>
      <c r="H425" s="43">
        <f>'[6]Base clients'!H425</f>
        <v>0</v>
      </c>
      <c r="I425" s="43">
        <f>'[6]Base clients'!I425</f>
        <v>0</v>
      </c>
      <c r="J425" s="43">
        <f>'[6]Base clients'!J425</f>
        <v>0</v>
      </c>
      <c r="K425" s="43">
        <f>'[6]Base clients'!K425</f>
        <v>0</v>
      </c>
      <c r="L425" s="43">
        <f>'[6]Base clients'!L425</f>
        <v>0</v>
      </c>
      <c r="M425" s="43">
        <f>'[6]Base clients'!M425</f>
        <v>0</v>
      </c>
      <c r="N425" s="43">
        <f>'[6]Base clients'!N425</f>
        <v>0</v>
      </c>
      <c r="O425" s="43">
        <f>'[6]Base clients'!O425</f>
        <v>0</v>
      </c>
      <c r="P425" s="43">
        <f>'[6]Base clients'!P425</f>
        <v>0</v>
      </c>
      <c r="Q425" s="43">
        <f>'[6]Base clients'!Q425</f>
        <v>0</v>
      </c>
    </row>
    <row r="426" spans="1:17" x14ac:dyDescent="0.25">
      <c r="A426" s="43" t="str">
        <f>'[6]Base clients'!A426</f>
        <v>C00421</v>
      </c>
      <c r="B426" s="43">
        <f>'[6]Base clients'!B426</f>
        <v>0</v>
      </c>
      <c r="C426" s="43">
        <f>'[6]Base clients'!C426</f>
        <v>0</v>
      </c>
      <c r="D426" s="43">
        <f>'[6]Base clients'!D426</f>
        <v>0</v>
      </c>
      <c r="E426" s="43">
        <f>'[6]Base clients'!E426</f>
        <v>0</v>
      </c>
      <c r="F426" s="43">
        <f>'[6]Base clients'!F426</f>
        <v>0</v>
      </c>
      <c r="G426" s="43">
        <f>'[6]Base clients'!G426</f>
        <v>0</v>
      </c>
      <c r="H426" s="43">
        <f>'[6]Base clients'!H426</f>
        <v>0</v>
      </c>
      <c r="I426" s="43">
        <f>'[6]Base clients'!I426</f>
        <v>0</v>
      </c>
      <c r="J426" s="43">
        <f>'[6]Base clients'!J426</f>
        <v>0</v>
      </c>
      <c r="K426" s="43">
        <f>'[6]Base clients'!K426</f>
        <v>0</v>
      </c>
      <c r="L426" s="43">
        <f>'[6]Base clients'!L426</f>
        <v>0</v>
      </c>
      <c r="M426" s="43">
        <f>'[6]Base clients'!M426</f>
        <v>0</v>
      </c>
      <c r="N426" s="43">
        <f>'[6]Base clients'!N426</f>
        <v>0</v>
      </c>
      <c r="O426" s="43">
        <f>'[6]Base clients'!O426</f>
        <v>0</v>
      </c>
      <c r="P426" s="43">
        <f>'[6]Base clients'!P426</f>
        <v>0</v>
      </c>
      <c r="Q426" s="43">
        <f>'[6]Base clients'!Q426</f>
        <v>0</v>
      </c>
    </row>
    <row r="427" spans="1:17" x14ac:dyDescent="0.25">
      <c r="A427" s="43" t="str">
        <f>'[6]Base clients'!A427</f>
        <v>C00422</v>
      </c>
      <c r="B427" s="43">
        <f>'[6]Base clients'!B427</f>
        <v>0</v>
      </c>
      <c r="C427" s="43">
        <f>'[6]Base clients'!C427</f>
        <v>0</v>
      </c>
      <c r="D427" s="43">
        <f>'[6]Base clients'!D427</f>
        <v>0</v>
      </c>
      <c r="E427" s="43">
        <f>'[6]Base clients'!E427</f>
        <v>0</v>
      </c>
      <c r="F427" s="43">
        <f>'[6]Base clients'!F427</f>
        <v>0</v>
      </c>
      <c r="G427" s="43">
        <f>'[6]Base clients'!G427</f>
        <v>0</v>
      </c>
      <c r="H427" s="43">
        <f>'[6]Base clients'!H427</f>
        <v>0</v>
      </c>
      <c r="I427" s="43">
        <f>'[6]Base clients'!I427</f>
        <v>0</v>
      </c>
      <c r="J427" s="43">
        <f>'[6]Base clients'!J427</f>
        <v>0</v>
      </c>
      <c r="K427" s="43">
        <f>'[6]Base clients'!K427</f>
        <v>0</v>
      </c>
      <c r="L427" s="43">
        <f>'[6]Base clients'!L427</f>
        <v>0</v>
      </c>
      <c r="M427" s="43">
        <f>'[6]Base clients'!M427</f>
        <v>0</v>
      </c>
      <c r="N427" s="43">
        <f>'[6]Base clients'!N427</f>
        <v>0</v>
      </c>
      <c r="O427" s="43">
        <f>'[6]Base clients'!O427</f>
        <v>0</v>
      </c>
      <c r="P427" s="43">
        <f>'[6]Base clients'!P427</f>
        <v>0</v>
      </c>
      <c r="Q427" s="43">
        <f>'[6]Base clients'!Q427</f>
        <v>0</v>
      </c>
    </row>
    <row r="428" spans="1:17" x14ac:dyDescent="0.25">
      <c r="A428" s="43" t="str">
        <f>'[6]Base clients'!A428</f>
        <v>C00423</v>
      </c>
      <c r="B428" s="43">
        <f>'[6]Base clients'!B428</f>
        <v>0</v>
      </c>
      <c r="C428" s="43">
        <f>'[6]Base clients'!C428</f>
        <v>0</v>
      </c>
      <c r="D428" s="43">
        <f>'[6]Base clients'!D428</f>
        <v>0</v>
      </c>
      <c r="E428" s="43">
        <f>'[6]Base clients'!E428</f>
        <v>0</v>
      </c>
      <c r="F428" s="43">
        <f>'[6]Base clients'!F428</f>
        <v>0</v>
      </c>
      <c r="G428" s="43">
        <f>'[6]Base clients'!G428</f>
        <v>0</v>
      </c>
      <c r="H428" s="43">
        <f>'[6]Base clients'!H428</f>
        <v>0</v>
      </c>
      <c r="I428" s="43">
        <f>'[6]Base clients'!I428</f>
        <v>0</v>
      </c>
      <c r="J428" s="43">
        <f>'[6]Base clients'!J428</f>
        <v>0</v>
      </c>
      <c r="K428" s="43">
        <f>'[6]Base clients'!K428</f>
        <v>0</v>
      </c>
      <c r="L428" s="43">
        <f>'[6]Base clients'!L428</f>
        <v>0</v>
      </c>
      <c r="M428" s="43">
        <f>'[6]Base clients'!M428</f>
        <v>0</v>
      </c>
      <c r="N428" s="43">
        <f>'[6]Base clients'!N428</f>
        <v>0</v>
      </c>
      <c r="O428" s="43">
        <f>'[6]Base clients'!O428</f>
        <v>0</v>
      </c>
      <c r="P428" s="43">
        <f>'[6]Base clients'!P428</f>
        <v>0</v>
      </c>
      <c r="Q428" s="43">
        <f>'[6]Base clients'!Q428</f>
        <v>0</v>
      </c>
    </row>
    <row r="429" spans="1:17" x14ac:dyDescent="0.25">
      <c r="A429" s="43" t="str">
        <f>'[6]Base clients'!A429</f>
        <v>C00424</v>
      </c>
      <c r="B429" s="43">
        <f>'[6]Base clients'!B429</f>
        <v>0</v>
      </c>
      <c r="C429" s="43">
        <f>'[6]Base clients'!C429</f>
        <v>0</v>
      </c>
      <c r="D429" s="43">
        <f>'[6]Base clients'!D429</f>
        <v>0</v>
      </c>
      <c r="E429" s="43">
        <f>'[6]Base clients'!E429</f>
        <v>0</v>
      </c>
      <c r="F429" s="43">
        <f>'[6]Base clients'!F429</f>
        <v>0</v>
      </c>
      <c r="G429" s="43">
        <f>'[6]Base clients'!G429</f>
        <v>0</v>
      </c>
      <c r="H429" s="43">
        <f>'[6]Base clients'!H429</f>
        <v>0</v>
      </c>
      <c r="I429" s="43">
        <f>'[6]Base clients'!I429</f>
        <v>0</v>
      </c>
      <c r="J429" s="43">
        <f>'[6]Base clients'!J429</f>
        <v>0</v>
      </c>
      <c r="K429" s="43">
        <f>'[6]Base clients'!K429</f>
        <v>0</v>
      </c>
      <c r="L429" s="43">
        <f>'[6]Base clients'!L429</f>
        <v>0</v>
      </c>
      <c r="M429" s="43">
        <f>'[6]Base clients'!M429</f>
        <v>0</v>
      </c>
      <c r="N429" s="43">
        <f>'[6]Base clients'!N429</f>
        <v>0</v>
      </c>
      <c r="O429" s="43">
        <f>'[6]Base clients'!O429</f>
        <v>0</v>
      </c>
      <c r="P429" s="43">
        <f>'[6]Base clients'!P429</f>
        <v>0</v>
      </c>
      <c r="Q429" s="43">
        <f>'[6]Base clients'!Q429</f>
        <v>0</v>
      </c>
    </row>
    <row r="430" spans="1:17" x14ac:dyDescent="0.25">
      <c r="A430" s="43" t="str">
        <f>'[6]Base clients'!A430</f>
        <v>C00425</v>
      </c>
      <c r="B430" s="43">
        <f>'[6]Base clients'!B430</f>
        <v>0</v>
      </c>
      <c r="C430" s="43">
        <f>'[6]Base clients'!C430</f>
        <v>0</v>
      </c>
      <c r="D430" s="43">
        <f>'[6]Base clients'!D430</f>
        <v>0</v>
      </c>
      <c r="E430" s="43">
        <f>'[6]Base clients'!E430</f>
        <v>0</v>
      </c>
      <c r="F430" s="43">
        <f>'[6]Base clients'!F430</f>
        <v>0</v>
      </c>
      <c r="G430" s="43">
        <f>'[6]Base clients'!G430</f>
        <v>0</v>
      </c>
      <c r="H430" s="43">
        <f>'[6]Base clients'!H430</f>
        <v>0</v>
      </c>
      <c r="I430" s="43">
        <f>'[6]Base clients'!I430</f>
        <v>0</v>
      </c>
      <c r="J430" s="43">
        <f>'[6]Base clients'!J430</f>
        <v>0</v>
      </c>
      <c r="K430" s="43">
        <f>'[6]Base clients'!K430</f>
        <v>0</v>
      </c>
      <c r="L430" s="43">
        <f>'[6]Base clients'!L430</f>
        <v>0</v>
      </c>
      <c r="M430" s="43">
        <f>'[6]Base clients'!M430</f>
        <v>0</v>
      </c>
      <c r="N430" s="43">
        <f>'[6]Base clients'!N430</f>
        <v>0</v>
      </c>
      <c r="O430" s="43">
        <f>'[6]Base clients'!O430</f>
        <v>0</v>
      </c>
      <c r="P430" s="43">
        <f>'[6]Base clients'!P430</f>
        <v>0</v>
      </c>
      <c r="Q430" s="43">
        <f>'[6]Base clients'!Q430</f>
        <v>0</v>
      </c>
    </row>
    <row r="431" spans="1:17" x14ac:dyDescent="0.25">
      <c r="A431" s="43" t="str">
        <f>'[6]Base clients'!A431</f>
        <v>C00426</v>
      </c>
      <c r="B431" s="43">
        <f>'[6]Base clients'!B431</f>
        <v>0</v>
      </c>
      <c r="C431" s="43">
        <f>'[6]Base clients'!C431</f>
        <v>0</v>
      </c>
      <c r="D431" s="43">
        <f>'[6]Base clients'!D431</f>
        <v>0</v>
      </c>
      <c r="E431" s="43">
        <f>'[6]Base clients'!E431</f>
        <v>0</v>
      </c>
      <c r="F431" s="43">
        <f>'[6]Base clients'!F431</f>
        <v>0</v>
      </c>
      <c r="G431" s="43">
        <f>'[6]Base clients'!G431</f>
        <v>0</v>
      </c>
      <c r="H431" s="43">
        <f>'[6]Base clients'!H431</f>
        <v>0</v>
      </c>
      <c r="I431" s="43">
        <f>'[6]Base clients'!I431</f>
        <v>0</v>
      </c>
      <c r="J431" s="43">
        <f>'[6]Base clients'!J431</f>
        <v>0</v>
      </c>
      <c r="K431" s="43">
        <f>'[6]Base clients'!K431</f>
        <v>0</v>
      </c>
      <c r="L431" s="43">
        <f>'[6]Base clients'!L431</f>
        <v>0</v>
      </c>
      <c r="M431" s="43">
        <f>'[6]Base clients'!M431</f>
        <v>0</v>
      </c>
      <c r="N431" s="43">
        <f>'[6]Base clients'!N431</f>
        <v>0</v>
      </c>
      <c r="O431" s="43">
        <f>'[6]Base clients'!O431</f>
        <v>0</v>
      </c>
      <c r="P431" s="43">
        <f>'[6]Base clients'!P431</f>
        <v>0</v>
      </c>
      <c r="Q431" s="43">
        <f>'[6]Base clients'!Q431</f>
        <v>0</v>
      </c>
    </row>
    <row r="432" spans="1:17" x14ac:dyDescent="0.25">
      <c r="A432" s="43" t="str">
        <f>'[6]Base clients'!A432</f>
        <v>C00427</v>
      </c>
      <c r="B432" s="43">
        <f>'[6]Base clients'!B432</f>
        <v>0</v>
      </c>
      <c r="C432" s="43">
        <f>'[6]Base clients'!C432</f>
        <v>0</v>
      </c>
      <c r="D432" s="43">
        <f>'[6]Base clients'!D432</f>
        <v>0</v>
      </c>
      <c r="E432" s="43">
        <f>'[6]Base clients'!E432</f>
        <v>0</v>
      </c>
      <c r="F432" s="43">
        <f>'[6]Base clients'!F432</f>
        <v>0</v>
      </c>
      <c r="G432" s="43">
        <f>'[6]Base clients'!G432</f>
        <v>0</v>
      </c>
      <c r="H432" s="43">
        <f>'[6]Base clients'!H432</f>
        <v>0</v>
      </c>
      <c r="I432" s="43">
        <f>'[6]Base clients'!I432</f>
        <v>0</v>
      </c>
      <c r="J432" s="43">
        <f>'[6]Base clients'!J432</f>
        <v>0</v>
      </c>
      <c r="K432" s="43">
        <f>'[6]Base clients'!K432</f>
        <v>0</v>
      </c>
      <c r="L432" s="43">
        <f>'[6]Base clients'!L432</f>
        <v>0</v>
      </c>
      <c r="M432" s="43">
        <f>'[6]Base clients'!M432</f>
        <v>0</v>
      </c>
      <c r="N432" s="43">
        <f>'[6]Base clients'!N432</f>
        <v>0</v>
      </c>
      <c r="O432" s="43">
        <f>'[6]Base clients'!O432</f>
        <v>0</v>
      </c>
      <c r="P432" s="43">
        <f>'[6]Base clients'!P432</f>
        <v>0</v>
      </c>
      <c r="Q432" s="43">
        <f>'[6]Base clients'!Q432</f>
        <v>0</v>
      </c>
    </row>
    <row r="433" spans="1:17" x14ac:dyDescent="0.25">
      <c r="A433" s="43" t="str">
        <f>'[6]Base clients'!A433</f>
        <v>C00428</v>
      </c>
      <c r="B433" s="43">
        <f>'[6]Base clients'!B433</f>
        <v>0</v>
      </c>
      <c r="C433" s="43">
        <f>'[6]Base clients'!C433</f>
        <v>0</v>
      </c>
      <c r="D433" s="43">
        <f>'[6]Base clients'!D433</f>
        <v>0</v>
      </c>
      <c r="E433" s="43">
        <f>'[6]Base clients'!E433</f>
        <v>0</v>
      </c>
      <c r="F433" s="43">
        <f>'[6]Base clients'!F433</f>
        <v>0</v>
      </c>
      <c r="G433" s="43">
        <f>'[6]Base clients'!G433</f>
        <v>0</v>
      </c>
      <c r="H433" s="43">
        <f>'[6]Base clients'!H433</f>
        <v>0</v>
      </c>
      <c r="I433" s="43">
        <f>'[6]Base clients'!I433</f>
        <v>0</v>
      </c>
      <c r="J433" s="43">
        <f>'[6]Base clients'!J433</f>
        <v>0</v>
      </c>
      <c r="K433" s="43">
        <f>'[6]Base clients'!K433</f>
        <v>0</v>
      </c>
      <c r="L433" s="43">
        <f>'[6]Base clients'!L433</f>
        <v>0</v>
      </c>
      <c r="M433" s="43">
        <f>'[6]Base clients'!M433</f>
        <v>0</v>
      </c>
      <c r="N433" s="43">
        <f>'[6]Base clients'!N433</f>
        <v>0</v>
      </c>
      <c r="O433" s="43">
        <f>'[6]Base clients'!O433</f>
        <v>0</v>
      </c>
      <c r="P433" s="43">
        <f>'[6]Base clients'!P433</f>
        <v>0</v>
      </c>
      <c r="Q433" s="43">
        <f>'[6]Base clients'!Q433</f>
        <v>0</v>
      </c>
    </row>
    <row r="434" spans="1:17" x14ac:dyDescent="0.25">
      <c r="A434" s="43" t="str">
        <f>'[6]Base clients'!A434</f>
        <v>C00429</v>
      </c>
      <c r="B434" s="43">
        <f>'[6]Base clients'!B434</f>
        <v>0</v>
      </c>
      <c r="C434" s="43">
        <f>'[6]Base clients'!C434</f>
        <v>0</v>
      </c>
      <c r="D434" s="43">
        <f>'[6]Base clients'!D434</f>
        <v>0</v>
      </c>
      <c r="E434" s="43">
        <f>'[6]Base clients'!E434</f>
        <v>0</v>
      </c>
      <c r="F434" s="43">
        <f>'[6]Base clients'!F434</f>
        <v>0</v>
      </c>
      <c r="G434" s="43">
        <f>'[6]Base clients'!G434</f>
        <v>0</v>
      </c>
      <c r="H434" s="43">
        <f>'[6]Base clients'!H434</f>
        <v>0</v>
      </c>
      <c r="I434" s="43">
        <f>'[6]Base clients'!I434</f>
        <v>0</v>
      </c>
      <c r="J434" s="43">
        <f>'[6]Base clients'!J434</f>
        <v>0</v>
      </c>
      <c r="K434" s="43">
        <f>'[6]Base clients'!K434</f>
        <v>0</v>
      </c>
      <c r="L434" s="43">
        <f>'[6]Base clients'!L434</f>
        <v>0</v>
      </c>
      <c r="M434" s="43">
        <f>'[6]Base clients'!M434</f>
        <v>0</v>
      </c>
      <c r="N434" s="43">
        <f>'[6]Base clients'!N434</f>
        <v>0</v>
      </c>
      <c r="O434" s="43">
        <f>'[6]Base clients'!O434</f>
        <v>0</v>
      </c>
      <c r="P434" s="43">
        <f>'[6]Base clients'!P434</f>
        <v>0</v>
      </c>
      <c r="Q434" s="43">
        <f>'[6]Base clients'!Q434</f>
        <v>0</v>
      </c>
    </row>
    <row r="435" spans="1:17" x14ac:dyDescent="0.25">
      <c r="A435" s="43" t="str">
        <f>'[6]Base clients'!A435</f>
        <v>C00430</v>
      </c>
      <c r="B435" s="43">
        <f>'[6]Base clients'!B435</f>
        <v>0</v>
      </c>
      <c r="C435" s="43">
        <f>'[6]Base clients'!C435</f>
        <v>0</v>
      </c>
      <c r="D435" s="43">
        <f>'[6]Base clients'!D435</f>
        <v>0</v>
      </c>
      <c r="E435" s="43">
        <f>'[6]Base clients'!E435</f>
        <v>0</v>
      </c>
      <c r="F435" s="43">
        <f>'[6]Base clients'!F435</f>
        <v>0</v>
      </c>
      <c r="G435" s="43">
        <f>'[6]Base clients'!G435</f>
        <v>0</v>
      </c>
      <c r="H435" s="43">
        <f>'[6]Base clients'!H435</f>
        <v>0</v>
      </c>
      <c r="I435" s="43">
        <f>'[6]Base clients'!I435</f>
        <v>0</v>
      </c>
      <c r="J435" s="43">
        <f>'[6]Base clients'!J435</f>
        <v>0</v>
      </c>
      <c r="K435" s="43">
        <f>'[6]Base clients'!K435</f>
        <v>0</v>
      </c>
      <c r="L435" s="43">
        <f>'[6]Base clients'!L435</f>
        <v>0</v>
      </c>
      <c r="M435" s="43">
        <f>'[6]Base clients'!M435</f>
        <v>0</v>
      </c>
      <c r="N435" s="43">
        <f>'[6]Base clients'!N435</f>
        <v>0</v>
      </c>
      <c r="O435" s="43">
        <f>'[6]Base clients'!O435</f>
        <v>0</v>
      </c>
      <c r="P435" s="43">
        <f>'[6]Base clients'!P435</f>
        <v>0</v>
      </c>
      <c r="Q435" s="43">
        <f>'[6]Base clients'!Q435</f>
        <v>0</v>
      </c>
    </row>
    <row r="436" spans="1:17" x14ac:dyDescent="0.25">
      <c r="A436" s="43" t="str">
        <f>'[6]Base clients'!A436</f>
        <v>C00431</v>
      </c>
      <c r="B436" s="43">
        <f>'[6]Base clients'!B436</f>
        <v>0</v>
      </c>
      <c r="C436" s="43">
        <f>'[6]Base clients'!C436</f>
        <v>0</v>
      </c>
      <c r="D436" s="43">
        <f>'[6]Base clients'!D436</f>
        <v>0</v>
      </c>
      <c r="E436" s="43">
        <f>'[6]Base clients'!E436</f>
        <v>0</v>
      </c>
      <c r="F436" s="43">
        <f>'[6]Base clients'!F436</f>
        <v>0</v>
      </c>
      <c r="G436" s="43">
        <f>'[6]Base clients'!G436</f>
        <v>0</v>
      </c>
      <c r="H436" s="43">
        <f>'[6]Base clients'!H436</f>
        <v>0</v>
      </c>
      <c r="I436" s="43">
        <f>'[6]Base clients'!I436</f>
        <v>0</v>
      </c>
      <c r="J436" s="43">
        <f>'[6]Base clients'!J436</f>
        <v>0</v>
      </c>
      <c r="K436" s="43">
        <f>'[6]Base clients'!K436</f>
        <v>0</v>
      </c>
      <c r="L436" s="43">
        <f>'[6]Base clients'!L436</f>
        <v>0</v>
      </c>
      <c r="M436" s="43">
        <f>'[6]Base clients'!M436</f>
        <v>0</v>
      </c>
      <c r="N436" s="43">
        <f>'[6]Base clients'!N436</f>
        <v>0</v>
      </c>
      <c r="O436" s="43">
        <f>'[6]Base clients'!O436</f>
        <v>0</v>
      </c>
      <c r="P436" s="43">
        <f>'[6]Base clients'!P436</f>
        <v>0</v>
      </c>
      <c r="Q436" s="43">
        <f>'[6]Base clients'!Q436</f>
        <v>0</v>
      </c>
    </row>
    <row r="437" spans="1:17" x14ac:dyDescent="0.25">
      <c r="A437" s="43" t="str">
        <f>'[6]Base clients'!A437</f>
        <v>C00432</v>
      </c>
      <c r="B437" s="43">
        <f>'[6]Base clients'!B437</f>
        <v>0</v>
      </c>
      <c r="C437" s="43">
        <f>'[6]Base clients'!C437</f>
        <v>0</v>
      </c>
      <c r="D437" s="43">
        <f>'[6]Base clients'!D437</f>
        <v>0</v>
      </c>
      <c r="E437" s="43">
        <f>'[6]Base clients'!E437</f>
        <v>0</v>
      </c>
      <c r="F437" s="43">
        <f>'[6]Base clients'!F437</f>
        <v>0</v>
      </c>
      <c r="G437" s="43">
        <f>'[6]Base clients'!G437</f>
        <v>0</v>
      </c>
      <c r="H437" s="43">
        <f>'[6]Base clients'!H437</f>
        <v>0</v>
      </c>
      <c r="I437" s="43">
        <f>'[6]Base clients'!I437</f>
        <v>0</v>
      </c>
      <c r="J437" s="43">
        <f>'[6]Base clients'!J437</f>
        <v>0</v>
      </c>
      <c r="K437" s="43">
        <f>'[6]Base clients'!K437</f>
        <v>0</v>
      </c>
      <c r="L437" s="43">
        <f>'[6]Base clients'!L437</f>
        <v>0</v>
      </c>
      <c r="M437" s="43">
        <f>'[6]Base clients'!M437</f>
        <v>0</v>
      </c>
      <c r="N437" s="43">
        <f>'[6]Base clients'!N437</f>
        <v>0</v>
      </c>
      <c r="O437" s="43">
        <f>'[6]Base clients'!O437</f>
        <v>0</v>
      </c>
      <c r="P437" s="43">
        <f>'[6]Base clients'!P437</f>
        <v>0</v>
      </c>
      <c r="Q437" s="43">
        <f>'[6]Base clients'!Q437</f>
        <v>0</v>
      </c>
    </row>
    <row r="438" spans="1:17" x14ac:dyDescent="0.25">
      <c r="A438" s="43" t="str">
        <f>'[6]Base clients'!A438</f>
        <v>C00433</v>
      </c>
      <c r="B438" s="43">
        <f>'[6]Base clients'!B438</f>
        <v>0</v>
      </c>
      <c r="C438" s="43">
        <f>'[6]Base clients'!C438</f>
        <v>0</v>
      </c>
      <c r="D438" s="43">
        <f>'[6]Base clients'!D438</f>
        <v>0</v>
      </c>
      <c r="E438" s="43">
        <f>'[6]Base clients'!E438</f>
        <v>0</v>
      </c>
      <c r="F438" s="43">
        <f>'[6]Base clients'!F438</f>
        <v>0</v>
      </c>
      <c r="G438" s="43">
        <f>'[6]Base clients'!G438</f>
        <v>0</v>
      </c>
      <c r="H438" s="43">
        <f>'[6]Base clients'!H438</f>
        <v>0</v>
      </c>
      <c r="I438" s="43">
        <f>'[6]Base clients'!I438</f>
        <v>0</v>
      </c>
      <c r="J438" s="43">
        <f>'[6]Base clients'!J438</f>
        <v>0</v>
      </c>
      <c r="K438" s="43">
        <f>'[6]Base clients'!K438</f>
        <v>0</v>
      </c>
      <c r="L438" s="43">
        <f>'[6]Base clients'!L438</f>
        <v>0</v>
      </c>
      <c r="M438" s="43">
        <f>'[6]Base clients'!M438</f>
        <v>0</v>
      </c>
      <c r="N438" s="43">
        <f>'[6]Base clients'!N438</f>
        <v>0</v>
      </c>
      <c r="O438" s="43">
        <f>'[6]Base clients'!O438</f>
        <v>0</v>
      </c>
      <c r="P438" s="43">
        <f>'[6]Base clients'!P438</f>
        <v>0</v>
      </c>
      <c r="Q438" s="43">
        <f>'[6]Base clients'!Q438</f>
        <v>0</v>
      </c>
    </row>
    <row r="439" spans="1:17" x14ac:dyDescent="0.25">
      <c r="A439" s="43" t="str">
        <f>'[6]Base clients'!A439</f>
        <v>C00434</v>
      </c>
      <c r="B439" s="43">
        <f>'[6]Base clients'!B439</f>
        <v>0</v>
      </c>
      <c r="C439" s="43">
        <f>'[6]Base clients'!C439</f>
        <v>0</v>
      </c>
      <c r="D439" s="43">
        <f>'[6]Base clients'!D439</f>
        <v>0</v>
      </c>
      <c r="E439" s="43">
        <f>'[6]Base clients'!E439</f>
        <v>0</v>
      </c>
      <c r="F439" s="43">
        <f>'[6]Base clients'!F439</f>
        <v>0</v>
      </c>
      <c r="G439" s="43">
        <f>'[6]Base clients'!G439</f>
        <v>0</v>
      </c>
      <c r="H439" s="43">
        <f>'[6]Base clients'!H439</f>
        <v>0</v>
      </c>
      <c r="I439" s="43">
        <f>'[6]Base clients'!I439</f>
        <v>0</v>
      </c>
      <c r="J439" s="43">
        <f>'[6]Base clients'!J439</f>
        <v>0</v>
      </c>
      <c r="K439" s="43">
        <f>'[6]Base clients'!K439</f>
        <v>0</v>
      </c>
      <c r="L439" s="43">
        <f>'[6]Base clients'!L439</f>
        <v>0</v>
      </c>
      <c r="M439" s="43">
        <f>'[6]Base clients'!M439</f>
        <v>0</v>
      </c>
      <c r="N439" s="43">
        <f>'[6]Base clients'!N439</f>
        <v>0</v>
      </c>
      <c r="O439" s="43">
        <f>'[6]Base clients'!O439</f>
        <v>0</v>
      </c>
      <c r="P439" s="43">
        <f>'[6]Base clients'!P439</f>
        <v>0</v>
      </c>
      <c r="Q439" s="43">
        <f>'[6]Base clients'!Q439</f>
        <v>0</v>
      </c>
    </row>
    <row r="440" spans="1:17" x14ac:dyDescent="0.25">
      <c r="A440" s="43" t="str">
        <f>'[6]Base clients'!A440</f>
        <v>C00435</v>
      </c>
      <c r="B440" s="43">
        <f>'[6]Base clients'!B440</f>
        <v>0</v>
      </c>
      <c r="C440" s="43">
        <f>'[6]Base clients'!C440</f>
        <v>0</v>
      </c>
      <c r="D440" s="43">
        <f>'[6]Base clients'!D440</f>
        <v>0</v>
      </c>
      <c r="E440" s="43">
        <f>'[6]Base clients'!E440</f>
        <v>0</v>
      </c>
      <c r="F440" s="43">
        <f>'[6]Base clients'!F440</f>
        <v>0</v>
      </c>
      <c r="G440" s="43">
        <f>'[6]Base clients'!G440</f>
        <v>0</v>
      </c>
      <c r="H440" s="43">
        <f>'[6]Base clients'!H440</f>
        <v>0</v>
      </c>
      <c r="I440" s="43">
        <f>'[6]Base clients'!I440</f>
        <v>0</v>
      </c>
      <c r="J440" s="43">
        <f>'[6]Base clients'!J440</f>
        <v>0</v>
      </c>
      <c r="K440" s="43">
        <f>'[6]Base clients'!K440</f>
        <v>0</v>
      </c>
      <c r="L440" s="43">
        <f>'[6]Base clients'!L440</f>
        <v>0</v>
      </c>
      <c r="M440" s="43">
        <f>'[6]Base clients'!M440</f>
        <v>0</v>
      </c>
      <c r="N440" s="43">
        <f>'[6]Base clients'!N440</f>
        <v>0</v>
      </c>
      <c r="O440" s="43">
        <f>'[6]Base clients'!O440</f>
        <v>0</v>
      </c>
      <c r="P440" s="43">
        <f>'[6]Base clients'!P440</f>
        <v>0</v>
      </c>
      <c r="Q440" s="43">
        <f>'[6]Base clients'!Q440</f>
        <v>0</v>
      </c>
    </row>
    <row r="441" spans="1:17" x14ac:dyDescent="0.25">
      <c r="A441" s="43" t="str">
        <f>'[6]Base clients'!A441</f>
        <v>C00436</v>
      </c>
      <c r="B441" s="43">
        <f>'[6]Base clients'!B441</f>
        <v>0</v>
      </c>
      <c r="C441" s="43">
        <f>'[6]Base clients'!C441</f>
        <v>0</v>
      </c>
      <c r="D441" s="43">
        <f>'[6]Base clients'!D441</f>
        <v>0</v>
      </c>
      <c r="E441" s="43">
        <f>'[6]Base clients'!E441</f>
        <v>0</v>
      </c>
      <c r="F441" s="43">
        <f>'[6]Base clients'!F441</f>
        <v>0</v>
      </c>
      <c r="G441" s="43">
        <f>'[6]Base clients'!G441</f>
        <v>0</v>
      </c>
      <c r="H441" s="43">
        <f>'[6]Base clients'!H441</f>
        <v>0</v>
      </c>
      <c r="I441" s="43">
        <f>'[6]Base clients'!I441</f>
        <v>0</v>
      </c>
      <c r="J441" s="43">
        <f>'[6]Base clients'!J441</f>
        <v>0</v>
      </c>
      <c r="K441" s="43">
        <f>'[6]Base clients'!K441</f>
        <v>0</v>
      </c>
      <c r="L441" s="43">
        <f>'[6]Base clients'!L441</f>
        <v>0</v>
      </c>
      <c r="M441" s="43">
        <f>'[6]Base clients'!M441</f>
        <v>0</v>
      </c>
      <c r="N441" s="43">
        <f>'[6]Base clients'!N441</f>
        <v>0</v>
      </c>
      <c r="O441" s="43">
        <f>'[6]Base clients'!O441</f>
        <v>0</v>
      </c>
      <c r="P441" s="43">
        <f>'[6]Base clients'!P441</f>
        <v>0</v>
      </c>
      <c r="Q441" s="43">
        <f>'[6]Base clients'!Q441</f>
        <v>0</v>
      </c>
    </row>
    <row r="442" spans="1:17" x14ac:dyDescent="0.25">
      <c r="A442" s="43" t="str">
        <f>'[6]Base clients'!A442</f>
        <v>C00437</v>
      </c>
      <c r="B442" s="43">
        <f>'[6]Base clients'!B442</f>
        <v>0</v>
      </c>
      <c r="C442" s="43">
        <f>'[6]Base clients'!C442</f>
        <v>0</v>
      </c>
      <c r="D442" s="43">
        <f>'[6]Base clients'!D442</f>
        <v>0</v>
      </c>
      <c r="E442" s="43">
        <f>'[6]Base clients'!E442</f>
        <v>0</v>
      </c>
      <c r="F442" s="43">
        <f>'[6]Base clients'!F442</f>
        <v>0</v>
      </c>
      <c r="G442" s="43">
        <f>'[6]Base clients'!G442</f>
        <v>0</v>
      </c>
      <c r="H442" s="43">
        <f>'[6]Base clients'!H442</f>
        <v>0</v>
      </c>
      <c r="I442" s="43">
        <f>'[6]Base clients'!I442</f>
        <v>0</v>
      </c>
      <c r="J442" s="43">
        <f>'[6]Base clients'!J442</f>
        <v>0</v>
      </c>
      <c r="K442" s="43">
        <f>'[6]Base clients'!K442</f>
        <v>0</v>
      </c>
      <c r="L442" s="43">
        <f>'[6]Base clients'!L442</f>
        <v>0</v>
      </c>
      <c r="M442" s="43">
        <f>'[6]Base clients'!M442</f>
        <v>0</v>
      </c>
      <c r="N442" s="43">
        <f>'[6]Base clients'!N442</f>
        <v>0</v>
      </c>
      <c r="O442" s="43">
        <f>'[6]Base clients'!O442</f>
        <v>0</v>
      </c>
      <c r="P442" s="43">
        <f>'[6]Base clients'!P442</f>
        <v>0</v>
      </c>
      <c r="Q442" s="43">
        <f>'[6]Base clients'!Q442</f>
        <v>0</v>
      </c>
    </row>
    <row r="443" spans="1:17" x14ac:dyDescent="0.25">
      <c r="A443" s="43" t="str">
        <f>'[6]Base clients'!A443</f>
        <v>C00438</v>
      </c>
      <c r="B443" s="43">
        <f>'[6]Base clients'!B443</f>
        <v>0</v>
      </c>
      <c r="C443" s="43">
        <f>'[6]Base clients'!C443</f>
        <v>0</v>
      </c>
      <c r="D443" s="43">
        <f>'[6]Base clients'!D443</f>
        <v>0</v>
      </c>
      <c r="E443" s="43">
        <f>'[6]Base clients'!E443</f>
        <v>0</v>
      </c>
      <c r="F443" s="43">
        <f>'[6]Base clients'!F443</f>
        <v>0</v>
      </c>
      <c r="G443" s="43">
        <f>'[6]Base clients'!G443</f>
        <v>0</v>
      </c>
      <c r="H443" s="43">
        <f>'[6]Base clients'!H443</f>
        <v>0</v>
      </c>
      <c r="I443" s="43">
        <f>'[6]Base clients'!I443</f>
        <v>0</v>
      </c>
      <c r="J443" s="43">
        <f>'[6]Base clients'!J443</f>
        <v>0</v>
      </c>
      <c r="K443" s="43">
        <f>'[6]Base clients'!K443</f>
        <v>0</v>
      </c>
      <c r="L443" s="43">
        <f>'[6]Base clients'!L443</f>
        <v>0</v>
      </c>
      <c r="M443" s="43">
        <f>'[6]Base clients'!M443</f>
        <v>0</v>
      </c>
      <c r="N443" s="43">
        <f>'[6]Base clients'!N443</f>
        <v>0</v>
      </c>
      <c r="O443" s="43">
        <f>'[6]Base clients'!O443</f>
        <v>0</v>
      </c>
      <c r="P443" s="43">
        <f>'[6]Base clients'!P443</f>
        <v>0</v>
      </c>
      <c r="Q443" s="43">
        <f>'[6]Base clients'!Q443</f>
        <v>0</v>
      </c>
    </row>
    <row r="444" spans="1:17" x14ac:dyDescent="0.25">
      <c r="A444" s="43" t="str">
        <f>'[6]Base clients'!A444</f>
        <v>C00439</v>
      </c>
      <c r="B444" s="43">
        <f>'[6]Base clients'!B444</f>
        <v>0</v>
      </c>
      <c r="C444" s="43">
        <f>'[6]Base clients'!C444</f>
        <v>0</v>
      </c>
      <c r="D444" s="43">
        <f>'[6]Base clients'!D444</f>
        <v>0</v>
      </c>
      <c r="E444" s="43">
        <f>'[6]Base clients'!E444</f>
        <v>0</v>
      </c>
      <c r="F444" s="43">
        <f>'[6]Base clients'!F444</f>
        <v>0</v>
      </c>
      <c r="G444" s="43">
        <f>'[6]Base clients'!G444</f>
        <v>0</v>
      </c>
      <c r="H444" s="43">
        <f>'[6]Base clients'!H444</f>
        <v>0</v>
      </c>
      <c r="I444" s="43">
        <f>'[6]Base clients'!I444</f>
        <v>0</v>
      </c>
      <c r="J444" s="43">
        <f>'[6]Base clients'!J444</f>
        <v>0</v>
      </c>
      <c r="K444" s="43">
        <f>'[6]Base clients'!K444</f>
        <v>0</v>
      </c>
      <c r="L444" s="43">
        <f>'[6]Base clients'!L444</f>
        <v>0</v>
      </c>
      <c r="M444" s="43">
        <f>'[6]Base clients'!M444</f>
        <v>0</v>
      </c>
      <c r="N444" s="43">
        <f>'[6]Base clients'!N444</f>
        <v>0</v>
      </c>
      <c r="O444" s="43">
        <f>'[6]Base clients'!O444</f>
        <v>0</v>
      </c>
      <c r="P444" s="43">
        <f>'[6]Base clients'!P444</f>
        <v>0</v>
      </c>
      <c r="Q444" s="43">
        <f>'[6]Base clients'!Q444</f>
        <v>0</v>
      </c>
    </row>
    <row r="445" spans="1:17" x14ac:dyDescent="0.25">
      <c r="A445" s="43" t="str">
        <f>'[6]Base clients'!A445</f>
        <v>C00440</v>
      </c>
      <c r="B445" s="43">
        <f>'[6]Base clients'!B445</f>
        <v>0</v>
      </c>
      <c r="C445" s="43">
        <f>'[6]Base clients'!C445</f>
        <v>0</v>
      </c>
      <c r="D445" s="43">
        <f>'[6]Base clients'!D445</f>
        <v>0</v>
      </c>
      <c r="E445" s="43">
        <f>'[6]Base clients'!E445</f>
        <v>0</v>
      </c>
      <c r="F445" s="43">
        <f>'[6]Base clients'!F445</f>
        <v>0</v>
      </c>
      <c r="G445" s="43">
        <f>'[6]Base clients'!G445</f>
        <v>0</v>
      </c>
      <c r="H445" s="43">
        <f>'[6]Base clients'!H445</f>
        <v>0</v>
      </c>
      <c r="I445" s="43">
        <f>'[6]Base clients'!I445</f>
        <v>0</v>
      </c>
      <c r="J445" s="43">
        <f>'[6]Base clients'!J445</f>
        <v>0</v>
      </c>
      <c r="K445" s="43">
        <f>'[6]Base clients'!K445</f>
        <v>0</v>
      </c>
      <c r="L445" s="43">
        <f>'[6]Base clients'!L445</f>
        <v>0</v>
      </c>
      <c r="M445" s="43">
        <f>'[6]Base clients'!M445</f>
        <v>0</v>
      </c>
      <c r="N445" s="43">
        <f>'[6]Base clients'!N445</f>
        <v>0</v>
      </c>
      <c r="O445" s="43">
        <f>'[6]Base clients'!O445</f>
        <v>0</v>
      </c>
      <c r="P445" s="43">
        <f>'[6]Base clients'!P445</f>
        <v>0</v>
      </c>
      <c r="Q445" s="43">
        <f>'[6]Base clients'!Q445</f>
        <v>0</v>
      </c>
    </row>
    <row r="446" spans="1:17" x14ac:dyDescent="0.25">
      <c r="A446" s="43" t="str">
        <f>'[6]Base clients'!A446</f>
        <v>C00441</v>
      </c>
      <c r="B446" s="43">
        <f>'[6]Base clients'!B446</f>
        <v>0</v>
      </c>
      <c r="C446" s="43">
        <f>'[6]Base clients'!C446</f>
        <v>0</v>
      </c>
      <c r="D446" s="43">
        <f>'[6]Base clients'!D446</f>
        <v>0</v>
      </c>
      <c r="E446" s="43">
        <f>'[6]Base clients'!E446</f>
        <v>0</v>
      </c>
      <c r="F446" s="43">
        <f>'[6]Base clients'!F446</f>
        <v>0</v>
      </c>
      <c r="G446" s="43">
        <f>'[6]Base clients'!G446</f>
        <v>0</v>
      </c>
      <c r="H446" s="43">
        <f>'[6]Base clients'!H446</f>
        <v>0</v>
      </c>
      <c r="I446" s="43">
        <f>'[6]Base clients'!I446</f>
        <v>0</v>
      </c>
      <c r="J446" s="43">
        <f>'[6]Base clients'!J446</f>
        <v>0</v>
      </c>
      <c r="K446" s="43">
        <f>'[6]Base clients'!K446</f>
        <v>0</v>
      </c>
      <c r="L446" s="43">
        <f>'[6]Base clients'!L446</f>
        <v>0</v>
      </c>
      <c r="M446" s="43">
        <f>'[6]Base clients'!M446</f>
        <v>0</v>
      </c>
      <c r="N446" s="43">
        <f>'[6]Base clients'!N446</f>
        <v>0</v>
      </c>
      <c r="O446" s="43">
        <f>'[6]Base clients'!O446</f>
        <v>0</v>
      </c>
      <c r="P446" s="43">
        <f>'[6]Base clients'!P446</f>
        <v>0</v>
      </c>
      <c r="Q446" s="43">
        <f>'[6]Base clients'!Q446</f>
        <v>0</v>
      </c>
    </row>
    <row r="447" spans="1:17" x14ac:dyDescent="0.25">
      <c r="A447" s="43" t="str">
        <f>'[6]Base clients'!A447</f>
        <v>C00442</v>
      </c>
      <c r="B447" s="43">
        <f>'[6]Base clients'!B447</f>
        <v>0</v>
      </c>
      <c r="C447" s="43">
        <f>'[6]Base clients'!C447</f>
        <v>0</v>
      </c>
      <c r="D447" s="43">
        <f>'[6]Base clients'!D447</f>
        <v>0</v>
      </c>
      <c r="E447" s="43">
        <f>'[6]Base clients'!E447</f>
        <v>0</v>
      </c>
      <c r="F447" s="43">
        <f>'[6]Base clients'!F447</f>
        <v>0</v>
      </c>
      <c r="G447" s="43">
        <f>'[6]Base clients'!G447</f>
        <v>0</v>
      </c>
      <c r="H447" s="43">
        <f>'[6]Base clients'!H447</f>
        <v>0</v>
      </c>
      <c r="I447" s="43">
        <f>'[6]Base clients'!I447</f>
        <v>0</v>
      </c>
      <c r="J447" s="43">
        <f>'[6]Base clients'!J447</f>
        <v>0</v>
      </c>
      <c r="K447" s="43">
        <f>'[6]Base clients'!K447</f>
        <v>0</v>
      </c>
      <c r="L447" s="43">
        <f>'[6]Base clients'!L447</f>
        <v>0</v>
      </c>
      <c r="M447" s="43">
        <f>'[6]Base clients'!M447</f>
        <v>0</v>
      </c>
      <c r="N447" s="43">
        <f>'[6]Base clients'!N447</f>
        <v>0</v>
      </c>
      <c r="O447" s="43">
        <f>'[6]Base clients'!O447</f>
        <v>0</v>
      </c>
      <c r="P447" s="43">
        <f>'[6]Base clients'!P447</f>
        <v>0</v>
      </c>
      <c r="Q447" s="43">
        <f>'[6]Base clients'!Q447</f>
        <v>0</v>
      </c>
    </row>
    <row r="448" spans="1:17" x14ac:dyDescent="0.25">
      <c r="A448" s="43" t="str">
        <f>'[6]Base clients'!A448</f>
        <v>C00443</v>
      </c>
      <c r="B448" s="43">
        <f>'[6]Base clients'!B448</f>
        <v>0</v>
      </c>
      <c r="C448" s="43">
        <f>'[6]Base clients'!C448</f>
        <v>0</v>
      </c>
      <c r="D448" s="43">
        <f>'[6]Base clients'!D448</f>
        <v>0</v>
      </c>
      <c r="E448" s="43">
        <f>'[6]Base clients'!E448</f>
        <v>0</v>
      </c>
      <c r="F448" s="43">
        <f>'[6]Base clients'!F448</f>
        <v>0</v>
      </c>
      <c r="G448" s="43">
        <f>'[6]Base clients'!G448</f>
        <v>0</v>
      </c>
      <c r="H448" s="43">
        <f>'[6]Base clients'!H448</f>
        <v>0</v>
      </c>
      <c r="I448" s="43">
        <f>'[6]Base clients'!I448</f>
        <v>0</v>
      </c>
      <c r="J448" s="43">
        <f>'[6]Base clients'!J448</f>
        <v>0</v>
      </c>
      <c r="K448" s="43">
        <f>'[6]Base clients'!K448</f>
        <v>0</v>
      </c>
      <c r="L448" s="43">
        <f>'[6]Base clients'!L448</f>
        <v>0</v>
      </c>
      <c r="M448" s="43">
        <f>'[6]Base clients'!M448</f>
        <v>0</v>
      </c>
      <c r="N448" s="43">
        <f>'[6]Base clients'!N448</f>
        <v>0</v>
      </c>
      <c r="O448" s="43">
        <f>'[6]Base clients'!O448</f>
        <v>0</v>
      </c>
      <c r="P448" s="43">
        <f>'[6]Base clients'!P448</f>
        <v>0</v>
      </c>
      <c r="Q448" s="43">
        <f>'[6]Base clients'!Q448</f>
        <v>0</v>
      </c>
    </row>
    <row r="449" spans="1:17" x14ac:dyDescent="0.25">
      <c r="A449" s="43" t="str">
        <f>'[6]Base clients'!A449</f>
        <v>C00444</v>
      </c>
      <c r="B449" s="43">
        <f>'[6]Base clients'!B449</f>
        <v>0</v>
      </c>
      <c r="C449" s="43">
        <f>'[6]Base clients'!C449</f>
        <v>0</v>
      </c>
      <c r="D449" s="43">
        <f>'[6]Base clients'!D449</f>
        <v>0</v>
      </c>
      <c r="E449" s="43">
        <f>'[6]Base clients'!E449</f>
        <v>0</v>
      </c>
      <c r="F449" s="43">
        <f>'[6]Base clients'!F449</f>
        <v>0</v>
      </c>
      <c r="G449" s="43">
        <f>'[6]Base clients'!G449</f>
        <v>0</v>
      </c>
      <c r="H449" s="43">
        <f>'[6]Base clients'!H449</f>
        <v>0</v>
      </c>
      <c r="I449" s="43">
        <f>'[6]Base clients'!I449</f>
        <v>0</v>
      </c>
      <c r="J449" s="43">
        <f>'[6]Base clients'!J449</f>
        <v>0</v>
      </c>
      <c r="K449" s="43">
        <f>'[6]Base clients'!K449</f>
        <v>0</v>
      </c>
      <c r="L449" s="43">
        <f>'[6]Base clients'!L449</f>
        <v>0</v>
      </c>
      <c r="M449" s="43">
        <f>'[6]Base clients'!M449</f>
        <v>0</v>
      </c>
      <c r="N449" s="43">
        <f>'[6]Base clients'!N449</f>
        <v>0</v>
      </c>
      <c r="O449" s="43">
        <f>'[6]Base clients'!O449</f>
        <v>0</v>
      </c>
      <c r="P449" s="43">
        <f>'[6]Base clients'!P449</f>
        <v>0</v>
      </c>
      <c r="Q449" s="43">
        <f>'[6]Base clients'!Q449</f>
        <v>0</v>
      </c>
    </row>
    <row r="450" spans="1:17" x14ac:dyDescent="0.25">
      <c r="A450" s="43" t="str">
        <f>'[6]Base clients'!A450</f>
        <v>C00445</v>
      </c>
      <c r="B450" s="43">
        <f>'[6]Base clients'!B450</f>
        <v>0</v>
      </c>
      <c r="C450" s="43">
        <f>'[6]Base clients'!C450</f>
        <v>0</v>
      </c>
      <c r="D450" s="43">
        <f>'[6]Base clients'!D450</f>
        <v>0</v>
      </c>
      <c r="E450" s="43">
        <f>'[6]Base clients'!E450</f>
        <v>0</v>
      </c>
      <c r="F450" s="43">
        <f>'[6]Base clients'!F450</f>
        <v>0</v>
      </c>
      <c r="G450" s="43">
        <f>'[6]Base clients'!G450</f>
        <v>0</v>
      </c>
      <c r="H450" s="43">
        <f>'[6]Base clients'!H450</f>
        <v>0</v>
      </c>
      <c r="I450" s="43">
        <f>'[6]Base clients'!I450</f>
        <v>0</v>
      </c>
      <c r="J450" s="43">
        <f>'[6]Base clients'!J450</f>
        <v>0</v>
      </c>
      <c r="K450" s="43">
        <f>'[6]Base clients'!K450</f>
        <v>0</v>
      </c>
      <c r="L450" s="43">
        <f>'[6]Base clients'!L450</f>
        <v>0</v>
      </c>
      <c r="M450" s="43">
        <f>'[6]Base clients'!M450</f>
        <v>0</v>
      </c>
      <c r="N450" s="43">
        <f>'[6]Base clients'!N450</f>
        <v>0</v>
      </c>
      <c r="O450" s="43">
        <f>'[6]Base clients'!O450</f>
        <v>0</v>
      </c>
      <c r="P450" s="43">
        <f>'[6]Base clients'!P450</f>
        <v>0</v>
      </c>
      <c r="Q450" s="43">
        <f>'[6]Base clients'!Q450</f>
        <v>0</v>
      </c>
    </row>
    <row r="451" spans="1:17" x14ac:dyDescent="0.25">
      <c r="A451" s="43" t="str">
        <f>'[6]Base clients'!A451</f>
        <v>C00446</v>
      </c>
      <c r="B451" s="43">
        <f>'[6]Base clients'!B451</f>
        <v>0</v>
      </c>
      <c r="C451" s="43">
        <f>'[6]Base clients'!C451</f>
        <v>0</v>
      </c>
      <c r="D451" s="43">
        <f>'[6]Base clients'!D451</f>
        <v>0</v>
      </c>
      <c r="E451" s="43">
        <f>'[6]Base clients'!E451</f>
        <v>0</v>
      </c>
      <c r="F451" s="43">
        <f>'[6]Base clients'!F451</f>
        <v>0</v>
      </c>
      <c r="G451" s="43">
        <f>'[6]Base clients'!G451</f>
        <v>0</v>
      </c>
      <c r="H451" s="43">
        <f>'[6]Base clients'!H451</f>
        <v>0</v>
      </c>
      <c r="I451" s="43">
        <f>'[6]Base clients'!I451</f>
        <v>0</v>
      </c>
      <c r="J451" s="43">
        <f>'[6]Base clients'!J451</f>
        <v>0</v>
      </c>
      <c r="K451" s="43">
        <f>'[6]Base clients'!K451</f>
        <v>0</v>
      </c>
      <c r="L451" s="43">
        <f>'[6]Base clients'!L451</f>
        <v>0</v>
      </c>
      <c r="M451" s="43">
        <f>'[6]Base clients'!M451</f>
        <v>0</v>
      </c>
      <c r="N451" s="43">
        <f>'[6]Base clients'!N451</f>
        <v>0</v>
      </c>
      <c r="O451" s="43">
        <f>'[6]Base clients'!O451</f>
        <v>0</v>
      </c>
      <c r="P451" s="43">
        <f>'[6]Base clients'!P451</f>
        <v>0</v>
      </c>
      <c r="Q451" s="43">
        <f>'[6]Base clients'!Q451</f>
        <v>0</v>
      </c>
    </row>
    <row r="452" spans="1:17" x14ac:dyDescent="0.25">
      <c r="A452" s="43" t="str">
        <f>'[6]Base clients'!A452</f>
        <v>C00447</v>
      </c>
      <c r="B452" s="43">
        <f>'[6]Base clients'!B452</f>
        <v>0</v>
      </c>
      <c r="C452" s="43">
        <f>'[6]Base clients'!C452</f>
        <v>0</v>
      </c>
      <c r="D452" s="43">
        <f>'[6]Base clients'!D452</f>
        <v>0</v>
      </c>
      <c r="E452" s="43">
        <f>'[6]Base clients'!E452</f>
        <v>0</v>
      </c>
      <c r="F452" s="43">
        <f>'[6]Base clients'!F452</f>
        <v>0</v>
      </c>
      <c r="G452" s="43">
        <f>'[6]Base clients'!G452</f>
        <v>0</v>
      </c>
      <c r="H452" s="43">
        <f>'[6]Base clients'!H452</f>
        <v>0</v>
      </c>
      <c r="I452" s="43">
        <f>'[6]Base clients'!I452</f>
        <v>0</v>
      </c>
      <c r="J452" s="43">
        <f>'[6]Base clients'!J452</f>
        <v>0</v>
      </c>
      <c r="K452" s="43">
        <f>'[6]Base clients'!K452</f>
        <v>0</v>
      </c>
      <c r="L452" s="43">
        <f>'[6]Base clients'!L452</f>
        <v>0</v>
      </c>
      <c r="M452" s="43">
        <f>'[6]Base clients'!M452</f>
        <v>0</v>
      </c>
      <c r="N452" s="43">
        <f>'[6]Base clients'!N452</f>
        <v>0</v>
      </c>
      <c r="O452" s="43">
        <f>'[6]Base clients'!O452</f>
        <v>0</v>
      </c>
      <c r="P452" s="43">
        <f>'[6]Base clients'!P452</f>
        <v>0</v>
      </c>
      <c r="Q452" s="43">
        <f>'[6]Base clients'!Q452</f>
        <v>0</v>
      </c>
    </row>
    <row r="453" spans="1:17" x14ac:dyDescent="0.25">
      <c r="A453" s="43" t="str">
        <f>'[6]Base clients'!A453</f>
        <v>C00448</v>
      </c>
      <c r="B453" s="43">
        <f>'[6]Base clients'!B453</f>
        <v>0</v>
      </c>
      <c r="C453" s="43">
        <f>'[6]Base clients'!C453</f>
        <v>0</v>
      </c>
      <c r="D453" s="43">
        <f>'[6]Base clients'!D453</f>
        <v>0</v>
      </c>
      <c r="E453" s="43">
        <f>'[6]Base clients'!E453</f>
        <v>0</v>
      </c>
      <c r="F453" s="43">
        <f>'[6]Base clients'!F453</f>
        <v>0</v>
      </c>
      <c r="G453" s="43">
        <f>'[6]Base clients'!G453</f>
        <v>0</v>
      </c>
      <c r="H453" s="43">
        <f>'[6]Base clients'!H453</f>
        <v>0</v>
      </c>
      <c r="I453" s="43">
        <f>'[6]Base clients'!I453</f>
        <v>0</v>
      </c>
      <c r="J453" s="43">
        <f>'[6]Base clients'!J453</f>
        <v>0</v>
      </c>
      <c r="K453" s="43">
        <f>'[6]Base clients'!K453</f>
        <v>0</v>
      </c>
      <c r="L453" s="43">
        <f>'[6]Base clients'!L453</f>
        <v>0</v>
      </c>
      <c r="M453" s="43">
        <f>'[6]Base clients'!M453</f>
        <v>0</v>
      </c>
      <c r="N453" s="43">
        <f>'[6]Base clients'!N453</f>
        <v>0</v>
      </c>
      <c r="O453" s="43">
        <f>'[6]Base clients'!O453</f>
        <v>0</v>
      </c>
      <c r="P453" s="43">
        <f>'[6]Base clients'!P453</f>
        <v>0</v>
      </c>
      <c r="Q453" s="43">
        <f>'[6]Base clients'!Q453</f>
        <v>0</v>
      </c>
    </row>
    <row r="454" spans="1:17" x14ac:dyDescent="0.25">
      <c r="A454" s="43" t="str">
        <f>'[6]Base clients'!A454</f>
        <v>C00449</v>
      </c>
      <c r="B454" s="43">
        <f>'[6]Base clients'!B454</f>
        <v>0</v>
      </c>
      <c r="C454" s="43">
        <f>'[6]Base clients'!C454</f>
        <v>0</v>
      </c>
      <c r="D454" s="43">
        <f>'[6]Base clients'!D454</f>
        <v>0</v>
      </c>
      <c r="E454" s="43">
        <f>'[6]Base clients'!E454</f>
        <v>0</v>
      </c>
      <c r="F454" s="43">
        <f>'[6]Base clients'!F454</f>
        <v>0</v>
      </c>
      <c r="G454" s="43">
        <f>'[6]Base clients'!G454</f>
        <v>0</v>
      </c>
      <c r="H454" s="43">
        <f>'[6]Base clients'!H454</f>
        <v>0</v>
      </c>
      <c r="I454" s="43">
        <f>'[6]Base clients'!I454</f>
        <v>0</v>
      </c>
      <c r="J454" s="43">
        <f>'[6]Base clients'!J454</f>
        <v>0</v>
      </c>
      <c r="K454" s="43">
        <f>'[6]Base clients'!K454</f>
        <v>0</v>
      </c>
      <c r="L454" s="43">
        <f>'[6]Base clients'!L454</f>
        <v>0</v>
      </c>
      <c r="M454" s="43">
        <f>'[6]Base clients'!M454</f>
        <v>0</v>
      </c>
      <c r="N454" s="43">
        <f>'[6]Base clients'!N454</f>
        <v>0</v>
      </c>
      <c r="O454" s="43">
        <f>'[6]Base clients'!O454</f>
        <v>0</v>
      </c>
      <c r="P454" s="43">
        <f>'[6]Base clients'!P454</f>
        <v>0</v>
      </c>
      <c r="Q454" s="43">
        <f>'[6]Base clients'!Q454</f>
        <v>0</v>
      </c>
    </row>
    <row r="455" spans="1:17" x14ac:dyDescent="0.25">
      <c r="A455" s="43" t="str">
        <f>'[6]Base clients'!A455</f>
        <v>C00450</v>
      </c>
      <c r="B455" s="43">
        <f>'[6]Base clients'!B455</f>
        <v>0</v>
      </c>
      <c r="C455" s="43">
        <f>'[6]Base clients'!C455</f>
        <v>0</v>
      </c>
      <c r="D455" s="43">
        <f>'[6]Base clients'!D455</f>
        <v>0</v>
      </c>
      <c r="E455" s="43">
        <f>'[6]Base clients'!E455</f>
        <v>0</v>
      </c>
      <c r="F455" s="43">
        <f>'[6]Base clients'!F455</f>
        <v>0</v>
      </c>
      <c r="G455" s="43">
        <f>'[6]Base clients'!G455</f>
        <v>0</v>
      </c>
      <c r="H455" s="43">
        <f>'[6]Base clients'!H455</f>
        <v>0</v>
      </c>
      <c r="I455" s="43">
        <f>'[6]Base clients'!I455</f>
        <v>0</v>
      </c>
      <c r="J455" s="43">
        <f>'[6]Base clients'!J455</f>
        <v>0</v>
      </c>
      <c r="K455" s="43">
        <f>'[6]Base clients'!K455</f>
        <v>0</v>
      </c>
      <c r="L455" s="43">
        <f>'[6]Base clients'!L455</f>
        <v>0</v>
      </c>
      <c r="M455" s="43">
        <f>'[6]Base clients'!M455</f>
        <v>0</v>
      </c>
      <c r="N455" s="43">
        <f>'[6]Base clients'!N455</f>
        <v>0</v>
      </c>
      <c r="O455" s="43">
        <f>'[6]Base clients'!O455</f>
        <v>0</v>
      </c>
      <c r="P455" s="43">
        <f>'[6]Base clients'!P455</f>
        <v>0</v>
      </c>
      <c r="Q455" s="43">
        <f>'[6]Base clients'!Q455</f>
        <v>0</v>
      </c>
    </row>
    <row r="456" spans="1:17" x14ac:dyDescent="0.25">
      <c r="A456" s="43" t="str">
        <f>'[6]Base clients'!A456</f>
        <v>C00451</v>
      </c>
      <c r="B456" s="43">
        <f>'[6]Base clients'!B456</f>
        <v>0</v>
      </c>
      <c r="C456" s="43">
        <f>'[6]Base clients'!C456</f>
        <v>0</v>
      </c>
      <c r="D456" s="43">
        <f>'[6]Base clients'!D456</f>
        <v>0</v>
      </c>
      <c r="E456" s="43">
        <f>'[6]Base clients'!E456</f>
        <v>0</v>
      </c>
      <c r="F456" s="43">
        <f>'[6]Base clients'!F456</f>
        <v>0</v>
      </c>
      <c r="G456" s="43">
        <f>'[6]Base clients'!G456</f>
        <v>0</v>
      </c>
      <c r="H456" s="43">
        <f>'[6]Base clients'!H456</f>
        <v>0</v>
      </c>
      <c r="I456" s="43">
        <f>'[6]Base clients'!I456</f>
        <v>0</v>
      </c>
      <c r="J456" s="43">
        <f>'[6]Base clients'!J456</f>
        <v>0</v>
      </c>
      <c r="K456" s="43">
        <f>'[6]Base clients'!K456</f>
        <v>0</v>
      </c>
      <c r="L456" s="43">
        <f>'[6]Base clients'!L456</f>
        <v>0</v>
      </c>
      <c r="M456" s="43">
        <f>'[6]Base clients'!M456</f>
        <v>0</v>
      </c>
      <c r="N456" s="43">
        <f>'[6]Base clients'!N456</f>
        <v>0</v>
      </c>
      <c r="O456" s="43">
        <f>'[6]Base clients'!O456</f>
        <v>0</v>
      </c>
      <c r="P456" s="43">
        <f>'[6]Base clients'!P456</f>
        <v>0</v>
      </c>
      <c r="Q456" s="43">
        <f>'[6]Base clients'!Q456</f>
        <v>0</v>
      </c>
    </row>
    <row r="457" spans="1:17" x14ac:dyDescent="0.25">
      <c r="A457" s="43" t="str">
        <f>'[6]Base clients'!A457</f>
        <v>C00452</v>
      </c>
      <c r="B457" s="43">
        <f>'[6]Base clients'!B457</f>
        <v>0</v>
      </c>
      <c r="C457" s="43">
        <f>'[6]Base clients'!C457</f>
        <v>0</v>
      </c>
      <c r="D457" s="43">
        <f>'[6]Base clients'!D457</f>
        <v>0</v>
      </c>
      <c r="E457" s="43">
        <f>'[6]Base clients'!E457</f>
        <v>0</v>
      </c>
      <c r="F457" s="43">
        <f>'[6]Base clients'!F457</f>
        <v>0</v>
      </c>
      <c r="G457" s="43">
        <f>'[6]Base clients'!G457</f>
        <v>0</v>
      </c>
      <c r="H457" s="43">
        <f>'[6]Base clients'!H457</f>
        <v>0</v>
      </c>
      <c r="I457" s="43">
        <f>'[6]Base clients'!I457</f>
        <v>0</v>
      </c>
      <c r="J457" s="43">
        <f>'[6]Base clients'!J457</f>
        <v>0</v>
      </c>
      <c r="K457" s="43">
        <f>'[6]Base clients'!K457</f>
        <v>0</v>
      </c>
      <c r="L457" s="43">
        <f>'[6]Base clients'!L457</f>
        <v>0</v>
      </c>
      <c r="M457" s="43">
        <f>'[6]Base clients'!M457</f>
        <v>0</v>
      </c>
      <c r="N457" s="43">
        <f>'[6]Base clients'!N457</f>
        <v>0</v>
      </c>
      <c r="O457" s="43">
        <f>'[6]Base clients'!O457</f>
        <v>0</v>
      </c>
      <c r="P457" s="43">
        <f>'[6]Base clients'!P457</f>
        <v>0</v>
      </c>
      <c r="Q457" s="43">
        <f>'[6]Base clients'!Q457</f>
        <v>0</v>
      </c>
    </row>
    <row r="458" spans="1:17" x14ac:dyDescent="0.25">
      <c r="A458" s="43" t="str">
        <f>'[6]Base clients'!A458</f>
        <v>C00453</v>
      </c>
      <c r="B458" s="43">
        <f>'[6]Base clients'!B458</f>
        <v>0</v>
      </c>
      <c r="C458" s="43">
        <f>'[6]Base clients'!C458</f>
        <v>0</v>
      </c>
      <c r="D458" s="43">
        <f>'[6]Base clients'!D458</f>
        <v>0</v>
      </c>
      <c r="E458" s="43">
        <f>'[6]Base clients'!E458</f>
        <v>0</v>
      </c>
      <c r="F458" s="43">
        <f>'[6]Base clients'!F458</f>
        <v>0</v>
      </c>
      <c r="G458" s="43">
        <f>'[6]Base clients'!G458</f>
        <v>0</v>
      </c>
      <c r="H458" s="43">
        <f>'[6]Base clients'!H458</f>
        <v>0</v>
      </c>
      <c r="I458" s="43">
        <f>'[6]Base clients'!I458</f>
        <v>0</v>
      </c>
      <c r="J458" s="43">
        <f>'[6]Base clients'!J458</f>
        <v>0</v>
      </c>
      <c r="K458" s="43">
        <f>'[6]Base clients'!K458</f>
        <v>0</v>
      </c>
      <c r="L458" s="43">
        <f>'[6]Base clients'!L458</f>
        <v>0</v>
      </c>
      <c r="M458" s="43">
        <f>'[6]Base clients'!M458</f>
        <v>0</v>
      </c>
      <c r="N458" s="43">
        <f>'[6]Base clients'!N458</f>
        <v>0</v>
      </c>
      <c r="O458" s="43">
        <f>'[6]Base clients'!O458</f>
        <v>0</v>
      </c>
      <c r="P458" s="43">
        <f>'[6]Base clients'!P458</f>
        <v>0</v>
      </c>
      <c r="Q458" s="43">
        <f>'[6]Base clients'!Q458</f>
        <v>0</v>
      </c>
    </row>
    <row r="459" spans="1:17" x14ac:dyDescent="0.25">
      <c r="A459" s="43" t="str">
        <f>'[6]Base clients'!A459</f>
        <v>C00454</v>
      </c>
      <c r="B459" s="43">
        <f>'[6]Base clients'!B459</f>
        <v>0</v>
      </c>
      <c r="C459" s="43">
        <f>'[6]Base clients'!C459</f>
        <v>0</v>
      </c>
      <c r="D459" s="43">
        <f>'[6]Base clients'!D459</f>
        <v>0</v>
      </c>
      <c r="E459" s="43">
        <f>'[6]Base clients'!E459</f>
        <v>0</v>
      </c>
      <c r="F459" s="43">
        <f>'[6]Base clients'!F459</f>
        <v>0</v>
      </c>
      <c r="G459" s="43">
        <f>'[6]Base clients'!G459</f>
        <v>0</v>
      </c>
      <c r="H459" s="43">
        <f>'[6]Base clients'!H459</f>
        <v>0</v>
      </c>
      <c r="I459" s="43">
        <f>'[6]Base clients'!I459</f>
        <v>0</v>
      </c>
      <c r="J459" s="43">
        <f>'[6]Base clients'!J459</f>
        <v>0</v>
      </c>
      <c r="K459" s="43">
        <f>'[6]Base clients'!K459</f>
        <v>0</v>
      </c>
      <c r="L459" s="43">
        <f>'[6]Base clients'!L459</f>
        <v>0</v>
      </c>
      <c r="M459" s="43">
        <f>'[6]Base clients'!M459</f>
        <v>0</v>
      </c>
      <c r="N459" s="43">
        <f>'[6]Base clients'!N459</f>
        <v>0</v>
      </c>
      <c r="O459" s="43">
        <f>'[6]Base clients'!O459</f>
        <v>0</v>
      </c>
      <c r="P459" s="43">
        <f>'[6]Base clients'!P459</f>
        <v>0</v>
      </c>
      <c r="Q459" s="43">
        <f>'[6]Base clients'!Q459</f>
        <v>0</v>
      </c>
    </row>
    <row r="460" spans="1:17" x14ac:dyDescent="0.25">
      <c r="A460" s="43" t="str">
        <f>'[6]Base clients'!A460</f>
        <v>C00455</v>
      </c>
      <c r="B460" s="43">
        <f>'[6]Base clients'!B460</f>
        <v>0</v>
      </c>
      <c r="C460" s="43">
        <f>'[6]Base clients'!C460</f>
        <v>0</v>
      </c>
      <c r="D460" s="43">
        <f>'[6]Base clients'!D460</f>
        <v>0</v>
      </c>
      <c r="E460" s="43">
        <f>'[6]Base clients'!E460</f>
        <v>0</v>
      </c>
      <c r="F460" s="43">
        <f>'[6]Base clients'!F460</f>
        <v>0</v>
      </c>
      <c r="G460" s="43">
        <f>'[6]Base clients'!G460</f>
        <v>0</v>
      </c>
      <c r="H460" s="43">
        <f>'[6]Base clients'!H460</f>
        <v>0</v>
      </c>
      <c r="I460" s="43">
        <f>'[6]Base clients'!I460</f>
        <v>0</v>
      </c>
      <c r="J460" s="43">
        <f>'[6]Base clients'!J460</f>
        <v>0</v>
      </c>
      <c r="K460" s="43">
        <f>'[6]Base clients'!K460</f>
        <v>0</v>
      </c>
      <c r="L460" s="43">
        <f>'[6]Base clients'!L460</f>
        <v>0</v>
      </c>
      <c r="M460" s="43">
        <f>'[6]Base clients'!M460</f>
        <v>0</v>
      </c>
      <c r="N460" s="43">
        <f>'[6]Base clients'!N460</f>
        <v>0</v>
      </c>
      <c r="O460" s="43">
        <f>'[6]Base clients'!O460</f>
        <v>0</v>
      </c>
      <c r="P460" s="43">
        <f>'[6]Base clients'!P460</f>
        <v>0</v>
      </c>
      <c r="Q460" s="43">
        <f>'[6]Base clients'!Q460</f>
        <v>0</v>
      </c>
    </row>
    <row r="461" spans="1:17" x14ac:dyDescent="0.25">
      <c r="A461" s="43" t="str">
        <f>'[6]Base clients'!A461</f>
        <v>C00456</v>
      </c>
      <c r="B461" s="43">
        <f>'[6]Base clients'!B461</f>
        <v>0</v>
      </c>
      <c r="C461" s="43">
        <f>'[6]Base clients'!C461</f>
        <v>0</v>
      </c>
      <c r="D461" s="43">
        <f>'[6]Base clients'!D461</f>
        <v>0</v>
      </c>
      <c r="E461" s="43">
        <f>'[6]Base clients'!E461</f>
        <v>0</v>
      </c>
      <c r="F461" s="43">
        <f>'[6]Base clients'!F461</f>
        <v>0</v>
      </c>
      <c r="G461" s="43">
        <f>'[6]Base clients'!G461</f>
        <v>0</v>
      </c>
      <c r="H461" s="43">
        <f>'[6]Base clients'!H461</f>
        <v>0</v>
      </c>
      <c r="I461" s="43">
        <f>'[6]Base clients'!I461</f>
        <v>0</v>
      </c>
      <c r="J461" s="43">
        <f>'[6]Base clients'!J461</f>
        <v>0</v>
      </c>
      <c r="K461" s="43">
        <f>'[6]Base clients'!K461</f>
        <v>0</v>
      </c>
      <c r="L461" s="43">
        <f>'[6]Base clients'!L461</f>
        <v>0</v>
      </c>
      <c r="M461" s="43">
        <f>'[6]Base clients'!M461</f>
        <v>0</v>
      </c>
      <c r="N461" s="43">
        <f>'[6]Base clients'!N461</f>
        <v>0</v>
      </c>
      <c r="O461" s="43">
        <f>'[6]Base clients'!O461</f>
        <v>0</v>
      </c>
      <c r="P461" s="43">
        <f>'[6]Base clients'!P461</f>
        <v>0</v>
      </c>
      <c r="Q461" s="43">
        <f>'[6]Base clients'!Q461</f>
        <v>0</v>
      </c>
    </row>
    <row r="462" spans="1:17" x14ac:dyDescent="0.25">
      <c r="A462" s="43" t="str">
        <f>'[6]Base clients'!A462</f>
        <v>C00457</v>
      </c>
      <c r="B462" s="43">
        <f>'[6]Base clients'!B462</f>
        <v>0</v>
      </c>
      <c r="C462" s="43">
        <f>'[6]Base clients'!C462</f>
        <v>0</v>
      </c>
      <c r="D462" s="43">
        <f>'[6]Base clients'!D462</f>
        <v>0</v>
      </c>
      <c r="E462" s="43">
        <f>'[6]Base clients'!E462</f>
        <v>0</v>
      </c>
      <c r="F462" s="43">
        <f>'[6]Base clients'!F462</f>
        <v>0</v>
      </c>
      <c r="G462" s="43">
        <f>'[6]Base clients'!G462</f>
        <v>0</v>
      </c>
      <c r="H462" s="43">
        <f>'[6]Base clients'!H462</f>
        <v>0</v>
      </c>
      <c r="I462" s="43">
        <f>'[6]Base clients'!I462</f>
        <v>0</v>
      </c>
      <c r="J462" s="43">
        <f>'[6]Base clients'!J462</f>
        <v>0</v>
      </c>
      <c r="K462" s="43">
        <f>'[6]Base clients'!K462</f>
        <v>0</v>
      </c>
      <c r="L462" s="43">
        <f>'[6]Base clients'!L462</f>
        <v>0</v>
      </c>
      <c r="M462" s="43">
        <f>'[6]Base clients'!M462</f>
        <v>0</v>
      </c>
      <c r="N462" s="43">
        <f>'[6]Base clients'!N462</f>
        <v>0</v>
      </c>
      <c r="O462" s="43">
        <f>'[6]Base clients'!O462</f>
        <v>0</v>
      </c>
      <c r="P462" s="43">
        <f>'[6]Base clients'!P462</f>
        <v>0</v>
      </c>
      <c r="Q462" s="43">
        <f>'[6]Base clients'!Q462</f>
        <v>0</v>
      </c>
    </row>
    <row r="463" spans="1:17" x14ac:dyDescent="0.25">
      <c r="A463" s="43" t="str">
        <f>'[6]Base clients'!A463</f>
        <v>C00458</v>
      </c>
      <c r="B463" s="43">
        <f>'[6]Base clients'!B463</f>
        <v>0</v>
      </c>
      <c r="C463" s="43">
        <f>'[6]Base clients'!C463</f>
        <v>0</v>
      </c>
      <c r="D463" s="43">
        <f>'[6]Base clients'!D463</f>
        <v>0</v>
      </c>
      <c r="E463" s="43">
        <f>'[6]Base clients'!E463</f>
        <v>0</v>
      </c>
      <c r="F463" s="43">
        <f>'[6]Base clients'!F463</f>
        <v>0</v>
      </c>
      <c r="G463" s="43">
        <f>'[6]Base clients'!G463</f>
        <v>0</v>
      </c>
      <c r="H463" s="43">
        <f>'[6]Base clients'!H463</f>
        <v>0</v>
      </c>
      <c r="I463" s="43">
        <f>'[6]Base clients'!I463</f>
        <v>0</v>
      </c>
      <c r="J463" s="43">
        <f>'[6]Base clients'!J463</f>
        <v>0</v>
      </c>
      <c r="K463" s="43">
        <f>'[6]Base clients'!K463</f>
        <v>0</v>
      </c>
      <c r="L463" s="43">
        <f>'[6]Base clients'!L463</f>
        <v>0</v>
      </c>
      <c r="M463" s="43">
        <f>'[6]Base clients'!M463</f>
        <v>0</v>
      </c>
      <c r="N463" s="43">
        <f>'[6]Base clients'!N463</f>
        <v>0</v>
      </c>
      <c r="O463" s="43">
        <f>'[6]Base clients'!O463</f>
        <v>0</v>
      </c>
      <c r="P463" s="43">
        <f>'[6]Base clients'!P463</f>
        <v>0</v>
      </c>
      <c r="Q463" s="43">
        <f>'[6]Base clients'!Q463</f>
        <v>0</v>
      </c>
    </row>
    <row r="464" spans="1:17" x14ac:dyDescent="0.25">
      <c r="A464" s="43" t="str">
        <f>'[6]Base clients'!A464</f>
        <v>C00459</v>
      </c>
      <c r="B464" s="43">
        <f>'[6]Base clients'!B464</f>
        <v>0</v>
      </c>
      <c r="C464" s="43">
        <f>'[6]Base clients'!C464</f>
        <v>0</v>
      </c>
      <c r="D464" s="43">
        <f>'[6]Base clients'!D464</f>
        <v>0</v>
      </c>
      <c r="E464" s="43">
        <f>'[6]Base clients'!E464</f>
        <v>0</v>
      </c>
      <c r="F464" s="43">
        <f>'[6]Base clients'!F464</f>
        <v>0</v>
      </c>
      <c r="G464" s="43">
        <f>'[6]Base clients'!G464</f>
        <v>0</v>
      </c>
      <c r="H464" s="43">
        <f>'[6]Base clients'!H464</f>
        <v>0</v>
      </c>
      <c r="I464" s="43">
        <f>'[6]Base clients'!I464</f>
        <v>0</v>
      </c>
      <c r="J464" s="43">
        <f>'[6]Base clients'!J464</f>
        <v>0</v>
      </c>
      <c r="K464" s="43">
        <f>'[6]Base clients'!K464</f>
        <v>0</v>
      </c>
      <c r="L464" s="43">
        <f>'[6]Base clients'!L464</f>
        <v>0</v>
      </c>
      <c r="M464" s="43">
        <f>'[6]Base clients'!M464</f>
        <v>0</v>
      </c>
      <c r="N464" s="43">
        <f>'[6]Base clients'!N464</f>
        <v>0</v>
      </c>
      <c r="O464" s="43">
        <f>'[6]Base clients'!O464</f>
        <v>0</v>
      </c>
      <c r="P464" s="43">
        <f>'[6]Base clients'!P464</f>
        <v>0</v>
      </c>
      <c r="Q464" s="43">
        <f>'[6]Base clients'!Q464</f>
        <v>0</v>
      </c>
    </row>
    <row r="465" spans="1:17" x14ac:dyDescent="0.25">
      <c r="A465" s="43" t="str">
        <f>'[6]Base clients'!A465</f>
        <v>C00460</v>
      </c>
      <c r="B465" s="43">
        <f>'[6]Base clients'!B465</f>
        <v>0</v>
      </c>
      <c r="C465" s="43">
        <f>'[6]Base clients'!C465</f>
        <v>0</v>
      </c>
      <c r="D465" s="43">
        <f>'[6]Base clients'!D465</f>
        <v>0</v>
      </c>
      <c r="E465" s="43">
        <f>'[6]Base clients'!E465</f>
        <v>0</v>
      </c>
      <c r="F465" s="43">
        <f>'[6]Base clients'!F465</f>
        <v>0</v>
      </c>
      <c r="G465" s="43">
        <f>'[6]Base clients'!G465</f>
        <v>0</v>
      </c>
      <c r="H465" s="43">
        <f>'[6]Base clients'!H465</f>
        <v>0</v>
      </c>
      <c r="I465" s="43">
        <f>'[6]Base clients'!I465</f>
        <v>0</v>
      </c>
      <c r="J465" s="43">
        <f>'[6]Base clients'!J465</f>
        <v>0</v>
      </c>
      <c r="K465" s="43">
        <f>'[6]Base clients'!K465</f>
        <v>0</v>
      </c>
      <c r="L465" s="43">
        <f>'[6]Base clients'!L465</f>
        <v>0</v>
      </c>
      <c r="M465" s="43">
        <f>'[6]Base clients'!M465</f>
        <v>0</v>
      </c>
      <c r="N465" s="43">
        <f>'[6]Base clients'!N465</f>
        <v>0</v>
      </c>
      <c r="O465" s="43">
        <f>'[6]Base clients'!O465</f>
        <v>0</v>
      </c>
      <c r="P465" s="43">
        <f>'[6]Base clients'!P465</f>
        <v>0</v>
      </c>
      <c r="Q465" s="43">
        <f>'[6]Base clients'!Q465</f>
        <v>0</v>
      </c>
    </row>
    <row r="466" spans="1:17" x14ac:dyDescent="0.25">
      <c r="A466" s="43" t="str">
        <f>'[6]Base clients'!A466</f>
        <v>C00461</v>
      </c>
      <c r="B466" s="43">
        <f>'[6]Base clients'!B466</f>
        <v>0</v>
      </c>
      <c r="C466" s="43">
        <f>'[6]Base clients'!C466</f>
        <v>0</v>
      </c>
      <c r="D466" s="43">
        <f>'[6]Base clients'!D466</f>
        <v>0</v>
      </c>
      <c r="E466" s="43">
        <f>'[6]Base clients'!E466</f>
        <v>0</v>
      </c>
      <c r="F466" s="43">
        <f>'[6]Base clients'!F466</f>
        <v>0</v>
      </c>
      <c r="G466" s="43">
        <f>'[6]Base clients'!G466</f>
        <v>0</v>
      </c>
      <c r="H466" s="43">
        <f>'[6]Base clients'!H466</f>
        <v>0</v>
      </c>
      <c r="I466" s="43">
        <f>'[6]Base clients'!I466</f>
        <v>0</v>
      </c>
      <c r="J466" s="43">
        <f>'[6]Base clients'!J466</f>
        <v>0</v>
      </c>
      <c r="K466" s="43">
        <f>'[6]Base clients'!K466</f>
        <v>0</v>
      </c>
      <c r="L466" s="43">
        <f>'[6]Base clients'!L466</f>
        <v>0</v>
      </c>
      <c r="M466" s="43">
        <f>'[6]Base clients'!M466</f>
        <v>0</v>
      </c>
      <c r="N466" s="43">
        <f>'[6]Base clients'!N466</f>
        <v>0</v>
      </c>
      <c r="O466" s="43">
        <f>'[6]Base clients'!O466</f>
        <v>0</v>
      </c>
      <c r="P466" s="43">
        <f>'[6]Base clients'!P466</f>
        <v>0</v>
      </c>
      <c r="Q466" s="43">
        <f>'[6]Base clients'!Q466</f>
        <v>0</v>
      </c>
    </row>
    <row r="467" spans="1:17" x14ac:dyDescent="0.25">
      <c r="A467" s="43" t="str">
        <f>'[6]Base clients'!A467</f>
        <v>C00462</v>
      </c>
      <c r="B467" s="43">
        <f>'[6]Base clients'!B467</f>
        <v>0</v>
      </c>
      <c r="C467" s="43">
        <f>'[6]Base clients'!C467</f>
        <v>0</v>
      </c>
      <c r="D467" s="43">
        <f>'[6]Base clients'!D467</f>
        <v>0</v>
      </c>
      <c r="E467" s="43">
        <f>'[6]Base clients'!E467</f>
        <v>0</v>
      </c>
      <c r="F467" s="43">
        <f>'[6]Base clients'!F467</f>
        <v>0</v>
      </c>
      <c r="G467" s="43">
        <f>'[6]Base clients'!G467</f>
        <v>0</v>
      </c>
      <c r="H467" s="43">
        <f>'[6]Base clients'!H467</f>
        <v>0</v>
      </c>
      <c r="I467" s="43">
        <f>'[6]Base clients'!I467</f>
        <v>0</v>
      </c>
      <c r="J467" s="43">
        <f>'[6]Base clients'!J467</f>
        <v>0</v>
      </c>
      <c r="K467" s="43">
        <f>'[6]Base clients'!K467</f>
        <v>0</v>
      </c>
      <c r="L467" s="43">
        <f>'[6]Base clients'!L467</f>
        <v>0</v>
      </c>
      <c r="M467" s="43">
        <f>'[6]Base clients'!M467</f>
        <v>0</v>
      </c>
      <c r="N467" s="43">
        <f>'[6]Base clients'!N467</f>
        <v>0</v>
      </c>
      <c r="O467" s="43">
        <f>'[6]Base clients'!O467</f>
        <v>0</v>
      </c>
      <c r="P467" s="43">
        <f>'[6]Base clients'!P467</f>
        <v>0</v>
      </c>
      <c r="Q467" s="43">
        <f>'[6]Base clients'!Q467</f>
        <v>0</v>
      </c>
    </row>
    <row r="468" spans="1:17" x14ac:dyDescent="0.25">
      <c r="A468" s="43" t="str">
        <f>'[6]Base clients'!A468</f>
        <v>C00463</v>
      </c>
      <c r="B468" s="43">
        <f>'[6]Base clients'!B468</f>
        <v>0</v>
      </c>
      <c r="C468" s="43">
        <f>'[6]Base clients'!C468</f>
        <v>0</v>
      </c>
      <c r="D468" s="43">
        <f>'[6]Base clients'!D468</f>
        <v>0</v>
      </c>
      <c r="E468" s="43">
        <f>'[6]Base clients'!E468</f>
        <v>0</v>
      </c>
      <c r="F468" s="43">
        <f>'[6]Base clients'!F468</f>
        <v>0</v>
      </c>
      <c r="G468" s="43">
        <f>'[6]Base clients'!G468</f>
        <v>0</v>
      </c>
      <c r="H468" s="43">
        <f>'[6]Base clients'!H468</f>
        <v>0</v>
      </c>
      <c r="I468" s="43">
        <f>'[6]Base clients'!I468</f>
        <v>0</v>
      </c>
      <c r="J468" s="43">
        <f>'[6]Base clients'!J468</f>
        <v>0</v>
      </c>
      <c r="K468" s="43">
        <f>'[6]Base clients'!K468</f>
        <v>0</v>
      </c>
      <c r="L468" s="43">
        <f>'[6]Base clients'!L468</f>
        <v>0</v>
      </c>
      <c r="M468" s="43">
        <f>'[6]Base clients'!M468</f>
        <v>0</v>
      </c>
      <c r="N468" s="43">
        <f>'[6]Base clients'!N468</f>
        <v>0</v>
      </c>
      <c r="O468" s="43">
        <f>'[6]Base clients'!O468</f>
        <v>0</v>
      </c>
      <c r="P468" s="43">
        <f>'[6]Base clients'!P468</f>
        <v>0</v>
      </c>
      <c r="Q468" s="43">
        <f>'[6]Base clients'!Q468</f>
        <v>0</v>
      </c>
    </row>
    <row r="469" spans="1:17" x14ac:dyDescent="0.25">
      <c r="A469" s="43" t="str">
        <f>'[6]Base clients'!A469</f>
        <v>C00464</v>
      </c>
      <c r="B469" s="43">
        <f>'[6]Base clients'!B469</f>
        <v>0</v>
      </c>
      <c r="C469" s="43">
        <f>'[6]Base clients'!C469</f>
        <v>0</v>
      </c>
      <c r="D469" s="43">
        <f>'[6]Base clients'!D469</f>
        <v>0</v>
      </c>
      <c r="E469" s="43">
        <f>'[6]Base clients'!E469</f>
        <v>0</v>
      </c>
      <c r="F469" s="43">
        <f>'[6]Base clients'!F469</f>
        <v>0</v>
      </c>
      <c r="G469" s="43">
        <f>'[6]Base clients'!G469</f>
        <v>0</v>
      </c>
      <c r="H469" s="43">
        <f>'[6]Base clients'!H469</f>
        <v>0</v>
      </c>
      <c r="I469" s="43">
        <f>'[6]Base clients'!I469</f>
        <v>0</v>
      </c>
      <c r="J469" s="43">
        <f>'[6]Base clients'!J469</f>
        <v>0</v>
      </c>
      <c r="K469" s="43">
        <f>'[6]Base clients'!K469</f>
        <v>0</v>
      </c>
      <c r="L469" s="43">
        <f>'[6]Base clients'!L469</f>
        <v>0</v>
      </c>
      <c r="M469" s="43">
        <f>'[6]Base clients'!M469</f>
        <v>0</v>
      </c>
      <c r="N469" s="43">
        <f>'[6]Base clients'!N469</f>
        <v>0</v>
      </c>
      <c r="O469" s="43">
        <f>'[6]Base clients'!O469</f>
        <v>0</v>
      </c>
      <c r="P469" s="43">
        <f>'[6]Base clients'!P469</f>
        <v>0</v>
      </c>
      <c r="Q469" s="43">
        <f>'[6]Base clients'!Q469</f>
        <v>0</v>
      </c>
    </row>
    <row r="470" spans="1:17" x14ac:dyDescent="0.25">
      <c r="A470" s="43" t="str">
        <f>'[6]Base clients'!A470</f>
        <v>C00465</v>
      </c>
      <c r="B470" s="43">
        <f>'[6]Base clients'!B470</f>
        <v>0</v>
      </c>
      <c r="C470" s="43">
        <f>'[6]Base clients'!C470</f>
        <v>0</v>
      </c>
      <c r="D470" s="43">
        <f>'[6]Base clients'!D470</f>
        <v>0</v>
      </c>
      <c r="E470" s="43">
        <f>'[6]Base clients'!E470</f>
        <v>0</v>
      </c>
      <c r="F470" s="43">
        <f>'[6]Base clients'!F470</f>
        <v>0</v>
      </c>
      <c r="G470" s="43">
        <f>'[6]Base clients'!G470</f>
        <v>0</v>
      </c>
      <c r="H470" s="43">
        <f>'[6]Base clients'!H470</f>
        <v>0</v>
      </c>
      <c r="I470" s="43">
        <f>'[6]Base clients'!I470</f>
        <v>0</v>
      </c>
      <c r="J470" s="43">
        <f>'[6]Base clients'!J470</f>
        <v>0</v>
      </c>
      <c r="K470" s="43">
        <f>'[6]Base clients'!K470</f>
        <v>0</v>
      </c>
      <c r="L470" s="43">
        <f>'[6]Base clients'!L470</f>
        <v>0</v>
      </c>
      <c r="M470" s="43">
        <f>'[6]Base clients'!M470</f>
        <v>0</v>
      </c>
      <c r="N470" s="43">
        <f>'[6]Base clients'!N470</f>
        <v>0</v>
      </c>
      <c r="O470" s="43">
        <f>'[6]Base clients'!O470</f>
        <v>0</v>
      </c>
      <c r="P470" s="43">
        <f>'[6]Base clients'!P470</f>
        <v>0</v>
      </c>
      <c r="Q470" s="43">
        <f>'[6]Base clients'!Q470</f>
        <v>0</v>
      </c>
    </row>
    <row r="471" spans="1:17" x14ac:dyDescent="0.25">
      <c r="A471" s="43" t="str">
        <f>'[6]Base clients'!A471</f>
        <v>C00466</v>
      </c>
      <c r="B471" s="43">
        <f>'[6]Base clients'!B471</f>
        <v>0</v>
      </c>
      <c r="C471" s="43">
        <f>'[6]Base clients'!C471</f>
        <v>0</v>
      </c>
      <c r="D471" s="43">
        <f>'[6]Base clients'!D471</f>
        <v>0</v>
      </c>
      <c r="E471" s="43">
        <f>'[6]Base clients'!E471</f>
        <v>0</v>
      </c>
      <c r="F471" s="43">
        <f>'[6]Base clients'!F471</f>
        <v>0</v>
      </c>
      <c r="G471" s="43">
        <f>'[6]Base clients'!G471</f>
        <v>0</v>
      </c>
      <c r="H471" s="43">
        <f>'[6]Base clients'!H471</f>
        <v>0</v>
      </c>
      <c r="I471" s="43">
        <f>'[6]Base clients'!I471</f>
        <v>0</v>
      </c>
      <c r="J471" s="43">
        <f>'[6]Base clients'!J471</f>
        <v>0</v>
      </c>
      <c r="K471" s="43">
        <f>'[6]Base clients'!K471</f>
        <v>0</v>
      </c>
      <c r="L471" s="43">
        <f>'[6]Base clients'!L471</f>
        <v>0</v>
      </c>
      <c r="M471" s="43">
        <f>'[6]Base clients'!M471</f>
        <v>0</v>
      </c>
      <c r="N471" s="43">
        <f>'[6]Base clients'!N471</f>
        <v>0</v>
      </c>
      <c r="O471" s="43">
        <f>'[6]Base clients'!O471</f>
        <v>0</v>
      </c>
      <c r="P471" s="43">
        <f>'[6]Base clients'!P471</f>
        <v>0</v>
      </c>
      <c r="Q471" s="43">
        <f>'[6]Base clients'!Q471</f>
        <v>0</v>
      </c>
    </row>
    <row r="472" spans="1:17" x14ac:dyDescent="0.25">
      <c r="A472" s="43" t="str">
        <f>'[6]Base clients'!A472</f>
        <v>C00467</v>
      </c>
      <c r="B472" s="43">
        <f>'[6]Base clients'!B472</f>
        <v>0</v>
      </c>
      <c r="C472" s="43">
        <f>'[6]Base clients'!C472</f>
        <v>0</v>
      </c>
      <c r="D472" s="43">
        <f>'[6]Base clients'!D472</f>
        <v>0</v>
      </c>
      <c r="E472" s="43">
        <f>'[6]Base clients'!E472</f>
        <v>0</v>
      </c>
      <c r="F472" s="43">
        <f>'[6]Base clients'!F472</f>
        <v>0</v>
      </c>
      <c r="G472" s="43">
        <f>'[6]Base clients'!G472</f>
        <v>0</v>
      </c>
      <c r="H472" s="43">
        <f>'[6]Base clients'!H472</f>
        <v>0</v>
      </c>
      <c r="I472" s="43">
        <f>'[6]Base clients'!I472</f>
        <v>0</v>
      </c>
      <c r="J472" s="43">
        <f>'[6]Base clients'!J472</f>
        <v>0</v>
      </c>
      <c r="K472" s="43">
        <f>'[6]Base clients'!K472</f>
        <v>0</v>
      </c>
      <c r="L472" s="43">
        <f>'[6]Base clients'!L472</f>
        <v>0</v>
      </c>
      <c r="M472" s="43">
        <f>'[6]Base clients'!M472</f>
        <v>0</v>
      </c>
      <c r="N472" s="43">
        <f>'[6]Base clients'!N472</f>
        <v>0</v>
      </c>
      <c r="O472" s="43">
        <f>'[6]Base clients'!O472</f>
        <v>0</v>
      </c>
      <c r="P472" s="43">
        <f>'[6]Base clients'!P472</f>
        <v>0</v>
      </c>
      <c r="Q472" s="43">
        <f>'[6]Base clients'!Q472</f>
        <v>0</v>
      </c>
    </row>
    <row r="473" spans="1:17" x14ac:dyDescent="0.25">
      <c r="A473" s="43" t="str">
        <f>'[6]Base clients'!A473</f>
        <v>C00468</v>
      </c>
      <c r="B473" s="43">
        <f>'[6]Base clients'!B473</f>
        <v>0</v>
      </c>
      <c r="C473" s="43">
        <f>'[6]Base clients'!C473</f>
        <v>0</v>
      </c>
      <c r="D473" s="43">
        <f>'[6]Base clients'!D473</f>
        <v>0</v>
      </c>
      <c r="E473" s="43">
        <f>'[6]Base clients'!E473</f>
        <v>0</v>
      </c>
      <c r="F473" s="43">
        <f>'[6]Base clients'!F473</f>
        <v>0</v>
      </c>
      <c r="G473" s="43">
        <f>'[6]Base clients'!G473</f>
        <v>0</v>
      </c>
      <c r="H473" s="43">
        <f>'[6]Base clients'!H473</f>
        <v>0</v>
      </c>
      <c r="I473" s="43">
        <f>'[6]Base clients'!I473</f>
        <v>0</v>
      </c>
      <c r="J473" s="43">
        <f>'[6]Base clients'!J473</f>
        <v>0</v>
      </c>
      <c r="K473" s="43">
        <f>'[6]Base clients'!K473</f>
        <v>0</v>
      </c>
      <c r="L473" s="43">
        <f>'[6]Base clients'!L473</f>
        <v>0</v>
      </c>
      <c r="M473" s="43">
        <f>'[6]Base clients'!M473</f>
        <v>0</v>
      </c>
      <c r="N473" s="43">
        <f>'[6]Base clients'!N473</f>
        <v>0</v>
      </c>
      <c r="O473" s="43">
        <f>'[6]Base clients'!O473</f>
        <v>0</v>
      </c>
      <c r="P473" s="43">
        <f>'[6]Base clients'!P473</f>
        <v>0</v>
      </c>
      <c r="Q473" s="43">
        <f>'[6]Base clients'!Q473</f>
        <v>0</v>
      </c>
    </row>
    <row r="474" spans="1:17" x14ac:dyDescent="0.25">
      <c r="A474" s="43" t="str">
        <f>'[6]Base clients'!A474</f>
        <v>C00469</v>
      </c>
      <c r="B474" s="43">
        <f>'[6]Base clients'!B474</f>
        <v>0</v>
      </c>
      <c r="C474" s="43">
        <f>'[6]Base clients'!C474</f>
        <v>0</v>
      </c>
      <c r="D474" s="43">
        <f>'[6]Base clients'!D474</f>
        <v>0</v>
      </c>
      <c r="E474" s="43">
        <f>'[6]Base clients'!E474</f>
        <v>0</v>
      </c>
      <c r="F474" s="43">
        <f>'[6]Base clients'!F474</f>
        <v>0</v>
      </c>
      <c r="G474" s="43">
        <f>'[6]Base clients'!G474</f>
        <v>0</v>
      </c>
      <c r="H474" s="43">
        <f>'[6]Base clients'!H474</f>
        <v>0</v>
      </c>
      <c r="I474" s="43">
        <f>'[6]Base clients'!I474</f>
        <v>0</v>
      </c>
      <c r="J474" s="43">
        <f>'[6]Base clients'!J474</f>
        <v>0</v>
      </c>
      <c r="K474" s="43">
        <f>'[6]Base clients'!K474</f>
        <v>0</v>
      </c>
      <c r="L474" s="43">
        <f>'[6]Base clients'!L474</f>
        <v>0</v>
      </c>
      <c r="M474" s="43">
        <f>'[6]Base clients'!M474</f>
        <v>0</v>
      </c>
      <c r="N474" s="43">
        <f>'[6]Base clients'!N474</f>
        <v>0</v>
      </c>
      <c r="O474" s="43">
        <f>'[6]Base clients'!O474</f>
        <v>0</v>
      </c>
      <c r="P474" s="43">
        <f>'[6]Base clients'!P474</f>
        <v>0</v>
      </c>
      <c r="Q474" s="43">
        <f>'[6]Base clients'!Q474</f>
        <v>0</v>
      </c>
    </row>
    <row r="475" spans="1:17" x14ac:dyDescent="0.25">
      <c r="A475" s="43" t="str">
        <f>'[6]Base clients'!A475</f>
        <v>C00470</v>
      </c>
      <c r="B475" s="43">
        <f>'[6]Base clients'!B475</f>
        <v>0</v>
      </c>
      <c r="C475" s="43">
        <f>'[6]Base clients'!C475</f>
        <v>0</v>
      </c>
      <c r="D475" s="43">
        <f>'[6]Base clients'!D475</f>
        <v>0</v>
      </c>
      <c r="E475" s="43">
        <f>'[6]Base clients'!E475</f>
        <v>0</v>
      </c>
      <c r="F475" s="43">
        <f>'[6]Base clients'!F475</f>
        <v>0</v>
      </c>
      <c r="G475" s="43">
        <f>'[6]Base clients'!G475</f>
        <v>0</v>
      </c>
      <c r="H475" s="43">
        <f>'[6]Base clients'!H475</f>
        <v>0</v>
      </c>
      <c r="I475" s="43">
        <f>'[6]Base clients'!I475</f>
        <v>0</v>
      </c>
      <c r="J475" s="43">
        <f>'[6]Base clients'!J475</f>
        <v>0</v>
      </c>
      <c r="K475" s="43">
        <f>'[6]Base clients'!K475</f>
        <v>0</v>
      </c>
      <c r="L475" s="43">
        <f>'[6]Base clients'!L475</f>
        <v>0</v>
      </c>
      <c r="M475" s="43">
        <f>'[6]Base clients'!M475</f>
        <v>0</v>
      </c>
      <c r="N475" s="43">
        <f>'[6]Base clients'!N475</f>
        <v>0</v>
      </c>
      <c r="O475" s="43">
        <f>'[6]Base clients'!O475</f>
        <v>0</v>
      </c>
      <c r="P475" s="43">
        <f>'[6]Base clients'!P475</f>
        <v>0</v>
      </c>
      <c r="Q475" s="43">
        <f>'[6]Base clients'!Q475</f>
        <v>0</v>
      </c>
    </row>
    <row r="476" spans="1:17" x14ac:dyDescent="0.25">
      <c r="A476" s="43" t="str">
        <f>'[6]Base clients'!A476</f>
        <v>C00471</v>
      </c>
      <c r="B476" s="43">
        <f>'[6]Base clients'!B476</f>
        <v>0</v>
      </c>
      <c r="C476" s="43">
        <f>'[6]Base clients'!C476</f>
        <v>0</v>
      </c>
      <c r="D476" s="43">
        <f>'[6]Base clients'!D476</f>
        <v>0</v>
      </c>
      <c r="E476" s="43">
        <f>'[6]Base clients'!E476</f>
        <v>0</v>
      </c>
      <c r="F476" s="43">
        <f>'[6]Base clients'!F476</f>
        <v>0</v>
      </c>
      <c r="G476" s="43">
        <f>'[6]Base clients'!G476</f>
        <v>0</v>
      </c>
      <c r="H476" s="43">
        <f>'[6]Base clients'!H476</f>
        <v>0</v>
      </c>
      <c r="I476" s="43">
        <f>'[6]Base clients'!I476</f>
        <v>0</v>
      </c>
      <c r="J476" s="43">
        <f>'[6]Base clients'!J476</f>
        <v>0</v>
      </c>
      <c r="K476" s="43">
        <f>'[6]Base clients'!K476</f>
        <v>0</v>
      </c>
      <c r="L476" s="43">
        <f>'[6]Base clients'!L476</f>
        <v>0</v>
      </c>
      <c r="M476" s="43">
        <f>'[6]Base clients'!M476</f>
        <v>0</v>
      </c>
      <c r="N476" s="43">
        <f>'[6]Base clients'!N476</f>
        <v>0</v>
      </c>
      <c r="O476" s="43">
        <f>'[6]Base clients'!O476</f>
        <v>0</v>
      </c>
      <c r="P476" s="43">
        <f>'[6]Base clients'!P476</f>
        <v>0</v>
      </c>
      <c r="Q476" s="43">
        <f>'[6]Base clients'!Q476</f>
        <v>0</v>
      </c>
    </row>
    <row r="477" spans="1:17" x14ac:dyDescent="0.25">
      <c r="A477" s="43" t="str">
        <f>'[6]Base clients'!A477</f>
        <v>C00472</v>
      </c>
      <c r="B477" s="43">
        <f>'[6]Base clients'!B477</f>
        <v>0</v>
      </c>
      <c r="C477" s="43">
        <f>'[6]Base clients'!C477</f>
        <v>0</v>
      </c>
      <c r="D477" s="43">
        <f>'[6]Base clients'!D477</f>
        <v>0</v>
      </c>
      <c r="E477" s="43">
        <f>'[6]Base clients'!E477</f>
        <v>0</v>
      </c>
      <c r="F477" s="43">
        <f>'[6]Base clients'!F477</f>
        <v>0</v>
      </c>
      <c r="G477" s="43">
        <f>'[6]Base clients'!G477</f>
        <v>0</v>
      </c>
      <c r="H477" s="43">
        <f>'[6]Base clients'!H477</f>
        <v>0</v>
      </c>
      <c r="I477" s="43">
        <f>'[6]Base clients'!I477</f>
        <v>0</v>
      </c>
      <c r="J477" s="43">
        <f>'[6]Base clients'!J477</f>
        <v>0</v>
      </c>
      <c r="K477" s="43">
        <f>'[6]Base clients'!K477</f>
        <v>0</v>
      </c>
      <c r="L477" s="43">
        <f>'[6]Base clients'!L477</f>
        <v>0</v>
      </c>
      <c r="M477" s="43">
        <f>'[6]Base clients'!M477</f>
        <v>0</v>
      </c>
      <c r="N477" s="43">
        <f>'[6]Base clients'!N477</f>
        <v>0</v>
      </c>
      <c r="O477" s="43">
        <f>'[6]Base clients'!O477</f>
        <v>0</v>
      </c>
      <c r="P477" s="43">
        <f>'[6]Base clients'!P477</f>
        <v>0</v>
      </c>
      <c r="Q477" s="43">
        <f>'[6]Base clients'!Q477</f>
        <v>0</v>
      </c>
    </row>
    <row r="478" spans="1:17" x14ac:dyDescent="0.25">
      <c r="A478" s="43" t="str">
        <f>'[6]Base clients'!A478</f>
        <v>C00473</v>
      </c>
      <c r="B478" s="43">
        <f>'[6]Base clients'!B478</f>
        <v>0</v>
      </c>
      <c r="C478" s="43">
        <f>'[6]Base clients'!C478</f>
        <v>0</v>
      </c>
      <c r="D478" s="43">
        <f>'[6]Base clients'!D478</f>
        <v>0</v>
      </c>
      <c r="E478" s="43">
        <f>'[6]Base clients'!E478</f>
        <v>0</v>
      </c>
      <c r="F478" s="43">
        <f>'[6]Base clients'!F478</f>
        <v>0</v>
      </c>
      <c r="G478" s="43">
        <f>'[6]Base clients'!G478</f>
        <v>0</v>
      </c>
      <c r="H478" s="43">
        <f>'[6]Base clients'!H478</f>
        <v>0</v>
      </c>
      <c r="I478" s="43">
        <f>'[6]Base clients'!I478</f>
        <v>0</v>
      </c>
      <c r="J478" s="43">
        <f>'[6]Base clients'!J478</f>
        <v>0</v>
      </c>
      <c r="K478" s="43">
        <f>'[6]Base clients'!K478</f>
        <v>0</v>
      </c>
      <c r="L478" s="43">
        <f>'[6]Base clients'!L478</f>
        <v>0</v>
      </c>
      <c r="M478" s="43">
        <f>'[6]Base clients'!M478</f>
        <v>0</v>
      </c>
      <c r="N478" s="43">
        <f>'[6]Base clients'!N478</f>
        <v>0</v>
      </c>
      <c r="O478" s="43">
        <f>'[6]Base clients'!O478</f>
        <v>0</v>
      </c>
      <c r="P478" s="43">
        <f>'[6]Base clients'!P478</f>
        <v>0</v>
      </c>
      <c r="Q478" s="43">
        <f>'[6]Base clients'!Q478</f>
        <v>0</v>
      </c>
    </row>
    <row r="479" spans="1:17" x14ac:dyDescent="0.25">
      <c r="A479" s="43" t="str">
        <f>'[6]Base clients'!A479</f>
        <v>C00474</v>
      </c>
      <c r="B479" s="43">
        <f>'[6]Base clients'!B479</f>
        <v>0</v>
      </c>
      <c r="C479" s="43">
        <f>'[6]Base clients'!C479</f>
        <v>0</v>
      </c>
      <c r="D479" s="43">
        <f>'[6]Base clients'!D479</f>
        <v>0</v>
      </c>
      <c r="E479" s="43">
        <f>'[6]Base clients'!E479</f>
        <v>0</v>
      </c>
      <c r="F479" s="43">
        <f>'[6]Base clients'!F479</f>
        <v>0</v>
      </c>
      <c r="G479" s="43">
        <f>'[6]Base clients'!G479</f>
        <v>0</v>
      </c>
      <c r="H479" s="43">
        <f>'[6]Base clients'!H479</f>
        <v>0</v>
      </c>
      <c r="I479" s="43">
        <f>'[6]Base clients'!I479</f>
        <v>0</v>
      </c>
      <c r="J479" s="43">
        <f>'[6]Base clients'!J479</f>
        <v>0</v>
      </c>
      <c r="K479" s="43">
        <f>'[6]Base clients'!K479</f>
        <v>0</v>
      </c>
      <c r="L479" s="43">
        <f>'[6]Base clients'!L479</f>
        <v>0</v>
      </c>
      <c r="M479" s="43">
        <f>'[6]Base clients'!M479</f>
        <v>0</v>
      </c>
      <c r="N479" s="43">
        <f>'[6]Base clients'!N479</f>
        <v>0</v>
      </c>
      <c r="O479" s="43">
        <f>'[6]Base clients'!O479</f>
        <v>0</v>
      </c>
      <c r="P479" s="43">
        <f>'[6]Base clients'!P479</f>
        <v>0</v>
      </c>
      <c r="Q479" s="43">
        <f>'[6]Base clients'!Q479</f>
        <v>0</v>
      </c>
    </row>
    <row r="480" spans="1:17" x14ac:dyDescent="0.25">
      <c r="A480" s="43" t="str">
        <f>'[6]Base clients'!A480</f>
        <v>C00475</v>
      </c>
      <c r="B480" s="43">
        <f>'[6]Base clients'!B480</f>
        <v>0</v>
      </c>
      <c r="C480" s="43">
        <f>'[6]Base clients'!C480</f>
        <v>0</v>
      </c>
      <c r="D480" s="43">
        <f>'[6]Base clients'!D480</f>
        <v>0</v>
      </c>
      <c r="E480" s="43">
        <f>'[6]Base clients'!E480</f>
        <v>0</v>
      </c>
      <c r="F480" s="43">
        <f>'[6]Base clients'!F480</f>
        <v>0</v>
      </c>
      <c r="G480" s="43">
        <f>'[6]Base clients'!G480</f>
        <v>0</v>
      </c>
      <c r="H480" s="43">
        <f>'[6]Base clients'!H480</f>
        <v>0</v>
      </c>
      <c r="I480" s="43">
        <f>'[6]Base clients'!I480</f>
        <v>0</v>
      </c>
      <c r="J480" s="43">
        <f>'[6]Base clients'!J480</f>
        <v>0</v>
      </c>
      <c r="K480" s="43">
        <f>'[6]Base clients'!K480</f>
        <v>0</v>
      </c>
      <c r="L480" s="43">
        <f>'[6]Base clients'!L480</f>
        <v>0</v>
      </c>
      <c r="M480" s="43">
        <f>'[6]Base clients'!M480</f>
        <v>0</v>
      </c>
      <c r="N480" s="43">
        <f>'[6]Base clients'!N480</f>
        <v>0</v>
      </c>
      <c r="O480" s="43">
        <f>'[6]Base clients'!O480</f>
        <v>0</v>
      </c>
      <c r="P480" s="43">
        <f>'[6]Base clients'!P480</f>
        <v>0</v>
      </c>
      <c r="Q480" s="43">
        <f>'[6]Base clients'!Q480</f>
        <v>0</v>
      </c>
    </row>
    <row r="481" spans="1:17" x14ac:dyDescent="0.25">
      <c r="A481" s="43" t="str">
        <f>'[6]Base clients'!A481</f>
        <v>C00476</v>
      </c>
      <c r="B481" s="43">
        <f>'[6]Base clients'!B481</f>
        <v>0</v>
      </c>
      <c r="C481" s="43">
        <f>'[6]Base clients'!C481</f>
        <v>0</v>
      </c>
      <c r="D481" s="43">
        <f>'[6]Base clients'!D481</f>
        <v>0</v>
      </c>
      <c r="E481" s="43">
        <f>'[6]Base clients'!E481</f>
        <v>0</v>
      </c>
      <c r="F481" s="43">
        <f>'[6]Base clients'!F481</f>
        <v>0</v>
      </c>
      <c r="G481" s="43">
        <f>'[6]Base clients'!G481</f>
        <v>0</v>
      </c>
      <c r="H481" s="43">
        <f>'[6]Base clients'!H481</f>
        <v>0</v>
      </c>
      <c r="I481" s="43">
        <f>'[6]Base clients'!I481</f>
        <v>0</v>
      </c>
      <c r="J481" s="43">
        <f>'[6]Base clients'!J481</f>
        <v>0</v>
      </c>
      <c r="K481" s="43">
        <f>'[6]Base clients'!K481</f>
        <v>0</v>
      </c>
      <c r="L481" s="43">
        <f>'[6]Base clients'!L481</f>
        <v>0</v>
      </c>
      <c r="M481" s="43">
        <f>'[6]Base clients'!M481</f>
        <v>0</v>
      </c>
      <c r="N481" s="43">
        <f>'[6]Base clients'!N481</f>
        <v>0</v>
      </c>
      <c r="O481" s="43">
        <f>'[6]Base clients'!O481</f>
        <v>0</v>
      </c>
      <c r="P481" s="43">
        <f>'[6]Base clients'!P481</f>
        <v>0</v>
      </c>
      <c r="Q481" s="43">
        <f>'[6]Base clients'!Q481</f>
        <v>0</v>
      </c>
    </row>
    <row r="482" spans="1:17" x14ac:dyDescent="0.25">
      <c r="A482" s="43" t="str">
        <f>'[6]Base clients'!A482</f>
        <v>C00477</v>
      </c>
      <c r="B482" s="43">
        <f>'[6]Base clients'!B482</f>
        <v>0</v>
      </c>
      <c r="C482" s="43">
        <f>'[6]Base clients'!C482</f>
        <v>0</v>
      </c>
      <c r="D482" s="43">
        <f>'[6]Base clients'!D482</f>
        <v>0</v>
      </c>
      <c r="E482" s="43">
        <f>'[6]Base clients'!E482</f>
        <v>0</v>
      </c>
      <c r="F482" s="43">
        <f>'[6]Base clients'!F482</f>
        <v>0</v>
      </c>
      <c r="G482" s="43">
        <f>'[6]Base clients'!G482</f>
        <v>0</v>
      </c>
      <c r="H482" s="43">
        <f>'[6]Base clients'!H482</f>
        <v>0</v>
      </c>
      <c r="I482" s="43">
        <f>'[6]Base clients'!I482</f>
        <v>0</v>
      </c>
      <c r="J482" s="43">
        <f>'[6]Base clients'!J482</f>
        <v>0</v>
      </c>
      <c r="K482" s="43">
        <f>'[6]Base clients'!K482</f>
        <v>0</v>
      </c>
      <c r="L482" s="43">
        <f>'[6]Base clients'!L482</f>
        <v>0</v>
      </c>
      <c r="M482" s="43">
        <f>'[6]Base clients'!M482</f>
        <v>0</v>
      </c>
      <c r="N482" s="43">
        <f>'[6]Base clients'!N482</f>
        <v>0</v>
      </c>
      <c r="O482" s="43">
        <f>'[6]Base clients'!O482</f>
        <v>0</v>
      </c>
      <c r="P482" s="43">
        <f>'[6]Base clients'!P482</f>
        <v>0</v>
      </c>
      <c r="Q482" s="43">
        <f>'[6]Base clients'!Q482</f>
        <v>0</v>
      </c>
    </row>
    <row r="483" spans="1:17" x14ac:dyDescent="0.25">
      <c r="A483" s="43" t="str">
        <f>'[6]Base clients'!A483</f>
        <v>C00478</v>
      </c>
      <c r="B483" s="43">
        <f>'[6]Base clients'!B483</f>
        <v>0</v>
      </c>
      <c r="C483" s="43">
        <f>'[6]Base clients'!C483</f>
        <v>0</v>
      </c>
      <c r="D483" s="43">
        <f>'[6]Base clients'!D483</f>
        <v>0</v>
      </c>
      <c r="E483" s="43">
        <f>'[6]Base clients'!E483</f>
        <v>0</v>
      </c>
      <c r="F483" s="43">
        <f>'[6]Base clients'!F483</f>
        <v>0</v>
      </c>
      <c r="G483" s="43">
        <f>'[6]Base clients'!G483</f>
        <v>0</v>
      </c>
      <c r="H483" s="43">
        <f>'[6]Base clients'!H483</f>
        <v>0</v>
      </c>
      <c r="I483" s="43">
        <f>'[6]Base clients'!I483</f>
        <v>0</v>
      </c>
      <c r="J483" s="43">
        <f>'[6]Base clients'!J483</f>
        <v>0</v>
      </c>
      <c r="K483" s="43">
        <f>'[6]Base clients'!K483</f>
        <v>0</v>
      </c>
      <c r="L483" s="43">
        <f>'[6]Base clients'!L483</f>
        <v>0</v>
      </c>
      <c r="M483" s="43">
        <f>'[6]Base clients'!M483</f>
        <v>0</v>
      </c>
      <c r="N483" s="43">
        <f>'[6]Base clients'!N483</f>
        <v>0</v>
      </c>
      <c r="O483" s="43">
        <f>'[6]Base clients'!O483</f>
        <v>0</v>
      </c>
      <c r="P483" s="43">
        <f>'[6]Base clients'!P483</f>
        <v>0</v>
      </c>
      <c r="Q483" s="43">
        <f>'[6]Base clients'!Q483</f>
        <v>0</v>
      </c>
    </row>
    <row r="484" spans="1:17" x14ac:dyDescent="0.25">
      <c r="A484" s="43" t="str">
        <f>'[6]Base clients'!A484</f>
        <v>C00479</v>
      </c>
      <c r="B484" s="43">
        <f>'[6]Base clients'!B484</f>
        <v>0</v>
      </c>
      <c r="C484" s="43">
        <f>'[6]Base clients'!C484</f>
        <v>0</v>
      </c>
      <c r="D484" s="43">
        <f>'[6]Base clients'!D484</f>
        <v>0</v>
      </c>
      <c r="E484" s="43">
        <f>'[6]Base clients'!E484</f>
        <v>0</v>
      </c>
      <c r="F484" s="43">
        <f>'[6]Base clients'!F484</f>
        <v>0</v>
      </c>
      <c r="G484" s="43">
        <f>'[6]Base clients'!G484</f>
        <v>0</v>
      </c>
      <c r="H484" s="43">
        <f>'[6]Base clients'!H484</f>
        <v>0</v>
      </c>
      <c r="I484" s="43">
        <f>'[6]Base clients'!I484</f>
        <v>0</v>
      </c>
      <c r="J484" s="43">
        <f>'[6]Base clients'!J484</f>
        <v>0</v>
      </c>
      <c r="K484" s="43">
        <f>'[6]Base clients'!K484</f>
        <v>0</v>
      </c>
      <c r="L484" s="43">
        <f>'[6]Base clients'!L484</f>
        <v>0</v>
      </c>
      <c r="M484" s="43">
        <f>'[6]Base clients'!M484</f>
        <v>0</v>
      </c>
      <c r="N484" s="43">
        <f>'[6]Base clients'!N484</f>
        <v>0</v>
      </c>
      <c r="O484" s="43">
        <f>'[6]Base clients'!O484</f>
        <v>0</v>
      </c>
      <c r="P484" s="43">
        <f>'[6]Base clients'!P484</f>
        <v>0</v>
      </c>
      <c r="Q484" s="43">
        <f>'[6]Base clients'!Q484</f>
        <v>0</v>
      </c>
    </row>
    <row r="485" spans="1:17" x14ac:dyDescent="0.25">
      <c r="A485" s="43" t="str">
        <f>'[6]Base clients'!A485</f>
        <v>C00480</v>
      </c>
      <c r="B485" s="43">
        <f>'[6]Base clients'!B485</f>
        <v>0</v>
      </c>
      <c r="C485" s="43">
        <f>'[6]Base clients'!C485</f>
        <v>0</v>
      </c>
      <c r="D485" s="43">
        <f>'[6]Base clients'!D485</f>
        <v>0</v>
      </c>
      <c r="E485" s="43">
        <f>'[6]Base clients'!E485</f>
        <v>0</v>
      </c>
      <c r="F485" s="43">
        <f>'[6]Base clients'!F485</f>
        <v>0</v>
      </c>
      <c r="G485" s="43">
        <f>'[6]Base clients'!G485</f>
        <v>0</v>
      </c>
      <c r="H485" s="43">
        <f>'[6]Base clients'!H485</f>
        <v>0</v>
      </c>
      <c r="I485" s="43">
        <f>'[6]Base clients'!I485</f>
        <v>0</v>
      </c>
      <c r="J485" s="43">
        <f>'[6]Base clients'!J485</f>
        <v>0</v>
      </c>
      <c r="K485" s="43">
        <f>'[6]Base clients'!K485</f>
        <v>0</v>
      </c>
      <c r="L485" s="43">
        <f>'[6]Base clients'!L485</f>
        <v>0</v>
      </c>
      <c r="M485" s="43">
        <f>'[6]Base clients'!M485</f>
        <v>0</v>
      </c>
      <c r="N485" s="43">
        <f>'[6]Base clients'!N485</f>
        <v>0</v>
      </c>
      <c r="O485" s="43">
        <f>'[6]Base clients'!O485</f>
        <v>0</v>
      </c>
      <c r="P485" s="43">
        <f>'[6]Base clients'!P485</f>
        <v>0</v>
      </c>
      <c r="Q485" s="43">
        <f>'[6]Base clients'!Q485</f>
        <v>0</v>
      </c>
    </row>
    <row r="486" spans="1:17" x14ac:dyDescent="0.25">
      <c r="A486" s="43" t="str">
        <f>'[6]Base clients'!A486</f>
        <v>C00481</v>
      </c>
      <c r="B486" s="43">
        <f>'[6]Base clients'!B486</f>
        <v>0</v>
      </c>
      <c r="C486" s="43">
        <f>'[6]Base clients'!C486</f>
        <v>0</v>
      </c>
      <c r="D486" s="43">
        <f>'[6]Base clients'!D486</f>
        <v>0</v>
      </c>
      <c r="E486" s="43">
        <f>'[6]Base clients'!E486</f>
        <v>0</v>
      </c>
      <c r="F486" s="43">
        <f>'[6]Base clients'!F486</f>
        <v>0</v>
      </c>
      <c r="G486" s="43">
        <f>'[6]Base clients'!G486</f>
        <v>0</v>
      </c>
      <c r="H486" s="43">
        <f>'[6]Base clients'!H486</f>
        <v>0</v>
      </c>
      <c r="I486" s="43">
        <f>'[6]Base clients'!I486</f>
        <v>0</v>
      </c>
      <c r="J486" s="43">
        <f>'[6]Base clients'!J486</f>
        <v>0</v>
      </c>
      <c r="K486" s="43">
        <f>'[6]Base clients'!K486</f>
        <v>0</v>
      </c>
      <c r="L486" s="43">
        <f>'[6]Base clients'!L486</f>
        <v>0</v>
      </c>
      <c r="M486" s="43">
        <f>'[6]Base clients'!M486</f>
        <v>0</v>
      </c>
      <c r="N486" s="43">
        <f>'[6]Base clients'!N486</f>
        <v>0</v>
      </c>
      <c r="O486" s="43">
        <f>'[6]Base clients'!O486</f>
        <v>0</v>
      </c>
      <c r="P486" s="43">
        <f>'[6]Base clients'!P486</f>
        <v>0</v>
      </c>
      <c r="Q486" s="43">
        <f>'[6]Base clients'!Q486</f>
        <v>0</v>
      </c>
    </row>
    <row r="487" spans="1:17" x14ac:dyDescent="0.25">
      <c r="A487" s="43" t="str">
        <f>'[6]Base clients'!A487</f>
        <v>C00482</v>
      </c>
      <c r="B487" s="43">
        <f>'[6]Base clients'!B487</f>
        <v>0</v>
      </c>
      <c r="C487" s="43">
        <f>'[6]Base clients'!C487</f>
        <v>0</v>
      </c>
      <c r="D487" s="43">
        <f>'[6]Base clients'!D487</f>
        <v>0</v>
      </c>
      <c r="E487" s="43">
        <f>'[6]Base clients'!E487</f>
        <v>0</v>
      </c>
      <c r="F487" s="43">
        <f>'[6]Base clients'!F487</f>
        <v>0</v>
      </c>
      <c r="G487" s="43">
        <f>'[6]Base clients'!G487</f>
        <v>0</v>
      </c>
      <c r="H487" s="43">
        <f>'[6]Base clients'!H487</f>
        <v>0</v>
      </c>
      <c r="I487" s="43">
        <f>'[6]Base clients'!I487</f>
        <v>0</v>
      </c>
      <c r="J487" s="43">
        <f>'[6]Base clients'!J487</f>
        <v>0</v>
      </c>
      <c r="K487" s="43">
        <f>'[6]Base clients'!K487</f>
        <v>0</v>
      </c>
      <c r="L487" s="43">
        <f>'[6]Base clients'!L487</f>
        <v>0</v>
      </c>
      <c r="M487" s="43">
        <f>'[6]Base clients'!M487</f>
        <v>0</v>
      </c>
      <c r="N487" s="43">
        <f>'[6]Base clients'!N487</f>
        <v>0</v>
      </c>
      <c r="O487" s="43">
        <f>'[6]Base clients'!O487</f>
        <v>0</v>
      </c>
      <c r="P487" s="43">
        <f>'[6]Base clients'!P487</f>
        <v>0</v>
      </c>
      <c r="Q487" s="43">
        <f>'[6]Base clients'!Q487</f>
        <v>0</v>
      </c>
    </row>
    <row r="488" spans="1:17" x14ac:dyDescent="0.25">
      <c r="A488" s="43" t="str">
        <f>'[6]Base clients'!A488</f>
        <v>C00483</v>
      </c>
      <c r="B488" s="43">
        <f>'[6]Base clients'!B488</f>
        <v>0</v>
      </c>
      <c r="C488" s="43">
        <f>'[6]Base clients'!C488</f>
        <v>0</v>
      </c>
      <c r="D488" s="43">
        <f>'[6]Base clients'!D488</f>
        <v>0</v>
      </c>
      <c r="E488" s="43">
        <f>'[6]Base clients'!E488</f>
        <v>0</v>
      </c>
      <c r="F488" s="43">
        <f>'[6]Base clients'!F488</f>
        <v>0</v>
      </c>
      <c r="G488" s="43">
        <f>'[6]Base clients'!G488</f>
        <v>0</v>
      </c>
      <c r="H488" s="43">
        <f>'[6]Base clients'!H488</f>
        <v>0</v>
      </c>
      <c r="I488" s="43">
        <f>'[6]Base clients'!I488</f>
        <v>0</v>
      </c>
      <c r="J488" s="43">
        <f>'[6]Base clients'!J488</f>
        <v>0</v>
      </c>
      <c r="K488" s="43">
        <f>'[6]Base clients'!K488</f>
        <v>0</v>
      </c>
      <c r="L488" s="43">
        <f>'[6]Base clients'!L488</f>
        <v>0</v>
      </c>
      <c r="M488" s="43">
        <f>'[6]Base clients'!M488</f>
        <v>0</v>
      </c>
      <c r="N488" s="43">
        <f>'[6]Base clients'!N488</f>
        <v>0</v>
      </c>
      <c r="O488" s="43">
        <f>'[6]Base clients'!O488</f>
        <v>0</v>
      </c>
      <c r="P488" s="43">
        <f>'[6]Base clients'!P488</f>
        <v>0</v>
      </c>
      <c r="Q488" s="43">
        <f>'[6]Base clients'!Q488</f>
        <v>0</v>
      </c>
    </row>
    <row r="489" spans="1:17" x14ac:dyDescent="0.25">
      <c r="A489" s="43" t="str">
        <f>'[6]Base clients'!A489</f>
        <v>C00484</v>
      </c>
      <c r="B489" s="43">
        <f>'[6]Base clients'!B489</f>
        <v>0</v>
      </c>
      <c r="C489" s="43">
        <f>'[6]Base clients'!C489</f>
        <v>0</v>
      </c>
      <c r="D489" s="43">
        <f>'[6]Base clients'!D489</f>
        <v>0</v>
      </c>
      <c r="E489" s="43">
        <f>'[6]Base clients'!E489</f>
        <v>0</v>
      </c>
      <c r="F489" s="43">
        <f>'[6]Base clients'!F489</f>
        <v>0</v>
      </c>
      <c r="G489" s="43">
        <f>'[6]Base clients'!G489</f>
        <v>0</v>
      </c>
      <c r="H489" s="43">
        <f>'[6]Base clients'!H489</f>
        <v>0</v>
      </c>
      <c r="I489" s="43">
        <f>'[6]Base clients'!I489</f>
        <v>0</v>
      </c>
      <c r="J489" s="43">
        <f>'[6]Base clients'!J489</f>
        <v>0</v>
      </c>
      <c r="K489" s="43">
        <f>'[6]Base clients'!K489</f>
        <v>0</v>
      </c>
      <c r="L489" s="43">
        <f>'[6]Base clients'!L489</f>
        <v>0</v>
      </c>
      <c r="M489" s="43">
        <f>'[6]Base clients'!M489</f>
        <v>0</v>
      </c>
      <c r="N489" s="43">
        <f>'[6]Base clients'!N489</f>
        <v>0</v>
      </c>
      <c r="O489" s="43">
        <f>'[6]Base clients'!O489</f>
        <v>0</v>
      </c>
      <c r="P489" s="43">
        <f>'[6]Base clients'!P489</f>
        <v>0</v>
      </c>
      <c r="Q489" s="43">
        <f>'[6]Base clients'!Q489</f>
        <v>0</v>
      </c>
    </row>
    <row r="490" spans="1:17" x14ac:dyDescent="0.25">
      <c r="A490" s="43" t="str">
        <f>'[6]Base clients'!A490</f>
        <v>C00485</v>
      </c>
      <c r="B490" s="43">
        <f>'[6]Base clients'!B490</f>
        <v>0</v>
      </c>
      <c r="C490" s="43">
        <f>'[6]Base clients'!C490</f>
        <v>0</v>
      </c>
      <c r="D490" s="43">
        <f>'[6]Base clients'!D490</f>
        <v>0</v>
      </c>
      <c r="E490" s="43">
        <f>'[6]Base clients'!E490</f>
        <v>0</v>
      </c>
      <c r="F490" s="43">
        <f>'[6]Base clients'!F490</f>
        <v>0</v>
      </c>
      <c r="G490" s="43">
        <f>'[6]Base clients'!G490</f>
        <v>0</v>
      </c>
      <c r="H490" s="43">
        <f>'[6]Base clients'!H490</f>
        <v>0</v>
      </c>
      <c r="I490" s="43">
        <f>'[6]Base clients'!I490</f>
        <v>0</v>
      </c>
      <c r="J490" s="43">
        <f>'[6]Base clients'!J490</f>
        <v>0</v>
      </c>
      <c r="K490" s="43">
        <f>'[6]Base clients'!K490</f>
        <v>0</v>
      </c>
      <c r="L490" s="43">
        <f>'[6]Base clients'!L490</f>
        <v>0</v>
      </c>
      <c r="M490" s="43">
        <f>'[6]Base clients'!M490</f>
        <v>0</v>
      </c>
      <c r="N490" s="43">
        <f>'[6]Base clients'!N490</f>
        <v>0</v>
      </c>
      <c r="O490" s="43">
        <f>'[6]Base clients'!O490</f>
        <v>0</v>
      </c>
      <c r="P490" s="43">
        <f>'[6]Base clients'!P490</f>
        <v>0</v>
      </c>
      <c r="Q490" s="43">
        <f>'[6]Base clients'!Q490</f>
        <v>0</v>
      </c>
    </row>
    <row r="491" spans="1:17" x14ac:dyDescent="0.25">
      <c r="A491" s="43" t="str">
        <f>'[6]Base clients'!A491</f>
        <v>C00486</v>
      </c>
      <c r="B491" s="43">
        <f>'[6]Base clients'!B491</f>
        <v>0</v>
      </c>
      <c r="C491" s="43">
        <f>'[6]Base clients'!C491</f>
        <v>0</v>
      </c>
      <c r="D491" s="43">
        <f>'[6]Base clients'!D491</f>
        <v>0</v>
      </c>
      <c r="E491" s="43">
        <f>'[6]Base clients'!E491</f>
        <v>0</v>
      </c>
      <c r="F491" s="43">
        <f>'[6]Base clients'!F491</f>
        <v>0</v>
      </c>
      <c r="G491" s="43">
        <f>'[6]Base clients'!G491</f>
        <v>0</v>
      </c>
      <c r="H491" s="43">
        <f>'[6]Base clients'!H491</f>
        <v>0</v>
      </c>
      <c r="I491" s="43">
        <f>'[6]Base clients'!I491</f>
        <v>0</v>
      </c>
      <c r="J491" s="43">
        <f>'[6]Base clients'!J491</f>
        <v>0</v>
      </c>
      <c r="K491" s="43">
        <f>'[6]Base clients'!K491</f>
        <v>0</v>
      </c>
      <c r="L491" s="43">
        <f>'[6]Base clients'!L491</f>
        <v>0</v>
      </c>
      <c r="M491" s="43">
        <f>'[6]Base clients'!M491</f>
        <v>0</v>
      </c>
      <c r="N491" s="43">
        <f>'[6]Base clients'!N491</f>
        <v>0</v>
      </c>
      <c r="O491" s="43">
        <f>'[6]Base clients'!O491</f>
        <v>0</v>
      </c>
      <c r="P491" s="43">
        <f>'[6]Base clients'!P491</f>
        <v>0</v>
      </c>
      <c r="Q491" s="43">
        <f>'[6]Base clients'!Q491</f>
        <v>0</v>
      </c>
    </row>
    <row r="492" spans="1:17" x14ac:dyDescent="0.25">
      <c r="A492" s="43" t="str">
        <f>'[6]Base clients'!A492</f>
        <v>C00487</v>
      </c>
      <c r="B492" s="43">
        <f>'[6]Base clients'!B492</f>
        <v>0</v>
      </c>
      <c r="C492" s="43">
        <f>'[6]Base clients'!C492</f>
        <v>0</v>
      </c>
      <c r="D492" s="43">
        <f>'[6]Base clients'!D492</f>
        <v>0</v>
      </c>
      <c r="E492" s="43">
        <f>'[6]Base clients'!E492</f>
        <v>0</v>
      </c>
      <c r="F492" s="43">
        <f>'[6]Base clients'!F492</f>
        <v>0</v>
      </c>
      <c r="G492" s="43">
        <f>'[6]Base clients'!G492</f>
        <v>0</v>
      </c>
      <c r="H492" s="43">
        <f>'[6]Base clients'!H492</f>
        <v>0</v>
      </c>
      <c r="I492" s="43">
        <f>'[6]Base clients'!I492</f>
        <v>0</v>
      </c>
      <c r="J492" s="43">
        <f>'[6]Base clients'!J492</f>
        <v>0</v>
      </c>
      <c r="K492" s="43">
        <f>'[6]Base clients'!K492</f>
        <v>0</v>
      </c>
      <c r="L492" s="43">
        <f>'[6]Base clients'!L492</f>
        <v>0</v>
      </c>
      <c r="M492" s="43">
        <f>'[6]Base clients'!M492</f>
        <v>0</v>
      </c>
      <c r="N492" s="43">
        <f>'[6]Base clients'!N492</f>
        <v>0</v>
      </c>
      <c r="O492" s="43">
        <f>'[6]Base clients'!O492</f>
        <v>0</v>
      </c>
      <c r="P492" s="43">
        <f>'[6]Base clients'!P492</f>
        <v>0</v>
      </c>
      <c r="Q492" s="43">
        <f>'[6]Base clients'!Q492</f>
        <v>0</v>
      </c>
    </row>
    <row r="493" spans="1:17" x14ac:dyDescent="0.25">
      <c r="A493" s="43" t="str">
        <f>'[6]Base clients'!A493</f>
        <v>C00488</v>
      </c>
      <c r="B493" s="43">
        <f>'[6]Base clients'!B493</f>
        <v>0</v>
      </c>
      <c r="C493" s="43">
        <f>'[6]Base clients'!C493</f>
        <v>0</v>
      </c>
      <c r="D493" s="43">
        <f>'[6]Base clients'!D493</f>
        <v>0</v>
      </c>
      <c r="E493" s="43">
        <f>'[6]Base clients'!E493</f>
        <v>0</v>
      </c>
      <c r="F493" s="43">
        <f>'[6]Base clients'!F493</f>
        <v>0</v>
      </c>
      <c r="G493" s="43">
        <f>'[6]Base clients'!G493</f>
        <v>0</v>
      </c>
      <c r="H493" s="43">
        <f>'[6]Base clients'!H493</f>
        <v>0</v>
      </c>
      <c r="I493" s="43">
        <f>'[6]Base clients'!I493</f>
        <v>0</v>
      </c>
      <c r="J493" s="43">
        <f>'[6]Base clients'!J493</f>
        <v>0</v>
      </c>
      <c r="K493" s="43">
        <f>'[6]Base clients'!K493</f>
        <v>0</v>
      </c>
      <c r="L493" s="43">
        <f>'[6]Base clients'!L493</f>
        <v>0</v>
      </c>
      <c r="M493" s="43">
        <f>'[6]Base clients'!M493</f>
        <v>0</v>
      </c>
      <c r="N493" s="43">
        <f>'[6]Base clients'!N493</f>
        <v>0</v>
      </c>
      <c r="O493" s="43">
        <f>'[6]Base clients'!O493</f>
        <v>0</v>
      </c>
      <c r="P493" s="43">
        <f>'[6]Base clients'!P493</f>
        <v>0</v>
      </c>
      <c r="Q493" s="43">
        <f>'[6]Base clients'!Q493</f>
        <v>0</v>
      </c>
    </row>
    <row r="494" spans="1:17" x14ac:dyDescent="0.25">
      <c r="A494" s="43" t="str">
        <f>'[6]Base clients'!A494</f>
        <v>C00489</v>
      </c>
      <c r="B494" s="43">
        <f>'[6]Base clients'!B494</f>
        <v>0</v>
      </c>
      <c r="C494" s="43">
        <f>'[6]Base clients'!C494</f>
        <v>0</v>
      </c>
      <c r="D494" s="43">
        <f>'[6]Base clients'!D494</f>
        <v>0</v>
      </c>
      <c r="E494" s="43">
        <f>'[6]Base clients'!E494</f>
        <v>0</v>
      </c>
      <c r="F494" s="43">
        <f>'[6]Base clients'!F494</f>
        <v>0</v>
      </c>
      <c r="G494" s="43">
        <f>'[6]Base clients'!G494</f>
        <v>0</v>
      </c>
      <c r="H494" s="43">
        <f>'[6]Base clients'!H494</f>
        <v>0</v>
      </c>
      <c r="I494" s="43">
        <f>'[6]Base clients'!I494</f>
        <v>0</v>
      </c>
      <c r="J494" s="43">
        <f>'[6]Base clients'!J494</f>
        <v>0</v>
      </c>
      <c r="K494" s="43">
        <f>'[6]Base clients'!K494</f>
        <v>0</v>
      </c>
      <c r="L494" s="43">
        <f>'[6]Base clients'!L494</f>
        <v>0</v>
      </c>
      <c r="M494" s="43">
        <f>'[6]Base clients'!M494</f>
        <v>0</v>
      </c>
      <c r="N494" s="43">
        <f>'[6]Base clients'!N494</f>
        <v>0</v>
      </c>
      <c r="O494" s="43">
        <f>'[6]Base clients'!O494</f>
        <v>0</v>
      </c>
      <c r="P494" s="43">
        <f>'[6]Base clients'!P494</f>
        <v>0</v>
      </c>
      <c r="Q494" s="43">
        <f>'[6]Base clients'!Q494</f>
        <v>0</v>
      </c>
    </row>
    <row r="495" spans="1:17" x14ac:dyDescent="0.25">
      <c r="A495" s="43" t="str">
        <f>'[6]Base clients'!A495</f>
        <v>C00490</v>
      </c>
      <c r="B495" s="43">
        <f>'[6]Base clients'!B495</f>
        <v>0</v>
      </c>
      <c r="C495" s="43">
        <f>'[6]Base clients'!C495</f>
        <v>0</v>
      </c>
      <c r="D495" s="43">
        <f>'[6]Base clients'!D495</f>
        <v>0</v>
      </c>
      <c r="E495" s="43">
        <f>'[6]Base clients'!E495</f>
        <v>0</v>
      </c>
      <c r="F495" s="43">
        <f>'[6]Base clients'!F495</f>
        <v>0</v>
      </c>
      <c r="G495" s="43">
        <f>'[6]Base clients'!G495</f>
        <v>0</v>
      </c>
      <c r="H495" s="43">
        <f>'[6]Base clients'!H495</f>
        <v>0</v>
      </c>
      <c r="I495" s="43">
        <f>'[6]Base clients'!I495</f>
        <v>0</v>
      </c>
      <c r="J495" s="43">
        <f>'[6]Base clients'!J495</f>
        <v>0</v>
      </c>
      <c r="K495" s="43">
        <f>'[6]Base clients'!K495</f>
        <v>0</v>
      </c>
      <c r="L495" s="43">
        <f>'[6]Base clients'!L495</f>
        <v>0</v>
      </c>
      <c r="M495" s="43">
        <f>'[6]Base clients'!M495</f>
        <v>0</v>
      </c>
      <c r="N495" s="43">
        <f>'[6]Base clients'!N495</f>
        <v>0</v>
      </c>
      <c r="O495" s="43">
        <f>'[6]Base clients'!O495</f>
        <v>0</v>
      </c>
      <c r="P495" s="43">
        <f>'[6]Base clients'!P495</f>
        <v>0</v>
      </c>
      <c r="Q495" s="43">
        <f>'[6]Base clients'!Q495</f>
        <v>0</v>
      </c>
    </row>
    <row r="496" spans="1:17" x14ac:dyDescent="0.25">
      <c r="A496" s="43" t="str">
        <f>'[6]Base clients'!A496</f>
        <v>C00491</v>
      </c>
      <c r="B496" s="43">
        <f>'[6]Base clients'!B496</f>
        <v>0</v>
      </c>
      <c r="C496" s="43">
        <f>'[6]Base clients'!C496</f>
        <v>0</v>
      </c>
      <c r="D496" s="43">
        <f>'[6]Base clients'!D496</f>
        <v>0</v>
      </c>
      <c r="E496" s="43">
        <f>'[6]Base clients'!E496</f>
        <v>0</v>
      </c>
      <c r="F496" s="43">
        <f>'[6]Base clients'!F496</f>
        <v>0</v>
      </c>
      <c r="G496" s="43">
        <f>'[6]Base clients'!G496</f>
        <v>0</v>
      </c>
      <c r="H496" s="43">
        <f>'[6]Base clients'!H496</f>
        <v>0</v>
      </c>
      <c r="I496" s="43">
        <f>'[6]Base clients'!I496</f>
        <v>0</v>
      </c>
      <c r="J496" s="43">
        <f>'[6]Base clients'!J496</f>
        <v>0</v>
      </c>
      <c r="K496" s="43">
        <f>'[6]Base clients'!K496</f>
        <v>0</v>
      </c>
      <c r="L496" s="43">
        <f>'[6]Base clients'!L496</f>
        <v>0</v>
      </c>
      <c r="M496" s="43">
        <f>'[6]Base clients'!M496</f>
        <v>0</v>
      </c>
      <c r="N496" s="43">
        <f>'[6]Base clients'!N496</f>
        <v>0</v>
      </c>
      <c r="O496" s="43">
        <f>'[6]Base clients'!O496</f>
        <v>0</v>
      </c>
      <c r="P496" s="43">
        <f>'[6]Base clients'!P496</f>
        <v>0</v>
      </c>
      <c r="Q496" s="43">
        <f>'[6]Base clients'!Q496</f>
        <v>0</v>
      </c>
    </row>
    <row r="497" spans="1:17" x14ac:dyDescent="0.25">
      <c r="A497" s="43" t="str">
        <f>'[6]Base clients'!A497</f>
        <v>C00492</v>
      </c>
      <c r="B497" s="43">
        <f>'[6]Base clients'!B497</f>
        <v>0</v>
      </c>
      <c r="C497" s="43">
        <f>'[6]Base clients'!C497</f>
        <v>0</v>
      </c>
      <c r="D497" s="43">
        <f>'[6]Base clients'!D497</f>
        <v>0</v>
      </c>
      <c r="E497" s="43">
        <f>'[6]Base clients'!E497</f>
        <v>0</v>
      </c>
      <c r="F497" s="43">
        <f>'[6]Base clients'!F497</f>
        <v>0</v>
      </c>
      <c r="G497" s="43">
        <f>'[6]Base clients'!G497</f>
        <v>0</v>
      </c>
      <c r="H497" s="43">
        <f>'[6]Base clients'!H497</f>
        <v>0</v>
      </c>
      <c r="I497" s="43">
        <f>'[6]Base clients'!I497</f>
        <v>0</v>
      </c>
      <c r="J497" s="43">
        <f>'[6]Base clients'!J497</f>
        <v>0</v>
      </c>
      <c r="K497" s="43">
        <f>'[6]Base clients'!K497</f>
        <v>0</v>
      </c>
      <c r="L497" s="43">
        <f>'[6]Base clients'!L497</f>
        <v>0</v>
      </c>
      <c r="M497" s="43">
        <f>'[6]Base clients'!M497</f>
        <v>0</v>
      </c>
      <c r="N497" s="43">
        <f>'[6]Base clients'!N497</f>
        <v>0</v>
      </c>
      <c r="O497" s="43">
        <f>'[6]Base clients'!O497</f>
        <v>0</v>
      </c>
      <c r="P497" s="43">
        <f>'[6]Base clients'!P497</f>
        <v>0</v>
      </c>
      <c r="Q497" s="43">
        <f>'[6]Base clients'!Q497</f>
        <v>0</v>
      </c>
    </row>
    <row r="498" spans="1:17" x14ac:dyDescent="0.25">
      <c r="A498" s="43" t="str">
        <f>'[6]Base clients'!A498</f>
        <v>C00493</v>
      </c>
      <c r="B498" s="43">
        <f>'[6]Base clients'!B498</f>
        <v>0</v>
      </c>
      <c r="C498" s="43">
        <f>'[6]Base clients'!C498</f>
        <v>0</v>
      </c>
      <c r="D498" s="43">
        <f>'[6]Base clients'!D498</f>
        <v>0</v>
      </c>
      <c r="E498" s="43">
        <f>'[6]Base clients'!E498</f>
        <v>0</v>
      </c>
      <c r="F498" s="43">
        <f>'[6]Base clients'!F498</f>
        <v>0</v>
      </c>
      <c r="G498" s="43">
        <f>'[6]Base clients'!G498</f>
        <v>0</v>
      </c>
      <c r="H498" s="43">
        <f>'[6]Base clients'!H498</f>
        <v>0</v>
      </c>
      <c r="I498" s="43">
        <f>'[6]Base clients'!I498</f>
        <v>0</v>
      </c>
      <c r="J498" s="43">
        <f>'[6]Base clients'!J498</f>
        <v>0</v>
      </c>
      <c r="K498" s="43">
        <f>'[6]Base clients'!K498</f>
        <v>0</v>
      </c>
      <c r="L498" s="43">
        <f>'[6]Base clients'!L498</f>
        <v>0</v>
      </c>
      <c r="M498" s="43">
        <f>'[6]Base clients'!M498</f>
        <v>0</v>
      </c>
      <c r="N498" s="43">
        <f>'[6]Base clients'!N498</f>
        <v>0</v>
      </c>
      <c r="O498" s="43">
        <f>'[6]Base clients'!O498</f>
        <v>0</v>
      </c>
      <c r="P498" s="43">
        <f>'[6]Base clients'!P498</f>
        <v>0</v>
      </c>
      <c r="Q498" s="43">
        <f>'[6]Base clients'!Q498</f>
        <v>0</v>
      </c>
    </row>
    <row r="499" spans="1:17" x14ac:dyDescent="0.25">
      <c r="A499" s="43" t="str">
        <f>'[6]Base clients'!A499</f>
        <v>C00494</v>
      </c>
      <c r="B499" s="43">
        <f>'[6]Base clients'!B499</f>
        <v>0</v>
      </c>
      <c r="C499" s="43">
        <f>'[6]Base clients'!C499</f>
        <v>0</v>
      </c>
      <c r="D499" s="43">
        <f>'[6]Base clients'!D499</f>
        <v>0</v>
      </c>
      <c r="E499" s="43">
        <f>'[6]Base clients'!E499</f>
        <v>0</v>
      </c>
      <c r="F499" s="43">
        <f>'[6]Base clients'!F499</f>
        <v>0</v>
      </c>
      <c r="G499" s="43">
        <f>'[6]Base clients'!G499</f>
        <v>0</v>
      </c>
      <c r="H499" s="43">
        <f>'[6]Base clients'!H499</f>
        <v>0</v>
      </c>
      <c r="I499" s="43">
        <f>'[6]Base clients'!I499</f>
        <v>0</v>
      </c>
      <c r="J499" s="43">
        <f>'[6]Base clients'!J499</f>
        <v>0</v>
      </c>
      <c r="K499" s="43">
        <f>'[6]Base clients'!K499</f>
        <v>0</v>
      </c>
      <c r="L499" s="43">
        <f>'[6]Base clients'!L499</f>
        <v>0</v>
      </c>
      <c r="M499" s="43">
        <f>'[6]Base clients'!M499</f>
        <v>0</v>
      </c>
      <c r="N499" s="43">
        <f>'[6]Base clients'!N499</f>
        <v>0</v>
      </c>
      <c r="O499" s="43">
        <f>'[6]Base clients'!O499</f>
        <v>0</v>
      </c>
      <c r="P499" s="43">
        <f>'[6]Base clients'!P499</f>
        <v>0</v>
      </c>
      <c r="Q499" s="43">
        <f>'[6]Base clients'!Q499</f>
        <v>0</v>
      </c>
    </row>
    <row r="500" spans="1:17" x14ac:dyDescent="0.25">
      <c r="A500" s="43" t="str">
        <f>'[6]Base clients'!A500</f>
        <v>C00495</v>
      </c>
      <c r="B500" s="43">
        <f>'[6]Base clients'!B500</f>
        <v>0</v>
      </c>
      <c r="C500" s="43">
        <f>'[6]Base clients'!C500</f>
        <v>0</v>
      </c>
      <c r="D500" s="43">
        <f>'[6]Base clients'!D500</f>
        <v>0</v>
      </c>
      <c r="E500" s="43">
        <f>'[6]Base clients'!E500</f>
        <v>0</v>
      </c>
      <c r="F500" s="43">
        <f>'[6]Base clients'!F500</f>
        <v>0</v>
      </c>
      <c r="G500" s="43">
        <f>'[6]Base clients'!G500</f>
        <v>0</v>
      </c>
      <c r="H500" s="43">
        <f>'[6]Base clients'!H500</f>
        <v>0</v>
      </c>
      <c r="I500" s="43">
        <f>'[6]Base clients'!I500</f>
        <v>0</v>
      </c>
      <c r="J500" s="43">
        <f>'[6]Base clients'!J500</f>
        <v>0</v>
      </c>
      <c r="K500" s="43">
        <f>'[6]Base clients'!K500</f>
        <v>0</v>
      </c>
      <c r="L500" s="43">
        <f>'[6]Base clients'!L500</f>
        <v>0</v>
      </c>
      <c r="M500" s="43">
        <f>'[6]Base clients'!M500</f>
        <v>0</v>
      </c>
      <c r="N500" s="43">
        <f>'[6]Base clients'!N500</f>
        <v>0</v>
      </c>
      <c r="O500" s="43">
        <f>'[6]Base clients'!O500</f>
        <v>0</v>
      </c>
      <c r="P500" s="43">
        <f>'[6]Base clients'!P500</f>
        <v>0</v>
      </c>
      <c r="Q500" s="43">
        <f>'[6]Base clients'!Q500</f>
        <v>0</v>
      </c>
    </row>
    <row r="501" spans="1:17" x14ac:dyDescent="0.25">
      <c r="A501" s="43" t="str">
        <f>'[6]Base clients'!A501</f>
        <v>C00496</v>
      </c>
      <c r="B501" s="43">
        <f>'[6]Base clients'!B501</f>
        <v>0</v>
      </c>
      <c r="C501" s="43">
        <f>'[6]Base clients'!C501</f>
        <v>0</v>
      </c>
      <c r="D501" s="43">
        <f>'[6]Base clients'!D501</f>
        <v>0</v>
      </c>
      <c r="E501" s="43">
        <f>'[6]Base clients'!E501</f>
        <v>0</v>
      </c>
      <c r="F501" s="43">
        <f>'[6]Base clients'!F501</f>
        <v>0</v>
      </c>
      <c r="G501" s="43">
        <f>'[6]Base clients'!G501</f>
        <v>0</v>
      </c>
      <c r="H501" s="43">
        <f>'[6]Base clients'!H501</f>
        <v>0</v>
      </c>
      <c r="I501" s="43">
        <f>'[6]Base clients'!I501</f>
        <v>0</v>
      </c>
      <c r="J501" s="43">
        <f>'[6]Base clients'!J501</f>
        <v>0</v>
      </c>
      <c r="K501" s="43">
        <f>'[6]Base clients'!K501</f>
        <v>0</v>
      </c>
      <c r="L501" s="43">
        <f>'[6]Base clients'!L501</f>
        <v>0</v>
      </c>
      <c r="M501" s="43">
        <f>'[6]Base clients'!M501</f>
        <v>0</v>
      </c>
      <c r="N501" s="43">
        <f>'[6]Base clients'!N501</f>
        <v>0</v>
      </c>
      <c r="O501" s="43">
        <f>'[6]Base clients'!O501</f>
        <v>0</v>
      </c>
      <c r="P501" s="43">
        <f>'[6]Base clients'!P501</f>
        <v>0</v>
      </c>
      <c r="Q501" s="43">
        <f>'[6]Base clients'!Q501</f>
        <v>0</v>
      </c>
    </row>
    <row r="502" spans="1:17" x14ac:dyDescent="0.25">
      <c r="A502" s="43" t="str">
        <f>'[6]Base clients'!A502</f>
        <v>C00497</v>
      </c>
      <c r="B502" s="43">
        <f>'[6]Base clients'!B502</f>
        <v>0</v>
      </c>
      <c r="C502" s="43">
        <f>'[6]Base clients'!C502</f>
        <v>0</v>
      </c>
      <c r="D502" s="43">
        <f>'[6]Base clients'!D502</f>
        <v>0</v>
      </c>
      <c r="E502" s="43">
        <f>'[6]Base clients'!E502</f>
        <v>0</v>
      </c>
      <c r="F502" s="43">
        <f>'[6]Base clients'!F502</f>
        <v>0</v>
      </c>
      <c r="G502" s="43">
        <f>'[6]Base clients'!G502</f>
        <v>0</v>
      </c>
      <c r="H502" s="43">
        <f>'[6]Base clients'!H502</f>
        <v>0</v>
      </c>
      <c r="I502" s="43">
        <f>'[6]Base clients'!I502</f>
        <v>0</v>
      </c>
      <c r="J502" s="43">
        <f>'[6]Base clients'!J502</f>
        <v>0</v>
      </c>
      <c r="K502" s="43">
        <f>'[6]Base clients'!K502</f>
        <v>0</v>
      </c>
      <c r="L502" s="43">
        <f>'[6]Base clients'!L502</f>
        <v>0</v>
      </c>
      <c r="M502" s="43">
        <f>'[6]Base clients'!M502</f>
        <v>0</v>
      </c>
      <c r="N502" s="43">
        <f>'[6]Base clients'!N502</f>
        <v>0</v>
      </c>
      <c r="O502" s="43">
        <f>'[6]Base clients'!O502</f>
        <v>0</v>
      </c>
      <c r="P502" s="43">
        <f>'[6]Base clients'!P502</f>
        <v>0</v>
      </c>
      <c r="Q502" s="43">
        <f>'[6]Base clients'!Q502</f>
        <v>0</v>
      </c>
    </row>
    <row r="503" spans="1:17" x14ac:dyDescent="0.25">
      <c r="A503" s="43" t="str">
        <f>'[6]Base clients'!A503</f>
        <v>C00498</v>
      </c>
      <c r="B503" s="43">
        <f>'[6]Base clients'!B503</f>
        <v>0</v>
      </c>
      <c r="C503" s="43">
        <f>'[6]Base clients'!C503</f>
        <v>0</v>
      </c>
      <c r="D503" s="43">
        <f>'[6]Base clients'!D503</f>
        <v>0</v>
      </c>
      <c r="E503" s="43">
        <f>'[6]Base clients'!E503</f>
        <v>0</v>
      </c>
      <c r="F503" s="43">
        <f>'[6]Base clients'!F503</f>
        <v>0</v>
      </c>
      <c r="G503" s="43">
        <f>'[6]Base clients'!G503</f>
        <v>0</v>
      </c>
      <c r="H503" s="43">
        <f>'[6]Base clients'!H503</f>
        <v>0</v>
      </c>
      <c r="I503" s="43">
        <f>'[6]Base clients'!I503</f>
        <v>0</v>
      </c>
      <c r="J503" s="43">
        <f>'[6]Base clients'!J503</f>
        <v>0</v>
      </c>
      <c r="K503" s="43">
        <f>'[6]Base clients'!K503</f>
        <v>0</v>
      </c>
      <c r="L503" s="43">
        <f>'[6]Base clients'!L503</f>
        <v>0</v>
      </c>
      <c r="M503" s="43">
        <f>'[6]Base clients'!M503</f>
        <v>0</v>
      </c>
      <c r="N503" s="43">
        <f>'[6]Base clients'!N503</f>
        <v>0</v>
      </c>
      <c r="O503" s="43">
        <f>'[6]Base clients'!O503</f>
        <v>0</v>
      </c>
      <c r="P503" s="43">
        <f>'[6]Base clients'!P503</f>
        <v>0</v>
      </c>
      <c r="Q503" s="43">
        <f>'[6]Base clients'!Q503</f>
        <v>0</v>
      </c>
    </row>
    <row r="504" spans="1:17" x14ac:dyDescent="0.25">
      <c r="A504" s="43" t="str">
        <f>'[6]Base clients'!A504</f>
        <v>C00499</v>
      </c>
      <c r="B504" s="43">
        <f>'[6]Base clients'!B504</f>
        <v>0</v>
      </c>
      <c r="C504" s="43">
        <f>'[6]Base clients'!C504</f>
        <v>0</v>
      </c>
      <c r="D504" s="43">
        <f>'[6]Base clients'!D504</f>
        <v>0</v>
      </c>
      <c r="E504" s="43">
        <f>'[6]Base clients'!E504</f>
        <v>0</v>
      </c>
      <c r="F504" s="43">
        <f>'[6]Base clients'!F504</f>
        <v>0</v>
      </c>
      <c r="G504" s="43">
        <f>'[6]Base clients'!G504</f>
        <v>0</v>
      </c>
      <c r="H504" s="43">
        <f>'[6]Base clients'!H504</f>
        <v>0</v>
      </c>
      <c r="I504" s="43">
        <f>'[6]Base clients'!I504</f>
        <v>0</v>
      </c>
      <c r="J504" s="43">
        <f>'[6]Base clients'!J504</f>
        <v>0</v>
      </c>
      <c r="K504" s="43">
        <f>'[6]Base clients'!K504</f>
        <v>0</v>
      </c>
      <c r="L504" s="43">
        <f>'[6]Base clients'!L504</f>
        <v>0</v>
      </c>
      <c r="M504" s="43">
        <f>'[6]Base clients'!M504</f>
        <v>0</v>
      </c>
      <c r="N504" s="43">
        <f>'[6]Base clients'!N504</f>
        <v>0</v>
      </c>
      <c r="O504" s="43">
        <f>'[6]Base clients'!O504</f>
        <v>0</v>
      </c>
      <c r="P504" s="43">
        <f>'[6]Base clients'!P504</f>
        <v>0</v>
      </c>
      <c r="Q504" s="43">
        <f>'[6]Base clients'!Q504</f>
        <v>0</v>
      </c>
    </row>
    <row r="505" spans="1:17" x14ac:dyDescent="0.25">
      <c r="A505" s="43" t="str">
        <f>'[6]Base clients'!A505</f>
        <v>C00500</v>
      </c>
      <c r="B505" s="43">
        <f>'[6]Base clients'!B505</f>
        <v>0</v>
      </c>
      <c r="C505" s="43">
        <f>'[6]Base clients'!C505</f>
        <v>0</v>
      </c>
      <c r="D505" s="43">
        <f>'[6]Base clients'!D505</f>
        <v>0</v>
      </c>
      <c r="E505" s="43">
        <f>'[6]Base clients'!E505</f>
        <v>0</v>
      </c>
      <c r="F505" s="43">
        <f>'[6]Base clients'!F505</f>
        <v>0</v>
      </c>
      <c r="G505" s="43">
        <f>'[6]Base clients'!G505</f>
        <v>0</v>
      </c>
      <c r="H505" s="43">
        <f>'[6]Base clients'!H505</f>
        <v>0</v>
      </c>
      <c r="I505" s="43">
        <f>'[6]Base clients'!I505</f>
        <v>0</v>
      </c>
      <c r="J505" s="43">
        <f>'[6]Base clients'!J505</f>
        <v>0</v>
      </c>
      <c r="K505" s="43">
        <f>'[6]Base clients'!K505</f>
        <v>0</v>
      </c>
      <c r="L505" s="43">
        <f>'[6]Base clients'!L505</f>
        <v>0</v>
      </c>
      <c r="M505" s="43">
        <f>'[6]Base clients'!M505</f>
        <v>0</v>
      </c>
      <c r="N505" s="43">
        <f>'[6]Base clients'!N505</f>
        <v>0</v>
      </c>
      <c r="O505" s="43">
        <f>'[6]Base clients'!O505</f>
        <v>0</v>
      </c>
      <c r="P505" s="43">
        <f>'[6]Base clients'!P505</f>
        <v>0</v>
      </c>
      <c r="Q505" s="43">
        <f>'[6]Base clients'!Q505</f>
        <v>0</v>
      </c>
    </row>
    <row r="506" spans="1:17" x14ac:dyDescent="0.25">
      <c r="A506" s="43" t="str">
        <f>'[6]Base clients'!A506</f>
        <v>C00501</v>
      </c>
      <c r="B506" s="43">
        <f>'[6]Base clients'!B506</f>
        <v>0</v>
      </c>
      <c r="C506" s="43">
        <f>'[6]Base clients'!C506</f>
        <v>0</v>
      </c>
      <c r="D506" s="43">
        <f>'[6]Base clients'!D506</f>
        <v>0</v>
      </c>
      <c r="E506" s="43">
        <f>'[6]Base clients'!E506</f>
        <v>0</v>
      </c>
      <c r="F506" s="43">
        <f>'[6]Base clients'!F506</f>
        <v>0</v>
      </c>
      <c r="G506" s="43">
        <f>'[6]Base clients'!G506</f>
        <v>0</v>
      </c>
      <c r="H506" s="43">
        <f>'[6]Base clients'!H506</f>
        <v>0</v>
      </c>
      <c r="I506" s="43">
        <f>'[6]Base clients'!I506</f>
        <v>0</v>
      </c>
      <c r="J506" s="43">
        <f>'[6]Base clients'!J506</f>
        <v>0</v>
      </c>
      <c r="K506" s="43">
        <f>'[6]Base clients'!K506</f>
        <v>0</v>
      </c>
      <c r="L506" s="43">
        <f>'[6]Base clients'!L506</f>
        <v>0</v>
      </c>
      <c r="M506" s="43">
        <f>'[6]Base clients'!M506</f>
        <v>0</v>
      </c>
      <c r="N506" s="43">
        <f>'[6]Base clients'!N506</f>
        <v>0</v>
      </c>
      <c r="O506" s="43">
        <f>'[6]Base clients'!O506</f>
        <v>0</v>
      </c>
      <c r="P506" s="43">
        <f>'[6]Base clients'!P506</f>
        <v>0</v>
      </c>
      <c r="Q506" s="43">
        <f>'[6]Base clients'!Q506</f>
        <v>0</v>
      </c>
    </row>
    <row r="507" spans="1:17" x14ac:dyDescent="0.25">
      <c r="A507" s="43" t="str">
        <f>'[6]Base clients'!A507</f>
        <v>C00502</v>
      </c>
      <c r="B507" s="43">
        <f>'[6]Base clients'!B507</f>
        <v>0</v>
      </c>
      <c r="C507" s="43">
        <f>'[6]Base clients'!C507</f>
        <v>0</v>
      </c>
      <c r="D507" s="43">
        <f>'[6]Base clients'!D507</f>
        <v>0</v>
      </c>
      <c r="E507" s="43">
        <f>'[6]Base clients'!E507</f>
        <v>0</v>
      </c>
      <c r="F507" s="43">
        <f>'[6]Base clients'!F507</f>
        <v>0</v>
      </c>
      <c r="G507" s="43">
        <f>'[6]Base clients'!G507</f>
        <v>0</v>
      </c>
      <c r="H507" s="43">
        <f>'[6]Base clients'!H507</f>
        <v>0</v>
      </c>
      <c r="I507" s="43">
        <f>'[6]Base clients'!I507</f>
        <v>0</v>
      </c>
      <c r="J507" s="43">
        <f>'[6]Base clients'!J507</f>
        <v>0</v>
      </c>
      <c r="K507" s="43">
        <f>'[6]Base clients'!K507</f>
        <v>0</v>
      </c>
      <c r="L507" s="43">
        <f>'[6]Base clients'!L507</f>
        <v>0</v>
      </c>
      <c r="M507" s="43">
        <f>'[6]Base clients'!M507</f>
        <v>0</v>
      </c>
      <c r="N507" s="43">
        <f>'[6]Base clients'!N507</f>
        <v>0</v>
      </c>
      <c r="O507" s="43">
        <f>'[6]Base clients'!O507</f>
        <v>0</v>
      </c>
      <c r="P507" s="43">
        <f>'[6]Base clients'!P507</f>
        <v>0</v>
      </c>
      <c r="Q507" s="43">
        <f>'[6]Base clients'!Q507</f>
        <v>0</v>
      </c>
    </row>
    <row r="508" spans="1:17" x14ac:dyDescent="0.25">
      <c r="A508" s="43" t="str">
        <f>'[6]Base clients'!A508</f>
        <v>C00503</v>
      </c>
      <c r="B508" s="43">
        <f>'[6]Base clients'!B508</f>
        <v>0</v>
      </c>
      <c r="C508" s="43">
        <f>'[6]Base clients'!C508</f>
        <v>0</v>
      </c>
      <c r="D508" s="43">
        <f>'[6]Base clients'!D508</f>
        <v>0</v>
      </c>
      <c r="E508" s="43">
        <f>'[6]Base clients'!E508</f>
        <v>0</v>
      </c>
      <c r="F508" s="43">
        <f>'[6]Base clients'!F508</f>
        <v>0</v>
      </c>
      <c r="G508" s="43">
        <f>'[6]Base clients'!G508</f>
        <v>0</v>
      </c>
      <c r="H508" s="43">
        <f>'[6]Base clients'!H508</f>
        <v>0</v>
      </c>
      <c r="I508" s="43">
        <f>'[6]Base clients'!I508</f>
        <v>0</v>
      </c>
      <c r="J508" s="43">
        <f>'[6]Base clients'!J508</f>
        <v>0</v>
      </c>
      <c r="K508" s="43">
        <f>'[6]Base clients'!K508</f>
        <v>0</v>
      </c>
      <c r="L508" s="43">
        <f>'[6]Base clients'!L508</f>
        <v>0</v>
      </c>
      <c r="M508" s="43">
        <f>'[6]Base clients'!M508</f>
        <v>0</v>
      </c>
      <c r="N508" s="43">
        <f>'[6]Base clients'!N508</f>
        <v>0</v>
      </c>
      <c r="O508" s="43">
        <f>'[6]Base clients'!O508</f>
        <v>0</v>
      </c>
      <c r="P508" s="43">
        <f>'[6]Base clients'!P508</f>
        <v>0</v>
      </c>
      <c r="Q508" s="43">
        <f>'[6]Base clients'!Q508</f>
        <v>0</v>
      </c>
    </row>
    <row r="509" spans="1:17" x14ac:dyDescent="0.25">
      <c r="A509" s="43" t="str">
        <f>'[6]Base clients'!A509</f>
        <v>C00504</v>
      </c>
      <c r="B509" s="43">
        <f>'[6]Base clients'!B509</f>
        <v>0</v>
      </c>
      <c r="C509" s="43">
        <f>'[6]Base clients'!C509</f>
        <v>0</v>
      </c>
      <c r="D509" s="43">
        <f>'[6]Base clients'!D509</f>
        <v>0</v>
      </c>
      <c r="E509" s="43">
        <f>'[6]Base clients'!E509</f>
        <v>0</v>
      </c>
      <c r="F509" s="43">
        <f>'[6]Base clients'!F509</f>
        <v>0</v>
      </c>
      <c r="G509" s="43">
        <f>'[6]Base clients'!G509</f>
        <v>0</v>
      </c>
      <c r="H509" s="43">
        <f>'[6]Base clients'!H509</f>
        <v>0</v>
      </c>
      <c r="I509" s="43">
        <f>'[6]Base clients'!I509</f>
        <v>0</v>
      </c>
      <c r="J509" s="43">
        <f>'[6]Base clients'!J509</f>
        <v>0</v>
      </c>
      <c r="K509" s="43">
        <f>'[6]Base clients'!K509</f>
        <v>0</v>
      </c>
      <c r="L509" s="43">
        <f>'[6]Base clients'!L509</f>
        <v>0</v>
      </c>
      <c r="M509" s="43">
        <f>'[6]Base clients'!M509</f>
        <v>0</v>
      </c>
      <c r="N509" s="43">
        <f>'[6]Base clients'!N509</f>
        <v>0</v>
      </c>
      <c r="O509" s="43">
        <f>'[6]Base clients'!O509</f>
        <v>0</v>
      </c>
      <c r="P509" s="43">
        <f>'[6]Base clients'!P509</f>
        <v>0</v>
      </c>
      <c r="Q509" s="43">
        <f>'[6]Base clients'!Q509</f>
        <v>0</v>
      </c>
    </row>
    <row r="510" spans="1:17" x14ac:dyDescent="0.25">
      <c r="A510" s="43" t="str">
        <f>'[6]Base clients'!A510</f>
        <v>C00505</v>
      </c>
      <c r="B510" s="43">
        <f>'[6]Base clients'!B510</f>
        <v>0</v>
      </c>
      <c r="C510" s="43">
        <f>'[6]Base clients'!C510</f>
        <v>0</v>
      </c>
      <c r="D510" s="43">
        <f>'[6]Base clients'!D510</f>
        <v>0</v>
      </c>
      <c r="E510" s="43">
        <f>'[6]Base clients'!E510</f>
        <v>0</v>
      </c>
      <c r="F510" s="43">
        <f>'[6]Base clients'!F510</f>
        <v>0</v>
      </c>
      <c r="G510" s="43">
        <f>'[6]Base clients'!G510</f>
        <v>0</v>
      </c>
      <c r="H510" s="43">
        <f>'[6]Base clients'!H510</f>
        <v>0</v>
      </c>
      <c r="I510" s="43">
        <f>'[6]Base clients'!I510</f>
        <v>0</v>
      </c>
      <c r="J510" s="43">
        <f>'[6]Base clients'!J510</f>
        <v>0</v>
      </c>
      <c r="K510" s="43">
        <f>'[6]Base clients'!K510</f>
        <v>0</v>
      </c>
      <c r="L510" s="43">
        <f>'[6]Base clients'!L510</f>
        <v>0</v>
      </c>
      <c r="M510" s="43">
        <f>'[6]Base clients'!M510</f>
        <v>0</v>
      </c>
      <c r="N510" s="43">
        <f>'[6]Base clients'!N510</f>
        <v>0</v>
      </c>
      <c r="O510" s="43">
        <f>'[6]Base clients'!O510</f>
        <v>0</v>
      </c>
      <c r="P510" s="43">
        <f>'[6]Base clients'!P510</f>
        <v>0</v>
      </c>
      <c r="Q510" s="43">
        <f>'[6]Base clients'!Q510</f>
        <v>0</v>
      </c>
    </row>
    <row r="511" spans="1:17" x14ac:dyDescent="0.25">
      <c r="A511" s="43" t="str">
        <f>'[6]Base clients'!A511</f>
        <v>C00506</v>
      </c>
      <c r="B511" s="43">
        <f>'[6]Base clients'!B511</f>
        <v>0</v>
      </c>
      <c r="C511" s="43">
        <f>'[6]Base clients'!C511</f>
        <v>0</v>
      </c>
      <c r="D511" s="43">
        <f>'[6]Base clients'!D511</f>
        <v>0</v>
      </c>
      <c r="E511" s="43">
        <f>'[6]Base clients'!E511</f>
        <v>0</v>
      </c>
      <c r="F511" s="43">
        <f>'[6]Base clients'!F511</f>
        <v>0</v>
      </c>
      <c r="G511" s="43">
        <f>'[6]Base clients'!G511</f>
        <v>0</v>
      </c>
      <c r="H511" s="43">
        <f>'[6]Base clients'!H511</f>
        <v>0</v>
      </c>
      <c r="I511" s="43">
        <f>'[6]Base clients'!I511</f>
        <v>0</v>
      </c>
      <c r="J511" s="43">
        <f>'[6]Base clients'!J511</f>
        <v>0</v>
      </c>
      <c r="K511" s="43">
        <f>'[6]Base clients'!K511</f>
        <v>0</v>
      </c>
      <c r="L511" s="43">
        <f>'[6]Base clients'!L511</f>
        <v>0</v>
      </c>
      <c r="M511" s="43">
        <f>'[6]Base clients'!M511</f>
        <v>0</v>
      </c>
      <c r="N511" s="43">
        <f>'[6]Base clients'!N511</f>
        <v>0</v>
      </c>
      <c r="O511" s="43">
        <f>'[6]Base clients'!O511</f>
        <v>0</v>
      </c>
      <c r="P511" s="43">
        <f>'[6]Base clients'!P511</f>
        <v>0</v>
      </c>
      <c r="Q511" s="43">
        <f>'[6]Base clients'!Q511</f>
        <v>0</v>
      </c>
    </row>
    <row r="512" spans="1:17" x14ac:dyDescent="0.25">
      <c r="A512" s="43" t="str">
        <f>'[6]Base clients'!A512</f>
        <v>C00507</v>
      </c>
      <c r="B512" s="43">
        <f>'[6]Base clients'!B512</f>
        <v>0</v>
      </c>
      <c r="C512" s="43">
        <f>'[6]Base clients'!C512</f>
        <v>0</v>
      </c>
      <c r="D512" s="43">
        <f>'[6]Base clients'!D512</f>
        <v>0</v>
      </c>
      <c r="E512" s="43">
        <f>'[6]Base clients'!E512</f>
        <v>0</v>
      </c>
      <c r="F512" s="43">
        <f>'[6]Base clients'!F512</f>
        <v>0</v>
      </c>
      <c r="G512" s="43">
        <f>'[6]Base clients'!G512</f>
        <v>0</v>
      </c>
      <c r="H512" s="43">
        <f>'[6]Base clients'!H512</f>
        <v>0</v>
      </c>
      <c r="I512" s="43">
        <f>'[6]Base clients'!I512</f>
        <v>0</v>
      </c>
      <c r="J512" s="43">
        <f>'[6]Base clients'!J512</f>
        <v>0</v>
      </c>
      <c r="K512" s="43">
        <f>'[6]Base clients'!K512</f>
        <v>0</v>
      </c>
      <c r="L512" s="43">
        <f>'[6]Base clients'!L512</f>
        <v>0</v>
      </c>
      <c r="M512" s="43">
        <f>'[6]Base clients'!M512</f>
        <v>0</v>
      </c>
      <c r="N512" s="43">
        <f>'[6]Base clients'!N512</f>
        <v>0</v>
      </c>
      <c r="O512" s="43">
        <f>'[6]Base clients'!O512</f>
        <v>0</v>
      </c>
      <c r="P512" s="43">
        <f>'[6]Base clients'!P512</f>
        <v>0</v>
      </c>
      <c r="Q512" s="43">
        <f>'[6]Base clients'!Q512</f>
        <v>0</v>
      </c>
    </row>
    <row r="513" spans="1:17" x14ac:dyDescent="0.25">
      <c r="A513" s="43" t="str">
        <f>'[6]Base clients'!A513</f>
        <v>C00508</v>
      </c>
      <c r="B513" s="43">
        <f>'[6]Base clients'!B513</f>
        <v>0</v>
      </c>
      <c r="C513" s="43">
        <f>'[6]Base clients'!C513</f>
        <v>0</v>
      </c>
      <c r="D513" s="43">
        <f>'[6]Base clients'!D513</f>
        <v>0</v>
      </c>
      <c r="E513" s="43">
        <f>'[6]Base clients'!E513</f>
        <v>0</v>
      </c>
      <c r="F513" s="43">
        <f>'[6]Base clients'!F513</f>
        <v>0</v>
      </c>
      <c r="G513" s="43">
        <f>'[6]Base clients'!G513</f>
        <v>0</v>
      </c>
      <c r="H513" s="43">
        <f>'[6]Base clients'!H513</f>
        <v>0</v>
      </c>
      <c r="I513" s="43">
        <f>'[6]Base clients'!I513</f>
        <v>0</v>
      </c>
      <c r="J513" s="43">
        <f>'[6]Base clients'!J513</f>
        <v>0</v>
      </c>
      <c r="K513" s="43">
        <f>'[6]Base clients'!K513</f>
        <v>0</v>
      </c>
      <c r="L513" s="43">
        <f>'[6]Base clients'!L513</f>
        <v>0</v>
      </c>
      <c r="M513" s="43">
        <f>'[6]Base clients'!M513</f>
        <v>0</v>
      </c>
      <c r="N513" s="43">
        <f>'[6]Base clients'!N513</f>
        <v>0</v>
      </c>
      <c r="O513" s="43">
        <f>'[6]Base clients'!O513</f>
        <v>0</v>
      </c>
      <c r="P513" s="43">
        <f>'[6]Base clients'!P513</f>
        <v>0</v>
      </c>
      <c r="Q513" s="43">
        <f>'[6]Base clients'!Q513</f>
        <v>0</v>
      </c>
    </row>
    <row r="514" spans="1:17" x14ac:dyDescent="0.25">
      <c r="A514" s="43" t="str">
        <f>'[6]Base clients'!A514</f>
        <v>C00509</v>
      </c>
      <c r="B514" s="43">
        <f>'[6]Base clients'!B514</f>
        <v>0</v>
      </c>
      <c r="C514" s="43">
        <f>'[6]Base clients'!C514</f>
        <v>0</v>
      </c>
      <c r="D514" s="43">
        <f>'[6]Base clients'!D514</f>
        <v>0</v>
      </c>
      <c r="E514" s="43">
        <f>'[6]Base clients'!E514</f>
        <v>0</v>
      </c>
      <c r="F514" s="43">
        <f>'[6]Base clients'!F514</f>
        <v>0</v>
      </c>
      <c r="G514" s="43">
        <f>'[6]Base clients'!G514</f>
        <v>0</v>
      </c>
      <c r="H514" s="43">
        <f>'[6]Base clients'!H514</f>
        <v>0</v>
      </c>
      <c r="I514" s="43">
        <f>'[6]Base clients'!I514</f>
        <v>0</v>
      </c>
      <c r="J514" s="43">
        <f>'[6]Base clients'!J514</f>
        <v>0</v>
      </c>
      <c r="K514" s="43">
        <f>'[6]Base clients'!K514</f>
        <v>0</v>
      </c>
      <c r="L514" s="43">
        <f>'[6]Base clients'!L514</f>
        <v>0</v>
      </c>
      <c r="M514" s="43">
        <f>'[6]Base clients'!M514</f>
        <v>0</v>
      </c>
      <c r="N514" s="43">
        <f>'[6]Base clients'!N514</f>
        <v>0</v>
      </c>
      <c r="O514" s="43">
        <f>'[6]Base clients'!O514</f>
        <v>0</v>
      </c>
      <c r="P514" s="43">
        <f>'[6]Base clients'!P514</f>
        <v>0</v>
      </c>
      <c r="Q514" s="43">
        <f>'[6]Base clients'!Q514</f>
        <v>0</v>
      </c>
    </row>
    <row r="515" spans="1:17" x14ac:dyDescent="0.25">
      <c r="A515" s="43" t="str">
        <f>'[6]Base clients'!A515</f>
        <v>C00510</v>
      </c>
      <c r="B515" s="43">
        <f>'[6]Base clients'!B515</f>
        <v>0</v>
      </c>
      <c r="C515" s="43">
        <f>'[6]Base clients'!C515</f>
        <v>0</v>
      </c>
      <c r="D515" s="43">
        <f>'[6]Base clients'!D515</f>
        <v>0</v>
      </c>
      <c r="E515" s="43">
        <f>'[6]Base clients'!E515</f>
        <v>0</v>
      </c>
      <c r="F515" s="43">
        <f>'[6]Base clients'!F515</f>
        <v>0</v>
      </c>
      <c r="G515" s="43">
        <f>'[6]Base clients'!G515</f>
        <v>0</v>
      </c>
      <c r="H515" s="43">
        <f>'[6]Base clients'!H515</f>
        <v>0</v>
      </c>
      <c r="I515" s="43">
        <f>'[6]Base clients'!I515</f>
        <v>0</v>
      </c>
      <c r="J515" s="43">
        <f>'[6]Base clients'!J515</f>
        <v>0</v>
      </c>
      <c r="K515" s="43">
        <f>'[6]Base clients'!K515</f>
        <v>0</v>
      </c>
      <c r="L515" s="43">
        <f>'[6]Base clients'!L515</f>
        <v>0</v>
      </c>
      <c r="M515" s="43">
        <f>'[6]Base clients'!M515</f>
        <v>0</v>
      </c>
      <c r="N515" s="43">
        <f>'[6]Base clients'!N515</f>
        <v>0</v>
      </c>
      <c r="O515" s="43">
        <f>'[6]Base clients'!O515</f>
        <v>0</v>
      </c>
      <c r="P515" s="43">
        <f>'[6]Base clients'!P515</f>
        <v>0</v>
      </c>
      <c r="Q515" s="43">
        <f>'[6]Base clients'!Q515</f>
        <v>0</v>
      </c>
    </row>
    <row r="516" spans="1:17" x14ac:dyDescent="0.25">
      <c r="A516" s="43" t="str">
        <f>'[6]Base clients'!A516</f>
        <v>C00511</v>
      </c>
      <c r="B516" s="43">
        <f>'[6]Base clients'!B516</f>
        <v>0</v>
      </c>
      <c r="C516" s="43">
        <f>'[6]Base clients'!C516</f>
        <v>0</v>
      </c>
      <c r="D516" s="43">
        <f>'[6]Base clients'!D516</f>
        <v>0</v>
      </c>
      <c r="E516" s="43">
        <f>'[6]Base clients'!E516</f>
        <v>0</v>
      </c>
      <c r="F516" s="43">
        <f>'[6]Base clients'!F516</f>
        <v>0</v>
      </c>
      <c r="G516" s="43">
        <f>'[6]Base clients'!G516</f>
        <v>0</v>
      </c>
      <c r="H516" s="43">
        <f>'[6]Base clients'!H516</f>
        <v>0</v>
      </c>
      <c r="I516" s="43">
        <f>'[6]Base clients'!I516</f>
        <v>0</v>
      </c>
      <c r="J516" s="43">
        <f>'[6]Base clients'!J516</f>
        <v>0</v>
      </c>
      <c r="K516" s="43">
        <f>'[6]Base clients'!K516</f>
        <v>0</v>
      </c>
      <c r="L516" s="43">
        <f>'[6]Base clients'!L516</f>
        <v>0</v>
      </c>
      <c r="M516" s="43">
        <f>'[6]Base clients'!M516</f>
        <v>0</v>
      </c>
      <c r="N516" s="43">
        <f>'[6]Base clients'!N516</f>
        <v>0</v>
      </c>
      <c r="O516" s="43">
        <f>'[6]Base clients'!O516</f>
        <v>0</v>
      </c>
      <c r="P516" s="43">
        <f>'[6]Base clients'!P516</f>
        <v>0</v>
      </c>
      <c r="Q516" s="43">
        <f>'[6]Base clients'!Q516</f>
        <v>0</v>
      </c>
    </row>
    <row r="517" spans="1:17" x14ac:dyDescent="0.25">
      <c r="A517" s="43" t="str">
        <f>'[6]Base clients'!A517</f>
        <v>C00512</v>
      </c>
      <c r="B517" s="43">
        <f>'[6]Base clients'!B517</f>
        <v>0</v>
      </c>
      <c r="C517" s="43">
        <f>'[6]Base clients'!C517</f>
        <v>0</v>
      </c>
      <c r="D517" s="43">
        <f>'[6]Base clients'!D517</f>
        <v>0</v>
      </c>
      <c r="E517" s="43">
        <f>'[6]Base clients'!E517</f>
        <v>0</v>
      </c>
      <c r="F517" s="43">
        <f>'[6]Base clients'!F517</f>
        <v>0</v>
      </c>
      <c r="G517" s="43">
        <f>'[6]Base clients'!G517</f>
        <v>0</v>
      </c>
      <c r="H517" s="43">
        <f>'[6]Base clients'!H517</f>
        <v>0</v>
      </c>
      <c r="I517" s="43">
        <f>'[6]Base clients'!I517</f>
        <v>0</v>
      </c>
      <c r="J517" s="43">
        <f>'[6]Base clients'!J517</f>
        <v>0</v>
      </c>
      <c r="K517" s="43">
        <f>'[6]Base clients'!K517</f>
        <v>0</v>
      </c>
      <c r="L517" s="43">
        <f>'[6]Base clients'!L517</f>
        <v>0</v>
      </c>
      <c r="M517" s="43">
        <f>'[6]Base clients'!M517</f>
        <v>0</v>
      </c>
      <c r="N517" s="43">
        <f>'[6]Base clients'!N517</f>
        <v>0</v>
      </c>
      <c r="O517" s="43">
        <f>'[6]Base clients'!O517</f>
        <v>0</v>
      </c>
      <c r="P517" s="43">
        <f>'[6]Base clients'!P517</f>
        <v>0</v>
      </c>
      <c r="Q517" s="43">
        <f>'[6]Base clients'!Q517</f>
        <v>0</v>
      </c>
    </row>
    <row r="518" spans="1:17" x14ac:dyDescent="0.25">
      <c r="A518" s="43" t="str">
        <f>'[6]Base clients'!A518</f>
        <v>C00513</v>
      </c>
      <c r="B518" s="43">
        <f>'[6]Base clients'!B518</f>
        <v>0</v>
      </c>
      <c r="C518" s="43">
        <f>'[6]Base clients'!C518</f>
        <v>0</v>
      </c>
      <c r="D518" s="43">
        <f>'[6]Base clients'!D518</f>
        <v>0</v>
      </c>
      <c r="E518" s="43">
        <f>'[6]Base clients'!E518</f>
        <v>0</v>
      </c>
      <c r="F518" s="43">
        <f>'[6]Base clients'!F518</f>
        <v>0</v>
      </c>
      <c r="G518" s="43">
        <f>'[6]Base clients'!G518</f>
        <v>0</v>
      </c>
      <c r="H518" s="43">
        <f>'[6]Base clients'!H518</f>
        <v>0</v>
      </c>
      <c r="I518" s="43">
        <f>'[6]Base clients'!I518</f>
        <v>0</v>
      </c>
      <c r="J518" s="43">
        <f>'[6]Base clients'!J518</f>
        <v>0</v>
      </c>
      <c r="K518" s="43">
        <f>'[6]Base clients'!K518</f>
        <v>0</v>
      </c>
      <c r="L518" s="43">
        <f>'[6]Base clients'!L518</f>
        <v>0</v>
      </c>
      <c r="M518" s="43">
        <f>'[6]Base clients'!M518</f>
        <v>0</v>
      </c>
      <c r="N518" s="43">
        <f>'[6]Base clients'!N518</f>
        <v>0</v>
      </c>
      <c r="O518" s="43">
        <f>'[6]Base clients'!O518</f>
        <v>0</v>
      </c>
      <c r="P518" s="43">
        <f>'[6]Base clients'!P518</f>
        <v>0</v>
      </c>
      <c r="Q518" s="43">
        <f>'[6]Base clients'!Q518</f>
        <v>0</v>
      </c>
    </row>
    <row r="519" spans="1:17" x14ac:dyDescent="0.25">
      <c r="A519" s="43" t="str">
        <f>'[6]Base clients'!A519</f>
        <v>C00514</v>
      </c>
      <c r="B519" s="43">
        <f>'[6]Base clients'!B519</f>
        <v>0</v>
      </c>
      <c r="C519" s="43">
        <f>'[6]Base clients'!C519</f>
        <v>0</v>
      </c>
      <c r="D519" s="43">
        <f>'[6]Base clients'!D519</f>
        <v>0</v>
      </c>
      <c r="E519" s="43">
        <f>'[6]Base clients'!E519</f>
        <v>0</v>
      </c>
      <c r="F519" s="43">
        <f>'[6]Base clients'!F519</f>
        <v>0</v>
      </c>
      <c r="G519" s="43">
        <f>'[6]Base clients'!G519</f>
        <v>0</v>
      </c>
      <c r="H519" s="43">
        <f>'[6]Base clients'!H519</f>
        <v>0</v>
      </c>
      <c r="I519" s="43">
        <f>'[6]Base clients'!I519</f>
        <v>0</v>
      </c>
      <c r="J519" s="43">
        <f>'[6]Base clients'!J519</f>
        <v>0</v>
      </c>
      <c r="K519" s="43">
        <f>'[6]Base clients'!K519</f>
        <v>0</v>
      </c>
      <c r="L519" s="43">
        <f>'[6]Base clients'!L519</f>
        <v>0</v>
      </c>
      <c r="M519" s="43">
        <f>'[6]Base clients'!M519</f>
        <v>0</v>
      </c>
      <c r="N519" s="43">
        <f>'[6]Base clients'!N519</f>
        <v>0</v>
      </c>
      <c r="O519" s="43">
        <f>'[6]Base clients'!O519</f>
        <v>0</v>
      </c>
      <c r="P519" s="43">
        <f>'[6]Base clients'!P519</f>
        <v>0</v>
      </c>
      <c r="Q519" s="43">
        <f>'[6]Base clients'!Q519</f>
        <v>0</v>
      </c>
    </row>
    <row r="520" spans="1:17" x14ac:dyDescent="0.25">
      <c r="A520" s="43" t="str">
        <f>'[6]Base clients'!A520</f>
        <v>C00515</v>
      </c>
      <c r="B520" s="43">
        <f>'[6]Base clients'!B520</f>
        <v>0</v>
      </c>
      <c r="C520" s="43">
        <f>'[6]Base clients'!C520</f>
        <v>0</v>
      </c>
      <c r="D520" s="43">
        <f>'[6]Base clients'!D520</f>
        <v>0</v>
      </c>
      <c r="E520" s="43">
        <f>'[6]Base clients'!E520</f>
        <v>0</v>
      </c>
      <c r="F520" s="43">
        <f>'[6]Base clients'!F520</f>
        <v>0</v>
      </c>
      <c r="G520" s="43">
        <f>'[6]Base clients'!G520</f>
        <v>0</v>
      </c>
      <c r="H520" s="43">
        <f>'[6]Base clients'!H520</f>
        <v>0</v>
      </c>
      <c r="I520" s="43">
        <f>'[6]Base clients'!I520</f>
        <v>0</v>
      </c>
      <c r="J520" s="43">
        <f>'[6]Base clients'!J520</f>
        <v>0</v>
      </c>
      <c r="K520" s="43">
        <f>'[6]Base clients'!K520</f>
        <v>0</v>
      </c>
      <c r="L520" s="43">
        <f>'[6]Base clients'!L520</f>
        <v>0</v>
      </c>
      <c r="M520" s="43">
        <f>'[6]Base clients'!M520</f>
        <v>0</v>
      </c>
      <c r="N520" s="43">
        <f>'[6]Base clients'!N520</f>
        <v>0</v>
      </c>
      <c r="O520" s="43">
        <f>'[6]Base clients'!O520</f>
        <v>0</v>
      </c>
      <c r="P520" s="43">
        <f>'[6]Base clients'!P520</f>
        <v>0</v>
      </c>
      <c r="Q520" s="43">
        <f>'[6]Base clients'!Q520</f>
        <v>0</v>
      </c>
    </row>
    <row r="521" spans="1:17" x14ac:dyDescent="0.25">
      <c r="A521" s="43" t="str">
        <f>'[6]Base clients'!A521</f>
        <v>C00516</v>
      </c>
      <c r="B521" s="43">
        <f>'[6]Base clients'!B521</f>
        <v>0</v>
      </c>
      <c r="C521" s="43">
        <f>'[6]Base clients'!C521</f>
        <v>0</v>
      </c>
      <c r="D521" s="43">
        <f>'[6]Base clients'!D521</f>
        <v>0</v>
      </c>
      <c r="E521" s="43">
        <f>'[6]Base clients'!E521</f>
        <v>0</v>
      </c>
      <c r="F521" s="43">
        <f>'[6]Base clients'!F521</f>
        <v>0</v>
      </c>
      <c r="G521" s="43">
        <f>'[6]Base clients'!G521</f>
        <v>0</v>
      </c>
      <c r="H521" s="43">
        <f>'[6]Base clients'!H521</f>
        <v>0</v>
      </c>
      <c r="I521" s="43">
        <f>'[6]Base clients'!I521</f>
        <v>0</v>
      </c>
      <c r="J521" s="43">
        <f>'[6]Base clients'!J521</f>
        <v>0</v>
      </c>
      <c r="K521" s="43">
        <f>'[6]Base clients'!K521</f>
        <v>0</v>
      </c>
      <c r="L521" s="43">
        <f>'[6]Base clients'!L521</f>
        <v>0</v>
      </c>
      <c r="M521" s="43">
        <f>'[6]Base clients'!M521</f>
        <v>0</v>
      </c>
      <c r="N521" s="43">
        <f>'[6]Base clients'!N521</f>
        <v>0</v>
      </c>
      <c r="O521" s="43">
        <f>'[6]Base clients'!O521</f>
        <v>0</v>
      </c>
      <c r="P521" s="43">
        <f>'[6]Base clients'!P521</f>
        <v>0</v>
      </c>
      <c r="Q521" s="43">
        <f>'[6]Base clients'!Q521</f>
        <v>0</v>
      </c>
    </row>
    <row r="522" spans="1:17" x14ac:dyDescent="0.25">
      <c r="A522" s="43" t="str">
        <f>'[6]Base clients'!A522</f>
        <v>C00517</v>
      </c>
      <c r="B522" s="43">
        <f>'[6]Base clients'!B522</f>
        <v>0</v>
      </c>
      <c r="C522" s="43">
        <f>'[6]Base clients'!C522</f>
        <v>0</v>
      </c>
      <c r="D522" s="43">
        <f>'[6]Base clients'!D522</f>
        <v>0</v>
      </c>
      <c r="E522" s="43">
        <f>'[6]Base clients'!E522</f>
        <v>0</v>
      </c>
      <c r="F522" s="43">
        <f>'[6]Base clients'!F522</f>
        <v>0</v>
      </c>
      <c r="G522" s="43">
        <f>'[6]Base clients'!G522</f>
        <v>0</v>
      </c>
      <c r="H522" s="43">
        <f>'[6]Base clients'!H522</f>
        <v>0</v>
      </c>
      <c r="I522" s="43">
        <f>'[6]Base clients'!I522</f>
        <v>0</v>
      </c>
      <c r="J522" s="43">
        <f>'[6]Base clients'!J522</f>
        <v>0</v>
      </c>
      <c r="K522" s="43">
        <f>'[6]Base clients'!K522</f>
        <v>0</v>
      </c>
      <c r="L522" s="43">
        <f>'[6]Base clients'!L522</f>
        <v>0</v>
      </c>
      <c r="M522" s="43">
        <f>'[6]Base clients'!M522</f>
        <v>0</v>
      </c>
      <c r="N522" s="43">
        <f>'[6]Base clients'!N522</f>
        <v>0</v>
      </c>
      <c r="O522" s="43">
        <f>'[6]Base clients'!O522</f>
        <v>0</v>
      </c>
      <c r="P522" s="43">
        <f>'[6]Base clients'!P522</f>
        <v>0</v>
      </c>
      <c r="Q522" s="43">
        <f>'[6]Base clients'!Q522</f>
        <v>0</v>
      </c>
    </row>
    <row r="523" spans="1:17" x14ac:dyDescent="0.25">
      <c r="A523" s="43" t="str">
        <f>'[6]Base clients'!A523</f>
        <v>C00518</v>
      </c>
      <c r="B523" s="43">
        <f>'[6]Base clients'!B523</f>
        <v>0</v>
      </c>
      <c r="C523" s="43">
        <f>'[6]Base clients'!C523</f>
        <v>0</v>
      </c>
      <c r="D523" s="43">
        <f>'[6]Base clients'!D523</f>
        <v>0</v>
      </c>
      <c r="E523" s="43">
        <f>'[6]Base clients'!E523</f>
        <v>0</v>
      </c>
      <c r="F523" s="43">
        <f>'[6]Base clients'!F523</f>
        <v>0</v>
      </c>
      <c r="G523" s="43">
        <f>'[6]Base clients'!G523</f>
        <v>0</v>
      </c>
      <c r="H523" s="43">
        <f>'[6]Base clients'!H523</f>
        <v>0</v>
      </c>
      <c r="I523" s="43">
        <f>'[6]Base clients'!I523</f>
        <v>0</v>
      </c>
      <c r="J523" s="43">
        <f>'[6]Base clients'!J523</f>
        <v>0</v>
      </c>
      <c r="K523" s="43">
        <f>'[6]Base clients'!K523</f>
        <v>0</v>
      </c>
      <c r="L523" s="43">
        <f>'[6]Base clients'!L523</f>
        <v>0</v>
      </c>
      <c r="M523" s="43">
        <f>'[6]Base clients'!M523</f>
        <v>0</v>
      </c>
      <c r="N523" s="43">
        <f>'[6]Base clients'!N523</f>
        <v>0</v>
      </c>
      <c r="O523" s="43">
        <f>'[6]Base clients'!O523</f>
        <v>0</v>
      </c>
      <c r="P523" s="43">
        <f>'[6]Base clients'!P523</f>
        <v>0</v>
      </c>
      <c r="Q523" s="43">
        <f>'[6]Base clients'!Q523</f>
        <v>0</v>
      </c>
    </row>
    <row r="524" spans="1:17" x14ac:dyDescent="0.25">
      <c r="A524" s="43" t="str">
        <f>'[6]Base clients'!A524</f>
        <v>C00519</v>
      </c>
      <c r="B524" s="43">
        <f>'[6]Base clients'!B524</f>
        <v>0</v>
      </c>
      <c r="C524" s="43">
        <f>'[6]Base clients'!C524</f>
        <v>0</v>
      </c>
      <c r="D524" s="43">
        <f>'[6]Base clients'!D524</f>
        <v>0</v>
      </c>
      <c r="E524" s="43">
        <f>'[6]Base clients'!E524</f>
        <v>0</v>
      </c>
      <c r="F524" s="43">
        <f>'[6]Base clients'!F524</f>
        <v>0</v>
      </c>
      <c r="G524" s="43">
        <f>'[6]Base clients'!G524</f>
        <v>0</v>
      </c>
      <c r="H524" s="43">
        <f>'[6]Base clients'!H524</f>
        <v>0</v>
      </c>
      <c r="I524" s="43">
        <f>'[6]Base clients'!I524</f>
        <v>0</v>
      </c>
      <c r="J524" s="43">
        <f>'[6]Base clients'!J524</f>
        <v>0</v>
      </c>
      <c r="K524" s="43">
        <f>'[6]Base clients'!K524</f>
        <v>0</v>
      </c>
      <c r="L524" s="43">
        <f>'[6]Base clients'!L524</f>
        <v>0</v>
      </c>
      <c r="M524" s="43">
        <f>'[6]Base clients'!M524</f>
        <v>0</v>
      </c>
      <c r="N524" s="43">
        <f>'[6]Base clients'!N524</f>
        <v>0</v>
      </c>
      <c r="O524" s="43">
        <f>'[6]Base clients'!O524</f>
        <v>0</v>
      </c>
      <c r="P524" s="43">
        <f>'[6]Base clients'!P524</f>
        <v>0</v>
      </c>
      <c r="Q524" s="43">
        <f>'[6]Base clients'!Q524</f>
        <v>0</v>
      </c>
    </row>
    <row r="525" spans="1:17" x14ac:dyDescent="0.25">
      <c r="A525" s="43" t="str">
        <f>'[6]Base clients'!A525</f>
        <v>C00520</v>
      </c>
      <c r="B525" s="43">
        <f>'[6]Base clients'!B525</f>
        <v>0</v>
      </c>
      <c r="C525" s="43">
        <f>'[6]Base clients'!C525</f>
        <v>0</v>
      </c>
      <c r="D525" s="43">
        <f>'[6]Base clients'!D525</f>
        <v>0</v>
      </c>
      <c r="E525" s="43">
        <f>'[6]Base clients'!E525</f>
        <v>0</v>
      </c>
      <c r="F525" s="43">
        <f>'[6]Base clients'!F525</f>
        <v>0</v>
      </c>
      <c r="G525" s="43">
        <f>'[6]Base clients'!G525</f>
        <v>0</v>
      </c>
      <c r="H525" s="43">
        <f>'[6]Base clients'!H525</f>
        <v>0</v>
      </c>
      <c r="I525" s="43">
        <f>'[6]Base clients'!I525</f>
        <v>0</v>
      </c>
      <c r="J525" s="43">
        <f>'[6]Base clients'!J525</f>
        <v>0</v>
      </c>
      <c r="K525" s="43">
        <f>'[6]Base clients'!K525</f>
        <v>0</v>
      </c>
      <c r="L525" s="43">
        <f>'[6]Base clients'!L525</f>
        <v>0</v>
      </c>
      <c r="M525" s="43">
        <f>'[6]Base clients'!M525</f>
        <v>0</v>
      </c>
      <c r="N525" s="43">
        <f>'[6]Base clients'!N525</f>
        <v>0</v>
      </c>
      <c r="O525" s="43">
        <f>'[6]Base clients'!O525</f>
        <v>0</v>
      </c>
      <c r="P525" s="43">
        <f>'[6]Base clients'!P525</f>
        <v>0</v>
      </c>
      <c r="Q525" s="43">
        <f>'[6]Base clients'!Q525</f>
        <v>0</v>
      </c>
    </row>
    <row r="526" spans="1:17" x14ac:dyDescent="0.25">
      <c r="A526" s="43" t="str">
        <f>'[6]Base clients'!A526</f>
        <v>C00521</v>
      </c>
      <c r="B526" s="43">
        <f>'[6]Base clients'!B526</f>
        <v>0</v>
      </c>
      <c r="C526" s="43">
        <f>'[6]Base clients'!C526</f>
        <v>0</v>
      </c>
      <c r="D526" s="43">
        <f>'[6]Base clients'!D526</f>
        <v>0</v>
      </c>
      <c r="E526" s="43">
        <f>'[6]Base clients'!E526</f>
        <v>0</v>
      </c>
      <c r="F526" s="43">
        <f>'[6]Base clients'!F526</f>
        <v>0</v>
      </c>
      <c r="G526" s="43">
        <f>'[6]Base clients'!G526</f>
        <v>0</v>
      </c>
      <c r="H526" s="43">
        <f>'[6]Base clients'!H526</f>
        <v>0</v>
      </c>
      <c r="I526" s="43">
        <f>'[6]Base clients'!I526</f>
        <v>0</v>
      </c>
      <c r="J526" s="43">
        <f>'[6]Base clients'!J526</f>
        <v>0</v>
      </c>
      <c r="K526" s="43">
        <f>'[6]Base clients'!K526</f>
        <v>0</v>
      </c>
      <c r="L526" s="43">
        <f>'[6]Base clients'!L526</f>
        <v>0</v>
      </c>
      <c r="M526" s="43">
        <f>'[6]Base clients'!M526</f>
        <v>0</v>
      </c>
      <c r="N526" s="43">
        <f>'[6]Base clients'!N526</f>
        <v>0</v>
      </c>
      <c r="O526" s="43">
        <f>'[6]Base clients'!O526</f>
        <v>0</v>
      </c>
      <c r="P526" s="43">
        <f>'[6]Base clients'!P526</f>
        <v>0</v>
      </c>
      <c r="Q526" s="43">
        <f>'[6]Base clients'!Q526</f>
        <v>0</v>
      </c>
    </row>
    <row r="527" spans="1:17" x14ac:dyDescent="0.25">
      <c r="A527" s="43" t="str">
        <f>'[6]Base clients'!A527</f>
        <v>C00522</v>
      </c>
      <c r="B527" s="43">
        <f>'[6]Base clients'!B527</f>
        <v>0</v>
      </c>
      <c r="C527" s="43">
        <f>'[6]Base clients'!C527</f>
        <v>0</v>
      </c>
      <c r="D527" s="43">
        <f>'[6]Base clients'!D527</f>
        <v>0</v>
      </c>
      <c r="E527" s="43">
        <f>'[6]Base clients'!E527</f>
        <v>0</v>
      </c>
      <c r="F527" s="43">
        <f>'[6]Base clients'!F527</f>
        <v>0</v>
      </c>
      <c r="G527" s="43">
        <f>'[6]Base clients'!G527</f>
        <v>0</v>
      </c>
      <c r="H527" s="43">
        <f>'[6]Base clients'!H527</f>
        <v>0</v>
      </c>
      <c r="I527" s="43">
        <f>'[6]Base clients'!I527</f>
        <v>0</v>
      </c>
      <c r="J527" s="43">
        <f>'[6]Base clients'!J527</f>
        <v>0</v>
      </c>
      <c r="K527" s="43">
        <f>'[6]Base clients'!K527</f>
        <v>0</v>
      </c>
      <c r="L527" s="43">
        <f>'[6]Base clients'!L527</f>
        <v>0</v>
      </c>
      <c r="M527" s="43">
        <f>'[6]Base clients'!M527</f>
        <v>0</v>
      </c>
      <c r="N527" s="43">
        <f>'[6]Base clients'!N527</f>
        <v>0</v>
      </c>
      <c r="O527" s="43">
        <f>'[6]Base clients'!O527</f>
        <v>0</v>
      </c>
      <c r="P527" s="43">
        <f>'[6]Base clients'!P527</f>
        <v>0</v>
      </c>
      <c r="Q527" s="43">
        <f>'[6]Base clients'!Q527</f>
        <v>0</v>
      </c>
    </row>
    <row r="528" spans="1:17" x14ac:dyDescent="0.25">
      <c r="A528" s="43" t="str">
        <f>'[6]Base clients'!A528</f>
        <v>C00523</v>
      </c>
      <c r="B528" s="43">
        <f>'[6]Base clients'!B528</f>
        <v>0</v>
      </c>
      <c r="C528" s="43">
        <f>'[6]Base clients'!C528</f>
        <v>0</v>
      </c>
      <c r="D528" s="43">
        <f>'[6]Base clients'!D528</f>
        <v>0</v>
      </c>
      <c r="E528" s="43">
        <f>'[6]Base clients'!E528</f>
        <v>0</v>
      </c>
      <c r="F528" s="43">
        <f>'[6]Base clients'!F528</f>
        <v>0</v>
      </c>
      <c r="G528" s="43">
        <f>'[6]Base clients'!G528</f>
        <v>0</v>
      </c>
      <c r="H528" s="43">
        <f>'[6]Base clients'!H528</f>
        <v>0</v>
      </c>
      <c r="I528" s="43">
        <f>'[6]Base clients'!I528</f>
        <v>0</v>
      </c>
      <c r="J528" s="43">
        <f>'[6]Base clients'!J528</f>
        <v>0</v>
      </c>
      <c r="K528" s="43">
        <f>'[6]Base clients'!K528</f>
        <v>0</v>
      </c>
      <c r="L528" s="43">
        <f>'[6]Base clients'!L528</f>
        <v>0</v>
      </c>
      <c r="M528" s="43">
        <f>'[6]Base clients'!M528</f>
        <v>0</v>
      </c>
      <c r="N528" s="43">
        <f>'[6]Base clients'!N528</f>
        <v>0</v>
      </c>
      <c r="O528" s="43">
        <f>'[6]Base clients'!O528</f>
        <v>0</v>
      </c>
      <c r="P528" s="43">
        <f>'[6]Base clients'!P528</f>
        <v>0</v>
      </c>
      <c r="Q528" s="43">
        <f>'[6]Base clients'!Q528</f>
        <v>0</v>
      </c>
    </row>
    <row r="529" spans="1:17" x14ac:dyDescent="0.25">
      <c r="A529" s="43" t="str">
        <f>'[6]Base clients'!A529</f>
        <v>C00524</v>
      </c>
      <c r="B529" s="43">
        <f>'[6]Base clients'!B529</f>
        <v>0</v>
      </c>
      <c r="C529" s="43">
        <f>'[6]Base clients'!C529</f>
        <v>0</v>
      </c>
      <c r="D529" s="43">
        <f>'[6]Base clients'!D529</f>
        <v>0</v>
      </c>
      <c r="E529" s="43">
        <f>'[6]Base clients'!E529</f>
        <v>0</v>
      </c>
      <c r="F529" s="43">
        <f>'[6]Base clients'!F529</f>
        <v>0</v>
      </c>
      <c r="G529" s="43">
        <f>'[6]Base clients'!G529</f>
        <v>0</v>
      </c>
      <c r="H529" s="43">
        <f>'[6]Base clients'!H529</f>
        <v>0</v>
      </c>
      <c r="I529" s="43">
        <f>'[6]Base clients'!I529</f>
        <v>0</v>
      </c>
      <c r="J529" s="43">
        <f>'[6]Base clients'!J529</f>
        <v>0</v>
      </c>
      <c r="K529" s="43">
        <f>'[6]Base clients'!K529</f>
        <v>0</v>
      </c>
      <c r="L529" s="43">
        <f>'[6]Base clients'!L529</f>
        <v>0</v>
      </c>
      <c r="M529" s="43">
        <f>'[6]Base clients'!M529</f>
        <v>0</v>
      </c>
      <c r="N529" s="43">
        <f>'[6]Base clients'!N529</f>
        <v>0</v>
      </c>
      <c r="O529" s="43">
        <f>'[6]Base clients'!O529</f>
        <v>0</v>
      </c>
      <c r="P529" s="43">
        <f>'[6]Base clients'!P529</f>
        <v>0</v>
      </c>
      <c r="Q529" s="43">
        <f>'[6]Base clients'!Q529</f>
        <v>0</v>
      </c>
    </row>
    <row r="530" spans="1:17" x14ac:dyDescent="0.25">
      <c r="A530" s="43" t="str">
        <f>'[6]Base clients'!A530</f>
        <v>C00525</v>
      </c>
      <c r="B530" s="43">
        <f>'[6]Base clients'!B530</f>
        <v>0</v>
      </c>
      <c r="C530" s="43">
        <f>'[6]Base clients'!C530</f>
        <v>0</v>
      </c>
      <c r="D530" s="43">
        <f>'[6]Base clients'!D530</f>
        <v>0</v>
      </c>
      <c r="E530" s="43">
        <f>'[6]Base clients'!E530</f>
        <v>0</v>
      </c>
      <c r="F530" s="43">
        <f>'[6]Base clients'!F530</f>
        <v>0</v>
      </c>
      <c r="G530" s="43">
        <f>'[6]Base clients'!G530</f>
        <v>0</v>
      </c>
      <c r="H530" s="43">
        <f>'[6]Base clients'!H530</f>
        <v>0</v>
      </c>
      <c r="I530" s="43">
        <f>'[6]Base clients'!I530</f>
        <v>0</v>
      </c>
      <c r="J530" s="43">
        <f>'[6]Base clients'!J530</f>
        <v>0</v>
      </c>
      <c r="K530" s="43">
        <f>'[6]Base clients'!K530</f>
        <v>0</v>
      </c>
      <c r="L530" s="43">
        <f>'[6]Base clients'!L530</f>
        <v>0</v>
      </c>
      <c r="M530" s="43">
        <f>'[6]Base clients'!M530</f>
        <v>0</v>
      </c>
      <c r="N530" s="43">
        <f>'[6]Base clients'!N530</f>
        <v>0</v>
      </c>
      <c r="O530" s="43">
        <f>'[6]Base clients'!O530</f>
        <v>0</v>
      </c>
      <c r="P530" s="43">
        <f>'[6]Base clients'!P530</f>
        <v>0</v>
      </c>
      <c r="Q530" s="43">
        <f>'[6]Base clients'!Q530</f>
        <v>0</v>
      </c>
    </row>
    <row r="531" spans="1:17" x14ac:dyDescent="0.25">
      <c r="A531" s="43" t="str">
        <f>'[6]Base clients'!A531</f>
        <v>C00526</v>
      </c>
      <c r="B531" s="43">
        <f>'[6]Base clients'!B531</f>
        <v>0</v>
      </c>
      <c r="C531" s="43">
        <f>'[6]Base clients'!C531</f>
        <v>0</v>
      </c>
      <c r="D531" s="43">
        <f>'[6]Base clients'!D531</f>
        <v>0</v>
      </c>
      <c r="E531" s="43">
        <f>'[6]Base clients'!E531</f>
        <v>0</v>
      </c>
      <c r="F531" s="43">
        <f>'[6]Base clients'!F531</f>
        <v>0</v>
      </c>
      <c r="G531" s="43">
        <f>'[6]Base clients'!G531</f>
        <v>0</v>
      </c>
      <c r="H531" s="43">
        <f>'[6]Base clients'!H531</f>
        <v>0</v>
      </c>
      <c r="I531" s="43">
        <f>'[6]Base clients'!I531</f>
        <v>0</v>
      </c>
      <c r="J531" s="43">
        <f>'[6]Base clients'!J531</f>
        <v>0</v>
      </c>
      <c r="K531" s="43">
        <f>'[6]Base clients'!K531</f>
        <v>0</v>
      </c>
      <c r="L531" s="43">
        <f>'[6]Base clients'!L531</f>
        <v>0</v>
      </c>
      <c r="M531" s="43">
        <f>'[6]Base clients'!M531</f>
        <v>0</v>
      </c>
      <c r="N531" s="43">
        <f>'[6]Base clients'!N531</f>
        <v>0</v>
      </c>
      <c r="O531" s="43">
        <f>'[6]Base clients'!O531</f>
        <v>0</v>
      </c>
      <c r="P531" s="43">
        <f>'[6]Base clients'!P531</f>
        <v>0</v>
      </c>
      <c r="Q531" s="43">
        <f>'[6]Base clients'!Q531</f>
        <v>0</v>
      </c>
    </row>
    <row r="532" spans="1:17" x14ac:dyDescent="0.25">
      <c r="A532" s="43" t="str">
        <f>'[6]Base clients'!A532</f>
        <v>C00527</v>
      </c>
      <c r="B532" s="43">
        <f>'[6]Base clients'!B532</f>
        <v>0</v>
      </c>
      <c r="C532" s="43">
        <f>'[6]Base clients'!C532</f>
        <v>0</v>
      </c>
      <c r="D532" s="43">
        <f>'[6]Base clients'!D532</f>
        <v>0</v>
      </c>
      <c r="E532" s="43">
        <f>'[6]Base clients'!E532</f>
        <v>0</v>
      </c>
      <c r="F532" s="43">
        <f>'[6]Base clients'!F532</f>
        <v>0</v>
      </c>
      <c r="G532" s="43">
        <f>'[6]Base clients'!G532</f>
        <v>0</v>
      </c>
      <c r="H532" s="43">
        <f>'[6]Base clients'!H532</f>
        <v>0</v>
      </c>
      <c r="I532" s="43">
        <f>'[6]Base clients'!I532</f>
        <v>0</v>
      </c>
      <c r="J532" s="43">
        <f>'[6]Base clients'!J532</f>
        <v>0</v>
      </c>
      <c r="K532" s="43">
        <f>'[6]Base clients'!K532</f>
        <v>0</v>
      </c>
      <c r="L532" s="43">
        <f>'[6]Base clients'!L532</f>
        <v>0</v>
      </c>
      <c r="M532" s="43">
        <f>'[6]Base clients'!M532</f>
        <v>0</v>
      </c>
      <c r="N532" s="43">
        <f>'[6]Base clients'!N532</f>
        <v>0</v>
      </c>
      <c r="O532" s="43">
        <f>'[6]Base clients'!O532</f>
        <v>0</v>
      </c>
      <c r="P532" s="43">
        <f>'[6]Base clients'!P532</f>
        <v>0</v>
      </c>
      <c r="Q532" s="43">
        <f>'[6]Base clients'!Q532</f>
        <v>0</v>
      </c>
    </row>
    <row r="533" spans="1:17" x14ac:dyDescent="0.25">
      <c r="A533" s="43" t="str">
        <f>'[6]Base clients'!A533</f>
        <v>C00528</v>
      </c>
      <c r="B533" s="43">
        <f>'[6]Base clients'!B533</f>
        <v>0</v>
      </c>
      <c r="C533" s="43">
        <f>'[6]Base clients'!C533</f>
        <v>0</v>
      </c>
      <c r="D533" s="43">
        <f>'[6]Base clients'!D533</f>
        <v>0</v>
      </c>
      <c r="E533" s="43">
        <f>'[6]Base clients'!E533</f>
        <v>0</v>
      </c>
      <c r="F533" s="43">
        <f>'[6]Base clients'!F533</f>
        <v>0</v>
      </c>
      <c r="G533" s="43">
        <f>'[6]Base clients'!G533</f>
        <v>0</v>
      </c>
      <c r="H533" s="43">
        <f>'[6]Base clients'!H533</f>
        <v>0</v>
      </c>
      <c r="I533" s="43">
        <f>'[6]Base clients'!I533</f>
        <v>0</v>
      </c>
      <c r="J533" s="43">
        <f>'[6]Base clients'!J533</f>
        <v>0</v>
      </c>
      <c r="K533" s="43">
        <f>'[6]Base clients'!K533</f>
        <v>0</v>
      </c>
      <c r="L533" s="43">
        <f>'[6]Base clients'!L533</f>
        <v>0</v>
      </c>
      <c r="M533" s="43">
        <f>'[6]Base clients'!M533</f>
        <v>0</v>
      </c>
      <c r="N533" s="43">
        <f>'[6]Base clients'!N533</f>
        <v>0</v>
      </c>
      <c r="O533" s="43">
        <f>'[6]Base clients'!O533</f>
        <v>0</v>
      </c>
      <c r="P533" s="43">
        <f>'[6]Base clients'!P533</f>
        <v>0</v>
      </c>
      <c r="Q533" s="43">
        <f>'[6]Base clients'!Q533</f>
        <v>0</v>
      </c>
    </row>
    <row r="534" spans="1:17" x14ac:dyDescent="0.25">
      <c r="A534" s="43" t="str">
        <f>'[6]Base clients'!A534</f>
        <v>C00529</v>
      </c>
      <c r="B534" s="43">
        <f>'[6]Base clients'!B534</f>
        <v>0</v>
      </c>
      <c r="C534" s="43">
        <f>'[6]Base clients'!C534</f>
        <v>0</v>
      </c>
      <c r="D534" s="43">
        <f>'[6]Base clients'!D534</f>
        <v>0</v>
      </c>
      <c r="E534" s="43">
        <f>'[6]Base clients'!E534</f>
        <v>0</v>
      </c>
      <c r="F534" s="43">
        <f>'[6]Base clients'!F534</f>
        <v>0</v>
      </c>
      <c r="G534" s="43">
        <f>'[6]Base clients'!G534</f>
        <v>0</v>
      </c>
      <c r="H534" s="43">
        <f>'[6]Base clients'!H534</f>
        <v>0</v>
      </c>
      <c r="I534" s="43">
        <f>'[6]Base clients'!I534</f>
        <v>0</v>
      </c>
      <c r="J534" s="43">
        <f>'[6]Base clients'!J534</f>
        <v>0</v>
      </c>
      <c r="K534" s="43">
        <f>'[6]Base clients'!K534</f>
        <v>0</v>
      </c>
      <c r="L534" s="43">
        <f>'[6]Base clients'!L534</f>
        <v>0</v>
      </c>
      <c r="M534" s="43">
        <f>'[6]Base clients'!M534</f>
        <v>0</v>
      </c>
      <c r="N534" s="43">
        <f>'[6]Base clients'!N534</f>
        <v>0</v>
      </c>
      <c r="O534" s="43">
        <f>'[6]Base clients'!O534</f>
        <v>0</v>
      </c>
      <c r="P534" s="43">
        <f>'[6]Base clients'!P534</f>
        <v>0</v>
      </c>
      <c r="Q534" s="43">
        <f>'[6]Base clients'!Q534</f>
        <v>0</v>
      </c>
    </row>
    <row r="535" spans="1:17" x14ac:dyDescent="0.25">
      <c r="A535" s="43" t="str">
        <f>'[6]Base clients'!A535</f>
        <v>C00530</v>
      </c>
      <c r="B535" s="43">
        <f>'[6]Base clients'!B535</f>
        <v>0</v>
      </c>
      <c r="C535" s="43">
        <f>'[6]Base clients'!C535</f>
        <v>0</v>
      </c>
      <c r="D535" s="43">
        <f>'[6]Base clients'!D535</f>
        <v>0</v>
      </c>
      <c r="E535" s="43">
        <f>'[6]Base clients'!E535</f>
        <v>0</v>
      </c>
      <c r="F535" s="43">
        <f>'[6]Base clients'!F535</f>
        <v>0</v>
      </c>
      <c r="G535" s="43">
        <f>'[6]Base clients'!G535</f>
        <v>0</v>
      </c>
      <c r="H535" s="43">
        <f>'[6]Base clients'!H535</f>
        <v>0</v>
      </c>
      <c r="I535" s="43">
        <f>'[6]Base clients'!I535</f>
        <v>0</v>
      </c>
      <c r="J535" s="43">
        <f>'[6]Base clients'!J535</f>
        <v>0</v>
      </c>
      <c r="K535" s="43">
        <f>'[6]Base clients'!K535</f>
        <v>0</v>
      </c>
      <c r="L535" s="43">
        <f>'[6]Base clients'!L535</f>
        <v>0</v>
      </c>
      <c r="M535" s="43">
        <f>'[6]Base clients'!M535</f>
        <v>0</v>
      </c>
      <c r="N535" s="43">
        <f>'[6]Base clients'!N535</f>
        <v>0</v>
      </c>
      <c r="O535" s="43">
        <f>'[6]Base clients'!O535</f>
        <v>0</v>
      </c>
      <c r="P535" s="43">
        <f>'[6]Base clients'!P535</f>
        <v>0</v>
      </c>
      <c r="Q535" s="43">
        <f>'[6]Base clients'!Q535</f>
        <v>0</v>
      </c>
    </row>
    <row r="536" spans="1:17" x14ac:dyDescent="0.25">
      <c r="A536" s="43" t="str">
        <f>'[6]Base clients'!A536</f>
        <v>C00531</v>
      </c>
      <c r="B536" s="43">
        <f>'[6]Base clients'!B536</f>
        <v>0</v>
      </c>
      <c r="C536" s="43">
        <f>'[6]Base clients'!C536</f>
        <v>0</v>
      </c>
      <c r="D536" s="43">
        <f>'[6]Base clients'!D536</f>
        <v>0</v>
      </c>
      <c r="E536" s="43">
        <f>'[6]Base clients'!E536</f>
        <v>0</v>
      </c>
      <c r="F536" s="43">
        <f>'[6]Base clients'!F536</f>
        <v>0</v>
      </c>
      <c r="G536" s="43">
        <f>'[6]Base clients'!G536</f>
        <v>0</v>
      </c>
      <c r="H536" s="43">
        <f>'[6]Base clients'!H536</f>
        <v>0</v>
      </c>
      <c r="I536" s="43">
        <f>'[6]Base clients'!I536</f>
        <v>0</v>
      </c>
      <c r="J536" s="43">
        <f>'[6]Base clients'!J536</f>
        <v>0</v>
      </c>
      <c r="K536" s="43">
        <f>'[6]Base clients'!K536</f>
        <v>0</v>
      </c>
      <c r="L536" s="43">
        <f>'[6]Base clients'!L536</f>
        <v>0</v>
      </c>
      <c r="M536" s="43">
        <f>'[6]Base clients'!M536</f>
        <v>0</v>
      </c>
      <c r="N536" s="43">
        <f>'[6]Base clients'!N536</f>
        <v>0</v>
      </c>
      <c r="O536" s="43">
        <f>'[6]Base clients'!O536</f>
        <v>0</v>
      </c>
      <c r="P536" s="43">
        <f>'[6]Base clients'!P536</f>
        <v>0</v>
      </c>
      <c r="Q536" s="43">
        <f>'[6]Base clients'!Q536</f>
        <v>0</v>
      </c>
    </row>
    <row r="537" spans="1:17" x14ac:dyDescent="0.25">
      <c r="A537" s="43" t="str">
        <f>'[6]Base clients'!A537</f>
        <v>C00532</v>
      </c>
      <c r="B537" s="43">
        <f>'[6]Base clients'!B537</f>
        <v>0</v>
      </c>
      <c r="C537" s="43">
        <f>'[6]Base clients'!C537</f>
        <v>0</v>
      </c>
      <c r="D537" s="43">
        <f>'[6]Base clients'!D537</f>
        <v>0</v>
      </c>
      <c r="E537" s="43">
        <f>'[6]Base clients'!E537</f>
        <v>0</v>
      </c>
      <c r="F537" s="43">
        <f>'[6]Base clients'!F537</f>
        <v>0</v>
      </c>
      <c r="G537" s="43">
        <f>'[6]Base clients'!G537</f>
        <v>0</v>
      </c>
      <c r="H537" s="43">
        <f>'[6]Base clients'!H537</f>
        <v>0</v>
      </c>
      <c r="I537" s="43">
        <f>'[6]Base clients'!I537</f>
        <v>0</v>
      </c>
      <c r="J537" s="43">
        <f>'[6]Base clients'!J537</f>
        <v>0</v>
      </c>
      <c r="K537" s="43">
        <f>'[6]Base clients'!K537</f>
        <v>0</v>
      </c>
      <c r="L537" s="43">
        <f>'[6]Base clients'!L537</f>
        <v>0</v>
      </c>
      <c r="M537" s="43">
        <f>'[6]Base clients'!M537</f>
        <v>0</v>
      </c>
      <c r="N537" s="43">
        <f>'[6]Base clients'!N537</f>
        <v>0</v>
      </c>
      <c r="O537" s="43">
        <f>'[6]Base clients'!O537</f>
        <v>0</v>
      </c>
      <c r="P537" s="43">
        <f>'[6]Base clients'!P537</f>
        <v>0</v>
      </c>
      <c r="Q537" s="43">
        <f>'[6]Base clients'!Q537</f>
        <v>0</v>
      </c>
    </row>
    <row r="538" spans="1:17" x14ac:dyDescent="0.25">
      <c r="A538" s="43" t="str">
        <f>'[6]Base clients'!A538</f>
        <v>C00533</v>
      </c>
      <c r="B538" s="43">
        <f>'[6]Base clients'!B538</f>
        <v>0</v>
      </c>
      <c r="C538" s="43">
        <f>'[6]Base clients'!C538</f>
        <v>0</v>
      </c>
      <c r="D538" s="43">
        <f>'[6]Base clients'!D538</f>
        <v>0</v>
      </c>
      <c r="E538" s="43">
        <f>'[6]Base clients'!E538</f>
        <v>0</v>
      </c>
      <c r="F538" s="43">
        <f>'[6]Base clients'!F538</f>
        <v>0</v>
      </c>
      <c r="G538" s="43">
        <f>'[6]Base clients'!G538</f>
        <v>0</v>
      </c>
      <c r="H538" s="43">
        <f>'[6]Base clients'!H538</f>
        <v>0</v>
      </c>
      <c r="I538" s="43">
        <f>'[6]Base clients'!I538</f>
        <v>0</v>
      </c>
      <c r="J538" s="43">
        <f>'[6]Base clients'!J538</f>
        <v>0</v>
      </c>
      <c r="K538" s="43">
        <f>'[6]Base clients'!K538</f>
        <v>0</v>
      </c>
      <c r="L538" s="43">
        <f>'[6]Base clients'!L538</f>
        <v>0</v>
      </c>
      <c r="M538" s="43">
        <f>'[6]Base clients'!M538</f>
        <v>0</v>
      </c>
      <c r="N538" s="43">
        <f>'[6]Base clients'!N538</f>
        <v>0</v>
      </c>
      <c r="O538" s="43">
        <f>'[6]Base clients'!O538</f>
        <v>0</v>
      </c>
      <c r="P538" s="43">
        <f>'[6]Base clients'!P538</f>
        <v>0</v>
      </c>
      <c r="Q538" s="43">
        <f>'[6]Base clients'!Q538</f>
        <v>0</v>
      </c>
    </row>
    <row r="539" spans="1:17" x14ac:dyDescent="0.25">
      <c r="A539" s="43" t="str">
        <f>'[6]Base clients'!A539</f>
        <v>C00534</v>
      </c>
      <c r="B539" s="43">
        <f>'[6]Base clients'!B539</f>
        <v>0</v>
      </c>
      <c r="C539" s="43">
        <f>'[6]Base clients'!C539</f>
        <v>0</v>
      </c>
      <c r="D539" s="43">
        <f>'[6]Base clients'!D539</f>
        <v>0</v>
      </c>
      <c r="E539" s="43">
        <f>'[6]Base clients'!E539</f>
        <v>0</v>
      </c>
      <c r="F539" s="43">
        <f>'[6]Base clients'!F539</f>
        <v>0</v>
      </c>
      <c r="G539" s="43">
        <f>'[6]Base clients'!G539</f>
        <v>0</v>
      </c>
      <c r="H539" s="43">
        <f>'[6]Base clients'!H539</f>
        <v>0</v>
      </c>
      <c r="I539" s="43">
        <f>'[6]Base clients'!I539</f>
        <v>0</v>
      </c>
      <c r="J539" s="43">
        <f>'[6]Base clients'!J539</f>
        <v>0</v>
      </c>
      <c r="K539" s="43">
        <f>'[6]Base clients'!K539</f>
        <v>0</v>
      </c>
      <c r="L539" s="43">
        <f>'[6]Base clients'!L539</f>
        <v>0</v>
      </c>
      <c r="M539" s="43">
        <f>'[6]Base clients'!M539</f>
        <v>0</v>
      </c>
      <c r="N539" s="43">
        <f>'[6]Base clients'!N539</f>
        <v>0</v>
      </c>
      <c r="O539" s="43">
        <f>'[6]Base clients'!O539</f>
        <v>0</v>
      </c>
      <c r="P539" s="43">
        <f>'[6]Base clients'!P539</f>
        <v>0</v>
      </c>
      <c r="Q539" s="43">
        <f>'[6]Base clients'!Q539</f>
        <v>0</v>
      </c>
    </row>
    <row r="540" spans="1:17" x14ac:dyDescent="0.25">
      <c r="A540" s="43" t="str">
        <f>'[6]Base clients'!A540</f>
        <v>C00535</v>
      </c>
      <c r="B540" s="43">
        <f>'[6]Base clients'!B540</f>
        <v>0</v>
      </c>
      <c r="C540" s="43">
        <f>'[6]Base clients'!C540</f>
        <v>0</v>
      </c>
      <c r="D540" s="43">
        <f>'[6]Base clients'!D540</f>
        <v>0</v>
      </c>
      <c r="E540" s="43">
        <f>'[6]Base clients'!E540</f>
        <v>0</v>
      </c>
      <c r="F540" s="43">
        <f>'[6]Base clients'!F540</f>
        <v>0</v>
      </c>
      <c r="G540" s="43">
        <f>'[6]Base clients'!G540</f>
        <v>0</v>
      </c>
      <c r="H540" s="43">
        <f>'[6]Base clients'!H540</f>
        <v>0</v>
      </c>
      <c r="I540" s="43">
        <f>'[6]Base clients'!I540</f>
        <v>0</v>
      </c>
      <c r="J540" s="43">
        <f>'[6]Base clients'!J540</f>
        <v>0</v>
      </c>
      <c r="K540" s="43">
        <f>'[6]Base clients'!K540</f>
        <v>0</v>
      </c>
      <c r="L540" s="43">
        <f>'[6]Base clients'!L540</f>
        <v>0</v>
      </c>
      <c r="M540" s="43">
        <f>'[6]Base clients'!M540</f>
        <v>0</v>
      </c>
      <c r="N540" s="43">
        <f>'[6]Base clients'!N540</f>
        <v>0</v>
      </c>
      <c r="O540" s="43">
        <f>'[6]Base clients'!O540</f>
        <v>0</v>
      </c>
      <c r="P540" s="43">
        <f>'[6]Base clients'!P540</f>
        <v>0</v>
      </c>
      <c r="Q540" s="43">
        <f>'[6]Base clients'!Q540</f>
        <v>0</v>
      </c>
    </row>
    <row r="541" spans="1:17" x14ac:dyDescent="0.25">
      <c r="A541" s="43" t="str">
        <f>'[6]Base clients'!A541</f>
        <v>C00536</v>
      </c>
      <c r="B541" s="43">
        <f>'[6]Base clients'!B541</f>
        <v>0</v>
      </c>
      <c r="C541" s="43">
        <f>'[6]Base clients'!C541</f>
        <v>0</v>
      </c>
      <c r="D541" s="43">
        <f>'[6]Base clients'!D541</f>
        <v>0</v>
      </c>
      <c r="E541" s="43">
        <f>'[6]Base clients'!E541</f>
        <v>0</v>
      </c>
      <c r="F541" s="43">
        <f>'[6]Base clients'!F541</f>
        <v>0</v>
      </c>
      <c r="G541" s="43">
        <f>'[6]Base clients'!G541</f>
        <v>0</v>
      </c>
      <c r="H541" s="43">
        <f>'[6]Base clients'!H541</f>
        <v>0</v>
      </c>
      <c r="I541" s="43">
        <f>'[6]Base clients'!I541</f>
        <v>0</v>
      </c>
      <c r="J541" s="43">
        <f>'[6]Base clients'!J541</f>
        <v>0</v>
      </c>
      <c r="K541" s="43">
        <f>'[6]Base clients'!K541</f>
        <v>0</v>
      </c>
      <c r="L541" s="43">
        <f>'[6]Base clients'!L541</f>
        <v>0</v>
      </c>
      <c r="M541" s="43">
        <f>'[6]Base clients'!M541</f>
        <v>0</v>
      </c>
      <c r="N541" s="43">
        <f>'[6]Base clients'!N541</f>
        <v>0</v>
      </c>
      <c r="O541" s="43">
        <f>'[6]Base clients'!O541</f>
        <v>0</v>
      </c>
      <c r="P541" s="43">
        <f>'[6]Base clients'!P541</f>
        <v>0</v>
      </c>
      <c r="Q541" s="43">
        <f>'[6]Base clients'!Q541</f>
        <v>0</v>
      </c>
    </row>
    <row r="542" spans="1:17" x14ac:dyDescent="0.25">
      <c r="A542" s="43" t="str">
        <f>'[6]Base clients'!A542</f>
        <v>C00537</v>
      </c>
      <c r="B542" s="43">
        <f>'[6]Base clients'!B542</f>
        <v>0</v>
      </c>
      <c r="C542" s="43">
        <f>'[6]Base clients'!C542</f>
        <v>0</v>
      </c>
      <c r="D542" s="43">
        <f>'[6]Base clients'!D542</f>
        <v>0</v>
      </c>
      <c r="E542" s="43">
        <f>'[6]Base clients'!E542</f>
        <v>0</v>
      </c>
      <c r="F542" s="43">
        <f>'[6]Base clients'!F542</f>
        <v>0</v>
      </c>
      <c r="G542" s="43">
        <f>'[6]Base clients'!G542</f>
        <v>0</v>
      </c>
      <c r="H542" s="43">
        <f>'[6]Base clients'!H542</f>
        <v>0</v>
      </c>
      <c r="I542" s="43">
        <f>'[6]Base clients'!I542</f>
        <v>0</v>
      </c>
      <c r="J542" s="43">
        <f>'[6]Base clients'!J542</f>
        <v>0</v>
      </c>
      <c r="K542" s="43">
        <f>'[6]Base clients'!K542</f>
        <v>0</v>
      </c>
      <c r="L542" s="43">
        <f>'[6]Base clients'!L542</f>
        <v>0</v>
      </c>
      <c r="M542" s="43">
        <f>'[6]Base clients'!M542</f>
        <v>0</v>
      </c>
      <c r="N542" s="43">
        <f>'[6]Base clients'!N542</f>
        <v>0</v>
      </c>
      <c r="O542" s="43">
        <f>'[6]Base clients'!O542</f>
        <v>0</v>
      </c>
      <c r="P542" s="43">
        <f>'[6]Base clients'!P542</f>
        <v>0</v>
      </c>
      <c r="Q542" s="43">
        <f>'[6]Base clients'!Q542</f>
        <v>0</v>
      </c>
    </row>
    <row r="543" spans="1:17" x14ac:dyDescent="0.25">
      <c r="A543" s="43" t="str">
        <f>'[6]Base clients'!A543</f>
        <v>C00538</v>
      </c>
      <c r="B543" s="43">
        <f>'[6]Base clients'!B543</f>
        <v>0</v>
      </c>
      <c r="C543" s="43">
        <f>'[6]Base clients'!C543</f>
        <v>0</v>
      </c>
      <c r="D543" s="43">
        <f>'[6]Base clients'!D543</f>
        <v>0</v>
      </c>
      <c r="E543" s="43">
        <f>'[6]Base clients'!E543</f>
        <v>0</v>
      </c>
      <c r="F543" s="43">
        <f>'[6]Base clients'!F543</f>
        <v>0</v>
      </c>
      <c r="G543" s="43">
        <f>'[6]Base clients'!G543</f>
        <v>0</v>
      </c>
      <c r="H543" s="43">
        <f>'[6]Base clients'!H543</f>
        <v>0</v>
      </c>
      <c r="I543" s="43">
        <f>'[6]Base clients'!I543</f>
        <v>0</v>
      </c>
      <c r="J543" s="43">
        <f>'[6]Base clients'!J543</f>
        <v>0</v>
      </c>
      <c r="K543" s="43">
        <f>'[6]Base clients'!K543</f>
        <v>0</v>
      </c>
      <c r="L543" s="43">
        <f>'[6]Base clients'!L543</f>
        <v>0</v>
      </c>
      <c r="M543" s="43">
        <f>'[6]Base clients'!M543</f>
        <v>0</v>
      </c>
      <c r="N543" s="43">
        <f>'[6]Base clients'!N543</f>
        <v>0</v>
      </c>
      <c r="O543" s="43">
        <f>'[6]Base clients'!O543</f>
        <v>0</v>
      </c>
      <c r="P543" s="43">
        <f>'[6]Base clients'!P543</f>
        <v>0</v>
      </c>
      <c r="Q543" s="43">
        <f>'[6]Base clients'!Q543</f>
        <v>0</v>
      </c>
    </row>
    <row r="544" spans="1:17" x14ac:dyDescent="0.25">
      <c r="A544" s="43" t="str">
        <f>'[6]Base clients'!A544</f>
        <v>C00539</v>
      </c>
      <c r="B544" s="43">
        <f>'[6]Base clients'!B544</f>
        <v>0</v>
      </c>
      <c r="C544" s="43">
        <f>'[6]Base clients'!C544</f>
        <v>0</v>
      </c>
      <c r="D544" s="43">
        <f>'[6]Base clients'!D544</f>
        <v>0</v>
      </c>
      <c r="E544" s="43">
        <f>'[6]Base clients'!E544</f>
        <v>0</v>
      </c>
      <c r="F544" s="43">
        <f>'[6]Base clients'!F544</f>
        <v>0</v>
      </c>
      <c r="G544" s="43">
        <f>'[6]Base clients'!G544</f>
        <v>0</v>
      </c>
      <c r="H544" s="43">
        <f>'[6]Base clients'!H544</f>
        <v>0</v>
      </c>
      <c r="I544" s="43">
        <f>'[6]Base clients'!I544</f>
        <v>0</v>
      </c>
      <c r="J544" s="43">
        <f>'[6]Base clients'!J544</f>
        <v>0</v>
      </c>
      <c r="K544" s="43">
        <f>'[6]Base clients'!K544</f>
        <v>0</v>
      </c>
      <c r="L544" s="43">
        <f>'[6]Base clients'!L544</f>
        <v>0</v>
      </c>
      <c r="M544" s="43">
        <f>'[6]Base clients'!M544</f>
        <v>0</v>
      </c>
      <c r="N544" s="43">
        <f>'[6]Base clients'!N544</f>
        <v>0</v>
      </c>
      <c r="O544" s="43">
        <f>'[6]Base clients'!O544</f>
        <v>0</v>
      </c>
      <c r="P544" s="43">
        <f>'[6]Base clients'!P544</f>
        <v>0</v>
      </c>
      <c r="Q544" s="43">
        <f>'[6]Base clients'!Q544</f>
        <v>0</v>
      </c>
    </row>
    <row r="545" spans="1:17" x14ac:dyDescent="0.25">
      <c r="A545" s="43" t="str">
        <f>'[6]Base clients'!A545</f>
        <v>C00540</v>
      </c>
      <c r="B545" s="43">
        <f>'[6]Base clients'!B545</f>
        <v>0</v>
      </c>
      <c r="C545" s="43">
        <f>'[6]Base clients'!C545</f>
        <v>0</v>
      </c>
      <c r="D545" s="43">
        <f>'[6]Base clients'!D545</f>
        <v>0</v>
      </c>
      <c r="E545" s="43">
        <f>'[6]Base clients'!E545</f>
        <v>0</v>
      </c>
      <c r="F545" s="43">
        <f>'[6]Base clients'!F545</f>
        <v>0</v>
      </c>
      <c r="G545" s="43">
        <f>'[6]Base clients'!G545</f>
        <v>0</v>
      </c>
      <c r="H545" s="43">
        <f>'[6]Base clients'!H545</f>
        <v>0</v>
      </c>
      <c r="I545" s="43">
        <f>'[6]Base clients'!I545</f>
        <v>0</v>
      </c>
      <c r="J545" s="43">
        <f>'[6]Base clients'!J545</f>
        <v>0</v>
      </c>
      <c r="K545" s="43">
        <f>'[6]Base clients'!K545</f>
        <v>0</v>
      </c>
      <c r="L545" s="43">
        <f>'[6]Base clients'!L545</f>
        <v>0</v>
      </c>
      <c r="M545" s="43">
        <f>'[6]Base clients'!M545</f>
        <v>0</v>
      </c>
      <c r="N545" s="43">
        <f>'[6]Base clients'!N545</f>
        <v>0</v>
      </c>
      <c r="O545" s="43">
        <f>'[6]Base clients'!O545</f>
        <v>0</v>
      </c>
      <c r="P545" s="43">
        <f>'[6]Base clients'!P545</f>
        <v>0</v>
      </c>
      <c r="Q545" s="43">
        <f>'[6]Base clients'!Q545</f>
        <v>0</v>
      </c>
    </row>
    <row r="546" spans="1:17" x14ac:dyDescent="0.25">
      <c r="A546" s="43" t="str">
        <f>'[6]Base clients'!A546</f>
        <v>C00541</v>
      </c>
      <c r="B546" s="43">
        <f>'[6]Base clients'!B546</f>
        <v>0</v>
      </c>
      <c r="C546" s="43">
        <f>'[6]Base clients'!C546</f>
        <v>0</v>
      </c>
      <c r="D546" s="43">
        <f>'[6]Base clients'!D546</f>
        <v>0</v>
      </c>
      <c r="E546" s="43">
        <f>'[6]Base clients'!E546</f>
        <v>0</v>
      </c>
      <c r="F546" s="43">
        <f>'[6]Base clients'!F546</f>
        <v>0</v>
      </c>
      <c r="G546" s="43">
        <f>'[6]Base clients'!G546</f>
        <v>0</v>
      </c>
      <c r="H546" s="43">
        <f>'[6]Base clients'!H546</f>
        <v>0</v>
      </c>
      <c r="I546" s="43">
        <f>'[6]Base clients'!I546</f>
        <v>0</v>
      </c>
      <c r="J546" s="43">
        <f>'[6]Base clients'!J546</f>
        <v>0</v>
      </c>
      <c r="K546" s="43">
        <f>'[6]Base clients'!K546</f>
        <v>0</v>
      </c>
      <c r="L546" s="43">
        <f>'[6]Base clients'!L546</f>
        <v>0</v>
      </c>
      <c r="M546" s="43">
        <f>'[6]Base clients'!M546</f>
        <v>0</v>
      </c>
      <c r="N546" s="43">
        <f>'[6]Base clients'!N546</f>
        <v>0</v>
      </c>
      <c r="O546" s="43">
        <f>'[6]Base clients'!O546</f>
        <v>0</v>
      </c>
      <c r="P546" s="43">
        <f>'[6]Base clients'!P546</f>
        <v>0</v>
      </c>
      <c r="Q546" s="43">
        <f>'[6]Base clients'!Q546</f>
        <v>0</v>
      </c>
    </row>
    <row r="547" spans="1:17" x14ac:dyDescent="0.25">
      <c r="A547" s="43" t="str">
        <f>'[6]Base clients'!A547</f>
        <v>C00542</v>
      </c>
      <c r="B547" s="43">
        <f>'[6]Base clients'!B547</f>
        <v>0</v>
      </c>
      <c r="C547" s="43">
        <f>'[6]Base clients'!C547</f>
        <v>0</v>
      </c>
      <c r="D547" s="43">
        <f>'[6]Base clients'!D547</f>
        <v>0</v>
      </c>
      <c r="E547" s="43">
        <f>'[6]Base clients'!E547</f>
        <v>0</v>
      </c>
      <c r="F547" s="43">
        <f>'[6]Base clients'!F547</f>
        <v>0</v>
      </c>
      <c r="G547" s="43">
        <f>'[6]Base clients'!G547</f>
        <v>0</v>
      </c>
      <c r="H547" s="43">
        <f>'[6]Base clients'!H547</f>
        <v>0</v>
      </c>
      <c r="I547" s="43">
        <f>'[6]Base clients'!I547</f>
        <v>0</v>
      </c>
      <c r="J547" s="43">
        <f>'[6]Base clients'!J547</f>
        <v>0</v>
      </c>
      <c r="K547" s="43">
        <f>'[6]Base clients'!K547</f>
        <v>0</v>
      </c>
      <c r="L547" s="43">
        <f>'[6]Base clients'!L547</f>
        <v>0</v>
      </c>
      <c r="M547" s="43">
        <f>'[6]Base clients'!M547</f>
        <v>0</v>
      </c>
      <c r="N547" s="43">
        <f>'[6]Base clients'!N547</f>
        <v>0</v>
      </c>
      <c r="O547" s="43">
        <f>'[6]Base clients'!O547</f>
        <v>0</v>
      </c>
      <c r="P547" s="43">
        <f>'[6]Base clients'!P547</f>
        <v>0</v>
      </c>
      <c r="Q547" s="43">
        <f>'[6]Base clients'!Q547</f>
        <v>0</v>
      </c>
    </row>
    <row r="548" spans="1:17" x14ac:dyDescent="0.25">
      <c r="A548" s="43" t="str">
        <f>'[6]Base clients'!A548</f>
        <v>C00543</v>
      </c>
      <c r="B548" s="43">
        <f>'[6]Base clients'!B548</f>
        <v>0</v>
      </c>
      <c r="C548" s="43">
        <f>'[6]Base clients'!C548</f>
        <v>0</v>
      </c>
      <c r="D548" s="43">
        <f>'[6]Base clients'!D548</f>
        <v>0</v>
      </c>
      <c r="E548" s="43">
        <f>'[6]Base clients'!E548</f>
        <v>0</v>
      </c>
      <c r="F548" s="43">
        <f>'[6]Base clients'!F548</f>
        <v>0</v>
      </c>
      <c r="G548" s="43">
        <f>'[6]Base clients'!G548</f>
        <v>0</v>
      </c>
      <c r="H548" s="43">
        <f>'[6]Base clients'!H548</f>
        <v>0</v>
      </c>
      <c r="I548" s="43">
        <f>'[6]Base clients'!I548</f>
        <v>0</v>
      </c>
      <c r="J548" s="43">
        <f>'[6]Base clients'!J548</f>
        <v>0</v>
      </c>
      <c r="K548" s="43">
        <f>'[6]Base clients'!K548</f>
        <v>0</v>
      </c>
      <c r="L548" s="43">
        <f>'[6]Base clients'!L548</f>
        <v>0</v>
      </c>
      <c r="M548" s="43">
        <f>'[6]Base clients'!M548</f>
        <v>0</v>
      </c>
      <c r="N548" s="43">
        <f>'[6]Base clients'!N548</f>
        <v>0</v>
      </c>
      <c r="O548" s="43">
        <f>'[6]Base clients'!O548</f>
        <v>0</v>
      </c>
      <c r="P548" s="43">
        <f>'[6]Base clients'!P548</f>
        <v>0</v>
      </c>
      <c r="Q548" s="43">
        <f>'[6]Base clients'!Q548</f>
        <v>0</v>
      </c>
    </row>
    <row r="549" spans="1:17" x14ac:dyDescent="0.25">
      <c r="A549" s="43" t="str">
        <f>'[6]Base clients'!A549</f>
        <v>C00544</v>
      </c>
      <c r="B549" s="43">
        <f>'[6]Base clients'!B549</f>
        <v>0</v>
      </c>
      <c r="C549" s="43">
        <f>'[6]Base clients'!C549</f>
        <v>0</v>
      </c>
      <c r="D549" s="43">
        <f>'[6]Base clients'!D549</f>
        <v>0</v>
      </c>
      <c r="E549" s="43">
        <f>'[6]Base clients'!E549</f>
        <v>0</v>
      </c>
      <c r="F549" s="43">
        <f>'[6]Base clients'!F549</f>
        <v>0</v>
      </c>
      <c r="G549" s="43">
        <f>'[6]Base clients'!G549</f>
        <v>0</v>
      </c>
      <c r="H549" s="43">
        <f>'[6]Base clients'!H549</f>
        <v>0</v>
      </c>
      <c r="I549" s="43">
        <f>'[6]Base clients'!I549</f>
        <v>0</v>
      </c>
      <c r="J549" s="43">
        <f>'[6]Base clients'!J549</f>
        <v>0</v>
      </c>
      <c r="K549" s="43">
        <f>'[6]Base clients'!K549</f>
        <v>0</v>
      </c>
      <c r="L549" s="43">
        <f>'[6]Base clients'!L549</f>
        <v>0</v>
      </c>
      <c r="M549" s="43">
        <f>'[6]Base clients'!M549</f>
        <v>0</v>
      </c>
      <c r="N549" s="43">
        <f>'[6]Base clients'!N549</f>
        <v>0</v>
      </c>
      <c r="O549" s="43">
        <f>'[6]Base clients'!O549</f>
        <v>0</v>
      </c>
      <c r="P549" s="43">
        <f>'[6]Base clients'!P549</f>
        <v>0</v>
      </c>
      <c r="Q549" s="43">
        <f>'[6]Base clients'!Q549</f>
        <v>0</v>
      </c>
    </row>
    <row r="550" spans="1:17" x14ac:dyDescent="0.25">
      <c r="A550" s="43" t="str">
        <f>'[6]Base clients'!A550</f>
        <v>C00545</v>
      </c>
      <c r="B550" s="43">
        <f>'[6]Base clients'!B550</f>
        <v>0</v>
      </c>
      <c r="C550" s="43">
        <f>'[6]Base clients'!C550</f>
        <v>0</v>
      </c>
      <c r="D550" s="43">
        <f>'[6]Base clients'!D550</f>
        <v>0</v>
      </c>
      <c r="E550" s="43">
        <f>'[6]Base clients'!E550</f>
        <v>0</v>
      </c>
      <c r="F550" s="43">
        <f>'[6]Base clients'!F550</f>
        <v>0</v>
      </c>
      <c r="G550" s="43">
        <f>'[6]Base clients'!G550</f>
        <v>0</v>
      </c>
      <c r="H550" s="43">
        <f>'[6]Base clients'!H550</f>
        <v>0</v>
      </c>
      <c r="I550" s="43">
        <f>'[6]Base clients'!I550</f>
        <v>0</v>
      </c>
      <c r="J550" s="43">
        <f>'[6]Base clients'!J550</f>
        <v>0</v>
      </c>
      <c r="K550" s="43">
        <f>'[6]Base clients'!K550</f>
        <v>0</v>
      </c>
      <c r="L550" s="43">
        <f>'[6]Base clients'!L550</f>
        <v>0</v>
      </c>
      <c r="M550" s="43">
        <f>'[6]Base clients'!M550</f>
        <v>0</v>
      </c>
      <c r="N550" s="43">
        <f>'[6]Base clients'!N550</f>
        <v>0</v>
      </c>
      <c r="O550" s="43">
        <f>'[6]Base clients'!O550</f>
        <v>0</v>
      </c>
      <c r="P550" s="43">
        <f>'[6]Base clients'!P550</f>
        <v>0</v>
      </c>
      <c r="Q550" s="43">
        <f>'[6]Base clients'!Q550</f>
        <v>0</v>
      </c>
    </row>
    <row r="551" spans="1:17" x14ac:dyDescent="0.25">
      <c r="A551" s="43" t="str">
        <f>'[6]Base clients'!A551</f>
        <v>C00546</v>
      </c>
      <c r="B551" s="43">
        <f>'[6]Base clients'!B551</f>
        <v>0</v>
      </c>
      <c r="C551" s="43">
        <f>'[6]Base clients'!C551</f>
        <v>0</v>
      </c>
      <c r="D551" s="43">
        <f>'[6]Base clients'!D551</f>
        <v>0</v>
      </c>
      <c r="E551" s="43">
        <f>'[6]Base clients'!E551</f>
        <v>0</v>
      </c>
      <c r="F551" s="43">
        <f>'[6]Base clients'!F551</f>
        <v>0</v>
      </c>
      <c r="G551" s="43">
        <f>'[6]Base clients'!G551</f>
        <v>0</v>
      </c>
      <c r="H551" s="43">
        <f>'[6]Base clients'!H551</f>
        <v>0</v>
      </c>
      <c r="I551" s="43">
        <f>'[6]Base clients'!I551</f>
        <v>0</v>
      </c>
      <c r="J551" s="43">
        <f>'[6]Base clients'!J551</f>
        <v>0</v>
      </c>
      <c r="K551" s="43">
        <f>'[6]Base clients'!K551</f>
        <v>0</v>
      </c>
      <c r="L551" s="43">
        <f>'[6]Base clients'!L551</f>
        <v>0</v>
      </c>
      <c r="M551" s="43">
        <f>'[6]Base clients'!M551</f>
        <v>0</v>
      </c>
      <c r="N551" s="43">
        <f>'[6]Base clients'!N551</f>
        <v>0</v>
      </c>
      <c r="O551" s="43">
        <f>'[6]Base clients'!O551</f>
        <v>0</v>
      </c>
      <c r="P551" s="43">
        <f>'[6]Base clients'!P551</f>
        <v>0</v>
      </c>
      <c r="Q551" s="43">
        <f>'[6]Base clients'!Q551</f>
        <v>0</v>
      </c>
    </row>
    <row r="552" spans="1:17" x14ac:dyDescent="0.25">
      <c r="A552" s="43" t="str">
        <f>'[6]Base clients'!A552</f>
        <v>C00547</v>
      </c>
      <c r="B552" s="43">
        <f>'[6]Base clients'!B552</f>
        <v>0</v>
      </c>
      <c r="C552" s="43">
        <f>'[6]Base clients'!C552</f>
        <v>0</v>
      </c>
      <c r="D552" s="43">
        <f>'[6]Base clients'!D552</f>
        <v>0</v>
      </c>
      <c r="E552" s="43">
        <f>'[6]Base clients'!E552</f>
        <v>0</v>
      </c>
      <c r="F552" s="43">
        <f>'[6]Base clients'!F552</f>
        <v>0</v>
      </c>
      <c r="G552" s="43">
        <f>'[6]Base clients'!G552</f>
        <v>0</v>
      </c>
      <c r="H552" s="43">
        <f>'[6]Base clients'!H552</f>
        <v>0</v>
      </c>
      <c r="I552" s="43">
        <f>'[6]Base clients'!I552</f>
        <v>0</v>
      </c>
      <c r="J552" s="43">
        <f>'[6]Base clients'!J552</f>
        <v>0</v>
      </c>
      <c r="K552" s="43">
        <f>'[6]Base clients'!K552</f>
        <v>0</v>
      </c>
      <c r="L552" s="43">
        <f>'[6]Base clients'!L552</f>
        <v>0</v>
      </c>
      <c r="M552" s="43">
        <f>'[6]Base clients'!M552</f>
        <v>0</v>
      </c>
      <c r="N552" s="43">
        <f>'[6]Base clients'!N552</f>
        <v>0</v>
      </c>
      <c r="O552" s="43">
        <f>'[6]Base clients'!O552</f>
        <v>0</v>
      </c>
      <c r="P552" s="43">
        <f>'[6]Base clients'!P552</f>
        <v>0</v>
      </c>
      <c r="Q552" s="43">
        <f>'[6]Base clients'!Q552</f>
        <v>0</v>
      </c>
    </row>
    <row r="553" spans="1:17" x14ac:dyDescent="0.25">
      <c r="A553" s="43" t="str">
        <f>'[6]Base clients'!A553</f>
        <v>C00548</v>
      </c>
      <c r="B553" s="43">
        <f>'[6]Base clients'!B553</f>
        <v>0</v>
      </c>
      <c r="C553" s="43">
        <f>'[6]Base clients'!C553</f>
        <v>0</v>
      </c>
      <c r="D553" s="43">
        <f>'[6]Base clients'!D553</f>
        <v>0</v>
      </c>
      <c r="E553" s="43">
        <f>'[6]Base clients'!E553</f>
        <v>0</v>
      </c>
      <c r="F553" s="43">
        <f>'[6]Base clients'!F553</f>
        <v>0</v>
      </c>
      <c r="G553" s="43">
        <f>'[6]Base clients'!G553</f>
        <v>0</v>
      </c>
      <c r="H553" s="43">
        <f>'[6]Base clients'!H553</f>
        <v>0</v>
      </c>
      <c r="I553" s="43">
        <f>'[6]Base clients'!I553</f>
        <v>0</v>
      </c>
      <c r="J553" s="43">
        <f>'[6]Base clients'!J553</f>
        <v>0</v>
      </c>
      <c r="K553" s="43">
        <f>'[6]Base clients'!K553</f>
        <v>0</v>
      </c>
      <c r="L553" s="43">
        <f>'[6]Base clients'!L553</f>
        <v>0</v>
      </c>
      <c r="M553" s="43">
        <f>'[6]Base clients'!M553</f>
        <v>0</v>
      </c>
      <c r="N553" s="43">
        <f>'[6]Base clients'!N553</f>
        <v>0</v>
      </c>
      <c r="O553" s="43">
        <f>'[6]Base clients'!O553</f>
        <v>0</v>
      </c>
      <c r="P553" s="43">
        <f>'[6]Base clients'!P553</f>
        <v>0</v>
      </c>
      <c r="Q553" s="43">
        <f>'[6]Base clients'!Q553</f>
        <v>0</v>
      </c>
    </row>
    <row r="554" spans="1:17" x14ac:dyDescent="0.25">
      <c r="A554" s="43" t="str">
        <f>'[6]Base clients'!A554</f>
        <v>C00549</v>
      </c>
      <c r="B554" s="43">
        <f>'[6]Base clients'!B554</f>
        <v>0</v>
      </c>
      <c r="C554" s="43">
        <f>'[6]Base clients'!C554</f>
        <v>0</v>
      </c>
      <c r="D554" s="43">
        <f>'[6]Base clients'!D554</f>
        <v>0</v>
      </c>
      <c r="E554" s="43">
        <f>'[6]Base clients'!E554</f>
        <v>0</v>
      </c>
      <c r="F554" s="43">
        <f>'[6]Base clients'!F554</f>
        <v>0</v>
      </c>
      <c r="G554" s="43">
        <f>'[6]Base clients'!G554</f>
        <v>0</v>
      </c>
      <c r="H554" s="43">
        <f>'[6]Base clients'!H554</f>
        <v>0</v>
      </c>
      <c r="I554" s="43">
        <f>'[6]Base clients'!I554</f>
        <v>0</v>
      </c>
      <c r="J554" s="43">
        <f>'[6]Base clients'!J554</f>
        <v>0</v>
      </c>
      <c r="K554" s="43">
        <f>'[6]Base clients'!K554</f>
        <v>0</v>
      </c>
      <c r="L554" s="43">
        <f>'[6]Base clients'!L554</f>
        <v>0</v>
      </c>
      <c r="M554" s="43">
        <f>'[6]Base clients'!M554</f>
        <v>0</v>
      </c>
      <c r="N554" s="43">
        <f>'[6]Base clients'!N554</f>
        <v>0</v>
      </c>
      <c r="O554" s="43">
        <f>'[6]Base clients'!O554</f>
        <v>0</v>
      </c>
      <c r="P554" s="43">
        <f>'[6]Base clients'!P554</f>
        <v>0</v>
      </c>
      <c r="Q554" s="43">
        <f>'[6]Base clients'!Q554</f>
        <v>0</v>
      </c>
    </row>
    <row r="555" spans="1:17" x14ac:dyDescent="0.25">
      <c r="A555" s="43" t="str">
        <f>'[6]Base clients'!A555</f>
        <v>C00550</v>
      </c>
      <c r="B555" s="43">
        <f>'[6]Base clients'!B555</f>
        <v>0</v>
      </c>
      <c r="C555" s="43">
        <f>'[6]Base clients'!C555</f>
        <v>0</v>
      </c>
      <c r="D555" s="43">
        <f>'[6]Base clients'!D555</f>
        <v>0</v>
      </c>
      <c r="E555" s="43">
        <f>'[6]Base clients'!E555</f>
        <v>0</v>
      </c>
      <c r="F555" s="43">
        <f>'[6]Base clients'!F555</f>
        <v>0</v>
      </c>
      <c r="G555" s="43">
        <f>'[6]Base clients'!G555</f>
        <v>0</v>
      </c>
      <c r="H555" s="43">
        <f>'[6]Base clients'!H555</f>
        <v>0</v>
      </c>
      <c r="I555" s="43">
        <f>'[6]Base clients'!I555</f>
        <v>0</v>
      </c>
      <c r="J555" s="43">
        <f>'[6]Base clients'!J555</f>
        <v>0</v>
      </c>
      <c r="K555" s="43">
        <f>'[6]Base clients'!K555</f>
        <v>0</v>
      </c>
      <c r="L555" s="43">
        <f>'[6]Base clients'!L555</f>
        <v>0</v>
      </c>
      <c r="M555" s="43">
        <f>'[6]Base clients'!M555</f>
        <v>0</v>
      </c>
      <c r="N555" s="43">
        <f>'[6]Base clients'!N555</f>
        <v>0</v>
      </c>
      <c r="O555" s="43">
        <f>'[6]Base clients'!O555</f>
        <v>0</v>
      </c>
      <c r="P555" s="43">
        <f>'[6]Base clients'!P555</f>
        <v>0</v>
      </c>
      <c r="Q555" s="43">
        <f>'[6]Base clients'!Q555</f>
        <v>0</v>
      </c>
    </row>
    <row r="556" spans="1:17" x14ac:dyDescent="0.25">
      <c r="A556" s="43" t="str">
        <f>'[6]Base clients'!A556</f>
        <v>C00551</v>
      </c>
      <c r="B556" s="43">
        <f>'[6]Base clients'!B556</f>
        <v>0</v>
      </c>
      <c r="C556" s="43">
        <f>'[6]Base clients'!C556</f>
        <v>0</v>
      </c>
      <c r="D556" s="43">
        <f>'[6]Base clients'!D556</f>
        <v>0</v>
      </c>
      <c r="E556" s="43">
        <f>'[6]Base clients'!E556</f>
        <v>0</v>
      </c>
      <c r="F556" s="43">
        <f>'[6]Base clients'!F556</f>
        <v>0</v>
      </c>
      <c r="G556" s="43">
        <f>'[6]Base clients'!G556</f>
        <v>0</v>
      </c>
      <c r="H556" s="43">
        <f>'[6]Base clients'!H556</f>
        <v>0</v>
      </c>
      <c r="I556" s="43">
        <f>'[6]Base clients'!I556</f>
        <v>0</v>
      </c>
      <c r="J556" s="43">
        <f>'[6]Base clients'!J556</f>
        <v>0</v>
      </c>
      <c r="K556" s="43">
        <f>'[6]Base clients'!K556</f>
        <v>0</v>
      </c>
      <c r="L556" s="43">
        <f>'[6]Base clients'!L556</f>
        <v>0</v>
      </c>
      <c r="M556" s="43">
        <f>'[6]Base clients'!M556</f>
        <v>0</v>
      </c>
      <c r="N556" s="43">
        <f>'[6]Base clients'!N556</f>
        <v>0</v>
      </c>
      <c r="O556" s="43">
        <f>'[6]Base clients'!O556</f>
        <v>0</v>
      </c>
      <c r="P556" s="43">
        <f>'[6]Base clients'!P556</f>
        <v>0</v>
      </c>
      <c r="Q556" s="43">
        <f>'[6]Base clients'!Q556</f>
        <v>0</v>
      </c>
    </row>
    <row r="557" spans="1:17" x14ac:dyDescent="0.25">
      <c r="A557" s="43" t="str">
        <f>'[6]Base clients'!A557</f>
        <v>C00552</v>
      </c>
      <c r="B557" s="43">
        <f>'[6]Base clients'!B557</f>
        <v>0</v>
      </c>
      <c r="C557" s="43">
        <f>'[6]Base clients'!C557</f>
        <v>0</v>
      </c>
      <c r="D557" s="43">
        <f>'[6]Base clients'!D557</f>
        <v>0</v>
      </c>
      <c r="E557" s="43">
        <f>'[6]Base clients'!E557</f>
        <v>0</v>
      </c>
      <c r="F557" s="43">
        <f>'[6]Base clients'!F557</f>
        <v>0</v>
      </c>
      <c r="G557" s="43">
        <f>'[6]Base clients'!G557</f>
        <v>0</v>
      </c>
      <c r="H557" s="43">
        <f>'[6]Base clients'!H557</f>
        <v>0</v>
      </c>
      <c r="I557" s="43">
        <f>'[6]Base clients'!I557</f>
        <v>0</v>
      </c>
      <c r="J557" s="43">
        <f>'[6]Base clients'!J557</f>
        <v>0</v>
      </c>
      <c r="K557" s="43">
        <f>'[6]Base clients'!K557</f>
        <v>0</v>
      </c>
      <c r="L557" s="43">
        <f>'[6]Base clients'!L557</f>
        <v>0</v>
      </c>
      <c r="M557" s="43">
        <f>'[6]Base clients'!M557</f>
        <v>0</v>
      </c>
      <c r="N557" s="43">
        <f>'[6]Base clients'!N557</f>
        <v>0</v>
      </c>
      <c r="O557" s="43">
        <f>'[6]Base clients'!O557</f>
        <v>0</v>
      </c>
      <c r="P557" s="43">
        <f>'[6]Base clients'!P557</f>
        <v>0</v>
      </c>
      <c r="Q557" s="43">
        <f>'[6]Base clients'!Q557</f>
        <v>0</v>
      </c>
    </row>
    <row r="558" spans="1:17" x14ac:dyDescent="0.25">
      <c r="A558" s="43" t="str">
        <f>'[6]Base clients'!A558</f>
        <v>C00553</v>
      </c>
      <c r="B558" s="43">
        <f>'[6]Base clients'!B558</f>
        <v>0</v>
      </c>
      <c r="C558" s="43">
        <f>'[6]Base clients'!C558</f>
        <v>0</v>
      </c>
      <c r="D558" s="43">
        <f>'[6]Base clients'!D558</f>
        <v>0</v>
      </c>
      <c r="E558" s="43">
        <f>'[6]Base clients'!E558</f>
        <v>0</v>
      </c>
      <c r="F558" s="43">
        <f>'[6]Base clients'!F558</f>
        <v>0</v>
      </c>
      <c r="G558" s="43">
        <f>'[6]Base clients'!G558</f>
        <v>0</v>
      </c>
      <c r="H558" s="43">
        <f>'[6]Base clients'!H558</f>
        <v>0</v>
      </c>
      <c r="I558" s="43">
        <f>'[6]Base clients'!I558</f>
        <v>0</v>
      </c>
      <c r="J558" s="43">
        <f>'[6]Base clients'!J558</f>
        <v>0</v>
      </c>
      <c r="K558" s="43">
        <f>'[6]Base clients'!K558</f>
        <v>0</v>
      </c>
      <c r="L558" s="43">
        <f>'[6]Base clients'!L558</f>
        <v>0</v>
      </c>
      <c r="M558" s="43">
        <f>'[6]Base clients'!M558</f>
        <v>0</v>
      </c>
      <c r="N558" s="43">
        <f>'[6]Base clients'!N558</f>
        <v>0</v>
      </c>
      <c r="O558" s="43">
        <f>'[6]Base clients'!O558</f>
        <v>0</v>
      </c>
      <c r="P558" s="43">
        <f>'[6]Base clients'!P558</f>
        <v>0</v>
      </c>
      <c r="Q558" s="43">
        <f>'[6]Base clients'!Q558</f>
        <v>0</v>
      </c>
    </row>
    <row r="559" spans="1:17" x14ac:dyDescent="0.25">
      <c r="A559" s="43" t="str">
        <f>'[6]Base clients'!A559</f>
        <v>C00554</v>
      </c>
      <c r="B559" s="43">
        <f>'[6]Base clients'!B559</f>
        <v>0</v>
      </c>
      <c r="C559" s="43">
        <f>'[6]Base clients'!C559</f>
        <v>0</v>
      </c>
      <c r="D559" s="43">
        <f>'[6]Base clients'!D559</f>
        <v>0</v>
      </c>
      <c r="E559" s="43">
        <f>'[6]Base clients'!E559</f>
        <v>0</v>
      </c>
      <c r="F559" s="43">
        <f>'[6]Base clients'!F559</f>
        <v>0</v>
      </c>
      <c r="G559" s="43">
        <f>'[6]Base clients'!G559</f>
        <v>0</v>
      </c>
      <c r="H559" s="43">
        <f>'[6]Base clients'!H559</f>
        <v>0</v>
      </c>
      <c r="I559" s="43">
        <f>'[6]Base clients'!I559</f>
        <v>0</v>
      </c>
      <c r="J559" s="43">
        <f>'[6]Base clients'!J559</f>
        <v>0</v>
      </c>
      <c r="K559" s="43">
        <f>'[6]Base clients'!K559</f>
        <v>0</v>
      </c>
      <c r="L559" s="43">
        <f>'[6]Base clients'!L559</f>
        <v>0</v>
      </c>
      <c r="M559" s="43">
        <f>'[6]Base clients'!M559</f>
        <v>0</v>
      </c>
      <c r="N559" s="43">
        <f>'[6]Base clients'!N559</f>
        <v>0</v>
      </c>
      <c r="O559" s="43">
        <f>'[6]Base clients'!O559</f>
        <v>0</v>
      </c>
      <c r="P559" s="43">
        <f>'[6]Base clients'!P559</f>
        <v>0</v>
      </c>
      <c r="Q559" s="43">
        <f>'[6]Base clients'!Q559</f>
        <v>0</v>
      </c>
    </row>
    <row r="560" spans="1:17" x14ac:dyDescent="0.25">
      <c r="A560" s="43" t="str">
        <f>'[6]Base clients'!A560</f>
        <v>C00555</v>
      </c>
      <c r="B560" s="43">
        <f>'[6]Base clients'!B560</f>
        <v>0</v>
      </c>
      <c r="C560" s="43">
        <f>'[6]Base clients'!C560</f>
        <v>0</v>
      </c>
      <c r="D560" s="43">
        <f>'[6]Base clients'!D560</f>
        <v>0</v>
      </c>
      <c r="E560" s="43">
        <f>'[6]Base clients'!E560</f>
        <v>0</v>
      </c>
      <c r="F560" s="43">
        <f>'[6]Base clients'!F560</f>
        <v>0</v>
      </c>
      <c r="G560" s="43">
        <f>'[6]Base clients'!G560</f>
        <v>0</v>
      </c>
      <c r="H560" s="43">
        <f>'[6]Base clients'!H560</f>
        <v>0</v>
      </c>
      <c r="I560" s="43">
        <f>'[6]Base clients'!I560</f>
        <v>0</v>
      </c>
      <c r="J560" s="43">
        <f>'[6]Base clients'!J560</f>
        <v>0</v>
      </c>
      <c r="K560" s="43">
        <f>'[6]Base clients'!K560</f>
        <v>0</v>
      </c>
      <c r="L560" s="43">
        <f>'[6]Base clients'!L560</f>
        <v>0</v>
      </c>
      <c r="M560" s="43">
        <f>'[6]Base clients'!M560</f>
        <v>0</v>
      </c>
      <c r="N560" s="43">
        <f>'[6]Base clients'!N560</f>
        <v>0</v>
      </c>
      <c r="O560" s="43">
        <f>'[6]Base clients'!O560</f>
        <v>0</v>
      </c>
      <c r="P560" s="43">
        <f>'[6]Base clients'!P560</f>
        <v>0</v>
      </c>
      <c r="Q560" s="43">
        <f>'[6]Base clients'!Q560</f>
        <v>0</v>
      </c>
    </row>
    <row r="561" spans="1:17" x14ac:dyDescent="0.25">
      <c r="A561" s="43" t="str">
        <f>'[6]Base clients'!A561</f>
        <v>C00556</v>
      </c>
      <c r="B561" s="43">
        <f>'[6]Base clients'!B561</f>
        <v>0</v>
      </c>
      <c r="C561" s="43">
        <f>'[6]Base clients'!C561</f>
        <v>0</v>
      </c>
      <c r="D561" s="43">
        <f>'[6]Base clients'!D561</f>
        <v>0</v>
      </c>
      <c r="E561" s="43">
        <f>'[6]Base clients'!E561</f>
        <v>0</v>
      </c>
      <c r="F561" s="43">
        <f>'[6]Base clients'!F561</f>
        <v>0</v>
      </c>
      <c r="G561" s="43">
        <f>'[6]Base clients'!G561</f>
        <v>0</v>
      </c>
      <c r="H561" s="43">
        <f>'[6]Base clients'!H561</f>
        <v>0</v>
      </c>
      <c r="I561" s="43">
        <f>'[6]Base clients'!I561</f>
        <v>0</v>
      </c>
      <c r="J561" s="43">
        <f>'[6]Base clients'!J561</f>
        <v>0</v>
      </c>
      <c r="K561" s="43">
        <f>'[6]Base clients'!K561</f>
        <v>0</v>
      </c>
      <c r="L561" s="43">
        <f>'[6]Base clients'!L561</f>
        <v>0</v>
      </c>
      <c r="M561" s="43">
        <f>'[6]Base clients'!M561</f>
        <v>0</v>
      </c>
      <c r="N561" s="43">
        <f>'[6]Base clients'!N561</f>
        <v>0</v>
      </c>
      <c r="O561" s="43">
        <f>'[6]Base clients'!O561</f>
        <v>0</v>
      </c>
      <c r="P561" s="43">
        <f>'[6]Base clients'!P561</f>
        <v>0</v>
      </c>
      <c r="Q561" s="43">
        <f>'[6]Base clients'!Q561</f>
        <v>0</v>
      </c>
    </row>
    <row r="562" spans="1:17" x14ac:dyDescent="0.25">
      <c r="A562" s="43" t="str">
        <f>'[6]Base clients'!A562</f>
        <v>C00557</v>
      </c>
      <c r="B562" s="43">
        <f>'[6]Base clients'!B562</f>
        <v>0</v>
      </c>
      <c r="C562" s="43">
        <f>'[6]Base clients'!C562</f>
        <v>0</v>
      </c>
      <c r="D562" s="43">
        <f>'[6]Base clients'!D562</f>
        <v>0</v>
      </c>
      <c r="E562" s="43">
        <f>'[6]Base clients'!E562</f>
        <v>0</v>
      </c>
      <c r="F562" s="43">
        <f>'[6]Base clients'!F562</f>
        <v>0</v>
      </c>
      <c r="G562" s="43">
        <f>'[6]Base clients'!G562</f>
        <v>0</v>
      </c>
      <c r="H562" s="43">
        <f>'[6]Base clients'!H562</f>
        <v>0</v>
      </c>
      <c r="I562" s="43">
        <f>'[6]Base clients'!I562</f>
        <v>0</v>
      </c>
      <c r="J562" s="43">
        <f>'[6]Base clients'!J562</f>
        <v>0</v>
      </c>
      <c r="K562" s="43">
        <f>'[6]Base clients'!K562</f>
        <v>0</v>
      </c>
      <c r="L562" s="43">
        <f>'[6]Base clients'!L562</f>
        <v>0</v>
      </c>
      <c r="M562" s="43">
        <f>'[6]Base clients'!M562</f>
        <v>0</v>
      </c>
      <c r="N562" s="43">
        <f>'[6]Base clients'!N562</f>
        <v>0</v>
      </c>
      <c r="O562" s="43">
        <f>'[6]Base clients'!O562</f>
        <v>0</v>
      </c>
      <c r="P562" s="43">
        <f>'[6]Base clients'!P562</f>
        <v>0</v>
      </c>
      <c r="Q562" s="43">
        <f>'[6]Base clients'!Q562</f>
        <v>0</v>
      </c>
    </row>
    <row r="563" spans="1:17" x14ac:dyDescent="0.25">
      <c r="A563" s="43" t="str">
        <f>'[6]Base clients'!A563</f>
        <v>C00558</v>
      </c>
      <c r="B563" s="43">
        <f>'[6]Base clients'!B563</f>
        <v>0</v>
      </c>
      <c r="C563" s="43">
        <f>'[6]Base clients'!C563</f>
        <v>0</v>
      </c>
      <c r="D563" s="43">
        <f>'[6]Base clients'!D563</f>
        <v>0</v>
      </c>
      <c r="E563" s="43">
        <f>'[6]Base clients'!E563</f>
        <v>0</v>
      </c>
      <c r="F563" s="43">
        <f>'[6]Base clients'!F563</f>
        <v>0</v>
      </c>
      <c r="G563" s="43">
        <f>'[6]Base clients'!G563</f>
        <v>0</v>
      </c>
      <c r="H563" s="43">
        <f>'[6]Base clients'!H563</f>
        <v>0</v>
      </c>
      <c r="I563" s="43">
        <f>'[6]Base clients'!I563</f>
        <v>0</v>
      </c>
      <c r="J563" s="43">
        <f>'[6]Base clients'!J563</f>
        <v>0</v>
      </c>
      <c r="K563" s="43">
        <f>'[6]Base clients'!K563</f>
        <v>0</v>
      </c>
      <c r="L563" s="43">
        <f>'[6]Base clients'!L563</f>
        <v>0</v>
      </c>
      <c r="M563" s="43">
        <f>'[6]Base clients'!M563</f>
        <v>0</v>
      </c>
      <c r="N563" s="43">
        <f>'[6]Base clients'!N563</f>
        <v>0</v>
      </c>
      <c r="O563" s="43">
        <f>'[6]Base clients'!O563</f>
        <v>0</v>
      </c>
      <c r="P563" s="43">
        <f>'[6]Base clients'!P563</f>
        <v>0</v>
      </c>
      <c r="Q563" s="43">
        <f>'[6]Base clients'!Q563</f>
        <v>0</v>
      </c>
    </row>
    <row r="564" spans="1:17" x14ac:dyDescent="0.25">
      <c r="A564" s="43" t="str">
        <f>'[6]Base clients'!A564</f>
        <v>C00559</v>
      </c>
      <c r="B564" s="43">
        <f>'[6]Base clients'!B564</f>
        <v>0</v>
      </c>
      <c r="C564" s="43">
        <f>'[6]Base clients'!C564</f>
        <v>0</v>
      </c>
      <c r="D564" s="43">
        <f>'[6]Base clients'!D564</f>
        <v>0</v>
      </c>
      <c r="E564" s="43">
        <f>'[6]Base clients'!E564</f>
        <v>0</v>
      </c>
      <c r="F564" s="43">
        <f>'[6]Base clients'!F564</f>
        <v>0</v>
      </c>
      <c r="G564" s="43">
        <f>'[6]Base clients'!G564</f>
        <v>0</v>
      </c>
      <c r="H564" s="43">
        <f>'[6]Base clients'!H564</f>
        <v>0</v>
      </c>
      <c r="I564" s="43">
        <f>'[6]Base clients'!I564</f>
        <v>0</v>
      </c>
      <c r="J564" s="43">
        <f>'[6]Base clients'!J564</f>
        <v>0</v>
      </c>
      <c r="K564" s="43">
        <f>'[6]Base clients'!K564</f>
        <v>0</v>
      </c>
      <c r="L564" s="43">
        <f>'[6]Base clients'!L564</f>
        <v>0</v>
      </c>
      <c r="M564" s="43">
        <f>'[6]Base clients'!M564</f>
        <v>0</v>
      </c>
      <c r="N564" s="43">
        <f>'[6]Base clients'!N564</f>
        <v>0</v>
      </c>
      <c r="O564" s="43">
        <f>'[6]Base clients'!O564</f>
        <v>0</v>
      </c>
      <c r="P564" s="43">
        <f>'[6]Base clients'!P564</f>
        <v>0</v>
      </c>
      <c r="Q564" s="43">
        <f>'[6]Base clients'!Q564</f>
        <v>0</v>
      </c>
    </row>
    <row r="565" spans="1:17" x14ac:dyDescent="0.25">
      <c r="A565" s="43" t="str">
        <f>'[6]Base clients'!A565</f>
        <v>C00560</v>
      </c>
      <c r="B565" s="43">
        <f>'[6]Base clients'!B565</f>
        <v>0</v>
      </c>
      <c r="C565" s="43">
        <f>'[6]Base clients'!C565</f>
        <v>0</v>
      </c>
      <c r="D565" s="43">
        <f>'[6]Base clients'!D565</f>
        <v>0</v>
      </c>
      <c r="E565" s="43">
        <f>'[6]Base clients'!E565</f>
        <v>0</v>
      </c>
      <c r="F565" s="43">
        <f>'[6]Base clients'!F565</f>
        <v>0</v>
      </c>
      <c r="G565" s="43">
        <f>'[6]Base clients'!G565</f>
        <v>0</v>
      </c>
      <c r="H565" s="43">
        <f>'[6]Base clients'!H565</f>
        <v>0</v>
      </c>
      <c r="I565" s="43">
        <f>'[6]Base clients'!I565</f>
        <v>0</v>
      </c>
      <c r="J565" s="43">
        <f>'[6]Base clients'!J565</f>
        <v>0</v>
      </c>
      <c r="K565" s="43">
        <f>'[6]Base clients'!K565</f>
        <v>0</v>
      </c>
      <c r="L565" s="43">
        <f>'[6]Base clients'!L565</f>
        <v>0</v>
      </c>
      <c r="M565" s="43">
        <f>'[6]Base clients'!M565</f>
        <v>0</v>
      </c>
      <c r="N565" s="43">
        <f>'[6]Base clients'!N565</f>
        <v>0</v>
      </c>
      <c r="O565" s="43">
        <f>'[6]Base clients'!O565</f>
        <v>0</v>
      </c>
      <c r="P565" s="43">
        <f>'[6]Base clients'!P565</f>
        <v>0</v>
      </c>
      <c r="Q565" s="43">
        <f>'[6]Base clients'!Q565</f>
        <v>0</v>
      </c>
    </row>
    <row r="566" spans="1:17" x14ac:dyDescent="0.25">
      <c r="A566" s="43" t="str">
        <f>'[6]Base clients'!A566</f>
        <v>C00561</v>
      </c>
      <c r="B566" s="43">
        <f>'[6]Base clients'!B566</f>
        <v>0</v>
      </c>
      <c r="C566" s="43">
        <f>'[6]Base clients'!C566</f>
        <v>0</v>
      </c>
      <c r="D566" s="43">
        <f>'[6]Base clients'!D566</f>
        <v>0</v>
      </c>
      <c r="E566" s="43">
        <f>'[6]Base clients'!E566</f>
        <v>0</v>
      </c>
      <c r="F566" s="43">
        <f>'[6]Base clients'!F566</f>
        <v>0</v>
      </c>
      <c r="G566" s="43">
        <f>'[6]Base clients'!G566</f>
        <v>0</v>
      </c>
      <c r="H566" s="43">
        <f>'[6]Base clients'!H566</f>
        <v>0</v>
      </c>
      <c r="I566" s="43">
        <f>'[6]Base clients'!I566</f>
        <v>0</v>
      </c>
      <c r="J566" s="43">
        <f>'[6]Base clients'!J566</f>
        <v>0</v>
      </c>
      <c r="K566" s="43">
        <f>'[6]Base clients'!K566</f>
        <v>0</v>
      </c>
      <c r="L566" s="43">
        <f>'[6]Base clients'!L566</f>
        <v>0</v>
      </c>
      <c r="M566" s="43">
        <f>'[6]Base clients'!M566</f>
        <v>0</v>
      </c>
      <c r="N566" s="43">
        <f>'[6]Base clients'!N566</f>
        <v>0</v>
      </c>
      <c r="O566" s="43">
        <f>'[6]Base clients'!O566</f>
        <v>0</v>
      </c>
      <c r="P566" s="43">
        <f>'[6]Base clients'!P566</f>
        <v>0</v>
      </c>
      <c r="Q566" s="43">
        <f>'[6]Base clients'!Q566</f>
        <v>0</v>
      </c>
    </row>
    <row r="567" spans="1:17" x14ac:dyDescent="0.25">
      <c r="A567" s="43" t="str">
        <f>'[6]Base clients'!A567</f>
        <v>C00562</v>
      </c>
      <c r="B567" s="43">
        <f>'[6]Base clients'!B567</f>
        <v>0</v>
      </c>
      <c r="C567" s="43">
        <f>'[6]Base clients'!C567</f>
        <v>0</v>
      </c>
      <c r="D567" s="43">
        <f>'[6]Base clients'!D567</f>
        <v>0</v>
      </c>
      <c r="E567" s="43">
        <f>'[6]Base clients'!E567</f>
        <v>0</v>
      </c>
      <c r="F567" s="43">
        <f>'[6]Base clients'!F567</f>
        <v>0</v>
      </c>
      <c r="G567" s="43">
        <f>'[6]Base clients'!G567</f>
        <v>0</v>
      </c>
      <c r="H567" s="43">
        <f>'[6]Base clients'!H567</f>
        <v>0</v>
      </c>
      <c r="I567" s="43">
        <f>'[6]Base clients'!I567</f>
        <v>0</v>
      </c>
      <c r="J567" s="43">
        <f>'[6]Base clients'!J567</f>
        <v>0</v>
      </c>
      <c r="K567" s="43">
        <f>'[6]Base clients'!K567</f>
        <v>0</v>
      </c>
      <c r="L567" s="43">
        <f>'[6]Base clients'!L567</f>
        <v>0</v>
      </c>
      <c r="M567" s="43">
        <f>'[6]Base clients'!M567</f>
        <v>0</v>
      </c>
      <c r="N567" s="43">
        <f>'[6]Base clients'!N567</f>
        <v>0</v>
      </c>
      <c r="O567" s="43">
        <f>'[6]Base clients'!O567</f>
        <v>0</v>
      </c>
      <c r="P567" s="43">
        <f>'[6]Base clients'!P567</f>
        <v>0</v>
      </c>
      <c r="Q567" s="43">
        <f>'[6]Base clients'!Q567</f>
        <v>0</v>
      </c>
    </row>
    <row r="568" spans="1:17" x14ac:dyDescent="0.25">
      <c r="A568" s="43" t="str">
        <f>'[6]Base clients'!A568</f>
        <v>C00563</v>
      </c>
      <c r="B568" s="43">
        <f>'[6]Base clients'!B568</f>
        <v>0</v>
      </c>
      <c r="C568" s="43">
        <f>'[6]Base clients'!C568</f>
        <v>0</v>
      </c>
      <c r="D568" s="43">
        <f>'[6]Base clients'!D568</f>
        <v>0</v>
      </c>
      <c r="E568" s="43">
        <f>'[6]Base clients'!E568</f>
        <v>0</v>
      </c>
      <c r="F568" s="43">
        <f>'[6]Base clients'!F568</f>
        <v>0</v>
      </c>
      <c r="G568" s="43">
        <f>'[6]Base clients'!G568</f>
        <v>0</v>
      </c>
      <c r="H568" s="43">
        <f>'[6]Base clients'!H568</f>
        <v>0</v>
      </c>
      <c r="I568" s="43">
        <f>'[6]Base clients'!I568</f>
        <v>0</v>
      </c>
      <c r="J568" s="43">
        <f>'[6]Base clients'!J568</f>
        <v>0</v>
      </c>
      <c r="K568" s="43">
        <f>'[6]Base clients'!K568</f>
        <v>0</v>
      </c>
      <c r="L568" s="43">
        <f>'[6]Base clients'!L568</f>
        <v>0</v>
      </c>
      <c r="M568" s="43">
        <f>'[6]Base clients'!M568</f>
        <v>0</v>
      </c>
      <c r="N568" s="43">
        <f>'[6]Base clients'!N568</f>
        <v>0</v>
      </c>
      <c r="O568" s="43">
        <f>'[6]Base clients'!O568</f>
        <v>0</v>
      </c>
      <c r="P568" s="43">
        <f>'[6]Base clients'!P568</f>
        <v>0</v>
      </c>
      <c r="Q568" s="43">
        <f>'[6]Base clients'!Q568</f>
        <v>0</v>
      </c>
    </row>
    <row r="569" spans="1:17" x14ac:dyDescent="0.25">
      <c r="A569" s="43" t="str">
        <f>'[6]Base clients'!A569</f>
        <v>C00564</v>
      </c>
      <c r="B569" s="43">
        <f>'[6]Base clients'!B569</f>
        <v>0</v>
      </c>
      <c r="C569" s="43">
        <f>'[6]Base clients'!C569</f>
        <v>0</v>
      </c>
      <c r="D569" s="43">
        <f>'[6]Base clients'!D569</f>
        <v>0</v>
      </c>
      <c r="E569" s="43">
        <f>'[6]Base clients'!E569</f>
        <v>0</v>
      </c>
      <c r="F569" s="43">
        <f>'[6]Base clients'!F569</f>
        <v>0</v>
      </c>
      <c r="G569" s="43">
        <f>'[6]Base clients'!G569</f>
        <v>0</v>
      </c>
      <c r="H569" s="43">
        <f>'[6]Base clients'!H569</f>
        <v>0</v>
      </c>
      <c r="I569" s="43">
        <f>'[6]Base clients'!I569</f>
        <v>0</v>
      </c>
      <c r="J569" s="43">
        <f>'[6]Base clients'!J569</f>
        <v>0</v>
      </c>
      <c r="K569" s="43">
        <f>'[6]Base clients'!K569</f>
        <v>0</v>
      </c>
      <c r="L569" s="43">
        <f>'[6]Base clients'!L569</f>
        <v>0</v>
      </c>
      <c r="M569" s="43">
        <f>'[6]Base clients'!M569</f>
        <v>0</v>
      </c>
      <c r="N569" s="43">
        <f>'[6]Base clients'!N569</f>
        <v>0</v>
      </c>
      <c r="O569" s="43">
        <f>'[6]Base clients'!O569</f>
        <v>0</v>
      </c>
      <c r="P569" s="43">
        <f>'[6]Base clients'!P569</f>
        <v>0</v>
      </c>
      <c r="Q569" s="43">
        <f>'[6]Base clients'!Q569</f>
        <v>0</v>
      </c>
    </row>
    <row r="570" spans="1:17" x14ac:dyDescent="0.25">
      <c r="A570" s="43" t="str">
        <f>'[6]Base clients'!A570</f>
        <v>C00565</v>
      </c>
      <c r="B570" s="43">
        <f>'[6]Base clients'!B570</f>
        <v>0</v>
      </c>
      <c r="C570" s="43">
        <f>'[6]Base clients'!C570</f>
        <v>0</v>
      </c>
      <c r="D570" s="43">
        <f>'[6]Base clients'!D570</f>
        <v>0</v>
      </c>
      <c r="E570" s="43">
        <f>'[6]Base clients'!E570</f>
        <v>0</v>
      </c>
      <c r="F570" s="43">
        <f>'[6]Base clients'!F570</f>
        <v>0</v>
      </c>
      <c r="G570" s="43">
        <f>'[6]Base clients'!G570</f>
        <v>0</v>
      </c>
      <c r="H570" s="43">
        <f>'[6]Base clients'!H570</f>
        <v>0</v>
      </c>
      <c r="I570" s="43">
        <f>'[6]Base clients'!I570</f>
        <v>0</v>
      </c>
      <c r="J570" s="43">
        <f>'[6]Base clients'!J570</f>
        <v>0</v>
      </c>
      <c r="K570" s="43">
        <f>'[6]Base clients'!K570</f>
        <v>0</v>
      </c>
      <c r="L570" s="43">
        <f>'[6]Base clients'!L570</f>
        <v>0</v>
      </c>
      <c r="M570" s="43">
        <f>'[6]Base clients'!M570</f>
        <v>0</v>
      </c>
      <c r="N570" s="43">
        <f>'[6]Base clients'!N570</f>
        <v>0</v>
      </c>
      <c r="O570" s="43">
        <f>'[6]Base clients'!O570</f>
        <v>0</v>
      </c>
      <c r="P570" s="43">
        <f>'[6]Base clients'!P570</f>
        <v>0</v>
      </c>
      <c r="Q570" s="43">
        <f>'[6]Base clients'!Q570</f>
        <v>0</v>
      </c>
    </row>
    <row r="571" spans="1:17" x14ac:dyDescent="0.25">
      <c r="A571" s="43" t="str">
        <f>'[6]Base clients'!A571</f>
        <v>C00566</v>
      </c>
      <c r="B571" s="43">
        <f>'[6]Base clients'!B571</f>
        <v>0</v>
      </c>
      <c r="C571" s="43">
        <f>'[6]Base clients'!C571</f>
        <v>0</v>
      </c>
      <c r="D571" s="43">
        <f>'[6]Base clients'!D571</f>
        <v>0</v>
      </c>
      <c r="E571" s="43">
        <f>'[6]Base clients'!E571</f>
        <v>0</v>
      </c>
      <c r="F571" s="43">
        <f>'[6]Base clients'!F571</f>
        <v>0</v>
      </c>
      <c r="G571" s="43">
        <f>'[6]Base clients'!G571</f>
        <v>0</v>
      </c>
      <c r="H571" s="43">
        <f>'[6]Base clients'!H571</f>
        <v>0</v>
      </c>
      <c r="I571" s="43">
        <f>'[6]Base clients'!I571</f>
        <v>0</v>
      </c>
      <c r="J571" s="43">
        <f>'[6]Base clients'!J571</f>
        <v>0</v>
      </c>
      <c r="K571" s="43">
        <f>'[6]Base clients'!K571</f>
        <v>0</v>
      </c>
      <c r="L571" s="43">
        <f>'[6]Base clients'!L571</f>
        <v>0</v>
      </c>
      <c r="M571" s="43">
        <f>'[6]Base clients'!M571</f>
        <v>0</v>
      </c>
      <c r="N571" s="43">
        <f>'[6]Base clients'!N571</f>
        <v>0</v>
      </c>
      <c r="O571" s="43">
        <f>'[6]Base clients'!O571</f>
        <v>0</v>
      </c>
      <c r="P571" s="43">
        <f>'[6]Base clients'!P571</f>
        <v>0</v>
      </c>
      <c r="Q571" s="43">
        <f>'[6]Base clients'!Q571</f>
        <v>0</v>
      </c>
    </row>
    <row r="572" spans="1:17" x14ac:dyDescent="0.25">
      <c r="A572" s="43" t="str">
        <f>'[6]Base clients'!A572</f>
        <v>C00567</v>
      </c>
      <c r="B572" s="43">
        <f>'[6]Base clients'!B572</f>
        <v>0</v>
      </c>
      <c r="C572" s="43">
        <f>'[6]Base clients'!C572</f>
        <v>0</v>
      </c>
      <c r="D572" s="43">
        <f>'[6]Base clients'!D572</f>
        <v>0</v>
      </c>
      <c r="E572" s="43">
        <f>'[6]Base clients'!E572</f>
        <v>0</v>
      </c>
      <c r="F572" s="43">
        <f>'[6]Base clients'!F572</f>
        <v>0</v>
      </c>
      <c r="G572" s="43">
        <f>'[6]Base clients'!G572</f>
        <v>0</v>
      </c>
      <c r="H572" s="43">
        <f>'[6]Base clients'!H572</f>
        <v>0</v>
      </c>
      <c r="I572" s="43">
        <f>'[6]Base clients'!I572</f>
        <v>0</v>
      </c>
      <c r="J572" s="43">
        <f>'[6]Base clients'!J572</f>
        <v>0</v>
      </c>
      <c r="K572" s="43">
        <f>'[6]Base clients'!K572</f>
        <v>0</v>
      </c>
      <c r="L572" s="43">
        <f>'[6]Base clients'!L572</f>
        <v>0</v>
      </c>
      <c r="M572" s="43">
        <f>'[6]Base clients'!M572</f>
        <v>0</v>
      </c>
      <c r="N572" s="43">
        <f>'[6]Base clients'!N572</f>
        <v>0</v>
      </c>
      <c r="O572" s="43">
        <f>'[6]Base clients'!O572</f>
        <v>0</v>
      </c>
      <c r="P572" s="43">
        <f>'[6]Base clients'!P572</f>
        <v>0</v>
      </c>
      <c r="Q572" s="43">
        <f>'[6]Base clients'!Q572</f>
        <v>0</v>
      </c>
    </row>
    <row r="573" spans="1:17" x14ac:dyDescent="0.25">
      <c r="A573" s="43" t="str">
        <f>'[6]Base clients'!A573</f>
        <v>C00568</v>
      </c>
      <c r="B573" s="43">
        <f>'[6]Base clients'!B573</f>
        <v>0</v>
      </c>
      <c r="C573" s="43">
        <f>'[6]Base clients'!C573</f>
        <v>0</v>
      </c>
      <c r="D573" s="43">
        <f>'[6]Base clients'!D573</f>
        <v>0</v>
      </c>
      <c r="E573" s="43">
        <f>'[6]Base clients'!E573</f>
        <v>0</v>
      </c>
      <c r="F573" s="43">
        <f>'[6]Base clients'!F573</f>
        <v>0</v>
      </c>
      <c r="G573" s="43">
        <f>'[6]Base clients'!G573</f>
        <v>0</v>
      </c>
      <c r="H573" s="43">
        <f>'[6]Base clients'!H573</f>
        <v>0</v>
      </c>
      <c r="I573" s="43">
        <f>'[6]Base clients'!I573</f>
        <v>0</v>
      </c>
      <c r="J573" s="43">
        <f>'[6]Base clients'!J573</f>
        <v>0</v>
      </c>
      <c r="K573" s="43">
        <f>'[6]Base clients'!K573</f>
        <v>0</v>
      </c>
      <c r="L573" s="43">
        <f>'[6]Base clients'!L573</f>
        <v>0</v>
      </c>
      <c r="M573" s="43">
        <f>'[6]Base clients'!M573</f>
        <v>0</v>
      </c>
      <c r="N573" s="43">
        <f>'[6]Base clients'!N573</f>
        <v>0</v>
      </c>
      <c r="O573" s="43">
        <f>'[6]Base clients'!O573</f>
        <v>0</v>
      </c>
      <c r="P573" s="43">
        <f>'[6]Base clients'!P573</f>
        <v>0</v>
      </c>
      <c r="Q573" s="43">
        <f>'[6]Base clients'!Q573</f>
        <v>0</v>
      </c>
    </row>
    <row r="574" spans="1:17" x14ac:dyDescent="0.25">
      <c r="A574" s="43" t="str">
        <f>'[6]Base clients'!A574</f>
        <v>C00569</v>
      </c>
      <c r="B574" s="43">
        <f>'[6]Base clients'!B574</f>
        <v>0</v>
      </c>
      <c r="C574" s="43">
        <f>'[6]Base clients'!C574</f>
        <v>0</v>
      </c>
      <c r="D574" s="43">
        <f>'[6]Base clients'!D574</f>
        <v>0</v>
      </c>
      <c r="E574" s="43">
        <f>'[6]Base clients'!E574</f>
        <v>0</v>
      </c>
      <c r="F574" s="43">
        <f>'[6]Base clients'!F574</f>
        <v>0</v>
      </c>
      <c r="G574" s="43">
        <f>'[6]Base clients'!G574</f>
        <v>0</v>
      </c>
      <c r="H574" s="43">
        <f>'[6]Base clients'!H574</f>
        <v>0</v>
      </c>
      <c r="I574" s="43">
        <f>'[6]Base clients'!I574</f>
        <v>0</v>
      </c>
      <c r="J574" s="43">
        <f>'[6]Base clients'!J574</f>
        <v>0</v>
      </c>
      <c r="K574" s="43">
        <f>'[6]Base clients'!K574</f>
        <v>0</v>
      </c>
      <c r="L574" s="43">
        <f>'[6]Base clients'!L574</f>
        <v>0</v>
      </c>
      <c r="M574" s="43">
        <f>'[6]Base clients'!M574</f>
        <v>0</v>
      </c>
      <c r="N574" s="43">
        <f>'[6]Base clients'!N574</f>
        <v>0</v>
      </c>
      <c r="O574" s="43">
        <f>'[6]Base clients'!O574</f>
        <v>0</v>
      </c>
      <c r="P574" s="43">
        <f>'[6]Base clients'!P574</f>
        <v>0</v>
      </c>
      <c r="Q574" s="43">
        <f>'[6]Base clients'!Q574</f>
        <v>0</v>
      </c>
    </row>
    <row r="575" spans="1:17" x14ac:dyDescent="0.25">
      <c r="A575" s="43" t="str">
        <f>'[6]Base clients'!A575</f>
        <v>C00570</v>
      </c>
      <c r="B575" s="43">
        <f>'[6]Base clients'!B575</f>
        <v>0</v>
      </c>
      <c r="C575" s="43">
        <f>'[6]Base clients'!C575</f>
        <v>0</v>
      </c>
      <c r="D575" s="43">
        <f>'[6]Base clients'!D575</f>
        <v>0</v>
      </c>
      <c r="E575" s="43">
        <f>'[6]Base clients'!E575</f>
        <v>0</v>
      </c>
      <c r="F575" s="43">
        <f>'[6]Base clients'!F575</f>
        <v>0</v>
      </c>
      <c r="G575" s="43">
        <f>'[6]Base clients'!G575</f>
        <v>0</v>
      </c>
      <c r="H575" s="43">
        <f>'[6]Base clients'!H575</f>
        <v>0</v>
      </c>
      <c r="I575" s="43">
        <f>'[6]Base clients'!I575</f>
        <v>0</v>
      </c>
      <c r="J575" s="43">
        <f>'[6]Base clients'!J575</f>
        <v>0</v>
      </c>
      <c r="K575" s="43">
        <f>'[6]Base clients'!K575</f>
        <v>0</v>
      </c>
      <c r="L575" s="43">
        <f>'[6]Base clients'!L575</f>
        <v>0</v>
      </c>
      <c r="M575" s="43">
        <f>'[6]Base clients'!M575</f>
        <v>0</v>
      </c>
      <c r="N575" s="43">
        <f>'[6]Base clients'!N575</f>
        <v>0</v>
      </c>
      <c r="O575" s="43">
        <f>'[6]Base clients'!O575</f>
        <v>0</v>
      </c>
      <c r="P575" s="43">
        <f>'[6]Base clients'!P575</f>
        <v>0</v>
      </c>
      <c r="Q575" s="43">
        <f>'[6]Base clients'!Q575</f>
        <v>0</v>
      </c>
    </row>
    <row r="576" spans="1:17" x14ac:dyDescent="0.25">
      <c r="A576" s="43" t="str">
        <f>'[6]Base clients'!A576</f>
        <v>C00571</v>
      </c>
      <c r="B576" s="43">
        <f>'[6]Base clients'!B576</f>
        <v>0</v>
      </c>
      <c r="C576" s="43">
        <f>'[6]Base clients'!C576</f>
        <v>0</v>
      </c>
      <c r="D576" s="43">
        <f>'[6]Base clients'!D576</f>
        <v>0</v>
      </c>
      <c r="E576" s="43">
        <f>'[6]Base clients'!E576</f>
        <v>0</v>
      </c>
      <c r="F576" s="43">
        <f>'[6]Base clients'!F576</f>
        <v>0</v>
      </c>
      <c r="G576" s="43">
        <f>'[6]Base clients'!G576</f>
        <v>0</v>
      </c>
      <c r="H576" s="43">
        <f>'[6]Base clients'!H576</f>
        <v>0</v>
      </c>
      <c r="I576" s="43">
        <f>'[6]Base clients'!I576</f>
        <v>0</v>
      </c>
      <c r="J576" s="43">
        <f>'[6]Base clients'!J576</f>
        <v>0</v>
      </c>
      <c r="K576" s="43">
        <f>'[6]Base clients'!K576</f>
        <v>0</v>
      </c>
      <c r="L576" s="43">
        <f>'[6]Base clients'!L576</f>
        <v>0</v>
      </c>
      <c r="M576" s="43">
        <f>'[6]Base clients'!M576</f>
        <v>0</v>
      </c>
      <c r="N576" s="43">
        <f>'[6]Base clients'!N576</f>
        <v>0</v>
      </c>
      <c r="O576" s="43">
        <f>'[6]Base clients'!O576</f>
        <v>0</v>
      </c>
      <c r="P576" s="43">
        <f>'[6]Base clients'!P576</f>
        <v>0</v>
      </c>
      <c r="Q576" s="43">
        <f>'[6]Base clients'!Q576</f>
        <v>0</v>
      </c>
    </row>
    <row r="577" spans="1:17" x14ac:dyDescent="0.25">
      <c r="A577" s="43" t="str">
        <f>'[6]Base clients'!A577</f>
        <v>C00572</v>
      </c>
      <c r="B577" s="43">
        <f>'[6]Base clients'!B577</f>
        <v>0</v>
      </c>
      <c r="C577" s="43">
        <f>'[6]Base clients'!C577</f>
        <v>0</v>
      </c>
      <c r="D577" s="43">
        <f>'[6]Base clients'!D577</f>
        <v>0</v>
      </c>
      <c r="E577" s="43">
        <f>'[6]Base clients'!E577</f>
        <v>0</v>
      </c>
      <c r="F577" s="43">
        <f>'[6]Base clients'!F577</f>
        <v>0</v>
      </c>
      <c r="G577" s="43">
        <f>'[6]Base clients'!G577</f>
        <v>0</v>
      </c>
      <c r="H577" s="43">
        <f>'[6]Base clients'!H577</f>
        <v>0</v>
      </c>
      <c r="I577" s="43">
        <f>'[6]Base clients'!I577</f>
        <v>0</v>
      </c>
      <c r="J577" s="43">
        <f>'[6]Base clients'!J577</f>
        <v>0</v>
      </c>
      <c r="K577" s="43">
        <f>'[6]Base clients'!K577</f>
        <v>0</v>
      </c>
      <c r="L577" s="43">
        <f>'[6]Base clients'!L577</f>
        <v>0</v>
      </c>
      <c r="M577" s="43">
        <f>'[6]Base clients'!M577</f>
        <v>0</v>
      </c>
      <c r="N577" s="43">
        <f>'[6]Base clients'!N577</f>
        <v>0</v>
      </c>
      <c r="O577" s="43">
        <f>'[6]Base clients'!O577</f>
        <v>0</v>
      </c>
      <c r="P577" s="43">
        <f>'[6]Base clients'!P577</f>
        <v>0</v>
      </c>
      <c r="Q577" s="43">
        <f>'[6]Base clients'!Q577</f>
        <v>0</v>
      </c>
    </row>
    <row r="578" spans="1:17" x14ac:dyDescent="0.25">
      <c r="A578" s="43" t="str">
        <f>'[6]Base clients'!A578</f>
        <v>C00573</v>
      </c>
      <c r="B578" s="43">
        <f>'[6]Base clients'!B578</f>
        <v>0</v>
      </c>
      <c r="C578" s="43">
        <f>'[6]Base clients'!C578</f>
        <v>0</v>
      </c>
      <c r="D578" s="43">
        <f>'[6]Base clients'!D578</f>
        <v>0</v>
      </c>
      <c r="E578" s="43">
        <f>'[6]Base clients'!E578</f>
        <v>0</v>
      </c>
      <c r="F578" s="43">
        <f>'[6]Base clients'!F578</f>
        <v>0</v>
      </c>
      <c r="G578" s="43">
        <f>'[6]Base clients'!G578</f>
        <v>0</v>
      </c>
      <c r="H578" s="43">
        <f>'[6]Base clients'!H578</f>
        <v>0</v>
      </c>
      <c r="I578" s="43">
        <f>'[6]Base clients'!I578</f>
        <v>0</v>
      </c>
      <c r="J578" s="43">
        <f>'[6]Base clients'!J578</f>
        <v>0</v>
      </c>
      <c r="K578" s="43">
        <f>'[6]Base clients'!K578</f>
        <v>0</v>
      </c>
      <c r="L578" s="43">
        <f>'[6]Base clients'!L578</f>
        <v>0</v>
      </c>
      <c r="M578" s="43">
        <f>'[6]Base clients'!M578</f>
        <v>0</v>
      </c>
      <c r="N578" s="43">
        <f>'[6]Base clients'!N578</f>
        <v>0</v>
      </c>
      <c r="O578" s="43">
        <f>'[6]Base clients'!O578</f>
        <v>0</v>
      </c>
      <c r="P578" s="43">
        <f>'[6]Base clients'!P578</f>
        <v>0</v>
      </c>
      <c r="Q578" s="43">
        <f>'[6]Base clients'!Q578</f>
        <v>0</v>
      </c>
    </row>
    <row r="579" spans="1:17" x14ac:dyDescent="0.25">
      <c r="A579" s="43" t="str">
        <f>'[6]Base clients'!A579</f>
        <v>C00574</v>
      </c>
      <c r="B579" s="43">
        <f>'[6]Base clients'!B579</f>
        <v>0</v>
      </c>
      <c r="C579" s="43">
        <f>'[6]Base clients'!C579</f>
        <v>0</v>
      </c>
      <c r="D579" s="43">
        <f>'[6]Base clients'!D579</f>
        <v>0</v>
      </c>
      <c r="E579" s="43">
        <f>'[6]Base clients'!E579</f>
        <v>0</v>
      </c>
      <c r="F579" s="43">
        <f>'[6]Base clients'!F579</f>
        <v>0</v>
      </c>
      <c r="G579" s="43">
        <f>'[6]Base clients'!G579</f>
        <v>0</v>
      </c>
      <c r="H579" s="43">
        <f>'[6]Base clients'!H579</f>
        <v>0</v>
      </c>
      <c r="I579" s="43">
        <f>'[6]Base clients'!I579</f>
        <v>0</v>
      </c>
      <c r="J579" s="43">
        <f>'[6]Base clients'!J579</f>
        <v>0</v>
      </c>
      <c r="K579" s="43">
        <f>'[6]Base clients'!K579</f>
        <v>0</v>
      </c>
      <c r="L579" s="43">
        <f>'[6]Base clients'!L579</f>
        <v>0</v>
      </c>
      <c r="M579" s="43">
        <f>'[6]Base clients'!M579</f>
        <v>0</v>
      </c>
      <c r="N579" s="43">
        <f>'[6]Base clients'!N579</f>
        <v>0</v>
      </c>
      <c r="O579" s="43">
        <f>'[6]Base clients'!O579</f>
        <v>0</v>
      </c>
      <c r="P579" s="43">
        <f>'[6]Base clients'!P579</f>
        <v>0</v>
      </c>
      <c r="Q579" s="43">
        <f>'[6]Base clients'!Q579</f>
        <v>0</v>
      </c>
    </row>
    <row r="580" spans="1:17" x14ac:dyDescent="0.25">
      <c r="A580" s="43" t="str">
        <f>'[6]Base clients'!A580</f>
        <v>C00575</v>
      </c>
      <c r="B580" s="43">
        <f>'[6]Base clients'!B580</f>
        <v>0</v>
      </c>
      <c r="C580" s="43">
        <f>'[6]Base clients'!C580</f>
        <v>0</v>
      </c>
      <c r="D580" s="43">
        <f>'[6]Base clients'!D580</f>
        <v>0</v>
      </c>
      <c r="E580" s="43">
        <f>'[6]Base clients'!E580</f>
        <v>0</v>
      </c>
      <c r="F580" s="43">
        <f>'[6]Base clients'!F580</f>
        <v>0</v>
      </c>
      <c r="G580" s="43">
        <f>'[6]Base clients'!G580</f>
        <v>0</v>
      </c>
      <c r="H580" s="43">
        <f>'[6]Base clients'!H580</f>
        <v>0</v>
      </c>
      <c r="I580" s="43">
        <f>'[6]Base clients'!I580</f>
        <v>0</v>
      </c>
      <c r="J580" s="43">
        <f>'[6]Base clients'!J580</f>
        <v>0</v>
      </c>
      <c r="K580" s="43">
        <f>'[6]Base clients'!K580</f>
        <v>0</v>
      </c>
      <c r="L580" s="43">
        <f>'[6]Base clients'!L580</f>
        <v>0</v>
      </c>
      <c r="M580" s="43">
        <f>'[6]Base clients'!M580</f>
        <v>0</v>
      </c>
      <c r="N580" s="43">
        <f>'[6]Base clients'!N580</f>
        <v>0</v>
      </c>
      <c r="O580" s="43">
        <f>'[6]Base clients'!O580</f>
        <v>0</v>
      </c>
      <c r="P580" s="43">
        <f>'[6]Base clients'!P580</f>
        <v>0</v>
      </c>
      <c r="Q580" s="43">
        <f>'[6]Base clients'!Q580</f>
        <v>0</v>
      </c>
    </row>
    <row r="581" spans="1:17" x14ac:dyDescent="0.25">
      <c r="A581" s="43" t="str">
        <f>'[6]Base clients'!A581</f>
        <v>C00576</v>
      </c>
      <c r="B581" s="43">
        <f>'[6]Base clients'!B581</f>
        <v>0</v>
      </c>
      <c r="C581" s="43">
        <f>'[6]Base clients'!C581</f>
        <v>0</v>
      </c>
      <c r="D581" s="43">
        <f>'[6]Base clients'!D581</f>
        <v>0</v>
      </c>
      <c r="E581" s="43">
        <f>'[6]Base clients'!E581</f>
        <v>0</v>
      </c>
      <c r="F581" s="43">
        <f>'[6]Base clients'!F581</f>
        <v>0</v>
      </c>
      <c r="G581" s="43">
        <f>'[6]Base clients'!G581</f>
        <v>0</v>
      </c>
      <c r="H581" s="43">
        <f>'[6]Base clients'!H581</f>
        <v>0</v>
      </c>
      <c r="I581" s="43">
        <f>'[6]Base clients'!I581</f>
        <v>0</v>
      </c>
      <c r="J581" s="43">
        <f>'[6]Base clients'!J581</f>
        <v>0</v>
      </c>
      <c r="K581" s="43">
        <f>'[6]Base clients'!K581</f>
        <v>0</v>
      </c>
      <c r="L581" s="43">
        <f>'[6]Base clients'!L581</f>
        <v>0</v>
      </c>
      <c r="M581" s="43">
        <f>'[6]Base clients'!M581</f>
        <v>0</v>
      </c>
      <c r="N581" s="43">
        <f>'[6]Base clients'!N581</f>
        <v>0</v>
      </c>
      <c r="O581" s="43">
        <f>'[6]Base clients'!O581</f>
        <v>0</v>
      </c>
      <c r="P581" s="43">
        <f>'[6]Base clients'!P581</f>
        <v>0</v>
      </c>
      <c r="Q581" s="43">
        <f>'[6]Base clients'!Q581</f>
        <v>0</v>
      </c>
    </row>
    <row r="582" spans="1:17" x14ac:dyDescent="0.25">
      <c r="A582" s="43" t="str">
        <f>'[6]Base clients'!A582</f>
        <v>C00577</v>
      </c>
      <c r="B582" s="43">
        <f>'[6]Base clients'!B582</f>
        <v>0</v>
      </c>
      <c r="C582" s="43">
        <f>'[6]Base clients'!C582</f>
        <v>0</v>
      </c>
      <c r="D582" s="43">
        <f>'[6]Base clients'!D582</f>
        <v>0</v>
      </c>
      <c r="E582" s="43">
        <f>'[6]Base clients'!E582</f>
        <v>0</v>
      </c>
      <c r="F582" s="43">
        <f>'[6]Base clients'!F582</f>
        <v>0</v>
      </c>
      <c r="G582" s="43">
        <f>'[6]Base clients'!G582</f>
        <v>0</v>
      </c>
      <c r="H582" s="43">
        <f>'[6]Base clients'!H582</f>
        <v>0</v>
      </c>
      <c r="I582" s="43">
        <f>'[6]Base clients'!I582</f>
        <v>0</v>
      </c>
      <c r="J582" s="43">
        <f>'[6]Base clients'!J582</f>
        <v>0</v>
      </c>
      <c r="K582" s="43">
        <f>'[6]Base clients'!K582</f>
        <v>0</v>
      </c>
      <c r="L582" s="43">
        <f>'[6]Base clients'!L582</f>
        <v>0</v>
      </c>
      <c r="M582" s="43">
        <f>'[6]Base clients'!M582</f>
        <v>0</v>
      </c>
      <c r="N582" s="43">
        <f>'[6]Base clients'!N582</f>
        <v>0</v>
      </c>
      <c r="O582" s="43">
        <f>'[6]Base clients'!O582</f>
        <v>0</v>
      </c>
      <c r="P582" s="43">
        <f>'[6]Base clients'!P582</f>
        <v>0</v>
      </c>
      <c r="Q582" s="43">
        <f>'[6]Base clients'!Q582</f>
        <v>0</v>
      </c>
    </row>
    <row r="583" spans="1:17" x14ac:dyDescent="0.25">
      <c r="A583" s="43" t="str">
        <f>'[6]Base clients'!A583</f>
        <v>C00578</v>
      </c>
      <c r="B583" s="43">
        <f>'[6]Base clients'!B583</f>
        <v>0</v>
      </c>
      <c r="C583" s="43">
        <f>'[6]Base clients'!C583</f>
        <v>0</v>
      </c>
      <c r="D583" s="43">
        <f>'[6]Base clients'!D583</f>
        <v>0</v>
      </c>
      <c r="E583" s="43">
        <f>'[6]Base clients'!E583</f>
        <v>0</v>
      </c>
      <c r="F583" s="43">
        <f>'[6]Base clients'!F583</f>
        <v>0</v>
      </c>
      <c r="G583" s="43">
        <f>'[6]Base clients'!G583</f>
        <v>0</v>
      </c>
      <c r="H583" s="43">
        <f>'[6]Base clients'!H583</f>
        <v>0</v>
      </c>
      <c r="I583" s="43">
        <f>'[6]Base clients'!I583</f>
        <v>0</v>
      </c>
      <c r="J583" s="43">
        <f>'[6]Base clients'!J583</f>
        <v>0</v>
      </c>
      <c r="K583" s="43">
        <f>'[6]Base clients'!K583</f>
        <v>0</v>
      </c>
      <c r="L583" s="43">
        <f>'[6]Base clients'!L583</f>
        <v>0</v>
      </c>
      <c r="M583" s="43">
        <f>'[6]Base clients'!M583</f>
        <v>0</v>
      </c>
      <c r="N583" s="43">
        <f>'[6]Base clients'!N583</f>
        <v>0</v>
      </c>
      <c r="O583" s="43">
        <f>'[6]Base clients'!O583</f>
        <v>0</v>
      </c>
      <c r="P583" s="43">
        <f>'[6]Base clients'!P583</f>
        <v>0</v>
      </c>
      <c r="Q583" s="43">
        <f>'[6]Base clients'!Q583</f>
        <v>0</v>
      </c>
    </row>
    <row r="584" spans="1:17" x14ac:dyDescent="0.25">
      <c r="A584" s="43" t="str">
        <f>'[6]Base clients'!A584</f>
        <v>C00579</v>
      </c>
      <c r="B584" s="43">
        <f>'[6]Base clients'!B584</f>
        <v>0</v>
      </c>
      <c r="C584" s="43">
        <f>'[6]Base clients'!C584</f>
        <v>0</v>
      </c>
      <c r="D584" s="43">
        <f>'[6]Base clients'!D584</f>
        <v>0</v>
      </c>
      <c r="E584" s="43">
        <f>'[6]Base clients'!E584</f>
        <v>0</v>
      </c>
      <c r="F584" s="43">
        <f>'[6]Base clients'!F584</f>
        <v>0</v>
      </c>
      <c r="G584" s="43">
        <f>'[6]Base clients'!G584</f>
        <v>0</v>
      </c>
      <c r="H584" s="43">
        <f>'[6]Base clients'!H584</f>
        <v>0</v>
      </c>
      <c r="I584" s="43">
        <f>'[6]Base clients'!I584</f>
        <v>0</v>
      </c>
      <c r="J584" s="43">
        <f>'[6]Base clients'!J584</f>
        <v>0</v>
      </c>
      <c r="K584" s="43">
        <f>'[6]Base clients'!K584</f>
        <v>0</v>
      </c>
      <c r="L584" s="43">
        <f>'[6]Base clients'!L584</f>
        <v>0</v>
      </c>
      <c r="M584" s="43">
        <f>'[6]Base clients'!M584</f>
        <v>0</v>
      </c>
      <c r="N584" s="43">
        <f>'[6]Base clients'!N584</f>
        <v>0</v>
      </c>
      <c r="O584" s="43">
        <f>'[6]Base clients'!O584</f>
        <v>0</v>
      </c>
      <c r="P584" s="43">
        <f>'[6]Base clients'!P584</f>
        <v>0</v>
      </c>
      <c r="Q584" s="43">
        <f>'[6]Base clients'!Q584</f>
        <v>0</v>
      </c>
    </row>
    <row r="585" spans="1:17" x14ac:dyDescent="0.25">
      <c r="A585" s="43" t="str">
        <f>'[6]Base clients'!A585</f>
        <v>C00580</v>
      </c>
      <c r="B585" s="43">
        <f>'[6]Base clients'!B585</f>
        <v>0</v>
      </c>
      <c r="C585" s="43">
        <f>'[6]Base clients'!C585</f>
        <v>0</v>
      </c>
      <c r="D585" s="43">
        <f>'[6]Base clients'!D585</f>
        <v>0</v>
      </c>
      <c r="E585" s="43">
        <f>'[6]Base clients'!E585</f>
        <v>0</v>
      </c>
      <c r="F585" s="43">
        <f>'[6]Base clients'!F585</f>
        <v>0</v>
      </c>
      <c r="G585" s="43">
        <f>'[6]Base clients'!G585</f>
        <v>0</v>
      </c>
      <c r="H585" s="43">
        <f>'[6]Base clients'!H585</f>
        <v>0</v>
      </c>
      <c r="I585" s="43">
        <f>'[6]Base clients'!I585</f>
        <v>0</v>
      </c>
      <c r="J585" s="43">
        <f>'[6]Base clients'!J585</f>
        <v>0</v>
      </c>
      <c r="K585" s="43">
        <f>'[6]Base clients'!K585</f>
        <v>0</v>
      </c>
      <c r="L585" s="43">
        <f>'[6]Base clients'!L585</f>
        <v>0</v>
      </c>
      <c r="M585" s="43">
        <f>'[6]Base clients'!M585</f>
        <v>0</v>
      </c>
      <c r="N585" s="43">
        <f>'[6]Base clients'!N585</f>
        <v>0</v>
      </c>
      <c r="O585" s="43">
        <f>'[6]Base clients'!O585</f>
        <v>0</v>
      </c>
      <c r="P585" s="43">
        <f>'[6]Base clients'!P585</f>
        <v>0</v>
      </c>
      <c r="Q585" s="43">
        <f>'[6]Base clients'!Q585</f>
        <v>0</v>
      </c>
    </row>
    <row r="586" spans="1:17" x14ac:dyDescent="0.25">
      <c r="A586" s="43" t="str">
        <f>'[6]Base clients'!A586</f>
        <v>C00581</v>
      </c>
      <c r="B586" s="43">
        <f>'[6]Base clients'!B586</f>
        <v>0</v>
      </c>
      <c r="C586" s="43">
        <f>'[6]Base clients'!C586</f>
        <v>0</v>
      </c>
      <c r="D586" s="43">
        <f>'[6]Base clients'!D586</f>
        <v>0</v>
      </c>
      <c r="E586" s="43">
        <f>'[6]Base clients'!E586</f>
        <v>0</v>
      </c>
      <c r="F586" s="43">
        <f>'[6]Base clients'!F586</f>
        <v>0</v>
      </c>
      <c r="G586" s="43">
        <f>'[6]Base clients'!G586</f>
        <v>0</v>
      </c>
      <c r="H586" s="43">
        <f>'[6]Base clients'!H586</f>
        <v>0</v>
      </c>
      <c r="I586" s="43">
        <f>'[6]Base clients'!I586</f>
        <v>0</v>
      </c>
      <c r="J586" s="43">
        <f>'[6]Base clients'!J586</f>
        <v>0</v>
      </c>
      <c r="K586" s="43">
        <f>'[6]Base clients'!K586</f>
        <v>0</v>
      </c>
      <c r="L586" s="43">
        <f>'[6]Base clients'!L586</f>
        <v>0</v>
      </c>
      <c r="M586" s="43">
        <f>'[6]Base clients'!M586</f>
        <v>0</v>
      </c>
      <c r="N586" s="43">
        <f>'[6]Base clients'!N586</f>
        <v>0</v>
      </c>
      <c r="O586" s="43">
        <f>'[6]Base clients'!O586</f>
        <v>0</v>
      </c>
      <c r="P586" s="43">
        <f>'[6]Base clients'!P586</f>
        <v>0</v>
      </c>
      <c r="Q586" s="43">
        <f>'[6]Base clients'!Q586</f>
        <v>0</v>
      </c>
    </row>
    <row r="587" spans="1:17" x14ac:dyDescent="0.25">
      <c r="A587" s="43" t="str">
        <f>'[6]Base clients'!A587</f>
        <v>C00582</v>
      </c>
      <c r="B587" s="43">
        <f>'[6]Base clients'!B587</f>
        <v>0</v>
      </c>
      <c r="C587" s="43">
        <f>'[6]Base clients'!C587</f>
        <v>0</v>
      </c>
      <c r="D587" s="43">
        <f>'[6]Base clients'!D587</f>
        <v>0</v>
      </c>
      <c r="E587" s="43">
        <f>'[6]Base clients'!E587</f>
        <v>0</v>
      </c>
      <c r="F587" s="43">
        <f>'[6]Base clients'!F587</f>
        <v>0</v>
      </c>
      <c r="G587" s="43">
        <f>'[6]Base clients'!G587</f>
        <v>0</v>
      </c>
      <c r="H587" s="43">
        <f>'[6]Base clients'!H587</f>
        <v>0</v>
      </c>
      <c r="I587" s="43">
        <f>'[6]Base clients'!I587</f>
        <v>0</v>
      </c>
      <c r="J587" s="43">
        <f>'[6]Base clients'!J587</f>
        <v>0</v>
      </c>
      <c r="K587" s="43">
        <f>'[6]Base clients'!K587</f>
        <v>0</v>
      </c>
      <c r="L587" s="43">
        <f>'[6]Base clients'!L587</f>
        <v>0</v>
      </c>
      <c r="M587" s="43">
        <f>'[6]Base clients'!M587</f>
        <v>0</v>
      </c>
      <c r="N587" s="43">
        <f>'[6]Base clients'!N587</f>
        <v>0</v>
      </c>
      <c r="O587" s="43">
        <f>'[6]Base clients'!O587</f>
        <v>0</v>
      </c>
      <c r="P587" s="43">
        <f>'[6]Base clients'!P587</f>
        <v>0</v>
      </c>
      <c r="Q587" s="43">
        <f>'[6]Base clients'!Q587</f>
        <v>0</v>
      </c>
    </row>
    <row r="588" spans="1:17" x14ac:dyDescent="0.25">
      <c r="A588" s="43" t="str">
        <f>'[6]Base clients'!A588</f>
        <v>C00583</v>
      </c>
      <c r="B588" s="43">
        <f>'[6]Base clients'!B588</f>
        <v>0</v>
      </c>
      <c r="C588" s="43">
        <f>'[6]Base clients'!C588</f>
        <v>0</v>
      </c>
      <c r="D588" s="43">
        <f>'[6]Base clients'!D588</f>
        <v>0</v>
      </c>
      <c r="E588" s="43">
        <f>'[6]Base clients'!E588</f>
        <v>0</v>
      </c>
      <c r="F588" s="43">
        <f>'[6]Base clients'!F588</f>
        <v>0</v>
      </c>
      <c r="G588" s="43">
        <f>'[6]Base clients'!G588</f>
        <v>0</v>
      </c>
      <c r="H588" s="43">
        <f>'[6]Base clients'!H588</f>
        <v>0</v>
      </c>
      <c r="I588" s="43">
        <f>'[6]Base clients'!I588</f>
        <v>0</v>
      </c>
      <c r="J588" s="43">
        <f>'[6]Base clients'!J588</f>
        <v>0</v>
      </c>
      <c r="K588" s="43">
        <f>'[6]Base clients'!K588</f>
        <v>0</v>
      </c>
      <c r="L588" s="43">
        <f>'[6]Base clients'!L588</f>
        <v>0</v>
      </c>
      <c r="M588" s="43">
        <f>'[6]Base clients'!M588</f>
        <v>0</v>
      </c>
      <c r="N588" s="43">
        <f>'[6]Base clients'!N588</f>
        <v>0</v>
      </c>
      <c r="O588" s="43">
        <f>'[6]Base clients'!O588</f>
        <v>0</v>
      </c>
      <c r="P588" s="43">
        <f>'[6]Base clients'!P588</f>
        <v>0</v>
      </c>
      <c r="Q588" s="43">
        <f>'[6]Base clients'!Q588</f>
        <v>0</v>
      </c>
    </row>
    <row r="589" spans="1:17" x14ac:dyDescent="0.25">
      <c r="A589" s="43" t="str">
        <f>'[6]Base clients'!A589</f>
        <v>C00584</v>
      </c>
      <c r="B589" s="43">
        <f>'[6]Base clients'!B589</f>
        <v>0</v>
      </c>
      <c r="C589" s="43">
        <f>'[6]Base clients'!C589</f>
        <v>0</v>
      </c>
      <c r="D589" s="43">
        <f>'[6]Base clients'!D589</f>
        <v>0</v>
      </c>
      <c r="E589" s="43">
        <f>'[6]Base clients'!E589</f>
        <v>0</v>
      </c>
      <c r="F589" s="43">
        <f>'[6]Base clients'!F589</f>
        <v>0</v>
      </c>
      <c r="G589" s="43">
        <f>'[6]Base clients'!G589</f>
        <v>0</v>
      </c>
      <c r="H589" s="43">
        <f>'[6]Base clients'!H589</f>
        <v>0</v>
      </c>
      <c r="I589" s="43">
        <f>'[6]Base clients'!I589</f>
        <v>0</v>
      </c>
      <c r="J589" s="43">
        <f>'[6]Base clients'!J589</f>
        <v>0</v>
      </c>
      <c r="K589" s="43">
        <f>'[6]Base clients'!K589</f>
        <v>0</v>
      </c>
      <c r="L589" s="43">
        <f>'[6]Base clients'!L589</f>
        <v>0</v>
      </c>
      <c r="M589" s="43">
        <f>'[6]Base clients'!M589</f>
        <v>0</v>
      </c>
      <c r="N589" s="43">
        <f>'[6]Base clients'!N589</f>
        <v>0</v>
      </c>
      <c r="O589" s="43">
        <f>'[6]Base clients'!O589</f>
        <v>0</v>
      </c>
      <c r="P589" s="43">
        <f>'[6]Base clients'!P589</f>
        <v>0</v>
      </c>
      <c r="Q589" s="43">
        <f>'[6]Base clients'!Q589</f>
        <v>0</v>
      </c>
    </row>
    <row r="590" spans="1:17" x14ac:dyDescent="0.25">
      <c r="A590" s="43" t="str">
        <f>'[6]Base clients'!A590</f>
        <v>C00585</v>
      </c>
      <c r="B590" s="43">
        <f>'[6]Base clients'!B590</f>
        <v>0</v>
      </c>
      <c r="C590" s="43">
        <f>'[6]Base clients'!C590</f>
        <v>0</v>
      </c>
      <c r="D590" s="43">
        <f>'[6]Base clients'!D590</f>
        <v>0</v>
      </c>
      <c r="E590" s="43">
        <f>'[6]Base clients'!E590</f>
        <v>0</v>
      </c>
      <c r="F590" s="43">
        <f>'[6]Base clients'!F590</f>
        <v>0</v>
      </c>
      <c r="G590" s="43">
        <f>'[6]Base clients'!G590</f>
        <v>0</v>
      </c>
      <c r="H590" s="43">
        <f>'[6]Base clients'!H590</f>
        <v>0</v>
      </c>
      <c r="I590" s="43">
        <f>'[6]Base clients'!I590</f>
        <v>0</v>
      </c>
      <c r="J590" s="43">
        <f>'[6]Base clients'!J590</f>
        <v>0</v>
      </c>
      <c r="K590" s="43">
        <f>'[6]Base clients'!K590</f>
        <v>0</v>
      </c>
      <c r="L590" s="43">
        <f>'[6]Base clients'!L590</f>
        <v>0</v>
      </c>
      <c r="M590" s="43">
        <f>'[6]Base clients'!M590</f>
        <v>0</v>
      </c>
      <c r="N590" s="43">
        <f>'[6]Base clients'!N590</f>
        <v>0</v>
      </c>
      <c r="O590" s="43">
        <f>'[6]Base clients'!O590</f>
        <v>0</v>
      </c>
      <c r="P590" s="43">
        <f>'[6]Base clients'!P590</f>
        <v>0</v>
      </c>
      <c r="Q590" s="43">
        <f>'[6]Base clients'!Q590</f>
        <v>0</v>
      </c>
    </row>
    <row r="591" spans="1:17" x14ac:dyDescent="0.25">
      <c r="A591" s="43" t="str">
        <f>'[6]Base clients'!A591</f>
        <v>C00586</v>
      </c>
      <c r="B591" s="43">
        <f>'[6]Base clients'!B591</f>
        <v>0</v>
      </c>
      <c r="C591" s="43">
        <f>'[6]Base clients'!C591</f>
        <v>0</v>
      </c>
      <c r="D591" s="43">
        <f>'[6]Base clients'!D591</f>
        <v>0</v>
      </c>
      <c r="E591" s="43">
        <f>'[6]Base clients'!E591</f>
        <v>0</v>
      </c>
      <c r="F591" s="43">
        <f>'[6]Base clients'!F591</f>
        <v>0</v>
      </c>
      <c r="G591" s="43">
        <f>'[6]Base clients'!G591</f>
        <v>0</v>
      </c>
      <c r="H591" s="43">
        <f>'[6]Base clients'!H591</f>
        <v>0</v>
      </c>
      <c r="I591" s="43">
        <f>'[6]Base clients'!I591</f>
        <v>0</v>
      </c>
      <c r="J591" s="43">
        <f>'[6]Base clients'!J591</f>
        <v>0</v>
      </c>
      <c r="K591" s="43">
        <f>'[6]Base clients'!K591</f>
        <v>0</v>
      </c>
      <c r="L591" s="43">
        <f>'[6]Base clients'!L591</f>
        <v>0</v>
      </c>
      <c r="M591" s="43">
        <f>'[6]Base clients'!M591</f>
        <v>0</v>
      </c>
      <c r="N591" s="43">
        <f>'[6]Base clients'!N591</f>
        <v>0</v>
      </c>
      <c r="O591" s="43">
        <f>'[6]Base clients'!O591</f>
        <v>0</v>
      </c>
      <c r="P591" s="43">
        <f>'[6]Base clients'!P591</f>
        <v>0</v>
      </c>
      <c r="Q591" s="43">
        <f>'[6]Base clients'!Q591</f>
        <v>0</v>
      </c>
    </row>
    <row r="592" spans="1:17" x14ac:dyDescent="0.25">
      <c r="A592" s="43" t="str">
        <f>'[6]Base clients'!A592</f>
        <v>C00587</v>
      </c>
      <c r="B592" s="43">
        <f>'[6]Base clients'!B592</f>
        <v>0</v>
      </c>
      <c r="C592" s="43">
        <f>'[6]Base clients'!C592</f>
        <v>0</v>
      </c>
      <c r="D592" s="43">
        <f>'[6]Base clients'!D592</f>
        <v>0</v>
      </c>
      <c r="E592" s="43">
        <f>'[6]Base clients'!E592</f>
        <v>0</v>
      </c>
      <c r="F592" s="43">
        <f>'[6]Base clients'!F592</f>
        <v>0</v>
      </c>
      <c r="G592" s="43">
        <f>'[6]Base clients'!G592</f>
        <v>0</v>
      </c>
      <c r="H592" s="43">
        <f>'[6]Base clients'!H592</f>
        <v>0</v>
      </c>
      <c r="I592" s="43">
        <f>'[6]Base clients'!I592</f>
        <v>0</v>
      </c>
      <c r="J592" s="43">
        <f>'[6]Base clients'!J592</f>
        <v>0</v>
      </c>
      <c r="K592" s="43">
        <f>'[6]Base clients'!K592</f>
        <v>0</v>
      </c>
      <c r="L592" s="43">
        <f>'[6]Base clients'!L592</f>
        <v>0</v>
      </c>
      <c r="M592" s="43">
        <f>'[6]Base clients'!M592</f>
        <v>0</v>
      </c>
      <c r="N592" s="43">
        <f>'[6]Base clients'!N592</f>
        <v>0</v>
      </c>
      <c r="O592" s="43">
        <f>'[6]Base clients'!O592</f>
        <v>0</v>
      </c>
      <c r="P592" s="43">
        <f>'[6]Base clients'!P592</f>
        <v>0</v>
      </c>
      <c r="Q592" s="43">
        <f>'[6]Base clients'!Q592</f>
        <v>0</v>
      </c>
    </row>
    <row r="593" spans="1:17" x14ac:dyDescent="0.25">
      <c r="A593" s="43" t="str">
        <f>'[6]Base clients'!A593</f>
        <v>C00588</v>
      </c>
      <c r="B593" s="43">
        <f>'[6]Base clients'!B593</f>
        <v>0</v>
      </c>
      <c r="C593" s="43">
        <f>'[6]Base clients'!C593</f>
        <v>0</v>
      </c>
      <c r="D593" s="43">
        <f>'[6]Base clients'!D593</f>
        <v>0</v>
      </c>
      <c r="E593" s="43">
        <f>'[6]Base clients'!E593</f>
        <v>0</v>
      </c>
      <c r="F593" s="43">
        <f>'[6]Base clients'!F593</f>
        <v>0</v>
      </c>
      <c r="G593" s="43">
        <f>'[6]Base clients'!G593</f>
        <v>0</v>
      </c>
      <c r="H593" s="43">
        <f>'[6]Base clients'!H593</f>
        <v>0</v>
      </c>
      <c r="I593" s="43">
        <f>'[6]Base clients'!I593</f>
        <v>0</v>
      </c>
      <c r="J593" s="43">
        <f>'[6]Base clients'!J593</f>
        <v>0</v>
      </c>
      <c r="K593" s="43">
        <f>'[6]Base clients'!K593</f>
        <v>0</v>
      </c>
      <c r="L593" s="43">
        <f>'[6]Base clients'!L593</f>
        <v>0</v>
      </c>
      <c r="M593" s="43">
        <f>'[6]Base clients'!M593</f>
        <v>0</v>
      </c>
      <c r="N593" s="43">
        <f>'[6]Base clients'!N593</f>
        <v>0</v>
      </c>
      <c r="O593" s="43">
        <f>'[6]Base clients'!O593</f>
        <v>0</v>
      </c>
      <c r="P593" s="43">
        <f>'[6]Base clients'!P593</f>
        <v>0</v>
      </c>
      <c r="Q593" s="43">
        <f>'[6]Base clients'!Q593</f>
        <v>0</v>
      </c>
    </row>
    <row r="594" spans="1:17" x14ac:dyDescent="0.25">
      <c r="A594" s="43" t="str">
        <f>'[6]Base clients'!A594</f>
        <v>C00589</v>
      </c>
      <c r="B594" s="43">
        <f>'[6]Base clients'!B594</f>
        <v>0</v>
      </c>
      <c r="C594" s="43">
        <f>'[6]Base clients'!C594</f>
        <v>0</v>
      </c>
      <c r="D594" s="43">
        <f>'[6]Base clients'!D594</f>
        <v>0</v>
      </c>
      <c r="E594" s="43">
        <f>'[6]Base clients'!E594</f>
        <v>0</v>
      </c>
      <c r="F594" s="43">
        <f>'[6]Base clients'!F594</f>
        <v>0</v>
      </c>
      <c r="G594" s="43">
        <f>'[6]Base clients'!G594</f>
        <v>0</v>
      </c>
      <c r="H594" s="43">
        <f>'[6]Base clients'!H594</f>
        <v>0</v>
      </c>
      <c r="I594" s="43">
        <f>'[6]Base clients'!I594</f>
        <v>0</v>
      </c>
      <c r="J594" s="43">
        <f>'[6]Base clients'!J594</f>
        <v>0</v>
      </c>
      <c r="K594" s="43">
        <f>'[6]Base clients'!K594</f>
        <v>0</v>
      </c>
      <c r="L594" s="43">
        <f>'[6]Base clients'!L594</f>
        <v>0</v>
      </c>
      <c r="M594" s="43">
        <f>'[6]Base clients'!M594</f>
        <v>0</v>
      </c>
      <c r="N594" s="43">
        <f>'[6]Base clients'!N594</f>
        <v>0</v>
      </c>
      <c r="O594" s="43">
        <f>'[6]Base clients'!O594</f>
        <v>0</v>
      </c>
      <c r="P594" s="43">
        <f>'[6]Base clients'!P594</f>
        <v>0</v>
      </c>
      <c r="Q594" s="43">
        <f>'[6]Base clients'!Q594</f>
        <v>0</v>
      </c>
    </row>
    <row r="595" spans="1:17" x14ac:dyDescent="0.25">
      <c r="A595" s="43" t="str">
        <f>'[6]Base clients'!A595</f>
        <v>C00590</v>
      </c>
      <c r="B595" s="43">
        <f>'[6]Base clients'!B595</f>
        <v>0</v>
      </c>
      <c r="C595" s="43">
        <f>'[6]Base clients'!C595</f>
        <v>0</v>
      </c>
      <c r="D595" s="43">
        <f>'[6]Base clients'!D595</f>
        <v>0</v>
      </c>
      <c r="E595" s="43">
        <f>'[6]Base clients'!E595</f>
        <v>0</v>
      </c>
      <c r="F595" s="43">
        <f>'[6]Base clients'!F595</f>
        <v>0</v>
      </c>
      <c r="G595" s="43">
        <f>'[6]Base clients'!G595</f>
        <v>0</v>
      </c>
      <c r="H595" s="43">
        <f>'[6]Base clients'!H595</f>
        <v>0</v>
      </c>
      <c r="I595" s="43">
        <f>'[6]Base clients'!I595</f>
        <v>0</v>
      </c>
      <c r="J595" s="43">
        <f>'[6]Base clients'!J595</f>
        <v>0</v>
      </c>
      <c r="K595" s="43">
        <f>'[6]Base clients'!K595</f>
        <v>0</v>
      </c>
      <c r="L595" s="43">
        <f>'[6]Base clients'!L595</f>
        <v>0</v>
      </c>
      <c r="M595" s="43">
        <f>'[6]Base clients'!M595</f>
        <v>0</v>
      </c>
      <c r="N595" s="43">
        <f>'[6]Base clients'!N595</f>
        <v>0</v>
      </c>
      <c r="O595" s="43">
        <f>'[6]Base clients'!O595</f>
        <v>0</v>
      </c>
      <c r="P595" s="43">
        <f>'[6]Base clients'!P595</f>
        <v>0</v>
      </c>
      <c r="Q595" s="43">
        <f>'[6]Base clients'!Q595</f>
        <v>0</v>
      </c>
    </row>
    <row r="596" spans="1:17" x14ac:dyDescent="0.25">
      <c r="A596" s="43" t="str">
        <f>'[6]Base clients'!A596</f>
        <v>C00591</v>
      </c>
      <c r="B596" s="43">
        <f>'[6]Base clients'!B596</f>
        <v>0</v>
      </c>
      <c r="C596" s="43">
        <f>'[6]Base clients'!C596</f>
        <v>0</v>
      </c>
      <c r="D596" s="43">
        <f>'[6]Base clients'!D596</f>
        <v>0</v>
      </c>
      <c r="E596" s="43">
        <f>'[6]Base clients'!E596</f>
        <v>0</v>
      </c>
      <c r="F596" s="43">
        <f>'[6]Base clients'!F596</f>
        <v>0</v>
      </c>
      <c r="G596" s="43">
        <f>'[6]Base clients'!G596</f>
        <v>0</v>
      </c>
      <c r="H596" s="43">
        <f>'[6]Base clients'!H596</f>
        <v>0</v>
      </c>
      <c r="I596" s="43">
        <f>'[6]Base clients'!I596</f>
        <v>0</v>
      </c>
      <c r="J596" s="43">
        <f>'[6]Base clients'!J596</f>
        <v>0</v>
      </c>
      <c r="K596" s="43">
        <f>'[6]Base clients'!K596</f>
        <v>0</v>
      </c>
      <c r="L596" s="43">
        <f>'[6]Base clients'!L596</f>
        <v>0</v>
      </c>
      <c r="M596" s="43">
        <f>'[6]Base clients'!M596</f>
        <v>0</v>
      </c>
      <c r="N596" s="43">
        <f>'[6]Base clients'!N596</f>
        <v>0</v>
      </c>
      <c r="O596" s="43">
        <f>'[6]Base clients'!O596</f>
        <v>0</v>
      </c>
      <c r="P596" s="43">
        <f>'[6]Base clients'!P596</f>
        <v>0</v>
      </c>
      <c r="Q596" s="43">
        <f>'[6]Base clients'!Q596</f>
        <v>0</v>
      </c>
    </row>
    <row r="597" spans="1:17" x14ac:dyDescent="0.25">
      <c r="A597" s="43" t="str">
        <f>'[6]Base clients'!A597</f>
        <v>C00592</v>
      </c>
      <c r="B597" s="43">
        <f>'[6]Base clients'!B597</f>
        <v>0</v>
      </c>
      <c r="C597" s="43">
        <f>'[6]Base clients'!C597</f>
        <v>0</v>
      </c>
      <c r="D597" s="43">
        <f>'[6]Base clients'!D597</f>
        <v>0</v>
      </c>
      <c r="E597" s="43">
        <f>'[6]Base clients'!E597</f>
        <v>0</v>
      </c>
      <c r="F597" s="43">
        <f>'[6]Base clients'!F597</f>
        <v>0</v>
      </c>
      <c r="G597" s="43">
        <f>'[6]Base clients'!G597</f>
        <v>0</v>
      </c>
      <c r="H597" s="43">
        <f>'[6]Base clients'!H597</f>
        <v>0</v>
      </c>
      <c r="I597" s="43">
        <f>'[6]Base clients'!I597</f>
        <v>0</v>
      </c>
      <c r="J597" s="43">
        <f>'[6]Base clients'!J597</f>
        <v>0</v>
      </c>
      <c r="K597" s="43">
        <f>'[6]Base clients'!K597</f>
        <v>0</v>
      </c>
      <c r="L597" s="43">
        <f>'[6]Base clients'!L597</f>
        <v>0</v>
      </c>
      <c r="M597" s="43">
        <f>'[6]Base clients'!M597</f>
        <v>0</v>
      </c>
      <c r="N597" s="43">
        <f>'[6]Base clients'!N597</f>
        <v>0</v>
      </c>
      <c r="O597" s="43">
        <f>'[6]Base clients'!O597</f>
        <v>0</v>
      </c>
      <c r="P597" s="43">
        <f>'[6]Base clients'!P597</f>
        <v>0</v>
      </c>
      <c r="Q597" s="43">
        <f>'[6]Base clients'!Q597</f>
        <v>0</v>
      </c>
    </row>
    <row r="598" spans="1:17" x14ac:dyDescent="0.25">
      <c r="A598" s="43" t="str">
        <f>'[6]Base clients'!A598</f>
        <v>C00593</v>
      </c>
      <c r="B598" s="43">
        <f>'[6]Base clients'!B598</f>
        <v>0</v>
      </c>
      <c r="C598" s="43">
        <f>'[6]Base clients'!C598</f>
        <v>0</v>
      </c>
      <c r="D598" s="43">
        <f>'[6]Base clients'!D598</f>
        <v>0</v>
      </c>
      <c r="E598" s="43">
        <f>'[6]Base clients'!E598</f>
        <v>0</v>
      </c>
      <c r="F598" s="43">
        <f>'[6]Base clients'!F598</f>
        <v>0</v>
      </c>
      <c r="G598" s="43">
        <f>'[6]Base clients'!G598</f>
        <v>0</v>
      </c>
      <c r="H598" s="43">
        <f>'[6]Base clients'!H598</f>
        <v>0</v>
      </c>
      <c r="I598" s="43">
        <f>'[6]Base clients'!I598</f>
        <v>0</v>
      </c>
      <c r="J598" s="43">
        <f>'[6]Base clients'!J598</f>
        <v>0</v>
      </c>
      <c r="K598" s="43">
        <f>'[6]Base clients'!K598</f>
        <v>0</v>
      </c>
      <c r="L598" s="43">
        <f>'[6]Base clients'!L598</f>
        <v>0</v>
      </c>
      <c r="M598" s="43">
        <f>'[6]Base clients'!M598</f>
        <v>0</v>
      </c>
      <c r="N598" s="43">
        <f>'[6]Base clients'!N598</f>
        <v>0</v>
      </c>
      <c r="O598" s="43">
        <f>'[6]Base clients'!O598</f>
        <v>0</v>
      </c>
      <c r="P598" s="43">
        <f>'[6]Base clients'!P598</f>
        <v>0</v>
      </c>
      <c r="Q598" s="43">
        <f>'[6]Base clients'!Q598</f>
        <v>0</v>
      </c>
    </row>
    <row r="599" spans="1:17" x14ac:dyDescent="0.25">
      <c r="A599" s="43" t="str">
        <f>'[6]Base clients'!A599</f>
        <v>C00594</v>
      </c>
      <c r="B599" s="43">
        <f>'[6]Base clients'!B599</f>
        <v>0</v>
      </c>
      <c r="C599" s="43">
        <f>'[6]Base clients'!C599</f>
        <v>0</v>
      </c>
      <c r="D599" s="43">
        <f>'[6]Base clients'!D599</f>
        <v>0</v>
      </c>
      <c r="E599" s="43">
        <f>'[6]Base clients'!E599</f>
        <v>0</v>
      </c>
      <c r="F599" s="43">
        <f>'[6]Base clients'!F599</f>
        <v>0</v>
      </c>
      <c r="G599" s="43">
        <f>'[6]Base clients'!G599</f>
        <v>0</v>
      </c>
      <c r="H599" s="43">
        <f>'[6]Base clients'!H599</f>
        <v>0</v>
      </c>
      <c r="I599" s="43">
        <f>'[6]Base clients'!I599</f>
        <v>0</v>
      </c>
      <c r="J599" s="43">
        <f>'[6]Base clients'!J599</f>
        <v>0</v>
      </c>
      <c r="K599" s="43">
        <f>'[6]Base clients'!K599</f>
        <v>0</v>
      </c>
      <c r="L599" s="43">
        <f>'[6]Base clients'!L599</f>
        <v>0</v>
      </c>
      <c r="M599" s="43">
        <f>'[6]Base clients'!M599</f>
        <v>0</v>
      </c>
      <c r="N599" s="43">
        <f>'[6]Base clients'!N599</f>
        <v>0</v>
      </c>
      <c r="O599" s="43">
        <f>'[6]Base clients'!O599</f>
        <v>0</v>
      </c>
      <c r="P599" s="43">
        <f>'[6]Base clients'!P599</f>
        <v>0</v>
      </c>
      <c r="Q599" s="43">
        <f>'[6]Base clients'!Q599</f>
        <v>0</v>
      </c>
    </row>
    <row r="600" spans="1:17" x14ac:dyDescent="0.25">
      <c r="A600" s="43" t="str">
        <f>'[6]Base clients'!A600</f>
        <v>C00595</v>
      </c>
      <c r="B600" s="43">
        <f>'[6]Base clients'!B600</f>
        <v>0</v>
      </c>
      <c r="C600" s="43">
        <f>'[6]Base clients'!C600</f>
        <v>0</v>
      </c>
      <c r="D600" s="43">
        <f>'[6]Base clients'!D600</f>
        <v>0</v>
      </c>
      <c r="E600" s="43">
        <f>'[6]Base clients'!E600</f>
        <v>0</v>
      </c>
      <c r="F600" s="43">
        <f>'[6]Base clients'!F600</f>
        <v>0</v>
      </c>
      <c r="G600" s="43">
        <f>'[6]Base clients'!G600</f>
        <v>0</v>
      </c>
      <c r="H600" s="43">
        <f>'[6]Base clients'!H600</f>
        <v>0</v>
      </c>
      <c r="I600" s="43">
        <f>'[6]Base clients'!I600</f>
        <v>0</v>
      </c>
      <c r="J600" s="43">
        <f>'[6]Base clients'!J600</f>
        <v>0</v>
      </c>
      <c r="K600" s="43">
        <f>'[6]Base clients'!K600</f>
        <v>0</v>
      </c>
      <c r="L600" s="43">
        <f>'[6]Base clients'!L600</f>
        <v>0</v>
      </c>
      <c r="M600" s="43">
        <f>'[6]Base clients'!M600</f>
        <v>0</v>
      </c>
      <c r="N600" s="43">
        <f>'[6]Base clients'!N600</f>
        <v>0</v>
      </c>
      <c r="O600" s="43">
        <f>'[6]Base clients'!O600</f>
        <v>0</v>
      </c>
      <c r="P600" s="43">
        <f>'[6]Base clients'!P600</f>
        <v>0</v>
      </c>
      <c r="Q600" s="43">
        <f>'[6]Base clients'!Q600</f>
        <v>0</v>
      </c>
    </row>
    <row r="601" spans="1:17" x14ac:dyDescent="0.25">
      <c r="A601" s="43" t="str">
        <f>'[6]Base clients'!A601</f>
        <v>C00596</v>
      </c>
      <c r="B601" s="43">
        <f>'[6]Base clients'!B601</f>
        <v>0</v>
      </c>
      <c r="C601" s="43">
        <f>'[6]Base clients'!C601</f>
        <v>0</v>
      </c>
      <c r="D601" s="43">
        <f>'[6]Base clients'!D601</f>
        <v>0</v>
      </c>
      <c r="E601" s="43">
        <f>'[6]Base clients'!E601</f>
        <v>0</v>
      </c>
      <c r="F601" s="43">
        <f>'[6]Base clients'!F601</f>
        <v>0</v>
      </c>
      <c r="G601" s="43">
        <f>'[6]Base clients'!G601</f>
        <v>0</v>
      </c>
      <c r="H601" s="43">
        <f>'[6]Base clients'!H601</f>
        <v>0</v>
      </c>
      <c r="I601" s="43">
        <f>'[6]Base clients'!I601</f>
        <v>0</v>
      </c>
      <c r="J601" s="43">
        <f>'[6]Base clients'!J601</f>
        <v>0</v>
      </c>
      <c r="K601" s="43">
        <f>'[6]Base clients'!K601</f>
        <v>0</v>
      </c>
      <c r="L601" s="43">
        <f>'[6]Base clients'!L601</f>
        <v>0</v>
      </c>
      <c r="M601" s="43">
        <f>'[6]Base clients'!M601</f>
        <v>0</v>
      </c>
      <c r="N601" s="43">
        <f>'[6]Base clients'!N601</f>
        <v>0</v>
      </c>
      <c r="O601" s="43">
        <f>'[6]Base clients'!O601</f>
        <v>0</v>
      </c>
      <c r="P601" s="43">
        <f>'[6]Base clients'!P601</f>
        <v>0</v>
      </c>
      <c r="Q601" s="43">
        <f>'[6]Base clients'!Q601</f>
        <v>0</v>
      </c>
    </row>
    <row r="602" spans="1:17" x14ac:dyDescent="0.25">
      <c r="A602" s="43" t="str">
        <f>'[6]Base clients'!A602</f>
        <v>C00597</v>
      </c>
      <c r="B602" s="43">
        <f>'[6]Base clients'!B602</f>
        <v>0</v>
      </c>
      <c r="C602" s="43">
        <f>'[6]Base clients'!C602</f>
        <v>0</v>
      </c>
      <c r="D602" s="43">
        <f>'[6]Base clients'!D602</f>
        <v>0</v>
      </c>
      <c r="E602" s="43">
        <f>'[6]Base clients'!E602</f>
        <v>0</v>
      </c>
      <c r="F602" s="43">
        <f>'[6]Base clients'!F602</f>
        <v>0</v>
      </c>
      <c r="G602" s="43">
        <f>'[6]Base clients'!G602</f>
        <v>0</v>
      </c>
      <c r="H602" s="43">
        <f>'[6]Base clients'!H602</f>
        <v>0</v>
      </c>
      <c r="I602" s="43">
        <f>'[6]Base clients'!I602</f>
        <v>0</v>
      </c>
      <c r="J602" s="43">
        <f>'[6]Base clients'!J602</f>
        <v>0</v>
      </c>
      <c r="K602" s="43">
        <f>'[6]Base clients'!K602</f>
        <v>0</v>
      </c>
      <c r="L602" s="43">
        <f>'[6]Base clients'!L602</f>
        <v>0</v>
      </c>
      <c r="M602" s="43">
        <f>'[6]Base clients'!M602</f>
        <v>0</v>
      </c>
      <c r="N602" s="43">
        <f>'[6]Base clients'!N602</f>
        <v>0</v>
      </c>
      <c r="O602" s="43">
        <f>'[6]Base clients'!O602</f>
        <v>0</v>
      </c>
      <c r="P602" s="43">
        <f>'[6]Base clients'!P602</f>
        <v>0</v>
      </c>
      <c r="Q602" s="43">
        <f>'[6]Base clients'!Q602</f>
        <v>0</v>
      </c>
    </row>
    <row r="603" spans="1:17" x14ac:dyDescent="0.25">
      <c r="A603" s="43" t="str">
        <f>'[6]Base clients'!A603</f>
        <v>C00598</v>
      </c>
      <c r="B603" s="43">
        <f>'[6]Base clients'!B603</f>
        <v>0</v>
      </c>
      <c r="C603" s="43">
        <f>'[6]Base clients'!C603</f>
        <v>0</v>
      </c>
      <c r="D603" s="43">
        <f>'[6]Base clients'!D603</f>
        <v>0</v>
      </c>
      <c r="E603" s="43">
        <f>'[6]Base clients'!E603</f>
        <v>0</v>
      </c>
      <c r="F603" s="43">
        <f>'[6]Base clients'!F603</f>
        <v>0</v>
      </c>
      <c r="G603" s="43">
        <f>'[6]Base clients'!G603</f>
        <v>0</v>
      </c>
      <c r="H603" s="43">
        <f>'[6]Base clients'!H603</f>
        <v>0</v>
      </c>
      <c r="I603" s="43">
        <f>'[6]Base clients'!I603</f>
        <v>0</v>
      </c>
      <c r="J603" s="43">
        <f>'[6]Base clients'!J603</f>
        <v>0</v>
      </c>
      <c r="K603" s="43">
        <f>'[6]Base clients'!K603</f>
        <v>0</v>
      </c>
      <c r="L603" s="43">
        <f>'[6]Base clients'!L603</f>
        <v>0</v>
      </c>
      <c r="M603" s="43">
        <f>'[6]Base clients'!M603</f>
        <v>0</v>
      </c>
      <c r="N603" s="43">
        <f>'[6]Base clients'!N603</f>
        <v>0</v>
      </c>
      <c r="O603" s="43">
        <f>'[6]Base clients'!O603</f>
        <v>0</v>
      </c>
      <c r="P603" s="43">
        <f>'[6]Base clients'!P603</f>
        <v>0</v>
      </c>
      <c r="Q603" s="43">
        <f>'[6]Base clients'!Q603</f>
        <v>0</v>
      </c>
    </row>
    <row r="604" spans="1:17" x14ac:dyDescent="0.25">
      <c r="A604" s="43" t="str">
        <f>'[6]Base clients'!A604</f>
        <v>C00599</v>
      </c>
      <c r="B604" s="43">
        <f>'[6]Base clients'!B604</f>
        <v>0</v>
      </c>
      <c r="C604" s="43">
        <f>'[6]Base clients'!C604</f>
        <v>0</v>
      </c>
      <c r="D604" s="43">
        <f>'[6]Base clients'!D604</f>
        <v>0</v>
      </c>
      <c r="E604" s="43">
        <f>'[6]Base clients'!E604</f>
        <v>0</v>
      </c>
      <c r="F604" s="43">
        <f>'[6]Base clients'!F604</f>
        <v>0</v>
      </c>
      <c r="G604" s="43">
        <f>'[6]Base clients'!G604</f>
        <v>0</v>
      </c>
      <c r="H604" s="43">
        <f>'[6]Base clients'!H604</f>
        <v>0</v>
      </c>
      <c r="I604" s="43">
        <f>'[6]Base clients'!I604</f>
        <v>0</v>
      </c>
      <c r="J604" s="43">
        <f>'[6]Base clients'!J604</f>
        <v>0</v>
      </c>
      <c r="K604" s="43">
        <f>'[6]Base clients'!K604</f>
        <v>0</v>
      </c>
      <c r="L604" s="43">
        <f>'[6]Base clients'!L604</f>
        <v>0</v>
      </c>
      <c r="M604" s="43">
        <f>'[6]Base clients'!M604</f>
        <v>0</v>
      </c>
      <c r="N604" s="43">
        <f>'[6]Base clients'!N604</f>
        <v>0</v>
      </c>
      <c r="O604" s="43">
        <f>'[6]Base clients'!O604</f>
        <v>0</v>
      </c>
      <c r="P604" s="43">
        <f>'[6]Base clients'!P604</f>
        <v>0</v>
      </c>
      <c r="Q604" s="43">
        <f>'[6]Base clients'!Q604</f>
        <v>0</v>
      </c>
    </row>
    <row r="605" spans="1:17" x14ac:dyDescent="0.25">
      <c r="A605" s="43" t="str">
        <f>'[6]Base clients'!A605</f>
        <v>C00600</v>
      </c>
      <c r="B605" s="43">
        <f>'[6]Base clients'!B605</f>
        <v>0</v>
      </c>
      <c r="C605" s="43">
        <f>'[6]Base clients'!C605</f>
        <v>0</v>
      </c>
      <c r="D605" s="43">
        <f>'[6]Base clients'!D605</f>
        <v>0</v>
      </c>
      <c r="E605" s="43">
        <f>'[6]Base clients'!E605</f>
        <v>0</v>
      </c>
      <c r="F605" s="43">
        <f>'[6]Base clients'!F605</f>
        <v>0</v>
      </c>
      <c r="G605" s="43">
        <f>'[6]Base clients'!G605</f>
        <v>0</v>
      </c>
      <c r="H605" s="43">
        <f>'[6]Base clients'!H605</f>
        <v>0</v>
      </c>
      <c r="I605" s="43">
        <f>'[6]Base clients'!I605</f>
        <v>0</v>
      </c>
      <c r="J605" s="43">
        <f>'[6]Base clients'!J605</f>
        <v>0</v>
      </c>
      <c r="K605" s="43">
        <f>'[6]Base clients'!K605</f>
        <v>0</v>
      </c>
      <c r="L605" s="43">
        <f>'[6]Base clients'!L605</f>
        <v>0</v>
      </c>
      <c r="M605" s="43">
        <f>'[6]Base clients'!M605</f>
        <v>0</v>
      </c>
      <c r="N605" s="43">
        <f>'[6]Base clients'!N605</f>
        <v>0</v>
      </c>
      <c r="O605" s="43">
        <f>'[6]Base clients'!O605</f>
        <v>0</v>
      </c>
      <c r="P605" s="43">
        <f>'[6]Base clients'!P605</f>
        <v>0</v>
      </c>
      <c r="Q605" s="43">
        <f>'[6]Base clients'!Q605</f>
        <v>0</v>
      </c>
    </row>
    <row r="606" spans="1:17" x14ac:dyDescent="0.25">
      <c r="A606" s="43" t="str">
        <f>'[6]Base clients'!A606</f>
        <v>C00601</v>
      </c>
      <c r="B606" s="43">
        <f>'[6]Base clients'!B606</f>
        <v>0</v>
      </c>
      <c r="C606" s="43">
        <f>'[6]Base clients'!C606</f>
        <v>0</v>
      </c>
      <c r="D606" s="43">
        <f>'[6]Base clients'!D606</f>
        <v>0</v>
      </c>
      <c r="E606" s="43">
        <f>'[6]Base clients'!E606</f>
        <v>0</v>
      </c>
      <c r="F606" s="43">
        <f>'[6]Base clients'!F606</f>
        <v>0</v>
      </c>
      <c r="G606" s="43">
        <f>'[6]Base clients'!G606</f>
        <v>0</v>
      </c>
      <c r="H606" s="43">
        <f>'[6]Base clients'!H606</f>
        <v>0</v>
      </c>
      <c r="I606" s="43">
        <f>'[6]Base clients'!I606</f>
        <v>0</v>
      </c>
      <c r="J606" s="43">
        <f>'[6]Base clients'!J606</f>
        <v>0</v>
      </c>
      <c r="K606" s="43">
        <f>'[6]Base clients'!K606</f>
        <v>0</v>
      </c>
      <c r="L606" s="43">
        <f>'[6]Base clients'!L606</f>
        <v>0</v>
      </c>
      <c r="M606" s="43">
        <f>'[6]Base clients'!M606</f>
        <v>0</v>
      </c>
      <c r="N606" s="43">
        <f>'[6]Base clients'!N606</f>
        <v>0</v>
      </c>
      <c r="O606" s="43">
        <f>'[6]Base clients'!O606</f>
        <v>0</v>
      </c>
      <c r="P606" s="43">
        <f>'[6]Base clients'!P606</f>
        <v>0</v>
      </c>
      <c r="Q606" s="43">
        <f>'[6]Base clients'!Q606</f>
        <v>0</v>
      </c>
    </row>
    <row r="607" spans="1:17" x14ac:dyDescent="0.25">
      <c r="A607" s="43" t="str">
        <f>'[6]Base clients'!A607</f>
        <v>C00602</v>
      </c>
      <c r="B607" s="43">
        <f>'[6]Base clients'!B607</f>
        <v>0</v>
      </c>
      <c r="C607" s="43">
        <f>'[6]Base clients'!C607</f>
        <v>0</v>
      </c>
      <c r="D607" s="43">
        <f>'[6]Base clients'!D607</f>
        <v>0</v>
      </c>
      <c r="E607" s="43">
        <f>'[6]Base clients'!E607</f>
        <v>0</v>
      </c>
      <c r="F607" s="43">
        <f>'[6]Base clients'!F607</f>
        <v>0</v>
      </c>
      <c r="G607" s="43">
        <f>'[6]Base clients'!G607</f>
        <v>0</v>
      </c>
      <c r="H607" s="43">
        <f>'[6]Base clients'!H607</f>
        <v>0</v>
      </c>
      <c r="I607" s="43">
        <f>'[6]Base clients'!I607</f>
        <v>0</v>
      </c>
      <c r="J607" s="43">
        <f>'[6]Base clients'!J607</f>
        <v>0</v>
      </c>
      <c r="K607" s="43">
        <f>'[6]Base clients'!K607</f>
        <v>0</v>
      </c>
      <c r="L607" s="43">
        <f>'[6]Base clients'!L607</f>
        <v>0</v>
      </c>
      <c r="M607" s="43">
        <f>'[6]Base clients'!M607</f>
        <v>0</v>
      </c>
      <c r="N607" s="43">
        <f>'[6]Base clients'!N607</f>
        <v>0</v>
      </c>
      <c r="O607" s="43">
        <f>'[6]Base clients'!O607</f>
        <v>0</v>
      </c>
      <c r="P607" s="43">
        <f>'[6]Base clients'!P607</f>
        <v>0</v>
      </c>
      <c r="Q607" s="43">
        <f>'[6]Base clients'!Q607</f>
        <v>0</v>
      </c>
    </row>
    <row r="608" spans="1:17" x14ac:dyDescent="0.25">
      <c r="A608" s="43" t="str">
        <f>'[6]Base clients'!A608</f>
        <v>C00603</v>
      </c>
      <c r="B608" s="43">
        <f>'[6]Base clients'!B608</f>
        <v>0</v>
      </c>
      <c r="C608" s="43">
        <f>'[6]Base clients'!C608</f>
        <v>0</v>
      </c>
      <c r="D608" s="43">
        <f>'[6]Base clients'!D608</f>
        <v>0</v>
      </c>
      <c r="E608" s="43">
        <f>'[6]Base clients'!E608</f>
        <v>0</v>
      </c>
      <c r="F608" s="43">
        <f>'[6]Base clients'!F608</f>
        <v>0</v>
      </c>
      <c r="G608" s="43">
        <f>'[6]Base clients'!G608</f>
        <v>0</v>
      </c>
      <c r="H608" s="43">
        <f>'[6]Base clients'!H608</f>
        <v>0</v>
      </c>
      <c r="I608" s="43">
        <f>'[6]Base clients'!I608</f>
        <v>0</v>
      </c>
      <c r="J608" s="43">
        <f>'[6]Base clients'!J608</f>
        <v>0</v>
      </c>
      <c r="K608" s="43">
        <f>'[6]Base clients'!K608</f>
        <v>0</v>
      </c>
      <c r="L608" s="43">
        <f>'[6]Base clients'!L608</f>
        <v>0</v>
      </c>
      <c r="M608" s="43">
        <f>'[6]Base clients'!M608</f>
        <v>0</v>
      </c>
      <c r="N608" s="43">
        <f>'[6]Base clients'!N608</f>
        <v>0</v>
      </c>
      <c r="O608" s="43">
        <f>'[6]Base clients'!O608</f>
        <v>0</v>
      </c>
      <c r="P608" s="43">
        <f>'[6]Base clients'!P608</f>
        <v>0</v>
      </c>
      <c r="Q608" s="43">
        <f>'[6]Base clients'!Q608</f>
        <v>0</v>
      </c>
    </row>
    <row r="609" spans="1:17" x14ac:dyDescent="0.25">
      <c r="A609" s="43" t="str">
        <f>'[6]Base clients'!A609</f>
        <v>C00604</v>
      </c>
      <c r="B609" s="43">
        <f>'[6]Base clients'!B609</f>
        <v>0</v>
      </c>
      <c r="C609" s="43">
        <f>'[6]Base clients'!C609</f>
        <v>0</v>
      </c>
      <c r="D609" s="43">
        <f>'[6]Base clients'!D609</f>
        <v>0</v>
      </c>
      <c r="E609" s="43">
        <f>'[6]Base clients'!E609</f>
        <v>0</v>
      </c>
      <c r="F609" s="43">
        <f>'[6]Base clients'!F609</f>
        <v>0</v>
      </c>
      <c r="G609" s="43">
        <f>'[6]Base clients'!G609</f>
        <v>0</v>
      </c>
      <c r="H609" s="43">
        <f>'[6]Base clients'!H609</f>
        <v>0</v>
      </c>
      <c r="I609" s="43">
        <f>'[6]Base clients'!I609</f>
        <v>0</v>
      </c>
      <c r="J609" s="43">
        <f>'[6]Base clients'!J609</f>
        <v>0</v>
      </c>
      <c r="K609" s="43">
        <f>'[6]Base clients'!K609</f>
        <v>0</v>
      </c>
      <c r="L609" s="43">
        <f>'[6]Base clients'!L609</f>
        <v>0</v>
      </c>
      <c r="M609" s="43">
        <f>'[6]Base clients'!M609</f>
        <v>0</v>
      </c>
      <c r="N609" s="43">
        <f>'[6]Base clients'!N609</f>
        <v>0</v>
      </c>
      <c r="O609" s="43">
        <f>'[6]Base clients'!O609</f>
        <v>0</v>
      </c>
      <c r="P609" s="43">
        <f>'[6]Base clients'!P609</f>
        <v>0</v>
      </c>
      <c r="Q609" s="43">
        <f>'[6]Base clients'!Q609</f>
        <v>0</v>
      </c>
    </row>
    <row r="610" spans="1:17" x14ac:dyDescent="0.25">
      <c r="A610" s="43" t="str">
        <f>'[6]Base clients'!A610</f>
        <v>C00605</v>
      </c>
      <c r="B610" s="43">
        <f>'[6]Base clients'!B610</f>
        <v>0</v>
      </c>
      <c r="C610" s="43">
        <f>'[6]Base clients'!C610</f>
        <v>0</v>
      </c>
      <c r="D610" s="43">
        <f>'[6]Base clients'!D610</f>
        <v>0</v>
      </c>
      <c r="E610" s="43">
        <f>'[6]Base clients'!E610</f>
        <v>0</v>
      </c>
      <c r="F610" s="43">
        <f>'[6]Base clients'!F610</f>
        <v>0</v>
      </c>
      <c r="G610" s="43">
        <f>'[6]Base clients'!G610</f>
        <v>0</v>
      </c>
      <c r="H610" s="43">
        <f>'[6]Base clients'!H610</f>
        <v>0</v>
      </c>
      <c r="I610" s="43">
        <f>'[6]Base clients'!I610</f>
        <v>0</v>
      </c>
      <c r="J610" s="43">
        <f>'[6]Base clients'!J610</f>
        <v>0</v>
      </c>
      <c r="K610" s="43">
        <f>'[6]Base clients'!K610</f>
        <v>0</v>
      </c>
      <c r="L610" s="43">
        <f>'[6]Base clients'!L610</f>
        <v>0</v>
      </c>
      <c r="M610" s="43">
        <f>'[6]Base clients'!M610</f>
        <v>0</v>
      </c>
      <c r="N610" s="43">
        <f>'[6]Base clients'!N610</f>
        <v>0</v>
      </c>
      <c r="O610" s="43">
        <f>'[6]Base clients'!O610</f>
        <v>0</v>
      </c>
      <c r="P610" s="43">
        <f>'[6]Base clients'!P610</f>
        <v>0</v>
      </c>
      <c r="Q610" s="43">
        <f>'[6]Base clients'!Q610</f>
        <v>0</v>
      </c>
    </row>
    <row r="611" spans="1:17" x14ac:dyDescent="0.25">
      <c r="A611" s="43" t="str">
        <f>'[6]Base clients'!A611</f>
        <v>C00606</v>
      </c>
      <c r="B611" s="43">
        <f>'[6]Base clients'!B611</f>
        <v>0</v>
      </c>
      <c r="C611" s="43">
        <f>'[6]Base clients'!C611</f>
        <v>0</v>
      </c>
      <c r="D611" s="43">
        <f>'[6]Base clients'!D611</f>
        <v>0</v>
      </c>
      <c r="E611" s="43">
        <f>'[6]Base clients'!E611</f>
        <v>0</v>
      </c>
      <c r="F611" s="43">
        <f>'[6]Base clients'!F611</f>
        <v>0</v>
      </c>
      <c r="G611" s="43">
        <f>'[6]Base clients'!G611</f>
        <v>0</v>
      </c>
      <c r="H611" s="43">
        <f>'[6]Base clients'!H611</f>
        <v>0</v>
      </c>
      <c r="I611" s="43">
        <f>'[6]Base clients'!I611</f>
        <v>0</v>
      </c>
      <c r="J611" s="43">
        <f>'[6]Base clients'!J611</f>
        <v>0</v>
      </c>
      <c r="K611" s="43">
        <f>'[6]Base clients'!K611</f>
        <v>0</v>
      </c>
      <c r="L611" s="43">
        <f>'[6]Base clients'!L611</f>
        <v>0</v>
      </c>
      <c r="M611" s="43">
        <f>'[6]Base clients'!M611</f>
        <v>0</v>
      </c>
      <c r="N611" s="43">
        <f>'[6]Base clients'!N611</f>
        <v>0</v>
      </c>
      <c r="O611" s="43">
        <f>'[6]Base clients'!O611</f>
        <v>0</v>
      </c>
      <c r="P611" s="43">
        <f>'[6]Base clients'!P611</f>
        <v>0</v>
      </c>
      <c r="Q611" s="43">
        <f>'[6]Base clients'!Q611</f>
        <v>0</v>
      </c>
    </row>
    <row r="612" spans="1:17" x14ac:dyDescent="0.25">
      <c r="A612" s="43" t="str">
        <f>'[6]Base clients'!A612</f>
        <v>C00607</v>
      </c>
      <c r="B612" s="43">
        <f>'[6]Base clients'!B612</f>
        <v>0</v>
      </c>
      <c r="C612" s="43">
        <f>'[6]Base clients'!C612</f>
        <v>0</v>
      </c>
      <c r="D612" s="43">
        <f>'[6]Base clients'!D612</f>
        <v>0</v>
      </c>
      <c r="E612" s="43">
        <f>'[6]Base clients'!E612</f>
        <v>0</v>
      </c>
      <c r="F612" s="43">
        <f>'[6]Base clients'!F612</f>
        <v>0</v>
      </c>
      <c r="G612" s="43">
        <f>'[6]Base clients'!G612</f>
        <v>0</v>
      </c>
      <c r="H612" s="43">
        <f>'[6]Base clients'!H612</f>
        <v>0</v>
      </c>
      <c r="I612" s="43">
        <f>'[6]Base clients'!I612</f>
        <v>0</v>
      </c>
      <c r="J612" s="43">
        <f>'[6]Base clients'!J612</f>
        <v>0</v>
      </c>
      <c r="K612" s="43">
        <f>'[6]Base clients'!K612</f>
        <v>0</v>
      </c>
      <c r="L612" s="43">
        <f>'[6]Base clients'!L612</f>
        <v>0</v>
      </c>
      <c r="M612" s="43">
        <f>'[6]Base clients'!M612</f>
        <v>0</v>
      </c>
      <c r="N612" s="43">
        <f>'[6]Base clients'!N612</f>
        <v>0</v>
      </c>
      <c r="O612" s="43">
        <f>'[6]Base clients'!O612</f>
        <v>0</v>
      </c>
      <c r="P612" s="43">
        <f>'[6]Base clients'!P612</f>
        <v>0</v>
      </c>
      <c r="Q612" s="43">
        <f>'[6]Base clients'!Q612</f>
        <v>0</v>
      </c>
    </row>
    <row r="613" spans="1:17" x14ac:dyDescent="0.25">
      <c r="A613" s="43" t="str">
        <f>'[6]Base clients'!A613</f>
        <v>C00608</v>
      </c>
      <c r="B613" s="43">
        <f>'[6]Base clients'!B613</f>
        <v>0</v>
      </c>
      <c r="C613" s="43">
        <f>'[6]Base clients'!C613</f>
        <v>0</v>
      </c>
      <c r="D613" s="43">
        <f>'[6]Base clients'!D613</f>
        <v>0</v>
      </c>
      <c r="E613" s="43">
        <f>'[6]Base clients'!E613</f>
        <v>0</v>
      </c>
      <c r="F613" s="43">
        <f>'[6]Base clients'!F613</f>
        <v>0</v>
      </c>
      <c r="G613" s="43">
        <f>'[6]Base clients'!G613</f>
        <v>0</v>
      </c>
      <c r="H613" s="43">
        <f>'[6]Base clients'!H613</f>
        <v>0</v>
      </c>
      <c r="I613" s="43">
        <f>'[6]Base clients'!I613</f>
        <v>0</v>
      </c>
      <c r="J613" s="43">
        <f>'[6]Base clients'!J613</f>
        <v>0</v>
      </c>
      <c r="K613" s="43">
        <f>'[6]Base clients'!K613</f>
        <v>0</v>
      </c>
      <c r="L613" s="43">
        <f>'[6]Base clients'!L613</f>
        <v>0</v>
      </c>
      <c r="M613" s="43">
        <f>'[6]Base clients'!M613</f>
        <v>0</v>
      </c>
      <c r="N613" s="43">
        <f>'[6]Base clients'!N613</f>
        <v>0</v>
      </c>
      <c r="O613" s="43">
        <f>'[6]Base clients'!O613</f>
        <v>0</v>
      </c>
      <c r="P613" s="43">
        <f>'[6]Base clients'!P613</f>
        <v>0</v>
      </c>
      <c r="Q613" s="43">
        <f>'[6]Base clients'!Q613</f>
        <v>0</v>
      </c>
    </row>
    <row r="614" spans="1:17" x14ac:dyDescent="0.25">
      <c r="A614" s="43" t="str">
        <f>'[6]Base clients'!A614</f>
        <v>C00609</v>
      </c>
      <c r="B614" s="43">
        <f>'[6]Base clients'!B614</f>
        <v>0</v>
      </c>
      <c r="C614" s="43">
        <f>'[6]Base clients'!C614</f>
        <v>0</v>
      </c>
      <c r="D614" s="43">
        <f>'[6]Base clients'!D614</f>
        <v>0</v>
      </c>
      <c r="E614" s="43">
        <f>'[6]Base clients'!E614</f>
        <v>0</v>
      </c>
      <c r="F614" s="43">
        <f>'[6]Base clients'!F614</f>
        <v>0</v>
      </c>
      <c r="G614" s="43">
        <f>'[6]Base clients'!G614</f>
        <v>0</v>
      </c>
      <c r="H614" s="43">
        <f>'[6]Base clients'!H614</f>
        <v>0</v>
      </c>
      <c r="I614" s="43">
        <f>'[6]Base clients'!I614</f>
        <v>0</v>
      </c>
      <c r="J614" s="43">
        <f>'[6]Base clients'!J614</f>
        <v>0</v>
      </c>
      <c r="K614" s="43">
        <f>'[6]Base clients'!K614</f>
        <v>0</v>
      </c>
      <c r="L614" s="43">
        <f>'[6]Base clients'!L614</f>
        <v>0</v>
      </c>
      <c r="M614" s="43">
        <f>'[6]Base clients'!M614</f>
        <v>0</v>
      </c>
      <c r="N614" s="43">
        <f>'[6]Base clients'!N614</f>
        <v>0</v>
      </c>
      <c r="O614" s="43">
        <f>'[6]Base clients'!O614</f>
        <v>0</v>
      </c>
      <c r="P614" s="43">
        <f>'[6]Base clients'!P614</f>
        <v>0</v>
      </c>
      <c r="Q614" s="43">
        <f>'[6]Base clients'!Q614</f>
        <v>0</v>
      </c>
    </row>
    <row r="615" spans="1:17" x14ac:dyDescent="0.25">
      <c r="A615" s="43" t="str">
        <f>'[6]Base clients'!A615</f>
        <v>C00610</v>
      </c>
      <c r="B615" s="43">
        <f>'[6]Base clients'!B615</f>
        <v>0</v>
      </c>
      <c r="C615" s="43">
        <f>'[6]Base clients'!C615</f>
        <v>0</v>
      </c>
      <c r="D615" s="43">
        <f>'[6]Base clients'!D615</f>
        <v>0</v>
      </c>
      <c r="E615" s="43">
        <f>'[6]Base clients'!E615</f>
        <v>0</v>
      </c>
      <c r="F615" s="43">
        <f>'[6]Base clients'!F615</f>
        <v>0</v>
      </c>
      <c r="G615" s="43">
        <f>'[6]Base clients'!G615</f>
        <v>0</v>
      </c>
      <c r="H615" s="43">
        <f>'[6]Base clients'!H615</f>
        <v>0</v>
      </c>
      <c r="I615" s="43">
        <f>'[6]Base clients'!I615</f>
        <v>0</v>
      </c>
      <c r="J615" s="43">
        <f>'[6]Base clients'!J615</f>
        <v>0</v>
      </c>
      <c r="K615" s="43">
        <f>'[6]Base clients'!K615</f>
        <v>0</v>
      </c>
      <c r="L615" s="43">
        <f>'[6]Base clients'!L615</f>
        <v>0</v>
      </c>
      <c r="M615" s="43">
        <f>'[6]Base clients'!M615</f>
        <v>0</v>
      </c>
      <c r="N615" s="43">
        <f>'[6]Base clients'!N615</f>
        <v>0</v>
      </c>
      <c r="O615" s="43">
        <f>'[6]Base clients'!O615</f>
        <v>0</v>
      </c>
      <c r="P615" s="43">
        <f>'[6]Base clients'!P615</f>
        <v>0</v>
      </c>
      <c r="Q615" s="43">
        <f>'[6]Base clients'!Q615</f>
        <v>0</v>
      </c>
    </row>
    <row r="616" spans="1:17" x14ac:dyDescent="0.25">
      <c r="A616" s="43" t="str">
        <f>'[6]Base clients'!A616</f>
        <v>C00611</v>
      </c>
      <c r="B616" s="43">
        <f>'[6]Base clients'!B616</f>
        <v>0</v>
      </c>
      <c r="C616" s="43">
        <f>'[6]Base clients'!C616</f>
        <v>0</v>
      </c>
      <c r="D616" s="43">
        <f>'[6]Base clients'!D616</f>
        <v>0</v>
      </c>
      <c r="E616" s="43">
        <f>'[6]Base clients'!E616</f>
        <v>0</v>
      </c>
      <c r="F616" s="43">
        <f>'[6]Base clients'!F616</f>
        <v>0</v>
      </c>
      <c r="G616" s="43">
        <f>'[6]Base clients'!G616</f>
        <v>0</v>
      </c>
      <c r="H616" s="43">
        <f>'[6]Base clients'!H616</f>
        <v>0</v>
      </c>
      <c r="I616" s="43">
        <f>'[6]Base clients'!I616</f>
        <v>0</v>
      </c>
      <c r="J616" s="43">
        <f>'[6]Base clients'!J616</f>
        <v>0</v>
      </c>
      <c r="K616" s="43">
        <f>'[6]Base clients'!K616</f>
        <v>0</v>
      </c>
      <c r="L616" s="43">
        <f>'[6]Base clients'!L616</f>
        <v>0</v>
      </c>
      <c r="M616" s="43">
        <f>'[6]Base clients'!M616</f>
        <v>0</v>
      </c>
      <c r="N616" s="43">
        <f>'[6]Base clients'!N616</f>
        <v>0</v>
      </c>
      <c r="O616" s="43">
        <f>'[6]Base clients'!O616</f>
        <v>0</v>
      </c>
      <c r="P616" s="43">
        <f>'[6]Base clients'!P616</f>
        <v>0</v>
      </c>
      <c r="Q616" s="43">
        <f>'[6]Base clients'!Q616</f>
        <v>0</v>
      </c>
    </row>
    <row r="617" spans="1:17" x14ac:dyDescent="0.25">
      <c r="A617" s="43" t="str">
        <f>'[6]Base clients'!A617</f>
        <v>C00612</v>
      </c>
      <c r="B617" s="43">
        <f>'[6]Base clients'!B617</f>
        <v>0</v>
      </c>
      <c r="C617" s="43">
        <f>'[6]Base clients'!C617</f>
        <v>0</v>
      </c>
      <c r="D617" s="43">
        <f>'[6]Base clients'!D617</f>
        <v>0</v>
      </c>
      <c r="E617" s="43">
        <f>'[6]Base clients'!E617</f>
        <v>0</v>
      </c>
      <c r="F617" s="43">
        <f>'[6]Base clients'!F617</f>
        <v>0</v>
      </c>
      <c r="G617" s="43">
        <f>'[6]Base clients'!G617</f>
        <v>0</v>
      </c>
      <c r="H617" s="43">
        <f>'[6]Base clients'!H617</f>
        <v>0</v>
      </c>
      <c r="I617" s="43">
        <f>'[6]Base clients'!I617</f>
        <v>0</v>
      </c>
      <c r="J617" s="43">
        <f>'[6]Base clients'!J617</f>
        <v>0</v>
      </c>
      <c r="K617" s="43">
        <f>'[6]Base clients'!K617</f>
        <v>0</v>
      </c>
      <c r="L617" s="43">
        <f>'[6]Base clients'!L617</f>
        <v>0</v>
      </c>
      <c r="M617" s="43">
        <f>'[6]Base clients'!M617</f>
        <v>0</v>
      </c>
      <c r="N617" s="43">
        <f>'[6]Base clients'!N617</f>
        <v>0</v>
      </c>
      <c r="O617" s="43">
        <f>'[6]Base clients'!O617</f>
        <v>0</v>
      </c>
      <c r="P617" s="43">
        <f>'[6]Base clients'!P617</f>
        <v>0</v>
      </c>
      <c r="Q617" s="43">
        <f>'[6]Base clients'!Q617</f>
        <v>0</v>
      </c>
    </row>
    <row r="618" spans="1:17" x14ac:dyDescent="0.25">
      <c r="A618" s="43" t="str">
        <f>'[6]Base clients'!A618</f>
        <v>C00613</v>
      </c>
      <c r="B618" s="43">
        <f>'[6]Base clients'!B618</f>
        <v>0</v>
      </c>
      <c r="C618" s="43">
        <f>'[6]Base clients'!C618</f>
        <v>0</v>
      </c>
      <c r="D618" s="43">
        <f>'[6]Base clients'!D618</f>
        <v>0</v>
      </c>
      <c r="E618" s="43">
        <f>'[6]Base clients'!E618</f>
        <v>0</v>
      </c>
      <c r="F618" s="43">
        <f>'[6]Base clients'!F618</f>
        <v>0</v>
      </c>
      <c r="G618" s="43">
        <f>'[6]Base clients'!G618</f>
        <v>0</v>
      </c>
      <c r="H618" s="43">
        <f>'[6]Base clients'!H618</f>
        <v>0</v>
      </c>
      <c r="I618" s="43">
        <f>'[6]Base clients'!I618</f>
        <v>0</v>
      </c>
      <c r="J618" s="43">
        <f>'[6]Base clients'!J618</f>
        <v>0</v>
      </c>
      <c r="K618" s="43">
        <f>'[6]Base clients'!K618</f>
        <v>0</v>
      </c>
      <c r="L618" s="43">
        <f>'[6]Base clients'!L618</f>
        <v>0</v>
      </c>
      <c r="M618" s="43">
        <f>'[6]Base clients'!M618</f>
        <v>0</v>
      </c>
      <c r="N618" s="43">
        <f>'[6]Base clients'!N618</f>
        <v>0</v>
      </c>
      <c r="O618" s="43">
        <f>'[6]Base clients'!O618</f>
        <v>0</v>
      </c>
      <c r="P618" s="43">
        <f>'[6]Base clients'!P618</f>
        <v>0</v>
      </c>
      <c r="Q618" s="43">
        <f>'[6]Base clients'!Q618</f>
        <v>0</v>
      </c>
    </row>
    <row r="619" spans="1:17" x14ac:dyDescent="0.25">
      <c r="A619" s="43" t="str">
        <f>'[6]Base clients'!A619</f>
        <v>C00614</v>
      </c>
      <c r="B619" s="43">
        <f>'[6]Base clients'!B619</f>
        <v>0</v>
      </c>
      <c r="C619" s="43">
        <f>'[6]Base clients'!C619</f>
        <v>0</v>
      </c>
      <c r="D619" s="43">
        <f>'[6]Base clients'!D619</f>
        <v>0</v>
      </c>
      <c r="E619" s="43">
        <f>'[6]Base clients'!E619</f>
        <v>0</v>
      </c>
      <c r="F619" s="43">
        <f>'[6]Base clients'!F619</f>
        <v>0</v>
      </c>
      <c r="G619" s="43">
        <f>'[6]Base clients'!G619</f>
        <v>0</v>
      </c>
      <c r="H619" s="43">
        <f>'[6]Base clients'!H619</f>
        <v>0</v>
      </c>
      <c r="I619" s="43">
        <f>'[6]Base clients'!I619</f>
        <v>0</v>
      </c>
      <c r="J619" s="43">
        <f>'[6]Base clients'!J619</f>
        <v>0</v>
      </c>
      <c r="K619" s="43">
        <f>'[6]Base clients'!K619</f>
        <v>0</v>
      </c>
      <c r="L619" s="43">
        <f>'[6]Base clients'!L619</f>
        <v>0</v>
      </c>
      <c r="M619" s="43">
        <f>'[6]Base clients'!M619</f>
        <v>0</v>
      </c>
      <c r="N619" s="43">
        <f>'[6]Base clients'!N619</f>
        <v>0</v>
      </c>
      <c r="O619" s="43">
        <f>'[6]Base clients'!O619</f>
        <v>0</v>
      </c>
      <c r="P619" s="43">
        <f>'[6]Base clients'!P619</f>
        <v>0</v>
      </c>
      <c r="Q619" s="43">
        <f>'[6]Base clients'!Q619</f>
        <v>0</v>
      </c>
    </row>
    <row r="620" spans="1:17" x14ac:dyDescent="0.25">
      <c r="A620" s="43" t="str">
        <f>'[6]Base clients'!A620</f>
        <v>C00615</v>
      </c>
      <c r="B620" s="43">
        <f>'[6]Base clients'!B620</f>
        <v>0</v>
      </c>
      <c r="C620" s="43">
        <f>'[6]Base clients'!C620</f>
        <v>0</v>
      </c>
      <c r="D620" s="43">
        <f>'[6]Base clients'!D620</f>
        <v>0</v>
      </c>
      <c r="E620" s="43">
        <f>'[6]Base clients'!E620</f>
        <v>0</v>
      </c>
      <c r="F620" s="43">
        <f>'[6]Base clients'!F620</f>
        <v>0</v>
      </c>
      <c r="G620" s="43">
        <f>'[6]Base clients'!G620</f>
        <v>0</v>
      </c>
      <c r="H620" s="43">
        <f>'[6]Base clients'!H620</f>
        <v>0</v>
      </c>
      <c r="I620" s="43">
        <f>'[6]Base clients'!I620</f>
        <v>0</v>
      </c>
      <c r="J620" s="43">
        <f>'[6]Base clients'!J620</f>
        <v>0</v>
      </c>
      <c r="K620" s="43">
        <f>'[6]Base clients'!K620</f>
        <v>0</v>
      </c>
      <c r="L620" s="43">
        <f>'[6]Base clients'!L620</f>
        <v>0</v>
      </c>
      <c r="M620" s="43">
        <f>'[6]Base clients'!M620</f>
        <v>0</v>
      </c>
      <c r="N620" s="43">
        <f>'[6]Base clients'!N620</f>
        <v>0</v>
      </c>
      <c r="O620" s="43">
        <f>'[6]Base clients'!O620</f>
        <v>0</v>
      </c>
      <c r="P620" s="43">
        <f>'[6]Base clients'!P620</f>
        <v>0</v>
      </c>
      <c r="Q620" s="43">
        <f>'[6]Base clients'!Q620</f>
        <v>0</v>
      </c>
    </row>
    <row r="621" spans="1:17" x14ac:dyDescent="0.25">
      <c r="A621" s="43" t="str">
        <f>'[6]Base clients'!A621</f>
        <v>C00616</v>
      </c>
      <c r="B621" s="43">
        <f>'[6]Base clients'!B621</f>
        <v>0</v>
      </c>
      <c r="C621" s="43">
        <f>'[6]Base clients'!C621</f>
        <v>0</v>
      </c>
      <c r="D621" s="43">
        <f>'[6]Base clients'!D621</f>
        <v>0</v>
      </c>
      <c r="E621" s="43">
        <f>'[6]Base clients'!E621</f>
        <v>0</v>
      </c>
      <c r="F621" s="43">
        <f>'[6]Base clients'!F621</f>
        <v>0</v>
      </c>
      <c r="G621" s="43">
        <f>'[6]Base clients'!G621</f>
        <v>0</v>
      </c>
      <c r="H621" s="43">
        <f>'[6]Base clients'!H621</f>
        <v>0</v>
      </c>
      <c r="I621" s="43">
        <f>'[6]Base clients'!I621</f>
        <v>0</v>
      </c>
      <c r="J621" s="43">
        <f>'[6]Base clients'!J621</f>
        <v>0</v>
      </c>
      <c r="K621" s="43">
        <f>'[6]Base clients'!K621</f>
        <v>0</v>
      </c>
      <c r="L621" s="43">
        <f>'[6]Base clients'!L621</f>
        <v>0</v>
      </c>
      <c r="M621" s="43">
        <f>'[6]Base clients'!M621</f>
        <v>0</v>
      </c>
      <c r="N621" s="43">
        <f>'[6]Base clients'!N621</f>
        <v>0</v>
      </c>
      <c r="O621" s="43">
        <f>'[6]Base clients'!O621</f>
        <v>0</v>
      </c>
      <c r="P621" s="43">
        <f>'[6]Base clients'!P621</f>
        <v>0</v>
      </c>
      <c r="Q621" s="43">
        <f>'[6]Base clients'!Q621</f>
        <v>0</v>
      </c>
    </row>
    <row r="622" spans="1:17" x14ac:dyDescent="0.25">
      <c r="A622" s="43" t="str">
        <f>'[6]Base clients'!A622</f>
        <v>C00617</v>
      </c>
      <c r="B622" s="43">
        <f>'[6]Base clients'!B622</f>
        <v>0</v>
      </c>
      <c r="C622" s="43">
        <f>'[6]Base clients'!C622</f>
        <v>0</v>
      </c>
      <c r="D622" s="43">
        <f>'[6]Base clients'!D622</f>
        <v>0</v>
      </c>
      <c r="E622" s="43">
        <f>'[6]Base clients'!E622</f>
        <v>0</v>
      </c>
      <c r="F622" s="43">
        <f>'[6]Base clients'!F622</f>
        <v>0</v>
      </c>
      <c r="G622" s="43">
        <f>'[6]Base clients'!G622</f>
        <v>0</v>
      </c>
      <c r="H622" s="43">
        <f>'[6]Base clients'!H622</f>
        <v>0</v>
      </c>
      <c r="I622" s="43">
        <f>'[6]Base clients'!I622</f>
        <v>0</v>
      </c>
      <c r="J622" s="43">
        <f>'[6]Base clients'!J622</f>
        <v>0</v>
      </c>
      <c r="K622" s="43">
        <f>'[6]Base clients'!K622</f>
        <v>0</v>
      </c>
      <c r="L622" s="43">
        <f>'[6]Base clients'!L622</f>
        <v>0</v>
      </c>
      <c r="M622" s="43">
        <f>'[6]Base clients'!M622</f>
        <v>0</v>
      </c>
      <c r="N622" s="43">
        <f>'[6]Base clients'!N622</f>
        <v>0</v>
      </c>
      <c r="O622" s="43">
        <f>'[6]Base clients'!O622</f>
        <v>0</v>
      </c>
      <c r="P622" s="43">
        <f>'[6]Base clients'!P622</f>
        <v>0</v>
      </c>
      <c r="Q622" s="43">
        <f>'[6]Base clients'!Q622</f>
        <v>0</v>
      </c>
    </row>
    <row r="623" spans="1:17" x14ac:dyDescent="0.25">
      <c r="A623" s="43" t="str">
        <f>'[6]Base clients'!A623</f>
        <v>C00618</v>
      </c>
      <c r="B623" s="43">
        <f>'[6]Base clients'!B623</f>
        <v>0</v>
      </c>
      <c r="C623" s="43">
        <f>'[6]Base clients'!C623</f>
        <v>0</v>
      </c>
      <c r="D623" s="43">
        <f>'[6]Base clients'!D623</f>
        <v>0</v>
      </c>
      <c r="E623" s="43">
        <f>'[6]Base clients'!E623</f>
        <v>0</v>
      </c>
      <c r="F623" s="43">
        <f>'[6]Base clients'!F623</f>
        <v>0</v>
      </c>
      <c r="G623" s="43">
        <f>'[6]Base clients'!G623</f>
        <v>0</v>
      </c>
      <c r="H623" s="43">
        <f>'[6]Base clients'!H623</f>
        <v>0</v>
      </c>
      <c r="I623" s="43">
        <f>'[6]Base clients'!I623</f>
        <v>0</v>
      </c>
      <c r="J623" s="43">
        <f>'[6]Base clients'!J623</f>
        <v>0</v>
      </c>
      <c r="K623" s="43">
        <f>'[6]Base clients'!K623</f>
        <v>0</v>
      </c>
      <c r="L623" s="43">
        <f>'[6]Base clients'!L623</f>
        <v>0</v>
      </c>
      <c r="M623" s="43">
        <f>'[6]Base clients'!M623</f>
        <v>0</v>
      </c>
      <c r="N623" s="43">
        <f>'[6]Base clients'!N623</f>
        <v>0</v>
      </c>
      <c r="O623" s="43">
        <f>'[6]Base clients'!O623</f>
        <v>0</v>
      </c>
      <c r="P623" s="43">
        <f>'[6]Base clients'!P623</f>
        <v>0</v>
      </c>
      <c r="Q623" s="43">
        <f>'[6]Base clients'!Q623</f>
        <v>0</v>
      </c>
    </row>
    <row r="624" spans="1:17" x14ac:dyDescent="0.25">
      <c r="A624" s="43" t="str">
        <f>'[6]Base clients'!A624</f>
        <v>C00619</v>
      </c>
      <c r="B624" s="43">
        <f>'[6]Base clients'!B624</f>
        <v>0</v>
      </c>
      <c r="C624" s="43">
        <f>'[6]Base clients'!C624</f>
        <v>0</v>
      </c>
      <c r="D624" s="43">
        <f>'[6]Base clients'!D624</f>
        <v>0</v>
      </c>
      <c r="E624" s="43">
        <f>'[6]Base clients'!E624</f>
        <v>0</v>
      </c>
      <c r="F624" s="43">
        <f>'[6]Base clients'!F624</f>
        <v>0</v>
      </c>
      <c r="G624" s="43">
        <f>'[6]Base clients'!G624</f>
        <v>0</v>
      </c>
      <c r="H624" s="43">
        <f>'[6]Base clients'!H624</f>
        <v>0</v>
      </c>
      <c r="I624" s="43">
        <f>'[6]Base clients'!I624</f>
        <v>0</v>
      </c>
      <c r="J624" s="43">
        <f>'[6]Base clients'!J624</f>
        <v>0</v>
      </c>
      <c r="K624" s="43">
        <f>'[6]Base clients'!K624</f>
        <v>0</v>
      </c>
      <c r="L624" s="43">
        <f>'[6]Base clients'!L624</f>
        <v>0</v>
      </c>
      <c r="M624" s="43">
        <f>'[6]Base clients'!M624</f>
        <v>0</v>
      </c>
      <c r="N624" s="43">
        <f>'[6]Base clients'!N624</f>
        <v>0</v>
      </c>
      <c r="O624" s="43">
        <f>'[6]Base clients'!O624</f>
        <v>0</v>
      </c>
      <c r="P624" s="43">
        <f>'[6]Base clients'!P624</f>
        <v>0</v>
      </c>
      <c r="Q624" s="43">
        <f>'[6]Base clients'!Q624</f>
        <v>0</v>
      </c>
    </row>
    <row r="625" spans="1:17" x14ac:dyDescent="0.25">
      <c r="A625" s="43" t="str">
        <f>'[6]Base clients'!A625</f>
        <v>C00620</v>
      </c>
      <c r="B625" s="43">
        <f>'[6]Base clients'!B625</f>
        <v>0</v>
      </c>
      <c r="C625" s="43">
        <f>'[6]Base clients'!C625</f>
        <v>0</v>
      </c>
      <c r="D625" s="43">
        <f>'[6]Base clients'!D625</f>
        <v>0</v>
      </c>
      <c r="E625" s="43">
        <f>'[6]Base clients'!E625</f>
        <v>0</v>
      </c>
      <c r="F625" s="43">
        <f>'[6]Base clients'!F625</f>
        <v>0</v>
      </c>
      <c r="G625" s="43">
        <f>'[6]Base clients'!G625</f>
        <v>0</v>
      </c>
      <c r="H625" s="43">
        <f>'[6]Base clients'!H625</f>
        <v>0</v>
      </c>
      <c r="I625" s="43">
        <f>'[6]Base clients'!I625</f>
        <v>0</v>
      </c>
      <c r="J625" s="43">
        <f>'[6]Base clients'!J625</f>
        <v>0</v>
      </c>
      <c r="K625" s="43">
        <f>'[6]Base clients'!K625</f>
        <v>0</v>
      </c>
      <c r="L625" s="43">
        <f>'[6]Base clients'!L625</f>
        <v>0</v>
      </c>
      <c r="M625" s="43">
        <f>'[6]Base clients'!M625</f>
        <v>0</v>
      </c>
      <c r="N625" s="43">
        <f>'[6]Base clients'!N625</f>
        <v>0</v>
      </c>
      <c r="O625" s="43">
        <f>'[6]Base clients'!O625</f>
        <v>0</v>
      </c>
      <c r="P625" s="43">
        <f>'[6]Base clients'!P625</f>
        <v>0</v>
      </c>
      <c r="Q625" s="43">
        <f>'[6]Base clients'!Q625</f>
        <v>0</v>
      </c>
    </row>
    <row r="626" spans="1:17" x14ac:dyDescent="0.25">
      <c r="A626" s="43" t="str">
        <f>'[6]Base clients'!A626</f>
        <v>C00621</v>
      </c>
      <c r="B626" s="43">
        <f>'[6]Base clients'!B626</f>
        <v>0</v>
      </c>
      <c r="C626" s="43">
        <f>'[6]Base clients'!C626</f>
        <v>0</v>
      </c>
      <c r="D626" s="43">
        <f>'[6]Base clients'!D626</f>
        <v>0</v>
      </c>
      <c r="E626" s="43">
        <f>'[6]Base clients'!E626</f>
        <v>0</v>
      </c>
      <c r="F626" s="43">
        <f>'[6]Base clients'!F626</f>
        <v>0</v>
      </c>
      <c r="G626" s="43">
        <f>'[6]Base clients'!G626</f>
        <v>0</v>
      </c>
      <c r="H626" s="43">
        <f>'[6]Base clients'!H626</f>
        <v>0</v>
      </c>
      <c r="I626" s="43">
        <f>'[6]Base clients'!I626</f>
        <v>0</v>
      </c>
      <c r="J626" s="43">
        <f>'[6]Base clients'!J626</f>
        <v>0</v>
      </c>
      <c r="K626" s="43">
        <f>'[6]Base clients'!K626</f>
        <v>0</v>
      </c>
      <c r="L626" s="43">
        <f>'[6]Base clients'!L626</f>
        <v>0</v>
      </c>
      <c r="M626" s="43">
        <f>'[6]Base clients'!M626</f>
        <v>0</v>
      </c>
      <c r="N626" s="43">
        <f>'[6]Base clients'!N626</f>
        <v>0</v>
      </c>
      <c r="O626" s="43">
        <f>'[6]Base clients'!O626</f>
        <v>0</v>
      </c>
      <c r="P626" s="43">
        <f>'[6]Base clients'!P626</f>
        <v>0</v>
      </c>
      <c r="Q626" s="43">
        <f>'[6]Base clients'!Q626</f>
        <v>0</v>
      </c>
    </row>
    <row r="627" spans="1:17" x14ac:dyDescent="0.25">
      <c r="A627" s="43" t="str">
        <f>'[6]Base clients'!A627</f>
        <v>C00622</v>
      </c>
      <c r="B627" s="43">
        <f>'[6]Base clients'!B627</f>
        <v>0</v>
      </c>
      <c r="C627" s="43">
        <f>'[6]Base clients'!C627</f>
        <v>0</v>
      </c>
      <c r="D627" s="43">
        <f>'[6]Base clients'!D627</f>
        <v>0</v>
      </c>
      <c r="E627" s="43">
        <f>'[6]Base clients'!E627</f>
        <v>0</v>
      </c>
      <c r="F627" s="43">
        <f>'[6]Base clients'!F627</f>
        <v>0</v>
      </c>
      <c r="G627" s="43">
        <f>'[6]Base clients'!G627</f>
        <v>0</v>
      </c>
      <c r="H627" s="43">
        <f>'[6]Base clients'!H627</f>
        <v>0</v>
      </c>
      <c r="I627" s="43">
        <f>'[6]Base clients'!I627</f>
        <v>0</v>
      </c>
      <c r="J627" s="43">
        <f>'[6]Base clients'!J627</f>
        <v>0</v>
      </c>
      <c r="K627" s="43">
        <f>'[6]Base clients'!K627</f>
        <v>0</v>
      </c>
      <c r="L627" s="43">
        <f>'[6]Base clients'!L627</f>
        <v>0</v>
      </c>
      <c r="M627" s="43">
        <f>'[6]Base clients'!M627</f>
        <v>0</v>
      </c>
      <c r="N627" s="43">
        <f>'[6]Base clients'!N627</f>
        <v>0</v>
      </c>
      <c r="O627" s="43">
        <f>'[6]Base clients'!O627</f>
        <v>0</v>
      </c>
      <c r="P627" s="43">
        <f>'[6]Base clients'!P627</f>
        <v>0</v>
      </c>
      <c r="Q627" s="43">
        <f>'[6]Base clients'!Q627</f>
        <v>0</v>
      </c>
    </row>
    <row r="628" spans="1:17" x14ac:dyDescent="0.25">
      <c r="A628" s="43" t="str">
        <f>'[6]Base clients'!A628</f>
        <v>C00623</v>
      </c>
      <c r="B628" s="43">
        <f>'[6]Base clients'!B628</f>
        <v>0</v>
      </c>
      <c r="C628" s="43">
        <f>'[6]Base clients'!C628</f>
        <v>0</v>
      </c>
      <c r="D628" s="43">
        <f>'[6]Base clients'!D628</f>
        <v>0</v>
      </c>
      <c r="E628" s="43">
        <f>'[6]Base clients'!E628</f>
        <v>0</v>
      </c>
      <c r="F628" s="43">
        <f>'[6]Base clients'!F628</f>
        <v>0</v>
      </c>
      <c r="G628" s="43">
        <f>'[6]Base clients'!G628</f>
        <v>0</v>
      </c>
      <c r="H628" s="43">
        <f>'[6]Base clients'!H628</f>
        <v>0</v>
      </c>
      <c r="I628" s="43">
        <f>'[6]Base clients'!I628</f>
        <v>0</v>
      </c>
      <c r="J628" s="43">
        <f>'[6]Base clients'!J628</f>
        <v>0</v>
      </c>
      <c r="K628" s="43">
        <f>'[6]Base clients'!K628</f>
        <v>0</v>
      </c>
      <c r="L628" s="43">
        <f>'[6]Base clients'!L628</f>
        <v>0</v>
      </c>
      <c r="M628" s="43">
        <f>'[6]Base clients'!M628</f>
        <v>0</v>
      </c>
      <c r="N628" s="43">
        <f>'[6]Base clients'!N628</f>
        <v>0</v>
      </c>
      <c r="O628" s="43">
        <f>'[6]Base clients'!O628</f>
        <v>0</v>
      </c>
      <c r="P628" s="43">
        <f>'[6]Base clients'!P628</f>
        <v>0</v>
      </c>
      <c r="Q628" s="43">
        <f>'[6]Base clients'!Q628</f>
        <v>0</v>
      </c>
    </row>
    <row r="629" spans="1:17" x14ac:dyDescent="0.25">
      <c r="A629" s="43" t="str">
        <f>'[6]Base clients'!A629</f>
        <v>C00624</v>
      </c>
      <c r="B629" s="43">
        <f>'[6]Base clients'!B629</f>
        <v>0</v>
      </c>
      <c r="C629" s="43">
        <f>'[6]Base clients'!C629</f>
        <v>0</v>
      </c>
      <c r="D629" s="43">
        <f>'[6]Base clients'!D629</f>
        <v>0</v>
      </c>
      <c r="E629" s="43">
        <f>'[6]Base clients'!E629</f>
        <v>0</v>
      </c>
      <c r="F629" s="43">
        <f>'[6]Base clients'!F629</f>
        <v>0</v>
      </c>
      <c r="G629" s="43">
        <f>'[6]Base clients'!G629</f>
        <v>0</v>
      </c>
      <c r="H629" s="43">
        <f>'[6]Base clients'!H629</f>
        <v>0</v>
      </c>
      <c r="I629" s="43">
        <f>'[6]Base clients'!I629</f>
        <v>0</v>
      </c>
      <c r="J629" s="43">
        <f>'[6]Base clients'!J629</f>
        <v>0</v>
      </c>
      <c r="K629" s="43">
        <f>'[6]Base clients'!K629</f>
        <v>0</v>
      </c>
      <c r="L629" s="43">
        <f>'[6]Base clients'!L629</f>
        <v>0</v>
      </c>
      <c r="M629" s="43">
        <f>'[6]Base clients'!M629</f>
        <v>0</v>
      </c>
      <c r="N629" s="43">
        <f>'[6]Base clients'!N629</f>
        <v>0</v>
      </c>
      <c r="O629" s="43">
        <f>'[6]Base clients'!O629</f>
        <v>0</v>
      </c>
      <c r="P629" s="43">
        <f>'[6]Base clients'!P629</f>
        <v>0</v>
      </c>
      <c r="Q629" s="43">
        <f>'[6]Base clients'!Q629</f>
        <v>0</v>
      </c>
    </row>
    <row r="630" spans="1:17" x14ac:dyDescent="0.25">
      <c r="A630" s="43" t="str">
        <f>'[6]Base clients'!A630</f>
        <v>C00625</v>
      </c>
      <c r="B630" s="43">
        <f>'[6]Base clients'!B630</f>
        <v>0</v>
      </c>
      <c r="C630" s="43">
        <f>'[6]Base clients'!C630</f>
        <v>0</v>
      </c>
      <c r="D630" s="43">
        <f>'[6]Base clients'!D630</f>
        <v>0</v>
      </c>
      <c r="E630" s="43">
        <f>'[6]Base clients'!E630</f>
        <v>0</v>
      </c>
      <c r="F630" s="43">
        <f>'[6]Base clients'!F630</f>
        <v>0</v>
      </c>
      <c r="G630" s="43">
        <f>'[6]Base clients'!G630</f>
        <v>0</v>
      </c>
      <c r="H630" s="43">
        <f>'[6]Base clients'!H630</f>
        <v>0</v>
      </c>
      <c r="I630" s="43">
        <f>'[6]Base clients'!I630</f>
        <v>0</v>
      </c>
      <c r="J630" s="43">
        <f>'[6]Base clients'!J630</f>
        <v>0</v>
      </c>
      <c r="K630" s="43">
        <f>'[6]Base clients'!K630</f>
        <v>0</v>
      </c>
      <c r="L630" s="43">
        <f>'[6]Base clients'!L630</f>
        <v>0</v>
      </c>
      <c r="M630" s="43">
        <f>'[6]Base clients'!M630</f>
        <v>0</v>
      </c>
      <c r="N630" s="43">
        <f>'[6]Base clients'!N630</f>
        <v>0</v>
      </c>
      <c r="O630" s="43">
        <f>'[6]Base clients'!O630</f>
        <v>0</v>
      </c>
      <c r="P630" s="43">
        <f>'[6]Base clients'!P630</f>
        <v>0</v>
      </c>
      <c r="Q630" s="43">
        <f>'[6]Base clients'!Q630</f>
        <v>0</v>
      </c>
    </row>
    <row r="631" spans="1:17" x14ac:dyDescent="0.25">
      <c r="A631" s="43" t="str">
        <f>'[6]Base clients'!A631</f>
        <v>C00626</v>
      </c>
      <c r="B631" s="43">
        <f>'[6]Base clients'!B631</f>
        <v>0</v>
      </c>
      <c r="C631" s="43">
        <f>'[6]Base clients'!C631</f>
        <v>0</v>
      </c>
      <c r="D631" s="43">
        <f>'[6]Base clients'!D631</f>
        <v>0</v>
      </c>
      <c r="E631" s="43">
        <f>'[6]Base clients'!E631</f>
        <v>0</v>
      </c>
      <c r="F631" s="43">
        <f>'[6]Base clients'!F631</f>
        <v>0</v>
      </c>
      <c r="G631" s="43">
        <f>'[6]Base clients'!G631</f>
        <v>0</v>
      </c>
      <c r="H631" s="43">
        <f>'[6]Base clients'!H631</f>
        <v>0</v>
      </c>
      <c r="I631" s="43">
        <f>'[6]Base clients'!I631</f>
        <v>0</v>
      </c>
      <c r="J631" s="43">
        <f>'[6]Base clients'!J631</f>
        <v>0</v>
      </c>
      <c r="K631" s="43">
        <f>'[6]Base clients'!K631</f>
        <v>0</v>
      </c>
      <c r="L631" s="43">
        <f>'[6]Base clients'!L631</f>
        <v>0</v>
      </c>
      <c r="M631" s="43">
        <f>'[6]Base clients'!M631</f>
        <v>0</v>
      </c>
      <c r="N631" s="43">
        <f>'[6]Base clients'!N631</f>
        <v>0</v>
      </c>
      <c r="O631" s="43">
        <f>'[6]Base clients'!O631</f>
        <v>0</v>
      </c>
      <c r="P631" s="43">
        <f>'[6]Base clients'!P631</f>
        <v>0</v>
      </c>
      <c r="Q631" s="43">
        <f>'[6]Base clients'!Q631</f>
        <v>0</v>
      </c>
    </row>
    <row r="632" spans="1:17" x14ac:dyDescent="0.25">
      <c r="A632" s="43" t="str">
        <f>'[6]Base clients'!A632</f>
        <v>C00627</v>
      </c>
      <c r="B632" s="43">
        <f>'[6]Base clients'!B632</f>
        <v>0</v>
      </c>
      <c r="C632" s="43">
        <f>'[6]Base clients'!C632</f>
        <v>0</v>
      </c>
      <c r="D632" s="43">
        <f>'[6]Base clients'!D632</f>
        <v>0</v>
      </c>
      <c r="E632" s="43">
        <f>'[6]Base clients'!E632</f>
        <v>0</v>
      </c>
      <c r="F632" s="43">
        <f>'[6]Base clients'!F632</f>
        <v>0</v>
      </c>
      <c r="G632" s="43">
        <f>'[6]Base clients'!G632</f>
        <v>0</v>
      </c>
      <c r="H632" s="43">
        <f>'[6]Base clients'!H632</f>
        <v>0</v>
      </c>
      <c r="I632" s="43">
        <f>'[6]Base clients'!I632</f>
        <v>0</v>
      </c>
      <c r="J632" s="43">
        <f>'[6]Base clients'!J632</f>
        <v>0</v>
      </c>
      <c r="K632" s="43">
        <f>'[6]Base clients'!K632</f>
        <v>0</v>
      </c>
      <c r="L632" s="43">
        <f>'[6]Base clients'!L632</f>
        <v>0</v>
      </c>
      <c r="M632" s="43">
        <f>'[6]Base clients'!M632</f>
        <v>0</v>
      </c>
      <c r="N632" s="43">
        <f>'[6]Base clients'!N632</f>
        <v>0</v>
      </c>
      <c r="O632" s="43">
        <f>'[6]Base clients'!O632</f>
        <v>0</v>
      </c>
      <c r="P632" s="43">
        <f>'[6]Base clients'!P632</f>
        <v>0</v>
      </c>
      <c r="Q632" s="43">
        <f>'[6]Base clients'!Q632</f>
        <v>0</v>
      </c>
    </row>
    <row r="633" spans="1:17" x14ac:dyDescent="0.25">
      <c r="A633" s="43" t="str">
        <f>'[6]Base clients'!A633</f>
        <v>C00628</v>
      </c>
      <c r="B633" s="43">
        <f>'[6]Base clients'!B633</f>
        <v>0</v>
      </c>
      <c r="C633" s="43">
        <f>'[6]Base clients'!C633</f>
        <v>0</v>
      </c>
      <c r="D633" s="43">
        <f>'[6]Base clients'!D633</f>
        <v>0</v>
      </c>
      <c r="E633" s="43">
        <f>'[6]Base clients'!E633</f>
        <v>0</v>
      </c>
      <c r="F633" s="43">
        <f>'[6]Base clients'!F633</f>
        <v>0</v>
      </c>
      <c r="G633" s="43">
        <f>'[6]Base clients'!G633</f>
        <v>0</v>
      </c>
      <c r="H633" s="43">
        <f>'[6]Base clients'!H633</f>
        <v>0</v>
      </c>
      <c r="I633" s="43">
        <f>'[6]Base clients'!I633</f>
        <v>0</v>
      </c>
      <c r="J633" s="43">
        <f>'[6]Base clients'!J633</f>
        <v>0</v>
      </c>
      <c r="K633" s="43">
        <f>'[6]Base clients'!K633</f>
        <v>0</v>
      </c>
      <c r="L633" s="43">
        <f>'[6]Base clients'!L633</f>
        <v>0</v>
      </c>
      <c r="M633" s="43">
        <f>'[6]Base clients'!M633</f>
        <v>0</v>
      </c>
      <c r="N633" s="43">
        <f>'[6]Base clients'!N633</f>
        <v>0</v>
      </c>
      <c r="O633" s="43">
        <f>'[6]Base clients'!O633</f>
        <v>0</v>
      </c>
      <c r="P633" s="43">
        <f>'[6]Base clients'!P633</f>
        <v>0</v>
      </c>
      <c r="Q633" s="43">
        <f>'[6]Base clients'!Q633</f>
        <v>0</v>
      </c>
    </row>
    <row r="634" spans="1:17" x14ac:dyDescent="0.25">
      <c r="A634" s="43" t="str">
        <f>'[6]Base clients'!A634</f>
        <v>C00629</v>
      </c>
      <c r="B634" s="43">
        <f>'[6]Base clients'!B634</f>
        <v>0</v>
      </c>
      <c r="C634" s="43">
        <f>'[6]Base clients'!C634</f>
        <v>0</v>
      </c>
      <c r="D634" s="43">
        <f>'[6]Base clients'!D634</f>
        <v>0</v>
      </c>
      <c r="E634" s="43">
        <f>'[6]Base clients'!E634</f>
        <v>0</v>
      </c>
      <c r="F634" s="43">
        <f>'[6]Base clients'!F634</f>
        <v>0</v>
      </c>
      <c r="G634" s="43">
        <f>'[6]Base clients'!G634</f>
        <v>0</v>
      </c>
      <c r="H634" s="43">
        <f>'[6]Base clients'!H634</f>
        <v>0</v>
      </c>
      <c r="I634" s="43">
        <f>'[6]Base clients'!I634</f>
        <v>0</v>
      </c>
      <c r="J634" s="43">
        <f>'[6]Base clients'!J634</f>
        <v>0</v>
      </c>
      <c r="K634" s="43">
        <f>'[6]Base clients'!K634</f>
        <v>0</v>
      </c>
      <c r="L634" s="43">
        <f>'[6]Base clients'!L634</f>
        <v>0</v>
      </c>
      <c r="M634" s="43">
        <f>'[6]Base clients'!M634</f>
        <v>0</v>
      </c>
      <c r="N634" s="43">
        <f>'[6]Base clients'!N634</f>
        <v>0</v>
      </c>
      <c r="O634" s="43">
        <f>'[6]Base clients'!O634</f>
        <v>0</v>
      </c>
      <c r="P634" s="43">
        <f>'[6]Base clients'!P634</f>
        <v>0</v>
      </c>
      <c r="Q634" s="43">
        <f>'[6]Base clients'!Q634</f>
        <v>0</v>
      </c>
    </row>
    <row r="635" spans="1:17" x14ac:dyDescent="0.25">
      <c r="A635" s="43" t="str">
        <f>'[6]Base clients'!A635</f>
        <v>C00630</v>
      </c>
      <c r="B635" s="43">
        <f>'[6]Base clients'!B635</f>
        <v>0</v>
      </c>
      <c r="C635" s="43">
        <f>'[6]Base clients'!C635</f>
        <v>0</v>
      </c>
      <c r="D635" s="43">
        <f>'[6]Base clients'!D635</f>
        <v>0</v>
      </c>
      <c r="E635" s="43">
        <f>'[6]Base clients'!E635</f>
        <v>0</v>
      </c>
      <c r="F635" s="43">
        <f>'[6]Base clients'!F635</f>
        <v>0</v>
      </c>
      <c r="G635" s="43">
        <f>'[6]Base clients'!G635</f>
        <v>0</v>
      </c>
      <c r="H635" s="43">
        <f>'[6]Base clients'!H635</f>
        <v>0</v>
      </c>
      <c r="I635" s="43">
        <f>'[6]Base clients'!I635</f>
        <v>0</v>
      </c>
      <c r="J635" s="43">
        <f>'[6]Base clients'!J635</f>
        <v>0</v>
      </c>
      <c r="K635" s="43">
        <f>'[6]Base clients'!K635</f>
        <v>0</v>
      </c>
      <c r="L635" s="43">
        <f>'[6]Base clients'!L635</f>
        <v>0</v>
      </c>
      <c r="M635" s="43">
        <f>'[6]Base clients'!M635</f>
        <v>0</v>
      </c>
      <c r="N635" s="43">
        <f>'[6]Base clients'!N635</f>
        <v>0</v>
      </c>
      <c r="O635" s="43">
        <f>'[6]Base clients'!O635</f>
        <v>0</v>
      </c>
      <c r="P635" s="43">
        <f>'[6]Base clients'!P635</f>
        <v>0</v>
      </c>
      <c r="Q635" s="43">
        <f>'[6]Base clients'!Q635</f>
        <v>0</v>
      </c>
    </row>
    <row r="636" spans="1:17" x14ac:dyDescent="0.25">
      <c r="A636" s="43" t="str">
        <f>'[6]Base clients'!A636</f>
        <v>C00631</v>
      </c>
      <c r="B636" s="43">
        <f>'[6]Base clients'!B636</f>
        <v>0</v>
      </c>
      <c r="C636" s="43">
        <f>'[6]Base clients'!C636</f>
        <v>0</v>
      </c>
      <c r="D636" s="43">
        <f>'[6]Base clients'!D636</f>
        <v>0</v>
      </c>
      <c r="E636" s="43">
        <f>'[6]Base clients'!E636</f>
        <v>0</v>
      </c>
      <c r="F636" s="43">
        <f>'[6]Base clients'!F636</f>
        <v>0</v>
      </c>
      <c r="G636" s="43">
        <f>'[6]Base clients'!G636</f>
        <v>0</v>
      </c>
      <c r="H636" s="43">
        <f>'[6]Base clients'!H636</f>
        <v>0</v>
      </c>
      <c r="I636" s="43">
        <f>'[6]Base clients'!I636</f>
        <v>0</v>
      </c>
      <c r="J636" s="43">
        <f>'[6]Base clients'!J636</f>
        <v>0</v>
      </c>
      <c r="K636" s="43">
        <f>'[6]Base clients'!K636</f>
        <v>0</v>
      </c>
      <c r="L636" s="43">
        <f>'[6]Base clients'!L636</f>
        <v>0</v>
      </c>
      <c r="M636" s="43">
        <f>'[6]Base clients'!M636</f>
        <v>0</v>
      </c>
      <c r="N636" s="43">
        <f>'[6]Base clients'!N636</f>
        <v>0</v>
      </c>
      <c r="O636" s="43">
        <f>'[6]Base clients'!O636</f>
        <v>0</v>
      </c>
      <c r="P636" s="43">
        <f>'[6]Base clients'!P636</f>
        <v>0</v>
      </c>
      <c r="Q636" s="43">
        <f>'[6]Base clients'!Q636</f>
        <v>0</v>
      </c>
    </row>
    <row r="637" spans="1:17" x14ac:dyDescent="0.25">
      <c r="A637" s="43" t="str">
        <f>'[6]Base clients'!A637</f>
        <v>C00632</v>
      </c>
      <c r="B637" s="43">
        <f>'[6]Base clients'!B637</f>
        <v>0</v>
      </c>
      <c r="C637" s="43">
        <f>'[6]Base clients'!C637</f>
        <v>0</v>
      </c>
      <c r="D637" s="43">
        <f>'[6]Base clients'!D637</f>
        <v>0</v>
      </c>
      <c r="E637" s="43">
        <f>'[6]Base clients'!E637</f>
        <v>0</v>
      </c>
      <c r="F637" s="43">
        <f>'[6]Base clients'!F637</f>
        <v>0</v>
      </c>
      <c r="G637" s="43">
        <f>'[6]Base clients'!G637</f>
        <v>0</v>
      </c>
      <c r="H637" s="43">
        <f>'[6]Base clients'!H637</f>
        <v>0</v>
      </c>
      <c r="I637" s="43">
        <f>'[6]Base clients'!I637</f>
        <v>0</v>
      </c>
      <c r="J637" s="43">
        <f>'[6]Base clients'!J637</f>
        <v>0</v>
      </c>
      <c r="K637" s="43">
        <f>'[6]Base clients'!K637</f>
        <v>0</v>
      </c>
      <c r="L637" s="43">
        <f>'[6]Base clients'!L637</f>
        <v>0</v>
      </c>
      <c r="M637" s="43">
        <f>'[6]Base clients'!M637</f>
        <v>0</v>
      </c>
      <c r="N637" s="43">
        <f>'[6]Base clients'!N637</f>
        <v>0</v>
      </c>
      <c r="O637" s="43">
        <f>'[6]Base clients'!O637</f>
        <v>0</v>
      </c>
      <c r="P637" s="43">
        <f>'[6]Base clients'!P637</f>
        <v>0</v>
      </c>
      <c r="Q637" s="43">
        <f>'[6]Base clients'!Q637</f>
        <v>0</v>
      </c>
    </row>
    <row r="638" spans="1:17" x14ac:dyDescent="0.25">
      <c r="A638" s="43" t="str">
        <f>'[6]Base clients'!A638</f>
        <v>C00633</v>
      </c>
      <c r="B638" s="43">
        <f>'[6]Base clients'!B638</f>
        <v>0</v>
      </c>
      <c r="C638" s="43">
        <f>'[6]Base clients'!C638</f>
        <v>0</v>
      </c>
      <c r="D638" s="43">
        <f>'[6]Base clients'!D638</f>
        <v>0</v>
      </c>
      <c r="E638" s="43">
        <f>'[6]Base clients'!E638</f>
        <v>0</v>
      </c>
      <c r="F638" s="43">
        <f>'[6]Base clients'!F638</f>
        <v>0</v>
      </c>
      <c r="G638" s="43">
        <f>'[6]Base clients'!G638</f>
        <v>0</v>
      </c>
      <c r="H638" s="43">
        <f>'[6]Base clients'!H638</f>
        <v>0</v>
      </c>
      <c r="I638" s="43">
        <f>'[6]Base clients'!I638</f>
        <v>0</v>
      </c>
      <c r="J638" s="43">
        <f>'[6]Base clients'!J638</f>
        <v>0</v>
      </c>
      <c r="K638" s="43">
        <f>'[6]Base clients'!K638</f>
        <v>0</v>
      </c>
      <c r="L638" s="43">
        <f>'[6]Base clients'!L638</f>
        <v>0</v>
      </c>
      <c r="M638" s="43">
        <f>'[6]Base clients'!M638</f>
        <v>0</v>
      </c>
      <c r="N638" s="43">
        <f>'[6]Base clients'!N638</f>
        <v>0</v>
      </c>
      <c r="O638" s="43">
        <f>'[6]Base clients'!O638</f>
        <v>0</v>
      </c>
      <c r="P638" s="43">
        <f>'[6]Base clients'!P638</f>
        <v>0</v>
      </c>
      <c r="Q638" s="43">
        <f>'[6]Base clients'!Q638</f>
        <v>0</v>
      </c>
    </row>
    <row r="639" spans="1:17" x14ac:dyDescent="0.25">
      <c r="A639" s="43" t="str">
        <f>'[6]Base clients'!A639</f>
        <v>C00634</v>
      </c>
      <c r="B639" s="43">
        <f>'[6]Base clients'!B639</f>
        <v>0</v>
      </c>
      <c r="C639" s="43">
        <f>'[6]Base clients'!C639</f>
        <v>0</v>
      </c>
      <c r="D639" s="43">
        <f>'[6]Base clients'!D639</f>
        <v>0</v>
      </c>
      <c r="E639" s="43">
        <f>'[6]Base clients'!E639</f>
        <v>0</v>
      </c>
      <c r="F639" s="43">
        <f>'[6]Base clients'!F639</f>
        <v>0</v>
      </c>
      <c r="G639" s="43">
        <f>'[6]Base clients'!G639</f>
        <v>0</v>
      </c>
      <c r="H639" s="43">
        <f>'[6]Base clients'!H639</f>
        <v>0</v>
      </c>
      <c r="I639" s="43">
        <f>'[6]Base clients'!I639</f>
        <v>0</v>
      </c>
      <c r="J639" s="43">
        <f>'[6]Base clients'!J639</f>
        <v>0</v>
      </c>
      <c r="K639" s="43">
        <f>'[6]Base clients'!K639</f>
        <v>0</v>
      </c>
      <c r="L639" s="43">
        <f>'[6]Base clients'!L639</f>
        <v>0</v>
      </c>
      <c r="M639" s="43">
        <f>'[6]Base clients'!M639</f>
        <v>0</v>
      </c>
      <c r="N639" s="43">
        <f>'[6]Base clients'!N639</f>
        <v>0</v>
      </c>
      <c r="O639" s="43">
        <f>'[6]Base clients'!O639</f>
        <v>0</v>
      </c>
      <c r="P639" s="43">
        <f>'[6]Base clients'!P639</f>
        <v>0</v>
      </c>
      <c r="Q639" s="43">
        <f>'[6]Base clients'!Q639</f>
        <v>0</v>
      </c>
    </row>
    <row r="640" spans="1:17" x14ac:dyDescent="0.25">
      <c r="A640" s="43" t="str">
        <f>'[6]Base clients'!A640</f>
        <v>C00635</v>
      </c>
      <c r="B640" s="43">
        <f>'[6]Base clients'!B640</f>
        <v>0</v>
      </c>
      <c r="C640" s="43">
        <f>'[6]Base clients'!C640</f>
        <v>0</v>
      </c>
      <c r="D640" s="43">
        <f>'[6]Base clients'!D640</f>
        <v>0</v>
      </c>
      <c r="E640" s="43">
        <f>'[6]Base clients'!E640</f>
        <v>0</v>
      </c>
      <c r="F640" s="43">
        <f>'[6]Base clients'!F640</f>
        <v>0</v>
      </c>
      <c r="G640" s="43">
        <f>'[6]Base clients'!G640</f>
        <v>0</v>
      </c>
      <c r="H640" s="43">
        <f>'[6]Base clients'!H640</f>
        <v>0</v>
      </c>
      <c r="I640" s="43">
        <f>'[6]Base clients'!I640</f>
        <v>0</v>
      </c>
      <c r="J640" s="43">
        <f>'[6]Base clients'!J640</f>
        <v>0</v>
      </c>
      <c r="K640" s="43">
        <f>'[6]Base clients'!K640</f>
        <v>0</v>
      </c>
      <c r="L640" s="43">
        <f>'[6]Base clients'!L640</f>
        <v>0</v>
      </c>
      <c r="M640" s="43">
        <f>'[6]Base clients'!M640</f>
        <v>0</v>
      </c>
      <c r="N640" s="43">
        <f>'[6]Base clients'!N640</f>
        <v>0</v>
      </c>
      <c r="O640" s="43">
        <f>'[6]Base clients'!O640</f>
        <v>0</v>
      </c>
      <c r="P640" s="43">
        <f>'[6]Base clients'!P640</f>
        <v>0</v>
      </c>
      <c r="Q640" s="43">
        <f>'[6]Base clients'!Q640</f>
        <v>0</v>
      </c>
    </row>
    <row r="641" spans="1:17" x14ac:dyDescent="0.25">
      <c r="A641" s="43" t="str">
        <f>'[6]Base clients'!A641</f>
        <v>C00636</v>
      </c>
      <c r="B641" s="43">
        <f>'[6]Base clients'!B641</f>
        <v>0</v>
      </c>
      <c r="C641" s="43">
        <f>'[6]Base clients'!C641</f>
        <v>0</v>
      </c>
      <c r="D641" s="43">
        <f>'[6]Base clients'!D641</f>
        <v>0</v>
      </c>
      <c r="E641" s="43">
        <f>'[6]Base clients'!E641</f>
        <v>0</v>
      </c>
      <c r="F641" s="43">
        <f>'[6]Base clients'!F641</f>
        <v>0</v>
      </c>
      <c r="G641" s="43">
        <f>'[6]Base clients'!G641</f>
        <v>0</v>
      </c>
      <c r="H641" s="43">
        <f>'[6]Base clients'!H641</f>
        <v>0</v>
      </c>
      <c r="I641" s="43">
        <f>'[6]Base clients'!I641</f>
        <v>0</v>
      </c>
      <c r="J641" s="43">
        <f>'[6]Base clients'!J641</f>
        <v>0</v>
      </c>
      <c r="K641" s="43">
        <f>'[6]Base clients'!K641</f>
        <v>0</v>
      </c>
      <c r="L641" s="43">
        <f>'[6]Base clients'!L641</f>
        <v>0</v>
      </c>
      <c r="M641" s="43">
        <f>'[6]Base clients'!M641</f>
        <v>0</v>
      </c>
      <c r="N641" s="43">
        <f>'[6]Base clients'!N641</f>
        <v>0</v>
      </c>
      <c r="O641" s="43">
        <f>'[6]Base clients'!O641</f>
        <v>0</v>
      </c>
      <c r="P641" s="43">
        <f>'[6]Base clients'!P641</f>
        <v>0</v>
      </c>
      <c r="Q641" s="43">
        <f>'[6]Base clients'!Q641</f>
        <v>0</v>
      </c>
    </row>
    <row r="642" spans="1:17" x14ac:dyDescent="0.25">
      <c r="A642" s="43" t="str">
        <f>'[6]Base clients'!A642</f>
        <v>C00637</v>
      </c>
      <c r="B642" s="43">
        <f>'[6]Base clients'!B642</f>
        <v>0</v>
      </c>
      <c r="C642" s="43">
        <f>'[6]Base clients'!C642</f>
        <v>0</v>
      </c>
      <c r="D642" s="43">
        <f>'[6]Base clients'!D642</f>
        <v>0</v>
      </c>
      <c r="E642" s="43">
        <f>'[6]Base clients'!E642</f>
        <v>0</v>
      </c>
      <c r="F642" s="43">
        <f>'[6]Base clients'!F642</f>
        <v>0</v>
      </c>
      <c r="G642" s="43">
        <f>'[6]Base clients'!G642</f>
        <v>0</v>
      </c>
      <c r="H642" s="43">
        <f>'[6]Base clients'!H642</f>
        <v>0</v>
      </c>
      <c r="I642" s="43">
        <f>'[6]Base clients'!I642</f>
        <v>0</v>
      </c>
      <c r="J642" s="43">
        <f>'[6]Base clients'!J642</f>
        <v>0</v>
      </c>
      <c r="K642" s="43">
        <f>'[6]Base clients'!K642</f>
        <v>0</v>
      </c>
      <c r="L642" s="43">
        <f>'[6]Base clients'!L642</f>
        <v>0</v>
      </c>
      <c r="M642" s="43">
        <f>'[6]Base clients'!M642</f>
        <v>0</v>
      </c>
      <c r="N642" s="43">
        <f>'[6]Base clients'!N642</f>
        <v>0</v>
      </c>
      <c r="O642" s="43">
        <f>'[6]Base clients'!O642</f>
        <v>0</v>
      </c>
      <c r="P642" s="43">
        <f>'[6]Base clients'!P642</f>
        <v>0</v>
      </c>
      <c r="Q642" s="43">
        <f>'[6]Base clients'!Q642</f>
        <v>0</v>
      </c>
    </row>
    <row r="643" spans="1:17" x14ac:dyDescent="0.25">
      <c r="A643" s="43" t="str">
        <f>'[6]Base clients'!A643</f>
        <v>C00638</v>
      </c>
      <c r="B643" s="43">
        <f>'[6]Base clients'!B643</f>
        <v>0</v>
      </c>
      <c r="C643" s="43">
        <f>'[6]Base clients'!C643</f>
        <v>0</v>
      </c>
      <c r="D643" s="43">
        <f>'[6]Base clients'!D643</f>
        <v>0</v>
      </c>
      <c r="E643" s="43">
        <f>'[6]Base clients'!E643</f>
        <v>0</v>
      </c>
      <c r="F643" s="43">
        <f>'[6]Base clients'!F643</f>
        <v>0</v>
      </c>
      <c r="G643" s="43">
        <f>'[6]Base clients'!G643</f>
        <v>0</v>
      </c>
      <c r="H643" s="43">
        <f>'[6]Base clients'!H643</f>
        <v>0</v>
      </c>
      <c r="I643" s="43">
        <f>'[6]Base clients'!I643</f>
        <v>0</v>
      </c>
      <c r="J643" s="43">
        <f>'[6]Base clients'!J643</f>
        <v>0</v>
      </c>
      <c r="K643" s="43">
        <f>'[6]Base clients'!K643</f>
        <v>0</v>
      </c>
      <c r="L643" s="43">
        <f>'[6]Base clients'!L643</f>
        <v>0</v>
      </c>
      <c r="M643" s="43">
        <f>'[6]Base clients'!M643</f>
        <v>0</v>
      </c>
      <c r="N643" s="43">
        <f>'[6]Base clients'!N643</f>
        <v>0</v>
      </c>
      <c r="O643" s="43">
        <f>'[6]Base clients'!O643</f>
        <v>0</v>
      </c>
      <c r="P643" s="43">
        <f>'[6]Base clients'!P643</f>
        <v>0</v>
      </c>
      <c r="Q643" s="43">
        <f>'[6]Base clients'!Q643</f>
        <v>0</v>
      </c>
    </row>
    <row r="644" spans="1:17" x14ac:dyDescent="0.25">
      <c r="A644" s="43" t="str">
        <f>'[6]Base clients'!A644</f>
        <v>C00639</v>
      </c>
      <c r="B644" s="43">
        <f>'[6]Base clients'!B644</f>
        <v>0</v>
      </c>
      <c r="C644" s="43">
        <f>'[6]Base clients'!C644</f>
        <v>0</v>
      </c>
      <c r="D644" s="43">
        <f>'[6]Base clients'!D644</f>
        <v>0</v>
      </c>
      <c r="E644" s="43">
        <f>'[6]Base clients'!E644</f>
        <v>0</v>
      </c>
      <c r="F644" s="43">
        <f>'[6]Base clients'!F644</f>
        <v>0</v>
      </c>
      <c r="G644" s="43">
        <f>'[6]Base clients'!G644</f>
        <v>0</v>
      </c>
      <c r="H644" s="43">
        <f>'[6]Base clients'!H644</f>
        <v>0</v>
      </c>
      <c r="I644" s="43">
        <f>'[6]Base clients'!I644</f>
        <v>0</v>
      </c>
      <c r="J644" s="43">
        <f>'[6]Base clients'!J644</f>
        <v>0</v>
      </c>
      <c r="K644" s="43">
        <f>'[6]Base clients'!K644</f>
        <v>0</v>
      </c>
      <c r="L644" s="43">
        <f>'[6]Base clients'!L644</f>
        <v>0</v>
      </c>
      <c r="M644" s="43">
        <f>'[6]Base clients'!M644</f>
        <v>0</v>
      </c>
      <c r="N644" s="43">
        <f>'[6]Base clients'!N644</f>
        <v>0</v>
      </c>
      <c r="O644" s="43">
        <f>'[6]Base clients'!O644</f>
        <v>0</v>
      </c>
      <c r="P644" s="43">
        <f>'[6]Base clients'!P644</f>
        <v>0</v>
      </c>
      <c r="Q644" s="43">
        <f>'[6]Base clients'!Q644</f>
        <v>0</v>
      </c>
    </row>
    <row r="645" spans="1:17" x14ac:dyDescent="0.25">
      <c r="A645" s="43" t="str">
        <f>'[6]Base clients'!A645</f>
        <v>C00640</v>
      </c>
      <c r="B645" s="43">
        <f>'[6]Base clients'!B645</f>
        <v>0</v>
      </c>
      <c r="C645" s="43">
        <f>'[6]Base clients'!C645</f>
        <v>0</v>
      </c>
      <c r="D645" s="43">
        <f>'[6]Base clients'!D645</f>
        <v>0</v>
      </c>
      <c r="E645" s="43">
        <f>'[6]Base clients'!E645</f>
        <v>0</v>
      </c>
      <c r="F645" s="43">
        <f>'[6]Base clients'!F645</f>
        <v>0</v>
      </c>
      <c r="G645" s="43">
        <f>'[6]Base clients'!G645</f>
        <v>0</v>
      </c>
      <c r="H645" s="43">
        <f>'[6]Base clients'!H645</f>
        <v>0</v>
      </c>
      <c r="I645" s="43">
        <f>'[6]Base clients'!I645</f>
        <v>0</v>
      </c>
      <c r="J645" s="43">
        <f>'[6]Base clients'!J645</f>
        <v>0</v>
      </c>
      <c r="K645" s="43">
        <f>'[6]Base clients'!K645</f>
        <v>0</v>
      </c>
      <c r="L645" s="43">
        <f>'[6]Base clients'!L645</f>
        <v>0</v>
      </c>
      <c r="M645" s="43">
        <f>'[6]Base clients'!M645</f>
        <v>0</v>
      </c>
      <c r="N645" s="43">
        <f>'[6]Base clients'!N645</f>
        <v>0</v>
      </c>
      <c r="O645" s="43">
        <f>'[6]Base clients'!O645</f>
        <v>0</v>
      </c>
      <c r="P645" s="43">
        <f>'[6]Base clients'!P645</f>
        <v>0</v>
      </c>
      <c r="Q645" s="43">
        <f>'[6]Base clients'!Q645</f>
        <v>0</v>
      </c>
    </row>
    <row r="646" spans="1:17" x14ac:dyDescent="0.25">
      <c r="A646" s="43" t="str">
        <f>'[6]Base clients'!A646</f>
        <v>C00641</v>
      </c>
      <c r="B646" s="43">
        <f>'[6]Base clients'!B646</f>
        <v>0</v>
      </c>
      <c r="C646" s="43">
        <f>'[6]Base clients'!C646</f>
        <v>0</v>
      </c>
      <c r="D646" s="43">
        <f>'[6]Base clients'!D646</f>
        <v>0</v>
      </c>
      <c r="E646" s="43">
        <f>'[6]Base clients'!E646</f>
        <v>0</v>
      </c>
      <c r="F646" s="43">
        <f>'[6]Base clients'!F646</f>
        <v>0</v>
      </c>
      <c r="G646" s="43">
        <f>'[6]Base clients'!G646</f>
        <v>0</v>
      </c>
      <c r="H646" s="43">
        <f>'[6]Base clients'!H646</f>
        <v>0</v>
      </c>
      <c r="I646" s="43">
        <f>'[6]Base clients'!I646</f>
        <v>0</v>
      </c>
      <c r="J646" s="43">
        <f>'[6]Base clients'!J646</f>
        <v>0</v>
      </c>
      <c r="K646" s="43">
        <f>'[6]Base clients'!K646</f>
        <v>0</v>
      </c>
      <c r="L646" s="43">
        <f>'[6]Base clients'!L646</f>
        <v>0</v>
      </c>
      <c r="M646" s="43">
        <f>'[6]Base clients'!M646</f>
        <v>0</v>
      </c>
      <c r="N646" s="43">
        <f>'[6]Base clients'!N646</f>
        <v>0</v>
      </c>
      <c r="O646" s="43">
        <f>'[6]Base clients'!O646</f>
        <v>0</v>
      </c>
      <c r="P646" s="43">
        <f>'[6]Base clients'!P646</f>
        <v>0</v>
      </c>
      <c r="Q646" s="43">
        <f>'[6]Base clients'!Q646</f>
        <v>0</v>
      </c>
    </row>
    <row r="647" spans="1:17" x14ac:dyDescent="0.25">
      <c r="A647" s="43" t="str">
        <f>'[6]Base clients'!A647</f>
        <v>C00642</v>
      </c>
      <c r="B647" s="43">
        <f>'[6]Base clients'!B647</f>
        <v>0</v>
      </c>
      <c r="C647" s="43">
        <f>'[6]Base clients'!C647</f>
        <v>0</v>
      </c>
      <c r="D647" s="43">
        <f>'[6]Base clients'!D647</f>
        <v>0</v>
      </c>
      <c r="E647" s="43">
        <f>'[6]Base clients'!E647</f>
        <v>0</v>
      </c>
      <c r="F647" s="43">
        <f>'[6]Base clients'!F647</f>
        <v>0</v>
      </c>
      <c r="G647" s="43">
        <f>'[6]Base clients'!G647</f>
        <v>0</v>
      </c>
      <c r="H647" s="43">
        <f>'[6]Base clients'!H647</f>
        <v>0</v>
      </c>
      <c r="I647" s="43">
        <f>'[6]Base clients'!I647</f>
        <v>0</v>
      </c>
      <c r="J647" s="43">
        <f>'[6]Base clients'!J647</f>
        <v>0</v>
      </c>
      <c r="K647" s="43">
        <f>'[6]Base clients'!K647</f>
        <v>0</v>
      </c>
      <c r="L647" s="43">
        <f>'[6]Base clients'!L647</f>
        <v>0</v>
      </c>
      <c r="M647" s="43">
        <f>'[6]Base clients'!M647</f>
        <v>0</v>
      </c>
      <c r="N647" s="43">
        <f>'[6]Base clients'!N647</f>
        <v>0</v>
      </c>
      <c r="O647" s="43">
        <f>'[6]Base clients'!O647</f>
        <v>0</v>
      </c>
      <c r="P647" s="43">
        <f>'[6]Base clients'!P647</f>
        <v>0</v>
      </c>
      <c r="Q647" s="43">
        <f>'[6]Base clients'!Q647</f>
        <v>0</v>
      </c>
    </row>
    <row r="648" spans="1:17" x14ac:dyDescent="0.25">
      <c r="A648" s="43" t="str">
        <f>'[6]Base clients'!A648</f>
        <v>C00643</v>
      </c>
      <c r="B648" s="43">
        <f>'[6]Base clients'!B648</f>
        <v>0</v>
      </c>
      <c r="C648" s="43">
        <f>'[6]Base clients'!C648</f>
        <v>0</v>
      </c>
      <c r="D648" s="43">
        <f>'[6]Base clients'!D648</f>
        <v>0</v>
      </c>
      <c r="E648" s="43">
        <f>'[6]Base clients'!E648</f>
        <v>0</v>
      </c>
      <c r="F648" s="43">
        <f>'[6]Base clients'!F648</f>
        <v>0</v>
      </c>
      <c r="G648" s="43">
        <f>'[6]Base clients'!G648</f>
        <v>0</v>
      </c>
      <c r="H648" s="43">
        <f>'[6]Base clients'!H648</f>
        <v>0</v>
      </c>
      <c r="I648" s="43">
        <f>'[6]Base clients'!I648</f>
        <v>0</v>
      </c>
      <c r="J648" s="43">
        <f>'[6]Base clients'!J648</f>
        <v>0</v>
      </c>
      <c r="K648" s="43">
        <f>'[6]Base clients'!K648</f>
        <v>0</v>
      </c>
      <c r="L648" s="43">
        <f>'[6]Base clients'!L648</f>
        <v>0</v>
      </c>
      <c r="M648" s="43">
        <f>'[6]Base clients'!M648</f>
        <v>0</v>
      </c>
      <c r="N648" s="43">
        <f>'[6]Base clients'!N648</f>
        <v>0</v>
      </c>
      <c r="O648" s="43">
        <f>'[6]Base clients'!O648</f>
        <v>0</v>
      </c>
      <c r="P648" s="43">
        <f>'[6]Base clients'!P648</f>
        <v>0</v>
      </c>
      <c r="Q648" s="43">
        <f>'[6]Base clients'!Q648</f>
        <v>0</v>
      </c>
    </row>
    <row r="649" spans="1:17" x14ac:dyDescent="0.25">
      <c r="A649" s="43" t="str">
        <f>'[6]Base clients'!A649</f>
        <v>C00644</v>
      </c>
      <c r="B649" s="43">
        <f>'[6]Base clients'!B649</f>
        <v>0</v>
      </c>
      <c r="C649" s="43">
        <f>'[6]Base clients'!C649</f>
        <v>0</v>
      </c>
      <c r="D649" s="43">
        <f>'[6]Base clients'!D649</f>
        <v>0</v>
      </c>
      <c r="E649" s="43">
        <f>'[6]Base clients'!E649</f>
        <v>0</v>
      </c>
      <c r="F649" s="43">
        <f>'[6]Base clients'!F649</f>
        <v>0</v>
      </c>
      <c r="G649" s="43">
        <f>'[6]Base clients'!G649</f>
        <v>0</v>
      </c>
      <c r="H649" s="43">
        <f>'[6]Base clients'!H649</f>
        <v>0</v>
      </c>
      <c r="I649" s="43">
        <f>'[6]Base clients'!I649</f>
        <v>0</v>
      </c>
      <c r="J649" s="43">
        <f>'[6]Base clients'!J649</f>
        <v>0</v>
      </c>
      <c r="K649" s="43">
        <f>'[6]Base clients'!K649</f>
        <v>0</v>
      </c>
      <c r="L649" s="43">
        <f>'[6]Base clients'!L649</f>
        <v>0</v>
      </c>
      <c r="M649" s="43">
        <f>'[6]Base clients'!M649</f>
        <v>0</v>
      </c>
      <c r="N649" s="43">
        <f>'[6]Base clients'!N649</f>
        <v>0</v>
      </c>
      <c r="O649" s="43">
        <f>'[6]Base clients'!O649</f>
        <v>0</v>
      </c>
      <c r="P649" s="43">
        <f>'[6]Base clients'!P649</f>
        <v>0</v>
      </c>
      <c r="Q649" s="43">
        <f>'[6]Base clients'!Q649</f>
        <v>0</v>
      </c>
    </row>
    <row r="650" spans="1:17" x14ac:dyDescent="0.25">
      <c r="A650" s="43" t="str">
        <f>'[6]Base clients'!A650</f>
        <v>C00645</v>
      </c>
      <c r="B650" s="43">
        <f>'[6]Base clients'!B650</f>
        <v>0</v>
      </c>
      <c r="C650" s="43">
        <f>'[6]Base clients'!C650</f>
        <v>0</v>
      </c>
      <c r="D650" s="43">
        <f>'[6]Base clients'!D650</f>
        <v>0</v>
      </c>
      <c r="E650" s="43">
        <f>'[6]Base clients'!E650</f>
        <v>0</v>
      </c>
      <c r="F650" s="43">
        <f>'[6]Base clients'!F650</f>
        <v>0</v>
      </c>
      <c r="G650" s="43">
        <f>'[6]Base clients'!G650</f>
        <v>0</v>
      </c>
      <c r="H650" s="43">
        <f>'[6]Base clients'!H650</f>
        <v>0</v>
      </c>
      <c r="I650" s="43">
        <f>'[6]Base clients'!I650</f>
        <v>0</v>
      </c>
      <c r="J650" s="43">
        <f>'[6]Base clients'!J650</f>
        <v>0</v>
      </c>
      <c r="K650" s="43">
        <f>'[6]Base clients'!K650</f>
        <v>0</v>
      </c>
      <c r="L650" s="43">
        <f>'[6]Base clients'!L650</f>
        <v>0</v>
      </c>
      <c r="M650" s="43">
        <f>'[6]Base clients'!M650</f>
        <v>0</v>
      </c>
      <c r="N650" s="43">
        <f>'[6]Base clients'!N650</f>
        <v>0</v>
      </c>
      <c r="O650" s="43">
        <f>'[6]Base clients'!O650</f>
        <v>0</v>
      </c>
      <c r="P650" s="43">
        <f>'[6]Base clients'!P650</f>
        <v>0</v>
      </c>
      <c r="Q650" s="43">
        <f>'[6]Base clients'!Q650</f>
        <v>0</v>
      </c>
    </row>
    <row r="651" spans="1:17" x14ac:dyDescent="0.25">
      <c r="A651" s="43" t="str">
        <f>'[6]Base clients'!A651</f>
        <v>C00646</v>
      </c>
      <c r="B651" s="43">
        <f>'[6]Base clients'!B651</f>
        <v>0</v>
      </c>
      <c r="C651" s="43">
        <f>'[6]Base clients'!C651</f>
        <v>0</v>
      </c>
      <c r="D651" s="43">
        <f>'[6]Base clients'!D651</f>
        <v>0</v>
      </c>
      <c r="E651" s="43">
        <f>'[6]Base clients'!E651</f>
        <v>0</v>
      </c>
      <c r="F651" s="43">
        <f>'[6]Base clients'!F651</f>
        <v>0</v>
      </c>
      <c r="G651" s="43">
        <f>'[6]Base clients'!G651</f>
        <v>0</v>
      </c>
      <c r="H651" s="43">
        <f>'[6]Base clients'!H651</f>
        <v>0</v>
      </c>
      <c r="I651" s="43">
        <f>'[6]Base clients'!I651</f>
        <v>0</v>
      </c>
      <c r="J651" s="43">
        <f>'[6]Base clients'!J651</f>
        <v>0</v>
      </c>
      <c r="K651" s="43">
        <f>'[6]Base clients'!K651</f>
        <v>0</v>
      </c>
      <c r="L651" s="43">
        <f>'[6]Base clients'!L651</f>
        <v>0</v>
      </c>
      <c r="M651" s="43">
        <f>'[6]Base clients'!M651</f>
        <v>0</v>
      </c>
      <c r="N651" s="43">
        <f>'[6]Base clients'!N651</f>
        <v>0</v>
      </c>
      <c r="O651" s="43">
        <f>'[6]Base clients'!O651</f>
        <v>0</v>
      </c>
      <c r="P651" s="43">
        <f>'[6]Base clients'!P651</f>
        <v>0</v>
      </c>
      <c r="Q651" s="43">
        <f>'[6]Base clients'!Q651</f>
        <v>0</v>
      </c>
    </row>
    <row r="652" spans="1:17" x14ac:dyDescent="0.25">
      <c r="A652" s="43" t="str">
        <f>'[6]Base clients'!A652</f>
        <v>C00647</v>
      </c>
      <c r="B652" s="43">
        <f>'[6]Base clients'!B652</f>
        <v>0</v>
      </c>
      <c r="C652" s="43">
        <f>'[6]Base clients'!C652</f>
        <v>0</v>
      </c>
      <c r="D652" s="43">
        <f>'[6]Base clients'!D652</f>
        <v>0</v>
      </c>
      <c r="E652" s="43">
        <f>'[6]Base clients'!E652</f>
        <v>0</v>
      </c>
      <c r="F652" s="43">
        <f>'[6]Base clients'!F652</f>
        <v>0</v>
      </c>
      <c r="G652" s="43">
        <f>'[6]Base clients'!G652</f>
        <v>0</v>
      </c>
      <c r="H652" s="43">
        <f>'[6]Base clients'!H652</f>
        <v>0</v>
      </c>
      <c r="I652" s="43">
        <f>'[6]Base clients'!I652</f>
        <v>0</v>
      </c>
      <c r="J652" s="43">
        <f>'[6]Base clients'!J652</f>
        <v>0</v>
      </c>
      <c r="K652" s="43">
        <f>'[6]Base clients'!K652</f>
        <v>0</v>
      </c>
      <c r="L652" s="43">
        <f>'[6]Base clients'!L652</f>
        <v>0</v>
      </c>
      <c r="M652" s="43">
        <f>'[6]Base clients'!M652</f>
        <v>0</v>
      </c>
      <c r="N652" s="43">
        <f>'[6]Base clients'!N652</f>
        <v>0</v>
      </c>
      <c r="O652" s="43">
        <f>'[6]Base clients'!O652</f>
        <v>0</v>
      </c>
      <c r="P652" s="43">
        <f>'[6]Base clients'!P652</f>
        <v>0</v>
      </c>
      <c r="Q652" s="43">
        <f>'[6]Base clients'!Q652</f>
        <v>0</v>
      </c>
    </row>
    <row r="653" spans="1:17" x14ac:dyDescent="0.25">
      <c r="A653" s="43" t="str">
        <f>'[6]Base clients'!A653</f>
        <v>C00648</v>
      </c>
      <c r="B653" s="43">
        <f>'[6]Base clients'!B653</f>
        <v>0</v>
      </c>
      <c r="C653" s="43">
        <f>'[6]Base clients'!C653</f>
        <v>0</v>
      </c>
      <c r="D653" s="43">
        <f>'[6]Base clients'!D653</f>
        <v>0</v>
      </c>
      <c r="E653" s="43">
        <f>'[6]Base clients'!E653</f>
        <v>0</v>
      </c>
      <c r="F653" s="43">
        <f>'[6]Base clients'!F653</f>
        <v>0</v>
      </c>
      <c r="G653" s="43">
        <f>'[6]Base clients'!G653</f>
        <v>0</v>
      </c>
      <c r="H653" s="43">
        <f>'[6]Base clients'!H653</f>
        <v>0</v>
      </c>
      <c r="I653" s="43">
        <f>'[6]Base clients'!I653</f>
        <v>0</v>
      </c>
      <c r="J653" s="43">
        <f>'[6]Base clients'!J653</f>
        <v>0</v>
      </c>
      <c r="K653" s="43">
        <f>'[6]Base clients'!K653</f>
        <v>0</v>
      </c>
      <c r="L653" s="43">
        <f>'[6]Base clients'!L653</f>
        <v>0</v>
      </c>
      <c r="M653" s="43">
        <f>'[6]Base clients'!M653</f>
        <v>0</v>
      </c>
      <c r="N653" s="43">
        <f>'[6]Base clients'!N653</f>
        <v>0</v>
      </c>
      <c r="O653" s="43">
        <f>'[6]Base clients'!O653</f>
        <v>0</v>
      </c>
      <c r="P653" s="43">
        <f>'[6]Base clients'!P653</f>
        <v>0</v>
      </c>
      <c r="Q653" s="43">
        <f>'[6]Base clients'!Q653</f>
        <v>0</v>
      </c>
    </row>
    <row r="654" spans="1:17" x14ac:dyDescent="0.25">
      <c r="A654" s="43" t="str">
        <f>'[6]Base clients'!A654</f>
        <v>C00649</v>
      </c>
      <c r="B654" s="43">
        <f>'[6]Base clients'!B654</f>
        <v>0</v>
      </c>
      <c r="C654" s="43">
        <f>'[6]Base clients'!C654</f>
        <v>0</v>
      </c>
      <c r="D654" s="43">
        <f>'[6]Base clients'!D654</f>
        <v>0</v>
      </c>
      <c r="E654" s="43">
        <f>'[6]Base clients'!E654</f>
        <v>0</v>
      </c>
      <c r="F654" s="43">
        <f>'[6]Base clients'!F654</f>
        <v>0</v>
      </c>
      <c r="G654" s="43">
        <f>'[6]Base clients'!G654</f>
        <v>0</v>
      </c>
      <c r="H654" s="43">
        <f>'[6]Base clients'!H654</f>
        <v>0</v>
      </c>
      <c r="I654" s="43">
        <f>'[6]Base clients'!I654</f>
        <v>0</v>
      </c>
      <c r="J654" s="43">
        <f>'[6]Base clients'!J654</f>
        <v>0</v>
      </c>
      <c r="K654" s="43">
        <f>'[6]Base clients'!K654</f>
        <v>0</v>
      </c>
      <c r="L654" s="43">
        <f>'[6]Base clients'!L654</f>
        <v>0</v>
      </c>
      <c r="M654" s="43">
        <f>'[6]Base clients'!M654</f>
        <v>0</v>
      </c>
      <c r="N654" s="43">
        <f>'[6]Base clients'!N654</f>
        <v>0</v>
      </c>
      <c r="O654" s="43">
        <f>'[6]Base clients'!O654</f>
        <v>0</v>
      </c>
      <c r="P654" s="43">
        <f>'[6]Base clients'!P654</f>
        <v>0</v>
      </c>
      <c r="Q654" s="43">
        <f>'[6]Base clients'!Q654</f>
        <v>0</v>
      </c>
    </row>
    <row r="655" spans="1:17" x14ac:dyDescent="0.25">
      <c r="A655" s="43" t="str">
        <f>'[6]Base clients'!A655</f>
        <v>C00650</v>
      </c>
      <c r="B655" s="43">
        <f>'[6]Base clients'!B655</f>
        <v>0</v>
      </c>
      <c r="C655" s="43">
        <f>'[6]Base clients'!C655</f>
        <v>0</v>
      </c>
      <c r="D655" s="43">
        <f>'[6]Base clients'!D655</f>
        <v>0</v>
      </c>
      <c r="E655" s="43">
        <f>'[6]Base clients'!E655</f>
        <v>0</v>
      </c>
      <c r="F655" s="43">
        <f>'[6]Base clients'!F655</f>
        <v>0</v>
      </c>
      <c r="G655" s="43">
        <f>'[6]Base clients'!G655</f>
        <v>0</v>
      </c>
      <c r="H655" s="43">
        <f>'[6]Base clients'!H655</f>
        <v>0</v>
      </c>
      <c r="I655" s="43">
        <f>'[6]Base clients'!I655</f>
        <v>0</v>
      </c>
      <c r="J655" s="43">
        <f>'[6]Base clients'!J655</f>
        <v>0</v>
      </c>
      <c r="K655" s="43">
        <f>'[6]Base clients'!K655</f>
        <v>0</v>
      </c>
      <c r="L655" s="43">
        <f>'[6]Base clients'!L655</f>
        <v>0</v>
      </c>
      <c r="M655" s="43">
        <f>'[6]Base clients'!M655</f>
        <v>0</v>
      </c>
      <c r="N655" s="43">
        <f>'[6]Base clients'!N655</f>
        <v>0</v>
      </c>
      <c r="O655" s="43">
        <f>'[6]Base clients'!O655</f>
        <v>0</v>
      </c>
      <c r="P655" s="43">
        <f>'[6]Base clients'!P655</f>
        <v>0</v>
      </c>
      <c r="Q655" s="43">
        <f>'[6]Base clients'!Q655</f>
        <v>0</v>
      </c>
    </row>
    <row r="656" spans="1:17" x14ac:dyDescent="0.25">
      <c r="A656" s="43" t="str">
        <f>'[6]Base clients'!A656</f>
        <v>C00651</v>
      </c>
      <c r="B656" s="43">
        <f>'[6]Base clients'!B656</f>
        <v>0</v>
      </c>
      <c r="C656" s="43">
        <f>'[6]Base clients'!C656</f>
        <v>0</v>
      </c>
      <c r="D656" s="43">
        <f>'[6]Base clients'!D656</f>
        <v>0</v>
      </c>
      <c r="E656" s="43">
        <f>'[6]Base clients'!E656</f>
        <v>0</v>
      </c>
      <c r="F656" s="43">
        <f>'[6]Base clients'!F656</f>
        <v>0</v>
      </c>
      <c r="G656" s="43">
        <f>'[6]Base clients'!G656</f>
        <v>0</v>
      </c>
      <c r="H656" s="43">
        <f>'[6]Base clients'!H656</f>
        <v>0</v>
      </c>
      <c r="I656" s="43">
        <f>'[6]Base clients'!I656</f>
        <v>0</v>
      </c>
      <c r="J656" s="43">
        <f>'[6]Base clients'!J656</f>
        <v>0</v>
      </c>
      <c r="K656" s="43">
        <f>'[6]Base clients'!K656</f>
        <v>0</v>
      </c>
      <c r="L656" s="43">
        <f>'[6]Base clients'!L656</f>
        <v>0</v>
      </c>
      <c r="M656" s="43">
        <f>'[6]Base clients'!M656</f>
        <v>0</v>
      </c>
      <c r="N656" s="43">
        <f>'[6]Base clients'!N656</f>
        <v>0</v>
      </c>
      <c r="O656" s="43">
        <f>'[6]Base clients'!O656</f>
        <v>0</v>
      </c>
      <c r="P656" s="43">
        <f>'[6]Base clients'!P656</f>
        <v>0</v>
      </c>
      <c r="Q656" s="43">
        <f>'[6]Base clients'!Q656</f>
        <v>0</v>
      </c>
    </row>
    <row r="657" spans="1:17" x14ac:dyDescent="0.25">
      <c r="A657" s="43" t="str">
        <f>'[6]Base clients'!A657</f>
        <v>C00652</v>
      </c>
      <c r="B657" s="43">
        <f>'[6]Base clients'!B657</f>
        <v>0</v>
      </c>
      <c r="C657" s="43">
        <f>'[6]Base clients'!C657</f>
        <v>0</v>
      </c>
      <c r="D657" s="43">
        <f>'[6]Base clients'!D657</f>
        <v>0</v>
      </c>
      <c r="E657" s="43">
        <f>'[6]Base clients'!E657</f>
        <v>0</v>
      </c>
      <c r="F657" s="43">
        <f>'[6]Base clients'!F657</f>
        <v>0</v>
      </c>
      <c r="G657" s="43">
        <f>'[6]Base clients'!G657</f>
        <v>0</v>
      </c>
      <c r="H657" s="43">
        <f>'[6]Base clients'!H657</f>
        <v>0</v>
      </c>
      <c r="I657" s="43">
        <f>'[6]Base clients'!I657</f>
        <v>0</v>
      </c>
      <c r="J657" s="43">
        <f>'[6]Base clients'!J657</f>
        <v>0</v>
      </c>
      <c r="K657" s="43">
        <f>'[6]Base clients'!K657</f>
        <v>0</v>
      </c>
      <c r="L657" s="43">
        <f>'[6]Base clients'!L657</f>
        <v>0</v>
      </c>
      <c r="M657" s="43">
        <f>'[6]Base clients'!M657</f>
        <v>0</v>
      </c>
      <c r="N657" s="43">
        <f>'[6]Base clients'!N657</f>
        <v>0</v>
      </c>
      <c r="O657" s="43">
        <f>'[6]Base clients'!O657</f>
        <v>0</v>
      </c>
      <c r="P657" s="43">
        <f>'[6]Base clients'!P657</f>
        <v>0</v>
      </c>
      <c r="Q657" s="43">
        <f>'[6]Base clients'!Q657</f>
        <v>0</v>
      </c>
    </row>
    <row r="658" spans="1:17" x14ac:dyDescent="0.25">
      <c r="A658" s="43" t="str">
        <f>'[6]Base clients'!A658</f>
        <v>C00653</v>
      </c>
      <c r="B658" s="43">
        <f>'[6]Base clients'!B658</f>
        <v>0</v>
      </c>
      <c r="C658" s="43">
        <f>'[6]Base clients'!C658</f>
        <v>0</v>
      </c>
      <c r="D658" s="43">
        <f>'[6]Base clients'!D658</f>
        <v>0</v>
      </c>
      <c r="E658" s="43">
        <f>'[6]Base clients'!E658</f>
        <v>0</v>
      </c>
      <c r="F658" s="43">
        <f>'[6]Base clients'!F658</f>
        <v>0</v>
      </c>
      <c r="G658" s="43">
        <f>'[6]Base clients'!G658</f>
        <v>0</v>
      </c>
      <c r="H658" s="43">
        <f>'[6]Base clients'!H658</f>
        <v>0</v>
      </c>
      <c r="I658" s="43">
        <f>'[6]Base clients'!I658</f>
        <v>0</v>
      </c>
      <c r="J658" s="43">
        <f>'[6]Base clients'!J658</f>
        <v>0</v>
      </c>
      <c r="K658" s="43">
        <f>'[6]Base clients'!K658</f>
        <v>0</v>
      </c>
      <c r="L658" s="43">
        <f>'[6]Base clients'!L658</f>
        <v>0</v>
      </c>
      <c r="M658" s="43">
        <f>'[6]Base clients'!M658</f>
        <v>0</v>
      </c>
      <c r="N658" s="43">
        <f>'[6]Base clients'!N658</f>
        <v>0</v>
      </c>
      <c r="O658" s="43">
        <f>'[6]Base clients'!O658</f>
        <v>0</v>
      </c>
      <c r="P658" s="43">
        <f>'[6]Base clients'!P658</f>
        <v>0</v>
      </c>
      <c r="Q658" s="43">
        <f>'[6]Base clients'!Q658</f>
        <v>0</v>
      </c>
    </row>
    <row r="659" spans="1:17" x14ac:dyDescent="0.25">
      <c r="A659" s="43" t="str">
        <f>'[6]Base clients'!A659</f>
        <v>C00654</v>
      </c>
      <c r="B659" s="43">
        <f>'[6]Base clients'!B659</f>
        <v>0</v>
      </c>
      <c r="C659" s="43">
        <f>'[6]Base clients'!C659</f>
        <v>0</v>
      </c>
      <c r="D659" s="43">
        <f>'[6]Base clients'!D659</f>
        <v>0</v>
      </c>
      <c r="E659" s="43">
        <f>'[6]Base clients'!E659</f>
        <v>0</v>
      </c>
      <c r="F659" s="43">
        <f>'[6]Base clients'!F659</f>
        <v>0</v>
      </c>
      <c r="G659" s="43">
        <f>'[6]Base clients'!G659</f>
        <v>0</v>
      </c>
      <c r="H659" s="43">
        <f>'[6]Base clients'!H659</f>
        <v>0</v>
      </c>
      <c r="I659" s="43">
        <f>'[6]Base clients'!I659</f>
        <v>0</v>
      </c>
      <c r="J659" s="43">
        <f>'[6]Base clients'!J659</f>
        <v>0</v>
      </c>
      <c r="K659" s="43">
        <f>'[6]Base clients'!K659</f>
        <v>0</v>
      </c>
      <c r="L659" s="43">
        <f>'[6]Base clients'!L659</f>
        <v>0</v>
      </c>
      <c r="M659" s="43">
        <f>'[6]Base clients'!M659</f>
        <v>0</v>
      </c>
      <c r="N659" s="43">
        <f>'[6]Base clients'!N659</f>
        <v>0</v>
      </c>
      <c r="O659" s="43">
        <f>'[6]Base clients'!O659</f>
        <v>0</v>
      </c>
      <c r="P659" s="43">
        <f>'[6]Base clients'!P659</f>
        <v>0</v>
      </c>
      <c r="Q659" s="43">
        <f>'[6]Base clients'!Q659</f>
        <v>0</v>
      </c>
    </row>
    <row r="660" spans="1:17" x14ac:dyDescent="0.25">
      <c r="A660" s="43" t="str">
        <f>'[6]Base clients'!A660</f>
        <v>C00655</v>
      </c>
      <c r="B660" s="43">
        <f>'[6]Base clients'!B660</f>
        <v>0</v>
      </c>
      <c r="C660" s="43">
        <f>'[6]Base clients'!C660</f>
        <v>0</v>
      </c>
      <c r="D660" s="43">
        <f>'[6]Base clients'!D660</f>
        <v>0</v>
      </c>
      <c r="E660" s="43">
        <f>'[6]Base clients'!E660</f>
        <v>0</v>
      </c>
      <c r="F660" s="43">
        <f>'[6]Base clients'!F660</f>
        <v>0</v>
      </c>
      <c r="G660" s="43">
        <f>'[6]Base clients'!G660</f>
        <v>0</v>
      </c>
      <c r="H660" s="43">
        <f>'[6]Base clients'!H660</f>
        <v>0</v>
      </c>
      <c r="I660" s="43">
        <f>'[6]Base clients'!I660</f>
        <v>0</v>
      </c>
      <c r="J660" s="43">
        <f>'[6]Base clients'!J660</f>
        <v>0</v>
      </c>
      <c r="K660" s="43">
        <f>'[6]Base clients'!K660</f>
        <v>0</v>
      </c>
      <c r="L660" s="43">
        <f>'[6]Base clients'!L660</f>
        <v>0</v>
      </c>
      <c r="M660" s="43">
        <f>'[6]Base clients'!M660</f>
        <v>0</v>
      </c>
      <c r="N660" s="43">
        <f>'[6]Base clients'!N660</f>
        <v>0</v>
      </c>
      <c r="O660" s="43">
        <f>'[6]Base clients'!O660</f>
        <v>0</v>
      </c>
      <c r="P660" s="43">
        <f>'[6]Base clients'!P660</f>
        <v>0</v>
      </c>
      <c r="Q660" s="43">
        <f>'[6]Base clients'!Q660</f>
        <v>0</v>
      </c>
    </row>
    <row r="661" spans="1:17" x14ac:dyDescent="0.25">
      <c r="A661" s="43" t="str">
        <f>'[6]Base clients'!A661</f>
        <v>C00656</v>
      </c>
      <c r="B661" s="43">
        <f>'[6]Base clients'!B661</f>
        <v>0</v>
      </c>
      <c r="C661" s="43">
        <f>'[6]Base clients'!C661</f>
        <v>0</v>
      </c>
      <c r="D661" s="43">
        <f>'[6]Base clients'!D661</f>
        <v>0</v>
      </c>
      <c r="E661" s="43">
        <f>'[6]Base clients'!E661</f>
        <v>0</v>
      </c>
      <c r="F661" s="43">
        <f>'[6]Base clients'!F661</f>
        <v>0</v>
      </c>
      <c r="G661" s="43">
        <f>'[6]Base clients'!G661</f>
        <v>0</v>
      </c>
      <c r="H661" s="43">
        <f>'[6]Base clients'!H661</f>
        <v>0</v>
      </c>
      <c r="I661" s="43">
        <f>'[6]Base clients'!I661</f>
        <v>0</v>
      </c>
      <c r="J661" s="43">
        <f>'[6]Base clients'!J661</f>
        <v>0</v>
      </c>
      <c r="K661" s="43">
        <f>'[6]Base clients'!K661</f>
        <v>0</v>
      </c>
      <c r="L661" s="43">
        <f>'[6]Base clients'!L661</f>
        <v>0</v>
      </c>
      <c r="M661" s="43">
        <f>'[6]Base clients'!M661</f>
        <v>0</v>
      </c>
      <c r="N661" s="43">
        <f>'[6]Base clients'!N661</f>
        <v>0</v>
      </c>
      <c r="O661" s="43">
        <f>'[6]Base clients'!O661</f>
        <v>0</v>
      </c>
      <c r="P661" s="43">
        <f>'[6]Base clients'!P661</f>
        <v>0</v>
      </c>
      <c r="Q661" s="43">
        <f>'[6]Base clients'!Q661</f>
        <v>0</v>
      </c>
    </row>
    <row r="662" spans="1:17" x14ac:dyDescent="0.25">
      <c r="A662" s="43" t="str">
        <f>'[6]Base clients'!A662</f>
        <v>C00657</v>
      </c>
      <c r="B662" s="43">
        <f>'[6]Base clients'!B662</f>
        <v>0</v>
      </c>
      <c r="C662" s="43">
        <f>'[6]Base clients'!C662</f>
        <v>0</v>
      </c>
      <c r="D662" s="43">
        <f>'[6]Base clients'!D662</f>
        <v>0</v>
      </c>
      <c r="E662" s="43">
        <f>'[6]Base clients'!E662</f>
        <v>0</v>
      </c>
      <c r="F662" s="43">
        <f>'[6]Base clients'!F662</f>
        <v>0</v>
      </c>
      <c r="G662" s="43">
        <f>'[6]Base clients'!G662</f>
        <v>0</v>
      </c>
      <c r="H662" s="43">
        <f>'[6]Base clients'!H662</f>
        <v>0</v>
      </c>
      <c r="I662" s="43">
        <f>'[6]Base clients'!I662</f>
        <v>0</v>
      </c>
      <c r="J662" s="43">
        <f>'[6]Base clients'!J662</f>
        <v>0</v>
      </c>
      <c r="K662" s="43">
        <f>'[6]Base clients'!K662</f>
        <v>0</v>
      </c>
      <c r="L662" s="43">
        <f>'[6]Base clients'!L662</f>
        <v>0</v>
      </c>
      <c r="M662" s="43">
        <f>'[6]Base clients'!M662</f>
        <v>0</v>
      </c>
      <c r="N662" s="43">
        <f>'[6]Base clients'!N662</f>
        <v>0</v>
      </c>
      <c r="O662" s="43">
        <f>'[6]Base clients'!O662</f>
        <v>0</v>
      </c>
      <c r="P662" s="43">
        <f>'[6]Base clients'!P662</f>
        <v>0</v>
      </c>
      <c r="Q662" s="43">
        <f>'[6]Base clients'!Q662</f>
        <v>0</v>
      </c>
    </row>
    <row r="663" spans="1:17" x14ac:dyDescent="0.25">
      <c r="A663" s="43" t="str">
        <f>'[6]Base clients'!A663</f>
        <v>C00658</v>
      </c>
      <c r="B663" s="43">
        <f>'[6]Base clients'!B663</f>
        <v>0</v>
      </c>
      <c r="C663" s="43">
        <f>'[6]Base clients'!C663</f>
        <v>0</v>
      </c>
      <c r="D663" s="43">
        <f>'[6]Base clients'!D663</f>
        <v>0</v>
      </c>
      <c r="E663" s="43">
        <f>'[6]Base clients'!E663</f>
        <v>0</v>
      </c>
      <c r="F663" s="43">
        <f>'[6]Base clients'!F663</f>
        <v>0</v>
      </c>
      <c r="G663" s="43">
        <f>'[6]Base clients'!G663</f>
        <v>0</v>
      </c>
      <c r="H663" s="43">
        <f>'[6]Base clients'!H663</f>
        <v>0</v>
      </c>
      <c r="I663" s="43">
        <f>'[6]Base clients'!I663</f>
        <v>0</v>
      </c>
      <c r="J663" s="43">
        <f>'[6]Base clients'!J663</f>
        <v>0</v>
      </c>
      <c r="K663" s="43">
        <f>'[6]Base clients'!K663</f>
        <v>0</v>
      </c>
      <c r="L663" s="43">
        <f>'[6]Base clients'!L663</f>
        <v>0</v>
      </c>
      <c r="M663" s="43">
        <f>'[6]Base clients'!M663</f>
        <v>0</v>
      </c>
      <c r="N663" s="43">
        <f>'[6]Base clients'!N663</f>
        <v>0</v>
      </c>
      <c r="O663" s="43">
        <f>'[6]Base clients'!O663</f>
        <v>0</v>
      </c>
      <c r="P663" s="43">
        <f>'[6]Base clients'!P663</f>
        <v>0</v>
      </c>
      <c r="Q663" s="43">
        <f>'[6]Base clients'!Q663</f>
        <v>0</v>
      </c>
    </row>
    <row r="664" spans="1:17" x14ac:dyDescent="0.25">
      <c r="A664" s="43" t="str">
        <f>'[6]Base clients'!A664</f>
        <v>C00659</v>
      </c>
      <c r="B664" s="43">
        <f>'[6]Base clients'!B664</f>
        <v>0</v>
      </c>
      <c r="C664" s="43">
        <f>'[6]Base clients'!C664</f>
        <v>0</v>
      </c>
      <c r="D664" s="43">
        <f>'[6]Base clients'!D664</f>
        <v>0</v>
      </c>
      <c r="E664" s="43">
        <f>'[6]Base clients'!E664</f>
        <v>0</v>
      </c>
      <c r="F664" s="43">
        <f>'[6]Base clients'!F664</f>
        <v>0</v>
      </c>
      <c r="G664" s="43">
        <f>'[6]Base clients'!G664</f>
        <v>0</v>
      </c>
      <c r="H664" s="43">
        <f>'[6]Base clients'!H664</f>
        <v>0</v>
      </c>
      <c r="I664" s="43">
        <f>'[6]Base clients'!I664</f>
        <v>0</v>
      </c>
      <c r="J664" s="43">
        <f>'[6]Base clients'!J664</f>
        <v>0</v>
      </c>
      <c r="K664" s="43">
        <f>'[6]Base clients'!K664</f>
        <v>0</v>
      </c>
      <c r="L664" s="43">
        <f>'[6]Base clients'!L664</f>
        <v>0</v>
      </c>
      <c r="M664" s="43">
        <f>'[6]Base clients'!M664</f>
        <v>0</v>
      </c>
      <c r="N664" s="43">
        <f>'[6]Base clients'!N664</f>
        <v>0</v>
      </c>
      <c r="O664" s="43">
        <f>'[6]Base clients'!O664</f>
        <v>0</v>
      </c>
      <c r="P664" s="43">
        <f>'[6]Base clients'!P664</f>
        <v>0</v>
      </c>
      <c r="Q664" s="43">
        <f>'[6]Base clients'!Q664</f>
        <v>0</v>
      </c>
    </row>
    <row r="665" spans="1:17" x14ac:dyDescent="0.25">
      <c r="A665" s="43" t="str">
        <f>'[6]Base clients'!A665</f>
        <v>C00660</v>
      </c>
      <c r="B665" s="43">
        <f>'[6]Base clients'!B665</f>
        <v>0</v>
      </c>
      <c r="C665" s="43">
        <f>'[6]Base clients'!C665</f>
        <v>0</v>
      </c>
      <c r="D665" s="43">
        <f>'[6]Base clients'!D665</f>
        <v>0</v>
      </c>
      <c r="E665" s="43">
        <f>'[6]Base clients'!E665</f>
        <v>0</v>
      </c>
      <c r="F665" s="43">
        <f>'[6]Base clients'!F665</f>
        <v>0</v>
      </c>
      <c r="G665" s="43">
        <f>'[6]Base clients'!G665</f>
        <v>0</v>
      </c>
      <c r="H665" s="43">
        <f>'[6]Base clients'!H665</f>
        <v>0</v>
      </c>
      <c r="I665" s="43">
        <f>'[6]Base clients'!I665</f>
        <v>0</v>
      </c>
      <c r="J665" s="43">
        <f>'[6]Base clients'!J665</f>
        <v>0</v>
      </c>
      <c r="K665" s="43">
        <f>'[6]Base clients'!K665</f>
        <v>0</v>
      </c>
      <c r="L665" s="43">
        <f>'[6]Base clients'!L665</f>
        <v>0</v>
      </c>
      <c r="M665" s="43">
        <f>'[6]Base clients'!M665</f>
        <v>0</v>
      </c>
      <c r="N665" s="43">
        <f>'[6]Base clients'!N665</f>
        <v>0</v>
      </c>
      <c r="O665" s="43">
        <f>'[6]Base clients'!O665</f>
        <v>0</v>
      </c>
      <c r="P665" s="43">
        <f>'[6]Base clients'!P665</f>
        <v>0</v>
      </c>
      <c r="Q665" s="43">
        <f>'[6]Base clients'!Q665</f>
        <v>0</v>
      </c>
    </row>
    <row r="666" spans="1:17" x14ac:dyDescent="0.25">
      <c r="A666" s="43" t="str">
        <f>'[6]Base clients'!A666</f>
        <v>C00661</v>
      </c>
      <c r="B666" s="43">
        <f>'[6]Base clients'!B666</f>
        <v>0</v>
      </c>
      <c r="C666" s="43">
        <f>'[6]Base clients'!C666</f>
        <v>0</v>
      </c>
      <c r="D666" s="43">
        <f>'[6]Base clients'!D666</f>
        <v>0</v>
      </c>
      <c r="E666" s="43">
        <f>'[6]Base clients'!E666</f>
        <v>0</v>
      </c>
      <c r="F666" s="43">
        <f>'[6]Base clients'!F666</f>
        <v>0</v>
      </c>
      <c r="G666" s="43">
        <f>'[6]Base clients'!G666</f>
        <v>0</v>
      </c>
      <c r="H666" s="43">
        <f>'[6]Base clients'!H666</f>
        <v>0</v>
      </c>
      <c r="I666" s="43">
        <f>'[6]Base clients'!I666</f>
        <v>0</v>
      </c>
      <c r="J666" s="43">
        <f>'[6]Base clients'!J666</f>
        <v>0</v>
      </c>
      <c r="K666" s="43">
        <f>'[6]Base clients'!K666</f>
        <v>0</v>
      </c>
      <c r="L666" s="43">
        <f>'[6]Base clients'!L666</f>
        <v>0</v>
      </c>
      <c r="M666" s="43">
        <f>'[6]Base clients'!M666</f>
        <v>0</v>
      </c>
      <c r="N666" s="43">
        <f>'[6]Base clients'!N666</f>
        <v>0</v>
      </c>
      <c r="O666" s="43">
        <f>'[6]Base clients'!O666</f>
        <v>0</v>
      </c>
      <c r="P666" s="43">
        <f>'[6]Base clients'!P666</f>
        <v>0</v>
      </c>
      <c r="Q666" s="43">
        <f>'[6]Base clients'!Q666</f>
        <v>0</v>
      </c>
    </row>
    <row r="667" spans="1:17" x14ac:dyDescent="0.25">
      <c r="A667" s="43" t="str">
        <f>'[6]Base clients'!A667</f>
        <v>C00662</v>
      </c>
      <c r="B667" s="43">
        <f>'[6]Base clients'!B667</f>
        <v>0</v>
      </c>
      <c r="C667" s="43">
        <f>'[6]Base clients'!C667</f>
        <v>0</v>
      </c>
      <c r="D667" s="43">
        <f>'[6]Base clients'!D667</f>
        <v>0</v>
      </c>
      <c r="E667" s="43">
        <f>'[6]Base clients'!E667</f>
        <v>0</v>
      </c>
      <c r="F667" s="43">
        <f>'[6]Base clients'!F667</f>
        <v>0</v>
      </c>
      <c r="G667" s="43">
        <f>'[6]Base clients'!G667</f>
        <v>0</v>
      </c>
      <c r="H667" s="43">
        <f>'[6]Base clients'!H667</f>
        <v>0</v>
      </c>
      <c r="I667" s="43">
        <f>'[6]Base clients'!I667</f>
        <v>0</v>
      </c>
      <c r="J667" s="43">
        <f>'[6]Base clients'!J667</f>
        <v>0</v>
      </c>
      <c r="K667" s="43">
        <f>'[6]Base clients'!K667</f>
        <v>0</v>
      </c>
      <c r="L667" s="43">
        <f>'[6]Base clients'!L667</f>
        <v>0</v>
      </c>
      <c r="M667" s="43">
        <f>'[6]Base clients'!M667</f>
        <v>0</v>
      </c>
      <c r="N667" s="43">
        <f>'[6]Base clients'!N667</f>
        <v>0</v>
      </c>
      <c r="O667" s="43">
        <f>'[6]Base clients'!O667</f>
        <v>0</v>
      </c>
      <c r="P667" s="43">
        <f>'[6]Base clients'!P667</f>
        <v>0</v>
      </c>
      <c r="Q667" s="43">
        <f>'[6]Base clients'!Q667</f>
        <v>0</v>
      </c>
    </row>
    <row r="668" spans="1:17" x14ac:dyDescent="0.25">
      <c r="A668" s="43" t="str">
        <f>'[6]Base clients'!A668</f>
        <v>C00663</v>
      </c>
      <c r="B668" s="43">
        <f>'[6]Base clients'!B668</f>
        <v>0</v>
      </c>
      <c r="C668" s="43">
        <f>'[6]Base clients'!C668</f>
        <v>0</v>
      </c>
      <c r="D668" s="43">
        <f>'[6]Base clients'!D668</f>
        <v>0</v>
      </c>
      <c r="E668" s="43">
        <f>'[6]Base clients'!E668</f>
        <v>0</v>
      </c>
      <c r="F668" s="43">
        <f>'[6]Base clients'!F668</f>
        <v>0</v>
      </c>
      <c r="G668" s="43">
        <f>'[6]Base clients'!G668</f>
        <v>0</v>
      </c>
      <c r="H668" s="43">
        <f>'[6]Base clients'!H668</f>
        <v>0</v>
      </c>
      <c r="I668" s="43">
        <f>'[6]Base clients'!I668</f>
        <v>0</v>
      </c>
      <c r="J668" s="43">
        <f>'[6]Base clients'!J668</f>
        <v>0</v>
      </c>
      <c r="K668" s="43">
        <f>'[6]Base clients'!K668</f>
        <v>0</v>
      </c>
      <c r="L668" s="43">
        <f>'[6]Base clients'!L668</f>
        <v>0</v>
      </c>
      <c r="M668" s="43">
        <f>'[6]Base clients'!M668</f>
        <v>0</v>
      </c>
      <c r="N668" s="43">
        <f>'[6]Base clients'!N668</f>
        <v>0</v>
      </c>
      <c r="O668" s="43">
        <f>'[6]Base clients'!O668</f>
        <v>0</v>
      </c>
      <c r="P668" s="43">
        <f>'[6]Base clients'!P668</f>
        <v>0</v>
      </c>
      <c r="Q668" s="43">
        <f>'[6]Base clients'!Q668</f>
        <v>0</v>
      </c>
    </row>
    <row r="669" spans="1:17" x14ac:dyDescent="0.25">
      <c r="A669" s="43" t="str">
        <f>'[6]Base clients'!A669</f>
        <v>C00664</v>
      </c>
      <c r="B669" s="43">
        <f>'[6]Base clients'!B669</f>
        <v>0</v>
      </c>
      <c r="C669" s="43">
        <f>'[6]Base clients'!C669</f>
        <v>0</v>
      </c>
      <c r="D669" s="43">
        <f>'[6]Base clients'!D669</f>
        <v>0</v>
      </c>
      <c r="E669" s="43">
        <f>'[6]Base clients'!E669</f>
        <v>0</v>
      </c>
      <c r="F669" s="43">
        <f>'[6]Base clients'!F669</f>
        <v>0</v>
      </c>
      <c r="G669" s="43">
        <f>'[6]Base clients'!G669</f>
        <v>0</v>
      </c>
      <c r="H669" s="43">
        <f>'[6]Base clients'!H669</f>
        <v>0</v>
      </c>
      <c r="I669" s="43">
        <f>'[6]Base clients'!I669</f>
        <v>0</v>
      </c>
      <c r="J669" s="43">
        <f>'[6]Base clients'!J669</f>
        <v>0</v>
      </c>
      <c r="K669" s="43">
        <f>'[6]Base clients'!K669</f>
        <v>0</v>
      </c>
      <c r="L669" s="43">
        <f>'[6]Base clients'!L669</f>
        <v>0</v>
      </c>
      <c r="M669" s="43">
        <f>'[6]Base clients'!M669</f>
        <v>0</v>
      </c>
      <c r="N669" s="43">
        <f>'[6]Base clients'!N669</f>
        <v>0</v>
      </c>
      <c r="O669" s="43">
        <f>'[6]Base clients'!O669</f>
        <v>0</v>
      </c>
      <c r="P669" s="43">
        <f>'[6]Base clients'!P669</f>
        <v>0</v>
      </c>
      <c r="Q669" s="43">
        <f>'[6]Base clients'!Q669</f>
        <v>0</v>
      </c>
    </row>
    <row r="670" spans="1:17" x14ac:dyDescent="0.25">
      <c r="A670" s="43" t="str">
        <f>'[6]Base clients'!A670</f>
        <v>C00665</v>
      </c>
      <c r="B670" s="43">
        <f>'[6]Base clients'!B670</f>
        <v>0</v>
      </c>
      <c r="C670" s="43">
        <f>'[6]Base clients'!C670</f>
        <v>0</v>
      </c>
      <c r="D670" s="43">
        <f>'[6]Base clients'!D670</f>
        <v>0</v>
      </c>
      <c r="E670" s="43">
        <f>'[6]Base clients'!E670</f>
        <v>0</v>
      </c>
      <c r="F670" s="43">
        <f>'[6]Base clients'!F670</f>
        <v>0</v>
      </c>
      <c r="G670" s="43">
        <f>'[6]Base clients'!G670</f>
        <v>0</v>
      </c>
      <c r="H670" s="43">
        <f>'[6]Base clients'!H670</f>
        <v>0</v>
      </c>
      <c r="I670" s="43">
        <f>'[6]Base clients'!I670</f>
        <v>0</v>
      </c>
      <c r="J670" s="43">
        <f>'[6]Base clients'!J670</f>
        <v>0</v>
      </c>
      <c r="K670" s="43">
        <f>'[6]Base clients'!K670</f>
        <v>0</v>
      </c>
      <c r="L670" s="43">
        <f>'[6]Base clients'!L670</f>
        <v>0</v>
      </c>
      <c r="M670" s="43">
        <f>'[6]Base clients'!M670</f>
        <v>0</v>
      </c>
      <c r="N670" s="43">
        <f>'[6]Base clients'!N670</f>
        <v>0</v>
      </c>
      <c r="O670" s="43">
        <f>'[6]Base clients'!O670</f>
        <v>0</v>
      </c>
      <c r="P670" s="43">
        <f>'[6]Base clients'!P670</f>
        <v>0</v>
      </c>
      <c r="Q670" s="43">
        <f>'[6]Base clients'!Q670</f>
        <v>0</v>
      </c>
    </row>
    <row r="671" spans="1:17" x14ac:dyDescent="0.25">
      <c r="A671" s="43" t="str">
        <f>'[6]Base clients'!A671</f>
        <v>C00666</v>
      </c>
      <c r="B671" s="43">
        <f>'[6]Base clients'!B671</f>
        <v>0</v>
      </c>
      <c r="C671" s="43">
        <f>'[6]Base clients'!C671</f>
        <v>0</v>
      </c>
      <c r="D671" s="43">
        <f>'[6]Base clients'!D671</f>
        <v>0</v>
      </c>
      <c r="E671" s="43">
        <f>'[6]Base clients'!E671</f>
        <v>0</v>
      </c>
      <c r="F671" s="43">
        <f>'[6]Base clients'!F671</f>
        <v>0</v>
      </c>
      <c r="G671" s="43">
        <f>'[6]Base clients'!G671</f>
        <v>0</v>
      </c>
      <c r="H671" s="43">
        <f>'[6]Base clients'!H671</f>
        <v>0</v>
      </c>
      <c r="I671" s="43">
        <f>'[6]Base clients'!I671</f>
        <v>0</v>
      </c>
      <c r="J671" s="43">
        <f>'[6]Base clients'!J671</f>
        <v>0</v>
      </c>
      <c r="K671" s="43">
        <f>'[6]Base clients'!K671</f>
        <v>0</v>
      </c>
      <c r="L671" s="43">
        <f>'[6]Base clients'!L671</f>
        <v>0</v>
      </c>
      <c r="M671" s="43">
        <f>'[6]Base clients'!M671</f>
        <v>0</v>
      </c>
      <c r="N671" s="43">
        <f>'[6]Base clients'!N671</f>
        <v>0</v>
      </c>
      <c r="O671" s="43">
        <f>'[6]Base clients'!O671</f>
        <v>0</v>
      </c>
      <c r="P671" s="43">
        <f>'[6]Base clients'!P671</f>
        <v>0</v>
      </c>
      <c r="Q671" s="43">
        <f>'[6]Base clients'!Q671</f>
        <v>0</v>
      </c>
    </row>
    <row r="672" spans="1:17" x14ac:dyDescent="0.25">
      <c r="A672" s="43" t="str">
        <f>'[6]Base clients'!A672</f>
        <v>C00667</v>
      </c>
      <c r="B672" s="43">
        <f>'[6]Base clients'!B672</f>
        <v>0</v>
      </c>
      <c r="C672" s="43">
        <f>'[6]Base clients'!C672</f>
        <v>0</v>
      </c>
      <c r="D672" s="43">
        <f>'[6]Base clients'!D672</f>
        <v>0</v>
      </c>
      <c r="E672" s="43">
        <f>'[6]Base clients'!E672</f>
        <v>0</v>
      </c>
      <c r="F672" s="43">
        <f>'[6]Base clients'!F672</f>
        <v>0</v>
      </c>
      <c r="G672" s="43">
        <f>'[6]Base clients'!G672</f>
        <v>0</v>
      </c>
      <c r="H672" s="43">
        <f>'[6]Base clients'!H672</f>
        <v>0</v>
      </c>
      <c r="I672" s="43">
        <f>'[6]Base clients'!I672</f>
        <v>0</v>
      </c>
      <c r="J672" s="43">
        <f>'[6]Base clients'!J672</f>
        <v>0</v>
      </c>
      <c r="K672" s="43">
        <f>'[6]Base clients'!K672</f>
        <v>0</v>
      </c>
      <c r="L672" s="43">
        <f>'[6]Base clients'!L672</f>
        <v>0</v>
      </c>
      <c r="M672" s="43">
        <f>'[6]Base clients'!M672</f>
        <v>0</v>
      </c>
      <c r="N672" s="43">
        <f>'[6]Base clients'!N672</f>
        <v>0</v>
      </c>
      <c r="O672" s="43">
        <f>'[6]Base clients'!O672</f>
        <v>0</v>
      </c>
      <c r="P672" s="43">
        <f>'[6]Base clients'!P672</f>
        <v>0</v>
      </c>
      <c r="Q672" s="43">
        <f>'[6]Base clients'!Q672</f>
        <v>0</v>
      </c>
    </row>
    <row r="673" spans="1:17" x14ac:dyDescent="0.25">
      <c r="A673" s="43" t="str">
        <f>'[6]Base clients'!A673</f>
        <v>C00668</v>
      </c>
      <c r="B673" s="43">
        <f>'[6]Base clients'!B673</f>
        <v>0</v>
      </c>
      <c r="C673" s="43">
        <f>'[6]Base clients'!C673</f>
        <v>0</v>
      </c>
      <c r="D673" s="43">
        <f>'[6]Base clients'!D673</f>
        <v>0</v>
      </c>
      <c r="E673" s="43">
        <f>'[6]Base clients'!E673</f>
        <v>0</v>
      </c>
      <c r="F673" s="43">
        <f>'[6]Base clients'!F673</f>
        <v>0</v>
      </c>
      <c r="G673" s="43">
        <f>'[6]Base clients'!G673</f>
        <v>0</v>
      </c>
      <c r="H673" s="43">
        <f>'[6]Base clients'!H673</f>
        <v>0</v>
      </c>
      <c r="I673" s="43">
        <f>'[6]Base clients'!I673</f>
        <v>0</v>
      </c>
      <c r="J673" s="43">
        <f>'[6]Base clients'!J673</f>
        <v>0</v>
      </c>
      <c r="K673" s="43">
        <f>'[6]Base clients'!K673</f>
        <v>0</v>
      </c>
      <c r="L673" s="43">
        <f>'[6]Base clients'!L673</f>
        <v>0</v>
      </c>
      <c r="M673" s="43">
        <f>'[6]Base clients'!M673</f>
        <v>0</v>
      </c>
      <c r="N673" s="43">
        <f>'[6]Base clients'!N673</f>
        <v>0</v>
      </c>
      <c r="O673" s="43">
        <f>'[6]Base clients'!O673</f>
        <v>0</v>
      </c>
      <c r="P673" s="43">
        <f>'[6]Base clients'!P673</f>
        <v>0</v>
      </c>
      <c r="Q673" s="43">
        <f>'[6]Base clients'!Q673</f>
        <v>0</v>
      </c>
    </row>
    <row r="674" spans="1:17" x14ac:dyDescent="0.25">
      <c r="A674" s="43" t="str">
        <f>'[6]Base clients'!A674</f>
        <v>C00669</v>
      </c>
      <c r="B674" s="43">
        <f>'[6]Base clients'!B674</f>
        <v>0</v>
      </c>
      <c r="C674" s="43">
        <f>'[6]Base clients'!C674</f>
        <v>0</v>
      </c>
      <c r="D674" s="43">
        <f>'[6]Base clients'!D674</f>
        <v>0</v>
      </c>
      <c r="E674" s="43">
        <f>'[6]Base clients'!E674</f>
        <v>0</v>
      </c>
      <c r="F674" s="43">
        <f>'[6]Base clients'!F674</f>
        <v>0</v>
      </c>
      <c r="G674" s="43">
        <f>'[6]Base clients'!G674</f>
        <v>0</v>
      </c>
      <c r="H674" s="43">
        <f>'[6]Base clients'!H674</f>
        <v>0</v>
      </c>
      <c r="I674" s="43">
        <f>'[6]Base clients'!I674</f>
        <v>0</v>
      </c>
      <c r="J674" s="43">
        <f>'[6]Base clients'!J674</f>
        <v>0</v>
      </c>
      <c r="K674" s="43">
        <f>'[6]Base clients'!K674</f>
        <v>0</v>
      </c>
      <c r="L674" s="43">
        <f>'[6]Base clients'!L674</f>
        <v>0</v>
      </c>
      <c r="M674" s="43">
        <f>'[6]Base clients'!M674</f>
        <v>0</v>
      </c>
      <c r="N674" s="43">
        <f>'[6]Base clients'!N674</f>
        <v>0</v>
      </c>
      <c r="O674" s="43">
        <f>'[6]Base clients'!O674</f>
        <v>0</v>
      </c>
      <c r="P674" s="43">
        <f>'[6]Base clients'!P674</f>
        <v>0</v>
      </c>
      <c r="Q674" s="43">
        <f>'[6]Base clients'!Q674</f>
        <v>0</v>
      </c>
    </row>
    <row r="675" spans="1:17" x14ac:dyDescent="0.25">
      <c r="A675" s="43" t="str">
        <f>'[6]Base clients'!A675</f>
        <v>C00670</v>
      </c>
      <c r="B675" s="43">
        <f>'[6]Base clients'!B675</f>
        <v>0</v>
      </c>
      <c r="C675" s="43">
        <f>'[6]Base clients'!C675</f>
        <v>0</v>
      </c>
      <c r="D675" s="43">
        <f>'[6]Base clients'!D675</f>
        <v>0</v>
      </c>
      <c r="E675" s="43">
        <f>'[6]Base clients'!E675</f>
        <v>0</v>
      </c>
      <c r="F675" s="43">
        <f>'[6]Base clients'!F675</f>
        <v>0</v>
      </c>
      <c r="G675" s="43">
        <f>'[6]Base clients'!G675</f>
        <v>0</v>
      </c>
      <c r="H675" s="43">
        <f>'[6]Base clients'!H675</f>
        <v>0</v>
      </c>
      <c r="I675" s="43">
        <f>'[6]Base clients'!I675</f>
        <v>0</v>
      </c>
      <c r="J675" s="43">
        <f>'[6]Base clients'!J675</f>
        <v>0</v>
      </c>
      <c r="K675" s="43">
        <f>'[6]Base clients'!K675</f>
        <v>0</v>
      </c>
      <c r="L675" s="43">
        <f>'[6]Base clients'!L675</f>
        <v>0</v>
      </c>
      <c r="M675" s="43">
        <f>'[6]Base clients'!M675</f>
        <v>0</v>
      </c>
      <c r="N675" s="43">
        <f>'[6]Base clients'!N675</f>
        <v>0</v>
      </c>
      <c r="O675" s="43">
        <f>'[6]Base clients'!O675</f>
        <v>0</v>
      </c>
      <c r="P675" s="43">
        <f>'[6]Base clients'!P675</f>
        <v>0</v>
      </c>
      <c r="Q675" s="43">
        <f>'[6]Base clients'!Q675</f>
        <v>0</v>
      </c>
    </row>
    <row r="676" spans="1:17" x14ac:dyDescent="0.25">
      <c r="A676" s="43" t="str">
        <f>'[6]Base clients'!A676</f>
        <v>C00671</v>
      </c>
      <c r="B676" s="43">
        <f>'[6]Base clients'!B676</f>
        <v>0</v>
      </c>
      <c r="C676" s="43">
        <f>'[6]Base clients'!C676</f>
        <v>0</v>
      </c>
      <c r="D676" s="43">
        <f>'[6]Base clients'!D676</f>
        <v>0</v>
      </c>
      <c r="E676" s="43">
        <f>'[6]Base clients'!E676</f>
        <v>0</v>
      </c>
      <c r="F676" s="43">
        <f>'[6]Base clients'!F676</f>
        <v>0</v>
      </c>
      <c r="G676" s="43">
        <f>'[6]Base clients'!G676</f>
        <v>0</v>
      </c>
      <c r="H676" s="43">
        <f>'[6]Base clients'!H676</f>
        <v>0</v>
      </c>
      <c r="I676" s="43">
        <f>'[6]Base clients'!I676</f>
        <v>0</v>
      </c>
      <c r="J676" s="43">
        <f>'[6]Base clients'!J676</f>
        <v>0</v>
      </c>
      <c r="K676" s="43">
        <f>'[6]Base clients'!K676</f>
        <v>0</v>
      </c>
      <c r="L676" s="43">
        <f>'[6]Base clients'!L676</f>
        <v>0</v>
      </c>
      <c r="M676" s="43">
        <f>'[6]Base clients'!M676</f>
        <v>0</v>
      </c>
      <c r="N676" s="43">
        <f>'[6]Base clients'!N676</f>
        <v>0</v>
      </c>
      <c r="O676" s="43">
        <f>'[6]Base clients'!O676</f>
        <v>0</v>
      </c>
      <c r="P676" s="43">
        <f>'[6]Base clients'!P676</f>
        <v>0</v>
      </c>
      <c r="Q676" s="43">
        <f>'[6]Base clients'!Q676</f>
        <v>0</v>
      </c>
    </row>
    <row r="677" spans="1:17" x14ac:dyDescent="0.25">
      <c r="A677" s="43" t="str">
        <f>'[6]Base clients'!A677</f>
        <v>C00672</v>
      </c>
      <c r="B677" s="43">
        <f>'[6]Base clients'!B677</f>
        <v>0</v>
      </c>
      <c r="C677" s="43">
        <f>'[6]Base clients'!C677</f>
        <v>0</v>
      </c>
      <c r="D677" s="43">
        <f>'[6]Base clients'!D677</f>
        <v>0</v>
      </c>
      <c r="E677" s="43">
        <f>'[6]Base clients'!E677</f>
        <v>0</v>
      </c>
      <c r="F677" s="43">
        <f>'[6]Base clients'!F677</f>
        <v>0</v>
      </c>
      <c r="G677" s="43">
        <f>'[6]Base clients'!G677</f>
        <v>0</v>
      </c>
      <c r="H677" s="43">
        <f>'[6]Base clients'!H677</f>
        <v>0</v>
      </c>
      <c r="I677" s="43">
        <f>'[6]Base clients'!I677</f>
        <v>0</v>
      </c>
      <c r="J677" s="43">
        <f>'[6]Base clients'!J677</f>
        <v>0</v>
      </c>
      <c r="K677" s="43">
        <f>'[6]Base clients'!K677</f>
        <v>0</v>
      </c>
      <c r="L677" s="43">
        <f>'[6]Base clients'!L677</f>
        <v>0</v>
      </c>
      <c r="M677" s="43">
        <f>'[6]Base clients'!M677</f>
        <v>0</v>
      </c>
      <c r="N677" s="43">
        <f>'[6]Base clients'!N677</f>
        <v>0</v>
      </c>
      <c r="O677" s="43">
        <f>'[6]Base clients'!O677</f>
        <v>0</v>
      </c>
      <c r="P677" s="43">
        <f>'[6]Base clients'!P677</f>
        <v>0</v>
      </c>
      <c r="Q677" s="43">
        <f>'[6]Base clients'!Q677</f>
        <v>0</v>
      </c>
    </row>
    <row r="678" spans="1:17" x14ac:dyDescent="0.25">
      <c r="A678" s="43" t="str">
        <f>'[6]Base clients'!A678</f>
        <v>C00673</v>
      </c>
      <c r="B678" s="43">
        <f>'[6]Base clients'!B678</f>
        <v>0</v>
      </c>
      <c r="C678" s="43">
        <f>'[6]Base clients'!C678</f>
        <v>0</v>
      </c>
      <c r="D678" s="43">
        <f>'[6]Base clients'!D678</f>
        <v>0</v>
      </c>
      <c r="E678" s="43">
        <f>'[6]Base clients'!E678</f>
        <v>0</v>
      </c>
      <c r="F678" s="43">
        <f>'[6]Base clients'!F678</f>
        <v>0</v>
      </c>
      <c r="G678" s="43">
        <f>'[6]Base clients'!G678</f>
        <v>0</v>
      </c>
      <c r="H678" s="43">
        <f>'[6]Base clients'!H678</f>
        <v>0</v>
      </c>
      <c r="I678" s="43">
        <f>'[6]Base clients'!I678</f>
        <v>0</v>
      </c>
      <c r="J678" s="43">
        <f>'[6]Base clients'!J678</f>
        <v>0</v>
      </c>
      <c r="K678" s="43">
        <f>'[6]Base clients'!K678</f>
        <v>0</v>
      </c>
      <c r="L678" s="43">
        <f>'[6]Base clients'!L678</f>
        <v>0</v>
      </c>
      <c r="M678" s="43">
        <f>'[6]Base clients'!M678</f>
        <v>0</v>
      </c>
      <c r="N678" s="43">
        <f>'[6]Base clients'!N678</f>
        <v>0</v>
      </c>
      <c r="O678" s="43">
        <f>'[6]Base clients'!O678</f>
        <v>0</v>
      </c>
      <c r="P678" s="43">
        <f>'[6]Base clients'!P678</f>
        <v>0</v>
      </c>
      <c r="Q678" s="43">
        <f>'[6]Base clients'!Q678</f>
        <v>0</v>
      </c>
    </row>
    <row r="679" spans="1:17" x14ac:dyDescent="0.25">
      <c r="A679" s="43" t="str">
        <f>'[6]Base clients'!A679</f>
        <v>C00674</v>
      </c>
      <c r="B679" s="43">
        <f>'[6]Base clients'!B679</f>
        <v>0</v>
      </c>
      <c r="C679" s="43">
        <f>'[6]Base clients'!C679</f>
        <v>0</v>
      </c>
      <c r="D679" s="43">
        <f>'[6]Base clients'!D679</f>
        <v>0</v>
      </c>
      <c r="E679" s="43">
        <f>'[6]Base clients'!E679</f>
        <v>0</v>
      </c>
      <c r="F679" s="43">
        <f>'[6]Base clients'!F679</f>
        <v>0</v>
      </c>
      <c r="G679" s="43">
        <f>'[6]Base clients'!G679</f>
        <v>0</v>
      </c>
      <c r="H679" s="43">
        <f>'[6]Base clients'!H679</f>
        <v>0</v>
      </c>
      <c r="I679" s="43">
        <f>'[6]Base clients'!I679</f>
        <v>0</v>
      </c>
      <c r="J679" s="43">
        <f>'[6]Base clients'!J679</f>
        <v>0</v>
      </c>
      <c r="K679" s="43">
        <f>'[6]Base clients'!K679</f>
        <v>0</v>
      </c>
      <c r="L679" s="43">
        <f>'[6]Base clients'!L679</f>
        <v>0</v>
      </c>
      <c r="M679" s="43">
        <f>'[6]Base clients'!M679</f>
        <v>0</v>
      </c>
      <c r="N679" s="43">
        <f>'[6]Base clients'!N679</f>
        <v>0</v>
      </c>
      <c r="O679" s="43">
        <f>'[6]Base clients'!O679</f>
        <v>0</v>
      </c>
      <c r="P679" s="43">
        <f>'[6]Base clients'!P679</f>
        <v>0</v>
      </c>
      <c r="Q679" s="43">
        <f>'[6]Base clients'!Q679</f>
        <v>0</v>
      </c>
    </row>
    <row r="680" spans="1:17" x14ac:dyDescent="0.25">
      <c r="A680" s="43" t="str">
        <f>'[6]Base clients'!A680</f>
        <v>C00675</v>
      </c>
      <c r="B680" s="43">
        <f>'[6]Base clients'!B680</f>
        <v>0</v>
      </c>
      <c r="C680" s="43">
        <f>'[6]Base clients'!C680</f>
        <v>0</v>
      </c>
      <c r="D680" s="43">
        <f>'[6]Base clients'!D680</f>
        <v>0</v>
      </c>
      <c r="E680" s="43">
        <f>'[6]Base clients'!E680</f>
        <v>0</v>
      </c>
      <c r="F680" s="43">
        <f>'[6]Base clients'!F680</f>
        <v>0</v>
      </c>
      <c r="G680" s="43">
        <f>'[6]Base clients'!G680</f>
        <v>0</v>
      </c>
      <c r="H680" s="43">
        <f>'[6]Base clients'!H680</f>
        <v>0</v>
      </c>
      <c r="I680" s="43">
        <f>'[6]Base clients'!I680</f>
        <v>0</v>
      </c>
      <c r="J680" s="43">
        <f>'[6]Base clients'!J680</f>
        <v>0</v>
      </c>
      <c r="K680" s="43">
        <f>'[6]Base clients'!K680</f>
        <v>0</v>
      </c>
      <c r="L680" s="43">
        <f>'[6]Base clients'!L680</f>
        <v>0</v>
      </c>
      <c r="M680" s="43">
        <f>'[6]Base clients'!M680</f>
        <v>0</v>
      </c>
      <c r="N680" s="43">
        <f>'[6]Base clients'!N680</f>
        <v>0</v>
      </c>
      <c r="O680" s="43">
        <f>'[6]Base clients'!O680</f>
        <v>0</v>
      </c>
      <c r="P680" s="43">
        <f>'[6]Base clients'!P680</f>
        <v>0</v>
      </c>
      <c r="Q680" s="43">
        <f>'[6]Base clients'!Q680</f>
        <v>0</v>
      </c>
    </row>
    <row r="681" spans="1:17" x14ac:dyDescent="0.25">
      <c r="A681" s="43" t="str">
        <f>'[6]Base clients'!A681</f>
        <v>C00676</v>
      </c>
      <c r="B681" s="43">
        <f>'[6]Base clients'!B681</f>
        <v>0</v>
      </c>
      <c r="C681" s="43">
        <f>'[6]Base clients'!C681</f>
        <v>0</v>
      </c>
      <c r="D681" s="43">
        <f>'[6]Base clients'!D681</f>
        <v>0</v>
      </c>
      <c r="E681" s="43">
        <f>'[6]Base clients'!E681</f>
        <v>0</v>
      </c>
      <c r="F681" s="43">
        <f>'[6]Base clients'!F681</f>
        <v>0</v>
      </c>
      <c r="G681" s="43">
        <f>'[6]Base clients'!G681</f>
        <v>0</v>
      </c>
      <c r="H681" s="43">
        <f>'[6]Base clients'!H681</f>
        <v>0</v>
      </c>
      <c r="I681" s="43">
        <f>'[6]Base clients'!I681</f>
        <v>0</v>
      </c>
      <c r="J681" s="43">
        <f>'[6]Base clients'!J681</f>
        <v>0</v>
      </c>
      <c r="K681" s="43">
        <f>'[6]Base clients'!K681</f>
        <v>0</v>
      </c>
      <c r="L681" s="43">
        <f>'[6]Base clients'!L681</f>
        <v>0</v>
      </c>
      <c r="M681" s="43">
        <f>'[6]Base clients'!M681</f>
        <v>0</v>
      </c>
      <c r="N681" s="43">
        <f>'[6]Base clients'!N681</f>
        <v>0</v>
      </c>
      <c r="O681" s="43">
        <f>'[6]Base clients'!O681</f>
        <v>0</v>
      </c>
      <c r="P681" s="43">
        <f>'[6]Base clients'!P681</f>
        <v>0</v>
      </c>
      <c r="Q681" s="43">
        <f>'[6]Base clients'!Q681</f>
        <v>0</v>
      </c>
    </row>
    <row r="682" spans="1:17" x14ac:dyDescent="0.25">
      <c r="A682" s="43" t="str">
        <f>'[6]Base clients'!A682</f>
        <v>C00677</v>
      </c>
      <c r="B682" s="43">
        <f>'[6]Base clients'!B682</f>
        <v>0</v>
      </c>
      <c r="C682" s="43">
        <f>'[6]Base clients'!C682</f>
        <v>0</v>
      </c>
      <c r="D682" s="43">
        <f>'[6]Base clients'!D682</f>
        <v>0</v>
      </c>
      <c r="E682" s="43">
        <f>'[6]Base clients'!E682</f>
        <v>0</v>
      </c>
      <c r="F682" s="43">
        <f>'[6]Base clients'!F682</f>
        <v>0</v>
      </c>
      <c r="G682" s="43">
        <f>'[6]Base clients'!G682</f>
        <v>0</v>
      </c>
      <c r="H682" s="43">
        <f>'[6]Base clients'!H682</f>
        <v>0</v>
      </c>
      <c r="I682" s="43">
        <f>'[6]Base clients'!I682</f>
        <v>0</v>
      </c>
      <c r="J682" s="43">
        <f>'[6]Base clients'!J682</f>
        <v>0</v>
      </c>
      <c r="K682" s="43">
        <f>'[6]Base clients'!K682</f>
        <v>0</v>
      </c>
      <c r="L682" s="43">
        <f>'[6]Base clients'!L682</f>
        <v>0</v>
      </c>
      <c r="M682" s="43">
        <f>'[6]Base clients'!M682</f>
        <v>0</v>
      </c>
      <c r="N682" s="43">
        <f>'[6]Base clients'!N682</f>
        <v>0</v>
      </c>
      <c r="O682" s="43">
        <f>'[6]Base clients'!O682</f>
        <v>0</v>
      </c>
      <c r="P682" s="43">
        <f>'[6]Base clients'!P682</f>
        <v>0</v>
      </c>
      <c r="Q682" s="43">
        <f>'[6]Base clients'!Q682</f>
        <v>0</v>
      </c>
    </row>
    <row r="683" spans="1:17" x14ac:dyDescent="0.25">
      <c r="A683" s="43" t="str">
        <f>'[6]Base clients'!A683</f>
        <v>C00678</v>
      </c>
      <c r="B683" s="43">
        <f>'[6]Base clients'!B683</f>
        <v>0</v>
      </c>
      <c r="C683" s="43">
        <f>'[6]Base clients'!C683</f>
        <v>0</v>
      </c>
      <c r="D683" s="43">
        <f>'[6]Base clients'!D683</f>
        <v>0</v>
      </c>
      <c r="E683" s="43">
        <f>'[6]Base clients'!E683</f>
        <v>0</v>
      </c>
      <c r="F683" s="43">
        <f>'[6]Base clients'!F683</f>
        <v>0</v>
      </c>
      <c r="G683" s="43">
        <f>'[6]Base clients'!G683</f>
        <v>0</v>
      </c>
      <c r="H683" s="43">
        <f>'[6]Base clients'!H683</f>
        <v>0</v>
      </c>
      <c r="I683" s="43">
        <f>'[6]Base clients'!I683</f>
        <v>0</v>
      </c>
      <c r="J683" s="43">
        <f>'[6]Base clients'!J683</f>
        <v>0</v>
      </c>
      <c r="K683" s="43">
        <f>'[6]Base clients'!K683</f>
        <v>0</v>
      </c>
      <c r="L683" s="43">
        <f>'[6]Base clients'!L683</f>
        <v>0</v>
      </c>
      <c r="M683" s="43">
        <f>'[6]Base clients'!M683</f>
        <v>0</v>
      </c>
      <c r="N683" s="43">
        <f>'[6]Base clients'!N683</f>
        <v>0</v>
      </c>
      <c r="O683" s="43">
        <f>'[6]Base clients'!O683</f>
        <v>0</v>
      </c>
      <c r="P683" s="43">
        <f>'[6]Base clients'!P683</f>
        <v>0</v>
      </c>
      <c r="Q683" s="43">
        <f>'[6]Base clients'!Q683</f>
        <v>0</v>
      </c>
    </row>
    <row r="684" spans="1:17" x14ac:dyDescent="0.25">
      <c r="A684" s="43" t="str">
        <f>'[6]Base clients'!A684</f>
        <v>C00679</v>
      </c>
      <c r="B684" s="43">
        <f>'[6]Base clients'!B684</f>
        <v>0</v>
      </c>
      <c r="C684" s="43">
        <f>'[6]Base clients'!C684</f>
        <v>0</v>
      </c>
      <c r="D684" s="43">
        <f>'[6]Base clients'!D684</f>
        <v>0</v>
      </c>
      <c r="E684" s="43">
        <f>'[6]Base clients'!E684</f>
        <v>0</v>
      </c>
      <c r="F684" s="43">
        <f>'[6]Base clients'!F684</f>
        <v>0</v>
      </c>
      <c r="G684" s="43">
        <f>'[6]Base clients'!G684</f>
        <v>0</v>
      </c>
      <c r="H684" s="43">
        <f>'[6]Base clients'!H684</f>
        <v>0</v>
      </c>
      <c r="I684" s="43">
        <f>'[6]Base clients'!I684</f>
        <v>0</v>
      </c>
      <c r="J684" s="43">
        <f>'[6]Base clients'!J684</f>
        <v>0</v>
      </c>
      <c r="K684" s="43">
        <f>'[6]Base clients'!K684</f>
        <v>0</v>
      </c>
      <c r="L684" s="43">
        <f>'[6]Base clients'!L684</f>
        <v>0</v>
      </c>
      <c r="M684" s="43">
        <f>'[6]Base clients'!M684</f>
        <v>0</v>
      </c>
      <c r="N684" s="43">
        <f>'[6]Base clients'!N684</f>
        <v>0</v>
      </c>
      <c r="O684" s="43">
        <f>'[6]Base clients'!O684</f>
        <v>0</v>
      </c>
      <c r="P684" s="43">
        <f>'[6]Base clients'!P684</f>
        <v>0</v>
      </c>
      <c r="Q684" s="43">
        <f>'[6]Base clients'!Q684</f>
        <v>0</v>
      </c>
    </row>
    <row r="685" spans="1:17" x14ac:dyDescent="0.25">
      <c r="A685" s="43" t="str">
        <f>'[6]Base clients'!A685</f>
        <v>C00680</v>
      </c>
      <c r="B685" s="43">
        <f>'[6]Base clients'!B685</f>
        <v>0</v>
      </c>
      <c r="C685" s="43">
        <f>'[6]Base clients'!C685</f>
        <v>0</v>
      </c>
      <c r="D685" s="43">
        <f>'[6]Base clients'!D685</f>
        <v>0</v>
      </c>
      <c r="E685" s="43">
        <f>'[6]Base clients'!E685</f>
        <v>0</v>
      </c>
      <c r="F685" s="43">
        <f>'[6]Base clients'!F685</f>
        <v>0</v>
      </c>
      <c r="G685" s="43">
        <f>'[6]Base clients'!G685</f>
        <v>0</v>
      </c>
      <c r="H685" s="43">
        <f>'[6]Base clients'!H685</f>
        <v>0</v>
      </c>
      <c r="I685" s="43">
        <f>'[6]Base clients'!I685</f>
        <v>0</v>
      </c>
      <c r="J685" s="43">
        <f>'[6]Base clients'!J685</f>
        <v>0</v>
      </c>
      <c r="K685" s="43">
        <f>'[6]Base clients'!K685</f>
        <v>0</v>
      </c>
      <c r="L685" s="43">
        <f>'[6]Base clients'!L685</f>
        <v>0</v>
      </c>
      <c r="M685" s="43">
        <f>'[6]Base clients'!M685</f>
        <v>0</v>
      </c>
      <c r="N685" s="43">
        <f>'[6]Base clients'!N685</f>
        <v>0</v>
      </c>
      <c r="O685" s="43">
        <f>'[6]Base clients'!O685</f>
        <v>0</v>
      </c>
      <c r="P685" s="43">
        <f>'[6]Base clients'!P685</f>
        <v>0</v>
      </c>
      <c r="Q685" s="43">
        <f>'[6]Base clients'!Q685</f>
        <v>0</v>
      </c>
    </row>
    <row r="686" spans="1:17" x14ac:dyDescent="0.25">
      <c r="A686" s="43" t="str">
        <f>'[6]Base clients'!A686</f>
        <v>C00681</v>
      </c>
      <c r="B686" s="43">
        <f>'[6]Base clients'!B686</f>
        <v>0</v>
      </c>
      <c r="C686" s="43">
        <f>'[6]Base clients'!C686</f>
        <v>0</v>
      </c>
      <c r="D686" s="43">
        <f>'[6]Base clients'!D686</f>
        <v>0</v>
      </c>
      <c r="E686" s="43">
        <f>'[6]Base clients'!E686</f>
        <v>0</v>
      </c>
      <c r="F686" s="43">
        <f>'[6]Base clients'!F686</f>
        <v>0</v>
      </c>
      <c r="G686" s="43">
        <f>'[6]Base clients'!G686</f>
        <v>0</v>
      </c>
      <c r="H686" s="43">
        <f>'[6]Base clients'!H686</f>
        <v>0</v>
      </c>
      <c r="I686" s="43">
        <f>'[6]Base clients'!I686</f>
        <v>0</v>
      </c>
      <c r="J686" s="43">
        <f>'[6]Base clients'!J686</f>
        <v>0</v>
      </c>
      <c r="K686" s="43">
        <f>'[6]Base clients'!K686</f>
        <v>0</v>
      </c>
      <c r="L686" s="43">
        <f>'[6]Base clients'!L686</f>
        <v>0</v>
      </c>
      <c r="M686" s="43">
        <f>'[6]Base clients'!M686</f>
        <v>0</v>
      </c>
      <c r="N686" s="43">
        <f>'[6]Base clients'!N686</f>
        <v>0</v>
      </c>
      <c r="O686" s="43">
        <f>'[6]Base clients'!O686</f>
        <v>0</v>
      </c>
      <c r="P686" s="43">
        <f>'[6]Base clients'!P686</f>
        <v>0</v>
      </c>
      <c r="Q686" s="43">
        <f>'[6]Base clients'!Q686</f>
        <v>0</v>
      </c>
    </row>
    <row r="687" spans="1:17" x14ac:dyDescent="0.25">
      <c r="A687" s="43" t="str">
        <f>'[6]Base clients'!A687</f>
        <v>C00682</v>
      </c>
      <c r="B687" s="43">
        <f>'[6]Base clients'!B687</f>
        <v>0</v>
      </c>
      <c r="C687" s="43">
        <f>'[6]Base clients'!C687</f>
        <v>0</v>
      </c>
      <c r="D687" s="43">
        <f>'[6]Base clients'!D687</f>
        <v>0</v>
      </c>
      <c r="E687" s="43">
        <f>'[6]Base clients'!E687</f>
        <v>0</v>
      </c>
      <c r="F687" s="43">
        <f>'[6]Base clients'!F687</f>
        <v>0</v>
      </c>
      <c r="G687" s="43">
        <f>'[6]Base clients'!G687</f>
        <v>0</v>
      </c>
      <c r="H687" s="43">
        <f>'[6]Base clients'!H687</f>
        <v>0</v>
      </c>
      <c r="I687" s="43">
        <f>'[6]Base clients'!I687</f>
        <v>0</v>
      </c>
      <c r="J687" s="43">
        <f>'[6]Base clients'!J687</f>
        <v>0</v>
      </c>
      <c r="K687" s="43">
        <f>'[6]Base clients'!K687</f>
        <v>0</v>
      </c>
      <c r="L687" s="43">
        <f>'[6]Base clients'!L687</f>
        <v>0</v>
      </c>
      <c r="M687" s="43">
        <f>'[6]Base clients'!M687</f>
        <v>0</v>
      </c>
      <c r="N687" s="43">
        <f>'[6]Base clients'!N687</f>
        <v>0</v>
      </c>
      <c r="O687" s="43">
        <f>'[6]Base clients'!O687</f>
        <v>0</v>
      </c>
      <c r="P687" s="43">
        <f>'[6]Base clients'!P687</f>
        <v>0</v>
      </c>
      <c r="Q687" s="43">
        <f>'[6]Base clients'!Q687</f>
        <v>0</v>
      </c>
    </row>
    <row r="688" spans="1:17" x14ac:dyDescent="0.25">
      <c r="A688" s="43" t="str">
        <f>'[6]Base clients'!A688</f>
        <v>C00683</v>
      </c>
      <c r="B688" s="43">
        <f>'[6]Base clients'!B688</f>
        <v>0</v>
      </c>
      <c r="C688" s="43">
        <f>'[6]Base clients'!C688</f>
        <v>0</v>
      </c>
      <c r="D688" s="43">
        <f>'[6]Base clients'!D688</f>
        <v>0</v>
      </c>
      <c r="E688" s="43">
        <f>'[6]Base clients'!E688</f>
        <v>0</v>
      </c>
      <c r="F688" s="43">
        <f>'[6]Base clients'!F688</f>
        <v>0</v>
      </c>
      <c r="G688" s="43">
        <f>'[6]Base clients'!G688</f>
        <v>0</v>
      </c>
      <c r="H688" s="43">
        <f>'[6]Base clients'!H688</f>
        <v>0</v>
      </c>
      <c r="I688" s="43">
        <f>'[6]Base clients'!I688</f>
        <v>0</v>
      </c>
      <c r="J688" s="43">
        <f>'[6]Base clients'!J688</f>
        <v>0</v>
      </c>
      <c r="K688" s="43">
        <f>'[6]Base clients'!K688</f>
        <v>0</v>
      </c>
      <c r="L688" s="43">
        <f>'[6]Base clients'!L688</f>
        <v>0</v>
      </c>
      <c r="M688" s="43">
        <f>'[6]Base clients'!M688</f>
        <v>0</v>
      </c>
      <c r="N688" s="43">
        <f>'[6]Base clients'!N688</f>
        <v>0</v>
      </c>
      <c r="O688" s="43">
        <f>'[6]Base clients'!O688</f>
        <v>0</v>
      </c>
      <c r="P688" s="43">
        <f>'[6]Base clients'!P688</f>
        <v>0</v>
      </c>
      <c r="Q688" s="43">
        <f>'[6]Base clients'!Q688</f>
        <v>0</v>
      </c>
    </row>
    <row r="689" spans="1:17" x14ac:dyDescent="0.25">
      <c r="A689" s="43" t="str">
        <f>'[6]Base clients'!A689</f>
        <v>C00684</v>
      </c>
      <c r="B689" s="43">
        <f>'[6]Base clients'!B689</f>
        <v>0</v>
      </c>
      <c r="C689" s="43">
        <f>'[6]Base clients'!C689</f>
        <v>0</v>
      </c>
      <c r="D689" s="43">
        <f>'[6]Base clients'!D689</f>
        <v>0</v>
      </c>
      <c r="E689" s="43">
        <f>'[6]Base clients'!E689</f>
        <v>0</v>
      </c>
      <c r="F689" s="43">
        <f>'[6]Base clients'!F689</f>
        <v>0</v>
      </c>
      <c r="G689" s="43">
        <f>'[6]Base clients'!G689</f>
        <v>0</v>
      </c>
      <c r="H689" s="43">
        <f>'[6]Base clients'!H689</f>
        <v>0</v>
      </c>
      <c r="I689" s="43">
        <f>'[6]Base clients'!I689</f>
        <v>0</v>
      </c>
      <c r="J689" s="43">
        <f>'[6]Base clients'!J689</f>
        <v>0</v>
      </c>
      <c r="K689" s="43">
        <f>'[6]Base clients'!K689</f>
        <v>0</v>
      </c>
      <c r="L689" s="43">
        <f>'[6]Base clients'!L689</f>
        <v>0</v>
      </c>
      <c r="M689" s="43">
        <f>'[6]Base clients'!M689</f>
        <v>0</v>
      </c>
      <c r="N689" s="43">
        <f>'[6]Base clients'!N689</f>
        <v>0</v>
      </c>
      <c r="O689" s="43">
        <f>'[6]Base clients'!O689</f>
        <v>0</v>
      </c>
      <c r="P689" s="43">
        <f>'[6]Base clients'!P689</f>
        <v>0</v>
      </c>
      <c r="Q689" s="43">
        <f>'[6]Base clients'!Q689</f>
        <v>0</v>
      </c>
    </row>
    <row r="690" spans="1:17" x14ac:dyDescent="0.25">
      <c r="A690" s="43" t="str">
        <f>'[6]Base clients'!A690</f>
        <v>C00685</v>
      </c>
      <c r="B690" s="43">
        <f>'[6]Base clients'!B690</f>
        <v>0</v>
      </c>
      <c r="C690" s="43">
        <f>'[6]Base clients'!C690</f>
        <v>0</v>
      </c>
      <c r="D690" s="43">
        <f>'[6]Base clients'!D690</f>
        <v>0</v>
      </c>
      <c r="E690" s="43">
        <f>'[6]Base clients'!E690</f>
        <v>0</v>
      </c>
      <c r="F690" s="43">
        <f>'[6]Base clients'!F690</f>
        <v>0</v>
      </c>
      <c r="G690" s="43">
        <f>'[6]Base clients'!G690</f>
        <v>0</v>
      </c>
      <c r="H690" s="43">
        <f>'[6]Base clients'!H690</f>
        <v>0</v>
      </c>
      <c r="I690" s="43">
        <f>'[6]Base clients'!I690</f>
        <v>0</v>
      </c>
      <c r="J690" s="43">
        <f>'[6]Base clients'!J690</f>
        <v>0</v>
      </c>
      <c r="K690" s="43">
        <f>'[6]Base clients'!K690</f>
        <v>0</v>
      </c>
      <c r="L690" s="43">
        <f>'[6]Base clients'!L690</f>
        <v>0</v>
      </c>
      <c r="M690" s="43">
        <f>'[6]Base clients'!M690</f>
        <v>0</v>
      </c>
      <c r="N690" s="43">
        <f>'[6]Base clients'!N690</f>
        <v>0</v>
      </c>
      <c r="O690" s="43">
        <f>'[6]Base clients'!O690</f>
        <v>0</v>
      </c>
      <c r="P690" s="43">
        <f>'[6]Base clients'!P690</f>
        <v>0</v>
      </c>
      <c r="Q690" s="43">
        <f>'[6]Base clients'!Q690</f>
        <v>0</v>
      </c>
    </row>
    <row r="691" spans="1:17" x14ac:dyDescent="0.25">
      <c r="A691" s="43" t="str">
        <f>'[6]Base clients'!A691</f>
        <v>C00686</v>
      </c>
      <c r="B691" s="43">
        <f>'[6]Base clients'!B691</f>
        <v>0</v>
      </c>
      <c r="C691" s="43">
        <f>'[6]Base clients'!C691</f>
        <v>0</v>
      </c>
      <c r="D691" s="43">
        <f>'[6]Base clients'!D691</f>
        <v>0</v>
      </c>
      <c r="E691" s="43">
        <f>'[6]Base clients'!E691</f>
        <v>0</v>
      </c>
      <c r="F691" s="43">
        <f>'[6]Base clients'!F691</f>
        <v>0</v>
      </c>
      <c r="G691" s="43">
        <f>'[6]Base clients'!G691</f>
        <v>0</v>
      </c>
      <c r="H691" s="43">
        <f>'[6]Base clients'!H691</f>
        <v>0</v>
      </c>
      <c r="I691" s="43">
        <f>'[6]Base clients'!I691</f>
        <v>0</v>
      </c>
      <c r="J691" s="43">
        <f>'[6]Base clients'!J691</f>
        <v>0</v>
      </c>
      <c r="K691" s="43">
        <f>'[6]Base clients'!K691</f>
        <v>0</v>
      </c>
      <c r="L691" s="43">
        <f>'[6]Base clients'!L691</f>
        <v>0</v>
      </c>
      <c r="M691" s="43">
        <f>'[6]Base clients'!M691</f>
        <v>0</v>
      </c>
      <c r="N691" s="43">
        <f>'[6]Base clients'!N691</f>
        <v>0</v>
      </c>
      <c r="O691" s="43">
        <f>'[6]Base clients'!O691</f>
        <v>0</v>
      </c>
      <c r="P691" s="43">
        <f>'[6]Base clients'!P691</f>
        <v>0</v>
      </c>
      <c r="Q691" s="43">
        <f>'[6]Base clients'!Q691</f>
        <v>0</v>
      </c>
    </row>
    <row r="692" spans="1:17" x14ac:dyDescent="0.25">
      <c r="A692" s="43" t="str">
        <f>'[6]Base clients'!A692</f>
        <v>C00687</v>
      </c>
      <c r="B692" s="43">
        <f>'[6]Base clients'!B692</f>
        <v>0</v>
      </c>
      <c r="C692" s="43">
        <f>'[6]Base clients'!C692</f>
        <v>0</v>
      </c>
      <c r="D692" s="43">
        <f>'[6]Base clients'!D692</f>
        <v>0</v>
      </c>
      <c r="E692" s="43">
        <f>'[6]Base clients'!E692</f>
        <v>0</v>
      </c>
      <c r="F692" s="43">
        <f>'[6]Base clients'!F692</f>
        <v>0</v>
      </c>
      <c r="G692" s="43">
        <f>'[6]Base clients'!G692</f>
        <v>0</v>
      </c>
      <c r="H692" s="43">
        <f>'[6]Base clients'!H692</f>
        <v>0</v>
      </c>
      <c r="I692" s="43">
        <f>'[6]Base clients'!I692</f>
        <v>0</v>
      </c>
      <c r="J692" s="43">
        <f>'[6]Base clients'!J692</f>
        <v>0</v>
      </c>
      <c r="K692" s="43">
        <f>'[6]Base clients'!K692</f>
        <v>0</v>
      </c>
      <c r="L692" s="43">
        <f>'[6]Base clients'!L692</f>
        <v>0</v>
      </c>
      <c r="M692" s="43">
        <f>'[6]Base clients'!M692</f>
        <v>0</v>
      </c>
      <c r="N692" s="43">
        <f>'[6]Base clients'!N692</f>
        <v>0</v>
      </c>
      <c r="O692" s="43">
        <f>'[6]Base clients'!O692</f>
        <v>0</v>
      </c>
      <c r="P692" s="43">
        <f>'[6]Base clients'!P692</f>
        <v>0</v>
      </c>
      <c r="Q692" s="43">
        <f>'[6]Base clients'!Q692</f>
        <v>0</v>
      </c>
    </row>
    <row r="693" spans="1:17" x14ac:dyDescent="0.25">
      <c r="A693" s="43" t="str">
        <f>'[6]Base clients'!A693</f>
        <v>C00688</v>
      </c>
      <c r="B693" s="43">
        <f>'[6]Base clients'!B693</f>
        <v>0</v>
      </c>
      <c r="C693" s="43">
        <f>'[6]Base clients'!C693</f>
        <v>0</v>
      </c>
      <c r="D693" s="43">
        <f>'[6]Base clients'!D693</f>
        <v>0</v>
      </c>
      <c r="E693" s="43">
        <f>'[6]Base clients'!E693</f>
        <v>0</v>
      </c>
      <c r="F693" s="43">
        <f>'[6]Base clients'!F693</f>
        <v>0</v>
      </c>
      <c r="G693" s="43">
        <f>'[6]Base clients'!G693</f>
        <v>0</v>
      </c>
      <c r="H693" s="43">
        <f>'[6]Base clients'!H693</f>
        <v>0</v>
      </c>
      <c r="I693" s="43">
        <f>'[6]Base clients'!I693</f>
        <v>0</v>
      </c>
      <c r="J693" s="43">
        <f>'[6]Base clients'!J693</f>
        <v>0</v>
      </c>
      <c r="K693" s="43">
        <f>'[6]Base clients'!K693</f>
        <v>0</v>
      </c>
      <c r="L693" s="43">
        <f>'[6]Base clients'!L693</f>
        <v>0</v>
      </c>
      <c r="M693" s="43">
        <f>'[6]Base clients'!M693</f>
        <v>0</v>
      </c>
      <c r="N693" s="43">
        <f>'[6]Base clients'!N693</f>
        <v>0</v>
      </c>
      <c r="O693" s="43">
        <f>'[6]Base clients'!O693</f>
        <v>0</v>
      </c>
      <c r="P693" s="43">
        <f>'[6]Base clients'!P693</f>
        <v>0</v>
      </c>
      <c r="Q693" s="43">
        <f>'[6]Base clients'!Q693</f>
        <v>0</v>
      </c>
    </row>
    <row r="694" spans="1:17" x14ac:dyDescent="0.25">
      <c r="A694" s="43" t="str">
        <f>'[6]Base clients'!A694</f>
        <v>C00689</v>
      </c>
      <c r="B694" s="43">
        <f>'[6]Base clients'!B694</f>
        <v>0</v>
      </c>
      <c r="C694" s="43">
        <f>'[6]Base clients'!C694</f>
        <v>0</v>
      </c>
      <c r="D694" s="43">
        <f>'[6]Base clients'!D694</f>
        <v>0</v>
      </c>
      <c r="E694" s="43">
        <f>'[6]Base clients'!E694</f>
        <v>0</v>
      </c>
      <c r="F694" s="43">
        <f>'[6]Base clients'!F694</f>
        <v>0</v>
      </c>
      <c r="G694" s="43">
        <f>'[6]Base clients'!G694</f>
        <v>0</v>
      </c>
      <c r="H694" s="43">
        <f>'[6]Base clients'!H694</f>
        <v>0</v>
      </c>
      <c r="I694" s="43">
        <f>'[6]Base clients'!I694</f>
        <v>0</v>
      </c>
      <c r="J694" s="43">
        <f>'[6]Base clients'!J694</f>
        <v>0</v>
      </c>
      <c r="K694" s="43">
        <f>'[6]Base clients'!K694</f>
        <v>0</v>
      </c>
      <c r="L694" s="43">
        <f>'[6]Base clients'!L694</f>
        <v>0</v>
      </c>
      <c r="M694" s="43">
        <f>'[6]Base clients'!M694</f>
        <v>0</v>
      </c>
      <c r="N694" s="43">
        <f>'[6]Base clients'!N694</f>
        <v>0</v>
      </c>
      <c r="O694" s="43">
        <f>'[6]Base clients'!O694</f>
        <v>0</v>
      </c>
      <c r="P694" s="43">
        <f>'[6]Base clients'!P694</f>
        <v>0</v>
      </c>
      <c r="Q694" s="43">
        <f>'[6]Base clients'!Q694</f>
        <v>0</v>
      </c>
    </row>
    <row r="695" spans="1:17" x14ac:dyDescent="0.25">
      <c r="A695" s="43" t="str">
        <f>'[6]Base clients'!A695</f>
        <v>C00690</v>
      </c>
      <c r="B695" s="43">
        <f>'[6]Base clients'!B695</f>
        <v>0</v>
      </c>
      <c r="C695" s="43">
        <f>'[6]Base clients'!C695</f>
        <v>0</v>
      </c>
      <c r="D695" s="43">
        <f>'[6]Base clients'!D695</f>
        <v>0</v>
      </c>
      <c r="E695" s="43">
        <f>'[6]Base clients'!E695</f>
        <v>0</v>
      </c>
      <c r="F695" s="43">
        <f>'[6]Base clients'!F695</f>
        <v>0</v>
      </c>
      <c r="G695" s="43">
        <f>'[6]Base clients'!G695</f>
        <v>0</v>
      </c>
      <c r="H695" s="43">
        <f>'[6]Base clients'!H695</f>
        <v>0</v>
      </c>
      <c r="I695" s="43">
        <f>'[6]Base clients'!I695</f>
        <v>0</v>
      </c>
      <c r="J695" s="43">
        <f>'[6]Base clients'!J695</f>
        <v>0</v>
      </c>
      <c r="K695" s="43">
        <f>'[6]Base clients'!K695</f>
        <v>0</v>
      </c>
      <c r="L695" s="43">
        <f>'[6]Base clients'!L695</f>
        <v>0</v>
      </c>
      <c r="M695" s="43">
        <f>'[6]Base clients'!M695</f>
        <v>0</v>
      </c>
      <c r="N695" s="43">
        <f>'[6]Base clients'!N695</f>
        <v>0</v>
      </c>
      <c r="O695" s="43">
        <f>'[6]Base clients'!O695</f>
        <v>0</v>
      </c>
      <c r="P695" s="43">
        <f>'[6]Base clients'!P695</f>
        <v>0</v>
      </c>
      <c r="Q695" s="43">
        <f>'[6]Base clients'!Q695</f>
        <v>0</v>
      </c>
    </row>
    <row r="696" spans="1:17" x14ac:dyDescent="0.25">
      <c r="A696" s="43" t="str">
        <f>'[6]Base clients'!A696</f>
        <v>C00691</v>
      </c>
      <c r="B696" s="43">
        <f>'[6]Base clients'!B696</f>
        <v>0</v>
      </c>
      <c r="C696" s="43">
        <f>'[6]Base clients'!C696</f>
        <v>0</v>
      </c>
      <c r="D696" s="43">
        <f>'[6]Base clients'!D696</f>
        <v>0</v>
      </c>
      <c r="E696" s="43">
        <f>'[6]Base clients'!E696</f>
        <v>0</v>
      </c>
      <c r="F696" s="43">
        <f>'[6]Base clients'!F696</f>
        <v>0</v>
      </c>
      <c r="G696" s="43">
        <f>'[6]Base clients'!G696</f>
        <v>0</v>
      </c>
      <c r="H696" s="43">
        <f>'[6]Base clients'!H696</f>
        <v>0</v>
      </c>
      <c r="I696" s="43">
        <f>'[6]Base clients'!I696</f>
        <v>0</v>
      </c>
      <c r="J696" s="43">
        <f>'[6]Base clients'!J696</f>
        <v>0</v>
      </c>
      <c r="K696" s="43">
        <f>'[6]Base clients'!K696</f>
        <v>0</v>
      </c>
      <c r="L696" s="43">
        <f>'[6]Base clients'!L696</f>
        <v>0</v>
      </c>
      <c r="M696" s="43">
        <f>'[6]Base clients'!M696</f>
        <v>0</v>
      </c>
      <c r="N696" s="43">
        <f>'[6]Base clients'!N696</f>
        <v>0</v>
      </c>
      <c r="O696" s="43">
        <f>'[6]Base clients'!O696</f>
        <v>0</v>
      </c>
      <c r="P696" s="43">
        <f>'[6]Base clients'!P696</f>
        <v>0</v>
      </c>
      <c r="Q696" s="43">
        <f>'[6]Base clients'!Q696</f>
        <v>0</v>
      </c>
    </row>
    <row r="697" spans="1:17" x14ac:dyDescent="0.25">
      <c r="A697" s="43" t="str">
        <f>'[6]Base clients'!A697</f>
        <v>C00692</v>
      </c>
      <c r="B697" s="43">
        <f>'[6]Base clients'!B697</f>
        <v>0</v>
      </c>
      <c r="C697" s="43">
        <f>'[6]Base clients'!C697</f>
        <v>0</v>
      </c>
      <c r="D697" s="43">
        <f>'[6]Base clients'!D697</f>
        <v>0</v>
      </c>
      <c r="E697" s="43">
        <f>'[6]Base clients'!E697</f>
        <v>0</v>
      </c>
      <c r="F697" s="43">
        <f>'[6]Base clients'!F697</f>
        <v>0</v>
      </c>
      <c r="G697" s="43">
        <f>'[6]Base clients'!G697</f>
        <v>0</v>
      </c>
      <c r="H697" s="43">
        <f>'[6]Base clients'!H697</f>
        <v>0</v>
      </c>
      <c r="I697" s="43">
        <f>'[6]Base clients'!I697</f>
        <v>0</v>
      </c>
      <c r="J697" s="43">
        <f>'[6]Base clients'!J697</f>
        <v>0</v>
      </c>
      <c r="K697" s="43">
        <f>'[6]Base clients'!K697</f>
        <v>0</v>
      </c>
      <c r="L697" s="43">
        <f>'[6]Base clients'!L697</f>
        <v>0</v>
      </c>
      <c r="M697" s="43">
        <f>'[6]Base clients'!M697</f>
        <v>0</v>
      </c>
      <c r="N697" s="43">
        <f>'[6]Base clients'!N697</f>
        <v>0</v>
      </c>
      <c r="O697" s="43">
        <f>'[6]Base clients'!O697</f>
        <v>0</v>
      </c>
      <c r="P697" s="43">
        <f>'[6]Base clients'!P697</f>
        <v>0</v>
      </c>
      <c r="Q697" s="43">
        <f>'[6]Base clients'!Q697</f>
        <v>0</v>
      </c>
    </row>
    <row r="698" spans="1:17" x14ac:dyDescent="0.25">
      <c r="A698" s="43" t="str">
        <f>'[6]Base clients'!A698</f>
        <v>C00693</v>
      </c>
      <c r="B698" s="43">
        <f>'[6]Base clients'!B698</f>
        <v>0</v>
      </c>
      <c r="C698" s="43">
        <f>'[6]Base clients'!C698</f>
        <v>0</v>
      </c>
      <c r="D698" s="43">
        <f>'[6]Base clients'!D698</f>
        <v>0</v>
      </c>
      <c r="E698" s="43">
        <f>'[6]Base clients'!E698</f>
        <v>0</v>
      </c>
      <c r="F698" s="43">
        <f>'[6]Base clients'!F698</f>
        <v>0</v>
      </c>
      <c r="G698" s="43">
        <f>'[6]Base clients'!G698</f>
        <v>0</v>
      </c>
      <c r="H698" s="43">
        <f>'[6]Base clients'!H698</f>
        <v>0</v>
      </c>
      <c r="I698" s="43">
        <f>'[6]Base clients'!I698</f>
        <v>0</v>
      </c>
      <c r="J698" s="43">
        <f>'[6]Base clients'!J698</f>
        <v>0</v>
      </c>
      <c r="K698" s="43">
        <f>'[6]Base clients'!K698</f>
        <v>0</v>
      </c>
      <c r="L698" s="43">
        <f>'[6]Base clients'!L698</f>
        <v>0</v>
      </c>
      <c r="M698" s="43">
        <f>'[6]Base clients'!M698</f>
        <v>0</v>
      </c>
      <c r="N698" s="43">
        <f>'[6]Base clients'!N698</f>
        <v>0</v>
      </c>
      <c r="O698" s="43">
        <f>'[6]Base clients'!O698</f>
        <v>0</v>
      </c>
      <c r="P698" s="43">
        <f>'[6]Base clients'!P698</f>
        <v>0</v>
      </c>
      <c r="Q698" s="43">
        <f>'[6]Base clients'!Q698</f>
        <v>0</v>
      </c>
    </row>
    <row r="699" spans="1:17" x14ac:dyDescent="0.25">
      <c r="A699" s="43" t="str">
        <f>'[6]Base clients'!A699</f>
        <v>C00694</v>
      </c>
      <c r="B699" s="43">
        <f>'[6]Base clients'!B699</f>
        <v>0</v>
      </c>
      <c r="C699" s="43">
        <f>'[6]Base clients'!C699</f>
        <v>0</v>
      </c>
      <c r="D699" s="43">
        <f>'[6]Base clients'!D699</f>
        <v>0</v>
      </c>
      <c r="E699" s="43">
        <f>'[6]Base clients'!E699</f>
        <v>0</v>
      </c>
      <c r="F699" s="43">
        <f>'[6]Base clients'!F699</f>
        <v>0</v>
      </c>
      <c r="G699" s="43">
        <f>'[6]Base clients'!G699</f>
        <v>0</v>
      </c>
      <c r="H699" s="43">
        <f>'[6]Base clients'!H699</f>
        <v>0</v>
      </c>
      <c r="I699" s="43">
        <f>'[6]Base clients'!I699</f>
        <v>0</v>
      </c>
      <c r="J699" s="43">
        <f>'[6]Base clients'!J699</f>
        <v>0</v>
      </c>
      <c r="K699" s="43">
        <f>'[6]Base clients'!K699</f>
        <v>0</v>
      </c>
      <c r="L699" s="43">
        <f>'[6]Base clients'!L699</f>
        <v>0</v>
      </c>
      <c r="M699" s="43">
        <f>'[6]Base clients'!M699</f>
        <v>0</v>
      </c>
      <c r="N699" s="43">
        <f>'[6]Base clients'!N699</f>
        <v>0</v>
      </c>
      <c r="O699" s="43">
        <f>'[6]Base clients'!O699</f>
        <v>0</v>
      </c>
      <c r="P699" s="43">
        <f>'[6]Base clients'!P699</f>
        <v>0</v>
      </c>
      <c r="Q699" s="43">
        <f>'[6]Base clients'!Q699</f>
        <v>0</v>
      </c>
    </row>
    <row r="700" spans="1:17" x14ac:dyDescent="0.25">
      <c r="A700" s="43" t="str">
        <f>'[6]Base clients'!A700</f>
        <v>C00695</v>
      </c>
      <c r="B700" s="43">
        <f>'[6]Base clients'!B700</f>
        <v>0</v>
      </c>
      <c r="C700" s="43">
        <f>'[6]Base clients'!C700</f>
        <v>0</v>
      </c>
      <c r="D700" s="43">
        <f>'[6]Base clients'!D700</f>
        <v>0</v>
      </c>
      <c r="E700" s="43">
        <f>'[6]Base clients'!E700</f>
        <v>0</v>
      </c>
      <c r="F700" s="43">
        <f>'[6]Base clients'!F700</f>
        <v>0</v>
      </c>
      <c r="G700" s="43">
        <f>'[6]Base clients'!G700</f>
        <v>0</v>
      </c>
      <c r="H700" s="43">
        <f>'[6]Base clients'!H700</f>
        <v>0</v>
      </c>
      <c r="I700" s="43">
        <f>'[6]Base clients'!I700</f>
        <v>0</v>
      </c>
      <c r="J700" s="43">
        <f>'[6]Base clients'!J700</f>
        <v>0</v>
      </c>
      <c r="K700" s="43">
        <f>'[6]Base clients'!K700</f>
        <v>0</v>
      </c>
      <c r="L700" s="43">
        <f>'[6]Base clients'!L700</f>
        <v>0</v>
      </c>
      <c r="M700" s="43">
        <f>'[6]Base clients'!M700</f>
        <v>0</v>
      </c>
      <c r="N700" s="43">
        <f>'[6]Base clients'!N700</f>
        <v>0</v>
      </c>
      <c r="O700" s="43">
        <f>'[6]Base clients'!O700</f>
        <v>0</v>
      </c>
      <c r="P700" s="43">
        <f>'[6]Base clients'!P700</f>
        <v>0</v>
      </c>
      <c r="Q700" s="43">
        <f>'[6]Base clients'!Q700</f>
        <v>0</v>
      </c>
    </row>
    <row r="701" spans="1:17" x14ac:dyDescent="0.25">
      <c r="A701" s="43" t="str">
        <f>'[6]Base clients'!A701</f>
        <v>C00696</v>
      </c>
      <c r="B701" s="43">
        <f>'[6]Base clients'!B701</f>
        <v>0</v>
      </c>
      <c r="C701" s="43">
        <f>'[6]Base clients'!C701</f>
        <v>0</v>
      </c>
      <c r="D701" s="43">
        <f>'[6]Base clients'!D701</f>
        <v>0</v>
      </c>
      <c r="E701" s="43">
        <f>'[6]Base clients'!E701</f>
        <v>0</v>
      </c>
      <c r="F701" s="43">
        <f>'[6]Base clients'!F701</f>
        <v>0</v>
      </c>
      <c r="G701" s="43">
        <f>'[6]Base clients'!G701</f>
        <v>0</v>
      </c>
      <c r="H701" s="43">
        <f>'[6]Base clients'!H701</f>
        <v>0</v>
      </c>
      <c r="I701" s="43">
        <f>'[6]Base clients'!I701</f>
        <v>0</v>
      </c>
      <c r="J701" s="43">
        <f>'[6]Base clients'!J701</f>
        <v>0</v>
      </c>
      <c r="K701" s="43">
        <f>'[6]Base clients'!K701</f>
        <v>0</v>
      </c>
      <c r="L701" s="43">
        <f>'[6]Base clients'!L701</f>
        <v>0</v>
      </c>
      <c r="M701" s="43">
        <f>'[6]Base clients'!M701</f>
        <v>0</v>
      </c>
      <c r="N701" s="43">
        <f>'[6]Base clients'!N701</f>
        <v>0</v>
      </c>
      <c r="O701" s="43">
        <f>'[6]Base clients'!O701</f>
        <v>0</v>
      </c>
      <c r="P701" s="43">
        <f>'[6]Base clients'!P701</f>
        <v>0</v>
      </c>
      <c r="Q701" s="43">
        <f>'[6]Base clients'!Q701</f>
        <v>0</v>
      </c>
    </row>
    <row r="702" spans="1:17" x14ac:dyDescent="0.25">
      <c r="A702" s="43" t="str">
        <f>'[6]Base clients'!A702</f>
        <v>C00697</v>
      </c>
      <c r="B702" s="43">
        <f>'[6]Base clients'!B702</f>
        <v>0</v>
      </c>
      <c r="C702" s="43">
        <f>'[6]Base clients'!C702</f>
        <v>0</v>
      </c>
      <c r="D702" s="43">
        <f>'[6]Base clients'!D702</f>
        <v>0</v>
      </c>
      <c r="E702" s="43">
        <f>'[6]Base clients'!E702</f>
        <v>0</v>
      </c>
      <c r="F702" s="43">
        <f>'[6]Base clients'!F702</f>
        <v>0</v>
      </c>
      <c r="G702" s="43">
        <f>'[6]Base clients'!G702</f>
        <v>0</v>
      </c>
      <c r="H702" s="43">
        <f>'[6]Base clients'!H702</f>
        <v>0</v>
      </c>
      <c r="I702" s="43">
        <f>'[6]Base clients'!I702</f>
        <v>0</v>
      </c>
      <c r="J702" s="43">
        <f>'[6]Base clients'!J702</f>
        <v>0</v>
      </c>
      <c r="K702" s="43">
        <f>'[6]Base clients'!K702</f>
        <v>0</v>
      </c>
      <c r="L702" s="43">
        <f>'[6]Base clients'!L702</f>
        <v>0</v>
      </c>
      <c r="M702" s="43">
        <f>'[6]Base clients'!M702</f>
        <v>0</v>
      </c>
      <c r="N702" s="43">
        <f>'[6]Base clients'!N702</f>
        <v>0</v>
      </c>
      <c r="O702" s="43">
        <f>'[6]Base clients'!O702</f>
        <v>0</v>
      </c>
      <c r="P702" s="43">
        <f>'[6]Base clients'!P702</f>
        <v>0</v>
      </c>
      <c r="Q702" s="43">
        <f>'[6]Base clients'!Q702</f>
        <v>0</v>
      </c>
    </row>
    <row r="703" spans="1:17" x14ac:dyDescent="0.25">
      <c r="A703" s="43" t="str">
        <f>'[6]Base clients'!A703</f>
        <v>C00698</v>
      </c>
      <c r="B703" s="43">
        <f>'[6]Base clients'!B703</f>
        <v>0</v>
      </c>
      <c r="C703" s="43">
        <f>'[6]Base clients'!C703</f>
        <v>0</v>
      </c>
      <c r="D703" s="43">
        <f>'[6]Base clients'!D703</f>
        <v>0</v>
      </c>
      <c r="E703" s="43">
        <f>'[6]Base clients'!E703</f>
        <v>0</v>
      </c>
      <c r="F703" s="43">
        <f>'[6]Base clients'!F703</f>
        <v>0</v>
      </c>
      <c r="G703" s="43">
        <f>'[6]Base clients'!G703</f>
        <v>0</v>
      </c>
      <c r="H703" s="43">
        <f>'[6]Base clients'!H703</f>
        <v>0</v>
      </c>
      <c r="I703" s="43">
        <f>'[6]Base clients'!I703</f>
        <v>0</v>
      </c>
      <c r="J703" s="43">
        <f>'[6]Base clients'!J703</f>
        <v>0</v>
      </c>
      <c r="K703" s="43">
        <f>'[6]Base clients'!K703</f>
        <v>0</v>
      </c>
      <c r="L703" s="43">
        <f>'[6]Base clients'!L703</f>
        <v>0</v>
      </c>
      <c r="M703" s="43">
        <f>'[6]Base clients'!M703</f>
        <v>0</v>
      </c>
      <c r="N703" s="43">
        <f>'[6]Base clients'!N703</f>
        <v>0</v>
      </c>
      <c r="O703" s="43">
        <f>'[6]Base clients'!O703</f>
        <v>0</v>
      </c>
      <c r="P703" s="43">
        <f>'[6]Base clients'!P703</f>
        <v>0</v>
      </c>
      <c r="Q703" s="43">
        <f>'[6]Base clients'!Q703</f>
        <v>0</v>
      </c>
    </row>
    <row r="704" spans="1:17" x14ac:dyDescent="0.25">
      <c r="A704" s="43" t="str">
        <f>'[6]Base clients'!A704</f>
        <v>C00699</v>
      </c>
      <c r="B704" s="43">
        <f>'[6]Base clients'!B704</f>
        <v>0</v>
      </c>
      <c r="C704" s="43">
        <f>'[6]Base clients'!C704</f>
        <v>0</v>
      </c>
      <c r="D704" s="43">
        <f>'[6]Base clients'!D704</f>
        <v>0</v>
      </c>
      <c r="E704" s="43">
        <f>'[6]Base clients'!E704</f>
        <v>0</v>
      </c>
      <c r="F704" s="43">
        <f>'[6]Base clients'!F704</f>
        <v>0</v>
      </c>
      <c r="G704" s="43">
        <f>'[6]Base clients'!G704</f>
        <v>0</v>
      </c>
      <c r="H704" s="43">
        <f>'[6]Base clients'!H704</f>
        <v>0</v>
      </c>
      <c r="I704" s="43">
        <f>'[6]Base clients'!I704</f>
        <v>0</v>
      </c>
      <c r="J704" s="43">
        <f>'[6]Base clients'!J704</f>
        <v>0</v>
      </c>
      <c r="K704" s="43">
        <f>'[6]Base clients'!K704</f>
        <v>0</v>
      </c>
      <c r="L704" s="43">
        <f>'[6]Base clients'!L704</f>
        <v>0</v>
      </c>
      <c r="M704" s="43">
        <f>'[6]Base clients'!M704</f>
        <v>0</v>
      </c>
      <c r="N704" s="43">
        <f>'[6]Base clients'!N704</f>
        <v>0</v>
      </c>
      <c r="O704" s="43">
        <f>'[6]Base clients'!O704</f>
        <v>0</v>
      </c>
      <c r="P704" s="43">
        <f>'[6]Base clients'!P704</f>
        <v>0</v>
      </c>
      <c r="Q704" s="43">
        <f>'[6]Base clients'!Q704</f>
        <v>0</v>
      </c>
    </row>
    <row r="705" spans="1:17" x14ac:dyDescent="0.25">
      <c r="A705" s="43" t="str">
        <f>'[6]Base clients'!A705</f>
        <v>C00700</v>
      </c>
      <c r="B705" s="43">
        <f>'[6]Base clients'!B705</f>
        <v>0</v>
      </c>
      <c r="C705" s="43">
        <f>'[6]Base clients'!C705</f>
        <v>0</v>
      </c>
      <c r="D705" s="43">
        <f>'[6]Base clients'!D705</f>
        <v>0</v>
      </c>
      <c r="E705" s="43">
        <f>'[6]Base clients'!E705</f>
        <v>0</v>
      </c>
      <c r="F705" s="43">
        <f>'[6]Base clients'!F705</f>
        <v>0</v>
      </c>
      <c r="G705" s="43">
        <f>'[6]Base clients'!G705</f>
        <v>0</v>
      </c>
      <c r="H705" s="43">
        <f>'[6]Base clients'!H705</f>
        <v>0</v>
      </c>
      <c r="I705" s="43">
        <f>'[6]Base clients'!I705</f>
        <v>0</v>
      </c>
      <c r="J705" s="43">
        <f>'[6]Base clients'!J705</f>
        <v>0</v>
      </c>
      <c r="K705" s="43">
        <f>'[6]Base clients'!K705</f>
        <v>0</v>
      </c>
      <c r="L705" s="43">
        <f>'[6]Base clients'!L705</f>
        <v>0</v>
      </c>
      <c r="M705" s="43">
        <f>'[6]Base clients'!M705</f>
        <v>0</v>
      </c>
      <c r="N705" s="43">
        <f>'[6]Base clients'!N705</f>
        <v>0</v>
      </c>
      <c r="O705" s="43">
        <f>'[6]Base clients'!O705</f>
        <v>0</v>
      </c>
      <c r="P705" s="43">
        <f>'[6]Base clients'!P705</f>
        <v>0</v>
      </c>
      <c r="Q705" s="43">
        <f>'[6]Base clients'!Q705</f>
        <v>0</v>
      </c>
    </row>
    <row r="706" spans="1:17" x14ac:dyDescent="0.25">
      <c r="A706" s="43" t="str">
        <f>'[6]Base clients'!A706</f>
        <v>C00701</v>
      </c>
      <c r="B706" s="43">
        <f>'[6]Base clients'!B706</f>
        <v>0</v>
      </c>
      <c r="C706" s="43">
        <f>'[6]Base clients'!C706</f>
        <v>0</v>
      </c>
      <c r="D706" s="43">
        <f>'[6]Base clients'!D706</f>
        <v>0</v>
      </c>
      <c r="E706" s="43">
        <f>'[6]Base clients'!E706</f>
        <v>0</v>
      </c>
      <c r="F706" s="43">
        <f>'[6]Base clients'!F706</f>
        <v>0</v>
      </c>
      <c r="G706" s="43">
        <f>'[6]Base clients'!G706</f>
        <v>0</v>
      </c>
      <c r="H706" s="43">
        <f>'[6]Base clients'!H706</f>
        <v>0</v>
      </c>
      <c r="I706" s="43">
        <f>'[6]Base clients'!I706</f>
        <v>0</v>
      </c>
      <c r="J706" s="43">
        <f>'[6]Base clients'!J706</f>
        <v>0</v>
      </c>
      <c r="K706" s="43">
        <f>'[6]Base clients'!K706</f>
        <v>0</v>
      </c>
      <c r="L706" s="43">
        <f>'[6]Base clients'!L706</f>
        <v>0</v>
      </c>
      <c r="M706" s="43">
        <f>'[6]Base clients'!M706</f>
        <v>0</v>
      </c>
      <c r="N706" s="43">
        <f>'[6]Base clients'!N706</f>
        <v>0</v>
      </c>
      <c r="O706" s="43">
        <f>'[6]Base clients'!O706</f>
        <v>0</v>
      </c>
      <c r="P706" s="43">
        <f>'[6]Base clients'!P706</f>
        <v>0</v>
      </c>
      <c r="Q706" s="43">
        <f>'[6]Base clients'!Q706</f>
        <v>0</v>
      </c>
    </row>
    <row r="707" spans="1:17" x14ac:dyDescent="0.25">
      <c r="A707" s="43" t="str">
        <f>'[6]Base clients'!A707</f>
        <v>C00702</v>
      </c>
      <c r="B707" s="43">
        <f>'[6]Base clients'!B707</f>
        <v>0</v>
      </c>
      <c r="C707" s="43">
        <f>'[6]Base clients'!C707</f>
        <v>0</v>
      </c>
      <c r="D707" s="43">
        <f>'[6]Base clients'!D707</f>
        <v>0</v>
      </c>
      <c r="E707" s="43">
        <f>'[6]Base clients'!E707</f>
        <v>0</v>
      </c>
      <c r="F707" s="43">
        <f>'[6]Base clients'!F707</f>
        <v>0</v>
      </c>
      <c r="G707" s="43">
        <f>'[6]Base clients'!G707</f>
        <v>0</v>
      </c>
      <c r="H707" s="43">
        <f>'[6]Base clients'!H707</f>
        <v>0</v>
      </c>
      <c r="I707" s="43">
        <f>'[6]Base clients'!I707</f>
        <v>0</v>
      </c>
      <c r="J707" s="43">
        <f>'[6]Base clients'!J707</f>
        <v>0</v>
      </c>
      <c r="K707" s="43">
        <f>'[6]Base clients'!K707</f>
        <v>0</v>
      </c>
      <c r="L707" s="43">
        <f>'[6]Base clients'!L707</f>
        <v>0</v>
      </c>
      <c r="M707" s="43">
        <f>'[6]Base clients'!M707</f>
        <v>0</v>
      </c>
      <c r="N707" s="43">
        <f>'[6]Base clients'!N707</f>
        <v>0</v>
      </c>
      <c r="O707" s="43">
        <f>'[6]Base clients'!O707</f>
        <v>0</v>
      </c>
      <c r="P707" s="43">
        <f>'[6]Base clients'!P707</f>
        <v>0</v>
      </c>
      <c r="Q707" s="43">
        <f>'[6]Base clients'!Q707</f>
        <v>0</v>
      </c>
    </row>
    <row r="708" spans="1:17" x14ac:dyDescent="0.25">
      <c r="A708" s="43" t="str">
        <f>'[6]Base clients'!A708</f>
        <v>C00703</v>
      </c>
      <c r="B708" s="43">
        <f>'[6]Base clients'!B708</f>
        <v>0</v>
      </c>
      <c r="C708" s="43">
        <f>'[6]Base clients'!C708</f>
        <v>0</v>
      </c>
      <c r="D708" s="43">
        <f>'[6]Base clients'!D708</f>
        <v>0</v>
      </c>
      <c r="E708" s="43">
        <f>'[6]Base clients'!E708</f>
        <v>0</v>
      </c>
      <c r="F708" s="43">
        <f>'[6]Base clients'!F708</f>
        <v>0</v>
      </c>
      <c r="G708" s="43">
        <f>'[6]Base clients'!G708</f>
        <v>0</v>
      </c>
      <c r="H708" s="43">
        <f>'[6]Base clients'!H708</f>
        <v>0</v>
      </c>
      <c r="I708" s="43">
        <f>'[6]Base clients'!I708</f>
        <v>0</v>
      </c>
      <c r="J708" s="43">
        <f>'[6]Base clients'!J708</f>
        <v>0</v>
      </c>
      <c r="K708" s="43">
        <f>'[6]Base clients'!K708</f>
        <v>0</v>
      </c>
      <c r="L708" s="43">
        <f>'[6]Base clients'!L708</f>
        <v>0</v>
      </c>
      <c r="M708" s="43">
        <f>'[6]Base clients'!M708</f>
        <v>0</v>
      </c>
      <c r="N708" s="43">
        <f>'[6]Base clients'!N708</f>
        <v>0</v>
      </c>
      <c r="O708" s="43">
        <f>'[6]Base clients'!O708</f>
        <v>0</v>
      </c>
      <c r="P708" s="43">
        <f>'[6]Base clients'!P708</f>
        <v>0</v>
      </c>
      <c r="Q708" s="43">
        <f>'[6]Base clients'!Q708</f>
        <v>0</v>
      </c>
    </row>
    <row r="709" spans="1:17" x14ac:dyDescent="0.25">
      <c r="A709" s="43" t="str">
        <f>'[6]Base clients'!A709</f>
        <v>C00704</v>
      </c>
      <c r="B709" s="43">
        <f>'[6]Base clients'!B709</f>
        <v>0</v>
      </c>
      <c r="C709" s="43">
        <f>'[6]Base clients'!C709</f>
        <v>0</v>
      </c>
      <c r="D709" s="43">
        <f>'[6]Base clients'!D709</f>
        <v>0</v>
      </c>
      <c r="E709" s="43">
        <f>'[6]Base clients'!E709</f>
        <v>0</v>
      </c>
      <c r="F709" s="43">
        <f>'[6]Base clients'!F709</f>
        <v>0</v>
      </c>
      <c r="G709" s="43">
        <f>'[6]Base clients'!G709</f>
        <v>0</v>
      </c>
      <c r="H709" s="43">
        <f>'[6]Base clients'!H709</f>
        <v>0</v>
      </c>
      <c r="I709" s="43">
        <f>'[6]Base clients'!I709</f>
        <v>0</v>
      </c>
      <c r="J709" s="43">
        <f>'[6]Base clients'!J709</f>
        <v>0</v>
      </c>
      <c r="K709" s="43">
        <f>'[6]Base clients'!K709</f>
        <v>0</v>
      </c>
      <c r="L709" s="43">
        <f>'[6]Base clients'!L709</f>
        <v>0</v>
      </c>
      <c r="M709" s="43">
        <f>'[6]Base clients'!M709</f>
        <v>0</v>
      </c>
      <c r="N709" s="43">
        <f>'[6]Base clients'!N709</f>
        <v>0</v>
      </c>
      <c r="O709" s="43">
        <f>'[6]Base clients'!O709</f>
        <v>0</v>
      </c>
      <c r="P709" s="43">
        <f>'[6]Base clients'!P709</f>
        <v>0</v>
      </c>
      <c r="Q709" s="43">
        <f>'[6]Base clients'!Q709</f>
        <v>0</v>
      </c>
    </row>
    <row r="710" spans="1:17" x14ac:dyDescent="0.25">
      <c r="A710" s="43" t="str">
        <f>'[6]Base clients'!A710</f>
        <v>C00705</v>
      </c>
      <c r="B710" s="43">
        <f>'[6]Base clients'!B710</f>
        <v>0</v>
      </c>
      <c r="C710" s="43">
        <f>'[6]Base clients'!C710</f>
        <v>0</v>
      </c>
      <c r="D710" s="43">
        <f>'[6]Base clients'!D710</f>
        <v>0</v>
      </c>
      <c r="E710" s="43">
        <f>'[6]Base clients'!E710</f>
        <v>0</v>
      </c>
      <c r="F710" s="43">
        <f>'[6]Base clients'!F710</f>
        <v>0</v>
      </c>
      <c r="G710" s="43">
        <f>'[6]Base clients'!G710</f>
        <v>0</v>
      </c>
      <c r="H710" s="43">
        <f>'[6]Base clients'!H710</f>
        <v>0</v>
      </c>
      <c r="I710" s="43">
        <f>'[6]Base clients'!I710</f>
        <v>0</v>
      </c>
      <c r="J710" s="43">
        <f>'[6]Base clients'!J710</f>
        <v>0</v>
      </c>
      <c r="K710" s="43">
        <f>'[6]Base clients'!K710</f>
        <v>0</v>
      </c>
      <c r="L710" s="43">
        <f>'[6]Base clients'!L710</f>
        <v>0</v>
      </c>
      <c r="M710" s="43">
        <f>'[6]Base clients'!M710</f>
        <v>0</v>
      </c>
      <c r="N710" s="43">
        <f>'[6]Base clients'!N710</f>
        <v>0</v>
      </c>
      <c r="O710" s="43">
        <f>'[6]Base clients'!O710</f>
        <v>0</v>
      </c>
      <c r="P710" s="43">
        <f>'[6]Base clients'!P710</f>
        <v>0</v>
      </c>
      <c r="Q710" s="43">
        <f>'[6]Base clients'!Q710</f>
        <v>0</v>
      </c>
    </row>
    <row r="711" spans="1:17" x14ac:dyDescent="0.25">
      <c r="A711" s="43" t="str">
        <f>'[6]Base clients'!A711</f>
        <v>C00706</v>
      </c>
      <c r="B711" s="43">
        <f>'[6]Base clients'!B711</f>
        <v>0</v>
      </c>
      <c r="C711" s="43">
        <f>'[6]Base clients'!C711</f>
        <v>0</v>
      </c>
      <c r="D711" s="43">
        <f>'[6]Base clients'!D711</f>
        <v>0</v>
      </c>
      <c r="E711" s="43">
        <f>'[6]Base clients'!E711</f>
        <v>0</v>
      </c>
      <c r="F711" s="43">
        <f>'[6]Base clients'!F711</f>
        <v>0</v>
      </c>
      <c r="G711" s="43">
        <f>'[6]Base clients'!G711</f>
        <v>0</v>
      </c>
      <c r="H711" s="43">
        <f>'[6]Base clients'!H711</f>
        <v>0</v>
      </c>
      <c r="I711" s="43">
        <f>'[6]Base clients'!I711</f>
        <v>0</v>
      </c>
      <c r="J711" s="43">
        <f>'[6]Base clients'!J711</f>
        <v>0</v>
      </c>
      <c r="K711" s="43">
        <f>'[6]Base clients'!K711</f>
        <v>0</v>
      </c>
      <c r="L711" s="43">
        <f>'[6]Base clients'!L711</f>
        <v>0</v>
      </c>
      <c r="M711" s="43">
        <f>'[6]Base clients'!M711</f>
        <v>0</v>
      </c>
      <c r="N711" s="43">
        <f>'[6]Base clients'!N711</f>
        <v>0</v>
      </c>
      <c r="O711" s="43">
        <f>'[6]Base clients'!O711</f>
        <v>0</v>
      </c>
      <c r="P711" s="43">
        <f>'[6]Base clients'!P711</f>
        <v>0</v>
      </c>
      <c r="Q711" s="43">
        <f>'[6]Base clients'!Q711</f>
        <v>0</v>
      </c>
    </row>
    <row r="712" spans="1:17" x14ac:dyDescent="0.25">
      <c r="A712" s="43" t="str">
        <f>'[6]Base clients'!A712</f>
        <v>C00707</v>
      </c>
      <c r="B712" s="43">
        <f>'[6]Base clients'!B712</f>
        <v>0</v>
      </c>
      <c r="C712" s="43">
        <f>'[6]Base clients'!C712</f>
        <v>0</v>
      </c>
      <c r="D712" s="43">
        <f>'[6]Base clients'!D712</f>
        <v>0</v>
      </c>
      <c r="E712" s="43">
        <f>'[6]Base clients'!E712</f>
        <v>0</v>
      </c>
      <c r="F712" s="43">
        <f>'[6]Base clients'!F712</f>
        <v>0</v>
      </c>
      <c r="G712" s="43">
        <f>'[6]Base clients'!G712</f>
        <v>0</v>
      </c>
      <c r="H712" s="43">
        <f>'[6]Base clients'!H712</f>
        <v>0</v>
      </c>
      <c r="I712" s="43">
        <f>'[6]Base clients'!I712</f>
        <v>0</v>
      </c>
      <c r="J712" s="43">
        <f>'[6]Base clients'!J712</f>
        <v>0</v>
      </c>
      <c r="K712" s="43">
        <f>'[6]Base clients'!K712</f>
        <v>0</v>
      </c>
      <c r="L712" s="43">
        <f>'[6]Base clients'!L712</f>
        <v>0</v>
      </c>
      <c r="M712" s="43">
        <f>'[6]Base clients'!M712</f>
        <v>0</v>
      </c>
      <c r="N712" s="43">
        <f>'[6]Base clients'!N712</f>
        <v>0</v>
      </c>
      <c r="O712" s="43">
        <f>'[6]Base clients'!O712</f>
        <v>0</v>
      </c>
      <c r="P712" s="43">
        <f>'[6]Base clients'!P712</f>
        <v>0</v>
      </c>
      <c r="Q712" s="43">
        <f>'[6]Base clients'!Q712</f>
        <v>0</v>
      </c>
    </row>
    <row r="713" spans="1:17" x14ac:dyDescent="0.25">
      <c r="A713" s="43" t="str">
        <f>'[6]Base clients'!A713</f>
        <v>C00708</v>
      </c>
      <c r="B713" s="43">
        <f>'[6]Base clients'!B713</f>
        <v>0</v>
      </c>
      <c r="C713" s="43">
        <f>'[6]Base clients'!C713</f>
        <v>0</v>
      </c>
      <c r="D713" s="43">
        <f>'[6]Base clients'!D713</f>
        <v>0</v>
      </c>
      <c r="E713" s="43">
        <f>'[6]Base clients'!E713</f>
        <v>0</v>
      </c>
      <c r="F713" s="43">
        <f>'[6]Base clients'!F713</f>
        <v>0</v>
      </c>
      <c r="G713" s="43">
        <f>'[6]Base clients'!G713</f>
        <v>0</v>
      </c>
      <c r="H713" s="43">
        <f>'[6]Base clients'!H713</f>
        <v>0</v>
      </c>
      <c r="I713" s="43">
        <f>'[6]Base clients'!I713</f>
        <v>0</v>
      </c>
      <c r="J713" s="43">
        <f>'[6]Base clients'!J713</f>
        <v>0</v>
      </c>
      <c r="K713" s="43">
        <f>'[6]Base clients'!K713</f>
        <v>0</v>
      </c>
      <c r="L713" s="43">
        <f>'[6]Base clients'!L713</f>
        <v>0</v>
      </c>
      <c r="M713" s="43">
        <f>'[6]Base clients'!M713</f>
        <v>0</v>
      </c>
      <c r="N713" s="43">
        <f>'[6]Base clients'!N713</f>
        <v>0</v>
      </c>
      <c r="O713" s="43">
        <f>'[6]Base clients'!O713</f>
        <v>0</v>
      </c>
      <c r="P713" s="43">
        <f>'[6]Base clients'!P713</f>
        <v>0</v>
      </c>
      <c r="Q713" s="43">
        <f>'[6]Base clients'!Q713</f>
        <v>0</v>
      </c>
    </row>
    <row r="714" spans="1:17" x14ac:dyDescent="0.25">
      <c r="A714" s="43" t="str">
        <f>'[6]Base clients'!A714</f>
        <v>C00709</v>
      </c>
      <c r="B714" s="43">
        <f>'[6]Base clients'!B714</f>
        <v>0</v>
      </c>
      <c r="C714" s="43">
        <f>'[6]Base clients'!C714</f>
        <v>0</v>
      </c>
      <c r="D714" s="43">
        <f>'[6]Base clients'!D714</f>
        <v>0</v>
      </c>
      <c r="E714" s="43">
        <f>'[6]Base clients'!E714</f>
        <v>0</v>
      </c>
      <c r="F714" s="43">
        <f>'[6]Base clients'!F714</f>
        <v>0</v>
      </c>
      <c r="G714" s="43">
        <f>'[6]Base clients'!G714</f>
        <v>0</v>
      </c>
      <c r="H714" s="43">
        <f>'[6]Base clients'!H714</f>
        <v>0</v>
      </c>
      <c r="I714" s="43">
        <f>'[6]Base clients'!I714</f>
        <v>0</v>
      </c>
      <c r="J714" s="43">
        <f>'[6]Base clients'!J714</f>
        <v>0</v>
      </c>
      <c r="K714" s="43">
        <f>'[6]Base clients'!K714</f>
        <v>0</v>
      </c>
      <c r="L714" s="43">
        <f>'[6]Base clients'!L714</f>
        <v>0</v>
      </c>
      <c r="M714" s="43">
        <f>'[6]Base clients'!M714</f>
        <v>0</v>
      </c>
      <c r="N714" s="43">
        <f>'[6]Base clients'!N714</f>
        <v>0</v>
      </c>
      <c r="O714" s="43">
        <f>'[6]Base clients'!O714</f>
        <v>0</v>
      </c>
      <c r="P714" s="43">
        <f>'[6]Base clients'!P714</f>
        <v>0</v>
      </c>
      <c r="Q714" s="43">
        <f>'[6]Base clients'!Q714</f>
        <v>0</v>
      </c>
    </row>
    <row r="715" spans="1:17" x14ac:dyDescent="0.25">
      <c r="A715" s="43" t="str">
        <f>'[6]Base clients'!A715</f>
        <v>C00710</v>
      </c>
      <c r="B715" s="43">
        <f>'[6]Base clients'!B715</f>
        <v>0</v>
      </c>
      <c r="C715" s="43">
        <f>'[6]Base clients'!C715</f>
        <v>0</v>
      </c>
      <c r="D715" s="43">
        <f>'[6]Base clients'!D715</f>
        <v>0</v>
      </c>
      <c r="E715" s="43">
        <f>'[6]Base clients'!E715</f>
        <v>0</v>
      </c>
      <c r="F715" s="43">
        <f>'[6]Base clients'!F715</f>
        <v>0</v>
      </c>
      <c r="G715" s="43">
        <f>'[6]Base clients'!G715</f>
        <v>0</v>
      </c>
      <c r="H715" s="43">
        <f>'[6]Base clients'!H715</f>
        <v>0</v>
      </c>
      <c r="I715" s="43">
        <f>'[6]Base clients'!I715</f>
        <v>0</v>
      </c>
      <c r="J715" s="43">
        <f>'[6]Base clients'!J715</f>
        <v>0</v>
      </c>
      <c r="K715" s="43">
        <f>'[6]Base clients'!K715</f>
        <v>0</v>
      </c>
      <c r="L715" s="43">
        <f>'[6]Base clients'!L715</f>
        <v>0</v>
      </c>
      <c r="M715" s="43">
        <f>'[6]Base clients'!M715</f>
        <v>0</v>
      </c>
      <c r="N715" s="43">
        <f>'[6]Base clients'!N715</f>
        <v>0</v>
      </c>
      <c r="O715" s="43">
        <f>'[6]Base clients'!O715</f>
        <v>0</v>
      </c>
      <c r="P715" s="43">
        <f>'[6]Base clients'!P715</f>
        <v>0</v>
      </c>
      <c r="Q715" s="43">
        <f>'[6]Base clients'!Q715</f>
        <v>0</v>
      </c>
    </row>
    <row r="716" spans="1:17" x14ac:dyDescent="0.25">
      <c r="A716" s="43" t="str">
        <f>'[6]Base clients'!A716</f>
        <v>C00711</v>
      </c>
      <c r="B716" s="43">
        <f>'[6]Base clients'!B716</f>
        <v>0</v>
      </c>
      <c r="C716" s="43">
        <f>'[6]Base clients'!C716</f>
        <v>0</v>
      </c>
      <c r="D716" s="43">
        <f>'[6]Base clients'!D716</f>
        <v>0</v>
      </c>
      <c r="E716" s="43">
        <f>'[6]Base clients'!E716</f>
        <v>0</v>
      </c>
      <c r="F716" s="43">
        <f>'[6]Base clients'!F716</f>
        <v>0</v>
      </c>
      <c r="G716" s="43">
        <f>'[6]Base clients'!G716</f>
        <v>0</v>
      </c>
      <c r="H716" s="43">
        <f>'[6]Base clients'!H716</f>
        <v>0</v>
      </c>
      <c r="I716" s="43">
        <f>'[6]Base clients'!I716</f>
        <v>0</v>
      </c>
      <c r="J716" s="43">
        <f>'[6]Base clients'!J716</f>
        <v>0</v>
      </c>
      <c r="K716" s="43">
        <f>'[6]Base clients'!K716</f>
        <v>0</v>
      </c>
      <c r="L716" s="43">
        <f>'[6]Base clients'!L716</f>
        <v>0</v>
      </c>
      <c r="M716" s="43">
        <f>'[6]Base clients'!M716</f>
        <v>0</v>
      </c>
      <c r="N716" s="43">
        <f>'[6]Base clients'!N716</f>
        <v>0</v>
      </c>
      <c r="O716" s="43">
        <f>'[6]Base clients'!O716</f>
        <v>0</v>
      </c>
      <c r="P716" s="43">
        <f>'[6]Base clients'!P716</f>
        <v>0</v>
      </c>
      <c r="Q716" s="43">
        <f>'[6]Base clients'!Q716</f>
        <v>0</v>
      </c>
    </row>
    <row r="717" spans="1:17" x14ac:dyDescent="0.25">
      <c r="A717" s="43" t="str">
        <f>'[6]Base clients'!A717</f>
        <v>C00712</v>
      </c>
      <c r="B717" s="43">
        <f>'[6]Base clients'!B717</f>
        <v>0</v>
      </c>
      <c r="C717" s="43">
        <f>'[6]Base clients'!C717</f>
        <v>0</v>
      </c>
      <c r="D717" s="43">
        <f>'[6]Base clients'!D717</f>
        <v>0</v>
      </c>
      <c r="E717" s="43">
        <f>'[6]Base clients'!E717</f>
        <v>0</v>
      </c>
      <c r="F717" s="43">
        <f>'[6]Base clients'!F717</f>
        <v>0</v>
      </c>
      <c r="G717" s="43">
        <f>'[6]Base clients'!G717</f>
        <v>0</v>
      </c>
      <c r="H717" s="43">
        <f>'[6]Base clients'!H717</f>
        <v>0</v>
      </c>
      <c r="I717" s="43">
        <f>'[6]Base clients'!I717</f>
        <v>0</v>
      </c>
      <c r="J717" s="43">
        <f>'[6]Base clients'!J717</f>
        <v>0</v>
      </c>
      <c r="K717" s="43">
        <f>'[6]Base clients'!K717</f>
        <v>0</v>
      </c>
      <c r="L717" s="43">
        <f>'[6]Base clients'!L717</f>
        <v>0</v>
      </c>
      <c r="M717" s="43">
        <f>'[6]Base clients'!M717</f>
        <v>0</v>
      </c>
      <c r="N717" s="43">
        <f>'[6]Base clients'!N717</f>
        <v>0</v>
      </c>
      <c r="O717" s="43">
        <f>'[6]Base clients'!O717</f>
        <v>0</v>
      </c>
      <c r="P717" s="43">
        <f>'[6]Base clients'!P717</f>
        <v>0</v>
      </c>
      <c r="Q717" s="43">
        <f>'[6]Base clients'!Q717</f>
        <v>0</v>
      </c>
    </row>
    <row r="718" spans="1:17" x14ac:dyDescent="0.25">
      <c r="A718" s="43" t="str">
        <f>'[6]Base clients'!A718</f>
        <v>C00713</v>
      </c>
      <c r="B718" s="43">
        <f>'[6]Base clients'!B718</f>
        <v>0</v>
      </c>
      <c r="C718" s="43">
        <f>'[6]Base clients'!C718</f>
        <v>0</v>
      </c>
      <c r="D718" s="43">
        <f>'[6]Base clients'!D718</f>
        <v>0</v>
      </c>
      <c r="E718" s="43">
        <f>'[6]Base clients'!E718</f>
        <v>0</v>
      </c>
      <c r="F718" s="43">
        <f>'[6]Base clients'!F718</f>
        <v>0</v>
      </c>
      <c r="G718" s="43">
        <f>'[6]Base clients'!G718</f>
        <v>0</v>
      </c>
      <c r="H718" s="43">
        <f>'[6]Base clients'!H718</f>
        <v>0</v>
      </c>
      <c r="I718" s="43">
        <f>'[6]Base clients'!I718</f>
        <v>0</v>
      </c>
      <c r="J718" s="43">
        <f>'[6]Base clients'!J718</f>
        <v>0</v>
      </c>
      <c r="K718" s="43">
        <f>'[6]Base clients'!K718</f>
        <v>0</v>
      </c>
      <c r="L718" s="43">
        <f>'[6]Base clients'!L718</f>
        <v>0</v>
      </c>
      <c r="M718" s="43">
        <f>'[6]Base clients'!M718</f>
        <v>0</v>
      </c>
      <c r="N718" s="43">
        <f>'[6]Base clients'!N718</f>
        <v>0</v>
      </c>
      <c r="O718" s="43">
        <f>'[6]Base clients'!O718</f>
        <v>0</v>
      </c>
      <c r="P718" s="43">
        <f>'[6]Base clients'!P718</f>
        <v>0</v>
      </c>
      <c r="Q718" s="43">
        <f>'[6]Base clients'!Q718</f>
        <v>0</v>
      </c>
    </row>
    <row r="719" spans="1:17" x14ac:dyDescent="0.25">
      <c r="A719" s="43" t="str">
        <f>'[6]Base clients'!A719</f>
        <v>C00714</v>
      </c>
      <c r="B719" s="43">
        <f>'[6]Base clients'!B719</f>
        <v>0</v>
      </c>
      <c r="C719" s="43">
        <f>'[6]Base clients'!C719</f>
        <v>0</v>
      </c>
      <c r="D719" s="43">
        <f>'[6]Base clients'!D719</f>
        <v>0</v>
      </c>
      <c r="E719" s="43">
        <f>'[6]Base clients'!E719</f>
        <v>0</v>
      </c>
      <c r="F719" s="43">
        <f>'[6]Base clients'!F719</f>
        <v>0</v>
      </c>
      <c r="G719" s="43">
        <f>'[6]Base clients'!G719</f>
        <v>0</v>
      </c>
      <c r="H719" s="43">
        <f>'[6]Base clients'!H719</f>
        <v>0</v>
      </c>
      <c r="I719" s="43">
        <f>'[6]Base clients'!I719</f>
        <v>0</v>
      </c>
      <c r="J719" s="43">
        <f>'[6]Base clients'!J719</f>
        <v>0</v>
      </c>
      <c r="K719" s="43">
        <f>'[6]Base clients'!K719</f>
        <v>0</v>
      </c>
      <c r="L719" s="43">
        <f>'[6]Base clients'!L719</f>
        <v>0</v>
      </c>
      <c r="M719" s="43">
        <f>'[6]Base clients'!M719</f>
        <v>0</v>
      </c>
      <c r="N719" s="43">
        <f>'[6]Base clients'!N719</f>
        <v>0</v>
      </c>
      <c r="O719" s="43">
        <f>'[6]Base clients'!O719</f>
        <v>0</v>
      </c>
      <c r="P719" s="43">
        <f>'[6]Base clients'!P719</f>
        <v>0</v>
      </c>
      <c r="Q719" s="43">
        <f>'[6]Base clients'!Q719</f>
        <v>0</v>
      </c>
    </row>
    <row r="720" spans="1:17" x14ac:dyDescent="0.25">
      <c r="A720" s="43" t="str">
        <f>'[6]Base clients'!A720</f>
        <v>C00715</v>
      </c>
      <c r="B720" s="43">
        <f>'[6]Base clients'!B720</f>
        <v>0</v>
      </c>
      <c r="C720" s="43">
        <f>'[6]Base clients'!C720</f>
        <v>0</v>
      </c>
      <c r="D720" s="43">
        <f>'[6]Base clients'!D720</f>
        <v>0</v>
      </c>
      <c r="E720" s="43">
        <f>'[6]Base clients'!E720</f>
        <v>0</v>
      </c>
      <c r="F720" s="43">
        <f>'[6]Base clients'!F720</f>
        <v>0</v>
      </c>
      <c r="G720" s="43">
        <f>'[6]Base clients'!G720</f>
        <v>0</v>
      </c>
      <c r="H720" s="43">
        <f>'[6]Base clients'!H720</f>
        <v>0</v>
      </c>
      <c r="I720" s="43">
        <f>'[6]Base clients'!I720</f>
        <v>0</v>
      </c>
      <c r="J720" s="43">
        <f>'[6]Base clients'!J720</f>
        <v>0</v>
      </c>
      <c r="K720" s="43">
        <f>'[6]Base clients'!K720</f>
        <v>0</v>
      </c>
      <c r="L720" s="43">
        <f>'[6]Base clients'!L720</f>
        <v>0</v>
      </c>
      <c r="M720" s="43">
        <f>'[6]Base clients'!M720</f>
        <v>0</v>
      </c>
      <c r="N720" s="43">
        <f>'[6]Base clients'!N720</f>
        <v>0</v>
      </c>
      <c r="O720" s="43">
        <f>'[6]Base clients'!O720</f>
        <v>0</v>
      </c>
      <c r="P720" s="43">
        <f>'[6]Base clients'!P720</f>
        <v>0</v>
      </c>
      <c r="Q720" s="43">
        <f>'[6]Base clients'!Q720</f>
        <v>0</v>
      </c>
    </row>
    <row r="721" spans="1:17" x14ac:dyDescent="0.25">
      <c r="A721" s="43" t="str">
        <f>'[6]Base clients'!A721</f>
        <v>C00716</v>
      </c>
      <c r="B721" s="43">
        <f>'[6]Base clients'!B721</f>
        <v>0</v>
      </c>
      <c r="C721" s="43">
        <f>'[6]Base clients'!C721</f>
        <v>0</v>
      </c>
      <c r="D721" s="43">
        <f>'[6]Base clients'!D721</f>
        <v>0</v>
      </c>
      <c r="E721" s="43">
        <f>'[6]Base clients'!E721</f>
        <v>0</v>
      </c>
      <c r="F721" s="43">
        <f>'[6]Base clients'!F721</f>
        <v>0</v>
      </c>
      <c r="G721" s="43">
        <f>'[6]Base clients'!G721</f>
        <v>0</v>
      </c>
      <c r="H721" s="43">
        <f>'[6]Base clients'!H721</f>
        <v>0</v>
      </c>
      <c r="I721" s="43">
        <f>'[6]Base clients'!I721</f>
        <v>0</v>
      </c>
      <c r="J721" s="43">
        <f>'[6]Base clients'!J721</f>
        <v>0</v>
      </c>
      <c r="K721" s="43">
        <f>'[6]Base clients'!K721</f>
        <v>0</v>
      </c>
      <c r="L721" s="43">
        <f>'[6]Base clients'!L721</f>
        <v>0</v>
      </c>
      <c r="M721" s="43">
        <f>'[6]Base clients'!M721</f>
        <v>0</v>
      </c>
      <c r="N721" s="43">
        <f>'[6]Base clients'!N721</f>
        <v>0</v>
      </c>
      <c r="O721" s="43">
        <f>'[6]Base clients'!O721</f>
        <v>0</v>
      </c>
      <c r="P721" s="43">
        <f>'[6]Base clients'!P721</f>
        <v>0</v>
      </c>
      <c r="Q721" s="43">
        <f>'[6]Base clients'!Q721</f>
        <v>0</v>
      </c>
    </row>
    <row r="722" spans="1:17" x14ac:dyDescent="0.25">
      <c r="A722" s="43" t="str">
        <f>'[6]Base clients'!A722</f>
        <v>C00717</v>
      </c>
      <c r="B722" s="43">
        <f>'[6]Base clients'!B722</f>
        <v>0</v>
      </c>
      <c r="C722" s="43">
        <f>'[6]Base clients'!C722</f>
        <v>0</v>
      </c>
      <c r="D722" s="43">
        <f>'[6]Base clients'!D722</f>
        <v>0</v>
      </c>
      <c r="E722" s="43">
        <f>'[6]Base clients'!E722</f>
        <v>0</v>
      </c>
      <c r="F722" s="43">
        <f>'[6]Base clients'!F722</f>
        <v>0</v>
      </c>
      <c r="G722" s="43">
        <f>'[6]Base clients'!G722</f>
        <v>0</v>
      </c>
      <c r="H722" s="43">
        <f>'[6]Base clients'!H722</f>
        <v>0</v>
      </c>
      <c r="I722" s="43">
        <f>'[6]Base clients'!I722</f>
        <v>0</v>
      </c>
      <c r="J722" s="43">
        <f>'[6]Base clients'!J722</f>
        <v>0</v>
      </c>
      <c r="K722" s="43">
        <f>'[6]Base clients'!K722</f>
        <v>0</v>
      </c>
      <c r="L722" s="43">
        <f>'[6]Base clients'!L722</f>
        <v>0</v>
      </c>
      <c r="M722" s="43">
        <f>'[6]Base clients'!M722</f>
        <v>0</v>
      </c>
      <c r="N722" s="43">
        <f>'[6]Base clients'!N722</f>
        <v>0</v>
      </c>
      <c r="O722" s="43">
        <f>'[6]Base clients'!O722</f>
        <v>0</v>
      </c>
      <c r="P722" s="43">
        <f>'[6]Base clients'!P722</f>
        <v>0</v>
      </c>
      <c r="Q722" s="43">
        <f>'[6]Base clients'!Q722</f>
        <v>0</v>
      </c>
    </row>
    <row r="723" spans="1:17" x14ac:dyDescent="0.25">
      <c r="A723" s="43" t="str">
        <f>'[6]Base clients'!A723</f>
        <v>C00718</v>
      </c>
      <c r="B723" s="43">
        <f>'[6]Base clients'!B723</f>
        <v>0</v>
      </c>
      <c r="C723" s="43">
        <f>'[6]Base clients'!C723</f>
        <v>0</v>
      </c>
      <c r="D723" s="43">
        <f>'[6]Base clients'!D723</f>
        <v>0</v>
      </c>
      <c r="E723" s="43">
        <f>'[6]Base clients'!E723</f>
        <v>0</v>
      </c>
      <c r="F723" s="43">
        <f>'[6]Base clients'!F723</f>
        <v>0</v>
      </c>
      <c r="G723" s="43">
        <f>'[6]Base clients'!G723</f>
        <v>0</v>
      </c>
      <c r="H723" s="43">
        <f>'[6]Base clients'!H723</f>
        <v>0</v>
      </c>
      <c r="I723" s="43">
        <f>'[6]Base clients'!I723</f>
        <v>0</v>
      </c>
      <c r="J723" s="43">
        <f>'[6]Base clients'!J723</f>
        <v>0</v>
      </c>
      <c r="K723" s="43">
        <f>'[6]Base clients'!K723</f>
        <v>0</v>
      </c>
      <c r="L723" s="43">
        <f>'[6]Base clients'!L723</f>
        <v>0</v>
      </c>
      <c r="M723" s="43">
        <f>'[6]Base clients'!M723</f>
        <v>0</v>
      </c>
      <c r="N723" s="43">
        <f>'[6]Base clients'!N723</f>
        <v>0</v>
      </c>
      <c r="O723" s="43">
        <f>'[6]Base clients'!O723</f>
        <v>0</v>
      </c>
      <c r="P723" s="43">
        <f>'[6]Base clients'!P723</f>
        <v>0</v>
      </c>
      <c r="Q723" s="43">
        <f>'[6]Base clients'!Q723</f>
        <v>0</v>
      </c>
    </row>
    <row r="724" spans="1:17" x14ac:dyDescent="0.25">
      <c r="A724" s="43" t="str">
        <f>'[6]Base clients'!A724</f>
        <v>C00719</v>
      </c>
      <c r="B724" s="43">
        <f>'[6]Base clients'!B724</f>
        <v>0</v>
      </c>
      <c r="C724" s="43">
        <f>'[6]Base clients'!C724</f>
        <v>0</v>
      </c>
      <c r="D724" s="43">
        <f>'[6]Base clients'!D724</f>
        <v>0</v>
      </c>
      <c r="E724" s="43">
        <f>'[6]Base clients'!E724</f>
        <v>0</v>
      </c>
      <c r="F724" s="43">
        <f>'[6]Base clients'!F724</f>
        <v>0</v>
      </c>
      <c r="G724" s="43">
        <f>'[6]Base clients'!G724</f>
        <v>0</v>
      </c>
      <c r="H724" s="43">
        <f>'[6]Base clients'!H724</f>
        <v>0</v>
      </c>
      <c r="I724" s="43">
        <f>'[6]Base clients'!I724</f>
        <v>0</v>
      </c>
      <c r="J724" s="43">
        <f>'[6]Base clients'!J724</f>
        <v>0</v>
      </c>
      <c r="K724" s="43">
        <f>'[6]Base clients'!K724</f>
        <v>0</v>
      </c>
      <c r="L724" s="43">
        <f>'[6]Base clients'!L724</f>
        <v>0</v>
      </c>
      <c r="M724" s="43">
        <f>'[6]Base clients'!M724</f>
        <v>0</v>
      </c>
      <c r="N724" s="43">
        <f>'[6]Base clients'!N724</f>
        <v>0</v>
      </c>
      <c r="O724" s="43">
        <f>'[6]Base clients'!O724</f>
        <v>0</v>
      </c>
      <c r="P724" s="43">
        <f>'[6]Base clients'!P724</f>
        <v>0</v>
      </c>
      <c r="Q724" s="43">
        <f>'[6]Base clients'!Q724</f>
        <v>0</v>
      </c>
    </row>
    <row r="725" spans="1:17" x14ac:dyDescent="0.25">
      <c r="A725" s="43" t="str">
        <f>'[6]Base clients'!A725</f>
        <v>C00720</v>
      </c>
      <c r="B725" s="43">
        <f>'[6]Base clients'!B725</f>
        <v>0</v>
      </c>
      <c r="C725" s="43">
        <f>'[6]Base clients'!C725</f>
        <v>0</v>
      </c>
      <c r="D725" s="43">
        <f>'[6]Base clients'!D725</f>
        <v>0</v>
      </c>
      <c r="E725" s="43">
        <f>'[6]Base clients'!E725</f>
        <v>0</v>
      </c>
      <c r="F725" s="43">
        <f>'[6]Base clients'!F725</f>
        <v>0</v>
      </c>
      <c r="G725" s="43">
        <f>'[6]Base clients'!G725</f>
        <v>0</v>
      </c>
      <c r="H725" s="43">
        <f>'[6]Base clients'!H725</f>
        <v>0</v>
      </c>
      <c r="I725" s="43">
        <f>'[6]Base clients'!I725</f>
        <v>0</v>
      </c>
      <c r="J725" s="43">
        <f>'[6]Base clients'!J725</f>
        <v>0</v>
      </c>
      <c r="K725" s="43">
        <f>'[6]Base clients'!K725</f>
        <v>0</v>
      </c>
      <c r="L725" s="43">
        <f>'[6]Base clients'!L725</f>
        <v>0</v>
      </c>
      <c r="M725" s="43">
        <f>'[6]Base clients'!M725</f>
        <v>0</v>
      </c>
      <c r="N725" s="43">
        <f>'[6]Base clients'!N725</f>
        <v>0</v>
      </c>
      <c r="O725" s="43">
        <f>'[6]Base clients'!O725</f>
        <v>0</v>
      </c>
      <c r="P725" s="43">
        <f>'[6]Base clients'!P725</f>
        <v>0</v>
      </c>
      <c r="Q725" s="43">
        <f>'[6]Base clients'!Q725</f>
        <v>0</v>
      </c>
    </row>
    <row r="726" spans="1:17" x14ac:dyDescent="0.25">
      <c r="A726" s="43" t="str">
        <f>'[6]Base clients'!A726</f>
        <v>C00721</v>
      </c>
      <c r="B726" s="43">
        <f>'[6]Base clients'!B726</f>
        <v>0</v>
      </c>
      <c r="C726" s="43">
        <f>'[6]Base clients'!C726</f>
        <v>0</v>
      </c>
      <c r="D726" s="43">
        <f>'[6]Base clients'!D726</f>
        <v>0</v>
      </c>
      <c r="E726" s="43">
        <f>'[6]Base clients'!E726</f>
        <v>0</v>
      </c>
      <c r="F726" s="43">
        <f>'[6]Base clients'!F726</f>
        <v>0</v>
      </c>
      <c r="G726" s="43">
        <f>'[6]Base clients'!G726</f>
        <v>0</v>
      </c>
      <c r="H726" s="43">
        <f>'[6]Base clients'!H726</f>
        <v>0</v>
      </c>
      <c r="I726" s="43">
        <f>'[6]Base clients'!I726</f>
        <v>0</v>
      </c>
      <c r="J726" s="43">
        <f>'[6]Base clients'!J726</f>
        <v>0</v>
      </c>
      <c r="K726" s="43">
        <f>'[6]Base clients'!K726</f>
        <v>0</v>
      </c>
      <c r="L726" s="43">
        <f>'[6]Base clients'!L726</f>
        <v>0</v>
      </c>
      <c r="M726" s="43">
        <f>'[6]Base clients'!M726</f>
        <v>0</v>
      </c>
      <c r="N726" s="43">
        <f>'[6]Base clients'!N726</f>
        <v>0</v>
      </c>
      <c r="O726" s="43">
        <f>'[6]Base clients'!O726</f>
        <v>0</v>
      </c>
      <c r="P726" s="43">
        <f>'[6]Base clients'!P726</f>
        <v>0</v>
      </c>
      <c r="Q726" s="43">
        <f>'[6]Base clients'!Q726</f>
        <v>0</v>
      </c>
    </row>
    <row r="727" spans="1:17" x14ac:dyDescent="0.25">
      <c r="A727" s="43" t="str">
        <f>'[6]Base clients'!A727</f>
        <v>C00722</v>
      </c>
      <c r="B727" s="43">
        <f>'[6]Base clients'!B727</f>
        <v>0</v>
      </c>
      <c r="C727" s="43">
        <f>'[6]Base clients'!C727</f>
        <v>0</v>
      </c>
      <c r="D727" s="43">
        <f>'[6]Base clients'!D727</f>
        <v>0</v>
      </c>
      <c r="E727" s="43">
        <f>'[6]Base clients'!E727</f>
        <v>0</v>
      </c>
      <c r="F727" s="43">
        <f>'[6]Base clients'!F727</f>
        <v>0</v>
      </c>
      <c r="G727" s="43">
        <f>'[6]Base clients'!G727</f>
        <v>0</v>
      </c>
      <c r="H727" s="43">
        <f>'[6]Base clients'!H727</f>
        <v>0</v>
      </c>
      <c r="I727" s="43">
        <f>'[6]Base clients'!I727</f>
        <v>0</v>
      </c>
      <c r="J727" s="43">
        <f>'[6]Base clients'!J727</f>
        <v>0</v>
      </c>
      <c r="K727" s="43">
        <f>'[6]Base clients'!K727</f>
        <v>0</v>
      </c>
      <c r="L727" s="43">
        <f>'[6]Base clients'!L727</f>
        <v>0</v>
      </c>
      <c r="M727" s="43">
        <f>'[6]Base clients'!M727</f>
        <v>0</v>
      </c>
      <c r="N727" s="43">
        <f>'[6]Base clients'!N727</f>
        <v>0</v>
      </c>
      <c r="O727" s="43">
        <f>'[6]Base clients'!O727</f>
        <v>0</v>
      </c>
      <c r="P727" s="43">
        <f>'[6]Base clients'!P727</f>
        <v>0</v>
      </c>
      <c r="Q727" s="43">
        <f>'[6]Base clients'!Q727</f>
        <v>0</v>
      </c>
    </row>
    <row r="728" spans="1:17" x14ac:dyDescent="0.25">
      <c r="A728" s="43" t="str">
        <f>'[6]Base clients'!A728</f>
        <v>C00723</v>
      </c>
      <c r="B728" s="43">
        <f>'[6]Base clients'!B728</f>
        <v>0</v>
      </c>
      <c r="C728" s="43">
        <f>'[6]Base clients'!C728</f>
        <v>0</v>
      </c>
      <c r="D728" s="43">
        <f>'[6]Base clients'!D728</f>
        <v>0</v>
      </c>
      <c r="E728" s="43">
        <f>'[6]Base clients'!E728</f>
        <v>0</v>
      </c>
      <c r="F728" s="43">
        <f>'[6]Base clients'!F728</f>
        <v>0</v>
      </c>
      <c r="G728" s="43">
        <f>'[6]Base clients'!G728</f>
        <v>0</v>
      </c>
      <c r="H728" s="43">
        <f>'[6]Base clients'!H728</f>
        <v>0</v>
      </c>
      <c r="I728" s="43">
        <f>'[6]Base clients'!I728</f>
        <v>0</v>
      </c>
      <c r="J728" s="43">
        <f>'[6]Base clients'!J728</f>
        <v>0</v>
      </c>
      <c r="K728" s="43">
        <f>'[6]Base clients'!K728</f>
        <v>0</v>
      </c>
      <c r="L728" s="43">
        <f>'[6]Base clients'!L728</f>
        <v>0</v>
      </c>
      <c r="M728" s="43">
        <f>'[6]Base clients'!M728</f>
        <v>0</v>
      </c>
      <c r="N728" s="43">
        <f>'[6]Base clients'!N728</f>
        <v>0</v>
      </c>
      <c r="O728" s="43">
        <f>'[6]Base clients'!O728</f>
        <v>0</v>
      </c>
      <c r="P728" s="43">
        <f>'[6]Base clients'!P728</f>
        <v>0</v>
      </c>
      <c r="Q728" s="43">
        <f>'[6]Base clients'!Q728</f>
        <v>0</v>
      </c>
    </row>
    <row r="729" spans="1:17" x14ac:dyDescent="0.25">
      <c r="A729" s="43" t="str">
        <f>'[6]Base clients'!A729</f>
        <v>C00724</v>
      </c>
      <c r="B729" s="43">
        <f>'[6]Base clients'!B729</f>
        <v>0</v>
      </c>
      <c r="C729" s="43">
        <f>'[6]Base clients'!C729</f>
        <v>0</v>
      </c>
      <c r="D729" s="43">
        <f>'[6]Base clients'!D729</f>
        <v>0</v>
      </c>
      <c r="E729" s="43">
        <f>'[6]Base clients'!E729</f>
        <v>0</v>
      </c>
      <c r="F729" s="43">
        <f>'[6]Base clients'!F729</f>
        <v>0</v>
      </c>
      <c r="G729" s="43">
        <f>'[6]Base clients'!G729</f>
        <v>0</v>
      </c>
      <c r="H729" s="43">
        <f>'[6]Base clients'!H729</f>
        <v>0</v>
      </c>
      <c r="I729" s="43">
        <f>'[6]Base clients'!I729</f>
        <v>0</v>
      </c>
      <c r="J729" s="43">
        <f>'[6]Base clients'!J729</f>
        <v>0</v>
      </c>
      <c r="K729" s="43">
        <f>'[6]Base clients'!K729</f>
        <v>0</v>
      </c>
      <c r="L729" s="43">
        <f>'[6]Base clients'!L729</f>
        <v>0</v>
      </c>
      <c r="M729" s="43">
        <f>'[6]Base clients'!M729</f>
        <v>0</v>
      </c>
      <c r="N729" s="43">
        <f>'[6]Base clients'!N729</f>
        <v>0</v>
      </c>
      <c r="O729" s="43">
        <f>'[6]Base clients'!O729</f>
        <v>0</v>
      </c>
      <c r="P729" s="43">
        <f>'[6]Base clients'!P729</f>
        <v>0</v>
      </c>
      <c r="Q729" s="43">
        <f>'[6]Base clients'!Q729</f>
        <v>0</v>
      </c>
    </row>
    <row r="730" spans="1:17" x14ac:dyDescent="0.25">
      <c r="A730" s="43" t="str">
        <f>'[6]Base clients'!A730</f>
        <v>C00725</v>
      </c>
      <c r="B730" s="43">
        <f>'[6]Base clients'!B730</f>
        <v>0</v>
      </c>
      <c r="C730" s="43">
        <f>'[6]Base clients'!C730</f>
        <v>0</v>
      </c>
      <c r="D730" s="43">
        <f>'[6]Base clients'!D730</f>
        <v>0</v>
      </c>
      <c r="E730" s="43">
        <f>'[6]Base clients'!E730</f>
        <v>0</v>
      </c>
      <c r="F730" s="43">
        <f>'[6]Base clients'!F730</f>
        <v>0</v>
      </c>
      <c r="G730" s="43">
        <f>'[6]Base clients'!G730</f>
        <v>0</v>
      </c>
      <c r="H730" s="43">
        <f>'[6]Base clients'!H730</f>
        <v>0</v>
      </c>
      <c r="I730" s="43">
        <f>'[6]Base clients'!I730</f>
        <v>0</v>
      </c>
      <c r="J730" s="43">
        <f>'[6]Base clients'!J730</f>
        <v>0</v>
      </c>
      <c r="K730" s="43">
        <f>'[6]Base clients'!K730</f>
        <v>0</v>
      </c>
      <c r="L730" s="43">
        <f>'[6]Base clients'!L730</f>
        <v>0</v>
      </c>
      <c r="M730" s="43">
        <f>'[6]Base clients'!M730</f>
        <v>0</v>
      </c>
      <c r="N730" s="43">
        <f>'[6]Base clients'!N730</f>
        <v>0</v>
      </c>
      <c r="O730" s="43">
        <f>'[6]Base clients'!O730</f>
        <v>0</v>
      </c>
      <c r="P730" s="43">
        <f>'[6]Base clients'!P730</f>
        <v>0</v>
      </c>
      <c r="Q730" s="43">
        <f>'[6]Base clients'!Q730</f>
        <v>0</v>
      </c>
    </row>
    <row r="731" spans="1:17" x14ac:dyDescent="0.25">
      <c r="A731" s="43" t="str">
        <f>'[6]Base clients'!A731</f>
        <v>C00726</v>
      </c>
      <c r="B731" s="43">
        <f>'[6]Base clients'!B731</f>
        <v>0</v>
      </c>
      <c r="C731" s="43">
        <f>'[6]Base clients'!C731</f>
        <v>0</v>
      </c>
      <c r="D731" s="43">
        <f>'[6]Base clients'!D731</f>
        <v>0</v>
      </c>
      <c r="E731" s="43">
        <f>'[6]Base clients'!E731</f>
        <v>0</v>
      </c>
      <c r="F731" s="43">
        <f>'[6]Base clients'!F731</f>
        <v>0</v>
      </c>
      <c r="G731" s="43">
        <f>'[6]Base clients'!G731</f>
        <v>0</v>
      </c>
      <c r="H731" s="43">
        <f>'[6]Base clients'!H731</f>
        <v>0</v>
      </c>
      <c r="I731" s="43">
        <f>'[6]Base clients'!I731</f>
        <v>0</v>
      </c>
      <c r="J731" s="43">
        <f>'[6]Base clients'!J731</f>
        <v>0</v>
      </c>
      <c r="K731" s="43">
        <f>'[6]Base clients'!K731</f>
        <v>0</v>
      </c>
      <c r="L731" s="43">
        <f>'[6]Base clients'!L731</f>
        <v>0</v>
      </c>
      <c r="M731" s="43">
        <f>'[6]Base clients'!M731</f>
        <v>0</v>
      </c>
      <c r="N731" s="43">
        <f>'[6]Base clients'!N731</f>
        <v>0</v>
      </c>
      <c r="O731" s="43">
        <f>'[6]Base clients'!O731</f>
        <v>0</v>
      </c>
      <c r="P731" s="43">
        <f>'[6]Base clients'!P731</f>
        <v>0</v>
      </c>
      <c r="Q731" s="43">
        <f>'[6]Base clients'!Q731</f>
        <v>0</v>
      </c>
    </row>
    <row r="732" spans="1:17" x14ac:dyDescent="0.25">
      <c r="A732" s="43" t="str">
        <f>'[6]Base clients'!A732</f>
        <v>C00727</v>
      </c>
      <c r="B732" s="43">
        <f>'[6]Base clients'!B732</f>
        <v>0</v>
      </c>
      <c r="C732" s="43">
        <f>'[6]Base clients'!C732</f>
        <v>0</v>
      </c>
      <c r="D732" s="43">
        <f>'[6]Base clients'!D732</f>
        <v>0</v>
      </c>
      <c r="E732" s="43">
        <f>'[6]Base clients'!E732</f>
        <v>0</v>
      </c>
      <c r="F732" s="43">
        <f>'[6]Base clients'!F732</f>
        <v>0</v>
      </c>
      <c r="G732" s="43">
        <f>'[6]Base clients'!G732</f>
        <v>0</v>
      </c>
      <c r="H732" s="43">
        <f>'[6]Base clients'!H732</f>
        <v>0</v>
      </c>
      <c r="I732" s="43">
        <f>'[6]Base clients'!I732</f>
        <v>0</v>
      </c>
      <c r="J732" s="43">
        <f>'[6]Base clients'!J732</f>
        <v>0</v>
      </c>
      <c r="K732" s="43">
        <f>'[6]Base clients'!K732</f>
        <v>0</v>
      </c>
      <c r="L732" s="43">
        <f>'[6]Base clients'!L732</f>
        <v>0</v>
      </c>
      <c r="M732" s="43">
        <f>'[6]Base clients'!M732</f>
        <v>0</v>
      </c>
      <c r="N732" s="43">
        <f>'[6]Base clients'!N732</f>
        <v>0</v>
      </c>
      <c r="O732" s="43">
        <f>'[6]Base clients'!O732</f>
        <v>0</v>
      </c>
      <c r="P732" s="43">
        <f>'[6]Base clients'!P732</f>
        <v>0</v>
      </c>
      <c r="Q732" s="43">
        <f>'[6]Base clients'!Q732</f>
        <v>0</v>
      </c>
    </row>
    <row r="733" spans="1:17" x14ac:dyDescent="0.25">
      <c r="A733" s="43" t="str">
        <f>'[6]Base clients'!A733</f>
        <v>C00728</v>
      </c>
      <c r="B733" s="43">
        <f>'[6]Base clients'!B733</f>
        <v>0</v>
      </c>
      <c r="C733" s="43">
        <f>'[6]Base clients'!C733</f>
        <v>0</v>
      </c>
      <c r="D733" s="43">
        <f>'[6]Base clients'!D733</f>
        <v>0</v>
      </c>
      <c r="E733" s="43">
        <f>'[6]Base clients'!E733</f>
        <v>0</v>
      </c>
      <c r="F733" s="43">
        <f>'[6]Base clients'!F733</f>
        <v>0</v>
      </c>
      <c r="G733" s="43">
        <f>'[6]Base clients'!G733</f>
        <v>0</v>
      </c>
      <c r="H733" s="43">
        <f>'[6]Base clients'!H733</f>
        <v>0</v>
      </c>
      <c r="I733" s="43">
        <f>'[6]Base clients'!I733</f>
        <v>0</v>
      </c>
      <c r="J733" s="43">
        <f>'[6]Base clients'!J733</f>
        <v>0</v>
      </c>
      <c r="K733" s="43">
        <f>'[6]Base clients'!K733</f>
        <v>0</v>
      </c>
      <c r="L733" s="43">
        <f>'[6]Base clients'!L733</f>
        <v>0</v>
      </c>
      <c r="M733" s="43">
        <f>'[6]Base clients'!M733</f>
        <v>0</v>
      </c>
      <c r="N733" s="43">
        <f>'[6]Base clients'!N733</f>
        <v>0</v>
      </c>
      <c r="O733" s="43">
        <f>'[6]Base clients'!O733</f>
        <v>0</v>
      </c>
      <c r="P733" s="43">
        <f>'[6]Base clients'!P733</f>
        <v>0</v>
      </c>
      <c r="Q733" s="43">
        <f>'[6]Base clients'!Q733</f>
        <v>0</v>
      </c>
    </row>
    <row r="734" spans="1:17" x14ac:dyDescent="0.25">
      <c r="A734" s="43" t="str">
        <f>'[6]Base clients'!A734</f>
        <v>C00729</v>
      </c>
      <c r="B734" s="43">
        <f>'[6]Base clients'!B734</f>
        <v>0</v>
      </c>
      <c r="C734" s="43">
        <f>'[6]Base clients'!C734</f>
        <v>0</v>
      </c>
      <c r="D734" s="43">
        <f>'[6]Base clients'!D734</f>
        <v>0</v>
      </c>
      <c r="E734" s="43">
        <f>'[6]Base clients'!E734</f>
        <v>0</v>
      </c>
      <c r="F734" s="43">
        <f>'[6]Base clients'!F734</f>
        <v>0</v>
      </c>
      <c r="G734" s="43">
        <f>'[6]Base clients'!G734</f>
        <v>0</v>
      </c>
      <c r="H734" s="43">
        <f>'[6]Base clients'!H734</f>
        <v>0</v>
      </c>
      <c r="I734" s="43">
        <f>'[6]Base clients'!I734</f>
        <v>0</v>
      </c>
      <c r="J734" s="43">
        <f>'[6]Base clients'!J734</f>
        <v>0</v>
      </c>
      <c r="K734" s="43">
        <f>'[6]Base clients'!K734</f>
        <v>0</v>
      </c>
      <c r="L734" s="43">
        <f>'[6]Base clients'!L734</f>
        <v>0</v>
      </c>
      <c r="M734" s="43">
        <f>'[6]Base clients'!M734</f>
        <v>0</v>
      </c>
      <c r="N734" s="43">
        <f>'[6]Base clients'!N734</f>
        <v>0</v>
      </c>
      <c r="O734" s="43">
        <f>'[6]Base clients'!O734</f>
        <v>0</v>
      </c>
      <c r="P734" s="43">
        <f>'[6]Base clients'!P734</f>
        <v>0</v>
      </c>
      <c r="Q734" s="43">
        <f>'[6]Base clients'!Q734</f>
        <v>0</v>
      </c>
    </row>
    <row r="735" spans="1:17" x14ac:dyDescent="0.25">
      <c r="A735" s="43" t="str">
        <f>'[6]Base clients'!A735</f>
        <v>C00730</v>
      </c>
      <c r="B735" s="43">
        <f>'[6]Base clients'!B735</f>
        <v>0</v>
      </c>
      <c r="C735" s="43">
        <f>'[6]Base clients'!C735</f>
        <v>0</v>
      </c>
      <c r="D735" s="43">
        <f>'[6]Base clients'!D735</f>
        <v>0</v>
      </c>
      <c r="E735" s="43">
        <f>'[6]Base clients'!E735</f>
        <v>0</v>
      </c>
      <c r="F735" s="43">
        <f>'[6]Base clients'!F735</f>
        <v>0</v>
      </c>
      <c r="G735" s="43">
        <f>'[6]Base clients'!G735</f>
        <v>0</v>
      </c>
      <c r="H735" s="43">
        <f>'[6]Base clients'!H735</f>
        <v>0</v>
      </c>
      <c r="I735" s="43">
        <f>'[6]Base clients'!I735</f>
        <v>0</v>
      </c>
      <c r="J735" s="43">
        <f>'[6]Base clients'!J735</f>
        <v>0</v>
      </c>
      <c r="K735" s="43">
        <f>'[6]Base clients'!K735</f>
        <v>0</v>
      </c>
      <c r="L735" s="43">
        <f>'[6]Base clients'!L735</f>
        <v>0</v>
      </c>
      <c r="M735" s="43">
        <f>'[6]Base clients'!M735</f>
        <v>0</v>
      </c>
      <c r="N735" s="43">
        <f>'[6]Base clients'!N735</f>
        <v>0</v>
      </c>
      <c r="O735" s="43">
        <f>'[6]Base clients'!O735</f>
        <v>0</v>
      </c>
      <c r="P735" s="43">
        <f>'[6]Base clients'!P735</f>
        <v>0</v>
      </c>
      <c r="Q735" s="43">
        <f>'[6]Base clients'!Q735</f>
        <v>0</v>
      </c>
    </row>
    <row r="736" spans="1:17" x14ac:dyDescent="0.25">
      <c r="A736" s="43" t="str">
        <f>'[6]Base clients'!A736</f>
        <v>C00731</v>
      </c>
      <c r="B736" s="43">
        <f>'[6]Base clients'!B736</f>
        <v>0</v>
      </c>
      <c r="C736" s="43">
        <f>'[6]Base clients'!C736</f>
        <v>0</v>
      </c>
      <c r="D736" s="43">
        <f>'[6]Base clients'!D736</f>
        <v>0</v>
      </c>
      <c r="E736" s="43">
        <f>'[6]Base clients'!E736</f>
        <v>0</v>
      </c>
      <c r="F736" s="43">
        <f>'[6]Base clients'!F736</f>
        <v>0</v>
      </c>
      <c r="G736" s="43">
        <f>'[6]Base clients'!G736</f>
        <v>0</v>
      </c>
      <c r="H736" s="43">
        <f>'[6]Base clients'!H736</f>
        <v>0</v>
      </c>
      <c r="I736" s="43">
        <f>'[6]Base clients'!I736</f>
        <v>0</v>
      </c>
      <c r="J736" s="43">
        <f>'[6]Base clients'!J736</f>
        <v>0</v>
      </c>
      <c r="K736" s="43">
        <f>'[6]Base clients'!K736</f>
        <v>0</v>
      </c>
      <c r="L736" s="43">
        <f>'[6]Base clients'!L736</f>
        <v>0</v>
      </c>
      <c r="M736" s="43">
        <f>'[6]Base clients'!M736</f>
        <v>0</v>
      </c>
      <c r="N736" s="43">
        <f>'[6]Base clients'!N736</f>
        <v>0</v>
      </c>
      <c r="O736" s="43">
        <f>'[6]Base clients'!O736</f>
        <v>0</v>
      </c>
      <c r="P736" s="43">
        <f>'[6]Base clients'!P736</f>
        <v>0</v>
      </c>
      <c r="Q736" s="43">
        <f>'[6]Base clients'!Q736</f>
        <v>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CE50C2-ABD2-474A-BC18-F84E13F0805D}">
  <dimension ref="A2:X215"/>
  <sheetViews>
    <sheetView topLeftCell="G1" workbookViewId="0">
      <selection activeCell="I5" sqref="I5:P34"/>
    </sheetView>
  </sheetViews>
  <sheetFormatPr baseColWidth="10" defaultRowHeight="15" x14ac:dyDescent="0.25"/>
  <cols>
    <col min="1" max="6" width="0" hidden="1" customWidth="1"/>
    <col min="7" max="7" width="11.42578125" customWidth="1"/>
    <col min="10" max="10" width="15.42578125" bestFit="1" customWidth="1"/>
    <col min="11" max="11" width="17.28515625" bestFit="1" customWidth="1"/>
  </cols>
  <sheetData>
    <row r="2" spans="7:24" x14ac:dyDescent="0.25">
      <c r="R2" s="217" t="s">
        <v>946</v>
      </c>
      <c r="S2">
        <v>25</v>
      </c>
    </row>
    <row r="3" spans="7:24" x14ac:dyDescent="0.25">
      <c r="R3" t="s">
        <v>947</v>
      </c>
      <c r="S3" t="s">
        <v>948</v>
      </c>
    </row>
    <row r="4" spans="7:24" x14ac:dyDescent="0.25">
      <c r="I4" s="218" t="s">
        <v>949</v>
      </c>
      <c r="J4" s="218" t="s">
        <v>950</v>
      </c>
      <c r="K4" s="218" t="s">
        <v>9</v>
      </c>
      <c r="L4" s="218" t="s">
        <v>951</v>
      </c>
      <c r="M4" s="218" t="s">
        <v>952</v>
      </c>
      <c r="N4" s="218" t="s">
        <v>953</v>
      </c>
      <c r="O4" s="218" t="s">
        <v>954</v>
      </c>
      <c r="P4" s="218" t="s">
        <v>955</v>
      </c>
      <c r="R4" t="str">
        <f>[7]Colisage!AS35</f>
        <v>Code Nour</v>
      </c>
      <c r="S4" t="str">
        <f>[7]Colisage!AT35</f>
        <v>Intl Code</v>
      </c>
      <c r="T4" t="str">
        <f>[7]Colisage!AU35</f>
        <v>Customer Code</v>
      </c>
      <c r="U4" t="str">
        <f>[7]Colisage!AV35</f>
        <v>Poids net U</v>
      </c>
      <c r="V4" t="str">
        <f>[7]Colisage!AW35</f>
        <v>Qté/Palette</v>
      </c>
      <c r="W4" t="str">
        <f>[7]Colisage!AX35</f>
        <v>Nbre Palettes</v>
      </c>
    </row>
    <row r="5" spans="7:24" x14ac:dyDescent="0.25">
      <c r="G5">
        <f>I5</f>
        <v>1</v>
      </c>
      <c r="I5" s="218">
        <v>1</v>
      </c>
      <c r="J5" s="218" t="str">
        <f>S3</f>
        <v>Starter Batteries</v>
      </c>
      <c r="K5" s="218" t="str" cm="1">
        <f t="array" ref="K5">IF(ISERROR(_xlfn.IFS((I5&lt;=X$7),R$7,I5&lt;=X$8,R$8,I5&lt;=X$9,R$9,I5&lt;=X$10,R$10,I5&lt;=X$11,R$11,I5&lt;=X$12,R$12,I5&lt;=X$13,R$13,I5&lt;=X$14,R$14,I5&lt;=X$15,R$15,I5&lt;=X$16,R$16,I5&lt;=X$17,R$17,I5&lt;=X$18,R$18,I5&lt;=X$19,R$19)),"",_xlfn.IFS((I5&lt;=X$7),R$7,I5&lt;=X$8,R$8,I5&lt;=X$9,R$9,I5&lt;=X$10,R$10,I5&lt;=X$11,R$11,I5&lt;=X$12,R$12,I5&lt;=X$13,R$13,I5&lt;=X$14,R$14,I5&lt;=X$15,R$15,I5&lt;=X$16,R$16,I5&lt;=X$17,R$17,I5&lt;=X$18,R$18,I5&lt;=X$19,R$19))</f>
        <v>LB66L2W172R1Z55</v>
      </c>
      <c r="L5" s="218" t="str">
        <f t="shared" ref="L5:L26" si="0">IF(ISERROR(VLOOKUP(K5,R:X,2,FALSE)),"",VLOOKUP(K5,R:X,2,FALSE))</f>
        <v>SMF 56219</v>
      </c>
      <c r="M5" s="218" t="str">
        <f t="shared" ref="M5:M26" si="1">IF(ISERROR(VLOOKUP(K5,R:X,3,FALSE)),"",VLOOKUP(K5,R:X,3,FALSE))</f>
        <v>A</v>
      </c>
      <c r="N5" s="218">
        <f t="shared" ref="N5:N26" si="2">IF(ISERROR(VLOOKUP(K5,R:X,5,FALSE)),"",VLOOKUP(K5,R:X,5,FALSE))</f>
        <v>63</v>
      </c>
      <c r="O5" s="218">
        <f t="shared" ref="O5:O26" si="3">IF(ISERROR(VLOOKUP(K5,R:X,4,FALSE)*N5),"",VLOOKUP(K5,R:X,4,FALSE)*N5)</f>
        <v>916.65000000000009</v>
      </c>
      <c r="P5" s="218">
        <f>IF(ISERROR(O5+$S$2),"",O5+$S$2)</f>
        <v>941.65000000000009</v>
      </c>
    </row>
    <row r="6" spans="7:24" x14ac:dyDescent="0.25">
      <c r="G6">
        <f>I6</f>
        <v>2</v>
      </c>
      <c r="I6" s="218">
        <v>2</v>
      </c>
      <c r="J6" s="218" t="str">
        <f>J5</f>
        <v>Starter Batteries</v>
      </c>
      <c r="K6" s="218" t="str" cm="1">
        <f t="array" ref="K6">IF(ISERROR(_xlfn.IFS((I6&lt;=X$7),R$7,I6&lt;=X$8,R$8,I6&lt;=X$9,R$9,I6&lt;=X$10,R$10,I6&lt;=X$11,R$11,I6&lt;=X$12,R$12,I6&lt;=X$13,R$13,I6&lt;=X$14,R$14,I6&lt;=X$15,R$15,I6&lt;=X$16,R$16,I6&lt;=X$17,R$17,I6&lt;=X$18,R$18,I6&lt;=X$19,R$19)),"",_xlfn.IFS((I6&lt;=X$7),R$7,I6&lt;=X$8,R$8,I6&lt;=X$9,R$9,I6&lt;=X$10,R$10,I6&lt;=X$11,R$11,I6&lt;=X$12,R$12,I6&lt;=X$13,R$13,I6&lt;=X$14,R$14,I6&lt;=X$15,R$15,I6&lt;=X$16,R$16,I6&lt;=X$17,R$17,I6&lt;=X$18,R$18,I6&lt;=X$19,R$19))</f>
        <v>LB66L2W172R1Z55</v>
      </c>
      <c r="L6" s="218" t="str">
        <f t="shared" si="0"/>
        <v>SMF 56219</v>
      </c>
      <c r="M6" s="218" t="str">
        <f t="shared" si="1"/>
        <v>A</v>
      </c>
      <c r="N6" s="218">
        <f t="shared" si="2"/>
        <v>63</v>
      </c>
      <c r="O6" s="218">
        <f t="shared" si="3"/>
        <v>916.65000000000009</v>
      </c>
      <c r="P6" s="218">
        <f t="shared" ref="P6:P69" si="4">IF(ISERROR(O6+$S$2),"",O6+$S$2)</f>
        <v>941.65000000000009</v>
      </c>
      <c r="W6">
        <f>SUM(W7:W19)</f>
        <v>22</v>
      </c>
      <c r="X6">
        <v>0</v>
      </c>
    </row>
    <row r="7" spans="7:24" x14ac:dyDescent="0.25">
      <c r="G7">
        <f t="shared" ref="G7:G70" si="5">I7</f>
        <v>3</v>
      </c>
      <c r="I7" s="218">
        <v>3</v>
      </c>
      <c r="J7" s="218" t="str">
        <f t="shared" ref="J7:J70" si="6">J6</f>
        <v>Starter Batteries</v>
      </c>
      <c r="K7" s="218" t="str" cm="1">
        <f t="array" ref="K7">IF(ISERROR(_xlfn.IFS((I7&lt;=X$7),R$7,I7&lt;=X$8,R$8,I7&lt;=X$9,R$9,I7&lt;=X$10,R$10,I7&lt;=X$11,R$11,I7&lt;=X$12,R$12,I7&lt;=X$13,R$13,I7&lt;=X$14,R$14,I7&lt;=X$15,R$15,I7&lt;=X$16,R$16,I7&lt;=X$17,R$17,I7&lt;=X$18,R$18,I7&lt;=X$19,R$19)),"",_xlfn.IFS((I7&lt;=X$7),R$7,I7&lt;=X$8,R$8,I7&lt;=X$9,R$9,I7&lt;=X$10,R$10,I7&lt;=X$11,R$11,I7&lt;=X$12,R$12,I7&lt;=X$13,R$13,I7&lt;=X$14,R$14,I7&lt;=X$15,R$15,I7&lt;=X$16,R$16,I7&lt;=X$17,R$17,I7&lt;=X$18,R$18,I7&lt;=X$19,R$19))</f>
        <v>LB66L2W172R1Z55</v>
      </c>
      <c r="L7" s="218" t="str">
        <f t="shared" si="0"/>
        <v>SMF 56219</v>
      </c>
      <c r="M7" s="218" t="str">
        <f t="shared" si="1"/>
        <v>A</v>
      </c>
      <c r="N7" s="218">
        <f t="shared" si="2"/>
        <v>63</v>
      </c>
      <c r="O7" s="218">
        <f t="shared" si="3"/>
        <v>916.65000000000009</v>
      </c>
      <c r="P7" s="218">
        <f t="shared" si="4"/>
        <v>941.65000000000009</v>
      </c>
      <c r="R7" t="s">
        <v>54</v>
      </c>
      <c r="S7" t="s">
        <v>53</v>
      </c>
      <c r="T7" t="s">
        <v>112</v>
      </c>
      <c r="U7">
        <v>14.55</v>
      </c>
      <c r="V7">
        <v>63</v>
      </c>
      <c r="W7">
        <v>6</v>
      </c>
      <c r="X7">
        <f>W7</f>
        <v>6</v>
      </c>
    </row>
    <row r="8" spans="7:24" x14ac:dyDescent="0.25">
      <c r="G8">
        <f t="shared" si="5"/>
        <v>4</v>
      </c>
      <c r="I8" s="218">
        <v>4</v>
      </c>
      <c r="J8" s="218" t="str">
        <f t="shared" si="6"/>
        <v>Starter Batteries</v>
      </c>
      <c r="K8" s="218" t="str" cm="1">
        <f t="array" ref="K8">IF(ISERROR(_xlfn.IFS((I8&lt;=X$7),R$7,I8&lt;=X$8,R$8,I8&lt;=X$9,R$9,I8&lt;=X$10,R$10,I8&lt;=X$11,R$11,I8&lt;=X$12,R$12,I8&lt;=X$13,R$13,I8&lt;=X$14,R$14,I8&lt;=X$15,R$15,I8&lt;=X$16,R$16,I8&lt;=X$17,R$17,I8&lt;=X$18,R$18,I8&lt;=X$19,R$19)),"",_xlfn.IFS((I8&lt;=X$7),R$7,I8&lt;=X$8,R$8,I8&lt;=X$9,R$9,I8&lt;=X$10,R$10,I8&lt;=X$11,R$11,I8&lt;=X$12,R$12,I8&lt;=X$13,R$13,I8&lt;=X$14,R$14,I8&lt;=X$15,R$15,I8&lt;=X$16,R$16,I8&lt;=X$17,R$17,I8&lt;=X$18,R$18,I8&lt;=X$19,R$19))</f>
        <v>LB66L2W172R1Z55</v>
      </c>
      <c r="L8" s="218" t="str">
        <f t="shared" si="0"/>
        <v>SMF 56219</v>
      </c>
      <c r="M8" s="218" t="str">
        <f t="shared" si="1"/>
        <v>A</v>
      </c>
      <c r="N8" s="218">
        <f t="shared" si="2"/>
        <v>63</v>
      </c>
      <c r="O8" s="218">
        <f t="shared" si="3"/>
        <v>916.65000000000009</v>
      </c>
      <c r="P8" s="218">
        <f t="shared" si="4"/>
        <v>941.65000000000009</v>
      </c>
      <c r="R8" t="s">
        <v>70</v>
      </c>
      <c r="S8" t="s">
        <v>69</v>
      </c>
      <c r="T8" t="s">
        <v>116</v>
      </c>
      <c r="U8">
        <v>11.6</v>
      </c>
      <c r="V8">
        <v>72</v>
      </c>
      <c r="W8">
        <v>5</v>
      </c>
      <c r="X8">
        <f t="shared" ref="X8:X19" si="7">W8+X7</f>
        <v>11</v>
      </c>
    </row>
    <row r="9" spans="7:24" x14ac:dyDescent="0.25">
      <c r="G9">
        <f t="shared" si="5"/>
        <v>5</v>
      </c>
      <c r="I9" s="218">
        <v>5</v>
      </c>
      <c r="J9" s="218" t="str">
        <f t="shared" si="6"/>
        <v>Starter Batteries</v>
      </c>
      <c r="K9" s="218" t="str" cm="1">
        <f t="array" ref="K9">IF(ISERROR(_xlfn.IFS((I9&lt;=X$7),R$7,I9&lt;=X$8,R$8,I9&lt;=X$9,R$9,I9&lt;=X$10,R$10,I9&lt;=X$11,R$11,I9&lt;=X$12,R$12,I9&lt;=X$13,R$13,I9&lt;=X$14,R$14,I9&lt;=X$15,R$15,I9&lt;=X$16,R$16,I9&lt;=X$17,R$17,I9&lt;=X$18,R$18,I9&lt;=X$19,R$19)),"",_xlfn.IFS((I9&lt;=X$7),R$7,I9&lt;=X$8,R$8,I9&lt;=X$9,R$9,I9&lt;=X$10,R$10,I9&lt;=X$11,R$11,I9&lt;=X$12,R$12,I9&lt;=X$13,R$13,I9&lt;=X$14,R$14,I9&lt;=X$15,R$15,I9&lt;=X$16,R$16,I9&lt;=X$17,R$17,I9&lt;=X$18,R$18,I9&lt;=X$19,R$19))</f>
        <v>LB66L2W172R1Z55</v>
      </c>
      <c r="L9" s="218" t="str">
        <f t="shared" si="0"/>
        <v>SMF 56219</v>
      </c>
      <c r="M9" s="218" t="str">
        <f t="shared" si="1"/>
        <v>A</v>
      </c>
      <c r="N9" s="218">
        <f t="shared" si="2"/>
        <v>63</v>
      </c>
      <c r="O9" s="218">
        <f t="shared" si="3"/>
        <v>916.65000000000009</v>
      </c>
      <c r="P9" s="218">
        <f t="shared" si="4"/>
        <v>941.65000000000009</v>
      </c>
      <c r="R9" t="s">
        <v>73</v>
      </c>
      <c r="S9" t="s">
        <v>72</v>
      </c>
      <c r="T9" t="s">
        <v>121</v>
      </c>
      <c r="U9">
        <v>13.9</v>
      </c>
      <c r="V9">
        <v>63</v>
      </c>
      <c r="W9">
        <v>2</v>
      </c>
      <c r="X9">
        <f t="shared" si="7"/>
        <v>13</v>
      </c>
    </row>
    <row r="10" spans="7:24" x14ac:dyDescent="0.25">
      <c r="G10">
        <f t="shared" si="5"/>
        <v>6</v>
      </c>
      <c r="I10" s="218">
        <v>6</v>
      </c>
      <c r="J10" s="218" t="str">
        <f t="shared" si="6"/>
        <v>Starter Batteries</v>
      </c>
      <c r="K10" s="218" t="str" cm="1">
        <f t="array" ref="K10">IF(ISERROR(_xlfn.IFS((I10&lt;=X$7),R$7,I10&lt;=X$8,R$8,I10&lt;=X$9,R$9,I10&lt;=X$10,R$10,I10&lt;=X$11,R$11,I10&lt;=X$12,R$12,I10&lt;=X$13,R$13,I10&lt;=X$14,R$14,I10&lt;=X$15,R$15,I10&lt;=X$16,R$16,I10&lt;=X$17,R$17,I10&lt;=X$18,R$18,I10&lt;=X$19,R$19)),"",_xlfn.IFS((I10&lt;=X$7),R$7,I10&lt;=X$8,R$8,I10&lt;=X$9,R$9,I10&lt;=X$10,R$10,I10&lt;=X$11,R$11,I10&lt;=X$12,R$12,I10&lt;=X$13,R$13,I10&lt;=X$14,R$14,I10&lt;=X$15,R$15,I10&lt;=X$16,R$16,I10&lt;=X$17,R$17,I10&lt;=X$18,R$18,I10&lt;=X$19,R$19))</f>
        <v>LB66L2W172R1Z55</v>
      </c>
      <c r="L10" s="218" t="str">
        <f t="shared" si="0"/>
        <v>SMF 56219</v>
      </c>
      <c r="M10" s="218" t="str">
        <f t="shared" si="1"/>
        <v>A</v>
      </c>
      <c r="N10" s="218">
        <f t="shared" si="2"/>
        <v>63</v>
      </c>
      <c r="O10" s="218">
        <f t="shared" si="3"/>
        <v>916.65000000000009</v>
      </c>
      <c r="P10" s="218">
        <f t="shared" si="4"/>
        <v>941.65000000000009</v>
      </c>
      <c r="R10" t="s">
        <v>80</v>
      </c>
      <c r="S10" t="s">
        <v>79</v>
      </c>
      <c r="T10" t="s">
        <v>956</v>
      </c>
      <c r="U10">
        <v>16.8</v>
      </c>
      <c r="V10">
        <v>57</v>
      </c>
      <c r="W10">
        <v>3</v>
      </c>
      <c r="X10">
        <f t="shared" si="7"/>
        <v>16</v>
      </c>
    </row>
    <row r="11" spans="7:24" x14ac:dyDescent="0.25">
      <c r="G11">
        <f t="shared" si="5"/>
        <v>7</v>
      </c>
      <c r="I11" s="218">
        <v>7</v>
      </c>
      <c r="J11" s="218" t="str">
        <f t="shared" si="6"/>
        <v>Starter Batteries</v>
      </c>
      <c r="K11" s="218" t="str" cm="1">
        <f t="array" ref="K11">IF(ISERROR(_xlfn.IFS((I11&lt;=X$7),R$7,I11&lt;=X$8,R$8,I11&lt;=X$9,R$9,I11&lt;=X$10,R$10,I11&lt;=X$11,R$11,I11&lt;=X$12,R$12,I11&lt;=X$13,R$13,I11&lt;=X$14,R$14,I11&lt;=X$15,R$15,I11&lt;=X$16,R$16,I11&lt;=X$17,R$17,I11&lt;=X$18,R$18,I11&lt;=X$19,R$19)),"",_xlfn.IFS((I11&lt;=X$7),R$7,I11&lt;=X$8,R$8,I11&lt;=X$9,R$9,I11&lt;=X$10,R$10,I11&lt;=X$11,R$11,I11&lt;=X$12,R$12,I11&lt;=X$13,R$13,I11&lt;=X$14,R$14,I11&lt;=X$15,R$15,I11&lt;=X$16,R$16,I11&lt;=X$17,R$17,I11&lt;=X$18,R$18,I11&lt;=X$19,R$19))</f>
        <v>LB45L1W172R1Z44</v>
      </c>
      <c r="L11" s="218" t="str">
        <f t="shared" si="0"/>
        <v>SMF 54459</v>
      </c>
      <c r="M11" s="218" t="str">
        <f t="shared" si="1"/>
        <v>B</v>
      </c>
      <c r="N11" s="218">
        <f t="shared" si="2"/>
        <v>72</v>
      </c>
      <c r="O11" s="218">
        <f t="shared" si="3"/>
        <v>835.19999999999993</v>
      </c>
      <c r="P11" s="218">
        <f t="shared" si="4"/>
        <v>860.19999999999993</v>
      </c>
      <c r="R11" t="s">
        <v>84</v>
      </c>
      <c r="S11" t="s">
        <v>83</v>
      </c>
      <c r="T11" t="s">
        <v>957</v>
      </c>
      <c r="U11">
        <v>16.8</v>
      </c>
      <c r="V11">
        <v>57</v>
      </c>
      <c r="W11">
        <v>4</v>
      </c>
      <c r="X11">
        <f t="shared" si="7"/>
        <v>20</v>
      </c>
    </row>
    <row r="12" spans="7:24" x14ac:dyDescent="0.25">
      <c r="G12">
        <f t="shared" si="5"/>
        <v>8</v>
      </c>
      <c r="I12" s="218">
        <v>8</v>
      </c>
      <c r="J12" s="218" t="str">
        <f t="shared" si="6"/>
        <v>Starter Batteries</v>
      </c>
      <c r="K12" s="218" t="str" cm="1">
        <f t="array" ref="K12">IF(ISERROR(_xlfn.IFS((I12&lt;=X$7),R$7,I12&lt;=X$8,R$8,I12&lt;=X$9,R$9,I12&lt;=X$10,R$10,I12&lt;=X$11,R$11,I12&lt;=X$12,R$12,I12&lt;=X$13,R$13,I12&lt;=X$14,R$14,I12&lt;=X$15,R$15,I12&lt;=X$16,R$16,I12&lt;=X$17,R$17,I12&lt;=X$18,R$18,I12&lt;=X$19,R$19)),"",_xlfn.IFS((I12&lt;=X$7),R$7,I12&lt;=X$8,R$8,I12&lt;=X$9,R$9,I12&lt;=X$10,R$10,I12&lt;=X$11,R$11,I12&lt;=X$12,R$12,I12&lt;=X$13,R$13,I12&lt;=X$14,R$14,I12&lt;=X$15,R$15,I12&lt;=X$16,R$16,I12&lt;=X$17,R$17,I12&lt;=X$18,R$18,I12&lt;=X$19,R$19))</f>
        <v>LB45L1W172R1Z44</v>
      </c>
      <c r="L12" s="218" t="str">
        <f t="shared" si="0"/>
        <v>SMF 54459</v>
      </c>
      <c r="M12" s="218" t="str">
        <f t="shared" si="1"/>
        <v>B</v>
      </c>
      <c r="N12" s="218">
        <f t="shared" si="2"/>
        <v>72</v>
      </c>
      <c r="O12" s="218">
        <f t="shared" si="3"/>
        <v>835.19999999999993</v>
      </c>
      <c r="P12" s="218">
        <f t="shared" si="4"/>
        <v>860.19999999999993</v>
      </c>
      <c r="R12" t="s">
        <v>958</v>
      </c>
      <c r="S12" t="s">
        <v>959</v>
      </c>
      <c r="T12" t="s">
        <v>960</v>
      </c>
      <c r="U12">
        <v>15</v>
      </c>
      <c r="V12">
        <v>50</v>
      </c>
      <c r="W12">
        <v>2</v>
      </c>
      <c r="X12">
        <f t="shared" si="7"/>
        <v>22</v>
      </c>
    </row>
    <row r="13" spans="7:24" x14ac:dyDescent="0.25">
      <c r="G13">
        <f t="shared" si="5"/>
        <v>9</v>
      </c>
      <c r="I13" s="218">
        <v>9</v>
      </c>
      <c r="J13" s="218" t="str">
        <f t="shared" si="6"/>
        <v>Starter Batteries</v>
      </c>
      <c r="K13" s="218" t="str" cm="1">
        <f t="array" ref="K13">IF(ISERROR(_xlfn.IFS((I13&lt;=X$7),R$7,I13&lt;=X$8,R$8,I13&lt;=X$9,R$9,I13&lt;=X$10,R$10,I13&lt;=X$11,R$11,I13&lt;=X$12,R$12,I13&lt;=X$13,R$13,I13&lt;=X$14,R$14,I13&lt;=X$15,R$15,I13&lt;=X$16,R$16,I13&lt;=X$17,R$17,I13&lt;=X$18,R$18,I13&lt;=X$19,R$19)),"",_xlfn.IFS((I13&lt;=X$7),R$7,I13&lt;=X$8,R$8,I13&lt;=X$9,R$9,I13&lt;=X$10,R$10,I13&lt;=X$11,R$11,I13&lt;=X$12,R$12,I13&lt;=X$13,R$13,I13&lt;=X$14,R$14,I13&lt;=X$15,R$15,I13&lt;=X$16,R$16,I13&lt;=X$17,R$17,I13&lt;=X$18,R$18,I13&lt;=X$19,R$19))</f>
        <v>LB45L1W172R1Z44</v>
      </c>
      <c r="L13" s="218" t="str">
        <f t="shared" si="0"/>
        <v>SMF 54459</v>
      </c>
      <c r="M13" s="218" t="str">
        <f t="shared" si="1"/>
        <v>B</v>
      </c>
      <c r="N13" s="218">
        <f t="shared" si="2"/>
        <v>72</v>
      </c>
      <c r="O13" s="218">
        <f t="shared" si="3"/>
        <v>835.19999999999993</v>
      </c>
      <c r="P13" s="218">
        <f t="shared" si="4"/>
        <v>860.19999999999993</v>
      </c>
      <c r="X13">
        <f t="shared" si="7"/>
        <v>22</v>
      </c>
    </row>
    <row r="14" spans="7:24" x14ac:dyDescent="0.25">
      <c r="G14">
        <f t="shared" si="5"/>
        <v>10</v>
      </c>
      <c r="I14" s="218">
        <v>10</v>
      </c>
      <c r="J14" s="218" t="str">
        <f t="shared" si="6"/>
        <v>Starter Batteries</v>
      </c>
      <c r="K14" s="218" t="str" cm="1">
        <f t="array" ref="K14">IF(ISERROR(_xlfn.IFS((I14&lt;=X$7),R$7,I14&lt;=X$8,R$8,I14&lt;=X$9,R$9,I14&lt;=X$10,R$10,I14&lt;=X$11,R$11,I14&lt;=X$12,R$12,I14&lt;=X$13,R$13,I14&lt;=X$14,R$14,I14&lt;=X$15,R$15,I14&lt;=X$16,R$16,I14&lt;=X$17,R$17,I14&lt;=X$18,R$18,I14&lt;=X$19,R$19)),"",_xlfn.IFS((I14&lt;=X$7),R$7,I14&lt;=X$8,R$8,I14&lt;=X$9,R$9,I14&lt;=X$10,R$10,I14&lt;=X$11,R$11,I14&lt;=X$12,R$12,I14&lt;=X$13,R$13,I14&lt;=X$14,R$14,I14&lt;=X$15,R$15,I14&lt;=X$16,R$16,I14&lt;=X$17,R$17,I14&lt;=X$18,R$18,I14&lt;=X$19,R$19))</f>
        <v>LB45L1W172R1Z44</v>
      </c>
      <c r="L14" s="218" t="str">
        <f t="shared" si="0"/>
        <v>SMF 54459</v>
      </c>
      <c r="M14" s="218" t="str">
        <f t="shared" si="1"/>
        <v>B</v>
      </c>
      <c r="N14" s="218">
        <f t="shared" si="2"/>
        <v>72</v>
      </c>
      <c r="O14" s="218">
        <f t="shared" si="3"/>
        <v>835.19999999999993</v>
      </c>
      <c r="P14" s="218">
        <f t="shared" si="4"/>
        <v>860.19999999999993</v>
      </c>
      <c r="X14">
        <f t="shared" si="7"/>
        <v>22</v>
      </c>
    </row>
    <row r="15" spans="7:24" x14ac:dyDescent="0.25">
      <c r="G15">
        <f t="shared" si="5"/>
        <v>11</v>
      </c>
      <c r="I15" s="218">
        <v>11</v>
      </c>
      <c r="J15" s="218" t="str">
        <f t="shared" si="6"/>
        <v>Starter Batteries</v>
      </c>
      <c r="K15" s="218" t="str" cm="1">
        <f t="array" ref="K15">IF(ISERROR(_xlfn.IFS((I15&lt;=X$7),R$7,I15&lt;=X$8,R$8,I15&lt;=X$9,R$9,I15&lt;=X$10,R$10,I15&lt;=X$11,R$11,I15&lt;=X$12,R$12,I15&lt;=X$13,R$13,I15&lt;=X$14,R$14,I15&lt;=X$15,R$15,I15&lt;=X$16,R$16,I15&lt;=X$17,R$17,I15&lt;=X$18,R$18,I15&lt;=X$19,R$19)),"",_xlfn.IFS((I15&lt;=X$7),R$7,I15&lt;=X$8,R$8,I15&lt;=X$9,R$9,I15&lt;=X$10,R$10,I15&lt;=X$11,R$11,I15&lt;=X$12,R$12,I15&lt;=X$13,R$13,I15&lt;=X$14,R$14,I15&lt;=X$15,R$15,I15&lt;=X$16,R$16,I15&lt;=X$17,R$17,I15&lt;=X$18,R$18,I15&lt;=X$19,R$19))</f>
        <v>LB45L1W172R1Z44</v>
      </c>
      <c r="L15" s="218" t="str">
        <f t="shared" si="0"/>
        <v>SMF 54459</v>
      </c>
      <c r="M15" s="218" t="str">
        <f t="shared" si="1"/>
        <v>B</v>
      </c>
      <c r="N15" s="218">
        <f t="shared" si="2"/>
        <v>72</v>
      </c>
      <c r="O15" s="218">
        <f t="shared" si="3"/>
        <v>835.19999999999993</v>
      </c>
      <c r="P15" s="218">
        <f t="shared" si="4"/>
        <v>860.19999999999993</v>
      </c>
      <c r="X15">
        <f t="shared" si="7"/>
        <v>22</v>
      </c>
    </row>
    <row r="16" spans="7:24" x14ac:dyDescent="0.25">
      <c r="G16">
        <f t="shared" si="5"/>
        <v>12</v>
      </c>
      <c r="I16" s="218">
        <v>12</v>
      </c>
      <c r="J16" s="218" t="str">
        <f t="shared" si="6"/>
        <v>Starter Batteries</v>
      </c>
      <c r="K16" s="218" t="str" cm="1">
        <f t="array" ref="K16">IF(ISERROR(_xlfn.IFS((I16&lt;=X$7),R$7,I16&lt;=X$8,R$8,I16&lt;=X$9,R$9,I16&lt;=X$10,R$10,I16&lt;=X$11,R$11,I16&lt;=X$12,R$12,I16&lt;=X$13,R$13,I16&lt;=X$14,R$14,I16&lt;=X$15,R$15,I16&lt;=X$16,R$16,I16&lt;=X$17,R$17,I16&lt;=X$18,R$18,I16&lt;=X$19,R$19)),"",_xlfn.IFS((I16&lt;=X$7),R$7,I16&lt;=X$8,R$8,I16&lt;=X$9,R$9,I16&lt;=X$10,R$10,I16&lt;=X$11,R$11,I16&lt;=X$12,R$12,I16&lt;=X$13,R$13,I16&lt;=X$14,R$14,I16&lt;=X$15,R$15,I16&lt;=X$16,R$16,I16&lt;=X$17,R$17,I16&lt;=X$18,R$18,I16&lt;=X$19,R$19))</f>
        <v>LB56B2W172R1Z44</v>
      </c>
      <c r="L16" s="218" t="str">
        <f t="shared" si="0"/>
        <v>SMF 56077</v>
      </c>
      <c r="M16" s="218" t="str">
        <f t="shared" si="1"/>
        <v>C</v>
      </c>
      <c r="N16" s="218">
        <f t="shared" si="2"/>
        <v>63</v>
      </c>
      <c r="O16" s="218">
        <f t="shared" si="3"/>
        <v>875.7</v>
      </c>
      <c r="P16" s="218">
        <f t="shared" si="4"/>
        <v>900.7</v>
      </c>
      <c r="X16">
        <f t="shared" si="7"/>
        <v>22</v>
      </c>
    </row>
    <row r="17" spans="1:24" x14ac:dyDescent="0.25">
      <c r="G17">
        <f t="shared" si="5"/>
        <v>13</v>
      </c>
      <c r="I17" s="218">
        <v>13</v>
      </c>
      <c r="J17" s="218" t="str">
        <f t="shared" si="6"/>
        <v>Starter Batteries</v>
      </c>
      <c r="K17" s="218" t="str" cm="1">
        <f t="array" ref="K17">IF(ISERROR(_xlfn.IFS((I17&lt;=X$7),R$7,I17&lt;=X$8,R$8,I17&lt;=X$9,R$9,I17&lt;=X$10,R$10,I17&lt;=X$11,R$11,I17&lt;=X$12,R$12,I17&lt;=X$13,R$13,I17&lt;=X$14,R$14,I17&lt;=X$15,R$15,I17&lt;=X$16,R$16,I17&lt;=X$17,R$17,I17&lt;=X$18,R$18,I17&lt;=X$19,R$19)),"",_xlfn.IFS((I17&lt;=X$7),R$7,I17&lt;=X$8,R$8,I17&lt;=X$9,R$9,I17&lt;=X$10,R$10,I17&lt;=X$11,R$11,I17&lt;=X$12,R$12,I17&lt;=X$13,R$13,I17&lt;=X$14,R$14,I17&lt;=X$15,R$15,I17&lt;=X$16,R$16,I17&lt;=X$17,R$17,I17&lt;=X$18,R$18,I17&lt;=X$19,R$19))</f>
        <v>LB56B2W172R1Z44</v>
      </c>
      <c r="L17" s="218" t="str">
        <f t="shared" si="0"/>
        <v>SMF 56077</v>
      </c>
      <c r="M17" s="218" t="str">
        <f t="shared" si="1"/>
        <v>C</v>
      </c>
      <c r="N17" s="218">
        <f t="shared" si="2"/>
        <v>63</v>
      </c>
      <c r="O17" s="218">
        <f t="shared" si="3"/>
        <v>875.7</v>
      </c>
      <c r="P17" s="218">
        <f t="shared" si="4"/>
        <v>900.7</v>
      </c>
      <c r="X17">
        <f t="shared" si="7"/>
        <v>22</v>
      </c>
    </row>
    <row r="18" spans="1:24" x14ac:dyDescent="0.25">
      <c r="G18">
        <f t="shared" si="5"/>
        <v>14</v>
      </c>
      <c r="I18" s="218">
        <v>14</v>
      </c>
      <c r="J18" s="218" t="str">
        <f t="shared" si="6"/>
        <v>Starter Batteries</v>
      </c>
      <c r="K18" s="218" t="str" cm="1">
        <f t="array" ref="K18">IF(ISERROR(_xlfn.IFS((I18&lt;=X$7),R$7,I18&lt;=X$8,R$8,I18&lt;=X$9,R$9,I18&lt;=X$10,R$10,I18&lt;=X$11,R$11,I18&lt;=X$12,R$12,I18&lt;=X$13,R$13,I18&lt;=X$14,R$14,I18&lt;=X$15,R$15,I18&lt;=X$16,R$16,I18&lt;=X$17,R$17,I18&lt;=X$18,R$18,I18&lt;=X$19,R$19)),"",_xlfn.IFS((I18&lt;=X$7),R$7,I18&lt;=X$8,R$8,I18&lt;=X$9,R$9,I18&lt;=X$10,R$10,I18&lt;=X$11,R$11,I18&lt;=X$12,R$12,I18&lt;=X$13,R$13,I18&lt;=X$14,R$14,I18&lt;=X$15,R$15,I18&lt;=X$16,R$16,I18&lt;=X$17,R$17,I18&lt;=X$18,R$18,I18&lt;=X$19,R$19))</f>
        <v>LB67B3W172R1Z44</v>
      </c>
      <c r="L18" s="218" t="str">
        <f t="shared" si="0"/>
        <v>SMF 57014</v>
      </c>
      <c r="M18" s="218" t="str">
        <f t="shared" si="1"/>
        <v>D</v>
      </c>
      <c r="N18" s="218">
        <f t="shared" si="2"/>
        <v>57</v>
      </c>
      <c r="O18" s="218">
        <f t="shared" si="3"/>
        <v>957.6</v>
      </c>
      <c r="P18" s="218">
        <f t="shared" si="4"/>
        <v>982.6</v>
      </c>
      <c r="X18">
        <f t="shared" si="7"/>
        <v>22</v>
      </c>
    </row>
    <row r="19" spans="1:24" x14ac:dyDescent="0.25">
      <c r="G19">
        <f t="shared" si="5"/>
        <v>15</v>
      </c>
      <c r="I19" s="218">
        <v>15</v>
      </c>
      <c r="J19" s="218" t="str">
        <f t="shared" si="6"/>
        <v>Starter Batteries</v>
      </c>
      <c r="K19" s="218" t="str" cm="1">
        <f t="array" ref="K19">IF(ISERROR(_xlfn.IFS((I19&lt;=X$7),R$7,I19&lt;=X$8,R$8,I19&lt;=X$9,R$9,I19&lt;=X$10,R$10,I19&lt;=X$11,R$11,I19&lt;=X$12,R$12,I19&lt;=X$13,R$13,I19&lt;=X$14,R$14,I19&lt;=X$15,R$15,I19&lt;=X$16,R$16,I19&lt;=X$17,R$17,I19&lt;=X$18,R$18,I19&lt;=X$19,R$19)),"",_xlfn.IFS((I19&lt;=X$7),R$7,I19&lt;=X$8,R$8,I19&lt;=X$9,R$9,I19&lt;=X$10,R$10,I19&lt;=X$11,R$11,I19&lt;=X$12,R$12,I19&lt;=X$13,R$13,I19&lt;=X$14,R$14,I19&lt;=X$15,R$15,I19&lt;=X$16,R$16,I19&lt;=X$17,R$17,I19&lt;=X$18,R$18,I19&lt;=X$19,R$19))</f>
        <v>LB67B3W172R1Z44</v>
      </c>
      <c r="L19" s="218" t="str">
        <f t="shared" si="0"/>
        <v>SMF 57014</v>
      </c>
      <c r="M19" s="218" t="str">
        <f t="shared" si="1"/>
        <v>D</v>
      </c>
      <c r="N19" s="218">
        <f t="shared" si="2"/>
        <v>57</v>
      </c>
      <c r="O19" s="218">
        <f t="shared" si="3"/>
        <v>957.6</v>
      </c>
      <c r="P19" s="218">
        <f t="shared" si="4"/>
        <v>982.6</v>
      </c>
      <c r="X19">
        <f t="shared" si="7"/>
        <v>22</v>
      </c>
    </row>
    <row r="20" spans="1:24" x14ac:dyDescent="0.25">
      <c r="G20">
        <f t="shared" si="5"/>
        <v>16</v>
      </c>
      <c r="I20" s="218">
        <v>16</v>
      </c>
      <c r="J20" s="218" t="str">
        <f t="shared" si="6"/>
        <v>Starter Batteries</v>
      </c>
      <c r="K20" s="218" t="str" cm="1">
        <f t="array" ref="K20">IF(ISERROR(_xlfn.IFS((I20&lt;=X$7),R$7,I20&lt;=X$8,R$8,I20&lt;=X$9,R$9,I20&lt;=X$10,R$10,I20&lt;=X$11,R$11,I20&lt;=X$12,R$12,I20&lt;=X$13,R$13,I20&lt;=X$14,R$14,I20&lt;=X$15,R$15,I20&lt;=X$16,R$16,I20&lt;=X$17,R$17,I20&lt;=X$18,R$18,I20&lt;=X$19,R$19)),"",_xlfn.IFS((I20&lt;=X$7),R$7,I20&lt;=X$8,R$8,I20&lt;=X$9,R$9,I20&lt;=X$10,R$10,I20&lt;=X$11,R$11,I20&lt;=X$12,R$12,I20&lt;=X$13,R$13,I20&lt;=X$14,R$14,I20&lt;=X$15,R$15,I20&lt;=X$16,R$16,I20&lt;=X$17,R$17,I20&lt;=X$18,R$18,I20&lt;=X$19,R$19))</f>
        <v>LB67B3W172R1Z44</v>
      </c>
      <c r="L20" s="218" t="str">
        <f t="shared" si="0"/>
        <v>SMF 57014</v>
      </c>
      <c r="M20" s="218" t="str">
        <f t="shared" si="1"/>
        <v>D</v>
      </c>
      <c r="N20" s="218">
        <f t="shared" si="2"/>
        <v>57</v>
      </c>
      <c r="O20" s="218">
        <f t="shared" si="3"/>
        <v>957.6</v>
      </c>
      <c r="P20" s="218">
        <f t="shared" si="4"/>
        <v>982.6</v>
      </c>
      <c r="R20" t="str">
        <f>[7]Colisage!AS51</f>
        <v/>
      </c>
      <c r="S20" t="str">
        <f>[7]Colisage!AT51</f>
        <v/>
      </c>
      <c r="T20" t="str">
        <f>[7]Colisage!AU51</f>
        <v/>
      </c>
      <c r="U20" t="str">
        <f>[7]Colisage!AV51</f>
        <v/>
      </c>
      <c r="V20" t="str">
        <f>[7]Colisage!AW51</f>
        <v/>
      </c>
      <c r="W20" t="str">
        <f>[7]Colisage!AX51</f>
        <v/>
      </c>
    </row>
    <row r="21" spans="1:24" x14ac:dyDescent="0.25">
      <c r="G21">
        <f t="shared" si="5"/>
        <v>17</v>
      </c>
      <c r="I21" s="218">
        <v>17</v>
      </c>
      <c r="J21" s="218" t="str">
        <f t="shared" si="6"/>
        <v>Starter Batteries</v>
      </c>
      <c r="K21" s="218" t="str" cm="1">
        <f t="array" ref="K21">IF(ISERROR(_xlfn.IFS((I21&lt;=X$7),R$7,I21&lt;=X$8,R$8,I21&lt;=X$9,R$9,I21&lt;=X$10,R$10,I21&lt;=X$11,R$11,I21&lt;=X$12,R$12,I21&lt;=X$13,R$13,I21&lt;=X$14,R$14,I21&lt;=X$15,R$15,I21&lt;=X$16,R$16,I21&lt;=X$17,R$17,I21&lt;=X$18,R$18,I21&lt;=X$19,R$19)),"",_xlfn.IFS((I21&lt;=X$7),R$7,I21&lt;=X$8,R$8,I21&lt;=X$9,R$9,I21&lt;=X$10,R$10,I21&lt;=X$11,R$11,I21&lt;=X$12,R$12,I21&lt;=X$13,R$13,I21&lt;=X$14,R$14,I21&lt;=X$15,R$15,I21&lt;=X$16,R$16,I21&lt;=X$17,R$17,I21&lt;=X$18,R$18,I21&lt;=X$19,R$19))</f>
        <v>LB67L3W172R1Z44</v>
      </c>
      <c r="L21" s="218" t="str">
        <f t="shared" si="0"/>
        <v>SMF 57220</v>
      </c>
      <c r="M21" s="218" t="str">
        <f t="shared" si="1"/>
        <v>E</v>
      </c>
      <c r="N21" s="218">
        <f t="shared" si="2"/>
        <v>57</v>
      </c>
      <c r="O21" s="218">
        <f t="shared" si="3"/>
        <v>957.6</v>
      </c>
      <c r="P21" s="218">
        <f t="shared" si="4"/>
        <v>982.6</v>
      </c>
      <c r="R21" t="str">
        <f>[7]Colisage!AS52</f>
        <v/>
      </c>
      <c r="S21" t="str">
        <f>[7]Colisage!AT52</f>
        <v/>
      </c>
      <c r="T21" t="str">
        <f>[7]Colisage!AU52</f>
        <v/>
      </c>
      <c r="U21" t="str">
        <f>[7]Colisage!AV52</f>
        <v/>
      </c>
      <c r="V21" t="str">
        <f>[7]Colisage!AW52</f>
        <v/>
      </c>
      <c r="W21" t="str">
        <f>[7]Colisage!AX52</f>
        <v/>
      </c>
    </row>
    <row r="22" spans="1:24" x14ac:dyDescent="0.25">
      <c r="A22" t="str">
        <f>[7]Colisage!AS55</f>
        <v/>
      </c>
      <c r="B22" t="str">
        <f>[7]Colisage!AT55</f>
        <v/>
      </c>
      <c r="C22" t="str">
        <f>[7]Colisage!AU55</f>
        <v/>
      </c>
      <c r="D22" t="str">
        <f>[7]Colisage!AV55</f>
        <v/>
      </c>
      <c r="E22" t="str">
        <f>[7]Colisage!AW55</f>
        <v/>
      </c>
      <c r="F22" t="str">
        <f>[7]Colisage!AX55</f>
        <v/>
      </c>
      <c r="G22">
        <f t="shared" si="5"/>
        <v>18</v>
      </c>
      <c r="I22" s="218">
        <v>18</v>
      </c>
      <c r="J22" s="218" t="str">
        <f t="shared" si="6"/>
        <v>Starter Batteries</v>
      </c>
      <c r="K22" s="218" t="str" cm="1">
        <f t="array" ref="K22">IF(ISERROR(_xlfn.IFS((I22&lt;=X$7),R$7,I22&lt;=X$8,R$8,I22&lt;=X$9,R$9,I22&lt;=X$10,R$10,I22&lt;=X$11,R$11,I22&lt;=X$12,R$12,I22&lt;=X$13,R$13,I22&lt;=X$14,R$14,I22&lt;=X$15,R$15,I22&lt;=X$16,R$16,I22&lt;=X$17,R$17,I22&lt;=X$18,R$18,I22&lt;=X$19,R$19)),"",_xlfn.IFS((I22&lt;=X$7),R$7,I22&lt;=X$8,R$8,I22&lt;=X$9,R$9,I22&lt;=X$10,R$10,I22&lt;=X$11,R$11,I22&lt;=X$12,R$12,I22&lt;=X$13,R$13,I22&lt;=X$14,R$14,I22&lt;=X$15,R$15,I22&lt;=X$16,R$16,I22&lt;=X$17,R$17,I22&lt;=X$18,R$18,I22&lt;=X$19,R$19))</f>
        <v>LB67L3W172R1Z44</v>
      </c>
      <c r="L22" s="218" t="str">
        <f t="shared" si="0"/>
        <v>SMF 57220</v>
      </c>
      <c r="M22" s="218" t="str">
        <f t="shared" si="1"/>
        <v>E</v>
      </c>
      <c r="N22" s="218">
        <f t="shared" si="2"/>
        <v>57</v>
      </c>
      <c r="O22" s="218">
        <f t="shared" si="3"/>
        <v>957.6</v>
      </c>
      <c r="P22" s="218">
        <f t="shared" si="4"/>
        <v>982.6</v>
      </c>
      <c r="R22" t="str">
        <f>[7]Colisage!AS53</f>
        <v/>
      </c>
      <c r="S22" t="str">
        <f>[7]Colisage!AT53</f>
        <v/>
      </c>
      <c r="T22" t="str">
        <f>[7]Colisage!AU53</f>
        <v/>
      </c>
      <c r="U22" t="str">
        <f>[7]Colisage!AV53</f>
        <v/>
      </c>
      <c r="V22" t="str">
        <f>[7]Colisage!AW53</f>
        <v/>
      </c>
      <c r="W22" t="str">
        <f>[7]Colisage!AX53</f>
        <v/>
      </c>
    </row>
    <row r="23" spans="1:24" x14ac:dyDescent="0.25">
      <c r="A23" t="str">
        <f>[7]Colisage!AS56</f>
        <v/>
      </c>
      <c r="B23" t="str">
        <f>[7]Colisage!AT56</f>
        <v/>
      </c>
      <c r="C23" t="str">
        <f>[7]Colisage!AU56</f>
        <v/>
      </c>
      <c r="D23" t="str">
        <f>[7]Colisage!AV56</f>
        <v/>
      </c>
      <c r="E23" t="str">
        <f>[7]Colisage!AW56</f>
        <v/>
      </c>
      <c r="F23" t="str">
        <f>[7]Colisage!AX56</f>
        <v/>
      </c>
      <c r="G23">
        <f t="shared" si="5"/>
        <v>19</v>
      </c>
      <c r="I23" s="218">
        <v>19</v>
      </c>
      <c r="J23" s="218" t="str">
        <f t="shared" si="6"/>
        <v>Starter Batteries</v>
      </c>
      <c r="K23" s="218" t="str" cm="1">
        <f t="array" ref="K23">IF(ISERROR(_xlfn.IFS((I23&lt;=X$7),R$7,I23&lt;=X$8,R$8,I23&lt;=X$9,R$9,I23&lt;=X$10,R$10,I23&lt;=X$11,R$11,I23&lt;=X$12,R$12,I23&lt;=X$13,R$13,I23&lt;=X$14,R$14,I23&lt;=X$15,R$15,I23&lt;=X$16,R$16,I23&lt;=X$17,R$17,I23&lt;=X$18,R$18,I23&lt;=X$19,R$19)),"",_xlfn.IFS((I23&lt;=X$7),R$7,I23&lt;=X$8,R$8,I23&lt;=X$9,R$9,I23&lt;=X$10,R$10,I23&lt;=X$11,R$11,I23&lt;=X$12,R$12,I23&lt;=X$13,R$13,I23&lt;=X$14,R$14,I23&lt;=X$15,R$15,I23&lt;=X$16,R$16,I23&lt;=X$17,R$17,I23&lt;=X$18,R$18,I23&lt;=X$19,R$19))</f>
        <v>LB67L3W172R1Z44</v>
      </c>
      <c r="L23" s="218" t="str">
        <f t="shared" si="0"/>
        <v>SMF 57220</v>
      </c>
      <c r="M23" s="218" t="str">
        <f t="shared" si="1"/>
        <v>E</v>
      </c>
      <c r="N23" s="218">
        <f t="shared" si="2"/>
        <v>57</v>
      </c>
      <c r="O23" s="218">
        <f t="shared" si="3"/>
        <v>957.6</v>
      </c>
      <c r="P23" s="218">
        <f t="shared" si="4"/>
        <v>982.6</v>
      </c>
      <c r="R23" t="str">
        <f>[7]Colisage!AS54</f>
        <v/>
      </c>
      <c r="S23" t="str">
        <f>[7]Colisage!AT54</f>
        <v/>
      </c>
      <c r="T23" t="str">
        <f>[7]Colisage!AU54</f>
        <v/>
      </c>
      <c r="U23" t="str">
        <f>[7]Colisage!AV54</f>
        <v/>
      </c>
      <c r="V23" t="str">
        <f>[7]Colisage!AW54</f>
        <v/>
      </c>
      <c r="W23" t="str">
        <f>[7]Colisage!AX54</f>
        <v/>
      </c>
    </row>
    <row r="24" spans="1:24" x14ac:dyDescent="0.25">
      <c r="A24" t="str">
        <f>[7]Colisage!AS57</f>
        <v/>
      </c>
      <c r="B24" t="str">
        <f>[7]Colisage!AT57</f>
        <v/>
      </c>
      <c r="C24" t="str">
        <f>[7]Colisage!AU57</f>
        <v/>
      </c>
      <c r="D24" t="str">
        <f>[7]Colisage!AV57</f>
        <v/>
      </c>
      <c r="E24" t="str">
        <f>[7]Colisage!AW57</f>
        <v/>
      </c>
      <c r="F24" t="str">
        <f>[7]Colisage!AX57</f>
        <v/>
      </c>
      <c r="G24">
        <f t="shared" si="5"/>
        <v>20</v>
      </c>
      <c r="I24" s="218">
        <v>20</v>
      </c>
      <c r="J24" s="218" t="str">
        <f t="shared" si="6"/>
        <v>Starter Batteries</v>
      </c>
      <c r="K24" s="218" t="str" cm="1">
        <f t="array" ref="K24">IF(ISERROR(_xlfn.IFS((I24&lt;=X$7),R$7,I24&lt;=X$8,R$8,I24&lt;=X$9,R$9,I24&lt;=X$10,R$10,I24&lt;=X$11,R$11,I24&lt;=X$12,R$12,I24&lt;=X$13,R$13,I24&lt;=X$14,R$14,I24&lt;=X$15,R$15,I24&lt;=X$16,R$16,I24&lt;=X$17,R$17,I24&lt;=X$18,R$18,I24&lt;=X$19,R$19)),"",_xlfn.IFS((I24&lt;=X$7),R$7,I24&lt;=X$8,R$8,I24&lt;=X$9,R$9,I24&lt;=X$10,R$10,I24&lt;=X$11,R$11,I24&lt;=X$12,R$12,I24&lt;=X$13,R$13,I24&lt;=X$14,R$14,I24&lt;=X$15,R$15,I24&lt;=X$16,R$16,I24&lt;=X$17,R$17,I24&lt;=X$18,R$18,I24&lt;=X$19,R$19))</f>
        <v>LB67L3W172R1Z44</v>
      </c>
      <c r="L24" s="218" t="str">
        <f t="shared" si="0"/>
        <v>SMF 57220</v>
      </c>
      <c r="M24" s="218" t="str">
        <f t="shared" si="1"/>
        <v>E</v>
      </c>
      <c r="N24" s="218">
        <f t="shared" si="2"/>
        <v>57</v>
      </c>
      <c r="O24" s="218">
        <f t="shared" si="3"/>
        <v>957.6</v>
      </c>
      <c r="P24" s="218">
        <f t="shared" si="4"/>
        <v>982.6</v>
      </c>
    </row>
    <row r="25" spans="1:24" x14ac:dyDescent="0.25">
      <c r="A25" t="str">
        <f>[7]Colisage!AS58</f>
        <v/>
      </c>
      <c r="B25" t="str">
        <f>[7]Colisage!AT58</f>
        <v/>
      </c>
      <c r="C25" t="str">
        <f>[7]Colisage!AU58</f>
        <v/>
      </c>
      <c r="D25" t="str">
        <f>[7]Colisage!AV58</f>
        <v/>
      </c>
      <c r="E25" t="str">
        <f>[7]Colisage!AW58</f>
        <v/>
      </c>
      <c r="F25" t="str">
        <f>[7]Colisage!AX58</f>
        <v/>
      </c>
      <c r="G25">
        <f t="shared" si="5"/>
        <v>21</v>
      </c>
      <c r="I25" s="218">
        <v>21</v>
      </c>
      <c r="J25" s="218" t="str">
        <f t="shared" si="6"/>
        <v>Starter Batteries</v>
      </c>
      <c r="K25" s="218" t="str" cm="1">
        <f t="array" ref="K25">IF(ISERROR(_xlfn.IFS((I25&lt;=X$7),R$7,I25&lt;=X$8,R$8,I25&lt;=X$9,R$9,I25&lt;=X$10,R$10,I25&lt;=X$11,R$11,I25&lt;=X$12,R$12,I25&lt;=X$13,R$13,I25&lt;=X$14,R$14,I25&lt;=X$15,R$15,I25&lt;=X$16,R$16,I25&lt;=X$17,R$17,I25&lt;=X$18,R$18,I25&lt;=X$19,R$19)),"",_xlfn.IFS((I25&lt;=X$7),R$7,I25&lt;=X$8,R$8,I25&lt;=X$9,R$9,I25&lt;=X$10,R$10,I25&lt;=X$11,R$11,I25&lt;=X$12,R$12,I25&lt;=X$13,R$13,I25&lt;=X$14,R$14,I25&lt;=X$15,R$15,I25&lt;=X$16,R$16,I25&lt;=X$17,R$17,I25&lt;=X$18,R$18,I25&lt;=X$19,R$19))</f>
        <v>x</v>
      </c>
      <c r="L25" s="218" t="str">
        <f t="shared" si="0"/>
        <v>xxx</v>
      </c>
      <c r="M25" s="218" t="str">
        <f t="shared" si="1"/>
        <v>xx</v>
      </c>
      <c r="N25" s="218">
        <f t="shared" si="2"/>
        <v>50</v>
      </c>
      <c r="O25" s="218">
        <f t="shared" si="3"/>
        <v>750</v>
      </c>
      <c r="P25" s="218">
        <f t="shared" si="4"/>
        <v>775</v>
      </c>
    </row>
    <row r="26" spans="1:24" x14ac:dyDescent="0.25">
      <c r="A26" t="str">
        <f>[7]Colisage!AS59</f>
        <v/>
      </c>
      <c r="B26" t="str">
        <f>[7]Colisage!AT59</f>
        <v/>
      </c>
      <c r="C26" t="str">
        <f>[7]Colisage!AU59</f>
        <v/>
      </c>
      <c r="D26" t="str">
        <f>[7]Colisage!AV59</f>
        <v/>
      </c>
      <c r="E26" t="str">
        <f>[7]Colisage!AW59</f>
        <v/>
      </c>
      <c r="F26" t="str">
        <f>[7]Colisage!AX59</f>
        <v/>
      </c>
      <c r="G26">
        <f t="shared" si="5"/>
        <v>22</v>
      </c>
      <c r="I26" s="218">
        <v>22</v>
      </c>
      <c r="J26" s="218" t="str">
        <f t="shared" si="6"/>
        <v>Starter Batteries</v>
      </c>
      <c r="K26" s="218" t="str" cm="1">
        <f t="array" ref="K26">IF(ISERROR(_xlfn.IFS((I26&lt;=X$7),R$7,I26&lt;=X$8,R$8,I26&lt;=X$9,R$9,I26&lt;=X$10,R$10,I26&lt;=X$11,R$11,I26&lt;=X$12,R$12,I26&lt;=X$13,R$13,I26&lt;=X$14,R$14,I26&lt;=X$15,R$15,I26&lt;=X$16,R$16,I26&lt;=X$17,R$17,I26&lt;=X$18,R$18,I26&lt;=X$19,R$19)),"",_xlfn.IFS((I26&lt;=X$7),R$7,I26&lt;=X$8,R$8,I26&lt;=X$9,R$9,I26&lt;=X$10,R$10,I26&lt;=X$11,R$11,I26&lt;=X$12,R$12,I26&lt;=X$13,R$13,I26&lt;=X$14,R$14,I26&lt;=X$15,R$15,I26&lt;=X$16,R$16,I26&lt;=X$17,R$17,I26&lt;=X$18,R$18,I26&lt;=X$19,R$19))</f>
        <v>x</v>
      </c>
      <c r="L26" s="218" t="str">
        <f t="shared" si="0"/>
        <v>xxx</v>
      </c>
      <c r="M26" s="218" t="str">
        <f t="shared" si="1"/>
        <v>xx</v>
      </c>
      <c r="N26" s="218">
        <f t="shared" si="2"/>
        <v>50</v>
      </c>
      <c r="O26" s="218">
        <f t="shared" si="3"/>
        <v>750</v>
      </c>
      <c r="P26" s="218">
        <f t="shared" si="4"/>
        <v>775</v>
      </c>
    </row>
    <row r="27" spans="1:24" x14ac:dyDescent="0.25">
      <c r="A27" t="str">
        <f>[7]Colisage!AS60</f>
        <v/>
      </c>
      <c r="B27" t="str">
        <f>[7]Colisage!AT60</f>
        <v/>
      </c>
      <c r="C27" t="str">
        <f>[7]Colisage!AU60</f>
        <v/>
      </c>
      <c r="D27" t="str">
        <f>[7]Colisage!AV60</f>
        <v/>
      </c>
      <c r="E27" t="str">
        <f>[7]Colisage!AW60</f>
        <v/>
      </c>
      <c r="F27" t="str">
        <f>[7]Colisage!AX60</f>
        <v/>
      </c>
      <c r="G27">
        <f t="shared" si="5"/>
        <v>23</v>
      </c>
      <c r="I27" s="218">
        <v>23</v>
      </c>
      <c r="J27" s="218" t="str">
        <f t="shared" si="6"/>
        <v>Starter Batteries</v>
      </c>
      <c r="K27" s="218" t="str" cm="1">
        <f t="array" ref="K27">IF(ISERROR(_xlfn.IFS((I27&lt;=X$7),R$7,I27&lt;=X$8,R$8,I27&lt;=X$9,R$9,I27&lt;=X$10,R$10,I27&lt;=X$11,R$11,I27&lt;=X$12,R$12,I27&lt;=X$13,R$13,I27&lt;=X$14,R$14,I27&lt;=X$15,R$15,I27&lt;=X$16,R$16,I27&lt;=X$17,R$17,I27&lt;=X$18,R$18,I27&lt;=X$19,R$19)),"",_xlfn.IFS((I27&lt;=X$7),R$7,I27&lt;=X$8,R$8,I27&lt;=X$9,R$9,I27&lt;=X$10,R$10,I27&lt;=X$11,R$11,I27&lt;=X$12,R$12,I27&lt;=X$13,R$13,I27&lt;=X$14,R$14,I27&lt;=X$15,R$15,I27&lt;=X$16,R$16,I27&lt;=X$17,R$17,I27&lt;=X$18,R$18,I27&lt;=X$19,R$19))</f>
        <v/>
      </c>
      <c r="L27" s="218" t="str">
        <f>IF(ISERROR(VLOOKUP(K27,R:X,2,FALSE)),"",VLOOKUP(K27,R:X,2,FALSE))</f>
        <v/>
      </c>
      <c r="M27" s="218" t="str">
        <f>IF(ISERROR(VLOOKUP(K27,R:X,3,FALSE)),"",VLOOKUP(K27,R:X,3,FALSE))</f>
        <v/>
      </c>
      <c r="N27" s="218" t="str">
        <f>IF(ISERROR(VLOOKUP(K27,R:X,5,FALSE)),"",VLOOKUP(K27,R:X,5,FALSE))</f>
        <v/>
      </c>
      <c r="O27" s="218" t="str">
        <f>IF(ISERROR(VLOOKUP(K27,R:X,4,FALSE)*N27),"",VLOOKUP(K27,R:X,4,FALSE)*N27)</f>
        <v/>
      </c>
      <c r="P27" s="218" t="str">
        <f t="shared" si="4"/>
        <v/>
      </c>
    </row>
    <row r="28" spans="1:24" x14ac:dyDescent="0.25">
      <c r="A28" t="str">
        <f>[7]Colisage!AS61</f>
        <v/>
      </c>
      <c r="B28" t="str">
        <f>[7]Colisage!AT61</f>
        <v/>
      </c>
      <c r="C28" t="str">
        <f>[7]Colisage!AU61</f>
        <v/>
      </c>
      <c r="D28" t="str">
        <f>[7]Colisage!AV61</f>
        <v/>
      </c>
      <c r="E28" t="str">
        <f>[7]Colisage!AW61</f>
        <v/>
      </c>
      <c r="F28" t="str">
        <f>[7]Colisage!AX61</f>
        <v/>
      </c>
      <c r="G28">
        <f t="shared" si="5"/>
        <v>24</v>
      </c>
      <c r="I28" s="218">
        <v>24</v>
      </c>
      <c r="J28" s="218" t="str">
        <f t="shared" si="6"/>
        <v>Starter Batteries</v>
      </c>
      <c r="K28" s="218" t="str" cm="1">
        <f t="array" ref="K28">IF(ISERROR(_xlfn.IFS((I28&lt;=X$7),R$7,I28&lt;=X$8,R$8,I28&lt;=X$9,R$9,I28&lt;=X$10,R$10,I28&lt;=X$11,R$11,I28&lt;=X$12,R$12,I28&lt;=X$13,R$13,I28&lt;=X$14,R$14,I28&lt;=X$15,R$15,I28&lt;=X$16,R$16,I28&lt;=X$17,R$17,I28&lt;=X$18,R$18,I28&lt;=X$19,R$19)),"",_xlfn.IFS((I28&lt;=X$7),R$7,I28&lt;=X$8,R$8,I28&lt;=X$9,R$9,I28&lt;=X$10,R$10,I28&lt;=X$11,R$11,I28&lt;=X$12,R$12,I28&lt;=X$13,R$13,I28&lt;=X$14,R$14,I28&lt;=X$15,R$15,I28&lt;=X$16,R$16,I28&lt;=X$17,R$17,I28&lt;=X$18,R$18,I28&lt;=X$19,R$19))</f>
        <v/>
      </c>
      <c r="L28" s="218" t="str">
        <f t="shared" ref="L28:L91" si="8">IF(ISERROR(VLOOKUP(K28,R:X,2,FALSE)),"",VLOOKUP(K28,R:X,2,FALSE))</f>
        <v/>
      </c>
      <c r="M28" s="218" t="str">
        <f t="shared" ref="M28:M91" si="9">IF(ISERROR(VLOOKUP(K28,R:X,3,FALSE)),"",VLOOKUP(K28,R:X,3,FALSE))</f>
        <v/>
      </c>
      <c r="N28" s="218" t="str">
        <f t="shared" ref="N28:N91" si="10">IF(ISERROR(VLOOKUP(K28,R:X,5,FALSE)),"",VLOOKUP(K28,R:X,5,FALSE))</f>
        <v/>
      </c>
      <c r="O28" s="218" t="str">
        <f t="shared" ref="O28:O91" si="11">IF(ISERROR(VLOOKUP(K28,R:X,4,FALSE)*N28),"",VLOOKUP(K28,R:X,4,FALSE)*N28)</f>
        <v/>
      </c>
      <c r="P28" s="218" t="str">
        <f t="shared" si="4"/>
        <v/>
      </c>
    </row>
    <row r="29" spans="1:24" x14ac:dyDescent="0.25">
      <c r="A29" t="str">
        <f>[7]Colisage!AS62</f>
        <v/>
      </c>
      <c r="B29" t="str">
        <f>[7]Colisage!AT62</f>
        <v/>
      </c>
      <c r="C29" t="str">
        <f>[7]Colisage!AU62</f>
        <v/>
      </c>
      <c r="D29" t="str">
        <f>[7]Colisage!AV62</f>
        <v/>
      </c>
      <c r="E29" t="str">
        <f>[7]Colisage!AW62</f>
        <v/>
      </c>
      <c r="F29" t="str">
        <f>[7]Colisage!AX62</f>
        <v/>
      </c>
      <c r="G29">
        <f t="shared" si="5"/>
        <v>25</v>
      </c>
      <c r="I29" s="218">
        <v>25</v>
      </c>
      <c r="J29" s="218" t="str">
        <f t="shared" si="6"/>
        <v>Starter Batteries</v>
      </c>
      <c r="K29" s="218" t="str" cm="1">
        <f t="array" ref="K29">IF(ISERROR(_xlfn.IFS((I29&lt;=X$7),R$7,I29&lt;=X$8,R$8,I29&lt;=X$9,R$9,I29&lt;=X$10,R$10,I29&lt;=X$11,R$11,I29&lt;=X$12,R$12,I29&lt;=X$13,R$13,I29&lt;=X$14,R$14,I29&lt;=X$15,R$15,I29&lt;=X$16,R$16,I29&lt;=X$17,R$17,I29&lt;=X$18,R$18,I29&lt;=X$19,R$19)),"",_xlfn.IFS((I29&lt;=X$7),R$7,I29&lt;=X$8,R$8,I29&lt;=X$9,R$9,I29&lt;=X$10,R$10,I29&lt;=X$11,R$11,I29&lt;=X$12,R$12,I29&lt;=X$13,R$13,I29&lt;=X$14,R$14,I29&lt;=X$15,R$15,I29&lt;=X$16,R$16,I29&lt;=X$17,R$17,I29&lt;=X$18,R$18,I29&lt;=X$19,R$19))</f>
        <v/>
      </c>
      <c r="L29" s="218" t="str">
        <f t="shared" si="8"/>
        <v/>
      </c>
      <c r="M29" s="218" t="str">
        <f t="shared" si="9"/>
        <v/>
      </c>
      <c r="N29" s="218" t="str">
        <f t="shared" si="10"/>
        <v/>
      </c>
      <c r="O29" s="218" t="str">
        <f t="shared" si="11"/>
        <v/>
      </c>
      <c r="P29" s="218" t="str">
        <f t="shared" si="4"/>
        <v/>
      </c>
    </row>
    <row r="30" spans="1:24" x14ac:dyDescent="0.25">
      <c r="A30" t="str">
        <f>[7]Colisage!AS63</f>
        <v/>
      </c>
      <c r="B30" t="str">
        <f>[7]Colisage!AT63</f>
        <v/>
      </c>
      <c r="C30" t="str">
        <f>[7]Colisage!AU63</f>
        <v/>
      </c>
      <c r="D30" t="str">
        <f>[7]Colisage!AV63</f>
        <v/>
      </c>
      <c r="E30" t="str">
        <f>[7]Colisage!AW63</f>
        <v/>
      </c>
      <c r="F30" t="str">
        <f>[7]Colisage!AX63</f>
        <v/>
      </c>
      <c r="G30">
        <f t="shared" si="5"/>
        <v>26</v>
      </c>
      <c r="I30" s="218">
        <v>26</v>
      </c>
      <c r="J30" s="218" t="str">
        <f t="shared" si="6"/>
        <v>Starter Batteries</v>
      </c>
      <c r="K30" s="218" t="str" cm="1">
        <f t="array" ref="K30">IF(ISERROR(_xlfn.IFS((I30&lt;=X$7),R$7,I30&lt;=X$8,R$8,I30&lt;=X$9,R$9,I30&lt;=X$10,R$10,I30&lt;=X$11,R$11,I30&lt;=X$12,R$12,I30&lt;=X$13,R$13,I30&lt;=X$14,R$14,I30&lt;=X$15,R$15,I30&lt;=X$16,R$16,I30&lt;=X$17,R$17,I30&lt;=X$18,R$18,I30&lt;=X$19,R$19)),"",_xlfn.IFS((I30&lt;=X$7),R$7,I30&lt;=X$8,R$8,I30&lt;=X$9,R$9,I30&lt;=X$10,R$10,I30&lt;=X$11,R$11,I30&lt;=X$12,R$12,I30&lt;=X$13,R$13,I30&lt;=X$14,R$14,I30&lt;=X$15,R$15,I30&lt;=X$16,R$16,I30&lt;=X$17,R$17,I30&lt;=X$18,R$18,I30&lt;=X$19,R$19))</f>
        <v/>
      </c>
      <c r="L30" s="218" t="str">
        <f t="shared" si="8"/>
        <v/>
      </c>
      <c r="M30" s="218" t="str">
        <f t="shared" si="9"/>
        <v/>
      </c>
      <c r="N30" s="218" t="str">
        <f t="shared" si="10"/>
        <v/>
      </c>
      <c r="O30" s="218" t="str">
        <f t="shared" si="11"/>
        <v/>
      </c>
      <c r="P30" s="218" t="str">
        <f t="shared" si="4"/>
        <v/>
      </c>
    </row>
    <row r="31" spans="1:24" x14ac:dyDescent="0.25">
      <c r="A31" t="str">
        <f>[7]Colisage!AS64</f>
        <v/>
      </c>
      <c r="B31" t="str">
        <f>[7]Colisage!AT64</f>
        <v/>
      </c>
      <c r="C31" t="str">
        <f>[7]Colisage!AU64</f>
        <v/>
      </c>
      <c r="D31" t="str">
        <f>[7]Colisage!AV64</f>
        <v/>
      </c>
      <c r="E31" t="str">
        <f>[7]Colisage!AW64</f>
        <v/>
      </c>
      <c r="F31" t="str">
        <f>[7]Colisage!AX64</f>
        <v/>
      </c>
      <c r="G31">
        <f t="shared" si="5"/>
        <v>27</v>
      </c>
      <c r="I31" s="218">
        <v>27</v>
      </c>
      <c r="J31" s="218" t="str">
        <f t="shared" si="6"/>
        <v>Starter Batteries</v>
      </c>
      <c r="K31" s="218" t="str" cm="1">
        <f t="array" ref="K31">IF(ISERROR(_xlfn.IFS((I31&lt;=X$7),R$7,I31&lt;=X$8,R$8,I31&lt;=X$9,R$9,I31&lt;=X$10,R$10,I31&lt;=X$11,R$11,I31&lt;=X$12,R$12,I31&lt;=X$13,R$13,I31&lt;=X$14,R$14,I31&lt;=X$15,R$15,I31&lt;=X$16,R$16,I31&lt;=X$17,R$17,I31&lt;=X$18,R$18,I31&lt;=X$19,R$19)),"",_xlfn.IFS((I31&lt;=X$7),R$7,I31&lt;=X$8,R$8,I31&lt;=X$9,R$9,I31&lt;=X$10,R$10,I31&lt;=X$11,R$11,I31&lt;=X$12,R$12,I31&lt;=X$13,R$13,I31&lt;=X$14,R$14,I31&lt;=X$15,R$15,I31&lt;=X$16,R$16,I31&lt;=X$17,R$17,I31&lt;=X$18,R$18,I31&lt;=X$19,R$19))</f>
        <v/>
      </c>
      <c r="L31" s="218" t="str">
        <f t="shared" si="8"/>
        <v/>
      </c>
      <c r="M31" s="218" t="str">
        <f t="shared" si="9"/>
        <v/>
      </c>
      <c r="N31" s="218" t="str">
        <f t="shared" si="10"/>
        <v/>
      </c>
      <c r="O31" s="218" t="str">
        <f t="shared" si="11"/>
        <v/>
      </c>
      <c r="P31" s="218" t="str">
        <f t="shared" si="4"/>
        <v/>
      </c>
    </row>
    <row r="32" spans="1:24" x14ac:dyDescent="0.25">
      <c r="A32" t="str">
        <f>[7]Colisage!AS65</f>
        <v/>
      </c>
      <c r="B32" t="str">
        <f>[7]Colisage!AT65</f>
        <v/>
      </c>
      <c r="C32" t="str">
        <f>[7]Colisage!AU65</f>
        <v/>
      </c>
      <c r="D32" t="str">
        <f>[7]Colisage!AV65</f>
        <v/>
      </c>
      <c r="E32" t="str">
        <f>[7]Colisage!AW65</f>
        <v/>
      </c>
      <c r="F32" t="str">
        <f>[7]Colisage!AX65</f>
        <v/>
      </c>
      <c r="G32">
        <f t="shared" si="5"/>
        <v>28</v>
      </c>
      <c r="I32" s="218">
        <v>28</v>
      </c>
      <c r="J32" s="218" t="str">
        <f t="shared" si="6"/>
        <v>Starter Batteries</v>
      </c>
      <c r="K32" s="218" t="str" cm="1">
        <f t="array" ref="K32">IF(ISERROR(_xlfn.IFS((I32&lt;=X$7),R$7,I32&lt;=X$8,R$8,I32&lt;=X$9,R$9,I32&lt;=X$10,R$10,I32&lt;=X$11,R$11,I32&lt;=X$12,R$12,I32&lt;=X$13,R$13,I32&lt;=X$14,R$14,I32&lt;=X$15,R$15,I32&lt;=X$16,R$16,I32&lt;=X$17,R$17,I32&lt;=X$18,R$18,I32&lt;=X$19,R$19)),"",_xlfn.IFS((I32&lt;=X$7),R$7,I32&lt;=X$8,R$8,I32&lt;=X$9,R$9,I32&lt;=X$10,R$10,I32&lt;=X$11,R$11,I32&lt;=X$12,R$12,I32&lt;=X$13,R$13,I32&lt;=X$14,R$14,I32&lt;=X$15,R$15,I32&lt;=X$16,R$16,I32&lt;=X$17,R$17,I32&lt;=X$18,R$18,I32&lt;=X$19,R$19))</f>
        <v/>
      </c>
      <c r="L32" s="218" t="str">
        <f t="shared" si="8"/>
        <v/>
      </c>
      <c r="M32" s="218" t="str">
        <f t="shared" si="9"/>
        <v/>
      </c>
      <c r="N32" s="218" t="str">
        <f t="shared" si="10"/>
        <v/>
      </c>
      <c r="O32" s="218" t="str">
        <f t="shared" si="11"/>
        <v/>
      </c>
      <c r="P32" s="218" t="str">
        <f t="shared" si="4"/>
        <v/>
      </c>
    </row>
    <row r="33" spans="1:16" x14ac:dyDescent="0.25">
      <c r="A33" t="str">
        <f>[7]Colisage!AS66</f>
        <v/>
      </c>
      <c r="B33" t="str">
        <f>[7]Colisage!AT66</f>
        <v/>
      </c>
      <c r="C33" t="str">
        <f>[7]Colisage!AU66</f>
        <v/>
      </c>
      <c r="D33" t="str">
        <f>[7]Colisage!AV66</f>
        <v/>
      </c>
      <c r="E33" t="str">
        <f>[7]Colisage!AW66</f>
        <v/>
      </c>
      <c r="F33" t="str">
        <f>[7]Colisage!AX66</f>
        <v/>
      </c>
      <c r="G33">
        <f t="shared" si="5"/>
        <v>29</v>
      </c>
      <c r="I33" s="218">
        <v>29</v>
      </c>
      <c r="J33" s="218" t="str">
        <f t="shared" si="6"/>
        <v>Starter Batteries</v>
      </c>
      <c r="K33" s="218" t="str" cm="1">
        <f t="array" ref="K33">IF(ISERROR(_xlfn.IFS((I33&lt;=X$7),R$7,I33&lt;=X$8,R$8,I33&lt;=X$9,R$9,I33&lt;=X$10,R$10,I33&lt;=X$11,R$11,I33&lt;=X$12,R$12,I33&lt;=X$13,R$13,I33&lt;=X$14,R$14,I33&lt;=X$15,R$15,I33&lt;=X$16,R$16,I33&lt;=X$17,R$17,I33&lt;=X$18,R$18,I33&lt;=X$19,R$19)),"",_xlfn.IFS((I33&lt;=X$7),R$7,I33&lt;=X$8,R$8,I33&lt;=X$9,R$9,I33&lt;=X$10,R$10,I33&lt;=X$11,R$11,I33&lt;=X$12,R$12,I33&lt;=X$13,R$13,I33&lt;=X$14,R$14,I33&lt;=X$15,R$15,I33&lt;=X$16,R$16,I33&lt;=X$17,R$17,I33&lt;=X$18,R$18,I33&lt;=X$19,R$19))</f>
        <v/>
      </c>
      <c r="L33" s="218" t="str">
        <f t="shared" si="8"/>
        <v/>
      </c>
      <c r="M33" s="218" t="str">
        <f t="shared" si="9"/>
        <v/>
      </c>
      <c r="N33" s="218" t="str">
        <f t="shared" si="10"/>
        <v/>
      </c>
      <c r="O33" s="218" t="str">
        <f t="shared" si="11"/>
        <v/>
      </c>
      <c r="P33" s="218" t="str">
        <f t="shared" si="4"/>
        <v/>
      </c>
    </row>
    <row r="34" spans="1:16" x14ac:dyDescent="0.25">
      <c r="A34" t="str">
        <f>[7]Colisage!AS67</f>
        <v/>
      </c>
      <c r="B34" t="str">
        <f>[7]Colisage!AT67</f>
        <v/>
      </c>
      <c r="C34" t="str">
        <f>[7]Colisage!AU67</f>
        <v/>
      </c>
      <c r="D34" t="str">
        <f>[7]Colisage!AV67</f>
        <v/>
      </c>
      <c r="E34" t="str">
        <f>[7]Colisage!AW67</f>
        <v/>
      </c>
      <c r="F34" t="str">
        <f>[7]Colisage!AX67</f>
        <v/>
      </c>
      <c r="G34">
        <f t="shared" si="5"/>
        <v>30</v>
      </c>
      <c r="I34" s="218">
        <v>30</v>
      </c>
      <c r="J34" s="218" t="str">
        <f t="shared" si="6"/>
        <v>Starter Batteries</v>
      </c>
      <c r="K34" s="218" t="str" cm="1">
        <f t="array" ref="K34">IF(ISERROR(_xlfn.IFS((I34&lt;=X$7),R$7,I34&lt;=X$8,R$8,I34&lt;=X$9,R$9,I34&lt;=X$10,R$10,I34&lt;=X$11,R$11,I34&lt;=X$12,R$12,I34&lt;=X$13,R$13,I34&lt;=X$14,R$14,I34&lt;=X$15,R$15,I34&lt;=X$16,R$16,I34&lt;=X$17,R$17,I34&lt;=X$18,R$18,I34&lt;=X$19,R$19)),"",_xlfn.IFS((I34&lt;=X$7),R$7,I34&lt;=X$8,R$8,I34&lt;=X$9,R$9,I34&lt;=X$10,R$10,I34&lt;=X$11,R$11,I34&lt;=X$12,R$12,I34&lt;=X$13,R$13,I34&lt;=X$14,R$14,I34&lt;=X$15,R$15,I34&lt;=X$16,R$16,I34&lt;=X$17,R$17,I34&lt;=X$18,R$18,I34&lt;=X$19,R$19))</f>
        <v/>
      </c>
      <c r="L34" s="218" t="str">
        <f t="shared" si="8"/>
        <v/>
      </c>
      <c r="M34" s="218" t="str">
        <f t="shared" si="9"/>
        <v/>
      </c>
      <c r="N34" s="218" t="str">
        <f t="shared" si="10"/>
        <v/>
      </c>
      <c r="O34" s="218" t="str">
        <f t="shared" si="11"/>
        <v/>
      </c>
      <c r="P34" s="218" t="str">
        <f t="shared" si="4"/>
        <v/>
      </c>
    </row>
    <row r="35" spans="1:16" hidden="1" x14ac:dyDescent="0.25">
      <c r="G35">
        <f t="shared" si="5"/>
        <v>31</v>
      </c>
      <c r="I35">
        <v>31</v>
      </c>
      <c r="J35" s="218" t="str">
        <f t="shared" si="6"/>
        <v>Starter Batteries</v>
      </c>
      <c r="K35" t="str" cm="1">
        <f t="array" ref="K35">IF(ISERROR(_xlfn.IFS((I35&lt;=X$7),R$7,I35&lt;=X$8,R$8,I35&lt;=X$9,R$9,I35&lt;=X$10,R$10,I35&lt;=X$11,R$11,I35&lt;=X$12,R$12,I35&lt;=X$13,R$13,I35&lt;=X$14,R$14,I35&lt;=X$15,R$15,I35&lt;=X$16,R$16,I35&lt;=X$17,R$17,I35&lt;=X$18,R$18,I35&lt;=X$19,R$19)),"",_xlfn.IFS((I35&lt;=X$7),R$7,I35&lt;=X$8,R$8,I35&lt;=X$9,R$9,I35&lt;=X$10,R$10,I35&lt;=X$11,R$11,I35&lt;=X$12,R$12,I35&lt;=X$13,R$13,I35&lt;=X$14,R$14,I35&lt;=X$15,R$15,I35&lt;=X$16,R$16,I35&lt;=X$17,R$17,I35&lt;=X$18,R$18,I35&lt;=X$19,R$19))</f>
        <v/>
      </c>
      <c r="L35" t="str">
        <f t="shared" si="8"/>
        <v/>
      </c>
      <c r="M35" t="str">
        <f t="shared" si="9"/>
        <v/>
      </c>
      <c r="N35" t="str">
        <f t="shared" si="10"/>
        <v/>
      </c>
      <c r="O35" t="str">
        <f t="shared" si="11"/>
        <v/>
      </c>
      <c r="P35" t="str">
        <f t="shared" si="4"/>
        <v/>
      </c>
    </row>
    <row r="36" spans="1:16" hidden="1" x14ac:dyDescent="0.25">
      <c r="G36">
        <f t="shared" si="5"/>
        <v>32</v>
      </c>
      <c r="I36">
        <v>32</v>
      </c>
      <c r="J36" s="218" t="str">
        <f t="shared" si="6"/>
        <v>Starter Batteries</v>
      </c>
      <c r="K36" t="str" cm="1">
        <f t="array" ref="K36">IF(ISERROR(_xlfn.IFS((I36&lt;=X$7),R$7,I36&lt;=X$8,R$8,I36&lt;=X$9,R$9,I36&lt;=X$10,R$10,I36&lt;=X$11,R$11,I36&lt;=X$12,R$12,I36&lt;=X$13,R$13,I36&lt;=X$14,R$14,I36&lt;=X$15,R$15,I36&lt;=X$16,R$16,I36&lt;=X$17,R$17,I36&lt;=X$18,R$18,I36&lt;=X$19,R$19)),"",_xlfn.IFS((I36&lt;=X$7),R$7,I36&lt;=X$8,R$8,I36&lt;=X$9,R$9,I36&lt;=X$10,R$10,I36&lt;=X$11,R$11,I36&lt;=X$12,R$12,I36&lt;=X$13,R$13,I36&lt;=X$14,R$14,I36&lt;=X$15,R$15,I36&lt;=X$16,R$16,I36&lt;=X$17,R$17,I36&lt;=X$18,R$18,I36&lt;=X$19,R$19))</f>
        <v/>
      </c>
      <c r="L36" t="str">
        <f t="shared" si="8"/>
        <v/>
      </c>
      <c r="M36" t="str">
        <f t="shared" si="9"/>
        <v/>
      </c>
      <c r="N36" t="str">
        <f t="shared" si="10"/>
        <v/>
      </c>
      <c r="O36" t="str">
        <f t="shared" si="11"/>
        <v/>
      </c>
      <c r="P36" t="str">
        <f t="shared" si="4"/>
        <v/>
      </c>
    </row>
    <row r="37" spans="1:16" hidden="1" x14ac:dyDescent="0.25">
      <c r="G37">
        <f t="shared" si="5"/>
        <v>33</v>
      </c>
      <c r="I37">
        <v>33</v>
      </c>
      <c r="J37" s="218" t="str">
        <f t="shared" si="6"/>
        <v>Starter Batteries</v>
      </c>
      <c r="K37" t="str" cm="1">
        <f t="array" ref="K37">IF(ISERROR(_xlfn.IFS((I37&lt;=X$7),R$7,I37&lt;=X$8,R$8,I37&lt;=X$9,R$9,I37&lt;=X$10,R$10,I37&lt;=X$11,R$11,I37&lt;=X$12,R$12,I37&lt;=X$13,R$13,I37&lt;=X$14,R$14,I37&lt;=X$15,R$15,I37&lt;=X$16,R$16,I37&lt;=X$17,R$17,I37&lt;=X$18,R$18,I37&lt;=X$19,R$19)),"",_xlfn.IFS((I37&lt;=X$7),R$7,I37&lt;=X$8,R$8,I37&lt;=X$9,R$9,I37&lt;=X$10,R$10,I37&lt;=X$11,R$11,I37&lt;=X$12,R$12,I37&lt;=X$13,R$13,I37&lt;=X$14,R$14,I37&lt;=X$15,R$15,I37&lt;=X$16,R$16,I37&lt;=X$17,R$17,I37&lt;=X$18,R$18,I37&lt;=X$19,R$19))</f>
        <v/>
      </c>
      <c r="L37" t="str">
        <f t="shared" si="8"/>
        <v/>
      </c>
      <c r="M37" t="str">
        <f t="shared" si="9"/>
        <v/>
      </c>
      <c r="N37" t="str">
        <f t="shared" si="10"/>
        <v/>
      </c>
      <c r="O37" t="str">
        <f t="shared" si="11"/>
        <v/>
      </c>
      <c r="P37" t="str">
        <f t="shared" si="4"/>
        <v/>
      </c>
    </row>
    <row r="38" spans="1:16" hidden="1" x14ac:dyDescent="0.25">
      <c r="G38">
        <f t="shared" si="5"/>
        <v>34</v>
      </c>
      <c r="I38">
        <v>34</v>
      </c>
      <c r="J38" s="218" t="str">
        <f t="shared" si="6"/>
        <v>Starter Batteries</v>
      </c>
      <c r="K38" t="str" cm="1">
        <f t="array" ref="K38">IF(ISERROR(_xlfn.IFS((I38&lt;=X$7),R$7,I38&lt;=X$8,R$8,I38&lt;=X$9,R$9,I38&lt;=X$10,R$10,I38&lt;=X$11,R$11,I38&lt;=X$12,R$12,I38&lt;=X$13,R$13,I38&lt;=X$14,R$14,I38&lt;=X$15,R$15,I38&lt;=X$16,R$16,I38&lt;=X$17,R$17,I38&lt;=X$18,R$18,I38&lt;=X$19,R$19)),"",_xlfn.IFS((I38&lt;=X$7),R$7,I38&lt;=X$8,R$8,I38&lt;=X$9,R$9,I38&lt;=X$10,R$10,I38&lt;=X$11,R$11,I38&lt;=X$12,R$12,I38&lt;=X$13,R$13,I38&lt;=X$14,R$14,I38&lt;=X$15,R$15,I38&lt;=X$16,R$16,I38&lt;=X$17,R$17,I38&lt;=X$18,R$18,I38&lt;=X$19,R$19))</f>
        <v/>
      </c>
      <c r="L38" t="str">
        <f t="shared" si="8"/>
        <v/>
      </c>
      <c r="M38" t="str">
        <f t="shared" si="9"/>
        <v/>
      </c>
      <c r="N38" t="str">
        <f t="shared" si="10"/>
        <v/>
      </c>
      <c r="O38" t="str">
        <f t="shared" si="11"/>
        <v/>
      </c>
      <c r="P38" t="str">
        <f t="shared" si="4"/>
        <v/>
      </c>
    </row>
    <row r="39" spans="1:16" hidden="1" x14ac:dyDescent="0.25">
      <c r="G39">
        <f t="shared" si="5"/>
        <v>35</v>
      </c>
      <c r="I39">
        <v>35</v>
      </c>
      <c r="J39" s="218" t="str">
        <f t="shared" si="6"/>
        <v>Starter Batteries</v>
      </c>
      <c r="K39" t="str" cm="1">
        <f t="array" ref="K39">IF(ISERROR(_xlfn.IFS((I39&lt;=X$7),R$7,I39&lt;=X$8,R$8,I39&lt;=X$9,R$9,I39&lt;=X$10,R$10,I39&lt;=X$11,R$11,I39&lt;=X$12,R$12,I39&lt;=X$13,R$13,I39&lt;=X$14,R$14,I39&lt;=X$15,R$15,I39&lt;=X$16,R$16,I39&lt;=X$17,R$17,I39&lt;=X$18,R$18,I39&lt;=X$19,R$19)),"",_xlfn.IFS((I39&lt;=X$7),R$7,I39&lt;=X$8,R$8,I39&lt;=X$9,R$9,I39&lt;=X$10,R$10,I39&lt;=X$11,R$11,I39&lt;=X$12,R$12,I39&lt;=X$13,R$13,I39&lt;=X$14,R$14,I39&lt;=X$15,R$15,I39&lt;=X$16,R$16,I39&lt;=X$17,R$17,I39&lt;=X$18,R$18,I39&lt;=X$19,R$19))</f>
        <v/>
      </c>
      <c r="L39" t="str">
        <f t="shared" si="8"/>
        <v/>
      </c>
      <c r="M39" t="str">
        <f t="shared" si="9"/>
        <v/>
      </c>
      <c r="N39" t="str">
        <f t="shared" si="10"/>
        <v/>
      </c>
      <c r="O39" t="str">
        <f t="shared" si="11"/>
        <v/>
      </c>
      <c r="P39" t="str">
        <f t="shared" si="4"/>
        <v/>
      </c>
    </row>
    <row r="40" spans="1:16" hidden="1" x14ac:dyDescent="0.25">
      <c r="G40">
        <f t="shared" si="5"/>
        <v>36</v>
      </c>
      <c r="I40">
        <v>36</v>
      </c>
      <c r="J40" s="218" t="str">
        <f t="shared" si="6"/>
        <v>Starter Batteries</v>
      </c>
      <c r="K40" t="str" cm="1">
        <f t="array" ref="K40">IF(ISERROR(_xlfn.IFS((I40&lt;=X$7),R$7,I40&lt;=X$8,R$8,I40&lt;=X$9,R$9,I40&lt;=X$10,R$10,I40&lt;=X$11,R$11,I40&lt;=X$12,R$12,I40&lt;=X$13,R$13,I40&lt;=X$14,R$14,I40&lt;=X$15,R$15,I40&lt;=X$16,R$16,I40&lt;=X$17,R$17,I40&lt;=X$18,R$18,I40&lt;=X$19,R$19)),"",_xlfn.IFS((I40&lt;=X$7),R$7,I40&lt;=X$8,R$8,I40&lt;=X$9,R$9,I40&lt;=X$10,R$10,I40&lt;=X$11,R$11,I40&lt;=X$12,R$12,I40&lt;=X$13,R$13,I40&lt;=X$14,R$14,I40&lt;=X$15,R$15,I40&lt;=X$16,R$16,I40&lt;=X$17,R$17,I40&lt;=X$18,R$18,I40&lt;=X$19,R$19))</f>
        <v/>
      </c>
      <c r="L40" t="str">
        <f t="shared" si="8"/>
        <v/>
      </c>
      <c r="M40" t="str">
        <f t="shared" si="9"/>
        <v/>
      </c>
      <c r="N40" t="str">
        <f t="shared" si="10"/>
        <v/>
      </c>
      <c r="O40" t="str">
        <f t="shared" si="11"/>
        <v/>
      </c>
      <c r="P40" t="str">
        <f t="shared" si="4"/>
        <v/>
      </c>
    </row>
    <row r="41" spans="1:16" hidden="1" x14ac:dyDescent="0.25">
      <c r="G41">
        <f t="shared" si="5"/>
        <v>37</v>
      </c>
      <c r="I41">
        <v>37</v>
      </c>
      <c r="J41" s="218" t="str">
        <f t="shared" si="6"/>
        <v>Starter Batteries</v>
      </c>
      <c r="K41" t="str" cm="1">
        <f t="array" ref="K41">IF(ISERROR(_xlfn.IFS((I41&lt;=X$7),R$7,I41&lt;=X$8,R$8,I41&lt;=X$9,R$9,I41&lt;=X$10,R$10,I41&lt;=X$11,R$11,I41&lt;=X$12,R$12,I41&lt;=X$13,R$13,I41&lt;=X$14,R$14,I41&lt;=X$15,R$15,I41&lt;=X$16,R$16,I41&lt;=X$17,R$17,I41&lt;=X$18,R$18,I41&lt;=X$19,R$19)),"",_xlfn.IFS((I41&lt;=X$7),R$7,I41&lt;=X$8,R$8,I41&lt;=X$9,R$9,I41&lt;=X$10,R$10,I41&lt;=X$11,R$11,I41&lt;=X$12,R$12,I41&lt;=X$13,R$13,I41&lt;=X$14,R$14,I41&lt;=X$15,R$15,I41&lt;=X$16,R$16,I41&lt;=X$17,R$17,I41&lt;=X$18,R$18,I41&lt;=X$19,R$19))</f>
        <v/>
      </c>
      <c r="L41" t="str">
        <f t="shared" si="8"/>
        <v/>
      </c>
      <c r="M41" t="str">
        <f t="shared" si="9"/>
        <v/>
      </c>
      <c r="N41" t="str">
        <f t="shared" si="10"/>
        <v/>
      </c>
      <c r="O41" t="str">
        <f t="shared" si="11"/>
        <v/>
      </c>
      <c r="P41" t="str">
        <f t="shared" si="4"/>
        <v/>
      </c>
    </row>
    <row r="42" spans="1:16" hidden="1" x14ac:dyDescent="0.25">
      <c r="G42">
        <f t="shared" si="5"/>
        <v>38</v>
      </c>
      <c r="I42">
        <v>38</v>
      </c>
      <c r="J42" s="218" t="str">
        <f t="shared" si="6"/>
        <v>Starter Batteries</v>
      </c>
      <c r="K42" t="str" cm="1">
        <f t="array" ref="K42">IF(ISERROR(_xlfn.IFS((I42&lt;=X$7),R$7,I42&lt;=X$8,R$8,I42&lt;=X$9,R$9,I42&lt;=X$10,R$10,I42&lt;=X$11,R$11,I42&lt;=X$12,R$12,I42&lt;=X$13,R$13,I42&lt;=X$14,R$14,I42&lt;=X$15,R$15,I42&lt;=X$16,R$16,I42&lt;=X$17,R$17,I42&lt;=X$18,R$18,I42&lt;=X$19,R$19)),"",_xlfn.IFS((I42&lt;=X$7),R$7,I42&lt;=X$8,R$8,I42&lt;=X$9,R$9,I42&lt;=X$10,R$10,I42&lt;=X$11,R$11,I42&lt;=X$12,R$12,I42&lt;=X$13,R$13,I42&lt;=X$14,R$14,I42&lt;=X$15,R$15,I42&lt;=X$16,R$16,I42&lt;=X$17,R$17,I42&lt;=X$18,R$18,I42&lt;=X$19,R$19))</f>
        <v/>
      </c>
      <c r="L42" t="str">
        <f t="shared" si="8"/>
        <v/>
      </c>
      <c r="M42" t="str">
        <f t="shared" si="9"/>
        <v/>
      </c>
      <c r="N42" t="str">
        <f t="shared" si="10"/>
        <v/>
      </c>
      <c r="O42" t="str">
        <f t="shared" si="11"/>
        <v/>
      </c>
      <c r="P42" t="str">
        <f t="shared" si="4"/>
        <v/>
      </c>
    </row>
    <row r="43" spans="1:16" hidden="1" x14ac:dyDescent="0.25">
      <c r="G43">
        <f t="shared" si="5"/>
        <v>39</v>
      </c>
      <c r="I43">
        <v>39</v>
      </c>
      <c r="J43" s="218" t="str">
        <f t="shared" si="6"/>
        <v>Starter Batteries</v>
      </c>
      <c r="K43" t="str" cm="1">
        <f t="array" ref="K43">IF(ISERROR(_xlfn.IFS((I43&lt;=X$7),R$7,I43&lt;=X$8,R$8,I43&lt;=X$9,R$9,I43&lt;=X$10,R$10,I43&lt;=X$11,R$11,I43&lt;=X$12,R$12,I43&lt;=X$13,R$13,I43&lt;=X$14,R$14,I43&lt;=X$15,R$15,I43&lt;=X$16,R$16,I43&lt;=X$17,R$17,I43&lt;=X$18,R$18,I43&lt;=X$19,R$19)),"",_xlfn.IFS((I43&lt;=X$7),R$7,I43&lt;=X$8,R$8,I43&lt;=X$9,R$9,I43&lt;=X$10,R$10,I43&lt;=X$11,R$11,I43&lt;=X$12,R$12,I43&lt;=X$13,R$13,I43&lt;=X$14,R$14,I43&lt;=X$15,R$15,I43&lt;=X$16,R$16,I43&lt;=X$17,R$17,I43&lt;=X$18,R$18,I43&lt;=X$19,R$19))</f>
        <v/>
      </c>
      <c r="L43" t="str">
        <f t="shared" si="8"/>
        <v/>
      </c>
      <c r="M43" t="str">
        <f t="shared" si="9"/>
        <v/>
      </c>
      <c r="N43" t="str">
        <f t="shared" si="10"/>
        <v/>
      </c>
      <c r="O43" t="str">
        <f t="shared" si="11"/>
        <v/>
      </c>
      <c r="P43" t="str">
        <f t="shared" si="4"/>
        <v/>
      </c>
    </row>
    <row r="44" spans="1:16" hidden="1" x14ac:dyDescent="0.25">
      <c r="G44">
        <f t="shared" si="5"/>
        <v>40</v>
      </c>
      <c r="I44">
        <v>40</v>
      </c>
      <c r="J44" s="218" t="str">
        <f t="shared" si="6"/>
        <v>Starter Batteries</v>
      </c>
      <c r="K44" t="str" cm="1">
        <f t="array" ref="K44">IF(ISERROR(_xlfn.IFS((I44&lt;=X$7),R$7,I44&lt;=X$8,R$8,I44&lt;=X$9,R$9,I44&lt;=X$10,R$10,I44&lt;=X$11,R$11,I44&lt;=X$12,R$12,I44&lt;=X$13,R$13,I44&lt;=X$14,R$14,I44&lt;=X$15,R$15,I44&lt;=X$16,R$16,I44&lt;=X$17,R$17,I44&lt;=X$18,R$18,I44&lt;=X$19,R$19)),"",_xlfn.IFS((I44&lt;=X$7),R$7,I44&lt;=X$8,R$8,I44&lt;=X$9,R$9,I44&lt;=X$10,R$10,I44&lt;=X$11,R$11,I44&lt;=X$12,R$12,I44&lt;=X$13,R$13,I44&lt;=X$14,R$14,I44&lt;=X$15,R$15,I44&lt;=X$16,R$16,I44&lt;=X$17,R$17,I44&lt;=X$18,R$18,I44&lt;=X$19,R$19))</f>
        <v/>
      </c>
      <c r="L44" t="str">
        <f t="shared" si="8"/>
        <v/>
      </c>
      <c r="M44" t="str">
        <f t="shared" si="9"/>
        <v/>
      </c>
      <c r="N44" t="str">
        <f t="shared" si="10"/>
        <v/>
      </c>
      <c r="O44" t="str">
        <f t="shared" si="11"/>
        <v/>
      </c>
      <c r="P44" t="str">
        <f t="shared" si="4"/>
        <v/>
      </c>
    </row>
    <row r="45" spans="1:16" hidden="1" x14ac:dyDescent="0.25">
      <c r="G45">
        <f t="shared" si="5"/>
        <v>41</v>
      </c>
      <c r="I45">
        <v>41</v>
      </c>
      <c r="J45" s="218" t="str">
        <f t="shared" si="6"/>
        <v>Starter Batteries</v>
      </c>
      <c r="K45" t="str" cm="1">
        <f t="array" ref="K45">IF(ISERROR(_xlfn.IFS((I45&lt;=X$7),R$7,I45&lt;=X$8,R$8,I45&lt;=X$9,R$9,I45&lt;=X$10,R$10,I45&lt;=X$11,R$11,I45&lt;=X$12,R$12,I45&lt;=X$13,R$13,I45&lt;=X$14,R$14,I45&lt;=X$15,R$15,I45&lt;=X$16,R$16,I45&lt;=X$17,R$17,I45&lt;=X$18,R$18,I45&lt;=X$19,R$19)),"",_xlfn.IFS((I45&lt;=X$7),R$7,I45&lt;=X$8,R$8,I45&lt;=X$9,R$9,I45&lt;=X$10,R$10,I45&lt;=X$11,R$11,I45&lt;=X$12,R$12,I45&lt;=X$13,R$13,I45&lt;=X$14,R$14,I45&lt;=X$15,R$15,I45&lt;=X$16,R$16,I45&lt;=X$17,R$17,I45&lt;=X$18,R$18,I45&lt;=X$19,R$19))</f>
        <v/>
      </c>
      <c r="L45" t="str">
        <f t="shared" si="8"/>
        <v/>
      </c>
      <c r="M45" t="str">
        <f t="shared" si="9"/>
        <v/>
      </c>
      <c r="N45" t="str">
        <f t="shared" si="10"/>
        <v/>
      </c>
      <c r="O45" t="str">
        <f t="shared" si="11"/>
        <v/>
      </c>
      <c r="P45" t="str">
        <f t="shared" si="4"/>
        <v/>
      </c>
    </row>
    <row r="46" spans="1:16" hidden="1" x14ac:dyDescent="0.25">
      <c r="G46">
        <f t="shared" si="5"/>
        <v>42</v>
      </c>
      <c r="I46">
        <v>42</v>
      </c>
      <c r="J46" s="218" t="str">
        <f t="shared" si="6"/>
        <v>Starter Batteries</v>
      </c>
      <c r="K46" t="str" cm="1">
        <f t="array" ref="K46">IF(ISERROR(_xlfn.IFS((I46&lt;=X$7),R$7,I46&lt;=X$8,R$8,I46&lt;=X$9,R$9,I46&lt;=X$10,R$10,I46&lt;=X$11,R$11,I46&lt;=X$12,R$12,I46&lt;=X$13,R$13,I46&lt;=X$14,R$14,I46&lt;=X$15,R$15,I46&lt;=X$16,R$16,I46&lt;=X$17,R$17,I46&lt;=X$18,R$18,I46&lt;=X$19,R$19)),"",_xlfn.IFS((I46&lt;=X$7),R$7,I46&lt;=X$8,R$8,I46&lt;=X$9,R$9,I46&lt;=X$10,R$10,I46&lt;=X$11,R$11,I46&lt;=X$12,R$12,I46&lt;=X$13,R$13,I46&lt;=X$14,R$14,I46&lt;=X$15,R$15,I46&lt;=X$16,R$16,I46&lt;=X$17,R$17,I46&lt;=X$18,R$18,I46&lt;=X$19,R$19))</f>
        <v/>
      </c>
      <c r="L46" t="str">
        <f t="shared" si="8"/>
        <v/>
      </c>
      <c r="M46" t="str">
        <f t="shared" si="9"/>
        <v/>
      </c>
      <c r="N46" t="str">
        <f t="shared" si="10"/>
        <v/>
      </c>
      <c r="O46" t="str">
        <f t="shared" si="11"/>
        <v/>
      </c>
      <c r="P46" t="str">
        <f t="shared" si="4"/>
        <v/>
      </c>
    </row>
    <row r="47" spans="1:16" hidden="1" x14ac:dyDescent="0.25">
      <c r="G47">
        <f t="shared" si="5"/>
        <v>43</v>
      </c>
      <c r="I47">
        <v>43</v>
      </c>
      <c r="J47" s="218" t="str">
        <f t="shared" si="6"/>
        <v>Starter Batteries</v>
      </c>
      <c r="K47" t="str" cm="1">
        <f t="array" ref="K47">IF(ISERROR(_xlfn.IFS((I47&lt;=X$7),R$7,I47&lt;=X$8,R$8,I47&lt;=X$9,R$9,I47&lt;=X$10,R$10,I47&lt;=X$11,R$11,I47&lt;=X$12,R$12,I47&lt;=X$13,R$13,I47&lt;=X$14,R$14,I47&lt;=X$15,R$15,I47&lt;=X$16,R$16,I47&lt;=X$17,R$17,I47&lt;=X$18,R$18,I47&lt;=X$19,R$19)),"",_xlfn.IFS((I47&lt;=X$7),R$7,I47&lt;=X$8,R$8,I47&lt;=X$9,R$9,I47&lt;=X$10,R$10,I47&lt;=X$11,R$11,I47&lt;=X$12,R$12,I47&lt;=X$13,R$13,I47&lt;=X$14,R$14,I47&lt;=X$15,R$15,I47&lt;=X$16,R$16,I47&lt;=X$17,R$17,I47&lt;=X$18,R$18,I47&lt;=X$19,R$19))</f>
        <v/>
      </c>
      <c r="L47" t="str">
        <f t="shared" si="8"/>
        <v/>
      </c>
      <c r="M47" t="str">
        <f t="shared" si="9"/>
        <v/>
      </c>
      <c r="N47" t="str">
        <f t="shared" si="10"/>
        <v/>
      </c>
      <c r="O47" t="str">
        <f t="shared" si="11"/>
        <v/>
      </c>
      <c r="P47" t="str">
        <f t="shared" si="4"/>
        <v/>
      </c>
    </row>
    <row r="48" spans="1:16" hidden="1" x14ac:dyDescent="0.25">
      <c r="G48">
        <f t="shared" si="5"/>
        <v>44</v>
      </c>
      <c r="I48">
        <v>44</v>
      </c>
      <c r="J48" s="218" t="str">
        <f t="shared" si="6"/>
        <v>Starter Batteries</v>
      </c>
      <c r="K48" t="str" cm="1">
        <f t="array" ref="K48">IF(ISERROR(_xlfn.IFS((I48&lt;=X$7),R$7,I48&lt;=X$8,R$8,I48&lt;=X$9,R$9,I48&lt;=X$10,R$10,I48&lt;=X$11,R$11,I48&lt;=X$12,R$12,I48&lt;=X$13,R$13,I48&lt;=X$14,R$14,I48&lt;=X$15,R$15,I48&lt;=X$16,R$16,I48&lt;=X$17,R$17,I48&lt;=X$18,R$18,I48&lt;=X$19,R$19)),"",_xlfn.IFS((I48&lt;=X$7),R$7,I48&lt;=X$8,R$8,I48&lt;=X$9,R$9,I48&lt;=X$10,R$10,I48&lt;=X$11,R$11,I48&lt;=X$12,R$12,I48&lt;=X$13,R$13,I48&lt;=X$14,R$14,I48&lt;=X$15,R$15,I48&lt;=X$16,R$16,I48&lt;=X$17,R$17,I48&lt;=X$18,R$18,I48&lt;=X$19,R$19))</f>
        <v/>
      </c>
      <c r="L48" t="str">
        <f t="shared" si="8"/>
        <v/>
      </c>
      <c r="M48" t="str">
        <f t="shared" si="9"/>
        <v/>
      </c>
      <c r="N48" t="str">
        <f t="shared" si="10"/>
        <v/>
      </c>
      <c r="O48" t="str">
        <f t="shared" si="11"/>
        <v/>
      </c>
      <c r="P48" t="str">
        <f t="shared" si="4"/>
        <v/>
      </c>
    </row>
    <row r="49" spans="7:16" hidden="1" x14ac:dyDescent="0.25">
      <c r="G49">
        <f t="shared" si="5"/>
        <v>45</v>
      </c>
      <c r="I49">
        <v>45</v>
      </c>
      <c r="J49" s="218" t="str">
        <f t="shared" si="6"/>
        <v>Starter Batteries</v>
      </c>
      <c r="K49" t="str" cm="1">
        <f t="array" ref="K49">IF(ISERROR(_xlfn.IFS((I49&lt;=X$7),R$7,I49&lt;=X$8,R$8,I49&lt;=X$9,R$9,I49&lt;=X$10,R$10,I49&lt;=X$11,R$11,I49&lt;=X$12,R$12,I49&lt;=X$13,R$13,I49&lt;=X$14,R$14,I49&lt;=X$15,R$15,I49&lt;=X$16,R$16,I49&lt;=X$17,R$17,I49&lt;=X$18,R$18,I49&lt;=X$19,R$19)),"",_xlfn.IFS((I49&lt;=X$7),R$7,I49&lt;=X$8,R$8,I49&lt;=X$9,R$9,I49&lt;=X$10,R$10,I49&lt;=X$11,R$11,I49&lt;=X$12,R$12,I49&lt;=X$13,R$13,I49&lt;=X$14,R$14,I49&lt;=X$15,R$15,I49&lt;=X$16,R$16,I49&lt;=X$17,R$17,I49&lt;=X$18,R$18,I49&lt;=X$19,R$19))</f>
        <v/>
      </c>
      <c r="L49" t="str">
        <f t="shared" si="8"/>
        <v/>
      </c>
      <c r="M49" t="str">
        <f t="shared" si="9"/>
        <v/>
      </c>
      <c r="N49" t="str">
        <f t="shared" si="10"/>
        <v/>
      </c>
      <c r="O49" t="str">
        <f t="shared" si="11"/>
        <v/>
      </c>
      <c r="P49" t="str">
        <f t="shared" si="4"/>
        <v/>
      </c>
    </row>
    <row r="50" spans="7:16" hidden="1" x14ac:dyDescent="0.25">
      <c r="G50">
        <f t="shared" si="5"/>
        <v>46</v>
      </c>
      <c r="I50">
        <v>46</v>
      </c>
      <c r="J50" s="218" t="str">
        <f t="shared" si="6"/>
        <v>Starter Batteries</v>
      </c>
      <c r="K50" t="str" cm="1">
        <f t="array" ref="K50">IF(ISERROR(_xlfn.IFS((I50&lt;=X$7),R$7,I50&lt;=X$8,R$8,I50&lt;=X$9,R$9,I50&lt;=X$10,R$10,I50&lt;=X$11,R$11,I50&lt;=X$12,R$12,I50&lt;=X$13,R$13,I50&lt;=X$14,R$14,I50&lt;=X$15,R$15,I50&lt;=X$16,R$16,I50&lt;=X$17,R$17,I50&lt;=X$18,R$18,I50&lt;=X$19,R$19)),"",_xlfn.IFS((I50&lt;=X$7),R$7,I50&lt;=X$8,R$8,I50&lt;=X$9,R$9,I50&lt;=X$10,R$10,I50&lt;=X$11,R$11,I50&lt;=X$12,R$12,I50&lt;=X$13,R$13,I50&lt;=X$14,R$14,I50&lt;=X$15,R$15,I50&lt;=X$16,R$16,I50&lt;=X$17,R$17,I50&lt;=X$18,R$18,I50&lt;=X$19,R$19))</f>
        <v/>
      </c>
      <c r="L50" t="str">
        <f t="shared" si="8"/>
        <v/>
      </c>
      <c r="M50" t="str">
        <f t="shared" si="9"/>
        <v/>
      </c>
      <c r="N50" t="str">
        <f t="shared" si="10"/>
        <v/>
      </c>
      <c r="O50" t="str">
        <f t="shared" si="11"/>
        <v/>
      </c>
      <c r="P50" t="str">
        <f t="shared" si="4"/>
        <v/>
      </c>
    </row>
    <row r="51" spans="7:16" hidden="1" x14ac:dyDescent="0.25">
      <c r="G51">
        <f t="shared" si="5"/>
        <v>47</v>
      </c>
      <c r="I51">
        <v>47</v>
      </c>
      <c r="J51" s="218" t="str">
        <f t="shared" si="6"/>
        <v>Starter Batteries</v>
      </c>
      <c r="K51" t="str" cm="1">
        <f t="array" ref="K51">IF(ISERROR(_xlfn.IFS((I51&lt;=X$7),R$7,I51&lt;=X$8,R$8,I51&lt;=X$9,R$9,I51&lt;=X$10,R$10,I51&lt;=X$11,R$11,I51&lt;=X$12,R$12,I51&lt;=X$13,R$13,I51&lt;=X$14,R$14,I51&lt;=X$15,R$15,I51&lt;=X$16,R$16,I51&lt;=X$17,R$17,I51&lt;=X$18,R$18,I51&lt;=X$19,R$19)),"",_xlfn.IFS((I51&lt;=X$7),R$7,I51&lt;=X$8,R$8,I51&lt;=X$9,R$9,I51&lt;=X$10,R$10,I51&lt;=X$11,R$11,I51&lt;=X$12,R$12,I51&lt;=X$13,R$13,I51&lt;=X$14,R$14,I51&lt;=X$15,R$15,I51&lt;=X$16,R$16,I51&lt;=X$17,R$17,I51&lt;=X$18,R$18,I51&lt;=X$19,R$19))</f>
        <v/>
      </c>
      <c r="L51" t="str">
        <f t="shared" si="8"/>
        <v/>
      </c>
      <c r="M51" t="str">
        <f t="shared" si="9"/>
        <v/>
      </c>
      <c r="N51" t="str">
        <f t="shared" si="10"/>
        <v/>
      </c>
      <c r="O51" t="str">
        <f t="shared" si="11"/>
        <v/>
      </c>
      <c r="P51" t="str">
        <f t="shared" si="4"/>
        <v/>
      </c>
    </row>
    <row r="52" spans="7:16" hidden="1" x14ac:dyDescent="0.25">
      <c r="G52">
        <f t="shared" si="5"/>
        <v>48</v>
      </c>
      <c r="I52">
        <v>48</v>
      </c>
      <c r="J52" s="218" t="str">
        <f t="shared" si="6"/>
        <v>Starter Batteries</v>
      </c>
      <c r="K52" t="str" cm="1">
        <f t="array" ref="K52">IF(ISERROR(_xlfn.IFS((I52&lt;=X$7),R$7,I52&lt;=X$8,R$8,I52&lt;=X$9,R$9,I52&lt;=X$10,R$10,I52&lt;=X$11,R$11,I52&lt;=X$12,R$12,I52&lt;=X$13,R$13,I52&lt;=X$14,R$14,I52&lt;=X$15,R$15,I52&lt;=X$16,R$16,I52&lt;=X$17,R$17,I52&lt;=X$18,R$18,I52&lt;=X$19,R$19)),"",_xlfn.IFS((I52&lt;=X$7),R$7,I52&lt;=X$8,R$8,I52&lt;=X$9,R$9,I52&lt;=X$10,R$10,I52&lt;=X$11,R$11,I52&lt;=X$12,R$12,I52&lt;=X$13,R$13,I52&lt;=X$14,R$14,I52&lt;=X$15,R$15,I52&lt;=X$16,R$16,I52&lt;=X$17,R$17,I52&lt;=X$18,R$18,I52&lt;=X$19,R$19))</f>
        <v/>
      </c>
      <c r="L52" t="str">
        <f t="shared" si="8"/>
        <v/>
      </c>
      <c r="M52" t="str">
        <f t="shared" si="9"/>
        <v/>
      </c>
      <c r="N52" t="str">
        <f t="shared" si="10"/>
        <v/>
      </c>
      <c r="O52" t="str">
        <f t="shared" si="11"/>
        <v/>
      </c>
      <c r="P52" t="str">
        <f t="shared" si="4"/>
        <v/>
      </c>
    </row>
    <row r="53" spans="7:16" hidden="1" x14ac:dyDescent="0.25">
      <c r="G53">
        <f t="shared" si="5"/>
        <v>49</v>
      </c>
      <c r="I53">
        <v>49</v>
      </c>
      <c r="J53" s="218" t="str">
        <f t="shared" si="6"/>
        <v>Starter Batteries</v>
      </c>
      <c r="K53" t="str" cm="1">
        <f t="array" ref="K53">IF(ISERROR(_xlfn.IFS((I53&lt;=X$7),R$7,I53&lt;=X$8,R$8,I53&lt;=X$9,R$9,I53&lt;=X$10,R$10,I53&lt;=X$11,R$11,I53&lt;=X$12,R$12,I53&lt;=X$13,R$13,I53&lt;=X$14,R$14,I53&lt;=X$15,R$15,I53&lt;=X$16,R$16,I53&lt;=X$17,R$17,I53&lt;=X$18,R$18,I53&lt;=X$19,R$19)),"",_xlfn.IFS((I53&lt;=X$7),R$7,I53&lt;=X$8,R$8,I53&lt;=X$9,R$9,I53&lt;=X$10,R$10,I53&lt;=X$11,R$11,I53&lt;=X$12,R$12,I53&lt;=X$13,R$13,I53&lt;=X$14,R$14,I53&lt;=X$15,R$15,I53&lt;=X$16,R$16,I53&lt;=X$17,R$17,I53&lt;=X$18,R$18,I53&lt;=X$19,R$19))</f>
        <v/>
      </c>
      <c r="L53" t="str">
        <f t="shared" si="8"/>
        <v/>
      </c>
      <c r="M53" t="str">
        <f t="shared" si="9"/>
        <v/>
      </c>
      <c r="N53" t="str">
        <f t="shared" si="10"/>
        <v/>
      </c>
      <c r="O53" t="str">
        <f t="shared" si="11"/>
        <v/>
      </c>
      <c r="P53" t="str">
        <f t="shared" si="4"/>
        <v/>
      </c>
    </row>
    <row r="54" spans="7:16" hidden="1" x14ac:dyDescent="0.25">
      <c r="G54">
        <f t="shared" si="5"/>
        <v>50</v>
      </c>
      <c r="I54">
        <v>50</v>
      </c>
      <c r="J54" s="218" t="str">
        <f t="shared" si="6"/>
        <v>Starter Batteries</v>
      </c>
      <c r="K54" t="str" cm="1">
        <f t="array" ref="K54">IF(ISERROR(_xlfn.IFS((I54&lt;=X$7),R$7,I54&lt;=X$8,R$8,I54&lt;=X$9,R$9,I54&lt;=X$10,R$10,I54&lt;=X$11,R$11,I54&lt;=X$12,R$12,I54&lt;=X$13,R$13,I54&lt;=X$14,R$14,I54&lt;=X$15,R$15,I54&lt;=X$16,R$16,I54&lt;=X$17,R$17,I54&lt;=X$18,R$18,I54&lt;=X$19,R$19)),"",_xlfn.IFS((I54&lt;=X$7),R$7,I54&lt;=X$8,R$8,I54&lt;=X$9,R$9,I54&lt;=X$10,R$10,I54&lt;=X$11,R$11,I54&lt;=X$12,R$12,I54&lt;=X$13,R$13,I54&lt;=X$14,R$14,I54&lt;=X$15,R$15,I54&lt;=X$16,R$16,I54&lt;=X$17,R$17,I54&lt;=X$18,R$18,I54&lt;=X$19,R$19))</f>
        <v/>
      </c>
      <c r="L54" t="str">
        <f t="shared" si="8"/>
        <v/>
      </c>
      <c r="M54" t="str">
        <f t="shared" si="9"/>
        <v/>
      </c>
      <c r="N54" t="str">
        <f t="shared" si="10"/>
        <v/>
      </c>
      <c r="O54" t="str">
        <f t="shared" si="11"/>
        <v/>
      </c>
      <c r="P54" t="str">
        <f t="shared" si="4"/>
        <v/>
      </c>
    </row>
    <row r="55" spans="7:16" hidden="1" x14ac:dyDescent="0.25">
      <c r="G55">
        <f t="shared" si="5"/>
        <v>51</v>
      </c>
      <c r="I55">
        <v>51</v>
      </c>
      <c r="J55" s="218" t="str">
        <f t="shared" si="6"/>
        <v>Starter Batteries</v>
      </c>
      <c r="K55" t="str" cm="1">
        <f t="array" ref="K55">IF(ISERROR(_xlfn.IFS((I55&lt;=X$7),R$7,I55&lt;=X$8,R$8,I55&lt;=X$9,R$9,I55&lt;=X$10,R$10,I55&lt;=X$11,R$11,I55&lt;=X$12,R$12,I55&lt;=X$13,R$13,I55&lt;=X$14,R$14,I55&lt;=X$15,R$15,I55&lt;=X$16,R$16,I55&lt;=X$17,R$17,I55&lt;=X$18,R$18,I55&lt;=X$19,R$19)),"",_xlfn.IFS((I55&lt;=X$7),R$7,I55&lt;=X$8,R$8,I55&lt;=X$9,R$9,I55&lt;=X$10,R$10,I55&lt;=X$11,R$11,I55&lt;=X$12,R$12,I55&lt;=X$13,R$13,I55&lt;=X$14,R$14,I55&lt;=X$15,R$15,I55&lt;=X$16,R$16,I55&lt;=X$17,R$17,I55&lt;=X$18,R$18,I55&lt;=X$19,R$19))</f>
        <v/>
      </c>
      <c r="L55" t="str">
        <f t="shared" si="8"/>
        <v/>
      </c>
      <c r="M55" t="str">
        <f t="shared" si="9"/>
        <v/>
      </c>
      <c r="N55" t="str">
        <f t="shared" si="10"/>
        <v/>
      </c>
      <c r="O55" t="str">
        <f t="shared" si="11"/>
        <v/>
      </c>
      <c r="P55" t="str">
        <f t="shared" si="4"/>
        <v/>
      </c>
    </row>
    <row r="56" spans="7:16" hidden="1" x14ac:dyDescent="0.25">
      <c r="G56">
        <f t="shared" si="5"/>
        <v>52</v>
      </c>
      <c r="I56">
        <v>52</v>
      </c>
      <c r="J56" s="218" t="str">
        <f t="shared" si="6"/>
        <v>Starter Batteries</v>
      </c>
      <c r="K56" t="str" cm="1">
        <f t="array" ref="K56">IF(ISERROR(_xlfn.IFS((I56&lt;=X$7),R$7,I56&lt;=X$8,R$8,I56&lt;=X$9,R$9,I56&lt;=X$10,R$10,I56&lt;=X$11,R$11,I56&lt;=X$12,R$12,I56&lt;=X$13,R$13,I56&lt;=X$14,R$14,I56&lt;=X$15,R$15,I56&lt;=X$16,R$16,I56&lt;=X$17,R$17,I56&lt;=X$18,R$18,I56&lt;=X$19,R$19)),"",_xlfn.IFS((I56&lt;=X$7),R$7,I56&lt;=X$8,R$8,I56&lt;=X$9,R$9,I56&lt;=X$10,R$10,I56&lt;=X$11,R$11,I56&lt;=X$12,R$12,I56&lt;=X$13,R$13,I56&lt;=X$14,R$14,I56&lt;=X$15,R$15,I56&lt;=X$16,R$16,I56&lt;=X$17,R$17,I56&lt;=X$18,R$18,I56&lt;=X$19,R$19))</f>
        <v/>
      </c>
      <c r="L56" t="str">
        <f t="shared" si="8"/>
        <v/>
      </c>
      <c r="M56" t="str">
        <f t="shared" si="9"/>
        <v/>
      </c>
      <c r="N56" t="str">
        <f t="shared" si="10"/>
        <v/>
      </c>
      <c r="O56" t="str">
        <f t="shared" si="11"/>
        <v/>
      </c>
      <c r="P56" t="str">
        <f t="shared" si="4"/>
        <v/>
      </c>
    </row>
    <row r="57" spans="7:16" hidden="1" x14ac:dyDescent="0.25">
      <c r="G57">
        <f t="shared" si="5"/>
        <v>53</v>
      </c>
      <c r="I57">
        <v>53</v>
      </c>
      <c r="J57" s="218" t="str">
        <f t="shared" si="6"/>
        <v>Starter Batteries</v>
      </c>
      <c r="K57" t="str" cm="1">
        <f t="array" ref="K57">IF(ISERROR(_xlfn.IFS((I57&lt;=X$7),R$7,I57&lt;=X$8,R$8,I57&lt;=X$9,R$9,I57&lt;=X$10,R$10,I57&lt;=X$11,R$11,I57&lt;=X$12,R$12,I57&lt;=X$13,R$13,I57&lt;=X$14,R$14,I57&lt;=X$15,R$15,I57&lt;=X$16,R$16,I57&lt;=X$17,R$17,I57&lt;=X$18,R$18,I57&lt;=X$19,R$19)),"",_xlfn.IFS((I57&lt;=X$7),R$7,I57&lt;=X$8,R$8,I57&lt;=X$9,R$9,I57&lt;=X$10,R$10,I57&lt;=X$11,R$11,I57&lt;=X$12,R$12,I57&lt;=X$13,R$13,I57&lt;=X$14,R$14,I57&lt;=X$15,R$15,I57&lt;=X$16,R$16,I57&lt;=X$17,R$17,I57&lt;=X$18,R$18,I57&lt;=X$19,R$19))</f>
        <v/>
      </c>
      <c r="L57" t="str">
        <f t="shared" si="8"/>
        <v/>
      </c>
      <c r="M57" t="str">
        <f t="shared" si="9"/>
        <v/>
      </c>
      <c r="N57" t="str">
        <f t="shared" si="10"/>
        <v/>
      </c>
      <c r="O57" t="str">
        <f t="shared" si="11"/>
        <v/>
      </c>
      <c r="P57" t="str">
        <f t="shared" si="4"/>
        <v/>
      </c>
    </row>
    <row r="58" spans="7:16" hidden="1" x14ac:dyDescent="0.25">
      <c r="G58">
        <f t="shared" si="5"/>
        <v>54</v>
      </c>
      <c r="I58">
        <v>54</v>
      </c>
      <c r="J58" s="218" t="str">
        <f t="shared" si="6"/>
        <v>Starter Batteries</v>
      </c>
      <c r="K58" t="str" cm="1">
        <f t="array" ref="K58">IF(ISERROR(_xlfn.IFS((I58&lt;=X$7),R$7,I58&lt;=X$8,R$8,I58&lt;=X$9,R$9,I58&lt;=X$10,R$10,I58&lt;=X$11,R$11,I58&lt;=X$12,R$12,I58&lt;=X$13,R$13,I58&lt;=X$14,R$14,I58&lt;=X$15,R$15,I58&lt;=X$16,R$16,I58&lt;=X$17,R$17,I58&lt;=X$18,R$18,I58&lt;=X$19,R$19)),"",_xlfn.IFS((I58&lt;=X$7),R$7,I58&lt;=X$8,R$8,I58&lt;=X$9,R$9,I58&lt;=X$10,R$10,I58&lt;=X$11,R$11,I58&lt;=X$12,R$12,I58&lt;=X$13,R$13,I58&lt;=X$14,R$14,I58&lt;=X$15,R$15,I58&lt;=X$16,R$16,I58&lt;=X$17,R$17,I58&lt;=X$18,R$18,I58&lt;=X$19,R$19))</f>
        <v/>
      </c>
      <c r="L58" t="str">
        <f t="shared" si="8"/>
        <v/>
      </c>
      <c r="M58" t="str">
        <f t="shared" si="9"/>
        <v/>
      </c>
      <c r="N58" t="str">
        <f t="shared" si="10"/>
        <v/>
      </c>
      <c r="O58" t="str">
        <f t="shared" si="11"/>
        <v/>
      </c>
      <c r="P58" t="str">
        <f t="shared" si="4"/>
        <v/>
      </c>
    </row>
    <row r="59" spans="7:16" hidden="1" x14ac:dyDescent="0.25">
      <c r="G59">
        <f t="shared" si="5"/>
        <v>55</v>
      </c>
      <c r="I59">
        <v>55</v>
      </c>
      <c r="J59" s="218" t="str">
        <f t="shared" si="6"/>
        <v>Starter Batteries</v>
      </c>
      <c r="K59" t="str" cm="1">
        <f t="array" ref="K59">IF(ISERROR(_xlfn.IFS((I59&lt;=X$7),R$7,I59&lt;=X$8,R$8,I59&lt;=X$9,R$9,I59&lt;=X$10,R$10,I59&lt;=X$11,R$11,I59&lt;=X$12,R$12,I59&lt;=X$13,R$13,I59&lt;=X$14,R$14,I59&lt;=X$15,R$15,I59&lt;=X$16,R$16,I59&lt;=X$17,R$17,I59&lt;=X$18,R$18,I59&lt;=X$19,R$19)),"",_xlfn.IFS((I59&lt;=X$7),R$7,I59&lt;=X$8,R$8,I59&lt;=X$9,R$9,I59&lt;=X$10,R$10,I59&lt;=X$11,R$11,I59&lt;=X$12,R$12,I59&lt;=X$13,R$13,I59&lt;=X$14,R$14,I59&lt;=X$15,R$15,I59&lt;=X$16,R$16,I59&lt;=X$17,R$17,I59&lt;=X$18,R$18,I59&lt;=X$19,R$19))</f>
        <v/>
      </c>
      <c r="L59" t="str">
        <f t="shared" si="8"/>
        <v/>
      </c>
      <c r="M59" t="str">
        <f t="shared" si="9"/>
        <v/>
      </c>
      <c r="N59" t="str">
        <f t="shared" si="10"/>
        <v/>
      </c>
      <c r="O59" t="str">
        <f t="shared" si="11"/>
        <v/>
      </c>
      <c r="P59" t="str">
        <f t="shared" si="4"/>
        <v/>
      </c>
    </row>
    <row r="60" spans="7:16" hidden="1" x14ac:dyDescent="0.25">
      <c r="G60">
        <f t="shared" si="5"/>
        <v>56</v>
      </c>
      <c r="I60">
        <v>56</v>
      </c>
      <c r="J60" s="218" t="str">
        <f t="shared" si="6"/>
        <v>Starter Batteries</v>
      </c>
      <c r="K60" t="str" cm="1">
        <f t="array" ref="K60">IF(ISERROR(_xlfn.IFS((I60&lt;=X$7),R$7,I60&lt;=X$8,R$8,I60&lt;=X$9,R$9,I60&lt;=X$10,R$10,I60&lt;=X$11,R$11,I60&lt;=X$12,R$12,I60&lt;=X$13,R$13,I60&lt;=X$14,R$14,I60&lt;=X$15,R$15,I60&lt;=X$16,R$16,I60&lt;=X$17,R$17,I60&lt;=X$18,R$18,I60&lt;=X$19,R$19)),"",_xlfn.IFS((I60&lt;=X$7),R$7,I60&lt;=X$8,R$8,I60&lt;=X$9,R$9,I60&lt;=X$10,R$10,I60&lt;=X$11,R$11,I60&lt;=X$12,R$12,I60&lt;=X$13,R$13,I60&lt;=X$14,R$14,I60&lt;=X$15,R$15,I60&lt;=X$16,R$16,I60&lt;=X$17,R$17,I60&lt;=X$18,R$18,I60&lt;=X$19,R$19))</f>
        <v/>
      </c>
      <c r="L60" t="str">
        <f t="shared" si="8"/>
        <v/>
      </c>
      <c r="M60" t="str">
        <f t="shared" si="9"/>
        <v/>
      </c>
      <c r="N60" t="str">
        <f t="shared" si="10"/>
        <v/>
      </c>
      <c r="O60" t="str">
        <f t="shared" si="11"/>
        <v/>
      </c>
      <c r="P60" t="str">
        <f t="shared" si="4"/>
        <v/>
      </c>
    </row>
    <row r="61" spans="7:16" hidden="1" x14ac:dyDescent="0.25">
      <c r="G61">
        <f t="shared" si="5"/>
        <v>57</v>
      </c>
      <c r="I61">
        <v>57</v>
      </c>
      <c r="J61" s="218" t="str">
        <f t="shared" si="6"/>
        <v>Starter Batteries</v>
      </c>
      <c r="K61" t="str" cm="1">
        <f t="array" ref="K61">IF(ISERROR(_xlfn.IFS((I61&lt;=X$7),R$7,I61&lt;=X$8,R$8,I61&lt;=X$9,R$9,I61&lt;=X$10,R$10,I61&lt;=X$11,R$11,I61&lt;=X$12,R$12,I61&lt;=X$13,R$13,I61&lt;=X$14,R$14,I61&lt;=X$15,R$15,I61&lt;=X$16,R$16,I61&lt;=X$17,R$17,I61&lt;=X$18,R$18,I61&lt;=X$19,R$19)),"",_xlfn.IFS((I61&lt;=X$7),R$7,I61&lt;=X$8,R$8,I61&lt;=X$9,R$9,I61&lt;=X$10,R$10,I61&lt;=X$11,R$11,I61&lt;=X$12,R$12,I61&lt;=X$13,R$13,I61&lt;=X$14,R$14,I61&lt;=X$15,R$15,I61&lt;=X$16,R$16,I61&lt;=X$17,R$17,I61&lt;=X$18,R$18,I61&lt;=X$19,R$19))</f>
        <v/>
      </c>
      <c r="L61" t="str">
        <f t="shared" si="8"/>
        <v/>
      </c>
      <c r="M61" t="str">
        <f t="shared" si="9"/>
        <v/>
      </c>
      <c r="N61" t="str">
        <f t="shared" si="10"/>
        <v/>
      </c>
      <c r="O61" t="str">
        <f t="shared" si="11"/>
        <v/>
      </c>
      <c r="P61" t="str">
        <f t="shared" si="4"/>
        <v/>
      </c>
    </row>
    <row r="62" spans="7:16" hidden="1" x14ac:dyDescent="0.25">
      <c r="G62">
        <f t="shared" si="5"/>
        <v>58</v>
      </c>
      <c r="I62">
        <v>58</v>
      </c>
      <c r="J62" s="218" t="str">
        <f t="shared" si="6"/>
        <v>Starter Batteries</v>
      </c>
      <c r="K62" t="str" cm="1">
        <f t="array" ref="K62">IF(ISERROR(_xlfn.IFS((I62&lt;=X$7),R$7,I62&lt;=X$8,R$8,I62&lt;=X$9,R$9,I62&lt;=X$10,R$10,I62&lt;=X$11,R$11,I62&lt;=X$12,R$12,I62&lt;=X$13,R$13,I62&lt;=X$14,R$14,I62&lt;=X$15,R$15,I62&lt;=X$16,R$16,I62&lt;=X$17,R$17,I62&lt;=X$18,R$18,I62&lt;=X$19,R$19)),"",_xlfn.IFS((I62&lt;=X$7),R$7,I62&lt;=X$8,R$8,I62&lt;=X$9,R$9,I62&lt;=X$10,R$10,I62&lt;=X$11,R$11,I62&lt;=X$12,R$12,I62&lt;=X$13,R$13,I62&lt;=X$14,R$14,I62&lt;=X$15,R$15,I62&lt;=X$16,R$16,I62&lt;=X$17,R$17,I62&lt;=X$18,R$18,I62&lt;=X$19,R$19))</f>
        <v/>
      </c>
      <c r="L62" t="str">
        <f t="shared" si="8"/>
        <v/>
      </c>
      <c r="M62" t="str">
        <f t="shared" si="9"/>
        <v/>
      </c>
      <c r="N62" t="str">
        <f t="shared" si="10"/>
        <v/>
      </c>
      <c r="O62" t="str">
        <f t="shared" si="11"/>
        <v/>
      </c>
      <c r="P62" t="str">
        <f t="shared" si="4"/>
        <v/>
      </c>
    </row>
    <row r="63" spans="7:16" hidden="1" x14ac:dyDescent="0.25">
      <c r="G63">
        <f t="shared" si="5"/>
        <v>59</v>
      </c>
      <c r="I63">
        <v>59</v>
      </c>
      <c r="J63" s="218" t="str">
        <f t="shared" si="6"/>
        <v>Starter Batteries</v>
      </c>
      <c r="K63" t="str" cm="1">
        <f t="array" ref="K63">IF(ISERROR(_xlfn.IFS((I63&lt;=X$7),R$7,I63&lt;=X$8,R$8,I63&lt;=X$9,R$9,I63&lt;=X$10,R$10,I63&lt;=X$11,R$11,I63&lt;=X$12,R$12,I63&lt;=X$13,R$13,I63&lt;=X$14,R$14,I63&lt;=X$15,R$15,I63&lt;=X$16,R$16,I63&lt;=X$17,R$17,I63&lt;=X$18,R$18,I63&lt;=X$19,R$19)),"",_xlfn.IFS((I63&lt;=X$7),R$7,I63&lt;=X$8,R$8,I63&lt;=X$9,R$9,I63&lt;=X$10,R$10,I63&lt;=X$11,R$11,I63&lt;=X$12,R$12,I63&lt;=X$13,R$13,I63&lt;=X$14,R$14,I63&lt;=X$15,R$15,I63&lt;=X$16,R$16,I63&lt;=X$17,R$17,I63&lt;=X$18,R$18,I63&lt;=X$19,R$19))</f>
        <v/>
      </c>
      <c r="L63" t="str">
        <f t="shared" si="8"/>
        <v/>
      </c>
      <c r="M63" t="str">
        <f t="shared" si="9"/>
        <v/>
      </c>
      <c r="N63" t="str">
        <f t="shared" si="10"/>
        <v/>
      </c>
      <c r="O63" t="str">
        <f t="shared" si="11"/>
        <v/>
      </c>
      <c r="P63" t="str">
        <f t="shared" si="4"/>
        <v/>
      </c>
    </row>
    <row r="64" spans="7:16" hidden="1" x14ac:dyDescent="0.25">
      <c r="G64">
        <f t="shared" si="5"/>
        <v>60</v>
      </c>
      <c r="I64">
        <v>60</v>
      </c>
      <c r="J64" s="218" t="str">
        <f t="shared" si="6"/>
        <v>Starter Batteries</v>
      </c>
      <c r="K64" t="str" cm="1">
        <f t="array" ref="K64">IF(ISERROR(_xlfn.IFS((I64&lt;=X$7),R$7,I64&lt;=X$8,R$8,I64&lt;=X$9,R$9,I64&lt;=X$10,R$10,I64&lt;=X$11,R$11,I64&lt;=X$12,R$12,I64&lt;=X$13,R$13,I64&lt;=X$14,R$14,I64&lt;=X$15,R$15,I64&lt;=X$16,R$16,I64&lt;=X$17,R$17,I64&lt;=X$18,R$18,I64&lt;=X$19,R$19)),"",_xlfn.IFS((I64&lt;=X$7),R$7,I64&lt;=X$8,R$8,I64&lt;=X$9,R$9,I64&lt;=X$10,R$10,I64&lt;=X$11,R$11,I64&lt;=X$12,R$12,I64&lt;=X$13,R$13,I64&lt;=X$14,R$14,I64&lt;=X$15,R$15,I64&lt;=X$16,R$16,I64&lt;=X$17,R$17,I64&lt;=X$18,R$18,I64&lt;=X$19,R$19))</f>
        <v/>
      </c>
      <c r="L64" t="str">
        <f t="shared" si="8"/>
        <v/>
      </c>
      <c r="M64" t="str">
        <f t="shared" si="9"/>
        <v/>
      </c>
      <c r="N64" t="str">
        <f t="shared" si="10"/>
        <v/>
      </c>
      <c r="O64" t="str">
        <f t="shared" si="11"/>
        <v/>
      </c>
      <c r="P64" t="str">
        <f t="shared" si="4"/>
        <v/>
      </c>
    </row>
    <row r="65" spans="7:16" hidden="1" x14ac:dyDescent="0.25">
      <c r="G65">
        <f t="shared" si="5"/>
        <v>61</v>
      </c>
      <c r="I65">
        <v>61</v>
      </c>
      <c r="J65" s="218" t="str">
        <f t="shared" si="6"/>
        <v>Starter Batteries</v>
      </c>
      <c r="K65" t="str" cm="1">
        <f t="array" ref="K65">IF(ISERROR(_xlfn.IFS((I65&lt;=X$7),R$7,I65&lt;=X$8,R$8,I65&lt;=X$9,R$9,I65&lt;=X$10,R$10,I65&lt;=X$11,R$11,I65&lt;=X$12,R$12,I65&lt;=X$13,R$13,I65&lt;=X$14,R$14,I65&lt;=X$15,R$15,I65&lt;=X$16,R$16,I65&lt;=X$17,R$17,I65&lt;=X$18,R$18,I65&lt;=X$19,R$19)),"",_xlfn.IFS((I65&lt;=X$7),R$7,I65&lt;=X$8,R$8,I65&lt;=X$9,R$9,I65&lt;=X$10,R$10,I65&lt;=X$11,R$11,I65&lt;=X$12,R$12,I65&lt;=X$13,R$13,I65&lt;=X$14,R$14,I65&lt;=X$15,R$15,I65&lt;=X$16,R$16,I65&lt;=X$17,R$17,I65&lt;=X$18,R$18,I65&lt;=X$19,R$19))</f>
        <v/>
      </c>
      <c r="L65" t="str">
        <f t="shared" si="8"/>
        <v/>
      </c>
      <c r="M65" t="str">
        <f t="shared" si="9"/>
        <v/>
      </c>
      <c r="N65" t="str">
        <f t="shared" si="10"/>
        <v/>
      </c>
      <c r="O65" t="str">
        <f t="shared" si="11"/>
        <v/>
      </c>
      <c r="P65" t="str">
        <f t="shared" si="4"/>
        <v/>
      </c>
    </row>
    <row r="66" spans="7:16" hidden="1" x14ac:dyDescent="0.25">
      <c r="G66">
        <f t="shared" si="5"/>
        <v>62</v>
      </c>
      <c r="I66">
        <v>62</v>
      </c>
      <c r="J66" s="218" t="str">
        <f t="shared" si="6"/>
        <v>Starter Batteries</v>
      </c>
      <c r="K66" t="str" cm="1">
        <f t="array" ref="K66">IF(ISERROR(_xlfn.IFS((I66&lt;=X$7),R$7,I66&lt;=X$8,R$8,I66&lt;=X$9,R$9,I66&lt;=X$10,R$10,I66&lt;=X$11,R$11,I66&lt;=X$12,R$12,I66&lt;=X$13,R$13,I66&lt;=X$14,R$14,I66&lt;=X$15,R$15,I66&lt;=X$16,R$16,I66&lt;=X$17,R$17,I66&lt;=X$18,R$18,I66&lt;=X$19,R$19)),"",_xlfn.IFS((I66&lt;=X$7),R$7,I66&lt;=X$8,R$8,I66&lt;=X$9,R$9,I66&lt;=X$10,R$10,I66&lt;=X$11,R$11,I66&lt;=X$12,R$12,I66&lt;=X$13,R$13,I66&lt;=X$14,R$14,I66&lt;=X$15,R$15,I66&lt;=X$16,R$16,I66&lt;=X$17,R$17,I66&lt;=X$18,R$18,I66&lt;=X$19,R$19))</f>
        <v/>
      </c>
      <c r="L66" t="str">
        <f t="shared" si="8"/>
        <v/>
      </c>
      <c r="M66" t="str">
        <f t="shared" si="9"/>
        <v/>
      </c>
      <c r="N66" t="str">
        <f t="shared" si="10"/>
        <v/>
      </c>
      <c r="O66" t="str">
        <f t="shared" si="11"/>
        <v/>
      </c>
      <c r="P66" t="str">
        <f t="shared" si="4"/>
        <v/>
      </c>
    </row>
    <row r="67" spans="7:16" hidden="1" x14ac:dyDescent="0.25">
      <c r="G67">
        <f t="shared" si="5"/>
        <v>63</v>
      </c>
      <c r="I67">
        <v>63</v>
      </c>
      <c r="J67" s="218" t="str">
        <f t="shared" si="6"/>
        <v>Starter Batteries</v>
      </c>
      <c r="K67" t="str" cm="1">
        <f t="array" ref="K67">IF(ISERROR(_xlfn.IFS((I67&lt;=X$7),R$7,I67&lt;=X$8,R$8,I67&lt;=X$9,R$9,I67&lt;=X$10,R$10,I67&lt;=X$11,R$11,I67&lt;=X$12,R$12,I67&lt;=X$13,R$13,I67&lt;=X$14,R$14,I67&lt;=X$15,R$15,I67&lt;=X$16,R$16,I67&lt;=X$17,R$17,I67&lt;=X$18,R$18,I67&lt;=X$19,R$19)),"",_xlfn.IFS((I67&lt;=X$7),R$7,I67&lt;=X$8,R$8,I67&lt;=X$9,R$9,I67&lt;=X$10,R$10,I67&lt;=X$11,R$11,I67&lt;=X$12,R$12,I67&lt;=X$13,R$13,I67&lt;=X$14,R$14,I67&lt;=X$15,R$15,I67&lt;=X$16,R$16,I67&lt;=X$17,R$17,I67&lt;=X$18,R$18,I67&lt;=X$19,R$19))</f>
        <v/>
      </c>
      <c r="L67" t="str">
        <f t="shared" si="8"/>
        <v/>
      </c>
      <c r="M67" t="str">
        <f t="shared" si="9"/>
        <v/>
      </c>
      <c r="N67" t="str">
        <f t="shared" si="10"/>
        <v/>
      </c>
      <c r="O67" t="str">
        <f t="shared" si="11"/>
        <v/>
      </c>
      <c r="P67" t="str">
        <f t="shared" si="4"/>
        <v/>
      </c>
    </row>
    <row r="68" spans="7:16" hidden="1" x14ac:dyDescent="0.25">
      <c r="G68">
        <f t="shared" si="5"/>
        <v>64</v>
      </c>
      <c r="I68">
        <v>64</v>
      </c>
      <c r="J68" s="218" t="str">
        <f t="shared" si="6"/>
        <v>Starter Batteries</v>
      </c>
      <c r="K68" t="str" cm="1">
        <f t="array" ref="K68">IF(ISERROR(_xlfn.IFS((I68&lt;=X$7),R$7,I68&lt;=X$8,R$8,I68&lt;=X$9,R$9,I68&lt;=X$10,R$10,I68&lt;=X$11,R$11,I68&lt;=X$12,R$12,I68&lt;=X$13,R$13,I68&lt;=X$14,R$14,I68&lt;=X$15,R$15,I68&lt;=X$16,R$16,I68&lt;=X$17,R$17,I68&lt;=X$18,R$18,I68&lt;=X$19,R$19)),"",_xlfn.IFS((I68&lt;=X$7),R$7,I68&lt;=X$8,R$8,I68&lt;=X$9,R$9,I68&lt;=X$10,R$10,I68&lt;=X$11,R$11,I68&lt;=X$12,R$12,I68&lt;=X$13,R$13,I68&lt;=X$14,R$14,I68&lt;=X$15,R$15,I68&lt;=X$16,R$16,I68&lt;=X$17,R$17,I68&lt;=X$18,R$18,I68&lt;=X$19,R$19))</f>
        <v/>
      </c>
      <c r="L68" t="str">
        <f t="shared" si="8"/>
        <v/>
      </c>
      <c r="M68" t="str">
        <f t="shared" si="9"/>
        <v/>
      </c>
      <c r="N68" t="str">
        <f t="shared" si="10"/>
        <v/>
      </c>
      <c r="O68" t="str">
        <f t="shared" si="11"/>
        <v/>
      </c>
      <c r="P68" t="str">
        <f t="shared" si="4"/>
        <v/>
      </c>
    </row>
    <row r="69" spans="7:16" hidden="1" x14ac:dyDescent="0.25">
      <c r="G69">
        <f t="shared" si="5"/>
        <v>65</v>
      </c>
      <c r="I69">
        <v>65</v>
      </c>
      <c r="J69" s="218" t="str">
        <f t="shared" si="6"/>
        <v>Starter Batteries</v>
      </c>
      <c r="K69" t="str" cm="1">
        <f t="array" ref="K69">IF(ISERROR(_xlfn.IFS((I69&lt;=X$7),R$7,I69&lt;=X$8,R$8,I69&lt;=X$9,R$9,I69&lt;=X$10,R$10,I69&lt;=X$11,R$11,I69&lt;=X$12,R$12,I69&lt;=X$13,R$13,I69&lt;=X$14,R$14,I69&lt;=X$15,R$15,I69&lt;=X$16,R$16,I69&lt;=X$17,R$17,I69&lt;=X$18,R$18,I69&lt;=X$19,R$19)),"",_xlfn.IFS((I69&lt;=X$7),R$7,I69&lt;=X$8,R$8,I69&lt;=X$9,R$9,I69&lt;=X$10,R$10,I69&lt;=X$11,R$11,I69&lt;=X$12,R$12,I69&lt;=X$13,R$13,I69&lt;=X$14,R$14,I69&lt;=X$15,R$15,I69&lt;=X$16,R$16,I69&lt;=X$17,R$17,I69&lt;=X$18,R$18,I69&lt;=X$19,R$19))</f>
        <v/>
      </c>
      <c r="L69" t="str">
        <f t="shared" si="8"/>
        <v/>
      </c>
      <c r="M69" t="str">
        <f t="shared" si="9"/>
        <v/>
      </c>
      <c r="N69" t="str">
        <f t="shared" si="10"/>
        <v/>
      </c>
      <c r="O69" t="str">
        <f t="shared" si="11"/>
        <v/>
      </c>
      <c r="P69" t="str">
        <f t="shared" si="4"/>
        <v/>
      </c>
    </row>
    <row r="70" spans="7:16" hidden="1" x14ac:dyDescent="0.25">
      <c r="G70">
        <f t="shared" si="5"/>
        <v>66</v>
      </c>
      <c r="I70">
        <v>66</v>
      </c>
      <c r="J70" s="218" t="str">
        <f t="shared" si="6"/>
        <v>Starter Batteries</v>
      </c>
      <c r="K70" t="str" cm="1">
        <f t="array" ref="K70">IF(ISERROR(_xlfn.IFS((I70&lt;=X$7),R$7,I70&lt;=X$8,R$8,I70&lt;=X$9,R$9,I70&lt;=X$10,R$10,I70&lt;=X$11,R$11,I70&lt;=X$12,R$12,I70&lt;=X$13,R$13,I70&lt;=X$14,R$14,I70&lt;=X$15,R$15,I70&lt;=X$16,R$16,I70&lt;=X$17,R$17,I70&lt;=X$18,R$18,I70&lt;=X$19,R$19)),"",_xlfn.IFS((I70&lt;=X$7),R$7,I70&lt;=X$8,R$8,I70&lt;=X$9,R$9,I70&lt;=X$10,R$10,I70&lt;=X$11,R$11,I70&lt;=X$12,R$12,I70&lt;=X$13,R$13,I70&lt;=X$14,R$14,I70&lt;=X$15,R$15,I70&lt;=X$16,R$16,I70&lt;=X$17,R$17,I70&lt;=X$18,R$18,I70&lt;=X$19,R$19))</f>
        <v/>
      </c>
      <c r="L70" t="str">
        <f t="shared" si="8"/>
        <v/>
      </c>
      <c r="M70" t="str">
        <f t="shared" si="9"/>
        <v/>
      </c>
      <c r="N70" t="str">
        <f t="shared" si="10"/>
        <v/>
      </c>
      <c r="O70" t="str">
        <f t="shared" si="11"/>
        <v/>
      </c>
      <c r="P70" t="str">
        <f t="shared" ref="P70:P133" si="12">IF(ISERROR(O70+$S$2),"",O70+$S$2)</f>
        <v/>
      </c>
    </row>
    <row r="71" spans="7:16" hidden="1" x14ac:dyDescent="0.25">
      <c r="G71">
        <f t="shared" ref="G71:G134" si="13">I71</f>
        <v>67</v>
      </c>
      <c r="I71">
        <v>67</v>
      </c>
      <c r="J71" s="218" t="str">
        <f t="shared" ref="J71:J134" si="14">J70</f>
        <v>Starter Batteries</v>
      </c>
      <c r="K71" t="str" cm="1">
        <f t="array" ref="K71">IF(ISERROR(_xlfn.IFS((I71&lt;=X$7),R$7,I71&lt;=X$8,R$8,I71&lt;=X$9,R$9,I71&lt;=X$10,R$10,I71&lt;=X$11,R$11,I71&lt;=X$12,R$12,I71&lt;=X$13,R$13,I71&lt;=X$14,R$14,I71&lt;=X$15,R$15,I71&lt;=X$16,R$16,I71&lt;=X$17,R$17,I71&lt;=X$18,R$18,I71&lt;=X$19,R$19)),"",_xlfn.IFS((I71&lt;=X$7),R$7,I71&lt;=X$8,R$8,I71&lt;=X$9,R$9,I71&lt;=X$10,R$10,I71&lt;=X$11,R$11,I71&lt;=X$12,R$12,I71&lt;=X$13,R$13,I71&lt;=X$14,R$14,I71&lt;=X$15,R$15,I71&lt;=X$16,R$16,I71&lt;=X$17,R$17,I71&lt;=X$18,R$18,I71&lt;=X$19,R$19))</f>
        <v/>
      </c>
      <c r="L71" t="str">
        <f t="shared" si="8"/>
        <v/>
      </c>
      <c r="M71" t="str">
        <f t="shared" si="9"/>
        <v/>
      </c>
      <c r="N71" t="str">
        <f t="shared" si="10"/>
        <v/>
      </c>
      <c r="O71" t="str">
        <f t="shared" si="11"/>
        <v/>
      </c>
      <c r="P71" t="str">
        <f t="shared" si="12"/>
        <v/>
      </c>
    </row>
    <row r="72" spans="7:16" hidden="1" x14ac:dyDescent="0.25">
      <c r="G72">
        <f t="shared" si="13"/>
        <v>68</v>
      </c>
      <c r="I72">
        <v>68</v>
      </c>
      <c r="J72" s="218" t="str">
        <f t="shared" si="14"/>
        <v>Starter Batteries</v>
      </c>
      <c r="K72" t="str" cm="1">
        <f t="array" ref="K72">IF(ISERROR(_xlfn.IFS((I72&lt;=X$7),R$7,I72&lt;=X$8,R$8,I72&lt;=X$9,R$9,I72&lt;=X$10,R$10,I72&lt;=X$11,R$11,I72&lt;=X$12,R$12,I72&lt;=X$13,R$13,I72&lt;=X$14,R$14,I72&lt;=X$15,R$15,I72&lt;=X$16,R$16,I72&lt;=X$17,R$17,I72&lt;=X$18,R$18,I72&lt;=X$19,R$19)),"",_xlfn.IFS((I72&lt;=X$7),R$7,I72&lt;=X$8,R$8,I72&lt;=X$9,R$9,I72&lt;=X$10,R$10,I72&lt;=X$11,R$11,I72&lt;=X$12,R$12,I72&lt;=X$13,R$13,I72&lt;=X$14,R$14,I72&lt;=X$15,R$15,I72&lt;=X$16,R$16,I72&lt;=X$17,R$17,I72&lt;=X$18,R$18,I72&lt;=X$19,R$19))</f>
        <v/>
      </c>
      <c r="L72" t="str">
        <f t="shared" si="8"/>
        <v/>
      </c>
      <c r="M72" t="str">
        <f t="shared" si="9"/>
        <v/>
      </c>
      <c r="N72" t="str">
        <f t="shared" si="10"/>
        <v/>
      </c>
      <c r="O72" t="str">
        <f t="shared" si="11"/>
        <v/>
      </c>
      <c r="P72" t="str">
        <f t="shared" si="12"/>
        <v/>
      </c>
    </row>
    <row r="73" spans="7:16" hidden="1" x14ac:dyDescent="0.25">
      <c r="G73">
        <f t="shared" si="13"/>
        <v>69</v>
      </c>
      <c r="I73">
        <v>69</v>
      </c>
      <c r="J73" s="218" t="str">
        <f t="shared" si="14"/>
        <v>Starter Batteries</v>
      </c>
      <c r="K73" t="str" cm="1">
        <f t="array" ref="K73">IF(ISERROR(_xlfn.IFS((I73&lt;=X$7),R$7,I73&lt;=X$8,R$8,I73&lt;=X$9,R$9,I73&lt;=X$10,R$10,I73&lt;=X$11,R$11,I73&lt;=X$12,R$12,I73&lt;=X$13,R$13,I73&lt;=X$14,R$14,I73&lt;=X$15,R$15,I73&lt;=X$16,R$16,I73&lt;=X$17,R$17,I73&lt;=X$18,R$18,I73&lt;=X$19,R$19)),"",_xlfn.IFS((I73&lt;=X$7),R$7,I73&lt;=X$8,R$8,I73&lt;=X$9,R$9,I73&lt;=X$10,R$10,I73&lt;=X$11,R$11,I73&lt;=X$12,R$12,I73&lt;=X$13,R$13,I73&lt;=X$14,R$14,I73&lt;=X$15,R$15,I73&lt;=X$16,R$16,I73&lt;=X$17,R$17,I73&lt;=X$18,R$18,I73&lt;=X$19,R$19))</f>
        <v/>
      </c>
      <c r="L73" t="str">
        <f t="shared" si="8"/>
        <v/>
      </c>
      <c r="M73" t="str">
        <f t="shared" si="9"/>
        <v/>
      </c>
      <c r="N73" t="str">
        <f t="shared" si="10"/>
        <v/>
      </c>
      <c r="O73" t="str">
        <f t="shared" si="11"/>
        <v/>
      </c>
      <c r="P73" t="str">
        <f t="shared" si="12"/>
        <v/>
      </c>
    </row>
    <row r="74" spans="7:16" hidden="1" x14ac:dyDescent="0.25">
      <c r="G74">
        <f t="shared" si="13"/>
        <v>70</v>
      </c>
      <c r="I74">
        <v>70</v>
      </c>
      <c r="J74" s="218" t="str">
        <f t="shared" si="14"/>
        <v>Starter Batteries</v>
      </c>
      <c r="K74" t="str" cm="1">
        <f t="array" ref="K74">IF(ISERROR(_xlfn.IFS((I74&lt;=X$7),R$7,I74&lt;=X$8,R$8,I74&lt;=X$9,R$9,I74&lt;=X$10,R$10,I74&lt;=X$11,R$11,I74&lt;=X$12,R$12,I74&lt;=X$13,R$13,I74&lt;=X$14,R$14,I74&lt;=X$15,R$15,I74&lt;=X$16,R$16,I74&lt;=X$17,R$17,I74&lt;=X$18,R$18,I74&lt;=X$19,R$19)),"",_xlfn.IFS((I74&lt;=X$7),R$7,I74&lt;=X$8,R$8,I74&lt;=X$9,R$9,I74&lt;=X$10,R$10,I74&lt;=X$11,R$11,I74&lt;=X$12,R$12,I74&lt;=X$13,R$13,I74&lt;=X$14,R$14,I74&lt;=X$15,R$15,I74&lt;=X$16,R$16,I74&lt;=X$17,R$17,I74&lt;=X$18,R$18,I74&lt;=X$19,R$19))</f>
        <v/>
      </c>
      <c r="L74" t="str">
        <f t="shared" si="8"/>
        <v/>
      </c>
      <c r="M74" t="str">
        <f t="shared" si="9"/>
        <v/>
      </c>
      <c r="N74" t="str">
        <f t="shared" si="10"/>
        <v/>
      </c>
      <c r="O74" t="str">
        <f t="shared" si="11"/>
        <v/>
      </c>
      <c r="P74" t="str">
        <f t="shared" si="12"/>
        <v/>
      </c>
    </row>
    <row r="75" spans="7:16" hidden="1" x14ac:dyDescent="0.25">
      <c r="G75">
        <f t="shared" si="13"/>
        <v>71</v>
      </c>
      <c r="I75">
        <v>71</v>
      </c>
      <c r="J75" s="218" t="str">
        <f t="shared" si="14"/>
        <v>Starter Batteries</v>
      </c>
      <c r="K75" t="str" cm="1">
        <f t="array" ref="K75">IF(ISERROR(_xlfn.IFS((I75&lt;=X$7),R$7,I75&lt;=X$8,R$8,I75&lt;=X$9,R$9,I75&lt;=X$10,R$10,I75&lt;=X$11,R$11,I75&lt;=X$12,R$12,I75&lt;=X$13,R$13,I75&lt;=X$14,R$14,I75&lt;=X$15,R$15,I75&lt;=X$16,R$16,I75&lt;=X$17,R$17,I75&lt;=X$18,R$18,I75&lt;=X$19,R$19)),"",_xlfn.IFS((I75&lt;=X$7),R$7,I75&lt;=X$8,R$8,I75&lt;=X$9,R$9,I75&lt;=X$10,R$10,I75&lt;=X$11,R$11,I75&lt;=X$12,R$12,I75&lt;=X$13,R$13,I75&lt;=X$14,R$14,I75&lt;=X$15,R$15,I75&lt;=X$16,R$16,I75&lt;=X$17,R$17,I75&lt;=X$18,R$18,I75&lt;=X$19,R$19))</f>
        <v/>
      </c>
      <c r="L75" t="str">
        <f t="shared" si="8"/>
        <v/>
      </c>
      <c r="M75" t="str">
        <f t="shared" si="9"/>
        <v/>
      </c>
      <c r="N75" t="str">
        <f t="shared" si="10"/>
        <v/>
      </c>
      <c r="O75" t="str">
        <f t="shared" si="11"/>
        <v/>
      </c>
      <c r="P75" t="str">
        <f t="shared" si="12"/>
        <v/>
      </c>
    </row>
    <row r="76" spans="7:16" hidden="1" x14ac:dyDescent="0.25">
      <c r="G76">
        <f t="shared" si="13"/>
        <v>72</v>
      </c>
      <c r="I76">
        <v>72</v>
      </c>
      <c r="J76" s="218" t="str">
        <f t="shared" si="14"/>
        <v>Starter Batteries</v>
      </c>
      <c r="K76" t="str" cm="1">
        <f t="array" ref="K76">IF(ISERROR(_xlfn.IFS((I76&lt;=X$7),R$7,I76&lt;=X$8,R$8,I76&lt;=X$9,R$9,I76&lt;=X$10,R$10,I76&lt;=X$11,R$11,I76&lt;=X$12,R$12,I76&lt;=X$13,R$13,I76&lt;=X$14,R$14,I76&lt;=X$15,R$15,I76&lt;=X$16,R$16,I76&lt;=X$17,R$17,I76&lt;=X$18,R$18,I76&lt;=X$19,R$19)),"",_xlfn.IFS((I76&lt;=X$7),R$7,I76&lt;=X$8,R$8,I76&lt;=X$9,R$9,I76&lt;=X$10,R$10,I76&lt;=X$11,R$11,I76&lt;=X$12,R$12,I76&lt;=X$13,R$13,I76&lt;=X$14,R$14,I76&lt;=X$15,R$15,I76&lt;=X$16,R$16,I76&lt;=X$17,R$17,I76&lt;=X$18,R$18,I76&lt;=X$19,R$19))</f>
        <v/>
      </c>
      <c r="L76" t="str">
        <f t="shared" si="8"/>
        <v/>
      </c>
      <c r="M76" t="str">
        <f t="shared" si="9"/>
        <v/>
      </c>
      <c r="N76" t="str">
        <f t="shared" si="10"/>
        <v/>
      </c>
      <c r="O76" t="str">
        <f t="shared" si="11"/>
        <v/>
      </c>
      <c r="P76" t="str">
        <f t="shared" si="12"/>
        <v/>
      </c>
    </row>
    <row r="77" spans="7:16" hidden="1" x14ac:dyDescent="0.25">
      <c r="G77">
        <f t="shared" si="13"/>
        <v>73</v>
      </c>
      <c r="I77">
        <v>73</v>
      </c>
      <c r="J77" s="218" t="str">
        <f t="shared" si="14"/>
        <v>Starter Batteries</v>
      </c>
      <c r="K77" t="str" cm="1">
        <f t="array" ref="K77">IF(ISERROR(_xlfn.IFS((I77&lt;=X$7),R$7,I77&lt;=X$8,R$8,I77&lt;=X$9,R$9,I77&lt;=X$10,R$10,I77&lt;=X$11,R$11,I77&lt;=X$12,R$12,I77&lt;=X$13,R$13,I77&lt;=X$14,R$14,I77&lt;=X$15,R$15,I77&lt;=X$16,R$16,I77&lt;=X$17,R$17,I77&lt;=X$18,R$18,I77&lt;=X$19,R$19)),"",_xlfn.IFS((I77&lt;=X$7),R$7,I77&lt;=X$8,R$8,I77&lt;=X$9,R$9,I77&lt;=X$10,R$10,I77&lt;=X$11,R$11,I77&lt;=X$12,R$12,I77&lt;=X$13,R$13,I77&lt;=X$14,R$14,I77&lt;=X$15,R$15,I77&lt;=X$16,R$16,I77&lt;=X$17,R$17,I77&lt;=X$18,R$18,I77&lt;=X$19,R$19))</f>
        <v/>
      </c>
      <c r="L77" t="str">
        <f t="shared" si="8"/>
        <v/>
      </c>
      <c r="M77" t="str">
        <f t="shared" si="9"/>
        <v/>
      </c>
      <c r="N77" t="str">
        <f t="shared" si="10"/>
        <v/>
      </c>
      <c r="O77" t="str">
        <f t="shared" si="11"/>
        <v/>
      </c>
      <c r="P77" t="str">
        <f t="shared" si="12"/>
        <v/>
      </c>
    </row>
    <row r="78" spans="7:16" hidden="1" x14ac:dyDescent="0.25">
      <c r="G78">
        <f t="shared" si="13"/>
        <v>74</v>
      </c>
      <c r="I78">
        <v>74</v>
      </c>
      <c r="J78" s="218" t="str">
        <f t="shared" si="14"/>
        <v>Starter Batteries</v>
      </c>
      <c r="K78" t="str" cm="1">
        <f t="array" ref="K78">IF(ISERROR(_xlfn.IFS((I78&lt;=X$7),R$7,I78&lt;=X$8,R$8,I78&lt;=X$9,R$9,I78&lt;=X$10,R$10,I78&lt;=X$11,R$11,I78&lt;=X$12,R$12,I78&lt;=X$13,R$13,I78&lt;=X$14,R$14,I78&lt;=X$15,R$15,I78&lt;=X$16,R$16,I78&lt;=X$17,R$17,I78&lt;=X$18,R$18,I78&lt;=X$19,R$19)),"",_xlfn.IFS((I78&lt;=X$7),R$7,I78&lt;=X$8,R$8,I78&lt;=X$9,R$9,I78&lt;=X$10,R$10,I78&lt;=X$11,R$11,I78&lt;=X$12,R$12,I78&lt;=X$13,R$13,I78&lt;=X$14,R$14,I78&lt;=X$15,R$15,I78&lt;=X$16,R$16,I78&lt;=X$17,R$17,I78&lt;=X$18,R$18,I78&lt;=X$19,R$19))</f>
        <v/>
      </c>
      <c r="L78" t="str">
        <f t="shared" si="8"/>
        <v/>
      </c>
      <c r="M78" t="str">
        <f t="shared" si="9"/>
        <v/>
      </c>
      <c r="N78" t="str">
        <f t="shared" si="10"/>
        <v/>
      </c>
      <c r="O78" t="str">
        <f t="shared" si="11"/>
        <v/>
      </c>
      <c r="P78" t="str">
        <f t="shared" si="12"/>
        <v/>
      </c>
    </row>
    <row r="79" spans="7:16" hidden="1" x14ac:dyDescent="0.25">
      <c r="G79">
        <f t="shared" si="13"/>
        <v>75</v>
      </c>
      <c r="I79">
        <v>75</v>
      </c>
      <c r="J79" s="218" t="str">
        <f t="shared" si="14"/>
        <v>Starter Batteries</v>
      </c>
      <c r="K79" t="str" cm="1">
        <f t="array" ref="K79">IF(ISERROR(_xlfn.IFS((I79&lt;=X$7),R$7,I79&lt;=X$8,R$8,I79&lt;=X$9,R$9,I79&lt;=X$10,R$10,I79&lt;=X$11,R$11,I79&lt;=X$12,R$12,I79&lt;=X$13,R$13,I79&lt;=X$14,R$14,I79&lt;=X$15,R$15,I79&lt;=X$16,R$16,I79&lt;=X$17,R$17,I79&lt;=X$18,R$18,I79&lt;=X$19,R$19)),"",_xlfn.IFS((I79&lt;=X$7),R$7,I79&lt;=X$8,R$8,I79&lt;=X$9,R$9,I79&lt;=X$10,R$10,I79&lt;=X$11,R$11,I79&lt;=X$12,R$12,I79&lt;=X$13,R$13,I79&lt;=X$14,R$14,I79&lt;=X$15,R$15,I79&lt;=X$16,R$16,I79&lt;=X$17,R$17,I79&lt;=X$18,R$18,I79&lt;=X$19,R$19))</f>
        <v/>
      </c>
      <c r="L79" t="str">
        <f t="shared" si="8"/>
        <v/>
      </c>
      <c r="M79" t="str">
        <f t="shared" si="9"/>
        <v/>
      </c>
      <c r="N79" t="str">
        <f t="shared" si="10"/>
        <v/>
      </c>
      <c r="O79" t="str">
        <f t="shared" si="11"/>
        <v/>
      </c>
      <c r="P79" t="str">
        <f t="shared" si="12"/>
        <v/>
      </c>
    </row>
    <row r="80" spans="7:16" hidden="1" x14ac:dyDescent="0.25">
      <c r="G80">
        <f t="shared" si="13"/>
        <v>76</v>
      </c>
      <c r="I80">
        <v>76</v>
      </c>
      <c r="J80" s="218" t="str">
        <f t="shared" si="14"/>
        <v>Starter Batteries</v>
      </c>
      <c r="K80" t="str" cm="1">
        <f t="array" ref="K80">IF(ISERROR(_xlfn.IFS((I80&lt;=X$7),R$7,I80&lt;=X$8,R$8,I80&lt;=X$9,R$9,I80&lt;=X$10,R$10,I80&lt;=X$11,R$11,I80&lt;=X$12,R$12,I80&lt;=X$13,R$13,I80&lt;=X$14,R$14,I80&lt;=X$15,R$15,I80&lt;=X$16,R$16,I80&lt;=X$17,R$17,I80&lt;=X$18,R$18,I80&lt;=X$19,R$19)),"",_xlfn.IFS((I80&lt;=X$7),R$7,I80&lt;=X$8,R$8,I80&lt;=X$9,R$9,I80&lt;=X$10,R$10,I80&lt;=X$11,R$11,I80&lt;=X$12,R$12,I80&lt;=X$13,R$13,I80&lt;=X$14,R$14,I80&lt;=X$15,R$15,I80&lt;=X$16,R$16,I80&lt;=X$17,R$17,I80&lt;=X$18,R$18,I80&lt;=X$19,R$19))</f>
        <v/>
      </c>
      <c r="L80" t="str">
        <f t="shared" si="8"/>
        <v/>
      </c>
      <c r="M80" t="str">
        <f t="shared" si="9"/>
        <v/>
      </c>
      <c r="N80" t="str">
        <f t="shared" si="10"/>
        <v/>
      </c>
      <c r="O80" t="str">
        <f t="shared" si="11"/>
        <v/>
      </c>
      <c r="P80" t="str">
        <f t="shared" si="12"/>
        <v/>
      </c>
    </row>
    <row r="81" spans="7:16" hidden="1" x14ac:dyDescent="0.25">
      <c r="G81">
        <f t="shared" si="13"/>
        <v>77</v>
      </c>
      <c r="I81">
        <v>77</v>
      </c>
      <c r="J81" s="218" t="str">
        <f t="shared" si="14"/>
        <v>Starter Batteries</v>
      </c>
      <c r="K81" t="str" cm="1">
        <f t="array" ref="K81">IF(ISERROR(_xlfn.IFS((I81&lt;=X$7),R$7,I81&lt;=X$8,R$8,I81&lt;=X$9,R$9,I81&lt;=X$10,R$10,I81&lt;=X$11,R$11,I81&lt;=X$12,R$12,I81&lt;=X$13,R$13,I81&lt;=X$14,R$14,I81&lt;=X$15,R$15,I81&lt;=X$16,R$16,I81&lt;=X$17,R$17,I81&lt;=X$18,R$18,I81&lt;=X$19,R$19)),"",_xlfn.IFS((I81&lt;=X$7),R$7,I81&lt;=X$8,R$8,I81&lt;=X$9,R$9,I81&lt;=X$10,R$10,I81&lt;=X$11,R$11,I81&lt;=X$12,R$12,I81&lt;=X$13,R$13,I81&lt;=X$14,R$14,I81&lt;=X$15,R$15,I81&lt;=X$16,R$16,I81&lt;=X$17,R$17,I81&lt;=X$18,R$18,I81&lt;=X$19,R$19))</f>
        <v/>
      </c>
      <c r="L81" t="str">
        <f t="shared" si="8"/>
        <v/>
      </c>
      <c r="M81" t="str">
        <f t="shared" si="9"/>
        <v/>
      </c>
      <c r="N81" t="str">
        <f t="shared" si="10"/>
        <v/>
      </c>
      <c r="O81" t="str">
        <f t="shared" si="11"/>
        <v/>
      </c>
      <c r="P81" t="str">
        <f t="shared" si="12"/>
        <v/>
      </c>
    </row>
    <row r="82" spans="7:16" hidden="1" x14ac:dyDescent="0.25">
      <c r="G82">
        <f t="shared" si="13"/>
        <v>78</v>
      </c>
      <c r="I82">
        <v>78</v>
      </c>
      <c r="J82" s="218" t="str">
        <f t="shared" si="14"/>
        <v>Starter Batteries</v>
      </c>
      <c r="K82" t="str" cm="1">
        <f t="array" ref="K82">IF(ISERROR(_xlfn.IFS((I82&lt;=X$7),R$7,I82&lt;=X$8,R$8,I82&lt;=X$9,R$9,I82&lt;=X$10,R$10,I82&lt;=X$11,R$11,I82&lt;=X$12,R$12,I82&lt;=X$13,R$13,I82&lt;=X$14,R$14,I82&lt;=X$15,R$15,I82&lt;=X$16,R$16,I82&lt;=X$17,R$17,I82&lt;=X$18,R$18,I82&lt;=X$19,R$19)),"",_xlfn.IFS((I82&lt;=X$7),R$7,I82&lt;=X$8,R$8,I82&lt;=X$9,R$9,I82&lt;=X$10,R$10,I82&lt;=X$11,R$11,I82&lt;=X$12,R$12,I82&lt;=X$13,R$13,I82&lt;=X$14,R$14,I82&lt;=X$15,R$15,I82&lt;=X$16,R$16,I82&lt;=X$17,R$17,I82&lt;=X$18,R$18,I82&lt;=X$19,R$19))</f>
        <v/>
      </c>
      <c r="L82" t="str">
        <f t="shared" si="8"/>
        <v/>
      </c>
      <c r="M82" t="str">
        <f t="shared" si="9"/>
        <v/>
      </c>
      <c r="N82" t="str">
        <f t="shared" si="10"/>
        <v/>
      </c>
      <c r="O82" t="str">
        <f t="shared" si="11"/>
        <v/>
      </c>
      <c r="P82" t="str">
        <f t="shared" si="12"/>
        <v/>
      </c>
    </row>
    <row r="83" spans="7:16" hidden="1" x14ac:dyDescent="0.25">
      <c r="G83">
        <f t="shared" si="13"/>
        <v>79</v>
      </c>
      <c r="I83">
        <v>79</v>
      </c>
      <c r="J83" s="218" t="str">
        <f t="shared" si="14"/>
        <v>Starter Batteries</v>
      </c>
      <c r="K83" t="str" cm="1">
        <f t="array" ref="K83">IF(ISERROR(_xlfn.IFS((I83&lt;=X$7),R$7,I83&lt;=X$8,R$8,I83&lt;=X$9,R$9,I83&lt;=X$10,R$10,I83&lt;=X$11,R$11,I83&lt;=X$12,R$12,I83&lt;=X$13,R$13,I83&lt;=X$14,R$14,I83&lt;=X$15,R$15,I83&lt;=X$16,R$16,I83&lt;=X$17,R$17,I83&lt;=X$18,R$18,I83&lt;=X$19,R$19)),"",_xlfn.IFS((I83&lt;=X$7),R$7,I83&lt;=X$8,R$8,I83&lt;=X$9,R$9,I83&lt;=X$10,R$10,I83&lt;=X$11,R$11,I83&lt;=X$12,R$12,I83&lt;=X$13,R$13,I83&lt;=X$14,R$14,I83&lt;=X$15,R$15,I83&lt;=X$16,R$16,I83&lt;=X$17,R$17,I83&lt;=X$18,R$18,I83&lt;=X$19,R$19))</f>
        <v/>
      </c>
      <c r="L83" t="str">
        <f t="shared" si="8"/>
        <v/>
      </c>
      <c r="M83" t="str">
        <f t="shared" si="9"/>
        <v/>
      </c>
      <c r="N83" t="str">
        <f t="shared" si="10"/>
        <v/>
      </c>
      <c r="O83" t="str">
        <f t="shared" si="11"/>
        <v/>
      </c>
      <c r="P83" t="str">
        <f t="shared" si="12"/>
        <v/>
      </c>
    </row>
    <row r="84" spans="7:16" hidden="1" x14ac:dyDescent="0.25">
      <c r="G84">
        <f t="shared" si="13"/>
        <v>80</v>
      </c>
      <c r="I84">
        <v>80</v>
      </c>
      <c r="J84" s="218" t="str">
        <f t="shared" si="14"/>
        <v>Starter Batteries</v>
      </c>
      <c r="K84" t="str" cm="1">
        <f t="array" ref="K84">IF(ISERROR(_xlfn.IFS((I84&lt;=X$7),R$7,I84&lt;=X$8,R$8,I84&lt;=X$9,R$9,I84&lt;=X$10,R$10,I84&lt;=X$11,R$11,I84&lt;=X$12,R$12,I84&lt;=X$13,R$13,I84&lt;=X$14,R$14,I84&lt;=X$15,R$15,I84&lt;=X$16,R$16,I84&lt;=X$17,R$17,I84&lt;=X$18,R$18,I84&lt;=X$19,R$19)),"",_xlfn.IFS((I84&lt;=X$7),R$7,I84&lt;=X$8,R$8,I84&lt;=X$9,R$9,I84&lt;=X$10,R$10,I84&lt;=X$11,R$11,I84&lt;=X$12,R$12,I84&lt;=X$13,R$13,I84&lt;=X$14,R$14,I84&lt;=X$15,R$15,I84&lt;=X$16,R$16,I84&lt;=X$17,R$17,I84&lt;=X$18,R$18,I84&lt;=X$19,R$19))</f>
        <v/>
      </c>
      <c r="L84" t="str">
        <f t="shared" si="8"/>
        <v/>
      </c>
      <c r="M84" t="str">
        <f t="shared" si="9"/>
        <v/>
      </c>
      <c r="N84" t="str">
        <f t="shared" si="10"/>
        <v/>
      </c>
      <c r="O84" t="str">
        <f t="shared" si="11"/>
        <v/>
      </c>
      <c r="P84" t="str">
        <f t="shared" si="12"/>
        <v/>
      </c>
    </row>
    <row r="85" spans="7:16" hidden="1" x14ac:dyDescent="0.25">
      <c r="G85">
        <f t="shared" si="13"/>
        <v>81</v>
      </c>
      <c r="I85">
        <v>81</v>
      </c>
      <c r="J85" s="218" t="str">
        <f t="shared" si="14"/>
        <v>Starter Batteries</v>
      </c>
      <c r="K85" t="str" cm="1">
        <f t="array" ref="K85">IF(ISERROR(_xlfn.IFS((I85&lt;=X$7),R$7,I85&lt;=X$8,R$8,I85&lt;=X$9,R$9,I85&lt;=X$10,R$10,I85&lt;=X$11,R$11,I85&lt;=X$12,R$12,I85&lt;=X$13,R$13,I85&lt;=X$14,R$14,I85&lt;=X$15,R$15,I85&lt;=X$16,R$16,I85&lt;=X$17,R$17,I85&lt;=X$18,R$18,I85&lt;=X$19,R$19)),"",_xlfn.IFS((I85&lt;=X$7),R$7,I85&lt;=X$8,R$8,I85&lt;=X$9,R$9,I85&lt;=X$10,R$10,I85&lt;=X$11,R$11,I85&lt;=X$12,R$12,I85&lt;=X$13,R$13,I85&lt;=X$14,R$14,I85&lt;=X$15,R$15,I85&lt;=X$16,R$16,I85&lt;=X$17,R$17,I85&lt;=X$18,R$18,I85&lt;=X$19,R$19))</f>
        <v/>
      </c>
      <c r="L85" t="str">
        <f t="shared" si="8"/>
        <v/>
      </c>
      <c r="M85" t="str">
        <f t="shared" si="9"/>
        <v/>
      </c>
      <c r="N85" t="str">
        <f t="shared" si="10"/>
        <v/>
      </c>
      <c r="O85" t="str">
        <f t="shared" si="11"/>
        <v/>
      </c>
      <c r="P85" t="str">
        <f t="shared" si="12"/>
        <v/>
      </c>
    </row>
    <row r="86" spans="7:16" hidden="1" x14ac:dyDescent="0.25">
      <c r="G86">
        <f t="shared" si="13"/>
        <v>82</v>
      </c>
      <c r="I86">
        <v>82</v>
      </c>
      <c r="J86" s="218" t="str">
        <f t="shared" si="14"/>
        <v>Starter Batteries</v>
      </c>
      <c r="K86" t="str" cm="1">
        <f t="array" ref="K86">IF(ISERROR(_xlfn.IFS((I86&lt;=X$7),R$7,I86&lt;=X$8,R$8,I86&lt;=X$9,R$9,I86&lt;=X$10,R$10,I86&lt;=X$11,R$11,I86&lt;=X$12,R$12,I86&lt;=X$13,R$13,I86&lt;=X$14,R$14,I86&lt;=X$15,R$15,I86&lt;=X$16,R$16,I86&lt;=X$17,R$17,I86&lt;=X$18,R$18,I86&lt;=X$19,R$19)),"",_xlfn.IFS((I86&lt;=X$7),R$7,I86&lt;=X$8,R$8,I86&lt;=X$9,R$9,I86&lt;=X$10,R$10,I86&lt;=X$11,R$11,I86&lt;=X$12,R$12,I86&lt;=X$13,R$13,I86&lt;=X$14,R$14,I86&lt;=X$15,R$15,I86&lt;=X$16,R$16,I86&lt;=X$17,R$17,I86&lt;=X$18,R$18,I86&lt;=X$19,R$19))</f>
        <v/>
      </c>
      <c r="L86" t="str">
        <f t="shared" si="8"/>
        <v/>
      </c>
      <c r="M86" t="str">
        <f t="shared" si="9"/>
        <v/>
      </c>
      <c r="N86" t="str">
        <f t="shared" si="10"/>
        <v/>
      </c>
      <c r="O86" t="str">
        <f t="shared" si="11"/>
        <v/>
      </c>
      <c r="P86" t="str">
        <f t="shared" si="12"/>
        <v/>
      </c>
    </row>
    <row r="87" spans="7:16" hidden="1" x14ac:dyDescent="0.25">
      <c r="G87">
        <f t="shared" si="13"/>
        <v>83</v>
      </c>
      <c r="I87">
        <v>83</v>
      </c>
      <c r="J87" s="218" t="str">
        <f t="shared" si="14"/>
        <v>Starter Batteries</v>
      </c>
      <c r="K87" t="str" cm="1">
        <f t="array" ref="K87">IF(ISERROR(_xlfn.IFS((I87&lt;=X$7),R$7,I87&lt;=X$8,R$8,I87&lt;=X$9,R$9,I87&lt;=X$10,R$10,I87&lt;=X$11,R$11,I87&lt;=X$12,R$12,I87&lt;=X$13,R$13,I87&lt;=X$14,R$14,I87&lt;=X$15,R$15,I87&lt;=X$16,R$16,I87&lt;=X$17,R$17,I87&lt;=X$18,R$18,I87&lt;=X$19,R$19)),"",_xlfn.IFS((I87&lt;=X$7),R$7,I87&lt;=X$8,R$8,I87&lt;=X$9,R$9,I87&lt;=X$10,R$10,I87&lt;=X$11,R$11,I87&lt;=X$12,R$12,I87&lt;=X$13,R$13,I87&lt;=X$14,R$14,I87&lt;=X$15,R$15,I87&lt;=X$16,R$16,I87&lt;=X$17,R$17,I87&lt;=X$18,R$18,I87&lt;=X$19,R$19))</f>
        <v/>
      </c>
      <c r="L87" t="str">
        <f t="shared" si="8"/>
        <v/>
      </c>
      <c r="M87" t="str">
        <f t="shared" si="9"/>
        <v/>
      </c>
      <c r="N87" t="str">
        <f t="shared" si="10"/>
        <v/>
      </c>
      <c r="O87" t="str">
        <f t="shared" si="11"/>
        <v/>
      </c>
      <c r="P87" t="str">
        <f t="shared" si="12"/>
        <v/>
      </c>
    </row>
    <row r="88" spans="7:16" hidden="1" x14ac:dyDescent="0.25">
      <c r="G88">
        <f t="shared" si="13"/>
        <v>84</v>
      </c>
      <c r="I88">
        <v>84</v>
      </c>
      <c r="J88" s="218" t="str">
        <f t="shared" si="14"/>
        <v>Starter Batteries</v>
      </c>
      <c r="K88" t="str" cm="1">
        <f t="array" ref="K88">IF(ISERROR(_xlfn.IFS((I88&lt;=X$7),R$7,I88&lt;=X$8,R$8,I88&lt;=X$9,R$9,I88&lt;=X$10,R$10,I88&lt;=X$11,R$11,I88&lt;=X$12,R$12,I88&lt;=X$13,R$13,I88&lt;=X$14,R$14,I88&lt;=X$15,R$15,I88&lt;=X$16,R$16,I88&lt;=X$17,R$17,I88&lt;=X$18,R$18,I88&lt;=X$19,R$19)),"",_xlfn.IFS((I88&lt;=X$7),R$7,I88&lt;=X$8,R$8,I88&lt;=X$9,R$9,I88&lt;=X$10,R$10,I88&lt;=X$11,R$11,I88&lt;=X$12,R$12,I88&lt;=X$13,R$13,I88&lt;=X$14,R$14,I88&lt;=X$15,R$15,I88&lt;=X$16,R$16,I88&lt;=X$17,R$17,I88&lt;=X$18,R$18,I88&lt;=X$19,R$19))</f>
        <v/>
      </c>
      <c r="L88" t="str">
        <f t="shared" si="8"/>
        <v/>
      </c>
      <c r="M88" t="str">
        <f t="shared" si="9"/>
        <v/>
      </c>
      <c r="N88" t="str">
        <f t="shared" si="10"/>
        <v/>
      </c>
      <c r="O88" t="str">
        <f t="shared" si="11"/>
        <v/>
      </c>
      <c r="P88" t="str">
        <f t="shared" si="12"/>
        <v/>
      </c>
    </row>
    <row r="89" spans="7:16" hidden="1" x14ac:dyDescent="0.25">
      <c r="G89">
        <f t="shared" si="13"/>
        <v>85</v>
      </c>
      <c r="I89">
        <v>85</v>
      </c>
      <c r="J89" s="218" t="str">
        <f t="shared" si="14"/>
        <v>Starter Batteries</v>
      </c>
      <c r="K89" t="str" cm="1">
        <f t="array" ref="K89">IF(ISERROR(_xlfn.IFS((I89&lt;=X$7),R$7,I89&lt;=X$8,R$8,I89&lt;=X$9,R$9,I89&lt;=X$10,R$10,I89&lt;=X$11,R$11,I89&lt;=X$12,R$12,I89&lt;=X$13,R$13,I89&lt;=X$14,R$14,I89&lt;=X$15,R$15,I89&lt;=X$16,R$16,I89&lt;=X$17,R$17,I89&lt;=X$18,R$18,I89&lt;=X$19,R$19)),"",_xlfn.IFS((I89&lt;=X$7),R$7,I89&lt;=X$8,R$8,I89&lt;=X$9,R$9,I89&lt;=X$10,R$10,I89&lt;=X$11,R$11,I89&lt;=X$12,R$12,I89&lt;=X$13,R$13,I89&lt;=X$14,R$14,I89&lt;=X$15,R$15,I89&lt;=X$16,R$16,I89&lt;=X$17,R$17,I89&lt;=X$18,R$18,I89&lt;=X$19,R$19))</f>
        <v/>
      </c>
      <c r="L89" t="str">
        <f t="shared" si="8"/>
        <v/>
      </c>
      <c r="M89" t="str">
        <f t="shared" si="9"/>
        <v/>
      </c>
      <c r="N89" t="str">
        <f t="shared" si="10"/>
        <v/>
      </c>
      <c r="O89" t="str">
        <f t="shared" si="11"/>
        <v/>
      </c>
      <c r="P89" t="str">
        <f t="shared" si="12"/>
        <v/>
      </c>
    </row>
    <row r="90" spans="7:16" hidden="1" x14ac:dyDescent="0.25">
      <c r="G90">
        <f t="shared" si="13"/>
        <v>86</v>
      </c>
      <c r="I90">
        <v>86</v>
      </c>
      <c r="J90" s="218" t="str">
        <f t="shared" si="14"/>
        <v>Starter Batteries</v>
      </c>
      <c r="K90" t="str" cm="1">
        <f t="array" ref="K90">IF(ISERROR(_xlfn.IFS((I90&lt;=X$7),R$7,I90&lt;=X$8,R$8,I90&lt;=X$9,R$9,I90&lt;=X$10,R$10,I90&lt;=X$11,R$11,I90&lt;=X$12,R$12,I90&lt;=X$13,R$13,I90&lt;=X$14,R$14,I90&lt;=X$15,R$15,I90&lt;=X$16,R$16,I90&lt;=X$17,R$17,I90&lt;=X$18,R$18,I90&lt;=X$19,R$19)),"",_xlfn.IFS((I90&lt;=X$7),R$7,I90&lt;=X$8,R$8,I90&lt;=X$9,R$9,I90&lt;=X$10,R$10,I90&lt;=X$11,R$11,I90&lt;=X$12,R$12,I90&lt;=X$13,R$13,I90&lt;=X$14,R$14,I90&lt;=X$15,R$15,I90&lt;=X$16,R$16,I90&lt;=X$17,R$17,I90&lt;=X$18,R$18,I90&lt;=X$19,R$19))</f>
        <v/>
      </c>
      <c r="L90" t="str">
        <f t="shared" si="8"/>
        <v/>
      </c>
      <c r="M90" t="str">
        <f t="shared" si="9"/>
        <v/>
      </c>
      <c r="N90" t="str">
        <f t="shared" si="10"/>
        <v/>
      </c>
      <c r="O90" t="str">
        <f t="shared" si="11"/>
        <v/>
      </c>
      <c r="P90" t="str">
        <f t="shared" si="12"/>
        <v/>
      </c>
    </row>
    <row r="91" spans="7:16" hidden="1" x14ac:dyDescent="0.25">
      <c r="G91">
        <f t="shared" si="13"/>
        <v>87</v>
      </c>
      <c r="I91">
        <v>87</v>
      </c>
      <c r="J91" s="218" t="str">
        <f t="shared" si="14"/>
        <v>Starter Batteries</v>
      </c>
      <c r="K91" t="str" cm="1">
        <f t="array" ref="K91">IF(ISERROR(_xlfn.IFS((I91&lt;=X$7),R$7,I91&lt;=X$8,R$8,I91&lt;=X$9,R$9,I91&lt;=X$10,R$10,I91&lt;=X$11,R$11,I91&lt;=X$12,R$12,I91&lt;=X$13,R$13,I91&lt;=X$14,R$14,I91&lt;=X$15,R$15,I91&lt;=X$16,R$16,I91&lt;=X$17,R$17,I91&lt;=X$18,R$18,I91&lt;=X$19,R$19)),"",_xlfn.IFS((I91&lt;=X$7),R$7,I91&lt;=X$8,R$8,I91&lt;=X$9,R$9,I91&lt;=X$10,R$10,I91&lt;=X$11,R$11,I91&lt;=X$12,R$12,I91&lt;=X$13,R$13,I91&lt;=X$14,R$14,I91&lt;=X$15,R$15,I91&lt;=X$16,R$16,I91&lt;=X$17,R$17,I91&lt;=X$18,R$18,I91&lt;=X$19,R$19))</f>
        <v/>
      </c>
      <c r="L91" t="str">
        <f t="shared" si="8"/>
        <v/>
      </c>
      <c r="M91" t="str">
        <f t="shared" si="9"/>
        <v/>
      </c>
      <c r="N91" t="str">
        <f t="shared" si="10"/>
        <v/>
      </c>
      <c r="O91" t="str">
        <f t="shared" si="11"/>
        <v/>
      </c>
      <c r="P91" t="str">
        <f t="shared" si="12"/>
        <v/>
      </c>
    </row>
    <row r="92" spans="7:16" hidden="1" x14ac:dyDescent="0.25">
      <c r="G92">
        <f t="shared" si="13"/>
        <v>88</v>
      </c>
      <c r="I92">
        <v>88</v>
      </c>
      <c r="J92" s="218" t="str">
        <f t="shared" si="14"/>
        <v>Starter Batteries</v>
      </c>
      <c r="K92" t="str" cm="1">
        <f t="array" ref="K92">IF(ISERROR(_xlfn.IFS((I92&lt;=X$7),R$7,I92&lt;=X$8,R$8,I92&lt;=X$9,R$9,I92&lt;=X$10,R$10,I92&lt;=X$11,R$11,I92&lt;=X$12,R$12,I92&lt;=X$13,R$13,I92&lt;=X$14,R$14,I92&lt;=X$15,R$15,I92&lt;=X$16,R$16,I92&lt;=X$17,R$17,I92&lt;=X$18,R$18,I92&lt;=X$19,R$19)),"",_xlfn.IFS((I92&lt;=X$7),R$7,I92&lt;=X$8,R$8,I92&lt;=X$9,R$9,I92&lt;=X$10,R$10,I92&lt;=X$11,R$11,I92&lt;=X$12,R$12,I92&lt;=X$13,R$13,I92&lt;=X$14,R$14,I92&lt;=X$15,R$15,I92&lt;=X$16,R$16,I92&lt;=X$17,R$17,I92&lt;=X$18,R$18,I92&lt;=X$19,R$19))</f>
        <v/>
      </c>
      <c r="L92" t="str">
        <f t="shared" ref="L92:L155" si="15">IF(ISERROR(VLOOKUP(K92,R:X,2,FALSE)),"",VLOOKUP(K92,R:X,2,FALSE))</f>
        <v/>
      </c>
      <c r="M92" t="str">
        <f t="shared" ref="M92:M155" si="16">IF(ISERROR(VLOOKUP(K92,R:X,3,FALSE)),"",VLOOKUP(K92,R:X,3,FALSE))</f>
        <v/>
      </c>
      <c r="N92" t="str">
        <f t="shared" ref="N92:N155" si="17">IF(ISERROR(VLOOKUP(K92,R:X,5,FALSE)),"",VLOOKUP(K92,R:X,5,FALSE))</f>
        <v/>
      </c>
      <c r="O92" t="str">
        <f t="shared" ref="O92:O155" si="18">IF(ISERROR(VLOOKUP(K92,R:X,4,FALSE)*N92),"",VLOOKUP(K92,R:X,4,FALSE)*N92)</f>
        <v/>
      </c>
      <c r="P92" t="str">
        <f t="shared" si="12"/>
        <v/>
      </c>
    </row>
    <row r="93" spans="7:16" hidden="1" x14ac:dyDescent="0.25">
      <c r="G93">
        <f t="shared" si="13"/>
        <v>89</v>
      </c>
      <c r="I93">
        <v>89</v>
      </c>
      <c r="J93" s="218" t="str">
        <f t="shared" si="14"/>
        <v>Starter Batteries</v>
      </c>
      <c r="K93" t="str" cm="1">
        <f t="array" ref="K93">IF(ISERROR(_xlfn.IFS((I93&lt;=X$7),R$7,I93&lt;=X$8,R$8,I93&lt;=X$9,R$9,I93&lt;=X$10,R$10,I93&lt;=X$11,R$11,I93&lt;=X$12,R$12,I93&lt;=X$13,R$13,I93&lt;=X$14,R$14,I93&lt;=X$15,R$15,I93&lt;=X$16,R$16,I93&lt;=X$17,R$17,I93&lt;=X$18,R$18,I93&lt;=X$19,R$19)),"",_xlfn.IFS((I93&lt;=X$7),R$7,I93&lt;=X$8,R$8,I93&lt;=X$9,R$9,I93&lt;=X$10,R$10,I93&lt;=X$11,R$11,I93&lt;=X$12,R$12,I93&lt;=X$13,R$13,I93&lt;=X$14,R$14,I93&lt;=X$15,R$15,I93&lt;=X$16,R$16,I93&lt;=X$17,R$17,I93&lt;=X$18,R$18,I93&lt;=X$19,R$19))</f>
        <v/>
      </c>
      <c r="L93" t="str">
        <f t="shared" si="15"/>
        <v/>
      </c>
      <c r="M93" t="str">
        <f t="shared" si="16"/>
        <v/>
      </c>
      <c r="N93" t="str">
        <f t="shared" si="17"/>
        <v/>
      </c>
      <c r="O93" t="str">
        <f t="shared" si="18"/>
        <v/>
      </c>
      <c r="P93" t="str">
        <f t="shared" si="12"/>
        <v/>
      </c>
    </row>
    <row r="94" spans="7:16" hidden="1" x14ac:dyDescent="0.25">
      <c r="G94">
        <f t="shared" si="13"/>
        <v>90</v>
      </c>
      <c r="I94">
        <v>90</v>
      </c>
      <c r="J94" s="218" t="str">
        <f t="shared" si="14"/>
        <v>Starter Batteries</v>
      </c>
      <c r="K94" t="str" cm="1">
        <f t="array" ref="K94">IF(ISERROR(_xlfn.IFS((I94&lt;=X$7),R$7,I94&lt;=X$8,R$8,I94&lt;=X$9,R$9,I94&lt;=X$10,R$10,I94&lt;=X$11,R$11,I94&lt;=X$12,R$12,I94&lt;=X$13,R$13,I94&lt;=X$14,R$14,I94&lt;=X$15,R$15,I94&lt;=X$16,R$16,I94&lt;=X$17,R$17,I94&lt;=X$18,R$18,I94&lt;=X$19,R$19)),"",_xlfn.IFS((I94&lt;=X$7),R$7,I94&lt;=X$8,R$8,I94&lt;=X$9,R$9,I94&lt;=X$10,R$10,I94&lt;=X$11,R$11,I94&lt;=X$12,R$12,I94&lt;=X$13,R$13,I94&lt;=X$14,R$14,I94&lt;=X$15,R$15,I94&lt;=X$16,R$16,I94&lt;=X$17,R$17,I94&lt;=X$18,R$18,I94&lt;=X$19,R$19))</f>
        <v/>
      </c>
      <c r="L94" t="str">
        <f t="shared" si="15"/>
        <v/>
      </c>
      <c r="M94" t="str">
        <f t="shared" si="16"/>
        <v/>
      </c>
      <c r="N94" t="str">
        <f t="shared" si="17"/>
        <v/>
      </c>
      <c r="O94" t="str">
        <f t="shared" si="18"/>
        <v/>
      </c>
      <c r="P94" t="str">
        <f t="shared" si="12"/>
        <v/>
      </c>
    </row>
    <row r="95" spans="7:16" hidden="1" x14ac:dyDescent="0.25">
      <c r="G95">
        <f t="shared" si="13"/>
        <v>91</v>
      </c>
      <c r="I95">
        <v>91</v>
      </c>
      <c r="J95" s="218" t="str">
        <f t="shared" si="14"/>
        <v>Starter Batteries</v>
      </c>
      <c r="K95" t="str" cm="1">
        <f t="array" ref="K95">IF(ISERROR(_xlfn.IFS((I95&lt;=X$7),R$7,I95&lt;=X$8,R$8,I95&lt;=X$9,R$9,I95&lt;=X$10,R$10,I95&lt;=X$11,R$11,I95&lt;=X$12,R$12,I95&lt;=X$13,R$13,I95&lt;=X$14,R$14,I95&lt;=X$15,R$15,I95&lt;=X$16,R$16,I95&lt;=X$17,R$17,I95&lt;=X$18,R$18,I95&lt;=X$19,R$19)),"",_xlfn.IFS((I95&lt;=X$7),R$7,I95&lt;=X$8,R$8,I95&lt;=X$9,R$9,I95&lt;=X$10,R$10,I95&lt;=X$11,R$11,I95&lt;=X$12,R$12,I95&lt;=X$13,R$13,I95&lt;=X$14,R$14,I95&lt;=X$15,R$15,I95&lt;=X$16,R$16,I95&lt;=X$17,R$17,I95&lt;=X$18,R$18,I95&lt;=X$19,R$19))</f>
        <v/>
      </c>
      <c r="L95" t="str">
        <f t="shared" si="15"/>
        <v/>
      </c>
      <c r="M95" t="str">
        <f t="shared" si="16"/>
        <v/>
      </c>
      <c r="N95" t="str">
        <f t="shared" si="17"/>
        <v/>
      </c>
      <c r="O95" t="str">
        <f t="shared" si="18"/>
        <v/>
      </c>
      <c r="P95" t="str">
        <f t="shared" si="12"/>
        <v/>
      </c>
    </row>
    <row r="96" spans="7:16" hidden="1" x14ac:dyDescent="0.25">
      <c r="G96">
        <f t="shared" si="13"/>
        <v>92</v>
      </c>
      <c r="I96">
        <v>92</v>
      </c>
      <c r="J96" s="218" t="str">
        <f t="shared" si="14"/>
        <v>Starter Batteries</v>
      </c>
      <c r="K96" t="str" cm="1">
        <f t="array" ref="K96">IF(ISERROR(_xlfn.IFS((I96&lt;=X$7),R$7,I96&lt;=X$8,R$8,I96&lt;=X$9,R$9,I96&lt;=X$10,R$10,I96&lt;=X$11,R$11,I96&lt;=X$12,R$12,I96&lt;=X$13,R$13,I96&lt;=X$14,R$14,I96&lt;=X$15,R$15,I96&lt;=X$16,R$16,I96&lt;=X$17,R$17,I96&lt;=X$18,R$18,I96&lt;=X$19,R$19)),"",_xlfn.IFS((I96&lt;=X$7),R$7,I96&lt;=X$8,R$8,I96&lt;=X$9,R$9,I96&lt;=X$10,R$10,I96&lt;=X$11,R$11,I96&lt;=X$12,R$12,I96&lt;=X$13,R$13,I96&lt;=X$14,R$14,I96&lt;=X$15,R$15,I96&lt;=X$16,R$16,I96&lt;=X$17,R$17,I96&lt;=X$18,R$18,I96&lt;=X$19,R$19))</f>
        <v/>
      </c>
      <c r="L96" t="str">
        <f t="shared" si="15"/>
        <v/>
      </c>
      <c r="M96" t="str">
        <f t="shared" si="16"/>
        <v/>
      </c>
      <c r="N96" t="str">
        <f t="shared" si="17"/>
        <v/>
      </c>
      <c r="O96" t="str">
        <f t="shared" si="18"/>
        <v/>
      </c>
      <c r="P96" t="str">
        <f t="shared" si="12"/>
        <v/>
      </c>
    </row>
    <row r="97" spans="7:16" hidden="1" x14ac:dyDescent="0.25">
      <c r="G97">
        <f t="shared" si="13"/>
        <v>93</v>
      </c>
      <c r="I97">
        <v>93</v>
      </c>
      <c r="J97" s="218" t="str">
        <f t="shared" si="14"/>
        <v>Starter Batteries</v>
      </c>
      <c r="K97" t="str" cm="1">
        <f t="array" ref="K97">IF(ISERROR(_xlfn.IFS((I97&lt;=X$7),R$7,I97&lt;=X$8,R$8,I97&lt;=X$9,R$9,I97&lt;=X$10,R$10,I97&lt;=X$11,R$11,I97&lt;=X$12,R$12,I97&lt;=X$13,R$13,I97&lt;=X$14,R$14,I97&lt;=X$15,R$15,I97&lt;=X$16,R$16,I97&lt;=X$17,R$17,I97&lt;=X$18,R$18,I97&lt;=X$19,R$19)),"",_xlfn.IFS((I97&lt;=X$7),R$7,I97&lt;=X$8,R$8,I97&lt;=X$9,R$9,I97&lt;=X$10,R$10,I97&lt;=X$11,R$11,I97&lt;=X$12,R$12,I97&lt;=X$13,R$13,I97&lt;=X$14,R$14,I97&lt;=X$15,R$15,I97&lt;=X$16,R$16,I97&lt;=X$17,R$17,I97&lt;=X$18,R$18,I97&lt;=X$19,R$19))</f>
        <v/>
      </c>
      <c r="L97" t="str">
        <f t="shared" si="15"/>
        <v/>
      </c>
      <c r="M97" t="str">
        <f t="shared" si="16"/>
        <v/>
      </c>
      <c r="N97" t="str">
        <f t="shared" si="17"/>
        <v/>
      </c>
      <c r="O97" t="str">
        <f t="shared" si="18"/>
        <v/>
      </c>
      <c r="P97" t="str">
        <f t="shared" si="12"/>
        <v/>
      </c>
    </row>
    <row r="98" spans="7:16" hidden="1" x14ac:dyDescent="0.25">
      <c r="G98">
        <f t="shared" si="13"/>
        <v>94</v>
      </c>
      <c r="I98">
        <v>94</v>
      </c>
      <c r="J98" s="218" t="str">
        <f t="shared" si="14"/>
        <v>Starter Batteries</v>
      </c>
      <c r="K98" t="str" cm="1">
        <f t="array" ref="K98">IF(ISERROR(_xlfn.IFS((I98&lt;=X$7),R$7,I98&lt;=X$8,R$8,I98&lt;=X$9,R$9,I98&lt;=X$10,R$10,I98&lt;=X$11,R$11,I98&lt;=X$12,R$12,I98&lt;=X$13,R$13,I98&lt;=X$14,R$14,I98&lt;=X$15,R$15,I98&lt;=X$16,R$16,I98&lt;=X$17,R$17,I98&lt;=X$18,R$18,I98&lt;=X$19,R$19)),"",_xlfn.IFS((I98&lt;=X$7),R$7,I98&lt;=X$8,R$8,I98&lt;=X$9,R$9,I98&lt;=X$10,R$10,I98&lt;=X$11,R$11,I98&lt;=X$12,R$12,I98&lt;=X$13,R$13,I98&lt;=X$14,R$14,I98&lt;=X$15,R$15,I98&lt;=X$16,R$16,I98&lt;=X$17,R$17,I98&lt;=X$18,R$18,I98&lt;=X$19,R$19))</f>
        <v/>
      </c>
      <c r="L98" t="str">
        <f t="shared" si="15"/>
        <v/>
      </c>
      <c r="M98" t="str">
        <f t="shared" si="16"/>
        <v/>
      </c>
      <c r="N98" t="str">
        <f t="shared" si="17"/>
        <v/>
      </c>
      <c r="O98" t="str">
        <f t="shared" si="18"/>
        <v/>
      </c>
      <c r="P98" t="str">
        <f t="shared" si="12"/>
        <v/>
      </c>
    </row>
    <row r="99" spans="7:16" hidden="1" x14ac:dyDescent="0.25">
      <c r="G99">
        <f t="shared" si="13"/>
        <v>95</v>
      </c>
      <c r="I99">
        <v>95</v>
      </c>
      <c r="J99" s="218" t="str">
        <f t="shared" si="14"/>
        <v>Starter Batteries</v>
      </c>
      <c r="K99" t="str" cm="1">
        <f t="array" ref="K99">IF(ISERROR(_xlfn.IFS((I99&lt;=X$7),R$7,I99&lt;=X$8,R$8,I99&lt;=X$9,R$9,I99&lt;=X$10,R$10,I99&lt;=X$11,R$11,I99&lt;=X$12,R$12,I99&lt;=X$13,R$13,I99&lt;=X$14,R$14,I99&lt;=X$15,R$15,I99&lt;=X$16,R$16,I99&lt;=X$17,R$17,I99&lt;=X$18,R$18,I99&lt;=X$19,R$19)),"",_xlfn.IFS((I99&lt;=X$7),R$7,I99&lt;=X$8,R$8,I99&lt;=X$9,R$9,I99&lt;=X$10,R$10,I99&lt;=X$11,R$11,I99&lt;=X$12,R$12,I99&lt;=X$13,R$13,I99&lt;=X$14,R$14,I99&lt;=X$15,R$15,I99&lt;=X$16,R$16,I99&lt;=X$17,R$17,I99&lt;=X$18,R$18,I99&lt;=X$19,R$19))</f>
        <v/>
      </c>
      <c r="L99" t="str">
        <f t="shared" si="15"/>
        <v/>
      </c>
      <c r="M99" t="str">
        <f t="shared" si="16"/>
        <v/>
      </c>
      <c r="N99" t="str">
        <f t="shared" si="17"/>
        <v/>
      </c>
      <c r="O99" t="str">
        <f t="shared" si="18"/>
        <v/>
      </c>
      <c r="P99" t="str">
        <f t="shared" si="12"/>
        <v/>
      </c>
    </row>
    <row r="100" spans="7:16" hidden="1" x14ac:dyDescent="0.25">
      <c r="G100">
        <f t="shared" si="13"/>
        <v>96</v>
      </c>
      <c r="I100">
        <v>96</v>
      </c>
      <c r="J100" s="218" t="str">
        <f t="shared" si="14"/>
        <v>Starter Batteries</v>
      </c>
      <c r="K100" t="str" cm="1">
        <f t="array" ref="K100">IF(ISERROR(_xlfn.IFS((I100&lt;=X$7),R$7,I100&lt;=X$8,R$8,I100&lt;=X$9,R$9,I100&lt;=X$10,R$10,I100&lt;=X$11,R$11,I100&lt;=X$12,R$12,I100&lt;=X$13,R$13,I100&lt;=X$14,R$14,I100&lt;=X$15,R$15,I100&lt;=X$16,R$16,I100&lt;=X$17,R$17,I100&lt;=X$18,R$18,I100&lt;=X$19,R$19)),"",_xlfn.IFS((I100&lt;=X$7),R$7,I100&lt;=X$8,R$8,I100&lt;=X$9,R$9,I100&lt;=X$10,R$10,I100&lt;=X$11,R$11,I100&lt;=X$12,R$12,I100&lt;=X$13,R$13,I100&lt;=X$14,R$14,I100&lt;=X$15,R$15,I100&lt;=X$16,R$16,I100&lt;=X$17,R$17,I100&lt;=X$18,R$18,I100&lt;=X$19,R$19))</f>
        <v/>
      </c>
      <c r="L100" t="str">
        <f t="shared" si="15"/>
        <v/>
      </c>
      <c r="M100" t="str">
        <f t="shared" si="16"/>
        <v/>
      </c>
      <c r="N100" t="str">
        <f t="shared" si="17"/>
        <v/>
      </c>
      <c r="O100" t="str">
        <f t="shared" si="18"/>
        <v/>
      </c>
      <c r="P100" t="str">
        <f t="shared" si="12"/>
        <v/>
      </c>
    </row>
    <row r="101" spans="7:16" hidden="1" x14ac:dyDescent="0.25">
      <c r="G101">
        <f t="shared" si="13"/>
        <v>97</v>
      </c>
      <c r="I101">
        <v>97</v>
      </c>
      <c r="J101" s="218" t="str">
        <f t="shared" si="14"/>
        <v>Starter Batteries</v>
      </c>
      <c r="K101" t="str" cm="1">
        <f t="array" ref="K101">IF(ISERROR(_xlfn.IFS((I101&lt;=X$7),R$7,I101&lt;=X$8,R$8,I101&lt;=X$9,R$9,I101&lt;=X$10,R$10,I101&lt;=X$11,R$11,I101&lt;=X$12,R$12,I101&lt;=X$13,R$13,I101&lt;=X$14,R$14,I101&lt;=X$15,R$15,I101&lt;=X$16,R$16,I101&lt;=X$17,R$17,I101&lt;=X$18,R$18,I101&lt;=X$19,R$19)),"",_xlfn.IFS((I101&lt;=X$7),R$7,I101&lt;=X$8,R$8,I101&lt;=X$9,R$9,I101&lt;=X$10,R$10,I101&lt;=X$11,R$11,I101&lt;=X$12,R$12,I101&lt;=X$13,R$13,I101&lt;=X$14,R$14,I101&lt;=X$15,R$15,I101&lt;=X$16,R$16,I101&lt;=X$17,R$17,I101&lt;=X$18,R$18,I101&lt;=X$19,R$19))</f>
        <v/>
      </c>
      <c r="L101" t="str">
        <f t="shared" si="15"/>
        <v/>
      </c>
      <c r="M101" t="str">
        <f t="shared" si="16"/>
        <v/>
      </c>
      <c r="N101" t="str">
        <f t="shared" si="17"/>
        <v/>
      </c>
      <c r="O101" t="str">
        <f t="shared" si="18"/>
        <v/>
      </c>
      <c r="P101" t="str">
        <f t="shared" si="12"/>
        <v/>
      </c>
    </row>
    <row r="102" spans="7:16" hidden="1" x14ac:dyDescent="0.25">
      <c r="G102">
        <f t="shared" si="13"/>
        <v>98</v>
      </c>
      <c r="I102">
        <v>98</v>
      </c>
      <c r="J102" s="218" t="str">
        <f t="shared" si="14"/>
        <v>Starter Batteries</v>
      </c>
      <c r="K102" t="str" cm="1">
        <f t="array" ref="K102">IF(ISERROR(_xlfn.IFS((I102&lt;=X$7),R$7,I102&lt;=X$8,R$8,I102&lt;=X$9,R$9,I102&lt;=X$10,R$10,I102&lt;=X$11,R$11,I102&lt;=X$12,R$12,I102&lt;=X$13,R$13,I102&lt;=X$14,R$14,I102&lt;=X$15,R$15,I102&lt;=X$16,R$16,I102&lt;=X$17,R$17,I102&lt;=X$18,R$18,I102&lt;=X$19,R$19)),"",_xlfn.IFS((I102&lt;=X$7),R$7,I102&lt;=X$8,R$8,I102&lt;=X$9,R$9,I102&lt;=X$10,R$10,I102&lt;=X$11,R$11,I102&lt;=X$12,R$12,I102&lt;=X$13,R$13,I102&lt;=X$14,R$14,I102&lt;=X$15,R$15,I102&lt;=X$16,R$16,I102&lt;=X$17,R$17,I102&lt;=X$18,R$18,I102&lt;=X$19,R$19))</f>
        <v/>
      </c>
      <c r="L102" t="str">
        <f t="shared" si="15"/>
        <v/>
      </c>
      <c r="M102" t="str">
        <f t="shared" si="16"/>
        <v/>
      </c>
      <c r="N102" t="str">
        <f t="shared" si="17"/>
        <v/>
      </c>
      <c r="O102" t="str">
        <f t="shared" si="18"/>
        <v/>
      </c>
      <c r="P102" t="str">
        <f t="shared" si="12"/>
        <v/>
      </c>
    </row>
    <row r="103" spans="7:16" hidden="1" x14ac:dyDescent="0.25">
      <c r="G103">
        <f t="shared" si="13"/>
        <v>99</v>
      </c>
      <c r="I103">
        <v>99</v>
      </c>
      <c r="J103" s="218" t="str">
        <f t="shared" si="14"/>
        <v>Starter Batteries</v>
      </c>
      <c r="K103" t="str" cm="1">
        <f t="array" ref="K103">IF(ISERROR(_xlfn.IFS((I103&lt;=X$7),R$7,I103&lt;=X$8,R$8,I103&lt;=X$9,R$9,I103&lt;=X$10,R$10,I103&lt;=X$11,R$11,I103&lt;=X$12,R$12,I103&lt;=X$13,R$13,I103&lt;=X$14,R$14,I103&lt;=X$15,R$15,I103&lt;=X$16,R$16,I103&lt;=X$17,R$17,I103&lt;=X$18,R$18,I103&lt;=X$19,R$19)),"",_xlfn.IFS((I103&lt;=X$7),R$7,I103&lt;=X$8,R$8,I103&lt;=X$9,R$9,I103&lt;=X$10,R$10,I103&lt;=X$11,R$11,I103&lt;=X$12,R$12,I103&lt;=X$13,R$13,I103&lt;=X$14,R$14,I103&lt;=X$15,R$15,I103&lt;=X$16,R$16,I103&lt;=X$17,R$17,I103&lt;=X$18,R$18,I103&lt;=X$19,R$19))</f>
        <v/>
      </c>
      <c r="L103" t="str">
        <f t="shared" si="15"/>
        <v/>
      </c>
      <c r="M103" t="str">
        <f t="shared" si="16"/>
        <v/>
      </c>
      <c r="N103" t="str">
        <f t="shared" si="17"/>
        <v/>
      </c>
      <c r="O103" t="str">
        <f t="shared" si="18"/>
        <v/>
      </c>
      <c r="P103" t="str">
        <f t="shared" si="12"/>
        <v/>
      </c>
    </row>
    <row r="104" spans="7:16" hidden="1" x14ac:dyDescent="0.25">
      <c r="G104">
        <f t="shared" si="13"/>
        <v>100</v>
      </c>
      <c r="I104">
        <v>100</v>
      </c>
      <c r="J104" s="218" t="str">
        <f t="shared" si="14"/>
        <v>Starter Batteries</v>
      </c>
      <c r="K104" t="str" cm="1">
        <f t="array" ref="K104">IF(ISERROR(_xlfn.IFS((I104&lt;=X$7),R$7,I104&lt;=X$8,R$8,I104&lt;=X$9,R$9,I104&lt;=X$10,R$10,I104&lt;=X$11,R$11,I104&lt;=X$12,R$12,I104&lt;=X$13,R$13,I104&lt;=X$14,R$14,I104&lt;=X$15,R$15,I104&lt;=X$16,R$16,I104&lt;=X$17,R$17,I104&lt;=X$18,R$18,I104&lt;=X$19,R$19)),"",_xlfn.IFS((I104&lt;=X$7),R$7,I104&lt;=X$8,R$8,I104&lt;=X$9,R$9,I104&lt;=X$10,R$10,I104&lt;=X$11,R$11,I104&lt;=X$12,R$12,I104&lt;=X$13,R$13,I104&lt;=X$14,R$14,I104&lt;=X$15,R$15,I104&lt;=X$16,R$16,I104&lt;=X$17,R$17,I104&lt;=X$18,R$18,I104&lt;=X$19,R$19))</f>
        <v/>
      </c>
      <c r="L104" t="str">
        <f t="shared" si="15"/>
        <v/>
      </c>
      <c r="M104" t="str">
        <f t="shared" si="16"/>
        <v/>
      </c>
      <c r="N104" t="str">
        <f t="shared" si="17"/>
        <v/>
      </c>
      <c r="O104" t="str">
        <f t="shared" si="18"/>
        <v/>
      </c>
      <c r="P104" t="str">
        <f t="shared" si="12"/>
        <v/>
      </c>
    </row>
    <row r="105" spans="7:16" hidden="1" x14ac:dyDescent="0.25">
      <c r="G105">
        <f t="shared" si="13"/>
        <v>101</v>
      </c>
      <c r="I105">
        <v>101</v>
      </c>
      <c r="J105" s="218" t="str">
        <f t="shared" si="14"/>
        <v>Starter Batteries</v>
      </c>
      <c r="K105" t="str" cm="1">
        <f t="array" ref="K105">IF(ISERROR(_xlfn.IFS((I105&lt;=X$7),R$7,I105&lt;=X$8,R$8,I105&lt;=X$9,R$9,I105&lt;=X$10,R$10,I105&lt;=X$11,R$11,I105&lt;=X$12,R$12,I105&lt;=X$13,R$13,I105&lt;=X$14,R$14,I105&lt;=X$15,R$15,I105&lt;=X$16,R$16,I105&lt;=X$17,R$17,I105&lt;=X$18,R$18,I105&lt;=X$19,R$19)),"",_xlfn.IFS((I105&lt;=X$7),R$7,I105&lt;=X$8,R$8,I105&lt;=X$9,R$9,I105&lt;=X$10,R$10,I105&lt;=X$11,R$11,I105&lt;=X$12,R$12,I105&lt;=X$13,R$13,I105&lt;=X$14,R$14,I105&lt;=X$15,R$15,I105&lt;=X$16,R$16,I105&lt;=X$17,R$17,I105&lt;=X$18,R$18,I105&lt;=X$19,R$19))</f>
        <v/>
      </c>
      <c r="L105" t="str">
        <f t="shared" si="15"/>
        <v/>
      </c>
      <c r="M105" t="str">
        <f t="shared" si="16"/>
        <v/>
      </c>
      <c r="N105" t="str">
        <f t="shared" si="17"/>
        <v/>
      </c>
      <c r="O105" t="str">
        <f t="shared" si="18"/>
        <v/>
      </c>
      <c r="P105" t="str">
        <f t="shared" si="12"/>
        <v/>
      </c>
    </row>
    <row r="106" spans="7:16" hidden="1" x14ac:dyDescent="0.25">
      <c r="G106">
        <f t="shared" si="13"/>
        <v>102</v>
      </c>
      <c r="I106">
        <v>102</v>
      </c>
      <c r="J106" s="218" t="str">
        <f t="shared" si="14"/>
        <v>Starter Batteries</v>
      </c>
      <c r="K106" t="str" cm="1">
        <f t="array" ref="K106">IF(ISERROR(_xlfn.IFS((I106&lt;=X$7),R$7,I106&lt;=X$8,R$8,I106&lt;=X$9,R$9,I106&lt;=X$10,R$10,I106&lt;=X$11,R$11,I106&lt;=X$12,R$12,I106&lt;=X$13,R$13,I106&lt;=X$14,R$14,I106&lt;=X$15,R$15,I106&lt;=X$16,R$16,I106&lt;=X$17,R$17,I106&lt;=X$18,R$18,I106&lt;=X$19,R$19)),"",_xlfn.IFS((I106&lt;=X$7),R$7,I106&lt;=X$8,R$8,I106&lt;=X$9,R$9,I106&lt;=X$10,R$10,I106&lt;=X$11,R$11,I106&lt;=X$12,R$12,I106&lt;=X$13,R$13,I106&lt;=X$14,R$14,I106&lt;=X$15,R$15,I106&lt;=X$16,R$16,I106&lt;=X$17,R$17,I106&lt;=X$18,R$18,I106&lt;=X$19,R$19))</f>
        <v/>
      </c>
      <c r="L106" t="str">
        <f t="shared" si="15"/>
        <v/>
      </c>
      <c r="M106" t="str">
        <f t="shared" si="16"/>
        <v/>
      </c>
      <c r="N106" t="str">
        <f t="shared" si="17"/>
        <v/>
      </c>
      <c r="O106" t="str">
        <f t="shared" si="18"/>
        <v/>
      </c>
      <c r="P106" t="str">
        <f t="shared" si="12"/>
        <v/>
      </c>
    </row>
    <row r="107" spans="7:16" hidden="1" x14ac:dyDescent="0.25">
      <c r="G107">
        <f t="shared" si="13"/>
        <v>103</v>
      </c>
      <c r="I107">
        <v>103</v>
      </c>
      <c r="J107" s="218" t="str">
        <f t="shared" si="14"/>
        <v>Starter Batteries</v>
      </c>
      <c r="K107" t="str" cm="1">
        <f t="array" ref="K107">IF(ISERROR(_xlfn.IFS((I107&lt;=X$7),R$7,I107&lt;=X$8,R$8,I107&lt;=X$9,R$9,I107&lt;=X$10,R$10,I107&lt;=X$11,R$11,I107&lt;=X$12,R$12,I107&lt;=X$13,R$13,I107&lt;=X$14,R$14,I107&lt;=X$15,R$15,I107&lt;=X$16,R$16,I107&lt;=X$17,R$17,I107&lt;=X$18,R$18,I107&lt;=X$19,R$19)),"",_xlfn.IFS((I107&lt;=X$7),R$7,I107&lt;=X$8,R$8,I107&lt;=X$9,R$9,I107&lt;=X$10,R$10,I107&lt;=X$11,R$11,I107&lt;=X$12,R$12,I107&lt;=X$13,R$13,I107&lt;=X$14,R$14,I107&lt;=X$15,R$15,I107&lt;=X$16,R$16,I107&lt;=X$17,R$17,I107&lt;=X$18,R$18,I107&lt;=X$19,R$19))</f>
        <v/>
      </c>
      <c r="L107" t="str">
        <f t="shared" si="15"/>
        <v/>
      </c>
      <c r="M107" t="str">
        <f t="shared" si="16"/>
        <v/>
      </c>
      <c r="N107" t="str">
        <f t="shared" si="17"/>
        <v/>
      </c>
      <c r="O107" t="str">
        <f t="shared" si="18"/>
        <v/>
      </c>
      <c r="P107" t="str">
        <f t="shared" si="12"/>
        <v/>
      </c>
    </row>
    <row r="108" spans="7:16" hidden="1" x14ac:dyDescent="0.25">
      <c r="G108">
        <f t="shared" si="13"/>
        <v>104</v>
      </c>
      <c r="I108">
        <v>104</v>
      </c>
      <c r="J108" s="218" t="str">
        <f t="shared" si="14"/>
        <v>Starter Batteries</v>
      </c>
      <c r="K108" t="str" cm="1">
        <f t="array" ref="K108">IF(ISERROR(_xlfn.IFS((I108&lt;=X$7),R$7,I108&lt;=X$8,R$8,I108&lt;=X$9,R$9,I108&lt;=X$10,R$10,I108&lt;=X$11,R$11,I108&lt;=X$12,R$12,I108&lt;=X$13,R$13,I108&lt;=X$14,R$14,I108&lt;=X$15,R$15,I108&lt;=X$16,R$16,I108&lt;=X$17,R$17,I108&lt;=X$18,R$18,I108&lt;=X$19,R$19)),"",_xlfn.IFS((I108&lt;=X$7),R$7,I108&lt;=X$8,R$8,I108&lt;=X$9,R$9,I108&lt;=X$10,R$10,I108&lt;=X$11,R$11,I108&lt;=X$12,R$12,I108&lt;=X$13,R$13,I108&lt;=X$14,R$14,I108&lt;=X$15,R$15,I108&lt;=X$16,R$16,I108&lt;=X$17,R$17,I108&lt;=X$18,R$18,I108&lt;=X$19,R$19))</f>
        <v/>
      </c>
      <c r="L108" t="str">
        <f t="shared" si="15"/>
        <v/>
      </c>
      <c r="M108" t="str">
        <f t="shared" si="16"/>
        <v/>
      </c>
      <c r="N108" t="str">
        <f t="shared" si="17"/>
        <v/>
      </c>
      <c r="O108" t="str">
        <f t="shared" si="18"/>
        <v/>
      </c>
      <c r="P108" t="str">
        <f t="shared" si="12"/>
        <v/>
      </c>
    </row>
    <row r="109" spans="7:16" hidden="1" x14ac:dyDescent="0.25">
      <c r="G109">
        <f t="shared" si="13"/>
        <v>105</v>
      </c>
      <c r="I109">
        <v>105</v>
      </c>
      <c r="J109" s="218" t="str">
        <f t="shared" si="14"/>
        <v>Starter Batteries</v>
      </c>
      <c r="K109" t="str" cm="1">
        <f t="array" ref="K109">IF(ISERROR(_xlfn.IFS((I109&lt;=X$7),R$7,I109&lt;=X$8,R$8,I109&lt;=X$9,R$9,I109&lt;=X$10,R$10,I109&lt;=X$11,R$11,I109&lt;=X$12,R$12,I109&lt;=X$13,R$13,I109&lt;=X$14,R$14,I109&lt;=X$15,R$15,I109&lt;=X$16,R$16,I109&lt;=X$17,R$17,I109&lt;=X$18,R$18,I109&lt;=X$19,R$19)),"",_xlfn.IFS((I109&lt;=X$7),R$7,I109&lt;=X$8,R$8,I109&lt;=X$9,R$9,I109&lt;=X$10,R$10,I109&lt;=X$11,R$11,I109&lt;=X$12,R$12,I109&lt;=X$13,R$13,I109&lt;=X$14,R$14,I109&lt;=X$15,R$15,I109&lt;=X$16,R$16,I109&lt;=X$17,R$17,I109&lt;=X$18,R$18,I109&lt;=X$19,R$19))</f>
        <v/>
      </c>
      <c r="L109" t="str">
        <f t="shared" si="15"/>
        <v/>
      </c>
      <c r="M109" t="str">
        <f t="shared" si="16"/>
        <v/>
      </c>
      <c r="N109" t="str">
        <f t="shared" si="17"/>
        <v/>
      </c>
      <c r="O109" t="str">
        <f t="shared" si="18"/>
        <v/>
      </c>
      <c r="P109" t="str">
        <f t="shared" si="12"/>
        <v/>
      </c>
    </row>
    <row r="110" spans="7:16" hidden="1" x14ac:dyDescent="0.25">
      <c r="G110">
        <f t="shared" si="13"/>
        <v>106</v>
      </c>
      <c r="I110">
        <v>106</v>
      </c>
      <c r="J110" s="218" t="str">
        <f t="shared" si="14"/>
        <v>Starter Batteries</v>
      </c>
      <c r="K110" t="str" cm="1">
        <f t="array" ref="K110">IF(ISERROR(_xlfn.IFS((I110&lt;=X$7),R$7,I110&lt;=X$8,R$8,I110&lt;=X$9,R$9,I110&lt;=X$10,R$10,I110&lt;=X$11,R$11,I110&lt;=X$12,R$12,I110&lt;=X$13,R$13,I110&lt;=X$14,R$14,I110&lt;=X$15,R$15,I110&lt;=X$16,R$16,I110&lt;=X$17,R$17,I110&lt;=X$18,R$18,I110&lt;=X$19,R$19)),"",_xlfn.IFS((I110&lt;=X$7),R$7,I110&lt;=X$8,R$8,I110&lt;=X$9,R$9,I110&lt;=X$10,R$10,I110&lt;=X$11,R$11,I110&lt;=X$12,R$12,I110&lt;=X$13,R$13,I110&lt;=X$14,R$14,I110&lt;=X$15,R$15,I110&lt;=X$16,R$16,I110&lt;=X$17,R$17,I110&lt;=X$18,R$18,I110&lt;=X$19,R$19))</f>
        <v/>
      </c>
      <c r="L110" t="str">
        <f t="shared" si="15"/>
        <v/>
      </c>
      <c r="M110" t="str">
        <f t="shared" si="16"/>
        <v/>
      </c>
      <c r="N110" t="str">
        <f t="shared" si="17"/>
        <v/>
      </c>
      <c r="O110" t="str">
        <f t="shared" si="18"/>
        <v/>
      </c>
      <c r="P110" t="str">
        <f t="shared" si="12"/>
        <v/>
      </c>
    </row>
    <row r="111" spans="7:16" hidden="1" x14ac:dyDescent="0.25">
      <c r="G111">
        <f t="shared" si="13"/>
        <v>107</v>
      </c>
      <c r="I111">
        <v>107</v>
      </c>
      <c r="J111" s="218" t="str">
        <f t="shared" si="14"/>
        <v>Starter Batteries</v>
      </c>
      <c r="K111" t="str" cm="1">
        <f t="array" ref="K111">IF(ISERROR(_xlfn.IFS((I111&lt;=X$7),R$7,I111&lt;=X$8,R$8,I111&lt;=X$9,R$9,I111&lt;=X$10,R$10,I111&lt;=X$11,R$11,I111&lt;=X$12,R$12,I111&lt;=X$13,R$13,I111&lt;=X$14,R$14,I111&lt;=X$15,R$15,I111&lt;=X$16,R$16,I111&lt;=X$17,R$17,I111&lt;=X$18,R$18,I111&lt;=X$19,R$19)),"",_xlfn.IFS((I111&lt;=X$7),R$7,I111&lt;=X$8,R$8,I111&lt;=X$9,R$9,I111&lt;=X$10,R$10,I111&lt;=X$11,R$11,I111&lt;=X$12,R$12,I111&lt;=X$13,R$13,I111&lt;=X$14,R$14,I111&lt;=X$15,R$15,I111&lt;=X$16,R$16,I111&lt;=X$17,R$17,I111&lt;=X$18,R$18,I111&lt;=X$19,R$19))</f>
        <v/>
      </c>
      <c r="L111" t="str">
        <f t="shared" si="15"/>
        <v/>
      </c>
      <c r="M111" t="str">
        <f t="shared" si="16"/>
        <v/>
      </c>
      <c r="N111" t="str">
        <f t="shared" si="17"/>
        <v/>
      </c>
      <c r="O111" t="str">
        <f t="shared" si="18"/>
        <v/>
      </c>
      <c r="P111" t="str">
        <f t="shared" si="12"/>
        <v/>
      </c>
    </row>
    <row r="112" spans="7:16" hidden="1" x14ac:dyDescent="0.25">
      <c r="G112">
        <f t="shared" si="13"/>
        <v>108</v>
      </c>
      <c r="I112">
        <v>108</v>
      </c>
      <c r="J112" s="218" t="str">
        <f t="shared" si="14"/>
        <v>Starter Batteries</v>
      </c>
      <c r="K112" t="str" cm="1">
        <f t="array" ref="K112">IF(ISERROR(_xlfn.IFS((I112&lt;=X$7),R$7,I112&lt;=X$8,R$8,I112&lt;=X$9,R$9,I112&lt;=X$10,R$10,I112&lt;=X$11,R$11,I112&lt;=X$12,R$12,I112&lt;=X$13,R$13,I112&lt;=X$14,R$14,I112&lt;=X$15,R$15,I112&lt;=X$16,R$16,I112&lt;=X$17,R$17,I112&lt;=X$18,R$18,I112&lt;=X$19,R$19)),"",_xlfn.IFS((I112&lt;=X$7),R$7,I112&lt;=X$8,R$8,I112&lt;=X$9,R$9,I112&lt;=X$10,R$10,I112&lt;=X$11,R$11,I112&lt;=X$12,R$12,I112&lt;=X$13,R$13,I112&lt;=X$14,R$14,I112&lt;=X$15,R$15,I112&lt;=X$16,R$16,I112&lt;=X$17,R$17,I112&lt;=X$18,R$18,I112&lt;=X$19,R$19))</f>
        <v/>
      </c>
      <c r="L112" t="str">
        <f t="shared" si="15"/>
        <v/>
      </c>
      <c r="M112" t="str">
        <f t="shared" si="16"/>
        <v/>
      </c>
      <c r="N112" t="str">
        <f t="shared" si="17"/>
        <v/>
      </c>
      <c r="O112" t="str">
        <f t="shared" si="18"/>
        <v/>
      </c>
      <c r="P112" t="str">
        <f t="shared" si="12"/>
        <v/>
      </c>
    </row>
    <row r="113" spans="7:16" hidden="1" x14ac:dyDescent="0.25">
      <c r="G113">
        <f t="shared" si="13"/>
        <v>109</v>
      </c>
      <c r="I113">
        <v>109</v>
      </c>
      <c r="J113" s="218" t="str">
        <f t="shared" si="14"/>
        <v>Starter Batteries</v>
      </c>
      <c r="K113" t="str" cm="1">
        <f t="array" ref="K113">IF(ISERROR(_xlfn.IFS((I113&lt;=X$7),R$7,I113&lt;=X$8,R$8,I113&lt;=X$9,R$9,I113&lt;=X$10,R$10,I113&lt;=X$11,R$11,I113&lt;=X$12,R$12,I113&lt;=X$13,R$13,I113&lt;=X$14,R$14,I113&lt;=X$15,R$15,I113&lt;=X$16,R$16,I113&lt;=X$17,R$17,I113&lt;=X$18,R$18,I113&lt;=X$19,R$19)),"",_xlfn.IFS((I113&lt;=X$7),R$7,I113&lt;=X$8,R$8,I113&lt;=X$9,R$9,I113&lt;=X$10,R$10,I113&lt;=X$11,R$11,I113&lt;=X$12,R$12,I113&lt;=X$13,R$13,I113&lt;=X$14,R$14,I113&lt;=X$15,R$15,I113&lt;=X$16,R$16,I113&lt;=X$17,R$17,I113&lt;=X$18,R$18,I113&lt;=X$19,R$19))</f>
        <v/>
      </c>
      <c r="L113" t="str">
        <f t="shared" si="15"/>
        <v/>
      </c>
      <c r="M113" t="str">
        <f t="shared" si="16"/>
        <v/>
      </c>
      <c r="N113" t="str">
        <f t="shared" si="17"/>
        <v/>
      </c>
      <c r="O113" t="str">
        <f t="shared" si="18"/>
        <v/>
      </c>
      <c r="P113" t="str">
        <f t="shared" si="12"/>
        <v/>
      </c>
    </row>
    <row r="114" spans="7:16" hidden="1" x14ac:dyDescent="0.25">
      <c r="G114">
        <f t="shared" si="13"/>
        <v>110</v>
      </c>
      <c r="I114">
        <v>110</v>
      </c>
      <c r="J114" s="218" t="str">
        <f t="shared" si="14"/>
        <v>Starter Batteries</v>
      </c>
      <c r="K114" t="str" cm="1">
        <f t="array" ref="K114">IF(ISERROR(_xlfn.IFS((I114&lt;=X$7),R$7,I114&lt;=X$8,R$8,I114&lt;=X$9,R$9,I114&lt;=X$10,R$10,I114&lt;=X$11,R$11,I114&lt;=X$12,R$12,I114&lt;=X$13,R$13,I114&lt;=X$14,R$14,I114&lt;=X$15,R$15,I114&lt;=X$16,R$16,I114&lt;=X$17,R$17,I114&lt;=X$18,R$18,I114&lt;=X$19,R$19)),"",_xlfn.IFS((I114&lt;=X$7),R$7,I114&lt;=X$8,R$8,I114&lt;=X$9,R$9,I114&lt;=X$10,R$10,I114&lt;=X$11,R$11,I114&lt;=X$12,R$12,I114&lt;=X$13,R$13,I114&lt;=X$14,R$14,I114&lt;=X$15,R$15,I114&lt;=X$16,R$16,I114&lt;=X$17,R$17,I114&lt;=X$18,R$18,I114&lt;=X$19,R$19))</f>
        <v/>
      </c>
      <c r="L114" t="str">
        <f t="shared" si="15"/>
        <v/>
      </c>
      <c r="M114" t="str">
        <f t="shared" si="16"/>
        <v/>
      </c>
      <c r="N114" t="str">
        <f t="shared" si="17"/>
        <v/>
      </c>
      <c r="O114" t="str">
        <f t="shared" si="18"/>
        <v/>
      </c>
      <c r="P114" t="str">
        <f t="shared" si="12"/>
        <v/>
      </c>
    </row>
    <row r="115" spans="7:16" hidden="1" x14ac:dyDescent="0.25">
      <c r="G115">
        <f t="shared" si="13"/>
        <v>111</v>
      </c>
      <c r="I115">
        <v>111</v>
      </c>
      <c r="J115" s="218" t="str">
        <f t="shared" si="14"/>
        <v>Starter Batteries</v>
      </c>
      <c r="K115" t="str" cm="1">
        <f t="array" ref="K115">IF(ISERROR(_xlfn.IFS((I115&lt;=X$7),R$7,I115&lt;=X$8,R$8,I115&lt;=X$9,R$9,I115&lt;=X$10,R$10,I115&lt;=X$11,R$11,I115&lt;=X$12,R$12,I115&lt;=X$13,R$13,I115&lt;=X$14,R$14,I115&lt;=X$15,R$15,I115&lt;=X$16,R$16,I115&lt;=X$17,R$17,I115&lt;=X$18,R$18,I115&lt;=X$19,R$19)),"",_xlfn.IFS((I115&lt;=X$7),R$7,I115&lt;=X$8,R$8,I115&lt;=X$9,R$9,I115&lt;=X$10,R$10,I115&lt;=X$11,R$11,I115&lt;=X$12,R$12,I115&lt;=X$13,R$13,I115&lt;=X$14,R$14,I115&lt;=X$15,R$15,I115&lt;=X$16,R$16,I115&lt;=X$17,R$17,I115&lt;=X$18,R$18,I115&lt;=X$19,R$19))</f>
        <v/>
      </c>
      <c r="L115" t="str">
        <f t="shared" si="15"/>
        <v/>
      </c>
      <c r="M115" t="str">
        <f t="shared" si="16"/>
        <v/>
      </c>
      <c r="N115" t="str">
        <f t="shared" si="17"/>
        <v/>
      </c>
      <c r="O115" t="str">
        <f t="shared" si="18"/>
        <v/>
      </c>
      <c r="P115" t="str">
        <f t="shared" si="12"/>
        <v/>
      </c>
    </row>
    <row r="116" spans="7:16" hidden="1" x14ac:dyDescent="0.25">
      <c r="G116">
        <f t="shared" si="13"/>
        <v>112</v>
      </c>
      <c r="I116">
        <v>112</v>
      </c>
      <c r="J116" s="218" t="str">
        <f t="shared" si="14"/>
        <v>Starter Batteries</v>
      </c>
      <c r="K116" t="str" cm="1">
        <f t="array" ref="K116">IF(ISERROR(_xlfn.IFS((I116&lt;=X$7),R$7,I116&lt;=X$8,R$8,I116&lt;=X$9,R$9,I116&lt;=X$10,R$10,I116&lt;=X$11,R$11,I116&lt;=X$12,R$12,I116&lt;=X$13,R$13,I116&lt;=X$14,R$14,I116&lt;=X$15,R$15,I116&lt;=X$16,R$16,I116&lt;=X$17,R$17,I116&lt;=X$18,R$18,I116&lt;=X$19,R$19)),"",_xlfn.IFS((I116&lt;=X$7),R$7,I116&lt;=X$8,R$8,I116&lt;=X$9,R$9,I116&lt;=X$10,R$10,I116&lt;=X$11,R$11,I116&lt;=X$12,R$12,I116&lt;=X$13,R$13,I116&lt;=X$14,R$14,I116&lt;=X$15,R$15,I116&lt;=X$16,R$16,I116&lt;=X$17,R$17,I116&lt;=X$18,R$18,I116&lt;=X$19,R$19))</f>
        <v/>
      </c>
      <c r="L116" t="str">
        <f t="shared" si="15"/>
        <v/>
      </c>
      <c r="M116" t="str">
        <f t="shared" si="16"/>
        <v/>
      </c>
      <c r="N116" t="str">
        <f t="shared" si="17"/>
        <v/>
      </c>
      <c r="O116" t="str">
        <f t="shared" si="18"/>
        <v/>
      </c>
      <c r="P116" t="str">
        <f t="shared" si="12"/>
        <v/>
      </c>
    </row>
    <row r="117" spans="7:16" hidden="1" x14ac:dyDescent="0.25">
      <c r="G117">
        <f t="shared" si="13"/>
        <v>113</v>
      </c>
      <c r="I117">
        <v>113</v>
      </c>
      <c r="J117" s="218" t="str">
        <f t="shared" si="14"/>
        <v>Starter Batteries</v>
      </c>
      <c r="K117" t="str" cm="1">
        <f t="array" ref="K117">IF(ISERROR(_xlfn.IFS((I117&lt;=X$7),R$7,I117&lt;=X$8,R$8,I117&lt;=X$9,R$9,I117&lt;=X$10,R$10,I117&lt;=X$11,R$11,I117&lt;=X$12,R$12,I117&lt;=X$13,R$13,I117&lt;=X$14,R$14,I117&lt;=X$15,R$15,I117&lt;=X$16,R$16,I117&lt;=X$17,R$17,I117&lt;=X$18,R$18,I117&lt;=X$19,R$19)),"",_xlfn.IFS((I117&lt;=X$7),R$7,I117&lt;=X$8,R$8,I117&lt;=X$9,R$9,I117&lt;=X$10,R$10,I117&lt;=X$11,R$11,I117&lt;=X$12,R$12,I117&lt;=X$13,R$13,I117&lt;=X$14,R$14,I117&lt;=X$15,R$15,I117&lt;=X$16,R$16,I117&lt;=X$17,R$17,I117&lt;=X$18,R$18,I117&lt;=X$19,R$19))</f>
        <v/>
      </c>
      <c r="L117" t="str">
        <f t="shared" si="15"/>
        <v/>
      </c>
      <c r="M117" t="str">
        <f t="shared" si="16"/>
        <v/>
      </c>
      <c r="N117" t="str">
        <f t="shared" si="17"/>
        <v/>
      </c>
      <c r="O117" t="str">
        <f t="shared" si="18"/>
        <v/>
      </c>
      <c r="P117" t="str">
        <f t="shared" si="12"/>
        <v/>
      </c>
    </row>
    <row r="118" spans="7:16" hidden="1" x14ac:dyDescent="0.25">
      <c r="G118">
        <f t="shared" si="13"/>
        <v>114</v>
      </c>
      <c r="I118">
        <v>114</v>
      </c>
      <c r="J118" s="218" t="str">
        <f t="shared" si="14"/>
        <v>Starter Batteries</v>
      </c>
      <c r="K118" t="str" cm="1">
        <f t="array" ref="K118">IF(ISERROR(_xlfn.IFS((I118&lt;=X$7),R$7,I118&lt;=X$8,R$8,I118&lt;=X$9,R$9,I118&lt;=X$10,R$10,I118&lt;=X$11,R$11,I118&lt;=X$12,R$12,I118&lt;=X$13,R$13,I118&lt;=X$14,R$14,I118&lt;=X$15,R$15,I118&lt;=X$16,R$16,I118&lt;=X$17,R$17,I118&lt;=X$18,R$18,I118&lt;=X$19,R$19)),"",_xlfn.IFS((I118&lt;=X$7),R$7,I118&lt;=X$8,R$8,I118&lt;=X$9,R$9,I118&lt;=X$10,R$10,I118&lt;=X$11,R$11,I118&lt;=X$12,R$12,I118&lt;=X$13,R$13,I118&lt;=X$14,R$14,I118&lt;=X$15,R$15,I118&lt;=X$16,R$16,I118&lt;=X$17,R$17,I118&lt;=X$18,R$18,I118&lt;=X$19,R$19))</f>
        <v/>
      </c>
      <c r="L118" t="str">
        <f t="shared" si="15"/>
        <v/>
      </c>
      <c r="M118" t="str">
        <f t="shared" si="16"/>
        <v/>
      </c>
      <c r="N118" t="str">
        <f t="shared" si="17"/>
        <v/>
      </c>
      <c r="O118" t="str">
        <f t="shared" si="18"/>
        <v/>
      </c>
      <c r="P118" t="str">
        <f t="shared" si="12"/>
        <v/>
      </c>
    </row>
    <row r="119" spans="7:16" hidden="1" x14ac:dyDescent="0.25">
      <c r="G119">
        <f t="shared" si="13"/>
        <v>115</v>
      </c>
      <c r="I119">
        <v>115</v>
      </c>
      <c r="J119" s="218" t="str">
        <f t="shared" si="14"/>
        <v>Starter Batteries</v>
      </c>
      <c r="K119" t="str" cm="1">
        <f t="array" ref="K119">IF(ISERROR(_xlfn.IFS((I119&lt;=X$7),R$7,I119&lt;=X$8,R$8,I119&lt;=X$9,R$9,I119&lt;=X$10,R$10,I119&lt;=X$11,R$11,I119&lt;=X$12,R$12,I119&lt;=X$13,R$13,I119&lt;=X$14,R$14,I119&lt;=X$15,R$15,I119&lt;=X$16,R$16,I119&lt;=X$17,R$17,I119&lt;=X$18,R$18,I119&lt;=X$19,R$19)),"",_xlfn.IFS((I119&lt;=X$7),R$7,I119&lt;=X$8,R$8,I119&lt;=X$9,R$9,I119&lt;=X$10,R$10,I119&lt;=X$11,R$11,I119&lt;=X$12,R$12,I119&lt;=X$13,R$13,I119&lt;=X$14,R$14,I119&lt;=X$15,R$15,I119&lt;=X$16,R$16,I119&lt;=X$17,R$17,I119&lt;=X$18,R$18,I119&lt;=X$19,R$19))</f>
        <v/>
      </c>
      <c r="L119" t="str">
        <f t="shared" si="15"/>
        <v/>
      </c>
      <c r="M119" t="str">
        <f t="shared" si="16"/>
        <v/>
      </c>
      <c r="N119" t="str">
        <f t="shared" si="17"/>
        <v/>
      </c>
      <c r="O119" t="str">
        <f t="shared" si="18"/>
        <v/>
      </c>
      <c r="P119" t="str">
        <f t="shared" si="12"/>
        <v/>
      </c>
    </row>
    <row r="120" spans="7:16" hidden="1" x14ac:dyDescent="0.25">
      <c r="G120">
        <f t="shared" si="13"/>
        <v>116</v>
      </c>
      <c r="I120">
        <v>116</v>
      </c>
      <c r="J120" s="218" t="str">
        <f t="shared" si="14"/>
        <v>Starter Batteries</v>
      </c>
      <c r="K120" t="str" cm="1">
        <f t="array" ref="K120">IF(ISERROR(_xlfn.IFS((I120&lt;=X$7),R$7,I120&lt;=X$8,R$8,I120&lt;=X$9,R$9,I120&lt;=X$10,R$10,I120&lt;=X$11,R$11,I120&lt;=X$12,R$12,I120&lt;=X$13,R$13,I120&lt;=X$14,R$14,I120&lt;=X$15,R$15,I120&lt;=X$16,R$16,I120&lt;=X$17,R$17,I120&lt;=X$18,R$18,I120&lt;=X$19,R$19)),"",_xlfn.IFS((I120&lt;=X$7),R$7,I120&lt;=X$8,R$8,I120&lt;=X$9,R$9,I120&lt;=X$10,R$10,I120&lt;=X$11,R$11,I120&lt;=X$12,R$12,I120&lt;=X$13,R$13,I120&lt;=X$14,R$14,I120&lt;=X$15,R$15,I120&lt;=X$16,R$16,I120&lt;=X$17,R$17,I120&lt;=X$18,R$18,I120&lt;=X$19,R$19))</f>
        <v/>
      </c>
      <c r="L120" t="str">
        <f t="shared" si="15"/>
        <v/>
      </c>
      <c r="M120" t="str">
        <f t="shared" si="16"/>
        <v/>
      </c>
      <c r="N120" t="str">
        <f t="shared" si="17"/>
        <v/>
      </c>
      <c r="O120" t="str">
        <f t="shared" si="18"/>
        <v/>
      </c>
      <c r="P120" t="str">
        <f t="shared" si="12"/>
        <v/>
      </c>
    </row>
    <row r="121" spans="7:16" hidden="1" x14ac:dyDescent="0.25">
      <c r="G121">
        <f t="shared" si="13"/>
        <v>117</v>
      </c>
      <c r="I121">
        <v>117</v>
      </c>
      <c r="J121" s="218" t="str">
        <f t="shared" si="14"/>
        <v>Starter Batteries</v>
      </c>
      <c r="K121" t="str" cm="1">
        <f t="array" ref="K121">IF(ISERROR(_xlfn.IFS((I121&lt;=X$7),R$7,I121&lt;=X$8,R$8,I121&lt;=X$9,R$9,I121&lt;=X$10,R$10,I121&lt;=X$11,R$11,I121&lt;=X$12,R$12,I121&lt;=X$13,R$13,I121&lt;=X$14,R$14,I121&lt;=X$15,R$15,I121&lt;=X$16,R$16,I121&lt;=X$17,R$17,I121&lt;=X$18,R$18,I121&lt;=X$19,R$19)),"",_xlfn.IFS((I121&lt;=X$7),R$7,I121&lt;=X$8,R$8,I121&lt;=X$9,R$9,I121&lt;=X$10,R$10,I121&lt;=X$11,R$11,I121&lt;=X$12,R$12,I121&lt;=X$13,R$13,I121&lt;=X$14,R$14,I121&lt;=X$15,R$15,I121&lt;=X$16,R$16,I121&lt;=X$17,R$17,I121&lt;=X$18,R$18,I121&lt;=X$19,R$19))</f>
        <v/>
      </c>
      <c r="L121" t="str">
        <f t="shared" si="15"/>
        <v/>
      </c>
      <c r="M121" t="str">
        <f t="shared" si="16"/>
        <v/>
      </c>
      <c r="N121" t="str">
        <f t="shared" si="17"/>
        <v/>
      </c>
      <c r="O121" t="str">
        <f t="shared" si="18"/>
        <v/>
      </c>
      <c r="P121" t="str">
        <f t="shared" si="12"/>
        <v/>
      </c>
    </row>
    <row r="122" spans="7:16" hidden="1" x14ac:dyDescent="0.25">
      <c r="G122">
        <f t="shared" si="13"/>
        <v>118</v>
      </c>
      <c r="I122">
        <v>118</v>
      </c>
      <c r="J122" s="218" t="str">
        <f t="shared" si="14"/>
        <v>Starter Batteries</v>
      </c>
      <c r="K122" t="str" cm="1">
        <f t="array" ref="K122">IF(ISERROR(_xlfn.IFS((I122&lt;=X$7),R$7,I122&lt;=X$8,R$8,I122&lt;=X$9,R$9,I122&lt;=X$10,R$10,I122&lt;=X$11,R$11,I122&lt;=X$12,R$12,I122&lt;=X$13,R$13,I122&lt;=X$14,R$14,I122&lt;=X$15,R$15,I122&lt;=X$16,R$16,I122&lt;=X$17,R$17,I122&lt;=X$18,R$18,I122&lt;=X$19,R$19)),"",_xlfn.IFS((I122&lt;=X$7),R$7,I122&lt;=X$8,R$8,I122&lt;=X$9,R$9,I122&lt;=X$10,R$10,I122&lt;=X$11,R$11,I122&lt;=X$12,R$12,I122&lt;=X$13,R$13,I122&lt;=X$14,R$14,I122&lt;=X$15,R$15,I122&lt;=X$16,R$16,I122&lt;=X$17,R$17,I122&lt;=X$18,R$18,I122&lt;=X$19,R$19))</f>
        <v/>
      </c>
      <c r="L122" t="str">
        <f t="shared" si="15"/>
        <v/>
      </c>
      <c r="M122" t="str">
        <f t="shared" si="16"/>
        <v/>
      </c>
      <c r="N122" t="str">
        <f t="shared" si="17"/>
        <v/>
      </c>
      <c r="O122" t="str">
        <f t="shared" si="18"/>
        <v/>
      </c>
      <c r="P122" t="str">
        <f t="shared" si="12"/>
        <v/>
      </c>
    </row>
    <row r="123" spans="7:16" hidden="1" x14ac:dyDescent="0.25">
      <c r="G123">
        <f t="shared" si="13"/>
        <v>119</v>
      </c>
      <c r="I123">
        <v>119</v>
      </c>
      <c r="J123" s="218" t="str">
        <f t="shared" si="14"/>
        <v>Starter Batteries</v>
      </c>
      <c r="K123" t="str" cm="1">
        <f t="array" ref="K123">IF(ISERROR(_xlfn.IFS((I123&lt;=X$7),R$7,I123&lt;=X$8,R$8,I123&lt;=X$9,R$9,I123&lt;=X$10,R$10,I123&lt;=X$11,R$11,I123&lt;=X$12,R$12,I123&lt;=X$13,R$13,I123&lt;=X$14,R$14,I123&lt;=X$15,R$15,I123&lt;=X$16,R$16,I123&lt;=X$17,R$17,I123&lt;=X$18,R$18,I123&lt;=X$19,R$19)),"",_xlfn.IFS((I123&lt;=X$7),R$7,I123&lt;=X$8,R$8,I123&lt;=X$9,R$9,I123&lt;=X$10,R$10,I123&lt;=X$11,R$11,I123&lt;=X$12,R$12,I123&lt;=X$13,R$13,I123&lt;=X$14,R$14,I123&lt;=X$15,R$15,I123&lt;=X$16,R$16,I123&lt;=X$17,R$17,I123&lt;=X$18,R$18,I123&lt;=X$19,R$19))</f>
        <v/>
      </c>
      <c r="L123" t="str">
        <f t="shared" si="15"/>
        <v/>
      </c>
      <c r="M123" t="str">
        <f t="shared" si="16"/>
        <v/>
      </c>
      <c r="N123" t="str">
        <f t="shared" si="17"/>
        <v/>
      </c>
      <c r="O123" t="str">
        <f t="shared" si="18"/>
        <v/>
      </c>
      <c r="P123" t="str">
        <f t="shared" si="12"/>
        <v/>
      </c>
    </row>
    <row r="124" spans="7:16" hidden="1" x14ac:dyDescent="0.25">
      <c r="G124">
        <f t="shared" si="13"/>
        <v>120</v>
      </c>
      <c r="I124">
        <v>120</v>
      </c>
      <c r="J124" s="218" t="str">
        <f t="shared" si="14"/>
        <v>Starter Batteries</v>
      </c>
      <c r="K124" t="str" cm="1">
        <f t="array" ref="K124">IF(ISERROR(_xlfn.IFS((I124&lt;=X$7),R$7,I124&lt;=X$8,R$8,I124&lt;=X$9,R$9,I124&lt;=X$10,R$10,I124&lt;=X$11,R$11,I124&lt;=X$12,R$12,I124&lt;=X$13,R$13,I124&lt;=X$14,R$14,I124&lt;=X$15,R$15,I124&lt;=X$16,R$16,I124&lt;=X$17,R$17,I124&lt;=X$18,R$18,I124&lt;=X$19,R$19)),"",_xlfn.IFS((I124&lt;=X$7),R$7,I124&lt;=X$8,R$8,I124&lt;=X$9,R$9,I124&lt;=X$10,R$10,I124&lt;=X$11,R$11,I124&lt;=X$12,R$12,I124&lt;=X$13,R$13,I124&lt;=X$14,R$14,I124&lt;=X$15,R$15,I124&lt;=X$16,R$16,I124&lt;=X$17,R$17,I124&lt;=X$18,R$18,I124&lt;=X$19,R$19))</f>
        <v/>
      </c>
      <c r="L124" t="str">
        <f t="shared" si="15"/>
        <v/>
      </c>
      <c r="M124" t="str">
        <f t="shared" si="16"/>
        <v/>
      </c>
      <c r="N124" t="str">
        <f t="shared" si="17"/>
        <v/>
      </c>
      <c r="O124" t="str">
        <f t="shared" si="18"/>
        <v/>
      </c>
      <c r="P124" t="str">
        <f t="shared" si="12"/>
        <v/>
      </c>
    </row>
    <row r="125" spans="7:16" hidden="1" x14ac:dyDescent="0.25">
      <c r="G125">
        <f t="shared" si="13"/>
        <v>121</v>
      </c>
      <c r="I125">
        <v>121</v>
      </c>
      <c r="J125" s="218" t="str">
        <f t="shared" si="14"/>
        <v>Starter Batteries</v>
      </c>
      <c r="K125" t="str" cm="1">
        <f t="array" ref="K125">IF(ISERROR(_xlfn.IFS((I125&lt;=X$7),R$7,I125&lt;=X$8,R$8,I125&lt;=X$9,R$9,I125&lt;=X$10,R$10,I125&lt;=X$11,R$11,I125&lt;=X$12,R$12,I125&lt;=X$13,R$13,I125&lt;=X$14,R$14,I125&lt;=X$15,R$15,I125&lt;=X$16,R$16,I125&lt;=X$17,R$17,I125&lt;=X$18,R$18,I125&lt;=X$19,R$19)),"",_xlfn.IFS((I125&lt;=X$7),R$7,I125&lt;=X$8,R$8,I125&lt;=X$9,R$9,I125&lt;=X$10,R$10,I125&lt;=X$11,R$11,I125&lt;=X$12,R$12,I125&lt;=X$13,R$13,I125&lt;=X$14,R$14,I125&lt;=X$15,R$15,I125&lt;=X$16,R$16,I125&lt;=X$17,R$17,I125&lt;=X$18,R$18,I125&lt;=X$19,R$19))</f>
        <v/>
      </c>
      <c r="L125" t="str">
        <f t="shared" si="15"/>
        <v/>
      </c>
      <c r="M125" t="str">
        <f t="shared" si="16"/>
        <v/>
      </c>
      <c r="N125" t="str">
        <f t="shared" si="17"/>
        <v/>
      </c>
      <c r="O125" t="str">
        <f t="shared" si="18"/>
        <v/>
      </c>
      <c r="P125" t="str">
        <f t="shared" si="12"/>
        <v/>
      </c>
    </row>
    <row r="126" spans="7:16" hidden="1" x14ac:dyDescent="0.25">
      <c r="G126">
        <f t="shared" si="13"/>
        <v>122</v>
      </c>
      <c r="I126">
        <v>122</v>
      </c>
      <c r="J126" s="218" t="str">
        <f t="shared" si="14"/>
        <v>Starter Batteries</v>
      </c>
      <c r="K126" t="str" cm="1">
        <f t="array" ref="K126">IF(ISERROR(_xlfn.IFS((I126&lt;=X$7),R$7,I126&lt;=X$8,R$8,I126&lt;=X$9,R$9,I126&lt;=X$10,R$10,I126&lt;=X$11,R$11,I126&lt;=X$12,R$12,I126&lt;=X$13,R$13,I126&lt;=X$14,R$14,I126&lt;=X$15,R$15,I126&lt;=X$16,R$16,I126&lt;=X$17,R$17,I126&lt;=X$18,R$18,I126&lt;=X$19,R$19)),"",_xlfn.IFS((I126&lt;=X$7),R$7,I126&lt;=X$8,R$8,I126&lt;=X$9,R$9,I126&lt;=X$10,R$10,I126&lt;=X$11,R$11,I126&lt;=X$12,R$12,I126&lt;=X$13,R$13,I126&lt;=X$14,R$14,I126&lt;=X$15,R$15,I126&lt;=X$16,R$16,I126&lt;=X$17,R$17,I126&lt;=X$18,R$18,I126&lt;=X$19,R$19))</f>
        <v/>
      </c>
      <c r="L126" t="str">
        <f t="shared" si="15"/>
        <v/>
      </c>
      <c r="M126" t="str">
        <f t="shared" si="16"/>
        <v/>
      </c>
      <c r="N126" t="str">
        <f t="shared" si="17"/>
        <v/>
      </c>
      <c r="O126" t="str">
        <f t="shared" si="18"/>
        <v/>
      </c>
      <c r="P126" t="str">
        <f t="shared" si="12"/>
        <v/>
      </c>
    </row>
    <row r="127" spans="7:16" hidden="1" x14ac:dyDescent="0.25">
      <c r="G127">
        <f t="shared" si="13"/>
        <v>123</v>
      </c>
      <c r="I127">
        <v>123</v>
      </c>
      <c r="J127" s="218" t="str">
        <f t="shared" si="14"/>
        <v>Starter Batteries</v>
      </c>
      <c r="K127" t="str" cm="1">
        <f t="array" ref="K127">IF(ISERROR(_xlfn.IFS((I127&lt;=X$7),R$7,I127&lt;=X$8,R$8,I127&lt;=X$9,R$9,I127&lt;=X$10,R$10,I127&lt;=X$11,R$11,I127&lt;=X$12,R$12,I127&lt;=X$13,R$13,I127&lt;=X$14,R$14,I127&lt;=X$15,R$15,I127&lt;=X$16,R$16,I127&lt;=X$17,R$17,I127&lt;=X$18,R$18,I127&lt;=X$19,R$19)),"",_xlfn.IFS((I127&lt;=X$7),R$7,I127&lt;=X$8,R$8,I127&lt;=X$9,R$9,I127&lt;=X$10,R$10,I127&lt;=X$11,R$11,I127&lt;=X$12,R$12,I127&lt;=X$13,R$13,I127&lt;=X$14,R$14,I127&lt;=X$15,R$15,I127&lt;=X$16,R$16,I127&lt;=X$17,R$17,I127&lt;=X$18,R$18,I127&lt;=X$19,R$19))</f>
        <v/>
      </c>
      <c r="L127" t="str">
        <f t="shared" si="15"/>
        <v/>
      </c>
      <c r="M127" t="str">
        <f t="shared" si="16"/>
        <v/>
      </c>
      <c r="N127" t="str">
        <f t="shared" si="17"/>
        <v/>
      </c>
      <c r="O127" t="str">
        <f t="shared" si="18"/>
        <v/>
      </c>
      <c r="P127" t="str">
        <f t="shared" si="12"/>
        <v/>
      </c>
    </row>
    <row r="128" spans="7:16" hidden="1" x14ac:dyDescent="0.25">
      <c r="G128">
        <f t="shared" si="13"/>
        <v>124</v>
      </c>
      <c r="I128">
        <v>124</v>
      </c>
      <c r="J128" s="218" t="str">
        <f t="shared" si="14"/>
        <v>Starter Batteries</v>
      </c>
      <c r="K128" t="str" cm="1">
        <f t="array" ref="K128">IF(ISERROR(_xlfn.IFS((I128&lt;=X$7),R$7,I128&lt;=X$8,R$8,I128&lt;=X$9,R$9,I128&lt;=X$10,R$10,I128&lt;=X$11,R$11,I128&lt;=X$12,R$12,I128&lt;=X$13,R$13,I128&lt;=X$14,R$14,I128&lt;=X$15,R$15,I128&lt;=X$16,R$16,I128&lt;=X$17,R$17,I128&lt;=X$18,R$18,I128&lt;=X$19,R$19)),"",_xlfn.IFS((I128&lt;=X$7),R$7,I128&lt;=X$8,R$8,I128&lt;=X$9,R$9,I128&lt;=X$10,R$10,I128&lt;=X$11,R$11,I128&lt;=X$12,R$12,I128&lt;=X$13,R$13,I128&lt;=X$14,R$14,I128&lt;=X$15,R$15,I128&lt;=X$16,R$16,I128&lt;=X$17,R$17,I128&lt;=X$18,R$18,I128&lt;=X$19,R$19))</f>
        <v/>
      </c>
      <c r="L128" t="str">
        <f t="shared" si="15"/>
        <v/>
      </c>
      <c r="M128" t="str">
        <f t="shared" si="16"/>
        <v/>
      </c>
      <c r="N128" t="str">
        <f t="shared" si="17"/>
        <v/>
      </c>
      <c r="O128" t="str">
        <f t="shared" si="18"/>
        <v/>
      </c>
      <c r="P128" t="str">
        <f t="shared" si="12"/>
        <v/>
      </c>
    </row>
    <row r="129" spans="7:16" hidden="1" x14ac:dyDescent="0.25">
      <c r="G129">
        <f t="shared" si="13"/>
        <v>125</v>
      </c>
      <c r="I129">
        <v>125</v>
      </c>
      <c r="J129" s="218" t="str">
        <f t="shared" si="14"/>
        <v>Starter Batteries</v>
      </c>
      <c r="K129" t="str" cm="1">
        <f t="array" ref="K129">IF(ISERROR(_xlfn.IFS((I129&lt;=X$7),R$7,I129&lt;=X$8,R$8,I129&lt;=X$9,R$9,I129&lt;=X$10,R$10,I129&lt;=X$11,R$11,I129&lt;=X$12,R$12,I129&lt;=X$13,R$13,I129&lt;=X$14,R$14,I129&lt;=X$15,R$15,I129&lt;=X$16,R$16,I129&lt;=X$17,R$17,I129&lt;=X$18,R$18,I129&lt;=X$19,R$19)),"",_xlfn.IFS((I129&lt;=X$7),R$7,I129&lt;=X$8,R$8,I129&lt;=X$9,R$9,I129&lt;=X$10,R$10,I129&lt;=X$11,R$11,I129&lt;=X$12,R$12,I129&lt;=X$13,R$13,I129&lt;=X$14,R$14,I129&lt;=X$15,R$15,I129&lt;=X$16,R$16,I129&lt;=X$17,R$17,I129&lt;=X$18,R$18,I129&lt;=X$19,R$19))</f>
        <v/>
      </c>
      <c r="L129" t="str">
        <f t="shared" si="15"/>
        <v/>
      </c>
      <c r="M129" t="str">
        <f t="shared" si="16"/>
        <v/>
      </c>
      <c r="N129" t="str">
        <f t="shared" si="17"/>
        <v/>
      </c>
      <c r="O129" t="str">
        <f t="shared" si="18"/>
        <v/>
      </c>
      <c r="P129" t="str">
        <f t="shared" si="12"/>
        <v/>
      </c>
    </row>
    <row r="130" spans="7:16" hidden="1" x14ac:dyDescent="0.25">
      <c r="G130">
        <f t="shared" si="13"/>
        <v>126</v>
      </c>
      <c r="I130">
        <v>126</v>
      </c>
      <c r="J130" s="218" t="str">
        <f t="shared" si="14"/>
        <v>Starter Batteries</v>
      </c>
      <c r="K130" t="str" cm="1">
        <f t="array" ref="K130">IF(ISERROR(_xlfn.IFS((I130&lt;=X$7),R$7,I130&lt;=X$8,R$8,I130&lt;=X$9,R$9,I130&lt;=X$10,R$10,I130&lt;=X$11,R$11,I130&lt;=X$12,R$12,I130&lt;=X$13,R$13,I130&lt;=X$14,R$14,I130&lt;=X$15,R$15,I130&lt;=X$16,R$16,I130&lt;=X$17,R$17,I130&lt;=X$18,R$18,I130&lt;=X$19,R$19)),"",_xlfn.IFS((I130&lt;=X$7),R$7,I130&lt;=X$8,R$8,I130&lt;=X$9,R$9,I130&lt;=X$10,R$10,I130&lt;=X$11,R$11,I130&lt;=X$12,R$12,I130&lt;=X$13,R$13,I130&lt;=X$14,R$14,I130&lt;=X$15,R$15,I130&lt;=X$16,R$16,I130&lt;=X$17,R$17,I130&lt;=X$18,R$18,I130&lt;=X$19,R$19))</f>
        <v/>
      </c>
      <c r="L130" t="str">
        <f t="shared" si="15"/>
        <v/>
      </c>
      <c r="M130" t="str">
        <f t="shared" si="16"/>
        <v/>
      </c>
      <c r="N130" t="str">
        <f t="shared" si="17"/>
        <v/>
      </c>
      <c r="O130" t="str">
        <f t="shared" si="18"/>
        <v/>
      </c>
      <c r="P130" t="str">
        <f t="shared" si="12"/>
        <v/>
      </c>
    </row>
    <row r="131" spans="7:16" hidden="1" x14ac:dyDescent="0.25">
      <c r="G131">
        <f t="shared" si="13"/>
        <v>127</v>
      </c>
      <c r="I131">
        <v>127</v>
      </c>
      <c r="J131" s="218" t="str">
        <f t="shared" si="14"/>
        <v>Starter Batteries</v>
      </c>
      <c r="K131" t="str" cm="1">
        <f t="array" ref="K131">IF(ISERROR(_xlfn.IFS((I131&lt;=X$7),R$7,I131&lt;=X$8,R$8,I131&lt;=X$9,R$9,I131&lt;=X$10,R$10,I131&lt;=X$11,R$11,I131&lt;=X$12,R$12,I131&lt;=X$13,R$13,I131&lt;=X$14,R$14,I131&lt;=X$15,R$15,I131&lt;=X$16,R$16,I131&lt;=X$17,R$17,I131&lt;=X$18,R$18,I131&lt;=X$19,R$19)),"",_xlfn.IFS((I131&lt;=X$7),R$7,I131&lt;=X$8,R$8,I131&lt;=X$9,R$9,I131&lt;=X$10,R$10,I131&lt;=X$11,R$11,I131&lt;=X$12,R$12,I131&lt;=X$13,R$13,I131&lt;=X$14,R$14,I131&lt;=X$15,R$15,I131&lt;=X$16,R$16,I131&lt;=X$17,R$17,I131&lt;=X$18,R$18,I131&lt;=X$19,R$19))</f>
        <v/>
      </c>
      <c r="L131" t="str">
        <f t="shared" si="15"/>
        <v/>
      </c>
      <c r="M131" t="str">
        <f t="shared" si="16"/>
        <v/>
      </c>
      <c r="N131" t="str">
        <f t="shared" si="17"/>
        <v/>
      </c>
      <c r="O131" t="str">
        <f t="shared" si="18"/>
        <v/>
      </c>
      <c r="P131" t="str">
        <f t="shared" si="12"/>
        <v/>
      </c>
    </row>
    <row r="132" spans="7:16" hidden="1" x14ac:dyDescent="0.25">
      <c r="G132">
        <f t="shared" si="13"/>
        <v>128</v>
      </c>
      <c r="I132">
        <v>128</v>
      </c>
      <c r="J132" s="218" t="str">
        <f t="shared" si="14"/>
        <v>Starter Batteries</v>
      </c>
      <c r="K132" t="str" cm="1">
        <f t="array" ref="K132">IF(ISERROR(_xlfn.IFS((I132&lt;=X$7),R$7,I132&lt;=X$8,R$8,I132&lt;=X$9,R$9,I132&lt;=X$10,R$10,I132&lt;=X$11,R$11,I132&lt;=X$12,R$12,I132&lt;=X$13,R$13,I132&lt;=X$14,R$14,I132&lt;=X$15,R$15,I132&lt;=X$16,R$16,I132&lt;=X$17,R$17,I132&lt;=X$18,R$18,I132&lt;=X$19,R$19)),"",_xlfn.IFS((I132&lt;=X$7),R$7,I132&lt;=X$8,R$8,I132&lt;=X$9,R$9,I132&lt;=X$10,R$10,I132&lt;=X$11,R$11,I132&lt;=X$12,R$12,I132&lt;=X$13,R$13,I132&lt;=X$14,R$14,I132&lt;=X$15,R$15,I132&lt;=X$16,R$16,I132&lt;=X$17,R$17,I132&lt;=X$18,R$18,I132&lt;=X$19,R$19))</f>
        <v/>
      </c>
      <c r="L132" t="str">
        <f t="shared" si="15"/>
        <v/>
      </c>
      <c r="M132" t="str">
        <f t="shared" si="16"/>
        <v/>
      </c>
      <c r="N132" t="str">
        <f t="shared" si="17"/>
        <v/>
      </c>
      <c r="O132" t="str">
        <f t="shared" si="18"/>
        <v/>
      </c>
      <c r="P132" t="str">
        <f t="shared" si="12"/>
        <v/>
      </c>
    </row>
    <row r="133" spans="7:16" hidden="1" x14ac:dyDescent="0.25">
      <c r="G133">
        <f t="shared" si="13"/>
        <v>129</v>
      </c>
      <c r="I133">
        <v>129</v>
      </c>
      <c r="J133" s="218" t="str">
        <f t="shared" si="14"/>
        <v>Starter Batteries</v>
      </c>
      <c r="K133" t="str" cm="1">
        <f t="array" ref="K133">IF(ISERROR(_xlfn.IFS((I133&lt;=X$7),R$7,I133&lt;=X$8,R$8,I133&lt;=X$9,R$9,I133&lt;=X$10,R$10,I133&lt;=X$11,R$11,I133&lt;=X$12,R$12,I133&lt;=X$13,R$13,I133&lt;=X$14,R$14,I133&lt;=X$15,R$15,I133&lt;=X$16,R$16,I133&lt;=X$17,R$17,I133&lt;=X$18,R$18,I133&lt;=X$19,R$19)),"",_xlfn.IFS((I133&lt;=X$7),R$7,I133&lt;=X$8,R$8,I133&lt;=X$9,R$9,I133&lt;=X$10,R$10,I133&lt;=X$11,R$11,I133&lt;=X$12,R$12,I133&lt;=X$13,R$13,I133&lt;=X$14,R$14,I133&lt;=X$15,R$15,I133&lt;=X$16,R$16,I133&lt;=X$17,R$17,I133&lt;=X$18,R$18,I133&lt;=X$19,R$19))</f>
        <v/>
      </c>
      <c r="L133" t="str">
        <f t="shared" si="15"/>
        <v/>
      </c>
      <c r="M133" t="str">
        <f t="shared" si="16"/>
        <v/>
      </c>
      <c r="N133" t="str">
        <f t="shared" si="17"/>
        <v/>
      </c>
      <c r="O133" t="str">
        <f t="shared" si="18"/>
        <v/>
      </c>
      <c r="P133" t="str">
        <f t="shared" si="12"/>
        <v/>
      </c>
    </row>
    <row r="134" spans="7:16" hidden="1" x14ac:dyDescent="0.25">
      <c r="G134">
        <f t="shared" si="13"/>
        <v>130</v>
      </c>
      <c r="I134">
        <v>130</v>
      </c>
      <c r="J134" s="218" t="str">
        <f t="shared" si="14"/>
        <v>Starter Batteries</v>
      </c>
      <c r="K134" t="str" cm="1">
        <f t="array" ref="K134">IF(ISERROR(_xlfn.IFS((I134&lt;=X$7),R$7,I134&lt;=X$8,R$8,I134&lt;=X$9,R$9,I134&lt;=X$10,R$10,I134&lt;=X$11,R$11,I134&lt;=X$12,R$12,I134&lt;=X$13,R$13,I134&lt;=X$14,R$14,I134&lt;=X$15,R$15,I134&lt;=X$16,R$16,I134&lt;=X$17,R$17,I134&lt;=X$18,R$18,I134&lt;=X$19,R$19)),"",_xlfn.IFS((I134&lt;=X$7),R$7,I134&lt;=X$8,R$8,I134&lt;=X$9,R$9,I134&lt;=X$10,R$10,I134&lt;=X$11,R$11,I134&lt;=X$12,R$12,I134&lt;=X$13,R$13,I134&lt;=X$14,R$14,I134&lt;=X$15,R$15,I134&lt;=X$16,R$16,I134&lt;=X$17,R$17,I134&lt;=X$18,R$18,I134&lt;=X$19,R$19))</f>
        <v/>
      </c>
      <c r="L134" t="str">
        <f t="shared" si="15"/>
        <v/>
      </c>
      <c r="M134" t="str">
        <f t="shared" si="16"/>
        <v/>
      </c>
      <c r="N134" t="str">
        <f t="shared" si="17"/>
        <v/>
      </c>
      <c r="O134" t="str">
        <f t="shared" si="18"/>
        <v/>
      </c>
      <c r="P134" t="str">
        <f t="shared" ref="P134:P197" si="19">IF(ISERROR(O134+$S$2),"",O134+$S$2)</f>
        <v/>
      </c>
    </row>
    <row r="135" spans="7:16" hidden="1" x14ac:dyDescent="0.25">
      <c r="G135">
        <f t="shared" ref="G135:G198" si="20">I135</f>
        <v>131</v>
      </c>
      <c r="I135">
        <v>131</v>
      </c>
      <c r="J135" s="218" t="str">
        <f t="shared" ref="J135:J198" si="21">J134</f>
        <v>Starter Batteries</v>
      </c>
      <c r="K135" t="str" cm="1">
        <f t="array" ref="K135">IF(ISERROR(_xlfn.IFS((I135&lt;=X$7),R$7,I135&lt;=X$8,R$8,I135&lt;=X$9,R$9,I135&lt;=X$10,R$10,I135&lt;=X$11,R$11,I135&lt;=X$12,R$12,I135&lt;=X$13,R$13,I135&lt;=X$14,R$14,I135&lt;=X$15,R$15,I135&lt;=X$16,R$16,I135&lt;=X$17,R$17,I135&lt;=X$18,R$18,I135&lt;=X$19,R$19)),"",_xlfn.IFS((I135&lt;=X$7),R$7,I135&lt;=X$8,R$8,I135&lt;=X$9,R$9,I135&lt;=X$10,R$10,I135&lt;=X$11,R$11,I135&lt;=X$12,R$12,I135&lt;=X$13,R$13,I135&lt;=X$14,R$14,I135&lt;=X$15,R$15,I135&lt;=X$16,R$16,I135&lt;=X$17,R$17,I135&lt;=X$18,R$18,I135&lt;=X$19,R$19))</f>
        <v/>
      </c>
      <c r="L135" t="str">
        <f t="shared" si="15"/>
        <v/>
      </c>
      <c r="M135" t="str">
        <f t="shared" si="16"/>
        <v/>
      </c>
      <c r="N135" t="str">
        <f t="shared" si="17"/>
        <v/>
      </c>
      <c r="O135" t="str">
        <f t="shared" si="18"/>
        <v/>
      </c>
      <c r="P135" t="str">
        <f t="shared" si="19"/>
        <v/>
      </c>
    </row>
    <row r="136" spans="7:16" hidden="1" x14ac:dyDescent="0.25">
      <c r="G136">
        <f t="shared" si="20"/>
        <v>132</v>
      </c>
      <c r="I136">
        <v>132</v>
      </c>
      <c r="J136" s="218" t="str">
        <f t="shared" si="21"/>
        <v>Starter Batteries</v>
      </c>
      <c r="K136" t="str" cm="1">
        <f t="array" ref="K136">IF(ISERROR(_xlfn.IFS((I136&lt;=X$7),R$7,I136&lt;=X$8,R$8,I136&lt;=X$9,R$9,I136&lt;=X$10,R$10,I136&lt;=X$11,R$11,I136&lt;=X$12,R$12,I136&lt;=X$13,R$13,I136&lt;=X$14,R$14,I136&lt;=X$15,R$15,I136&lt;=X$16,R$16,I136&lt;=X$17,R$17,I136&lt;=X$18,R$18,I136&lt;=X$19,R$19)),"",_xlfn.IFS((I136&lt;=X$7),R$7,I136&lt;=X$8,R$8,I136&lt;=X$9,R$9,I136&lt;=X$10,R$10,I136&lt;=X$11,R$11,I136&lt;=X$12,R$12,I136&lt;=X$13,R$13,I136&lt;=X$14,R$14,I136&lt;=X$15,R$15,I136&lt;=X$16,R$16,I136&lt;=X$17,R$17,I136&lt;=X$18,R$18,I136&lt;=X$19,R$19))</f>
        <v/>
      </c>
      <c r="L136" t="str">
        <f t="shared" si="15"/>
        <v/>
      </c>
      <c r="M136" t="str">
        <f t="shared" si="16"/>
        <v/>
      </c>
      <c r="N136" t="str">
        <f t="shared" si="17"/>
        <v/>
      </c>
      <c r="O136" t="str">
        <f t="shared" si="18"/>
        <v/>
      </c>
      <c r="P136" t="str">
        <f t="shared" si="19"/>
        <v/>
      </c>
    </row>
    <row r="137" spans="7:16" hidden="1" x14ac:dyDescent="0.25">
      <c r="G137">
        <f t="shared" si="20"/>
        <v>133</v>
      </c>
      <c r="I137">
        <v>133</v>
      </c>
      <c r="J137" s="218" t="str">
        <f t="shared" si="21"/>
        <v>Starter Batteries</v>
      </c>
      <c r="K137" t="str" cm="1">
        <f t="array" ref="K137">IF(ISERROR(_xlfn.IFS((I137&lt;=X$7),R$7,I137&lt;=X$8,R$8,I137&lt;=X$9,R$9,I137&lt;=X$10,R$10,I137&lt;=X$11,R$11,I137&lt;=X$12,R$12,I137&lt;=X$13,R$13,I137&lt;=X$14,R$14,I137&lt;=X$15,R$15,I137&lt;=X$16,R$16,I137&lt;=X$17,R$17,I137&lt;=X$18,R$18,I137&lt;=X$19,R$19)),"",_xlfn.IFS((I137&lt;=X$7),R$7,I137&lt;=X$8,R$8,I137&lt;=X$9,R$9,I137&lt;=X$10,R$10,I137&lt;=X$11,R$11,I137&lt;=X$12,R$12,I137&lt;=X$13,R$13,I137&lt;=X$14,R$14,I137&lt;=X$15,R$15,I137&lt;=X$16,R$16,I137&lt;=X$17,R$17,I137&lt;=X$18,R$18,I137&lt;=X$19,R$19))</f>
        <v/>
      </c>
      <c r="L137" t="str">
        <f t="shared" si="15"/>
        <v/>
      </c>
      <c r="M137" t="str">
        <f t="shared" si="16"/>
        <v/>
      </c>
      <c r="N137" t="str">
        <f t="shared" si="17"/>
        <v/>
      </c>
      <c r="O137" t="str">
        <f t="shared" si="18"/>
        <v/>
      </c>
      <c r="P137" t="str">
        <f t="shared" si="19"/>
        <v/>
      </c>
    </row>
    <row r="138" spans="7:16" hidden="1" x14ac:dyDescent="0.25">
      <c r="G138">
        <f t="shared" si="20"/>
        <v>134</v>
      </c>
      <c r="I138">
        <v>134</v>
      </c>
      <c r="J138" s="218" t="str">
        <f t="shared" si="21"/>
        <v>Starter Batteries</v>
      </c>
      <c r="K138" t="str" cm="1">
        <f t="array" ref="K138">IF(ISERROR(_xlfn.IFS((I138&lt;=X$7),R$7,I138&lt;=X$8,R$8,I138&lt;=X$9,R$9,I138&lt;=X$10,R$10,I138&lt;=X$11,R$11,I138&lt;=X$12,R$12,I138&lt;=X$13,R$13,I138&lt;=X$14,R$14,I138&lt;=X$15,R$15,I138&lt;=X$16,R$16,I138&lt;=X$17,R$17,I138&lt;=X$18,R$18,I138&lt;=X$19,R$19)),"",_xlfn.IFS((I138&lt;=X$7),R$7,I138&lt;=X$8,R$8,I138&lt;=X$9,R$9,I138&lt;=X$10,R$10,I138&lt;=X$11,R$11,I138&lt;=X$12,R$12,I138&lt;=X$13,R$13,I138&lt;=X$14,R$14,I138&lt;=X$15,R$15,I138&lt;=X$16,R$16,I138&lt;=X$17,R$17,I138&lt;=X$18,R$18,I138&lt;=X$19,R$19))</f>
        <v/>
      </c>
      <c r="L138" t="str">
        <f t="shared" si="15"/>
        <v/>
      </c>
      <c r="M138" t="str">
        <f t="shared" si="16"/>
        <v/>
      </c>
      <c r="N138" t="str">
        <f t="shared" si="17"/>
        <v/>
      </c>
      <c r="O138" t="str">
        <f t="shared" si="18"/>
        <v/>
      </c>
      <c r="P138" t="str">
        <f t="shared" si="19"/>
        <v/>
      </c>
    </row>
    <row r="139" spans="7:16" hidden="1" x14ac:dyDescent="0.25">
      <c r="G139">
        <f t="shared" si="20"/>
        <v>135</v>
      </c>
      <c r="I139">
        <v>135</v>
      </c>
      <c r="J139" s="218" t="str">
        <f t="shared" si="21"/>
        <v>Starter Batteries</v>
      </c>
      <c r="K139" t="str" cm="1">
        <f t="array" ref="K139">IF(ISERROR(_xlfn.IFS((I139&lt;=X$7),R$7,I139&lt;=X$8,R$8,I139&lt;=X$9,R$9,I139&lt;=X$10,R$10,I139&lt;=X$11,R$11,I139&lt;=X$12,R$12,I139&lt;=X$13,R$13,I139&lt;=X$14,R$14,I139&lt;=X$15,R$15,I139&lt;=X$16,R$16,I139&lt;=X$17,R$17,I139&lt;=X$18,R$18,I139&lt;=X$19,R$19)),"",_xlfn.IFS((I139&lt;=X$7),R$7,I139&lt;=X$8,R$8,I139&lt;=X$9,R$9,I139&lt;=X$10,R$10,I139&lt;=X$11,R$11,I139&lt;=X$12,R$12,I139&lt;=X$13,R$13,I139&lt;=X$14,R$14,I139&lt;=X$15,R$15,I139&lt;=X$16,R$16,I139&lt;=X$17,R$17,I139&lt;=X$18,R$18,I139&lt;=X$19,R$19))</f>
        <v/>
      </c>
      <c r="L139" t="str">
        <f t="shared" si="15"/>
        <v/>
      </c>
      <c r="M139" t="str">
        <f t="shared" si="16"/>
        <v/>
      </c>
      <c r="N139" t="str">
        <f t="shared" si="17"/>
        <v/>
      </c>
      <c r="O139" t="str">
        <f t="shared" si="18"/>
        <v/>
      </c>
      <c r="P139" t="str">
        <f t="shared" si="19"/>
        <v/>
      </c>
    </row>
    <row r="140" spans="7:16" hidden="1" x14ac:dyDescent="0.25">
      <c r="G140">
        <f t="shared" si="20"/>
        <v>136</v>
      </c>
      <c r="I140">
        <v>136</v>
      </c>
      <c r="J140" s="218" t="str">
        <f t="shared" si="21"/>
        <v>Starter Batteries</v>
      </c>
      <c r="K140" t="str" cm="1">
        <f t="array" ref="K140">IF(ISERROR(_xlfn.IFS((I140&lt;=X$7),R$7,I140&lt;=X$8,R$8,I140&lt;=X$9,R$9,I140&lt;=X$10,R$10,I140&lt;=X$11,R$11,I140&lt;=X$12,R$12,I140&lt;=X$13,R$13,I140&lt;=X$14,R$14,I140&lt;=X$15,R$15,I140&lt;=X$16,R$16,I140&lt;=X$17,R$17,I140&lt;=X$18,R$18,I140&lt;=X$19,R$19)),"",_xlfn.IFS((I140&lt;=X$7),R$7,I140&lt;=X$8,R$8,I140&lt;=X$9,R$9,I140&lt;=X$10,R$10,I140&lt;=X$11,R$11,I140&lt;=X$12,R$12,I140&lt;=X$13,R$13,I140&lt;=X$14,R$14,I140&lt;=X$15,R$15,I140&lt;=X$16,R$16,I140&lt;=X$17,R$17,I140&lt;=X$18,R$18,I140&lt;=X$19,R$19))</f>
        <v/>
      </c>
      <c r="L140" t="str">
        <f t="shared" si="15"/>
        <v/>
      </c>
      <c r="M140" t="str">
        <f t="shared" si="16"/>
        <v/>
      </c>
      <c r="N140" t="str">
        <f t="shared" si="17"/>
        <v/>
      </c>
      <c r="O140" t="str">
        <f t="shared" si="18"/>
        <v/>
      </c>
      <c r="P140" t="str">
        <f t="shared" si="19"/>
        <v/>
      </c>
    </row>
    <row r="141" spans="7:16" hidden="1" x14ac:dyDescent="0.25">
      <c r="G141">
        <f t="shared" si="20"/>
        <v>137</v>
      </c>
      <c r="I141">
        <v>137</v>
      </c>
      <c r="J141" s="218" t="str">
        <f t="shared" si="21"/>
        <v>Starter Batteries</v>
      </c>
      <c r="K141" t="str" cm="1">
        <f t="array" ref="K141">IF(ISERROR(_xlfn.IFS((I141&lt;=X$7),R$7,I141&lt;=X$8,R$8,I141&lt;=X$9,R$9,I141&lt;=X$10,R$10,I141&lt;=X$11,R$11,I141&lt;=X$12,R$12,I141&lt;=X$13,R$13,I141&lt;=X$14,R$14,I141&lt;=X$15,R$15,I141&lt;=X$16,R$16,I141&lt;=X$17,R$17,I141&lt;=X$18,R$18,I141&lt;=X$19,R$19)),"",_xlfn.IFS((I141&lt;=X$7),R$7,I141&lt;=X$8,R$8,I141&lt;=X$9,R$9,I141&lt;=X$10,R$10,I141&lt;=X$11,R$11,I141&lt;=X$12,R$12,I141&lt;=X$13,R$13,I141&lt;=X$14,R$14,I141&lt;=X$15,R$15,I141&lt;=X$16,R$16,I141&lt;=X$17,R$17,I141&lt;=X$18,R$18,I141&lt;=X$19,R$19))</f>
        <v/>
      </c>
      <c r="L141" t="str">
        <f t="shared" si="15"/>
        <v/>
      </c>
      <c r="M141" t="str">
        <f t="shared" si="16"/>
        <v/>
      </c>
      <c r="N141" t="str">
        <f t="shared" si="17"/>
        <v/>
      </c>
      <c r="O141" t="str">
        <f t="shared" si="18"/>
        <v/>
      </c>
      <c r="P141" t="str">
        <f t="shared" si="19"/>
        <v/>
      </c>
    </row>
    <row r="142" spans="7:16" hidden="1" x14ac:dyDescent="0.25">
      <c r="G142">
        <f t="shared" si="20"/>
        <v>138</v>
      </c>
      <c r="I142">
        <v>138</v>
      </c>
      <c r="J142" s="218" t="str">
        <f t="shared" si="21"/>
        <v>Starter Batteries</v>
      </c>
      <c r="K142" t="str" cm="1">
        <f t="array" ref="K142">IF(ISERROR(_xlfn.IFS((I142&lt;=X$7),R$7,I142&lt;=X$8,R$8,I142&lt;=X$9,R$9,I142&lt;=X$10,R$10,I142&lt;=X$11,R$11,I142&lt;=X$12,R$12,I142&lt;=X$13,R$13,I142&lt;=X$14,R$14,I142&lt;=X$15,R$15,I142&lt;=X$16,R$16,I142&lt;=X$17,R$17,I142&lt;=X$18,R$18,I142&lt;=X$19,R$19)),"",_xlfn.IFS((I142&lt;=X$7),R$7,I142&lt;=X$8,R$8,I142&lt;=X$9,R$9,I142&lt;=X$10,R$10,I142&lt;=X$11,R$11,I142&lt;=X$12,R$12,I142&lt;=X$13,R$13,I142&lt;=X$14,R$14,I142&lt;=X$15,R$15,I142&lt;=X$16,R$16,I142&lt;=X$17,R$17,I142&lt;=X$18,R$18,I142&lt;=X$19,R$19))</f>
        <v/>
      </c>
      <c r="L142" t="str">
        <f t="shared" si="15"/>
        <v/>
      </c>
      <c r="M142" t="str">
        <f t="shared" si="16"/>
        <v/>
      </c>
      <c r="N142" t="str">
        <f t="shared" si="17"/>
        <v/>
      </c>
      <c r="O142" t="str">
        <f t="shared" si="18"/>
        <v/>
      </c>
      <c r="P142" t="str">
        <f t="shared" si="19"/>
        <v/>
      </c>
    </row>
    <row r="143" spans="7:16" hidden="1" x14ac:dyDescent="0.25">
      <c r="G143">
        <f t="shared" si="20"/>
        <v>139</v>
      </c>
      <c r="I143">
        <v>139</v>
      </c>
      <c r="J143" s="218" t="str">
        <f t="shared" si="21"/>
        <v>Starter Batteries</v>
      </c>
      <c r="K143" t="str" cm="1">
        <f t="array" ref="K143">IF(ISERROR(_xlfn.IFS((I143&lt;=X$7),R$7,I143&lt;=X$8,R$8,I143&lt;=X$9,R$9,I143&lt;=X$10,R$10,I143&lt;=X$11,R$11,I143&lt;=X$12,R$12,I143&lt;=X$13,R$13,I143&lt;=X$14,R$14,I143&lt;=X$15,R$15,I143&lt;=X$16,R$16,I143&lt;=X$17,R$17,I143&lt;=X$18,R$18,I143&lt;=X$19,R$19)),"",_xlfn.IFS((I143&lt;=X$7),R$7,I143&lt;=X$8,R$8,I143&lt;=X$9,R$9,I143&lt;=X$10,R$10,I143&lt;=X$11,R$11,I143&lt;=X$12,R$12,I143&lt;=X$13,R$13,I143&lt;=X$14,R$14,I143&lt;=X$15,R$15,I143&lt;=X$16,R$16,I143&lt;=X$17,R$17,I143&lt;=X$18,R$18,I143&lt;=X$19,R$19))</f>
        <v/>
      </c>
      <c r="L143" t="str">
        <f t="shared" si="15"/>
        <v/>
      </c>
      <c r="M143" t="str">
        <f t="shared" si="16"/>
        <v/>
      </c>
      <c r="N143" t="str">
        <f t="shared" si="17"/>
        <v/>
      </c>
      <c r="O143" t="str">
        <f t="shared" si="18"/>
        <v/>
      </c>
      <c r="P143" t="str">
        <f t="shared" si="19"/>
        <v/>
      </c>
    </row>
    <row r="144" spans="7:16" hidden="1" x14ac:dyDescent="0.25">
      <c r="G144">
        <f t="shared" si="20"/>
        <v>140</v>
      </c>
      <c r="I144">
        <v>140</v>
      </c>
      <c r="J144" s="218" t="str">
        <f t="shared" si="21"/>
        <v>Starter Batteries</v>
      </c>
      <c r="K144" t="str" cm="1">
        <f t="array" ref="K144">IF(ISERROR(_xlfn.IFS((I144&lt;=X$7),R$7,I144&lt;=X$8,R$8,I144&lt;=X$9,R$9,I144&lt;=X$10,R$10,I144&lt;=X$11,R$11,I144&lt;=X$12,R$12,I144&lt;=X$13,R$13,I144&lt;=X$14,R$14,I144&lt;=X$15,R$15,I144&lt;=X$16,R$16,I144&lt;=X$17,R$17,I144&lt;=X$18,R$18,I144&lt;=X$19,R$19)),"",_xlfn.IFS((I144&lt;=X$7),R$7,I144&lt;=X$8,R$8,I144&lt;=X$9,R$9,I144&lt;=X$10,R$10,I144&lt;=X$11,R$11,I144&lt;=X$12,R$12,I144&lt;=X$13,R$13,I144&lt;=X$14,R$14,I144&lt;=X$15,R$15,I144&lt;=X$16,R$16,I144&lt;=X$17,R$17,I144&lt;=X$18,R$18,I144&lt;=X$19,R$19))</f>
        <v/>
      </c>
      <c r="L144" t="str">
        <f t="shared" si="15"/>
        <v/>
      </c>
      <c r="M144" t="str">
        <f t="shared" si="16"/>
        <v/>
      </c>
      <c r="N144" t="str">
        <f t="shared" si="17"/>
        <v/>
      </c>
      <c r="O144" t="str">
        <f t="shared" si="18"/>
        <v/>
      </c>
      <c r="P144" t="str">
        <f t="shared" si="19"/>
        <v/>
      </c>
    </row>
    <row r="145" spans="7:16" hidden="1" x14ac:dyDescent="0.25">
      <c r="G145">
        <f t="shared" si="20"/>
        <v>141</v>
      </c>
      <c r="I145">
        <v>141</v>
      </c>
      <c r="J145" s="218" t="str">
        <f t="shared" si="21"/>
        <v>Starter Batteries</v>
      </c>
      <c r="K145" t="str" cm="1">
        <f t="array" ref="K145">IF(ISERROR(_xlfn.IFS((I145&lt;=X$7),R$7,I145&lt;=X$8,R$8,I145&lt;=X$9,R$9,I145&lt;=X$10,R$10,I145&lt;=X$11,R$11,I145&lt;=X$12,R$12,I145&lt;=X$13,R$13,I145&lt;=X$14,R$14,I145&lt;=X$15,R$15,I145&lt;=X$16,R$16,I145&lt;=X$17,R$17,I145&lt;=X$18,R$18,I145&lt;=X$19,R$19)),"",_xlfn.IFS((I145&lt;=X$7),R$7,I145&lt;=X$8,R$8,I145&lt;=X$9,R$9,I145&lt;=X$10,R$10,I145&lt;=X$11,R$11,I145&lt;=X$12,R$12,I145&lt;=X$13,R$13,I145&lt;=X$14,R$14,I145&lt;=X$15,R$15,I145&lt;=X$16,R$16,I145&lt;=X$17,R$17,I145&lt;=X$18,R$18,I145&lt;=X$19,R$19))</f>
        <v/>
      </c>
      <c r="L145" t="str">
        <f t="shared" si="15"/>
        <v/>
      </c>
      <c r="M145" t="str">
        <f t="shared" si="16"/>
        <v/>
      </c>
      <c r="N145" t="str">
        <f t="shared" si="17"/>
        <v/>
      </c>
      <c r="O145" t="str">
        <f t="shared" si="18"/>
        <v/>
      </c>
      <c r="P145" t="str">
        <f t="shared" si="19"/>
        <v/>
      </c>
    </row>
    <row r="146" spans="7:16" hidden="1" x14ac:dyDescent="0.25">
      <c r="G146">
        <f t="shared" si="20"/>
        <v>142</v>
      </c>
      <c r="I146">
        <v>142</v>
      </c>
      <c r="J146" s="218" t="str">
        <f t="shared" si="21"/>
        <v>Starter Batteries</v>
      </c>
      <c r="K146" t="str" cm="1">
        <f t="array" ref="K146">IF(ISERROR(_xlfn.IFS((I146&lt;=X$7),R$7,I146&lt;=X$8,R$8,I146&lt;=X$9,R$9,I146&lt;=X$10,R$10,I146&lt;=X$11,R$11,I146&lt;=X$12,R$12,I146&lt;=X$13,R$13,I146&lt;=X$14,R$14,I146&lt;=X$15,R$15,I146&lt;=X$16,R$16,I146&lt;=X$17,R$17,I146&lt;=X$18,R$18,I146&lt;=X$19,R$19)),"",_xlfn.IFS((I146&lt;=X$7),R$7,I146&lt;=X$8,R$8,I146&lt;=X$9,R$9,I146&lt;=X$10,R$10,I146&lt;=X$11,R$11,I146&lt;=X$12,R$12,I146&lt;=X$13,R$13,I146&lt;=X$14,R$14,I146&lt;=X$15,R$15,I146&lt;=X$16,R$16,I146&lt;=X$17,R$17,I146&lt;=X$18,R$18,I146&lt;=X$19,R$19))</f>
        <v/>
      </c>
      <c r="L146" t="str">
        <f t="shared" si="15"/>
        <v/>
      </c>
      <c r="M146" t="str">
        <f t="shared" si="16"/>
        <v/>
      </c>
      <c r="N146" t="str">
        <f t="shared" si="17"/>
        <v/>
      </c>
      <c r="O146" t="str">
        <f t="shared" si="18"/>
        <v/>
      </c>
      <c r="P146" t="str">
        <f t="shared" si="19"/>
        <v/>
      </c>
    </row>
    <row r="147" spans="7:16" hidden="1" x14ac:dyDescent="0.25">
      <c r="G147">
        <f t="shared" si="20"/>
        <v>143</v>
      </c>
      <c r="I147">
        <v>143</v>
      </c>
      <c r="J147" s="218" t="str">
        <f t="shared" si="21"/>
        <v>Starter Batteries</v>
      </c>
      <c r="K147" t="str" cm="1">
        <f t="array" ref="K147">IF(ISERROR(_xlfn.IFS((I147&lt;=X$7),R$7,I147&lt;=X$8,R$8,I147&lt;=X$9,R$9,I147&lt;=X$10,R$10,I147&lt;=X$11,R$11,I147&lt;=X$12,R$12,I147&lt;=X$13,R$13,I147&lt;=X$14,R$14,I147&lt;=X$15,R$15,I147&lt;=X$16,R$16,I147&lt;=X$17,R$17,I147&lt;=X$18,R$18,I147&lt;=X$19,R$19)),"",_xlfn.IFS((I147&lt;=X$7),R$7,I147&lt;=X$8,R$8,I147&lt;=X$9,R$9,I147&lt;=X$10,R$10,I147&lt;=X$11,R$11,I147&lt;=X$12,R$12,I147&lt;=X$13,R$13,I147&lt;=X$14,R$14,I147&lt;=X$15,R$15,I147&lt;=X$16,R$16,I147&lt;=X$17,R$17,I147&lt;=X$18,R$18,I147&lt;=X$19,R$19))</f>
        <v/>
      </c>
      <c r="L147" t="str">
        <f t="shared" si="15"/>
        <v/>
      </c>
      <c r="M147" t="str">
        <f t="shared" si="16"/>
        <v/>
      </c>
      <c r="N147" t="str">
        <f t="shared" si="17"/>
        <v/>
      </c>
      <c r="O147" t="str">
        <f t="shared" si="18"/>
        <v/>
      </c>
      <c r="P147" t="str">
        <f t="shared" si="19"/>
        <v/>
      </c>
    </row>
    <row r="148" spans="7:16" hidden="1" x14ac:dyDescent="0.25">
      <c r="G148">
        <f t="shared" si="20"/>
        <v>144</v>
      </c>
      <c r="I148">
        <v>144</v>
      </c>
      <c r="J148" s="218" t="str">
        <f t="shared" si="21"/>
        <v>Starter Batteries</v>
      </c>
      <c r="K148" t="str" cm="1">
        <f t="array" ref="K148">IF(ISERROR(_xlfn.IFS((I148&lt;=X$7),R$7,I148&lt;=X$8,R$8,I148&lt;=X$9,R$9,I148&lt;=X$10,R$10,I148&lt;=X$11,R$11,I148&lt;=X$12,R$12,I148&lt;=X$13,R$13,I148&lt;=X$14,R$14,I148&lt;=X$15,R$15,I148&lt;=X$16,R$16,I148&lt;=X$17,R$17,I148&lt;=X$18,R$18,I148&lt;=X$19,R$19)),"",_xlfn.IFS((I148&lt;=X$7),R$7,I148&lt;=X$8,R$8,I148&lt;=X$9,R$9,I148&lt;=X$10,R$10,I148&lt;=X$11,R$11,I148&lt;=X$12,R$12,I148&lt;=X$13,R$13,I148&lt;=X$14,R$14,I148&lt;=X$15,R$15,I148&lt;=X$16,R$16,I148&lt;=X$17,R$17,I148&lt;=X$18,R$18,I148&lt;=X$19,R$19))</f>
        <v/>
      </c>
      <c r="L148" t="str">
        <f t="shared" si="15"/>
        <v/>
      </c>
      <c r="M148" t="str">
        <f t="shared" si="16"/>
        <v/>
      </c>
      <c r="N148" t="str">
        <f t="shared" si="17"/>
        <v/>
      </c>
      <c r="O148" t="str">
        <f t="shared" si="18"/>
        <v/>
      </c>
      <c r="P148" t="str">
        <f t="shared" si="19"/>
        <v/>
      </c>
    </row>
    <row r="149" spans="7:16" hidden="1" x14ac:dyDescent="0.25">
      <c r="G149">
        <f t="shared" si="20"/>
        <v>145</v>
      </c>
      <c r="I149">
        <v>145</v>
      </c>
      <c r="J149" s="218" t="str">
        <f t="shared" si="21"/>
        <v>Starter Batteries</v>
      </c>
      <c r="K149" t="str" cm="1">
        <f t="array" ref="K149">IF(ISERROR(_xlfn.IFS((I149&lt;=X$7),R$7,I149&lt;=X$8,R$8,I149&lt;=X$9,R$9,I149&lt;=X$10,R$10,I149&lt;=X$11,R$11,I149&lt;=X$12,R$12,I149&lt;=X$13,R$13,I149&lt;=X$14,R$14,I149&lt;=X$15,R$15,I149&lt;=X$16,R$16,I149&lt;=X$17,R$17,I149&lt;=X$18,R$18,I149&lt;=X$19,R$19)),"",_xlfn.IFS((I149&lt;=X$7),R$7,I149&lt;=X$8,R$8,I149&lt;=X$9,R$9,I149&lt;=X$10,R$10,I149&lt;=X$11,R$11,I149&lt;=X$12,R$12,I149&lt;=X$13,R$13,I149&lt;=X$14,R$14,I149&lt;=X$15,R$15,I149&lt;=X$16,R$16,I149&lt;=X$17,R$17,I149&lt;=X$18,R$18,I149&lt;=X$19,R$19))</f>
        <v/>
      </c>
      <c r="L149" t="str">
        <f t="shared" si="15"/>
        <v/>
      </c>
      <c r="M149" t="str">
        <f t="shared" si="16"/>
        <v/>
      </c>
      <c r="N149" t="str">
        <f t="shared" si="17"/>
        <v/>
      </c>
      <c r="O149" t="str">
        <f t="shared" si="18"/>
        <v/>
      </c>
      <c r="P149" t="str">
        <f t="shared" si="19"/>
        <v/>
      </c>
    </row>
    <row r="150" spans="7:16" hidden="1" x14ac:dyDescent="0.25">
      <c r="G150">
        <f t="shared" si="20"/>
        <v>146</v>
      </c>
      <c r="I150">
        <v>146</v>
      </c>
      <c r="J150" s="218" t="str">
        <f t="shared" si="21"/>
        <v>Starter Batteries</v>
      </c>
      <c r="K150" t="str" cm="1">
        <f t="array" ref="K150">IF(ISERROR(_xlfn.IFS((I150&lt;=X$7),R$7,I150&lt;=X$8,R$8,I150&lt;=X$9,R$9,I150&lt;=X$10,R$10,I150&lt;=X$11,R$11,I150&lt;=X$12,R$12,I150&lt;=X$13,R$13,I150&lt;=X$14,R$14,I150&lt;=X$15,R$15,I150&lt;=X$16,R$16,I150&lt;=X$17,R$17,I150&lt;=X$18,R$18,I150&lt;=X$19,R$19)),"",_xlfn.IFS((I150&lt;=X$7),R$7,I150&lt;=X$8,R$8,I150&lt;=X$9,R$9,I150&lt;=X$10,R$10,I150&lt;=X$11,R$11,I150&lt;=X$12,R$12,I150&lt;=X$13,R$13,I150&lt;=X$14,R$14,I150&lt;=X$15,R$15,I150&lt;=X$16,R$16,I150&lt;=X$17,R$17,I150&lt;=X$18,R$18,I150&lt;=X$19,R$19))</f>
        <v/>
      </c>
      <c r="L150" t="str">
        <f t="shared" si="15"/>
        <v/>
      </c>
      <c r="M150" t="str">
        <f t="shared" si="16"/>
        <v/>
      </c>
      <c r="N150" t="str">
        <f t="shared" si="17"/>
        <v/>
      </c>
      <c r="O150" t="str">
        <f t="shared" si="18"/>
        <v/>
      </c>
      <c r="P150" t="str">
        <f t="shared" si="19"/>
        <v/>
      </c>
    </row>
    <row r="151" spans="7:16" hidden="1" x14ac:dyDescent="0.25">
      <c r="G151">
        <f t="shared" si="20"/>
        <v>147</v>
      </c>
      <c r="I151">
        <v>147</v>
      </c>
      <c r="J151" s="218" t="str">
        <f t="shared" si="21"/>
        <v>Starter Batteries</v>
      </c>
      <c r="K151" t="str" cm="1">
        <f t="array" ref="K151">IF(ISERROR(_xlfn.IFS((I151&lt;=X$7),R$7,I151&lt;=X$8,R$8,I151&lt;=X$9,R$9,I151&lt;=X$10,R$10,I151&lt;=X$11,R$11,I151&lt;=X$12,R$12,I151&lt;=X$13,R$13,I151&lt;=X$14,R$14,I151&lt;=X$15,R$15,I151&lt;=X$16,R$16,I151&lt;=X$17,R$17,I151&lt;=X$18,R$18,I151&lt;=X$19,R$19)),"",_xlfn.IFS((I151&lt;=X$7),R$7,I151&lt;=X$8,R$8,I151&lt;=X$9,R$9,I151&lt;=X$10,R$10,I151&lt;=X$11,R$11,I151&lt;=X$12,R$12,I151&lt;=X$13,R$13,I151&lt;=X$14,R$14,I151&lt;=X$15,R$15,I151&lt;=X$16,R$16,I151&lt;=X$17,R$17,I151&lt;=X$18,R$18,I151&lt;=X$19,R$19))</f>
        <v/>
      </c>
      <c r="L151" t="str">
        <f t="shared" si="15"/>
        <v/>
      </c>
      <c r="M151" t="str">
        <f t="shared" si="16"/>
        <v/>
      </c>
      <c r="N151" t="str">
        <f t="shared" si="17"/>
        <v/>
      </c>
      <c r="O151" t="str">
        <f t="shared" si="18"/>
        <v/>
      </c>
      <c r="P151" t="str">
        <f t="shared" si="19"/>
        <v/>
      </c>
    </row>
    <row r="152" spans="7:16" hidden="1" x14ac:dyDescent="0.25">
      <c r="G152">
        <f t="shared" si="20"/>
        <v>148</v>
      </c>
      <c r="I152">
        <v>148</v>
      </c>
      <c r="J152" s="218" t="str">
        <f t="shared" si="21"/>
        <v>Starter Batteries</v>
      </c>
      <c r="K152" t="str" cm="1">
        <f t="array" ref="K152">IF(ISERROR(_xlfn.IFS((I152&lt;=X$7),R$7,I152&lt;=X$8,R$8,I152&lt;=X$9,R$9,I152&lt;=X$10,R$10,I152&lt;=X$11,R$11,I152&lt;=X$12,R$12,I152&lt;=X$13,R$13,I152&lt;=X$14,R$14,I152&lt;=X$15,R$15,I152&lt;=X$16,R$16,I152&lt;=X$17,R$17,I152&lt;=X$18,R$18,I152&lt;=X$19,R$19)),"",_xlfn.IFS((I152&lt;=X$7),R$7,I152&lt;=X$8,R$8,I152&lt;=X$9,R$9,I152&lt;=X$10,R$10,I152&lt;=X$11,R$11,I152&lt;=X$12,R$12,I152&lt;=X$13,R$13,I152&lt;=X$14,R$14,I152&lt;=X$15,R$15,I152&lt;=X$16,R$16,I152&lt;=X$17,R$17,I152&lt;=X$18,R$18,I152&lt;=X$19,R$19))</f>
        <v/>
      </c>
      <c r="L152" t="str">
        <f t="shared" si="15"/>
        <v/>
      </c>
      <c r="M152" t="str">
        <f t="shared" si="16"/>
        <v/>
      </c>
      <c r="N152" t="str">
        <f t="shared" si="17"/>
        <v/>
      </c>
      <c r="O152" t="str">
        <f t="shared" si="18"/>
        <v/>
      </c>
      <c r="P152" t="str">
        <f t="shared" si="19"/>
        <v/>
      </c>
    </row>
    <row r="153" spans="7:16" hidden="1" x14ac:dyDescent="0.25">
      <c r="G153">
        <f t="shared" si="20"/>
        <v>149</v>
      </c>
      <c r="I153">
        <v>149</v>
      </c>
      <c r="J153" s="218" t="str">
        <f t="shared" si="21"/>
        <v>Starter Batteries</v>
      </c>
      <c r="K153" t="str" cm="1">
        <f t="array" ref="K153">IF(ISERROR(_xlfn.IFS((I153&lt;=X$7),R$7,I153&lt;=X$8,R$8,I153&lt;=X$9,R$9,I153&lt;=X$10,R$10,I153&lt;=X$11,R$11,I153&lt;=X$12,R$12,I153&lt;=X$13,R$13,I153&lt;=X$14,R$14,I153&lt;=X$15,R$15,I153&lt;=X$16,R$16,I153&lt;=X$17,R$17,I153&lt;=X$18,R$18,I153&lt;=X$19,R$19)),"",_xlfn.IFS((I153&lt;=X$7),R$7,I153&lt;=X$8,R$8,I153&lt;=X$9,R$9,I153&lt;=X$10,R$10,I153&lt;=X$11,R$11,I153&lt;=X$12,R$12,I153&lt;=X$13,R$13,I153&lt;=X$14,R$14,I153&lt;=X$15,R$15,I153&lt;=X$16,R$16,I153&lt;=X$17,R$17,I153&lt;=X$18,R$18,I153&lt;=X$19,R$19))</f>
        <v/>
      </c>
      <c r="L153" t="str">
        <f t="shared" si="15"/>
        <v/>
      </c>
      <c r="M153" t="str">
        <f t="shared" si="16"/>
        <v/>
      </c>
      <c r="N153" t="str">
        <f t="shared" si="17"/>
        <v/>
      </c>
      <c r="O153" t="str">
        <f t="shared" si="18"/>
        <v/>
      </c>
      <c r="P153" t="str">
        <f t="shared" si="19"/>
        <v/>
      </c>
    </row>
    <row r="154" spans="7:16" hidden="1" x14ac:dyDescent="0.25">
      <c r="G154">
        <f t="shared" si="20"/>
        <v>150</v>
      </c>
      <c r="I154">
        <v>150</v>
      </c>
      <c r="J154" s="218" t="str">
        <f t="shared" si="21"/>
        <v>Starter Batteries</v>
      </c>
      <c r="K154" t="str" cm="1">
        <f t="array" ref="K154">IF(ISERROR(_xlfn.IFS((I154&lt;=X$7),R$7,I154&lt;=X$8,R$8,I154&lt;=X$9,R$9,I154&lt;=X$10,R$10,I154&lt;=X$11,R$11,I154&lt;=X$12,R$12,I154&lt;=X$13,R$13,I154&lt;=X$14,R$14,I154&lt;=X$15,R$15,I154&lt;=X$16,R$16,I154&lt;=X$17,R$17,I154&lt;=X$18,R$18,I154&lt;=X$19,R$19)),"",_xlfn.IFS((I154&lt;=X$7),R$7,I154&lt;=X$8,R$8,I154&lt;=X$9,R$9,I154&lt;=X$10,R$10,I154&lt;=X$11,R$11,I154&lt;=X$12,R$12,I154&lt;=X$13,R$13,I154&lt;=X$14,R$14,I154&lt;=X$15,R$15,I154&lt;=X$16,R$16,I154&lt;=X$17,R$17,I154&lt;=X$18,R$18,I154&lt;=X$19,R$19))</f>
        <v/>
      </c>
      <c r="L154" t="str">
        <f t="shared" si="15"/>
        <v/>
      </c>
      <c r="M154" t="str">
        <f t="shared" si="16"/>
        <v/>
      </c>
      <c r="N154" t="str">
        <f t="shared" si="17"/>
        <v/>
      </c>
      <c r="O154" t="str">
        <f t="shared" si="18"/>
        <v/>
      </c>
      <c r="P154" t="str">
        <f t="shared" si="19"/>
        <v/>
      </c>
    </row>
    <row r="155" spans="7:16" hidden="1" x14ac:dyDescent="0.25">
      <c r="G155">
        <f t="shared" si="20"/>
        <v>151</v>
      </c>
      <c r="I155">
        <v>151</v>
      </c>
      <c r="J155" s="218" t="str">
        <f t="shared" si="21"/>
        <v>Starter Batteries</v>
      </c>
      <c r="K155" t="str" cm="1">
        <f t="array" ref="K155">IF(ISERROR(_xlfn.IFS((I155&lt;=X$7),R$7,I155&lt;=X$8,R$8,I155&lt;=X$9,R$9,I155&lt;=X$10,R$10,I155&lt;=X$11,R$11,I155&lt;=X$12,R$12,I155&lt;=X$13,R$13,I155&lt;=X$14,R$14,I155&lt;=X$15,R$15,I155&lt;=X$16,R$16,I155&lt;=X$17,R$17,I155&lt;=X$18,R$18,I155&lt;=X$19,R$19)),"",_xlfn.IFS((I155&lt;=X$7),R$7,I155&lt;=X$8,R$8,I155&lt;=X$9,R$9,I155&lt;=X$10,R$10,I155&lt;=X$11,R$11,I155&lt;=X$12,R$12,I155&lt;=X$13,R$13,I155&lt;=X$14,R$14,I155&lt;=X$15,R$15,I155&lt;=X$16,R$16,I155&lt;=X$17,R$17,I155&lt;=X$18,R$18,I155&lt;=X$19,R$19))</f>
        <v/>
      </c>
      <c r="L155" t="str">
        <f t="shared" si="15"/>
        <v/>
      </c>
      <c r="M155" t="str">
        <f t="shared" si="16"/>
        <v/>
      </c>
      <c r="N155" t="str">
        <f t="shared" si="17"/>
        <v/>
      </c>
      <c r="O155" t="str">
        <f t="shared" si="18"/>
        <v/>
      </c>
      <c r="P155" t="str">
        <f t="shared" si="19"/>
        <v/>
      </c>
    </row>
    <row r="156" spans="7:16" hidden="1" x14ac:dyDescent="0.25">
      <c r="G156">
        <f t="shared" si="20"/>
        <v>152</v>
      </c>
      <c r="I156">
        <v>152</v>
      </c>
      <c r="J156" s="218" t="str">
        <f t="shared" si="21"/>
        <v>Starter Batteries</v>
      </c>
      <c r="K156" t="str" cm="1">
        <f t="array" ref="K156">IF(ISERROR(_xlfn.IFS((I156&lt;=X$7),R$7,I156&lt;=X$8,R$8,I156&lt;=X$9,R$9,I156&lt;=X$10,R$10,I156&lt;=X$11,R$11,I156&lt;=X$12,R$12,I156&lt;=X$13,R$13,I156&lt;=X$14,R$14,I156&lt;=X$15,R$15,I156&lt;=X$16,R$16,I156&lt;=X$17,R$17,I156&lt;=X$18,R$18,I156&lt;=X$19,R$19)),"",_xlfn.IFS((I156&lt;=X$7),R$7,I156&lt;=X$8,R$8,I156&lt;=X$9,R$9,I156&lt;=X$10,R$10,I156&lt;=X$11,R$11,I156&lt;=X$12,R$12,I156&lt;=X$13,R$13,I156&lt;=X$14,R$14,I156&lt;=X$15,R$15,I156&lt;=X$16,R$16,I156&lt;=X$17,R$17,I156&lt;=X$18,R$18,I156&lt;=X$19,R$19))</f>
        <v/>
      </c>
      <c r="L156" t="str">
        <f t="shared" ref="L156:L214" si="22">IF(ISERROR(VLOOKUP(K156,R:X,2,FALSE)),"",VLOOKUP(K156,R:X,2,FALSE))</f>
        <v/>
      </c>
      <c r="M156" t="str">
        <f t="shared" ref="M156:M214" si="23">IF(ISERROR(VLOOKUP(K156,R:X,3,FALSE)),"",VLOOKUP(K156,R:X,3,FALSE))</f>
        <v/>
      </c>
      <c r="N156" t="str">
        <f t="shared" ref="N156:N214" si="24">IF(ISERROR(VLOOKUP(K156,R:X,5,FALSE)),"",VLOOKUP(K156,R:X,5,FALSE))</f>
        <v/>
      </c>
      <c r="O156" t="str">
        <f t="shared" ref="O156:O214" si="25">IF(ISERROR(VLOOKUP(K156,R:X,4,FALSE)*N156),"",VLOOKUP(K156,R:X,4,FALSE)*N156)</f>
        <v/>
      </c>
      <c r="P156" t="str">
        <f t="shared" si="19"/>
        <v/>
      </c>
    </row>
    <row r="157" spans="7:16" hidden="1" x14ac:dyDescent="0.25">
      <c r="G157">
        <f t="shared" si="20"/>
        <v>153</v>
      </c>
      <c r="I157">
        <v>153</v>
      </c>
      <c r="J157" s="218" t="str">
        <f t="shared" si="21"/>
        <v>Starter Batteries</v>
      </c>
      <c r="K157" t="str" cm="1">
        <f t="array" ref="K157">IF(ISERROR(_xlfn.IFS((I157&lt;=X$7),R$7,I157&lt;=X$8,R$8,I157&lt;=X$9,R$9,I157&lt;=X$10,R$10,I157&lt;=X$11,R$11,I157&lt;=X$12,R$12,I157&lt;=X$13,R$13,I157&lt;=X$14,R$14,I157&lt;=X$15,R$15,I157&lt;=X$16,R$16,I157&lt;=X$17,R$17,I157&lt;=X$18,R$18,I157&lt;=X$19,R$19)),"",_xlfn.IFS((I157&lt;=X$7),R$7,I157&lt;=X$8,R$8,I157&lt;=X$9,R$9,I157&lt;=X$10,R$10,I157&lt;=X$11,R$11,I157&lt;=X$12,R$12,I157&lt;=X$13,R$13,I157&lt;=X$14,R$14,I157&lt;=X$15,R$15,I157&lt;=X$16,R$16,I157&lt;=X$17,R$17,I157&lt;=X$18,R$18,I157&lt;=X$19,R$19))</f>
        <v/>
      </c>
      <c r="L157" t="str">
        <f t="shared" si="22"/>
        <v/>
      </c>
      <c r="M157" t="str">
        <f t="shared" si="23"/>
        <v/>
      </c>
      <c r="N157" t="str">
        <f t="shared" si="24"/>
        <v/>
      </c>
      <c r="O157" t="str">
        <f t="shared" si="25"/>
        <v/>
      </c>
      <c r="P157" t="str">
        <f t="shared" si="19"/>
        <v/>
      </c>
    </row>
    <row r="158" spans="7:16" hidden="1" x14ac:dyDescent="0.25">
      <c r="G158">
        <f t="shared" si="20"/>
        <v>154</v>
      </c>
      <c r="I158">
        <v>154</v>
      </c>
      <c r="J158" s="218" t="str">
        <f t="shared" si="21"/>
        <v>Starter Batteries</v>
      </c>
      <c r="K158" t="str" cm="1">
        <f t="array" ref="K158">IF(ISERROR(_xlfn.IFS((I158&lt;=X$7),R$7,I158&lt;=X$8,R$8,I158&lt;=X$9,R$9,I158&lt;=X$10,R$10,I158&lt;=X$11,R$11,I158&lt;=X$12,R$12,I158&lt;=X$13,R$13,I158&lt;=X$14,R$14,I158&lt;=X$15,R$15,I158&lt;=X$16,R$16,I158&lt;=X$17,R$17,I158&lt;=X$18,R$18,I158&lt;=X$19,R$19)),"",_xlfn.IFS((I158&lt;=X$7),R$7,I158&lt;=X$8,R$8,I158&lt;=X$9,R$9,I158&lt;=X$10,R$10,I158&lt;=X$11,R$11,I158&lt;=X$12,R$12,I158&lt;=X$13,R$13,I158&lt;=X$14,R$14,I158&lt;=X$15,R$15,I158&lt;=X$16,R$16,I158&lt;=X$17,R$17,I158&lt;=X$18,R$18,I158&lt;=X$19,R$19))</f>
        <v/>
      </c>
      <c r="L158" t="str">
        <f t="shared" si="22"/>
        <v/>
      </c>
      <c r="M158" t="str">
        <f t="shared" si="23"/>
        <v/>
      </c>
      <c r="N158" t="str">
        <f t="shared" si="24"/>
        <v/>
      </c>
      <c r="O158" t="str">
        <f t="shared" si="25"/>
        <v/>
      </c>
      <c r="P158" t="str">
        <f t="shared" si="19"/>
        <v/>
      </c>
    </row>
    <row r="159" spans="7:16" hidden="1" x14ac:dyDescent="0.25">
      <c r="G159">
        <f t="shared" si="20"/>
        <v>155</v>
      </c>
      <c r="I159">
        <v>155</v>
      </c>
      <c r="J159" s="218" t="str">
        <f t="shared" si="21"/>
        <v>Starter Batteries</v>
      </c>
      <c r="K159" t="str" cm="1">
        <f t="array" ref="K159">IF(ISERROR(_xlfn.IFS((I159&lt;=X$7),R$7,I159&lt;=X$8,R$8,I159&lt;=X$9,R$9,I159&lt;=X$10,R$10,I159&lt;=X$11,R$11,I159&lt;=X$12,R$12,I159&lt;=X$13,R$13,I159&lt;=X$14,R$14,I159&lt;=X$15,R$15,I159&lt;=X$16,R$16,I159&lt;=X$17,R$17,I159&lt;=X$18,R$18,I159&lt;=X$19,R$19)),"",_xlfn.IFS((I159&lt;=X$7),R$7,I159&lt;=X$8,R$8,I159&lt;=X$9,R$9,I159&lt;=X$10,R$10,I159&lt;=X$11,R$11,I159&lt;=X$12,R$12,I159&lt;=X$13,R$13,I159&lt;=X$14,R$14,I159&lt;=X$15,R$15,I159&lt;=X$16,R$16,I159&lt;=X$17,R$17,I159&lt;=X$18,R$18,I159&lt;=X$19,R$19))</f>
        <v/>
      </c>
      <c r="L159" t="str">
        <f t="shared" si="22"/>
        <v/>
      </c>
      <c r="M159" t="str">
        <f t="shared" si="23"/>
        <v/>
      </c>
      <c r="N159" t="str">
        <f t="shared" si="24"/>
        <v/>
      </c>
      <c r="O159" t="str">
        <f t="shared" si="25"/>
        <v/>
      </c>
      <c r="P159" t="str">
        <f t="shared" si="19"/>
        <v/>
      </c>
    </row>
    <row r="160" spans="7:16" hidden="1" x14ac:dyDescent="0.25">
      <c r="G160">
        <f t="shared" si="20"/>
        <v>156</v>
      </c>
      <c r="I160">
        <v>156</v>
      </c>
      <c r="J160" s="218" t="str">
        <f t="shared" si="21"/>
        <v>Starter Batteries</v>
      </c>
      <c r="K160" t="str" cm="1">
        <f t="array" ref="K160">IF(ISERROR(_xlfn.IFS((I160&lt;=X$7),R$7,I160&lt;=X$8,R$8,I160&lt;=X$9,R$9,I160&lt;=X$10,R$10,I160&lt;=X$11,R$11,I160&lt;=X$12,R$12,I160&lt;=X$13,R$13,I160&lt;=X$14,R$14,I160&lt;=X$15,R$15,I160&lt;=X$16,R$16,I160&lt;=X$17,R$17,I160&lt;=X$18,R$18,I160&lt;=X$19,R$19)),"",_xlfn.IFS((I160&lt;=X$7),R$7,I160&lt;=X$8,R$8,I160&lt;=X$9,R$9,I160&lt;=X$10,R$10,I160&lt;=X$11,R$11,I160&lt;=X$12,R$12,I160&lt;=X$13,R$13,I160&lt;=X$14,R$14,I160&lt;=X$15,R$15,I160&lt;=X$16,R$16,I160&lt;=X$17,R$17,I160&lt;=X$18,R$18,I160&lt;=X$19,R$19))</f>
        <v/>
      </c>
      <c r="L160" t="str">
        <f t="shared" si="22"/>
        <v/>
      </c>
      <c r="M160" t="str">
        <f t="shared" si="23"/>
        <v/>
      </c>
      <c r="N160" t="str">
        <f t="shared" si="24"/>
        <v/>
      </c>
      <c r="O160" t="str">
        <f t="shared" si="25"/>
        <v/>
      </c>
      <c r="P160" t="str">
        <f t="shared" si="19"/>
        <v/>
      </c>
    </row>
    <row r="161" spans="7:16" hidden="1" x14ac:dyDescent="0.25">
      <c r="G161">
        <f t="shared" si="20"/>
        <v>157</v>
      </c>
      <c r="I161">
        <v>157</v>
      </c>
      <c r="J161" s="218" t="str">
        <f t="shared" si="21"/>
        <v>Starter Batteries</v>
      </c>
      <c r="K161" t="str" cm="1">
        <f t="array" ref="K161">IF(ISERROR(_xlfn.IFS((I161&lt;=X$7),R$7,I161&lt;=X$8,R$8,I161&lt;=X$9,R$9,I161&lt;=X$10,R$10,I161&lt;=X$11,R$11,I161&lt;=X$12,R$12,I161&lt;=X$13,R$13,I161&lt;=X$14,R$14,I161&lt;=X$15,R$15,I161&lt;=X$16,R$16,I161&lt;=X$17,R$17,I161&lt;=X$18,R$18,I161&lt;=X$19,R$19)),"",_xlfn.IFS((I161&lt;=X$7),R$7,I161&lt;=X$8,R$8,I161&lt;=X$9,R$9,I161&lt;=X$10,R$10,I161&lt;=X$11,R$11,I161&lt;=X$12,R$12,I161&lt;=X$13,R$13,I161&lt;=X$14,R$14,I161&lt;=X$15,R$15,I161&lt;=X$16,R$16,I161&lt;=X$17,R$17,I161&lt;=X$18,R$18,I161&lt;=X$19,R$19))</f>
        <v/>
      </c>
      <c r="L161" t="str">
        <f t="shared" si="22"/>
        <v/>
      </c>
      <c r="M161" t="str">
        <f t="shared" si="23"/>
        <v/>
      </c>
      <c r="N161" t="str">
        <f t="shared" si="24"/>
        <v/>
      </c>
      <c r="O161" t="str">
        <f t="shared" si="25"/>
        <v/>
      </c>
      <c r="P161" t="str">
        <f t="shared" si="19"/>
        <v/>
      </c>
    </row>
    <row r="162" spans="7:16" hidden="1" x14ac:dyDescent="0.25">
      <c r="G162">
        <f t="shared" si="20"/>
        <v>158</v>
      </c>
      <c r="I162">
        <v>158</v>
      </c>
      <c r="J162" s="218" t="str">
        <f t="shared" si="21"/>
        <v>Starter Batteries</v>
      </c>
      <c r="K162" t="str" cm="1">
        <f t="array" ref="K162">IF(ISERROR(_xlfn.IFS((I162&lt;=X$7),R$7,I162&lt;=X$8,R$8,I162&lt;=X$9,R$9,I162&lt;=X$10,R$10,I162&lt;=X$11,R$11,I162&lt;=X$12,R$12,I162&lt;=X$13,R$13,I162&lt;=X$14,R$14,I162&lt;=X$15,R$15,I162&lt;=X$16,R$16,I162&lt;=X$17,R$17,I162&lt;=X$18,R$18,I162&lt;=X$19,R$19)),"",_xlfn.IFS((I162&lt;=X$7),R$7,I162&lt;=X$8,R$8,I162&lt;=X$9,R$9,I162&lt;=X$10,R$10,I162&lt;=X$11,R$11,I162&lt;=X$12,R$12,I162&lt;=X$13,R$13,I162&lt;=X$14,R$14,I162&lt;=X$15,R$15,I162&lt;=X$16,R$16,I162&lt;=X$17,R$17,I162&lt;=X$18,R$18,I162&lt;=X$19,R$19))</f>
        <v/>
      </c>
      <c r="L162" t="str">
        <f t="shared" si="22"/>
        <v/>
      </c>
      <c r="M162" t="str">
        <f t="shared" si="23"/>
        <v/>
      </c>
      <c r="N162" t="str">
        <f t="shared" si="24"/>
        <v/>
      </c>
      <c r="O162" t="str">
        <f t="shared" si="25"/>
        <v/>
      </c>
      <c r="P162" t="str">
        <f t="shared" si="19"/>
        <v/>
      </c>
    </row>
    <row r="163" spans="7:16" hidden="1" x14ac:dyDescent="0.25">
      <c r="G163">
        <f t="shared" si="20"/>
        <v>159</v>
      </c>
      <c r="I163">
        <v>159</v>
      </c>
      <c r="J163" s="218" t="str">
        <f t="shared" si="21"/>
        <v>Starter Batteries</v>
      </c>
      <c r="K163" t="str" cm="1">
        <f t="array" ref="K163">IF(ISERROR(_xlfn.IFS((I163&lt;=X$7),R$7,I163&lt;=X$8,R$8,I163&lt;=X$9,R$9,I163&lt;=X$10,R$10,I163&lt;=X$11,R$11,I163&lt;=X$12,R$12,I163&lt;=X$13,R$13,I163&lt;=X$14,R$14,I163&lt;=X$15,R$15,I163&lt;=X$16,R$16,I163&lt;=X$17,R$17,I163&lt;=X$18,R$18,I163&lt;=X$19,R$19)),"",_xlfn.IFS((I163&lt;=X$7),R$7,I163&lt;=X$8,R$8,I163&lt;=X$9,R$9,I163&lt;=X$10,R$10,I163&lt;=X$11,R$11,I163&lt;=X$12,R$12,I163&lt;=X$13,R$13,I163&lt;=X$14,R$14,I163&lt;=X$15,R$15,I163&lt;=X$16,R$16,I163&lt;=X$17,R$17,I163&lt;=X$18,R$18,I163&lt;=X$19,R$19))</f>
        <v/>
      </c>
      <c r="L163" t="str">
        <f t="shared" si="22"/>
        <v/>
      </c>
      <c r="M163" t="str">
        <f t="shared" si="23"/>
        <v/>
      </c>
      <c r="N163" t="str">
        <f t="shared" si="24"/>
        <v/>
      </c>
      <c r="O163" t="str">
        <f t="shared" si="25"/>
        <v/>
      </c>
      <c r="P163" t="str">
        <f t="shared" si="19"/>
        <v/>
      </c>
    </row>
    <row r="164" spans="7:16" hidden="1" x14ac:dyDescent="0.25">
      <c r="G164">
        <f t="shared" si="20"/>
        <v>160</v>
      </c>
      <c r="I164">
        <v>160</v>
      </c>
      <c r="J164" s="218" t="str">
        <f t="shared" si="21"/>
        <v>Starter Batteries</v>
      </c>
      <c r="K164" t="str" cm="1">
        <f t="array" ref="K164">IF(ISERROR(_xlfn.IFS((I164&lt;=X$7),R$7,I164&lt;=X$8,R$8,I164&lt;=X$9,R$9,I164&lt;=X$10,R$10,I164&lt;=X$11,R$11,I164&lt;=X$12,R$12,I164&lt;=X$13,R$13,I164&lt;=X$14,R$14,I164&lt;=X$15,R$15,I164&lt;=X$16,R$16,I164&lt;=X$17,R$17,I164&lt;=X$18,R$18,I164&lt;=X$19,R$19)),"",_xlfn.IFS((I164&lt;=X$7),R$7,I164&lt;=X$8,R$8,I164&lt;=X$9,R$9,I164&lt;=X$10,R$10,I164&lt;=X$11,R$11,I164&lt;=X$12,R$12,I164&lt;=X$13,R$13,I164&lt;=X$14,R$14,I164&lt;=X$15,R$15,I164&lt;=X$16,R$16,I164&lt;=X$17,R$17,I164&lt;=X$18,R$18,I164&lt;=X$19,R$19))</f>
        <v/>
      </c>
      <c r="L164" t="str">
        <f t="shared" si="22"/>
        <v/>
      </c>
      <c r="M164" t="str">
        <f t="shared" si="23"/>
        <v/>
      </c>
      <c r="N164" t="str">
        <f t="shared" si="24"/>
        <v/>
      </c>
      <c r="O164" t="str">
        <f t="shared" si="25"/>
        <v/>
      </c>
      <c r="P164" t="str">
        <f t="shared" si="19"/>
        <v/>
      </c>
    </row>
    <row r="165" spans="7:16" hidden="1" x14ac:dyDescent="0.25">
      <c r="G165">
        <f t="shared" si="20"/>
        <v>161</v>
      </c>
      <c r="I165">
        <v>161</v>
      </c>
      <c r="J165" s="218" t="str">
        <f t="shared" si="21"/>
        <v>Starter Batteries</v>
      </c>
      <c r="K165" t="str" cm="1">
        <f t="array" ref="K165">IF(ISERROR(_xlfn.IFS((I165&lt;=X$7),R$7,I165&lt;=X$8,R$8,I165&lt;=X$9,R$9,I165&lt;=X$10,R$10,I165&lt;=X$11,R$11,I165&lt;=X$12,R$12,I165&lt;=X$13,R$13,I165&lt;=X$14,R$14,I165&lt;=X$15,R$15,I165&lt;=X$16,R$16,I165&lt;=X$17,R$17,I165&lt;=X$18,R$18,I165&lt;=X$19,R$19)),"",_xlfn.IFS((I165&lt;=X$7),R$7,I165&lt;=X$8,R$8,I165&lt;=X$9,R$9,I165&lt;=X$10,R$10,I165&lt;=X$11,R$11,I165&lt;=X$12,R$12,I165&lt;=X$13,R$13,I165&lt;=X$14,R$14,I165&lt;=X$15,R$15,I165&lt;=X$16,R$16,I165&lt;=X$17,R$17,I165&lt;=X$18,R$18,I165&lt;=X$19,R$19))</f>
        <v/>
      </c>
      <c r="L165" t="str">
        <f t="shared" si="22"/>
        <v/>
      </c>
      <c r="M165" t="str">
        <f t="shared" si="23"/>
        <v/>
      </c>
      <c r="N165" t="str">
        <f t="shared" si="24"/>
        <v/>
      </c>
      <c r="O165" t="str">
        <f t="shared" si="25"/>
        <v/>
      </c>
      <c r="P165" t="str">
        <f t="shared" si="19"/>
        <v/>
      </c>
    </row>
    <row r="166" spans="7:16" hidden="1" x14ac:dyDescent="0.25">
      <c r="G166">
        <f t="shared" si="20"/>
        <v>162</v>
      </c>
      <c r="I166">
        <v>162</v>
      </c>
      <c r="J166" s="218" t="str">
        <f t="shared" si="21"/>
        <v>Starter Batteries</v>
      </c>
      <c r="K166" t="str" cm="1">
        <f t="array" ref="K166">IF(ISERROR(_xlfn.IFS((I166&lt;=X$7),R$7,I166&lt;=X$8,R$8,I166&lt;=X$9,R$9,I166&lt;=X$10,R$10,I166&lt;=X$11,R$11,I166&lt;=X$12,R$12,I166&lt;=X$13,R$13,I166&lt;=X$14,R$14,I166&lt;=X$15,R$15,I166&lt;=X$16,R$16,I166&lt;=X$17,R$17,I166&lt;=X$18,R$18,I166&lt;=X$19,R$19)),"",_xlfn.IFS((I166&lt;=X$7),R$7,I166&lt;=X$8,R$8,I166&lt;=X$9,R$9,I166&lt;=X$10,R$10,I166&lt;=X$11,R$11,I166&lt;=X$12,R$12,I166&lt;=X$13,R$13,I166&lt;=X$14,R$14,I166&lt;=X$15,R$15,I166&lt;=X$16,R$16,I166&lt;=X$17,R$17,I166&lt;=X$18,R$18,I166&lt;=X$19,R$19))</f>
        <v/>
      </c>
      <c r="L166" t="str">
        <f t="shared" si="22"/>
        <v/>
      </c>
      <c r="M166" t="str">
        <f t="shared" si="23"/>
        <v/>
      </c>
      <c r="N166" t="str">
        <f t="shared" si="24"/>
        <v/>
      </c>
      <c r="O166" t="str">
        <f t="shared" si="25"/>
        <v/>
      </c>
      <c r="P166" t="str">
        <f t="shared" si="19"/>
        <v/>
      </c>
    </row>
    <row r="167" spans="7:16" hidden="1" x14ac:dyDescent="0.25">
      <c r="G167">
        <f t="shared" si="20"/>
        <v>163</v>
      </c>
      <c r="I167">
        <v>163</v>
      </c>
      <c r="J167" s="218" t="str">
        <f t="shared" si="21"/>
        <v>Starter Batteries</v>
      </c>
      <c r="K167" t="str" cm="1">
        <f t="array" ref="K167">IF(ISERROR(_xlfn.IFS((I167&lt;=X$7),R$7,I167&lt;=X$8,R$8,I167&lt;=X$9,R$9,I167&lt;=X$10,R$10,I167&lt;=X$11,R$11,I167&lt;=X$12,R$12,I167&lt;=X$13,R$13,I167&lt;=X$14,R$14,I167&lt;=X$15,R$15,I167&lt;=X$16,R$16,I167&lt;=X$17,R$17,I167&lt;=X$18,R$18,I167&lt;=X$19,R$19)),"",_xlfn.IFS((I167&lt;=X$7),R$7,I167&lt;=X$8,R$8,I167&lt;=X$9,R$9,I167&lt;=X$10,R$10,I167&lt;=X$11,R$11,I167&lt;=X$12,R$12,I167&lt;=X$13,R$13,I167&lt;=X$14,R$14,I167&lt;=X$15,R$15,I167&lt;=X$16,R$16,I167&lt;=X$17,R$17,I167&lt;=X$18,R$18,I167&lt;=X$19,R$19))</f>
        <v/>
      </c>
      <c r="L167" t="str">
        <f t="shared" si="22"/>
        <v/>
      </c>
      <c r="M167" t="str">
        <f t="shared" si="23"/>
        <v/>
      </c>
      <c r="N167" t="str">
        <f t="shared" si="24"/>
        <v/>
      </c>
      <c r="O167" t="str">
        <f t="shared" si="25"/>
        <v/>
      </c>
      <c r="P167" t="str">
        <f t="shared" si="19"/>
        <v/>
      </c>
    </row>
    <row r="168" spans="7:16" hidden="1" x14ac:dyDescent="0.25">
      <c r="G168">
        <f t="shared" si="20"/>
        <v>164</v>
      </c>
      <c r="I168">
        <v>164</v>
      </c>
      <c r="J168" s="218" t="str">
        <f t="shared" si="21"/>
        <v>Starter Batteries</v>
      </c>
      <c r="K168" t="str" cm="1">
        <f t="array" ref="K168">IF(ISERROR(_xlfn.IFS((I168&lt;=X$7),R$7,I168&lt;=X$8,R$8,I168&lt;=X$9,R$9,I168&lt;=X$10,R$10,I168&lt;=X$11,R$11,I168&lt;=X$12,R$12,I168&lt;=X$13,R$13,I168&lt;=X$14,R$14,I168&lt;=X$15,R$15,I168&lt;=X$16,R$16,I168&lt;=X$17,R$17,I168&lt;=X$18,R$18,I168&lt;=X$19,R$19)),"",_xlfn.IFS((I168&lt;=X$7),R$7,I168&lt;=X$8,R$8,I168&lt;=X$9,R$9,I168&lt;=X$10,R$10,I168&lt;=X$11,R$11,I168&lt;=X$12,R$12,I168&lt;=X$13,R$13,I168&lt;=X$14,R$14,I168&lt;=X$15,R$15,I168&lt;=X$16,R$16,I168&lt;=X$17,R$17,I168&lt;=X$18,R$18,I168&lt;=X$19,R$19))</f>
        <v/>
      </c>
      <c r="L168" t="str">
        <f t="shared" si="22"/>
        <v/>
      </c>
      <c r="M168" t="str">
        <f t="shared" si="23"/>
        <v/>
      </c>
      <c r="N168" t="str">
        <f t="shared" si="24"/>
        <v/>
      </c>
      <c r="O168" t="str">
        <f t="shared" si="25"/>
        <v/>
      </c>
      <c r="P168" t="str">
        <f t="shared" si="19"/>
        <v/>
      </c>
    </row>
    <row r="169" spans="7:16" hidden="1" x14ac:dyDescent="0.25">
      <c r="G169">
        <f t="shared" si="20"/>
        <v>165</v>
      </c>
      <c r="I169">
        <v>165</v>
      </c>
      <c r="J169" s="218" t="str">
        <f t="shared" si="21"/>
        <v>Starter Batteries</v>
      </c>
      <c r="K169" t="str" cm="1">
        <f t="array" ref="K169">IF(ISERROR(_xlfn.IFS((I169&lt;=X$7),R$7,I169&lt;=X$8,R$8,I169&lt;=X$9,R$9,I169&lt;=X$10,R$10,I169&lt;=X$11,R$11,I169&lt;=X$12,R$12,I169&lt;=X$13,R$13,I169&lt;=X$14,R$14,I169&lt;=X$15,R$15,I169&lt;=X$16,R$16,I169&lt;=X$17,R$17,I169&lt;=X$18,R$18,I169&lt;=X$19,R$19)),"",_xlfn.IFS((I169&lt;=X$7),R$7,I169&lt;=X$8,R$8,I169&lt;=X$9,R$9,I169&lt;=X$10,R$10,I169&lt;=X$11,R$11,I169&lt;=X$12,R$12,I169&lt;=X$13,R$13,I169&lt;=X$14,R$14,I169&lt;=X$15,R$15,I169&lt;=X$16,R$16,I169&lt;=X$17,R$17,I169&lt;=X$18,R$18,I169&lt;=X$19,R$19))</f>
        <v/>
      </c>
      <c r="L169" t="str">
        <f t="shared" si="22"/>
        <v/>
      </c>
      <c r="M169" t="str">
        <f t="shared" si="23"/>
        <v/>
      </c>
      <c r="N169" t="str">
        <f t="shared" si="24"/>
        <v/>
      </c>
      <c r="O169" t="str">
        <f t="shared" si="25"/>
        <v/>
      </c>
      <c r="P169" t="str">
        <f t="shared" si="19"/>
        <v/>
      </c>
    </row>
    <row r="170" spans="7:16" hidden="1" x14ac:dyDescent="0.25">
      <c r="G170">
        <f t="shared" si="20"/>
        <v>166</v>
      </c>
      <c r="I170">
        <v>166</v>
      </c>
      <c r="J170" s="218" t="str">
        <f t="shared" si="21"/>
        <v>Starter Batteries</v>
      </c>
      <c r="K170" t="str" cm="1">
        <f t="array" ref="K170">IF(ISERROR(_xlfn.IFS((I170&lt;=X$7),R$7,I170&lt;=X$8,R$8,I170&lt;=X$9,R$9,I170&lt;=X$10,R$10,I170&lt;=X$11,R$11,I170&lt;=X$12,R$12,I170&lt;=X$13,R$13,I170&lt;=X$14,R$14,I170&lt;=X$15,R$15,I170&lt;=X$16,R$16,I170&lt;=X$17,R$17,I170&lt;=X$18,R$18,I170&lt;=X$19,R$19)),"",_xlfn.IFS((I170&lt;=X$7),R$7,I170&lt;=X$8,R$8,I170&lt;=X$9,R$9,I170&lt;=X$10,R$10,I170&lt;=X$11,R$11,I170&lt;=X$12,R$12,I170&lt;=X$13,R$13,I170&lt;=X$14,R$14,I170&lt;=X$15,R$15,I170&lt;=X$16,R$16,I170&lt;=X$17,R$17,I170&lt;=X$18,R$18,I170&lt;=X$19,R$19))</f>
        <v/>
      </c>
      <c r="L170" t="str">
        <f t="shared" si="22"/>
        <v/>
      </c>
      <c r="M170" t="str">
        <f t="shared" si="23"/>
        <v/>
      </c>
      <c r="N170" t="str">
        <f t="shared" si="24"/>
        <v/>
      </c>
      <c r="O170" t="str">
        <f t="shared" si="25"/>
        <v/>
      </c>
      <c r="P170" t="str">
        <f t="shared" si="19"/>
        <v/>
      </c>
    </row>
    <row r="171" spans="7:16" hidden="1" x14ac:dyDescent="0.25">
      <c r="G171">
        <f t="shared" si="20"/>
        <v>167</v>
      </c>
      <c r="I171">
        <v>167</v>
      </c>
      <c r="J171" s="218" t="str">
        <f t="shared" si="21"/>
        <v>Starter Batteries</v>
      </c>
      <c r="K171" t="str" cm="1">
        <f t="array" ref="K171">IF(ISERROR(_xlfn.IFS((I171&lt;=X$7),R$7,I171&lt;=X$8,R$8,I171&lt;=X$9,R$9,I171&lt;=X$10,R$10,I171&lt;=X$11,R$11,I171&lt;=X$12,R$12,I171&lt;=X$13,R$13,I171&lt;=X$14,R$14,I171&lt;=X$15,R$15,I171&lt;=X$16,R$16,I171&lt;=X$17,R$17,I171&lt;=X$18,R$18,I171&lt;=X$19,R$19)),"",_xlfn.IFS((I171&lt;=X$7),R$7,I171&lt;=X$8,R$8,I171&lt;=X$9,R$9,I171&lt;=X$10,R$10,I171&lt;=X$11,R$11,I171&lt;=X$12,R$12,I171&lt;=X$13,R$13,I171&lt;=X$14,R$14,I171&lt;=X$15,R$15,I171&lt;=X$16,R$16,I171&lt;=X$17,R$17,I171&lt;=X$18,R$18,I171&lt;=X$19,R$19))</f>
        <v/>
      </c>
      <c r="L171" t="str">
        <f t="shared" si="22"/>
        <v/>
      </c>
      <c r="M171" t="str">
        <f t="shared" si="23"/>
        <v/>
      </c>
      <c r="N171" t="str">
        <f t="shared" si="24"/>
        <v/>
      </c>
      <c r="O171" t="str">
        <f t="shared" si="25"/>
        <v/>
      </c>
      <c r="P171" t="str">
        <f t="shared" si="19"/>
        <v/>
      </c>
    </row>
    <row r="172" spans="7:16" hidden="1" x14ac:dyDescent="0.25">
      <c r="G172">
        <f t="shared" si="20"/>
        <v>168</v>
      </c>
      <c r="I172">
        <v>168</v>
      </c>
      <c r="J172" s="218" t="str">
        <f t="shared" si="21"/>
        <v>Starter Batteries</v>
      </c>
      <c r="K172" t="str" cm="1">
        <f t="array" ref="K172">IF(ISERROR(_xlfn.IFS((I172&lt;=X$7),R$7,I172&lt;=X$8,R$8,I172&lt;=X$9,R$9,I172&lt;=X$10,R$10,I172&lt;=X$11,R$11,I172&lt;=X$12,R$12,I172&lt;=X$13,R$13,I172&lt;=X$14,R$14,I172&lt;=X$15,R$15,I172&lt;=X$16,R$16,I172&lt;=X$17,R$17,I172&lt;=X$18,R$18,I172&lt;=X$19,R$19)),"",_xlfn.IFS((I172&lt;=X$7),R$7,I172&lt;=X$8,R$8,I172&lt;=X$9,R$9,I172&lt;=X$10,R$10,I172&lt;=X$11,R$11,I172&lt;=X$12,R$12,I172&lt;=X$13,R$13,I172&lt;=X$14,R$14,I172&lt;=X$15,R$15,I172&lt;=X$16,R$16,I172&lt;=X$17,R$17,I172&lt;=X$18,R$18,I172&lt;=X$19,R$19))</f>
        <v/>
      </c>
      <c r="L172" t="str">
        <f t="shared" si="22"/>
        <v/>
      </c>
      <c r="M172" t="str">
        <f t="shared" si="23"/>
        <v/>
      </c>
      <c r="N172" t="str">
        <f t="shared" si="24"/>
        <v/>
      </c>
      <c r="O172" t="str">
        <f t="shared" si="25"/>
        <v/>
      </c>
      <c r="P172" t="str">
        <f t="shared" si="19"/>
        <v/>
      </c>
    </row>
    <row r="173" spans="7:16" hidden="1" x14ac:dyDescent="0.25">
      <c r="G173">
        <f t="shared" si="20"/>
        <v>169</v>
      </c>
      <c r="I173">
        <v>169</v>
      </c>
      <c r="J173" s="218" t="str">
        <f t="shared" si="21"/>
        <v>Starter Batteries</v>
      </c>
      <c r="K173" t="str" cm="1">
        <f t="array" ref="K173">IF(ISERROR(_xlfn.IFS((I173&lt;=X$7),R$7,I173&lt;=X$8,R$8,I173&lt;=X$9,R$9,I173&lt;=X$10,R$10,I173&lt;=X$11,R$11,I173&lt;=X$12,R$12,I173&lt;=X$13,R$13,I173&lt;=X$14,R$14,I173&lt;=X$15,R$15,I173&lt;=X$16,R$16,I173&lt;=X$17,R$17,I173&lt;=X$18,R$18,I173&lt;=X$19,R$19)),"",_xlfn.IFS((I173&lt;=X$7),R$7,I173&lt;=X$8,R$8,I173&lt;=X$9,R$9,I173&lt;=X$10,R$10,I173&lt;=X$11,R$11,I173&lt;=X$12,R$12,I173&lt;=X$13,R$13,I173&lt;=X$14,R$14,I173&lt;=X$15,R$15,I173&lt;=X$16,R$16,I173&lt;=X$17,R$17,I173&lt;=X$18,R$18,I173&lt;=X$19,R$19))</f>
        <v/>
      </c>
      <c r="L173" t="str">
        <f t="shared" si="22"/>
        <v/>
      </c>
      <c r="M173" t="str">
        <f t="shared" si="23"/>
        <v/>
      </c>
      <c r="N173" t="str">
        <f t="shared" si="24"/>
        <v/>
      </c>
      <c r="O173" t="str">
        <f t="shared" si="25"/>
        <v/>
      </c>
      <c r="P173" t="str">
        <f t="shared" si="19"/>
        <v/>
      </c>
    </row>
    <row r="174" spans="7:16" hidden="1" x14ac:dyDescent="0.25">
      <c r="G174">
        <f t="shared" si="20"/>
        <v>170</v>
      </c>
      <c r="I174">
        <v>170</v>
      </c>
      <c r="J174" s="218" t="str">
        <f t="shared" si="21"/>
        <v>Starter Batteries</v>
      </c>
      <c r="K174" t="str" cm="1">
        <f t="array" ref="K174">IF(ISERROR(_xlfn.IFS((I174&lt;=X$7),R$7,I174&lt;=X$8,R$8,I174&lt;=X$9,R$9,I174&lt;=X$10,R$10,I174&lt;=X$11,R$11,I174&lt;=X$12,R$12,I174&lt;=X$13,R$13,I174&lt;=X$14,R$14,I174&lt;=X$15,R$15,I174&lt;=X$16,R$16,I174&lt;=X$17,R$17,I174&lt;=X$18,R$18,I174&lt;=X$19,R$19)),"",_xlfn.IFS((I174&lt;=X$7),R$7,I174&lt;=X$8,R$8,I174&lt;=X$9,R$9,I174&lt;=X$10,R$10,I174&lt;=X$11,R$11,I174&lt;=X$12,R$12,I174&lt;=X$13,R$13,I174&lt;=X$14,R$14,I174&lt;=X$15,R$15,I174&lt;=X$16,R$16,I174&lt;=X$17,R$17,I174&lt;=X$18,R$18,I174&lt;=X$19,R$19))</f>
        <v/>
      </c>
      <c r="L174" t="str">
        <f t="shared" si="22"/>
        <v/>
      </c>
      <c r="M174" t="str">
        <f t="shared" si="23"/>
        <v/>
      </c>
      <c r="N174" t="str">
        <f t="shared" si="24"/>
        <v/>
      </c>
      <c r="O174" t="str">
        <f t="shared" si="25"/>
        <v/>
      </c>
      <c r="P174" t="str">
        <f t="shared" si="19"/>
        <v/>
      </c>
    </row>
    <row r="175" spans="7:16" hidden="1" x14ac:dyDescent="0.25">
      <c r="G175">
        <f t="shared" si="20"/>
        <v>171</v>
      </c>
      <c r="I175">
        <v>171</v>
      </c>
      <c r="J175" s="218" t="str">
        <f t="shared" si="21"/>
        <v>Starter Batteries</v>
      </c>
      <c r="K175" t="str" cm="1">
        <f t="array" ref="K175">IF(ISERROR(_xlfn.IFS((I175&lt;=X$7),R$7,I175&lt;=X$8,R$8,I175&lt;=X$9,R$9,I175&lt;=X$10,R$10,I175&lt;=X$11,R$11,I175&lt;=X$12,R$12,I175&lt;=X$13,R$13,I175&lt;=X$14,R$14,I175&lt;=X$15,R$15,I175&lt;=X$16,R$16,I175&lt;=X$17,R$17,I175&lt;=X$18,R$18,I175&lt;=X$19,R$19)),"",_xlfn.IFS((I175&lt;=X$7),R$7,I175&lt;=X$8,R$8,I175&lt;=X$9,R$9,I175&lt;=X$10,R$10,I175&lt;=X$11,R$11,I175&lt;=X$12,R$12,I175&lt;=X$13,R$13,I175&lt;=X$14,R$14,I175&lt;=X$15,R$15,I175&lt;=X$16,R$16,I175&lt;=X$17,R$17,I175&lt;=X$18,R$18,I175&lt;=X$19,R$19))</f>
        <v/>
      </c>
      <c r="L175" t="str">
        <f t="shared" si="22"/>
        <v/>
      </c>
      <c r="M175" t="str">
        <f t="shared" si="23"/>
        <v/>
      </c>
      <c r="N175" t="str">
        <f t="shared" si="24"/>
        <v/>
      </c>
      <c r="O175" t="str">
        <f t="shared" si="25"/>
        <v/>
      </c>
      <c r="P175" t="str">
        <f t="shared" si="19"/>
        <v/>
      </c>
    </row>
    <row r="176" spans="7:16" hidden="1" x14ac:dyDescent="0.25">
      <c r="G176">
        <f t="shared" si="20"/>
        <v>172</v>
      </c>
      <c r="I176">
        <v>172</v>
      </c>
      <c r="J176" s="218" t="str">
        <f t="shared" si="21"/>
        <v>Starter Batteries</v>
      </c>
      <c r="K176" t="str" cm="1">
        <f t="array" ref="K176">IF(ISERROR(_xlfn.IFS((I176&lt;=X$7),R$7,I176&lt;=X$8,R$8,I176&lt;=X$9,R$9,I176&lt;=X$10,R$10,I176&lt;=X$11,R$11,I176&lt;=X$12,R$12,I176&lt;=X$13,R$13,I176&lt;=X$14,R$14,I176&lt;=X$15,R$15,I176&lt;=X$16,R$16,I176&lt;=X$17,R$17,I176&lt;=X$18,R$18,I176&lt;=X$19,R$19)),"",_xlfn.IFS((I176&lt;=X$7),R$7,I176&lt;=X$8,R$8,I176&lt;=X$9,R$9,I176&lt;=X$10,R$10,I176&lt;=X$11,R$11,I176&lt;=X$12,R$12,I176&lt;=X$13,R$13,I176&lt;=X$14,R$14,I176&lt;=X$15,R$15,I176&lt;=X$16,R$16,I176&lt;=X$17,R$17,I176&lt;=X$18,R$18,I176&lt;=X$19,R$19))</f>
        <v/>
      </c>
      <c r="L176" t="str">
        <f t="shared" si="22"/>
        <v/>
      </c>
      <c r="M176" t="str">
        <f t="shared" si="23"/>
        <v/>
      </c>
      <c r="N176" t="str">
        <f t="shared" si="24"/>
        <v/>
      </c>
      <c r="O176" t="str">
        <f t="shared" si="25"/>
        <v/>
      </c>
      <c r="P176" t="str">
        <f t="shared" si="19"/>
        <v/>
      </c>
    </row>
    <row r="177" spans="7:16" hidden="1" x14ac:dyDescent="0.25">
      <c r="G177">
        <f t="shared" si="20"/>
        <v>173</v>
      </c>
      <c r="I177">
        <v>173</v>
      </c>
      <c r="J177" s="218" t="str">
        <f t="shared" si="21"/>
        <v>Starter Batteries</v>
      </c>
      <c r="K177" t="str" cm="1">
        <f t="array" ref="K177">IF(ISERROR(_xlfn.IFS((I177&lt;=X$7),R$7,I177&lt;=X$8,R$8,I177&lt;=X$9,R$9,I177&lt;=X$10,R$10,I177&lt;=X$11,R$11,I177&lt;=X$12,R$12,I177&lt;=X$13,R$13,I177&lt;=X$14,R$14,I177&lt;=X$15,R$15,I177&lt;=X$16,R$16,I177&lt;=X$17,R$17,I177&lt;=X$18,R$18,I177&lt;=X$19,R$19)),"",_xlfn.IFS((I177&lt;=X$7),R$7,I177&lt;=X$8,R$8,I177&lt;=X$9,R$9,I177&lt;=X$10,R$10,I177&lt;=X$11,R$11,I177&lt;=X$12,R$12,I177&lt;=X$13,R$13,I177&lt;=X$14,R$14,I177&lt;=X$15,R$15,I177&lt;=X$16,R$16,I177&lt;=X$17,R$17,I177&lt;=X$18,R$18,I177&lt;=X$19,R$19))</f>
        <v/>
      </c>
      <c r="L177" t="str">
        <f t="shared" si="22"/>
        <v/>
      </c>
      <c r="M177" t="str">
        <f t="shared" si="23"/>
        <v/>
      </c>
      <c r="N177" t="str">
        <f t="shared" si="24"/>
        <v/>
      </c>
      <c r="O177" t="str">
        <f t="shared" si="25"/>
        <v/>
      </c>
      <c r="P177" t="str">
        <f t="shared" si="19"/>
        <v/>
      </c>
    </row>
    <row r="178" spans="7:16" hidden="1" x14ac:dyDescent="0.25">
      <c r="G178">
        <f t="shared" si="20"/>
        <v>174</v>
      </c>
      <c r="I178">
        <v>174</v>
      </c>
      <c r="J178" s="218" t="str">
        <f t="shared" si="21"/>
        <v>Starter Batteries</v>
      </c>
      <c r="K178" t="str" cm="1">
        <f t="array" ref="K178">IF(ISERROR(_xlfn.IFS((I178&lt;=X$7),R$7,I178&lt;=X$8,R$8,I178&lt;=X$9,R$9,I178&lt;=X$10,R$10,I178&lt;=X$11,R$11,I178&lt;=X$12,R$12,I178&lt;=X$13,R$13,I178&lt;=X$14,R$14,I178&lt;=X$15,R$15,I178&lt;=X$16,R$16,I178&lt;=X$17,R$17,I178&lt;=X$18,R$18,I178&lt;=X$19,R$19)),"",_xlfn.IFS((I178&lt;=X$7),R$7,I178&lt;=X$8,R$8,I178&lt;=X$9,R$9,I178&lt;=X$10,R$10,I178&lt;=X$11,R$11,I178&lt;=X$12,R$12,I178&lt;=X$13,R$13,I178&lt;=X$14,R$14,I178&lt;=X$15,R$15,I178&lt;=X$16,R$16,I178&lt;=X$17,R$17,I178&lt;=X$18,R$18,I178&lt;=X$19,R$19))</f>
        <v/>
      </c>
      <c r="L178" t="str">
        <f t="shared" si="22"/>
        <v/>
      </c>
      <c r="M178" t="str">
        <f t="shared" si="23"/>
        <v/>
      </c>
      <c r="N178" t="str">
        <f t="shared" si="24"/>
        <v/>
      </c>
      <c r="O178" t="str">
        <f t="shared" si="25"/>
        <v/>
      </c>
      <c r="P178" t="str">
        <f t="shared" si="19"/>
        <v/>
      </c>
    </row>
    <row r="179" spans="7:16" hidden="1" x14ac:dyDescent="0.25">
      <c r="G179">
        <f t="shared" si="20"/>
        <v>175</v>
      </c>
      <c r="I179">
        <v>175</v>
      </c>
      <c r="J179" s="218" t="str">
        <f t="shared" si="21"/>
        <v>Starter Batteries</v>
      </c>
      <c r="K179" t="str" cm="1">
        <f t="array" ref="K179">IF(ISERROR(_xlfn.IFS((I179&lt;=X$7),R$7,I179&lt;=X$8,R$8,I179&lt;=X$9,R$9,I179&lt;=X$10,R$10,I179&lt;=X$11,R$11,I179&lt;=X$12,R$12,I179&lt;=X$13,R$13,I179&lt;=X$14,R$14,I179&lt;=X$15,R$15,I179&lt;=X$16,R$16,I179&lt;=X$17,R$17,I179&lt;=X$18,R$18,I179&lt;=X$19,R$19)),"",_xlfn.IFS((I179&lt;=X$7),R$7,I179&lt;=X$8,R$8,I179&lt;=X$9,R$9,I179&lt;=X$10,R$10,I179&lt;=X$11,R$11,I179&lt;=X$12,R$12,I179&lt;=X$13,R$13,I179&lt;=X$14,R$14,I179&lt;=X$15,R$15,I179&lt;=X$16,R$16,I179&lt;=X$17,R$17,I179&lt;=X$18,R$18,I179&lt;=X$19,R$19))</f>
        <v/>
      </c>
      <c r="L179" t="str">
        <f t="shared" si="22"/>
        <v/>
      </c>
      <c r="M179" t="str">
        <f t="shared" si="23"/>
        <v/>
      </c>
      <c r="N179" t="str">
        <f t="shared" si="24"/>
        <v/>
      </c>
      <c r="O179" t="str">
        <f t="shared" si="25"/>
        <v/>
      </c>
      <c r="P179" t="str">
        <f t="shared" si="19"/>
        <v/>
      </c>
    </row>
    <row r="180" spans="7:16" hidden="1" x14ac:dyDescent="0.25">
      <c r="G180">
        <f t="shared" si="20"/>
        <v>176</v>
      </c>
      <c r="I180">
        <v>176</v>
      </c>
      <c r="J180" s="218" t="str">
        <f t="shared" si="21"/>
        <v>Starter Batteries</v>
      </c>
      <c r="K180" t="str" cm="1">
        <f t="array" ref="K180">IF(ISERROR(_xlfn.IFS((I180&lt;=X$7),R$7,I180&lt;=X$8,R$8,I180&lt;=X$9,R$9,I180&lt;=X$10,R$10,I180&lt;=X$11,R$11,I180&lt;=X$12,R$12,I180&lt;=X$13,R$13,I180&lt;=X$14,R$14,I180&lt;=X$15,R$15,I180&lt;=X$16,R$16,I180&lt;=X$17,R$17,I180&lt;=X$18,R$18,I180&lt;=X$19,R$19)),"",_xlfn.IFS((I180&lt;=X$7),R$7,I180&lt;=X$8,R$8,I180&lt;=X$9,R$9,I180&lt;=X$10,R$10,I180&lt;=X$11,R$11,I180&lt;=X$12,R$12,I180&lt;=X$13,R$13,I180&lt;=X$14,R$14,I180&lt;=X$15,R$15,I180&lt;=X$16,R$16,I180&lt;=X$17,R$17,I180&lt;=X$18,R$18,I180&lt;=X$19,R$19))</f>
        <v/>
      </c>
      <c r="L180" t="str">
        <f t="shared" si="22"/>
        <v/>
      </c>
      <c r="M180" t="str">
        <f t="shared" si="23"/>
        <v/>
      </c>
      <c r="N180" t="str">
        <f t="shared" si="24"/>
        <v/>
      </c>
      <c r="O180" t="str">
        <f t="shared" si="25"/>
        <v/>
      </c>
      <c r="P180" t="str">
        <f t="shared" si="19"/>
        <v/>
      </c>
    </row>
    <row r="181" spans="7:16" hidden="1" x14ac:dyDescent="0.25">
      <c r="G181">
        <f t="shared" si="20"/>
        <v>177</v>
      </c>
      <c r="I181">
        <v>177</v>
      </c>
      <c r="J181" s="218" t="str">
        <f t="shared" si="21"/>
        <v>Starter Batteries</v>
      </c>
      <c r="K181" t="str" cm="1">
        <f t="array" ref="K181">IF(ISERROR(_xlfn.IFS((I181&lt;=X$7),R$7,I181&lt;=X$8,R$8,I181&lt;=X$9,R$9,I181&lt;=X$10,R$10,I181&lt;=X$11,R$11,I181&lt;=X$12,R$12,I181&lt;=X$13,R$13,I181&lt;=X$14,R$14,I181&lt;=X$15,R$15,I181&lt;=X$16,R$16,I181&lt;=X$17,R$17,I181&lt;=X$18,R$18,I181&lt;=X$19,R$19)),"",_xlfn.IFS((I181&lt;=X$7),R$7,I181&lt;=X$8,R$8,I181&lt;=X$9,R$9,I181&lt;=X$10,R$10,I181&lt;=X$11,R$11,I181&lt;=X$12,R$12,I181&lt;=X$13,R$13,I181&lt;=X$14,R$14,I181&lt;=X$15,R$15,I181&lt;=X$16,R$16,I181&lt;=X$17,R$17,I181&lt;=X$18,R$18,I181&lt;=X$19,R$19))</f>
        <v/>
      </c>
      <c r="L181" t="str">
        <f t="shared" si="22"/>
        <v/>
      </c>
      <c r="M181" t="str">
        <f t="shared" si="23"/>
        <v/>
      </c>
      <c r="N181" t="str">
        <f t="shared" si="24"/>
        <v/>
      </c>
      <c r="O181" t="str">
        <f t="shared" si="25"/>
        <v/>
      </c>
      <c r="P181" t="str">
        <f t="shared" si="19"/>
        <v/>
      </c>
    </row>
    <row r="182" spans="7:16" hidden="1" x14ac:dyDescent="0.25">
      <c r="G182">
        <f t="shared" si="20"/>
        <v>178</v>
      </c>
      <c r="I182">
        <v>178</v>
      </c>
      <c r="J182" s="218" t="str">
        <f t="shared" si="21"/>
        <v>Starter Batteries</v>
      </c>
      <c r="K182" t="str" cm="1">
        <f t="array" ref="K182">IF(ISERROR(_xlfn.IFS((I182&lt;=X$7),R$7,I182&lt;=X$8,R$8,I182&lt;=X$9,R$9,I182&lt;=X$10,R$10,I182&lt;=X$11,R$11,I182&lt;=X$12,R$12,I182&lt;=X$13,R$13,I182&lt;=X$14,R$14,I182&lt;=X$15,R$15,I182&lt;=X$16,R$16,I182&lt;=X$17,R$17,I182&lt;=X$18,R$18,I182&lt;=X$19,R$19)),"",_xlfn.IFS((I182&lt;=X$7),R$7,I182&lt;=X$8,R$8,I182&lt;=X$9,R$9,I182&lt;=X$10,R$10,I182&lt;=X$11,R$11,I182&lt;=X$12,R$12,I182&lt;=X$13,R$13,I182&lt;=X$14,R$14,I182&lt;=X$15,R$15,I182&lt;=X$16,R$16,I182&lt;=X$17,R$17,I182&lt;=X$18,R$18,I182&lt;=X$19,R$19))</f>
        <v/>
      </c>
      <c r="L182" t="str">
        <f t="shared" si="22"/>
        <v/>
      </c>
      <c r="M182" t="str">
        <f t="shared" si="23"/>
        <v/>
      </c>
      <c r="N182" t="str">
        <f t="shared" si="24"/>
        <v/>
      </c>
      <c r="O182" t="str">
        <f t="shared" si="25"/>
        <v/>
      </c>
      <c r="P182" t="str">
        <f t="shared" si="19"/>
        <v/>
      </c>
    </row>
    <row r="183" spans="7:16" hidden="1" x14ac:dyDescent="0.25">
      <c r="G183">
        <f t="shared" si="20"/>
        <v>179</v>
      </c>
      <c r="I183">
        <v>179</v>
      </c>
      <c r="J183" s="218" t="str">
        <f t="shared" si="21"/>
        <v>Starter Batteries</v>
      </c>
      <c r="K183" t="str" cm="1">
        <f t="array" ref="K183">IF(ISERROR(_xlfn.IFS((I183&lt;=X$7),R$7,I183&lt;=X$8,R$8,I183&lt;=X$9,R$9,I183&lt;=X$10,R$10,I183&lt;=X$11,R$11,I183&lt;=X$12,R$12,I183&lt;=X$13,R$13,I183&lt;=X$14,R$14,I183&lt;=X$15,R$15,I183&lt;=X$16,R$16,I183&lt;=X$17,R$17,I183&lt;=X$18,R$18,I183&lt;=X$19,R$19)),"",_xlfn.IFS((I183&lt;=X$7),R$7,I183&lt;=X$8,R$8,I183&lt;=X$9,R$9,I183&lt;=X$10,R$10,I183&lt;=X$11,R$11,I183&lt;=X$12,R$12,I183&lt;=X$13,R$13,I183&lt;=X$14,R$14,I183&lt;=X$15,R$15,I183&lt;=X$16,R$16,I183&lt;=X$17,R$17,I183&lt;=X$18,R$18,I183&lt;=X$19,R$19))</f>
        <v/>
      </c>
      <c r="L183" t="str">
        <f t="shared" si="22"/>
        <v/>
      </c>
      <c r="M183" t="str">
        <f t="shared" si="23"/>
        <v/>
      </c>
      <c r="N183" t="str">
        <f t="shared" si="24"/>
        <v/>
      </c>
      <c r="O183" t="str">
        <f t="shared" si="25"/>
        <v/>
      </c>
      <c r="P183" t="str">
        <f t="shared" si="19"/>
        <v/>
      </c>
    </row>
    <row r="184" spans="7:16" hidden="1" x14ac:dyDescent="0.25">
      <c r="G184">
        <f t="shared" si="20"/>
        <v>180</v>
      </c>
      <c r="I184">
        <v>180</v>
      </c>
      <c r="J184" s="218" t="str">
        <f t="shared" si="21"/>
        <v>Starter Batteries</v>
      </c>
      <c r="K184" t="str" cm="1">
        <f t="array" ref="K184">IF(ISERROR(_xlfn.IFS((I184&lt;=X$7),R$7,I184&lt;=X$8,R$8,I184&lt;=X$9,R$9,I184&lt;=X$10,R$10,I184&lt;=X$11,R$11,I184&lt;=X$12,R$12,I184&lt;=X$13,R$13,I184&lt;=X$14,R$14,I184&lt;=X$15,R$15,I184&lt;=X$16,R$16,I184&lt;=X$17,R$17,I184&lt;=X$18,R$18,I184&lt;=X$19,R$19)),"",_xlfn.IFS((I184&lt;=X$7),R$7,I184&lt;=X$8,R$8,I184&lt;=X$9,R$9,I184&lt;=X$10,R$10,I184&lt;=X$11,R$11,I184&lt;=X$12,R$12,I184&lt;=X$13,R$13,I184&lt;=X$14,R$14,I184&lt;=X$15,R$15,I184&lt;=X$16,R$16,I184&lt;=X$17,R$17,I184&lt;=X$18,R$18,I184&lt;=X$19,R$19))</f>
        <v/>
      </c>
      <c r="L184" t="str">
        <f t="shared" si="22"/>
        <v/>
      </c>
      <c r="M184" t="str">
        <f t="shared" si="23"/>
        <v/>
      </c>
      <c r="N184" t="str">
        <f t="shared" si="24"/>
        <v/>
      </c>
      <c r="O184" t="str">
        <f t="shared" si="25"/>
        <v/>
      </c>
      <c r="P184" t="str">
        <f t="shared" si="19"/>
        <v/>
      </c>
    </row>
    <row r="185" spans="7:16" hidden="1" x14ac:dyDescent="0.25">
      <c r="G185">
        <f t="shared" si="20"/>
        <v>181</v>
      </c>
      <c r="I185">
        <v>181</v>
      </c>
      <c r="J185" s="218" t="str">
        <f t="shared" si="21"/>
        <v>Starter Batteries</v>
      </c>
      <c r="K185" t="str" cm="1">
        <f t="array" ref="K185">IF(ISERROR(_xlfn.IFS((I185&lt;=X$7),R$7,I185&lt;=X$8,R$8,I185&lt;=X$9,R$9,I185&lt;=X$10,R$10,I185&lt;=X$11,R$11,I185&lt;=X$12,R$12,I185&lt;=X$13,R$13,I185&lt;=X$14,R$14,I185&lt;=X$15,R$15,I185&lt;=X$16,R$16,I185&lt;=X$17,R$17,I185&lt;=X$18,R$18,I185&lt;=X$19,R$19)),"",_xlfn.IFS((I185&lt;=X$7),R$7,I185&lt;=X$8,R$8,I185&lt;=X$9,R$9,I185&lt;=X$10,R$10,I185&lt;=X$11,R$11,I185&lt;=X$12,R$12,I185&lt;=X$13,R$13,I185&lt;=X$14,R$14,I185&lt;=X$15,R$15,I185&lt;=X$16,R$16,I185&lt;=X$17,R$17,I185&lt;=X$18,R$18,I185&lt;=X$19,R$19))</f>
        <v/>
      </c>
      <c r="L185" t="str">
        <f t="shared" si="22"/>
        <v/>
      </c>
      <c r="M185" t="str">
        <f t="shared" si="23"/>
        <v/>
      </c>
      <c r="N185" t="str">
        <f t="shared" si="24"/>
        <v/>
      </c>
      <c r="O185" t="str">
        <f t="shared" si="25"/>
        <v/>
      </c>
      <c r="P185" t="str">
        <f t="shared" si="19"/>
        <v/>
      </c>
    </row>
    <row r="186" spans="7:16" hidden="1" x14ac:dyDescent="0.25">
      <c r="G186">
        <f t="shared" si="20"/>
        <v>182</v>
      </c>
      <c r="I186">
        <v>182</v>
      </c>
      <c r="J186" s="218" t="str">
        <f t="shared" si="21"/>
        <v>Starter Batteries</v>
      </c>
      <c r="K186" t="str" cm="1">
        <f t="array" ref="K186">IF(ISERROR(_xlfn.IFS((I186&lt;=X$7),R$7,I186&lt;=X$8,R$8,I186&lt;=X$9,R$9,I186&lt;=X$10,R$10,I186&lt;=X$11,R$11,I186&lt;=X$12,R$12,I186&lt;=X$13,R$13,I186&lt;=X$14,R$14,I186&lt;=X$15,R$15,I186&lt;=X$16,R$16,I186&lt;=X$17,R$17,I186&lt;=X$18,R$18,I186&lt;=X$19,R$19)),"",_xlfn.IFS((I186&lt;=X$7),R$7,I186&lt;=X$8,R$8,I186&lt;=X$9,R$9,I186&lt;=X$10,R$10,I186&lt;=X$11,R$11,I186&lt;=X$12,R$12,I186&lt;=X$13,R$13,I186&lt;=X$14,R$14,I186&lt;=X$15,R$15,I186&lt;=X$16,R$16,I186&lt;=X$17,R$17,I186&lt;=X$18,R$18,I186&lt;=X$19,R$19))</f>
        <v/>
      </c>
      <c r="L186" t="str">
        <f t="shared" si="22"/>
        <v/>
      </c>
      <c r="M186" t="str">
        <f t="shared" si="23"/>
        <v/>
      </c>
      <c r="N186" t="str">
        <f t="shared" si="24"/>
        <v/>
      </c>
      <c r="O186" t="str">
        <f t="shared" si="25"/>
        <v/>
      </c>
      <c r="P186" t="str">
        <f t="shared" si="19"/>
        <v/>
      </c>
    </row>
    <row r="187" spans="7:16" hidden="1" x14ac:dyDescent="0.25">
      <c r="G187">
        <f t="shared" si="20"/>
        <v>183</v>
      </c>
      <c r="I187">
        <v>183</v>
      </c>
      <c r="J187" s="218" t="str">
        <f t="shared" si="21"/>
        <v>Starter Batteries</v>
      </c>
      <c r="K187" t="str" cm="1">
        <f t="array" ref="K187">IF(ISERROR(_xlfn.IFS((I187&lt;=X$7),R$7,I187&lt;=X$8,R$8,I187&lt;=X$9,R$9,I187&lt;=X$10,R$10,I187&lt;=X$11,R$11,I187&lt;=X$12,R$12,I187&lt;=X$13,R$13,I187&lt;=X$14,R$14,I187&lt;=X$15,R$15,I187&lt;=X$16,R$16,I187&lt;=X$17,R$17,I187&lt;=X$18,R$18,I187&lt;=X$19,R$19)),"",_xlfn.IFS((I187&lt;=X$7),R$7,I187&lt;=X$8,R$8,I187&lt;=X$9,R$9,I187&lt;=X$10,R$10,I187&lt;=X$11,R$11,I187&lt;=X$12,R$12,I187&lt;=X$13,R$13,I187&lt;=X$14,R$14,I187&lt;=X$15,R$15,I187&lt;=X$16,R$16,I187&lt;=X$17,R$17,I187&lt;=X$18,R$18,I187&lt;=X$19,R$19))</f>
        <v/>
      </c>
      <c r="L187" t="str">
        <f t="shared" si="22"/>
        <v/>
      </c>
      <c r="M187" t="str">
        <f t="shared" si="23"/>
        <v/>
      </c>
      <c r="N187" t="str">
        <f t="shared" si="24"/>
        <v/>
      </c>
      <c r="O187" t="str">
        <f t="shared" si="25"/>
        <v/>
      </c>
      <c r="P187" t="str">
        <f t="shared" si="19"/>
        <v/>
      </c>
    </row>
    <row r="188" spans="7:16" hidden="1" x14ac:dyDescent="0.25">
      <c r="G188">
        <f t="shared" si="20"/>
        <v>184</v>
      </c>
      <c r="I188">
        <v>184</v>
      </c>
      <c r="J188" s="218" t="str">
        <f t="shared" si="21"/>
        <v>Starter Batteries</v>
      </c>
      <c r="K188" t="str" cm="1">
        <f t="array" ref="K188">IF(ISERROR(_xlfn.IFS((I188&lt;=X$7),R$7,I188&lt;=X$8,R$8,I188&lt;=X$9,R$9,I188&lt;=X$10,R$10,I188&lt;=X$11,R$11,I188&lt;=X$12,R$12,I188&lt;=X$13,R$13,I188&lt;=X$14,R$14,I188&lt;=X$15,R$15,I188&lt;=X$16,R$16,I188&lt;=X$17,R$17,I188&lt;=X$18,R$18,I188&lt;=X$19,R$19)),"",_xlfn.IFS((I188&lt;=X$7),R$7,I188&lt;=X$8,R$8,I188&lt;=X$9,R$9,I188&lt;=X$10,R$10,I188&lt;=X$11,R$11,I188&lt;=X$12,R$12,I188&lt;=X$13,R$13,I188&lt;=X$14,R$14,I188&lt;=X$15,R$15,I188&lt;=X$16,R$16,I188&lt;=X$17,R$17,I188&lt;=X$18,R$18,I188&lt;=X$19,R$19))</f>
        <v/>
      </c>
      <c r="L188" t="str">
        <f t="shared" si="22"/>
        <v/>
      </c>
      <c r="M188" t="str">
        <f t="shared" si="23"/>
        <v/>
      </c>
      <c r="N188" t="str">
        <f t="shared" si="24"/>
        <v/>
      </c>
      <c r="O188" t="str">
        <f t="shared" si="25"/>
        <v/>
      </c>
      <c r="P188" t="str">
        <f t="shared" si="19"/>
        <v/>
      </c>
    </row>
    <row r="189" spans="7:16" hidden="1" x14ac:dyDescent="0.25">
      <c r="G189">
        <f t="shared" si="20"/>
        <v>185</v>
      </c>
      <c r="I189">
        <v>185</v>
      </c>
      <c r="J189" s="218" t="str">
        <f t="shared" si="21"/>
        <v>Starter Batteries</v>
      </c>
      <c r="K189" t="str" cm="1">
        <f t="array" ref="K189">IF(ISERROR(_xlfn.IFS((I189&lt;=X$7),R$7,I189&lt;=X$8,R$8,I189&lt;=X$9,R$9,I189&lt;=X$10,R$10,I189&lt;=X$11,R$11,I189&lt;=X$12,R$12,I189&lt;=X$13,R$13,I189&lt;=X$14,R$14,I189&lt;=X$15,R$15,I189&lt;=X$16,R$16,I189&lt;=X$17,R$17,I189&lt;=X$18,R$18,I189&lt;=X$19,R$19)),"",_xlfn.IFS((I189&lt;=X$7),R$7,I189&lt;=X$8,R$8,I189&lt;=X$9,R$9,I189&lt;=X$10,R$10,I189&lt;=X$11,R$11,I189&lt;=X$12,R$12,I189&lt;=X$13,R$13,I189&lt;=X$14,R$14,I189&lt;=X$15,R$15,I189&lt;=X$16,R$16,I189&lt;=X$17,R$17,I189&lt;=X$18,R$18,I189&lt;=X$19,R$19))</f>
        <v/>
      </c>
      <c r="L189" t="str">
        <f t="shared" si="22"/>
        <v/>
      </c>
      <c r="M189" t="str">
        <f t="shared" si="23"/>
        <v/>
      </c>
      <c r="N189" t="str">
        <f t="shared" si="24"/>
        <v/>
      </c>
      <c r="O189" t="str">
        <f t="shared" si="25"/>
        <v/>
      </c>
      <c r="P189" t="str">
        <f t="shared" si="19"/>
        <v/>
      </c>
    </row>
    <row r="190" spans="7:16" hidden="1" x14ac:dyDescent="0.25">
      <c r="G190">
        <f t="shared" si="20"/>
        <v>186</v>
      </c>
      <c r="I190">
        <v>186</v>
      </c>
      <c r="J190" s="218" t="str">
        <f t="shared" si="21"/>
        <v>Starter Batteries</v>
      </c>
      <c r="K190" t="str" cm="1">
        <f t="array" ref="K190">IF(ISERROR(_xlfn.IFS((I190&lt;=X$7),R$7,I190&lt;=X$8,R$8,I190&lt;=X$9,R$9,I190&lt;=X$10,R$10,I190&lt;=X$11,R$11,I190&lt;=X$12,R$12,I190&lt;=X$13,R$13,I190&lt;=X$14,R$14,I190&lt;=X$15,R$15,I190&lt;=X$16,R$16,I190&lt;=X$17,R$17,I190&lt;=X$18,R$18,I190&lt;=X$19,R$19)),"",_xlfn.IFS((I190&lt;=X$7),R$7,I190&lt;=X$8,R$8,I190&lt;=X$9,R$9,I190&lt;=X$10,R$10,I190&lt;=X$11,R$11,I190&lt;=X$12,R$12,I190&lt;=X$13,R$13,I190&lt;=X$14,R$14,I190&lt;=X$15,R$15,I190&lt;=X$16,R$16,I190&lt;=X$17,R$17,I190&lt;=X$18,R$18,I190&lt;=X$19,R$19))</f>
        <v/>
      </c>
      <c r="L190" t="str">
        <f t="shared" si="22"/>
        <v/>
      </c>
      <c r="M190" t="str">
        <f t="shared" si="23"/>
        <v/>
      </c>
      <c r="N190" t="str">
        <f t="shared" si="24"/>
        <v/>
      </c>
      <c r="O190" t="str">
        <f t="shared" si="25"/>
        <v/>
      </c>
      <c r="P190" t="str">
        <f t="shared" si="19"/>
        <v/>
      </c>
    </row>
    <row r="191" spans="7:16" hidden="1" x14ac:dyDescent="0.25">
      <c r="G191">
        <f t="shared" si="20"/>
        <v>187</v>
      </c>
      <c r="I191">
        <v>187</v>
      </c>
      <c r="J191" s="218" t="str">
        <f t="shared" si="21"/>
        <v>Starter Batteries</v>
      </c>
      <c r="K191" t="str" cm="1">
        <f t="array" ref="K191">IF(ISERROR(_xlfn.IFS((I191&lt;=X$7),R$7,I191&lt;=X$8,R$8,I191&lt;=X$9,R$9,I191&lt;=X$10,R$10,I191&lt;=X$11,R$11,I191&lt;=X$12,R$12,I191&lt;=X$13,R$13,I191&lt;=X$14,R$14,I191&lt;=X$15,R$15,I191&lt;=X$16,R$16,I191&lt;=X$17,R$17,I191&lt;=X$18,R$18,I191&lt;=X$19,R$19)),"",_xlfn.IFS((I191&lt;=X$7),R$7,I191&lt;=X$8,R$8,I191&lt;=X$9,R$9,I191&lt;=X$10,R$10,I191&lt;=X$11,R$11,I191&lt;=X$12,R$12,I191&lt;=X$13,R$13,I191&lt;=X$14,R$14,I191&lt;=X$15,R$15,I191&lt;=X$16,R$16,I191&lt;=X$17,R$17,I191&lt;=X$18,R$18,I191&lt;=X$19,R$19))</f>
        <v/>
      </c>
      <c r="L191" t="str">
        <f t="shared" si="22"/>
        <v/>
      </c>
      <c r="M191" t="str">
        <f t="shared" si="23"/>
        <v/>
      </c>
      <c r="N191" t="str">
        <f t="shared" si="24"/>
        <v/>
      </c>
      <c r="O191" t="str">
        <f t="shared" si="25"/>
        <v/>
      </c>
      <c r="P191" t="str">
        <f t="shared" si="19"/>
        <v/>
      </c>
    </row>
    <row r="192" spans="7:16" hidden="1" x14ac:dyDescent="0.25">
      <c r="G192">
        <f t="shared" si="20"/>
        <v>188</v>
      </c>
      <c r="I192">
        <v>188</v>
      </c>
      <c r="J192" s="218" t="str">
        <f t="shared" si="21"/>
        <v>Starter Batteries</v>
      </c>
      <c r="K192" t="str" cm="1">
        <f t="array" ref="K192">IF(ISERROR(_xlfn.IFS((I192&lt;=X$7),R$7,I192&lt;=X$8,R$8,I192&lt;=X$9,R$9,I192&lt;=X$10,R$10,I192&lt;=X$11,R$11,I192&lt;=X$12,R$12,I192&lt;=X$13,R$13,I192&lt;=X$14,R$14,I192&lt;=X$15,R$15,I192&lt;=X$16,R$16,I192&lt;=X$17,R$17,I192&lt;=X$18,R$18,I192&lt;=X$19,R$19)),"",_xlfn.IFS((I192&lt;=X$7),R$7,I192&lt;=X$8,R$8,I192&lt;=X$9,R$9,I192&lt;=X$10,R$10,I192&lt;=X$11,R$11,I192&lt;=X$12,R$12,I192&lt;=X$13,R$13,I192&lt;=X$14,R$14,I192&lt;=X$15,R$15,I192&lt;=X$16,R$16,I192&lt;=X$17,R$17,I192&lt;=X$18,R$18,I192&lt;=X$19,R$19))</f>
        <v/>
      </c>
      <c r="L192" t="str">
        <f t="shared" si="22"/>
        <v/>
      </c>
      <c r="M192" t="str">
        <f t="shared" si="23"/>
        <v/>
      </c>
      <c r="N192" t="str">
        <f t="shared" si="24"/>
        <v/>
      </c>
      <c r="O192" t="str">
        <f t="shared" si="25"/>
        <v/>
      </c>
      <c r="P192" t="str">
        <f t="shared" si="19"/>
        <v/>
      </c>
    </row>
    <row r="193" spans="7:16" hidden="1" x14ac:dyDescent="0.25">
      <c r="G193">
        <f t="shared" si="20"/>
        <v>189</v>
      </c>
      <c r="I193">
        <v>189</v>
      </c>
      <c r="J193" s="218" t="str">
        <f t="shared" si="21"/>
        <v>Starter Batteries</v>
      </c>
      <c r="K193" t="str" cm="1">
        <f t="array" ref="K193">IF(ISERROR(_xlfn.IFS((I193&lt;=X$7),R$7,I193&lt;=X$8,R$8,I193&lt;=X$9,R$9,I193&lt;=X$10,R$10,I193&lt;=X$11,R$11,I193&lt;=X$12,R$12,I193&lt;=X$13,R$13,I193&lt;=X$14,R$14,I193&lt;=X$15,R$15,I193&lt;=X$16,R$16,I193&lt;=X$17,R$17,I193&lt;=X$18,R$18,I193&lt;=X$19,R$19)),"",_xlfn.IFS((I193&lt;=X$7),R$7,I193&lt;=X$8,R$8,I193&lt;=X$9,R$9,I193&lt;=X$10,R$10,I193&lt;=X$11,R$11,I193&lt;=X$12,R$12,I193&lt;=X$13,R$13,I193&lt;=X$14,R$14,I193&lt;=X$15,R$15,I193&lt;=X$16,R$16,I193&lt;=X$17,R$17,I193&lt;=X$18,R$18,I193&lt;=X$19,R$19))</f>
        <v/>
      </c>
      <c r="L193" t="str">
        <f t="shared" si="22"/>
        <v/>
      </c>
      <c r="M193" t="str">
        <f t="shared" si="23"/>
        <v/>
      </c>
      <c r="N193" t="str">
        <f t="shared" si="24"/>
        <v/>
      </c>
      <c r="O193" t="str">
        <f t="shared" si="25"/>
        <v/>
      </c>
      <c r="P193" t="str">
        <f t="shared" si="19"/>
        <v/>
      </c>
    </row>
    <row r="194" spans="7:16" hidden="1" x14ac:dyDescent="0.25">
      <c r="G194">
        <f t="shared" si="20"/>
        <v>190</v>
      </c>
      <c r="I194">
        <v>190</v>
      </c>
      <c r="J194" s="218" t="str">
        <f t="shared" si="21"/>
        <v>Starter Batteries</v>
      </c>
      <c r="K194" t="str" cm="1">
        <f t="array" ref="K194">IF(ISERROR(_xlfn.IFS((I194&lt;=X$7),R$7,I194&lt;=X$8,R$8,I194&lt;=X$9,R$9,I194&lt;=X$10,R$10,I194&lt;=X$11,R$11,I194&lt;=X$12,R$12,I194&lt;=X$13,R$13,I194&lt;=X$14,R$14,I194&lt;=X$15,R$15,I194&lt;=X$16,R$16,I194&lt;=X$17,R$17,I194&lt;=X$18,R$18,I194&lt;=X$19,R$19)),"",_xlfn.IFS((I194&lt;=X$7),R$7,I194&lt;=X$8,R$8,I194&lt;=X$9,R$9,I194&lt;=X$10,R$10,I194&lt;=X$11,R$11,I194&lt;=X$12,R$12,I194&lt;=X$13,R$13,I194&lt;=X$14,R$14,I194&lt;=X$15,R$15,I194&lt;=X$16,R$16,I194&lt;=X$17,R$17,I194&lt;=X$18,R$18,I194&lt;=X$19,R$19))</f>
        <v/>
      </c>
      <c r="L194" t="str">
        <f t="shared" si="22"/>
        <v/>
      </c>
      <c r="M194" t="str">
        <f t="shared" si="23"/>
        <v/>
      </c>
      <c r="N194" t="str">
        <f t="shared" si="24"/>
        <v/>
      </c>
      <c r="O194" t="str">
        <f t="shared" si="25"/>
        <v/>
      </c>
      <c r="P194" t="str">
        <f t="shared" si="19"/>
        <v/>
      </c>
    </row>
    <row r="195" spans="7:16" hidden="1" x14ac:dyDescent="0.25">
      <c r="G195">
        <f t="shared" si="20"/>
        <v>191</v>
      </c>
      <c r="I195">
        <v>191</v>
      </c>
      <c r="J195" s="218" t="str">
        <f t="shared" si="21"/>
        <v>Starter Batteries</v>
      </c>
      <c r="K195" t="str" cm="1">
        <f t="array" ref="K195">IF(ISERROR(_xlfn.IFS((I195&lt;=X$7),R$7,I195&lt;=X$8,R$8,I195&lt;=X$9,R$9,I195&lt;=X$10,R$10,I195&lt;=X$11,R$11,I195&lt;=X$12,R$12,I195&lt;=X$13,R$13,I195&lt;=X$14,R$14,I195&lt;=X$15,R$15,I195&lt;=X$16,R$16,I195&lt;=X$17,R$17,I195&lt;=X$18,R$18,I195&lt;=X$19,R$19)),"",_xlfn.IFS((I195&lt;=X$7),R$7,I195&lt;=X$8,R$8,I195&lt;=X$9,R$9,I195&lt;=X$10,R$10,I195&lt;=X$11,R$11,I195&lt;=X$12,R$12,I195&lt;=X$13,R$13,I195&lt;=X$14,R$14,I195&lt;=X$15,R$15,I195&lt;=X$16,R$16,I195&lt;=X$17,R$17,I195&lt;=X$18,R$18,I195&lt;=X$19,R$19))</f>
        <v/>
      </c>
      <c r="L195" t="str">
        <f t="shared" si="22"/>
        <v/>
      </c>
      <c r="M195" t="str">
        <f t="shared" si="23"/>
        <v/>
      </c>
      <c r="N195" t="str">
        <f t="shared" si="24"/>
        <v/>
      </c>
      <c r="O195" t="str">
        <f t="shared" si="25"/>
        <v/>
      </c>
      <c r="P195" t="str">
        <f t="shared" si="19"/>
        <v/>
      </c>
    </row>
    <row r="196" spans="7:16" hidden="1" x14ac:dyDescent="0.25">
      <c r="G196">
        <f t="shared" si="20"/>
        <v>192</v>
      </c>
      <c r="I196">
        <v>192</v>
      </c>
      <c r="J196" s="218" t="str">
        <f t="shared" si="21"/>
        <v>Starter Batteries</v>
      </c>
      <c r="K196" t="str" cm="1">
        <f t="array" ref="K196">IF(ISERROR(_xlfn.IFS((I196&lt;=X$7),R$7,I196&lt;=X$8,R$8,I196&lt;=X$9,R$9,I196&lt;=X$10,R$10,I196&lt;=X$11,R$11,I196&lt;=X$12,R$12,I196&lt;=X$13,R$13,I196&lt;=X$14,R$14,I196&lt;=X$15,R$15,I196&lt;=X$16,R$16,I196&lt;=X$17,R$17,I196&lt;=X$18,R$18,I196&lt;=X$19,R$19)),"",_xlfn.IFS((I196&lt;=X$7),R$7,I196&lt;=X$8,R$8,I196&lt;=X$9,R$9,I196&lt;=X$10,R$10,I196&lt;=X$11,R$11,I196&lt;=X$12,R$12,I196&lt;=X$13,R$13,I196&lt;=X$14,R$14,I196&lt;=X$15,R$15,I196&lt;=X$16,R$16,I196&lt;=X$17,R$17,I196&lt;=X$18,R$18,I196&lt;=X$19,R$19))</f>
        <v/>
      </c>
      <c r="L196" t="str">
        <f t="shared" si="22"/>
        <v/>
      </c>
      <c r="M196" t="str">
        <f t="shared" si="23"/>
        <v/>
      </c>
      <c r="N196" t="str">
        <f t="shared" si="24"/>
        <v/>
      </c>
      <c r="O196" t="str">
        <f t="shared" si="25"/>
        <v/>
      </c>
      <c r="P196" t="str">
        <f t="shared" si="19"/>
        <v/>
      </c>
    </row>
    <row r="197" spans="7:16" hidden="1" x14ac:dyDescent="0.25">
      <c r="G197">
        <f t="shared" si="20"/>
        <v>193</v>
      </c>
      <c r="I197">
        <v>193</v>
      </c>
      <c r="J197" s="218" t="str">
        <f t="shared" si="21"/>
        <v>Starter Batteries</v>
      </c>
      <c r="K197" t="str" cm="1">
        <f t="array" ref="K197">IF(ISERROR(_xlfn.IFS((I197&lt;=X$7),R$7,I197&lt;=X$8,R$8,I197&lt;=X$9,R$9,I197&lt;=X$10,R$10,I197&lt;=X$11,R$11,I197&lt;=X$12,R$12,I197&lt;=X$13,R$13,I197&lt;=X$14,R$14,I197&lt;=X$15,R$15,I197&lt;=X$16,R$16,I197&lt;=X$17,R$17,I197&lt;=X$18,R$18,I197&lt;=X$19,R$19)),"",_xlfn.IFS((I197&lt;=X$7),R$7,I197&lt;=X$8,R$8,I197&lt;=X$9,R$9,I197&lt;=X$10,R$10,I197&lt;=X$11,R$11,I197&lt;=X$12,R$12,I197&lt;=X$13,R$13,I197&lt;=X$14,R$14,I197&lt;=X$15,R$15,I197&lt;=X$16,R$16,I197&lt;=X$17,R$17,I197&lt;=X$18,R$18,I197&lt;=X$19,R$19))</f>
        <v/>
      </c>
      <c r="L197" t="str">
        <f t="shared" si="22"/>
        <v/>
      </c>
      <c r="M197" t="str">
        <f t="shared" si="23"/>
        <v/>
      </c>
      <c r="N197" t="str">
        <f t="shared" si="24"/>
        <v/>
      </c>
      <c r="O197" t="str">
        <f t="shared" si="25"/>
        <v/>
      </c>
      <c r="P197" t="str">
        <f t="shared" si="19"/>
        <v/>
      </c>
    </row>
    <row r="198" spans="7:16" hidden="1" x14ac:dyDescent="0.25">
      <c r="G198">
        <f t="shared" si="20"/>
        <v>194</v>
      </c>
      <c r="I198">
        <v>194</v>
      </c>
      <c r="J198" s="218" t="str">
        <f t="shared" si="21"/>
        <v>Starter Batteries</v>
      </c>
      <c r="K198" t="str" cm="1">
        <f t="array" ref="K198">IF(ISERROR(_xlfn.IFS((I198&lt;=X$7),R$7,I198&lt;=X$8,R$8,I198&lt;=X$9,R$9,I198&lt;=X$10,R$10,I198&lt;=X$11,R$11,I198&lt;=X$12,R$12,I198&lt;=X$13,R$13,I198&lt;=X$14,R$14,I198&lt;=X$15,R$15,I198&lt;=X$16,R$16,I198&lt;=X$17,R$17,I198&lt;=X$18,R$18,I198&lt;=X$19,R$19)),"",_xlfn.IFS((I198&lt;=X$7),R$7,I198&lt;=X$8,R$8,I198&lt;=X$9,R$9,I198&lt;=X$10,R$10,I198&lt;=X$11,R$11,I198&lt;=X$12,R$12,I198&lt;=X$13,R$13,I198&lt;=X$14,R$14,I198&lt;=X$15,R$15,I198&lt;=X$16,R$16,I198&lt;=X$17,R$17,I198&lt;=X$18,R$18,I198&lt;=X$19,R$19))</f>
        <v/>
      </c>
      <c r="L198" t="str">
        <f t="shared" si="22"/>
        <v/>
      </c>
      <c r="M198" t="str">
        <f t="shared" si="23"/>
        <v/>
      </c>
      <c r="N198" t="str">
        <f t="shared" si="24"/>
        <v/>
      </c>
      <c r="O198" t="str">
        <f t="shared" si="25"/>
        <v/>
      </c>
      <c r="P198" t="str">
        <f t="shared" ref="P198:P214" si="26">IF(ISERROR(O198+$S$2),"",O198+$S$2)</f>
        <v/>
      </c>
    </row>
    <row r="199" spans="7:16" hidden="1" x14ac:dyDescent="0.25">
      <c r="G199">
        <f t="shared" ref="G199:G214" si="27">I199</f>
        <v>195</v>
      </c>
      <c r="I199">
        <v>195</v>
      </c>
      <c r="J199" s="218" t="str">
        <f t="shared" ref="J199:J214" si="28">J198</f>
        <v>Starter Batteries</v>
      </c>
      <c r="K199" t="str" cm="1">
        <f t="array" ref="K199">IF(ISERROR(_xlfn.IFS((I199&lt;=X$7),R$7,I199&lt;=X$8,R$8,I199&lt;=X$9,R$9,I199&lt;=X$10,R$10,I199&lt;=X$11,R$11,I199&lt;=X$12,R$12,I199&lt;=X$13,R$13,I199&lt;=X$14,R$14,I199&lt;=X$15,R$15,I199&lt;=X$16,R$16,I199&lt;=X$17,R$17,I199&lt;=X$18,R$18,I199&lt;=X$19,R$19)),"",_xlfn.IFS((I199&lt;=X$7),R$7,I199&lt;=X$8,R$8,I199&lt;=X$9,R$9,I199&lt;=X$10,R$10,I199&lt;=X$11,R$11,I199&lt;=X$12,R$12,I199&lt;=X$13,R$13,I199&lt;=X$14,R$14,I199&lt;=X$15,R$15,I199&lt;=X$16,R$16,I199&lt;=X$17,R$17,I199&lt;=X$18,R$18,I199&lt;=X$19,R$19))</f>
        <v/>
      </c>
      <c r="L199" t="str">
        <f t="shared" si="22"/>
        <v/>
      </c>
      <c r="M199" t="str">
        <f t="shared" si="23"/>
        <v/>
      </c>
      <c r="N199" t="str">
        <f t="shared" si="24"/>
        <v/>
      </c>
      <c r="O199" t="str">
        <f t="shared" si="25"/>
        <v/>
      </c>
      <c r="P199" t="str">
        <f t="shared" si="26"/>
        <v/>
      </c>
    </row>
    <row r="200" spans="7:16" hidden="1" x14ac:dyDescent="0.25">
      <c r="G200">
        <f t="shared" si="27"/>
        <v>196</v>
      </c>
      <c r="I200">
        <v>196</v>
      </c>
      <c r="J200" s="218" t="str">
        <f t="shared" si="28"/>
        <v>Starter Batteries</v>
      </c>
      <c r="K200" t="str" cm="1">
        <f t="array" ref="K200">IF(ISERROR(_xlfn.IFS((I200&lt;=X$7),R$7,I200&lt;=X$8,R$8,I200&lt;=X$9,R$9,I200&lt;=X$10,R$10,I200&lt;=X$11,R$11,I200&lt;=X$12,R$12,I200&lt;=X$13,R$13,I200&lt;=X$14,R$14,I200&lt;=X$15,R$15,I200&lt;=X$16,R$16,I200&lt;=X$17,R$17,I200&lt;=X$18,R$18,I200&lt;=X$19,R$19)),"",_xlfn.IFS((I200&lt;=X$7),R$7,I200&lt;=X$8,R$8,I200&lt;=X$9,R$9,I200&lt;=X$10,R$10,I200&lt;=X$11,R$11,I200&lt;=X$12,R$12,I200&lt;=X$13,R$13,I200&lt;=X$14,R$14,I200&lt;=X$15,R$15,I200&lt;=X$16,R$16,I200&lt;=X$17,R$17,I200&lt;=X$18,R$18,I200&lt;=X$19,R$19))</f>
        <v/>
      </c>
      <c r="L200" t="str">
        <f t="shared" si="22"/>
        <v/>
      </c>
      <c r="M200" t="str">
        <f t="shared" si="23"/>
        <v/>
      </c>
      <c r="N200" t="str">
        <f t="shared" si="24"/>
        <v/>
      </c>
      <c r="O200" t="str">
        <f t="shared" si="25"/>
        <v/>
      </c>
      <c r="P200" t="str">
        <f t="shared" si="26"/>
        <v/>
      </c>
    </row>
    <row r="201" spans="7:16" hidden="1" x14ac:dyDescent="0.25">
      <c r="G201">
        <f t="shared" si="27"/>
        <v>197</v>
      </c>
      <c r="I201">
        <v>197</v>
      </c>
      <c r="J201" s="218" t="str">
        <f t="shared" si="28"/>
        <v>Starter Batteries</v>
      </c>
      <c r="K201" t="str" cm="1">
        <f t="array" ref="K201">IF(ISERROR(_xlfn.IFS((I201&lt;=X$7),R$7,I201&lt;=X$8,R$8,I201&lt;=X$9,R$9,I201&lt;=X$10,R$10,I201&lt;=X$11,R$11,I201&lt;=X$12,R$12,I201&lt;=X$13,R$13,I201&lt;=X$14,R$14,I201&lt;=X$15,R$15,I201&lt;=X$16,R$16,I201&lt;=X$17,R$17,I201&lt;=X$18,R$18,I201&lt;=X$19,R$19)),"",_xlfn.IFS((I201&lt;=X$7),R$7,I201&lt;=X$8,R$8,I201&lt;=X$9,R$9,I201&lt;=X$10,R$10,I201&lt;=X$11,R$11,I201&lt;=X$12,R$12,I201&lt;=X$13,R$13,I201&lt;=X$14,R$14,I201&lt;=X$15,R$15,I201&lt;=X$16,R$16,I201&lt;=X$17,R$17,I201&lt;=X$18,R$18,I201&lt;=X$19,R$19))</f>
        <v/>
      </c>
      <c r="L201" t="str">
        <f t="shared" si="22"/>
        <v/>
      </c>
      <c r="M201" t="str">
        <f t="shared" si="23"/>
        <v/>
      </c>
      <c r="N201" t="str">
        <f t="shared" si="24"/>
        <v/>
      </c>
      <c r="O201" t="str">
        <f t="shared" si="25"/>
        <v/>
      </c>
      <c r="P201" t="str">
        <f t="shared" si="26"/>
        <v/>
      </c>
    </row>
    <row r="202" spans="7:16" hidden="1" x14ac:dyDescent="0.25">
      <c r="G202">
        <f t="shared" si="27"/>
        <v>198</v>
      </c>
      <c r="I202">
        <v>198</v>
      </c>
      <c r="J202" s="218" t="str">
        <f t="shared" si="28"/>
        <v>Starter Batteries</v>
      </c>
      <c r="K202" t="str" cm="1">
        <f t="array" ref="K202">IF(ISERROR(_xlfn.IFS((I202&lt;=X$7),R$7,I202&lt;=X$8,R$8,I202&lt;=X$9,R$9,I202&lt;=X$10,R$10,I202&lt;=X$11,R$11,I202&lt;=X$12,R$12,I202&lt;=X$13,R$13,I202&lt;=X$14,R$14,I202&lt;=X$15,R$15,I202&lt;=X$16,R$16,I202&lt;=X$17,R$17,I202&lt;=X$18,R$18,I202&lt;=X$19,R$19)),"",_xlfn.IFS((I202&lt;=X$7),R$7,I202&lt;=X$8,R$8,I202&lt;=X$9,R$9,I202&lt;=X$10,R$10,I202&lt;=X$11,R$11,I202&lt;=X$12,R$12,I202&lt;=X$13,R$13,I202&lt;=X$14,R$14,I202&lt;=X$15,R$15,I202&lt;=X$16,R$16,I202&lt;=X$17,R$17,I202&lt;=X$18,R$18,I202&lt;=X$19,R$19))</f>
        <v/>
      </c>
      <c r="L202" t="str">
        <f t="shared" si="22"/>
        <v/>
      </c>
      <c r="M202" t="str">
        <f t="shared" si="23"/>
        <v/>
      </c>
      <c r="N202" t="str">
        <f t="shared" si="24"/>
        <v/>
      </c>
      <c r="O202" t="str">
        <f t="shared" si="25"/>
        <v/>
      </c>
      <c r="P202" t="str">
        <f t="shared" si="26"/>
        <v/>
      </c>
    </row>
    <row r="203" spans="7:16" hidden="1" x14ac:dyDescent="0.25">
      <c r="G203">
        <f t="shared" si="27"/>
        <v>199</v>
      </c>
      <c r="I203">
        <v>199</v>
      </c>
      <c r="J203" s="218" t="str">
        <f t="shared" si="28"/>
        <v>Starter Batteries</v>
      </c>
      <c r="K203" t="str" cm="1">
        <f t="array" ref="K203">IF(ISERROR(_xlfn.IFS((I203&lt;=X$7),R$7,I203&lt;=X$8,R$8,I203&lt;=X$9,R$9,I203&lt;=X$10,R$10,I203&lt;=X$11,R$11,I203&lt;=X$12,R$12,I203&lt;=X$13,R$13,I203&lt;=X$14,R$14,I203&lt;=X$15,R$15,I203&lt;=X$16,R$16,I203&lt;=X$17,R$17,I203&lt;=X$18,R$18,I203&lt;=X$19,R$19)),"",_xlfn.IFS((I203&lt;=X$7),R$7,I203&lt;=X$8,R$8,I203&lt;=X$9,R$9,I203&lt;=X$10,R$10,I203&lt;=X$11,R$11,I203&lt;=X$12,R$12,I203&lt;=X$13,R$13,I203&lt;=X$14,R$14,I203&lt;=X$15,R$15,I203&lt;=X$16,R$16,I203&lt;=X$17,R$17,I203&lt;=X$18,R$18,I203&lt;=X$19,R$19))</f>
        <v/>
      </c>
      <c r="L203" t="str">
        <f t="shared" si="22"/>
        <v/>
      </c>
      <c r="M203" t="str">
        <f t="shared" si="23"/>
        <v/>
      </c>
      <c r="N203" t="str">
        <f t="shared" si="24"/>
        <v/>
      </c>
      <c r="O203" t="str">
        <f t="shared" si="25"/>
        <v/>
      </c>
      <c r="P203" t="str">
        <f t="shared" si="26"/>
        <v/>
      </c>
    </row>
    <row r="204" spans="7:16" hidden="1" x14ac:dyDescent="0.25">
      <c r="G204">
        <f t="shared" si="27"/>
        <v>200</v>
      </c>
      <c r="I204">
        <v>200</v>
      </c>
      <c r="J204" s="218" t="str">
        <f t="shared" si="28"/>
        <v>Starter Batteries</v>
      </c>
      <c r="K204" t="str" cm="1">
        <f t="array" ref="K204">IF(ISERROR(_xlfn.IFS((I204&lt;=X$7),R$7,I204&lt;=X$8,R$8,I204&lt;=X$9,R$9,I204&lt;=X$10,R$10,I204&lt;=X$11,R$11,I204&lt;=X$12,R$12,I204&lt;=X$13,R$13,I204&lt;=X$14,R$14,I204&lt;=X$15,R$15,I204&lt;=X$16,R$16,I204&lt;=X$17,R$17,I204&lt;=X$18,R$18,I204&lt;=X$19,R$19)),"",_xlfn.IFS((I204&lt;=X$7),R$7,I204&lt;=X$8,R$8,I204&lt;=X$9,R$9,I204&lt;=X$10,R$10,I204&lt;=X$11,R$11,I204&lt;=X$12,R$12,I204&lt;=X$13,R$13,I204&lt;=X$14,R$14,I204&lt;=X$15,R$15,I204&lt;=X$16,R$16,I204&lt;=X$17,R$17,I204&lt;=X$18,R$18,I204&lt;=X$19,R$19))</f>
        <v/>
      </c>
      <c r="L204" t="str">
        <f t="shared" si="22"/>
        <v/>
      </c>
      <c r="M204" t="str">
        <f t="shared" si="23"/>
        <v/>
      </c>
      <c r="N204" t="str">
        <f t="shared" si="24"/>
        <v/>
      </c>
      <c r="O204" t="str">
        <f t="shared" si="25"/>
        <v/>
      </c>
      <c r="P204" t="str">
        <f t="shared" si="26"/>
        <v/>
      </c>
    </row>
    <row r="205" spans="7:16" hidden="1" x14ac:dyDescent="0.25">
      <c r="G205">
        <f t="shared" si="27"/>
        <v>201</v>
      </c>
      <c r="I205">
        <v>201</v>
      </c>
      <c r="J205" s="218" t="str">
        <f t="shared" si="28"/>
        <v>Starter Batteries</v>
      </c>
      <c r="K205" t="str" cm="1">
        <f t="array" ref="K205">IF(ISERROR(_xlfn.IFS((I205&lt;=X$7),R$7,I205&lt;=X$8,R$8,I205&lt;=X$9,R$9,I205&lt;=X$10,R$10,I205&lt;=X$11,R$11,I205&lt;=X$12,R$12,I205&lt;=X$13,R$13,I205&lt;=X$14,R$14,I205&lt;=X$15,R$15,I205&lt;=X$16,R$16,I205&lt;=X$17,R$17,I205&lt;=X$18,R$18,I205&lt;=X$19,R$19)),"",_xlfn.IFS((I205&lt;=X$7),R$7,I205&lt;=X$8,R$8,I205&lt;=X$9,R$9,I205&lt;=X$10,R$10,I205&lt;=X$11,R$11,I205&lt;=X$12,R$12,I205&lt;=X$13,R$13,I205&lt;=X$14,R$14,I205&lt;=X$15,R$15,I205&lt;=X$16,R$16,I205&lt;=X$17,R$17,I205&lt;=X$18,R$18,I205&lt;=X$19,R$19))</f>
        <v/>
      </c>
      <c r="L205" t="str">
        <f t="shared" si="22"/>
        <v/>
      </c>
      <c r="M205" t="str">
        <f t="shared" si="23"/>
        <v/>
      </c>
      <c r="N205" t="str">
        <f t="shared" si="24"/>
        <v/>
      </c>
      <c r="O205" t="str">
        <f t="shared" si="25"/>
        <v/>
      </c>
      <c r="P205" t="str">
        <f t="shared" si="26"/>
        <v/>
      </c>
    </row>
    <row r="206" spans="7:16" hidden="1" x14ac:dyDescent="0.25">
      <c r="G206">
        <f t="shared" si="27"/>
        <v>202</v>
      </c>
      <c r="I206">
        <v>202</v>
      </c>
      <c r="J206" s="218" t="str">
        <f t="shared" si="28"/>
        <v>Starter Batteries</v>
      </c>
      <c r="K206" t="str" cm="1">
        <f t="array" ref="K206">IF(ISERROR(_xlfn.IFS((I206&lt;=X$7),R$7,I206&lt;=X$8,R$8,I206&lt;=X$9,R$9,I206&lt;=X$10,R$10,I206&lt;=X$11,R$11,I206&lt;=X$12,R$12,I206&lt;=X$13,R$13,I206&lt;=X$14,R$14,I206&lt;=X$15,R$15,I206&lt;=X$16,R$16,I206&lt;=X$17,R$17,I206&lt;=X$18,R$18,I206&lt;=X$19,R$19)),"",_xlfn.IFS((I206&lt;=X$7),R$7,I206&lt;=X$8,R$8,I206&lt;=X$9,R$9,I206&lt;=X$10,R$10,I206&lt;=X$11,R$11,I206&lt;=X$12,R$12,I206&lt;=X$13,R$13,I206&lt;=X$14,R$14,I206&lt;=X$15,R$15,I206&lt;=X$16,R$16,I206&lt;=X$17,R$17,I206&lt;=X$18,R$18,I206&lt;=X$19,R$19))</f>
        <v/>
      </c>
      <c r="L206" t="str">
        <f t="shared" si="22"/>
        <v/>
      </c>
      <c r="M206" t="str">
        <f t="shared" si="23"/>
        <v/>
      </c>
      <c r="N206" t="str">
        <f t="shared" si="24"/>
        <v/>
      </c>
      <c r="O206" t="str">
        <f t="shared" si="25"/>
        <v/>
      </c>
      <c r="P206" t="str">
        <f t="shared" si="26"/>
        <v/>
      </c>
    </row>
    <row r="207" spans="7:16" hidden="1" x14ac:dyDescent="0.25">
      <c r="G207">
        <f t="shared" si="27"/>
        <v>203</v>
      </c>
      <c r="I207">
        <v>203</v>
      </c>
      <c r="J207" s="218" t="str">
        <f t="shared" si="28"/>
        <v>Starter Batteries</v>
      </c>
      <c r="K207" t="str" cm="1">
        <f t="array" ref="K207">IF(ISERROR(_xlfn.IFS((I207&lt;=X$7),R$7,I207&lt;=X$8,R$8,I207&lt;=X$9,R$9,I207&lt;=X$10,R$10,I207&lt;=X$11,R$11,I207&lt;=X$12,R$12,I207&lt;=X$13,R$13,I207&lt;=X$14,R$14,I207&lt;=X$15,R$15,I207&lt;=X$16,R$16,I207&lt;=X$17,R$17,I207&lt;=X$18,R$18,I207&lt;=X$19,R$19)),"",_xlfn.IFS((I207&lt;=X$7),R$7,I207&lt;=X$8,R$8,I207&lt;=X$9,R$9,I207&lt;=X$10,R$10,I207&lt;=X$11,R$11,I207&lt;=X$12,R$12,I207&lt;=X$13,R$13,I207&lt;=X$14,R$14,I207&lt;=X$15,R$15,I207&lt;=X$16,R$16,I207&lt;=X$17,R$17,I207&lt;=X$18,R$18,I207&lt;=X$19,R$19))</f>
        <v/>
      </c>
      <c r="L207" t="str">
        <f t="shared" si="22"/>
        <v/>
      </c>
      <c r="M207" t="str">
        <f t="shared" si="23"/>
        <v/>
      </c>
      <c r="N207" t="str">
        <f t="shared" si="24"/>
        <v/>
      </c>
      <c r="O207" t="str">
        <f t="shared" si="25"/>
        <v/>
      </c>
      <c r="P207" t="str">
        <f t="shared" si="26"/>
        <v/>
      </c>
    </row>
    <row r="208" spans="7:16" hidden="1" x14ac:dyDescent="0.25">
      <c r="G208">
        <f t="shared" si="27"/>
        <v>204</v>
      </c>
      <c r="I208">
        <v>204</v>
      </c>
      <c r="J208" s="218" t="str">
        <f t="shared" si="28"/>
        <v>Starter Batteries</v>
      </c>
      <c r="K208" t="str" cm="1">
        <f t="array" ref="K208">IF(ISERROR(_xlfn.IFS((I208&lt;=X$7),R$7,I208&lt;=X$8,R$8,I208&lt;=X$9,R$9,I208&lt;=X$10,R$10,I208&lt;=X$11,R$11,I208&lt;=X$12,R$12,I208&lt;=X$13,R$13,I208&lt;=X$14,R$14,I208&lt;=X$15,R$15,I208&lt;=X$16,R$16,I208&lt;=X$17,R$17,I208&lt;=X$18,R$18,I208&lt;=X$19,R$19)),"",_xlfn.IFS((I208&lt;=X$7),R$7,I208&lt;=X$8,R$8,I208&lt;=X$9,R$9,I208&lt;=X$10,R$10,I208&lt;=X$11,R$11,I208&lt;=X$12,R$12,I208&lt;=X$13,R$13,I208&lt;=X$14,R$14,I208&lt;=X$15,R$15,I208&lt;=X$16,R$16,I208&lt;=X$17,R$17,I208&lt;=X$18,R$18,I208&lt;=X$19,R$19))</f>
        <v/>
      </c>
      <c r="L208" t="str">
        <f t="shared" si="22"/>
        <v/>
      </c>
      <c r="M208" t="str">
        <f t="shared" si="23"/>
        <v/>
      </c>
      <c r="N208" t="str">
        <f t="shared" si="24"/>
        <v/>
      </c>
      <c r="O208" t="str">
        <f t="shared" si="25"/>
        <v/>
      </c>
      <c r="P208" t="str">
        <f t="shared" si="26"/>
        <v/>
      </c>
    </row>
    <row r="209" spans="7:16" hidden="1" x14ac:dyDescent="0.25">
      <c r="G209">
        <f t="shared" si="27"/>
        <v>205</v>
      </c>
      <c r="I209">
        <v>205</v>
      </c>
      <c r="J209" s="218" t="str">
        <f t="shared" si="28"/>
        <v>Starter Batteries</v>
      </c>
      <c r="K209" t="str" cm="1">
        <f t="array" ref="K209">IF(ISERROR(_xlfn.IFS((I209&lt;=X$7),R$7,I209&lt;=X$8,R$8,I209&lt;=X$9,R$9,I209&lt;=X$10,R$10,I209&lt;=X$11,R$11,I209&lt;=X$12,R$12,I209&lt;=X$13,R$13,I209&lt;=X$14,R$14,I209&lt;=X$15,R$15,I209&lt;=X$16,R$16,I209&lt;=X$17,R$17,I209&lt;=X$18,R$18,I209&lt;=X$19,R$19)),"",_xlfn.IFS((I209&lt;=X$7),R$7,I209&lt;=X$8,R$8,I209&lt;=X$9,R$9,I209&lt;=X$10,R$10,I209&lt;=X$11,R$11,I209&lt;=X$12,R$12,I209&lt;=X$13,R$13,I209&lt;=X$14,R$14,I209&lt;=X$15,R$15,I209&lt;=X$16,R$16,I209&lt;=X$17,R$17,I209&lt;=X$18,R$18,I209&lt;=X$19,R$19))</f>
        <v/>
      </c>
      <c r="L209" t="str">
        <f t="shared" si="22"/>
        <v/>
      </c>
      <c r="M209" t="str">
        <f t="shared" si="23"/>
        <v/>
      </c>
      <c r="N209" t="str">
        <f t="shared" si="24"/>
        <v/>
      </c>
      <c r="O209" t="str">
        <f t="shared" si="25"/>
        <v/>
      </c>
      <c r="P209" t="str">
        <f t="shared" si="26"/>
        <v/>
      </c>
    </row>
    <row r="210" spans="7:16" hidden="1" x14ac:dyDescent="0.25">
      <c r="G210">
        <f t="shared" si="27"/>
        <v>206</v>
      </c>
      <c r="I210">
        <v>206</v>
      </c>
      <c r="J210" s="218" t="str">
        <f t="shared" si="28"/>
        <v>Starter Batteries</v>
      </c>
      <c r="K210" t="str" cm="1">
        <f t="array" ref="K210">IF(ISERROR(_xlfn.IFS((I210&lt;=X$7),R$7,I210&lt;=X$8,R$8,I210&lt;=X$9,R$9,I210&lt;=X$10,R$10,I210&lt;=X$11,R$11,I210&lt;=X$12,R$12,I210&lt;=X$13,R$13,I210&lt;=X$14,R$14,I210&lt;=X$15,R$15,I210&lt;=X$16,R$16,I210&lt;=X$17,R$17,I210&lt;=X$18,R$18,I210&lt;=X$19,R$19)),"",_xlfn.IFS((I210&lt;=X$7),R$7,I210&lt;=X$8,R$8,I210&lt;=X$9,R$9,I210&lt;=X$10,R$10,I210&lt;=X$11,R$11,I210&lt;=X$12,R$12,I210&lt;=X$13,R$13,I210&lt;=X$14,R$14,I210&lt;=X$15,R$15,I210&lt;=X$16,R$16,I210&lt;=X$17,R$17,I210&lt;=X$18,R$18,I210&lt;=X$19,R$19))</f>
        <v/>
      </c>
      <c r="L210" t="str">
        <f t="shared" si="22"/>
        <v/>
      </c>
      <c r="M210" t="str">
        <f t="shared" si="23"/>
        <v/>
      </c>
      <c r="N210" t="str">
        <f t="shared" si="24"/>
        <v/>
      </c>
      <c r="O210" t="str">
        <f t="shared" si="25"/>
        <v/>
      </c>
      <c r="P210" t="str">
        <f t="shared" si="26"/>
        <v/>
      </c>
    </row>
    <row r="211" spans="7:16" hidden="1" x14ac:dyDescent="0.25">
      <c r="G211">
        <f t="shared" si="27"/>
        <v>207</v>
      </c>
      <c r="I211">
        <v>207</v>
      </c>
      <c r="J211" s="218" t="str">
        <f t="shared" si="28"/>
        <v>Starter Batteries</v>
      </c>
      <c r="K211" t="str" cm="1">
        <f t="array" ref="K211">IF(ISERROR(_xlfn.IFS((I211&lt;=X$7),R$7,I211&lt;=X$8,R$8,I211&lt;=X$9,R$9,I211&lt;=X$10,R$10,I211&lt;=X$11,R$11,I211&lt;=X$12,R$12,I211&lt;=X$13,R$13,I211&lt;=X$14,R$14,I211&lt;=X$15,R$15,I211&lt;=X$16,R$16,I211&lt;=X$17,R$17,I211&lt;=X$18,R$18,I211&lt;=X$19,R$19)),"",_xlfn.IFS((I211&lt;=X$7),R$7,I211&lt;=X$8,R$8,I211&lt;=X$9,R$9,I211&lt;=X$10,R$10,I211&lt;=X$11,R$11,I211&lt;=X$12,R$12,I211&lt;=X$13,R$13,I211&lt;=X$14,R$14,I211&lt;=X$15,R$15,I211&lt;=X$16,R$16,I211&lt;=X$17,R$17,I211&lt;=X$18,R$18,I211&lt;=X$19,R$19))</f>
        <v/>
      </c>
      <c r="L211" t="str">
        <f t="shared" si="22"/>
        <v/>
      </c>
      <c r="M211" t="str">
        <f t="shared" si="23"/>
        <v/>
      </c>
      <c r="N211" t="str">
        <f t="shared" si="24"/>
        <v/>
      </c>
      <c r="O211" t="str">
        <f t="shared" si="25"/>
        <v/>
      </c>
      <c r="P211" t="str">
        <f t="shared" si="26"/>
        <v/>
      </c>
    </row>
    <row r="212" spans="7:16" hidden="1" x14ac:dyDescent="0.25">
      <c r="G212">
        <f t="shared" si="27"/>
        <v>208</v>
      </c>
      <c r="I212">
        <v>208</v>
      </c>
      <c r="J212" s="218" t="str">
        <f t="shared" si="28"/>
        <v>Starter Batteries</v>
      </c>
      <c r="K212" t="str" cm="1">
        <f t="array" ref="K212">IF(ISERROR(_xlfn.IFS((I212&lt;=X$7),R$7,I212&lt;=X$8,R$8,I212&lt;=X$9,R$9,I212&lt;=X$10,R$10,I212&lt;=X$11,R$11,I212&lt;=X$12,R$12,I212&lt;=X$13,R$13,I212&lt;=X$14,R$14,I212&lt;=X$15,R$15,I212&lt;=X$16,R$16,I212&lt;=X$17,R$17,I212&lt;=X$18,R$18,I212&lt;=X$19,R$19)),"",_xlfn.IFS((I212&lt;=X$7),R$7,I212&lt;=X$8,R$8,I212&lt;=X$9,R$9,I212&lt;=X$10,R$10,I212&lt;=X$11,R$11,I212&lt;=X$12,R$12,I212&lt;=X$13,R$13,I212&lt;=X$14,R$14,I212&lt;=X$15,R$15,I212&lt;=X$16,R$16,I212&lt;=X$17,R$17,I212&lt;=X$18,R$18,I212&lt;=X$19,R$19))</f>
        <v/>
      </c>
      <c r="L212" t="str">
        <f t="shared" si="22"/>
        <v/>
      </c>
      <c r="M212" t="str">
        <f t="shared" si="23"/>
        <v/>
      </c>
      <c r="N212" t="str">
        <f t="shared" si="24"/>
        <v/>
      </c>
      <c r="O212" t="str">
        <f t="shared" si="25"/>
        <v/>
      </c>
      <c r="P212" t="str">
        <f t="shared" si="26"/>
        <v/>
      </c>
    </row>
    <row r="213" spans="7:16" hidden="1" x14ac:dyDescent="0.25">
      <c r="G213">
        <f t="shared" si="27"/>
        <v>209</v>
      </c>
      <c r="I213">
        <v>209</v>
      </c>
      <c r="J213" s="218" t="str">
        <f t="shared" si="28"/>
        <v>Starter Batteries</v>
      </c>
      <c r="K213" t="str" cm="1">
        <f t="array" ref="K213">IF(ISERROR(_xlfn.IFS((I213&lt;=X$7),R$7,I213&lt;=X$8,R$8,I213&lt;=X$9,R$9,I213&lt;=X$10,R$10,I213&lt;=X$11,R$11,I213&lt;=X$12,R$12,I213&lt;=X$13,R$13,I213&lt;=X$14,R$14,I213&lt;=X$15,R$15,I213&lt;=X$16,R$16,I213&lt;=X$17,R$17,I213&lt;=X$18,R$18,I213&lt;=X$19,R$19)),"",_xlfn.IFS((I213&lt;=X$7),R$7,I213&lt;=X$8,R$8,I213&lt;=X$9,R$9,I213&lt;=X$10,R$10,I213&lt;=X$11,R$11,I213&lt;=X$12,R$12,I213&lt;=X$13,R$13,I213&lt;=X$14,R$14,I213&lt;=X$15,R$15,I213&lt;=X$16,R$16,I213&lt;=X$17,R$17,I213&lt;=X$18,R$18,I213&lt;=X$19,R$19))</f>
        <v/>
      </c>
      <c r="L213" t="str">
        <f t="shared" si="22"/>
        <v/>
      </c>
      <c r="M213" t="str">
        <f t="shared" si="23"/>
        <v/>
      </c>
      <c r="N213" t="str">
        <f t="shared" si="24"/>
        <v/>
      </c>
      <c r="O213" t="str">
        <f t="shared" si="25"/>
        <v/>
      </c>
      <c r="P213" t="str">
        <f t="shared" si="26"/>
        <v/>
      </c>
    </row>
    <row r="214" spans="7:16" hidden="1" x14ac:dyDescent="0.25">
      <c r="G214">
        <f t="shared" si="27"/>
        <v>210</v>
      </c>
      <c r="I214">
        <v>210</v>
      </c>
      <c r="J214" s="218" t="str">
        <f t="shared" si="28"/>
        <v>Starter Batteries</v>
      </c>
      <c r="K214" t="str" cm="1">
        <f t="array" ref="K214">IF(ISERROR(_xlfn.IFS((I214&lt;=X$7),R$7,I214&lt;=X$8,R$8,I214&lt;=X$9,R$9,I214&lt;=X$10,R$10,I214&lt;=X$11,R$11,I214&lt;=X$12,R$12,I214&lt;=X$13,R$13,I214&lt;=X$14,R$14,I214&lt;=X$15,R$15,I214&lt;=X$16,R$16,I214&lt;=X$17,R$17,I214&lt;=X$18,R$18,I214&lt;=X$19,R$19)),"",_xlfn.IFS((I214&lt;=X$7),R$7,I214&lt;=X$8,R$8,I214&lt;=X$9,R$9,I214&lt;=X$10,R$10,I214&lt;=X$11,R$11,I214&lt;=X$12,R$12,I214&lt;=X$13,R$13,I214&lt;=X$14,R$14,I214&lt;=X$15,R$15,I214&lt;=X$16,R$16,I214&lt;=X$17,R$17,I214&lt;=X$18,R$18,I214&lt;=X$19,R$19))</f>
        <v/>
      </c>
      <c r="L214" t="str">
        <f t="shared" si="22"/>
        <v/>
      </c>
      <c r="M214" t="str">
        <f t="shared" si="23"/>
        <v/>
      </c>
      <c r="N214" t="str">
        <f t="shared" si="24"/>
        <v/>
      </c>
      <c r="O214" t="str">
        <f t="shared" si="25"/>
        <v/>
      </c>
      <c r="P214" t="str">
        <f t="shared" si="26"/>
        <v/>
      </c>
    </row>
    <row r="215" spans="7:16" x14ac:dyDescent="0.25">
      <c r="I215" s="769" t="s">
        <v>961</v>
      </c>
      <c r="J215" s="769"/>
      <c r="K215" s="769"/>
      <c r="L215" s="769"/>
      <c r="M215" s="769"/>
      <c r="N215" s="218">
        <f t="shared" ref="N215:P215" si="29">SUM(N5:N214)</f>
        <v>1363</v>
      </c>
      <c r="O215" s="218">
        <f t="shared" si="29"/>
        <v>19630.5</v>
      </c>
      <c r="P215" s="218">
        <f t="shared" si="29"/>
        <v>20180.5</v>
      </c>
    </row>
  </sheetData>
  <mergeCells count="1">
    <mergeCell ref="I215:M2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9739544-F478-4363-9F5E-46F6033BD71E}">
  <sheetPr>
    <tabColor rgb="FFFFFF00"/>
    <pageSetUpPr fitToPage="1"/>
  </sheetPr>
  <dimension ref="A1:BC660"/>
  <sheetViews>
    <sheetView view="pageBreakPreview" topLeftCell="A5" zoomScaleNormal="85" zoomScaleSheetLayoutView="100" workbookViewId="0">
      <selection activeCell="F18" sqref="F18"/>
    </sheetView>
  </sheetViews>
  <sheetFormatPr baseColWidth="10" defaultColWidth="11.42578125" defaultRowHeight="21" x14ac:dyDescent="0.35"/>
  <cols>
    <col min="1" max="1" width="3.140625" style="219" customWidth="1"/>
    <col min="2" max="2" width="1.42578125" style="220" customWidth="1"/>
    <col min="3" max="3" width="1.5703125" style="220" customWidth="1"/>
    <col min="4" max="4" width="12.140625" style="262" customWidth="1"/>
    <col min="5" max="5" width="23.5703125" style="262" bestFit="1" customWidth="1"/>
    <col min="6" max="6" width="19.85546875" style="262" customWidth="1"/>
    <col min="7" max="10" width="19.85546875" style="220" customWidth="1"/>
    <col min="11" max="11" width="6.28515625" style="220" customWidth="1"/>
    <col min="12" max="15" width="17" style="220" customWidth="1"/>
    <col min="16" max="16" width="16.42578125" style="220" customWidth="1"/>
    <col min="17" max="17" width="26" style="220" customWidth="1"/>
    <col min="18" max="18" width="16.42578125" style="220" customWidth="1"/>
    <col min="19" max="19" width="11.28515625" style="220" customWidth="1"/>
    <col min="20" max="20" width="40.140625" style="220" customWidth="1"/>
    <col min="21" max="21" width="18.28515625" style="245" customWidth="1"/>
    <col min="22" max="22" width="15.42578125" style="245" customWidth="1"/>
    <col min="23" max="23" width="14.5703125" style="245" customWidth="1"/>
    <col min="24" max="24" width="11" style="245" customWidth="1"/>
    <col min="25" max="25" width="11.5703125" style="245" customWidth="1"/>
    <col min="26" max="26" width="13.140625" style="245" customWidth="1"/>
    <col min="27" max="34" width="11.42578125" style="245" customWidth="1"/>
    <col min="35" max="35" width="41.42578125" style="245" customWidth="1"/>
    <col min="36" max="37" width="11.42578125" style="245" customWidth="1"/>
    <col min="38" max="38" width="40.5703125" style="245" customWidth="1"/>
    <col min="39" max="57" width="11.42578125" style="245" customWidth="1"/>
    <col min="58" max="16384" width="11.42578125" style="245"/>
  </cols>
  <sheetData>
    <row r="1" spans="1:55" s="222" customFormat="1" x14ac:dyDescent="0.35">
      <c r="A1" s="219"/>
      <c r="B1" s="220"/>
      <c r="C1" s="220"/>
      <c r="D1" s="220"/>
      <c r="E1" s="220"/>
      <c r="F1" s="220"/>
      <c r="G1" s="221"/>
      <c r="H1" s="220"/>
      <c r="I1" s="220"/>
      <c r="J1" s="220"/>
      <c r="K1" s="220"/>
      <c r="L1" s="220"/>
      <c r="M1" s="220"/>
      <c r="N1" s="220"/>
      <c r="O1" s="220"/>
      <c r="P1" s="222" t="s">
        <v>1425</v>
      </c>
      <c r="Q1" s="563" t="s">
        <v>1162</v>
      </c>
      <c r="W1"/>
      <c r="X1"/>
      <c r="Y1"/>
      <c r="Z1"/>
      <c r="AA1"/>
      <c r="AB1" s="232" t="s">
        <v>1195</v>
      </c>
      <c r="AC1" s="232" t="s">
        <v>45</v>
      </c>
      <c r="AD1" s="232" t="s">
        <v>46</v>
      </c>
      <c r="AE1" s="232" t="s">
        <v>47</v>
      </c>
      <c r="AF1" s="232" t="s">
        <v>48</v>
      </c>
      <c r="AG1" s="232" t="s">
        <v>49</v>
      </c>
      <c r="AH1" s="232" t="s">
        <v>44</v>
      </c>
      <c r="AI1" s="222" t="str">
        <f>CONCATENATE(AB1,$R$5)</f>
        <v>RPALB55L1W172R1Z55Commande 4</v>
      </c>
      <c r="AJ1" s="222" t="str">
        <f>AH1</f>
        <v>P0001</v>
      </c>
      <c r="AK1" s="222" t="e">
        <f>'Commande Export 2023'!AF3</f>
        <v>#N/A</v>
      </c>
      <c r="AL1" s="222" t="str">
        <f>CONCATENATE($P$7,AE1,$R$5)</f>
        <v>Ouest BatteriesLB55L1W172R1Z55Commande 4</v>
      </c>
      <c r="AM1" s="222" t="str">
        <f>VLOOKUP(AL1,'Commande Export 2023'!AC:AF,4,FALSE)</f>
        <v>P0064</v>
      </c>
      <c r="AN1" s="222" t="e">
        <f>IF(AL1=AI1,AM1,#N/A)</f>
        <v>#N/A</v>
      </c>
      <c r="AO1" s="222" t="str">
        <f>IF(ISERROR(AN1),"",AH1)</f>
        <v/>
      </c>
      <c r="AP1" s="222" t="e">
        <f>VLOOKUP(AO1,'Price list'!AM:AN,2,FALSE)</f>
        <v>#N/A</v>
      </c>
      <c r="AQ1" s="222" t="str">
        <f>IF(ISERROR(AP1),"",1)</f>
        <v/>
      </c>
      <c r="AR1" s="222" t="str">
        <f>IF(ISERROR(VLOOKUP($AY1,$AT$1:$AY$660,2,0)),"",VLOOKUP($AY1,$AT$1:$AY$660,2,0))</f>
        <v>P0064</v>
      </c>
      <c r="AS1" s="665" t="str">
        <f>IF(AV1&gt;0,1,"")</f>
        <v/>
      </c>
      <c r="AT1" s="665" t="str">
        <f>AS1</f>
        <v/>
      </c>
      <c r="AU1" s="665" t="s">
        <v>44</v>
      </c>
      <c r="AV1" s="665">
        <f t="shared" ref="AV1:AV64" si="0">IF(AQ1="",0,1)</f>
        <v>0</v>
      </c>
      <c r="AW1" s="666" t="s">
        <v>45</v>
      </c>
      <c r="AX1" s="665">
        <v>21</v>
      </c>
      <c r="AY1" s="665">
        <v>1</v>
      </c>
      <c r="AZ1" s="222" t="str">
        <f>AR1</f>
        <v>P0064</v>
      </c>
      <c r="BA1" s="222" t="str">
        <f>VLOOKUP(AZ1,'Price list'!AM:AN,2,FALSE)</f>
        <v>Ouest BatteriesLB55L1W172R1Z55Commande 4</v>
      </c>
      <c r="BB1" s="222" t="str">
        <f>IF(ISERROR(VLOOKUP(BA1,'Commande Export 2023'!AC:AG,5,FALSE)),"",VLOOKUP(BA1,'Commande Export 2023'!AC:AG,5,FALSE))</f>
        <v>LB55L1W172R1Z55</v>
      </c>
      <c r="BC1" s="222" t="str">
        <f>$P$7</f>
        <v>Ouest Batteries</v>
      </c>
    </row>
    <row r="2" spans="1:55" s="222" customFormat="1" ht="33" customHeight="1" x14ac:dyDescent="0.35">
      <c r="A2" s="219"/>
      <c r="B2" s="220"/>
      <c r="C2" s="220"/>
      <c r="F2" s="645" t="s">
        <v>1190</v>
      </c>
      <c r="H2" s="566"/>
      <c r="I2" s="566"/>
      <c r="J2" s="566"/>
      <c r="K2" s="566"/>
      <c r="L2" s="566"/>
      <c r="M2" s="566"/>
      <c r="N2" s="566"/>
      <c r="O2" s="566"/>
      <c r="P2" s="222" t="s">
        <v>1426</v>
      </c>
      <c r="Q2" s="230" t="s">
        <v>1161</v>
      </c>
      <c r="AB2" s="232" t="s">
        <v>1196</v>
      </c>
      <c r="AC2" s="232" t="s">
        <v>45</v>
      </c>
      <c r="AD2" s="232" t="s">
        <v>53</v>
      </c>
      <c r="AE2" s="232" t="s">
        <v>54</v>
      </c>
      <c r="AF2" s="232" t="s">
        <v>48</v>
      </c>
      <c r="AG2" s="232" t="s">
        <v>49</v>
      </c>
      <c r="AH2" s="232" t="s">
        <v>52</v>
      </c>
      <c r="AI2" s="222" t="str">
        <f t="shared" ref="AI2:AI65" si="1">CONCATENATE(AB2,$R$5)</f>
        <v>RPALB66L2W172R1Z55Commande 4</v>
      </c>
      <c r="AJ2" s="222" t="str">
        <f t="shared" ref="AJ2:AJ65" si="2">AH2</f>
        <v>P0002</v>
      </c>
      <c r="AK2" s="222" t="e">
        <f>'Commande Export 2023'!AF4</f>
        <v>#N/A</v>
      </c>
      <c r="AL2" s="222" t="str">
        <f t="shared" ref="AL2:AL65" si="3">CONCATENATE($P$7,AE2,$R$5)</f>
        <v>Ouest BatteriesLB66L2W172R1Z55Commande 4</v>
      </c>
      <c r="AM2" s="222" t="str">
        <f>VLOOKUP(AL2,'Commande Export 2023'!AC:AF,4,FALSE)</f>
        <v>P0065</v>
      </c>
      <c r="AN2" s="222" t="e">
        <f t="shared" ref="AN2:AN65" si="4">IF(AL2=AI2,AM2,#N/A)</f>
        <v>#N/A</v>
      </c>
      <c r="AO2" s="222" t="str">
        <f t="shared" ref="AO2:AO65" si="5">IF(ISERROR(AN2),"",AH2)</f>
        <v/>
      </c>
      <c r="AP2" s="222" t="e">
        <f>VLOOKUP(AO2,'Price list'!AO:AP,2,FALSE)</f>
        <v>#N/A</v>
      </c>
      <c r="AQ2" s="222" t="str">
        <f t="shared" ref="AQ2:AQ65" si="6">IF(ISERROR(AP2),"",1)</f>
        <v/>
      </c>
      <c r="AR2" s="222" t="str">
        <f t="shared" ref="AR2:AR65" si="7">IF(ISERROR(VLOOKUP($AY2,$AT$1:$AY$660,2,0)),"",VLOOKUP($AY2,$AT$1:$AY$660,2,0))</f>
        <v>P0065</v>
      </c>
      <c r="AS2" s="665" t="str">
        <f t="shared" ref="AS2:AS65" si="8">IF(AV2&gt;0,1,"")</f>
        <v/>
      </c>
      <c r="AT2" s="665">
        <f>SUM($AS$1:AS2)</f>
        <v>0</v>
      </c>
      <c r="AU2" s="665" t="s">
        <v>52</v>
      </c>
      <c r="AV2" s="665">
        <f t="shared" si="0"/>
        <v>0</v>
      </c>
      <c r="AW2" s="666" t="s">
        <v>45</v>
      </c>
      <c r="AX2" s="665">
        <v>22</v>
      </c>
      <c r="AY2" s="665">
        <v>2</v>
      </c>
      <c r="AZ2" s="222" t="str">
        <f t="shared" ref="AZ2:AZ65" si="9">AR2</f>
        <v>P0065</v>
      </c>
      <c r="BA2" s="222" t="str">
        <f>VLOOKUP(AZ2,'Price list'!AM:AN,2,FALSE)</f>
        <v>Ouest BatteriesLB66L2W172R1Z55Commande 4</v>
      </c>
      <c r="BB2" s="222" t="str">
        <f>IF(ISERROR(VLOOKUP(BA2,'Commande Export 2023'!AC:AG,5,FALSE)),"",VLOOKUP(BA2,'Commande Export 2023'!AC:AG,5,FALSE))</f>
        <v>LB66L2W172R1Z55</v>
      </c>
      <c r="BC2" s="222" t="str">
        <f t="shared" ref="BC2:BC65" si="10">$P$7</f>
        <v>Ouest Batteries</v>
      </c>
    </row>
    <row r="3" spans="1:55" s="222" customFormat="1" ht="21.75" thickBot="1" x14ac:dyDescent="0.4">
      <c r="A3" s="219"/>
      <c r="B3" s="220"/>
      <c r="C3" s="220"/>
      <c r="D3" s="220"/>
      <c r="F3" s="654" t="s">
        <v>962</v>
      </c>
      <c r="G3" s="224"/>
      <c r="L3" s="223"/>
      <c r="M3" s="223"/>
      <c r="N3" s="223"/>
      <c r="O3" s="223"/>
      <c r="Q3" s="564" t="s">
        <v>1163</v>
      </c>
      <c r="U3"/>
      <c r="V3"/>
      <c r="W3"/>
      <c r="X3"/>
      <c r="Y3"/>
      <c r="Z3"/>
      <c r="AA3"/>
      <c r="AB3" s="232" t="s">
        <v>1197</v>
      </c>
      <c r="AC3" s="232" t="s">
        <v>45</v>
      </c>
      <c r="AD3" s="232" t="s">
        <v>57</v>
      </c>
      <c r="AE3" s="232" t="s">
        <v>58</v>
      </c>
      <c r="AF3" s="232" t="s">
        <v>48</v>
      </c>
      <c r="AG3" s="232" t="s">
        <v>49</v>
      </c>
      <c r="AH3" s="232" t="s">
        <v>56</v>
      </c>
      <c r="AI3" s="222" t="str">
        <f t="shared" si="1"/>
        <v>RPALB77L3W172R1Z55Commande 4</v>
      </c>
      <c r="AJ3" s="222" t="str">
        <f t="shared" si="2"/>
        <v>P0003</v>
      </c>
      <c r="AK3" s="222" t="e">
        <f>'Commande Export 2023'!AF5</f>
        <v>#N/A</v>
      </c>
      <c r="AL3" s="222" t="str">
        <f t="shared" si="3"/>
        <v>Ouest BatteriesLB77L3W172R1Z55Commande 4</v>
      </c>
      <c r="AM3" s="222" t="e">
        <f>VLOOKUP(AL3,'Commande Export 2023'!AC:AF,4,FALSE)</f>
        <v>#N/A</v>
      </c>
      <c r="AN3" s="222" t="e">
        <f t="shared" si="4"/>
        <v>#N/A</v>
      </c>
      <c r="AO3" s="222" t="str">
        <f t="shared" si="5"/>
        <v/>
      </c>
      <c r="AP3" s="222" t="e">
        <f>VLOOKUP(AO3,'Price list'!AO:AP,2,FALSE)</f>
        <v>#N/A</v>
      </c>
      <c r="AQ3" s="222" t="str">
        <f t="shared" si="6"/>
        <v/>
      </c>
      <c r="AR3" s="222" t="str">
        <f t="shared" si="7"/>
        <v>P0070</v>
      </c>
      <c r="AS3" s="665" t="str">
        <f t="shared" si="8"/>
        <v/>
      </c>
      <c r="AT3" s="665">
        <f>SUM($AS$1:AS3)</f>
        <v>0</v>
      </c>
      <c r="AU3" s="665" t="s">
        <v>56</v>
      </c>
      <c r="AV3" s="665">
        <f t="shared" si="0"/>
        <v>0</v>
      </c>
      <c r="AW3" s="666" t="s">
        <v>45</v>
      </c>
      <c r="AX3" s="665">
        <v>23</v>
      </c>
      <c r="AY3" s="665">
        <v>3</v>
      </c>
      <c r="AZ3" s="222" t="str">
        <f t="shared" si="9"/>
        <v>P0070</v>
      </c>
      <c r="BA3" s="222" t="str">
        <f>VLOOKUP(AZ3,'Price list'!AM:AN,2,FALSE)</f>
        <v>Ouest BatteriesLB56B2W172R1Z44Commande 4</v>
      </c>
      <c r="BB3" s="222" t="str">
        <f>IF(ISERROR(VLOOKUP(BA3,'Commande Export 2023'!AC:AG,5,FALSE)),"",VLOOKUP(BA3,'Commande Export 2023'!AC:AG,5,FALSE))</f>
        <v>LB56B2W172R1Z44</v>
      </c>
      <c r="BC3" s="222" t="str">
        <f t="shared" si="10"/>
        <v>Ouest Batteries</v>
      </c>
    </row>
    <row r="4" spans="1:55" s="222" customFormat="1" ht="21.75" thickBot="1" x14ac:dyDescent="0.4">
      <c r="A4" s="219"/>
      <c r="B4" s="220"/>
      <c r="C4" s="220"/>
      <c r="D4" s="220"/>
      <c r="F4" s="654" t="s">
        <v>963</v>
      </c>
      <c r="G4" s="224"/>
      <c r="L4" s="656" t="s">
        <v>952</v>
      </c>
      <c r="M4" s="621" t="s">
        <v>1435</v>
      </c>
      <c r="N4" s="222" t="str">
        <f>C11</f>
        <v>OUEST BATTERIES</v>
      </c>
      <c r="Q4" s="565" t="s">
        <v>1164</v>
      </c>
      <c r="AA4" s="567"/>
      <c r="AB4" s="232" t="s">
        <v>1198</v>
      </c>
      <c r="AC4" s="232" t="s">
        <v>45</v>
      </c>
      <c r="AD4" s="232" t="s">
        <v>61</v>
      </c>
      <c r="AE4" s="232" t="s">
        <v>62</v>
      </c>
      <c r="AF4" s="232" t="s">
        <v>48</v>
      </c>
      <c r="AG4" s="232" t="s">
        <v>49</v>
      </c>
      <c r="AH4" s="232" t="s">
        <v>60</v>
      </c>
      <c r="AI4" s="222" t="str">
        <f t="shared" si="1"/>
        <v>RPALB90L5W172R1Z55Commande 4</v>
      </c>
      <c r="AJ4" s="222" t="str">
        <f t="shared" si="2"/>
        <v>P0004</v>
      </c>
      <c r="AK4" s="222" t="e">
        <f>'Commande Export 2023'!AF6</f>
        <v>#N/A</v>
      </c>
      <c r="AL4" s="222" t="str">
        <f t="shared" si="3"/>
        <v>Ouest BatteriesLB90L5W172R1Z55Commande 4</v>
      </c>
      <c r="AM4" s="222" t="e">
        <f>VLOOKUP(AL4,'Commande Export 2023'!AC:AF,4,FALSE)</f>
        <v>#N/A</v>
      </c>
      <c r="AN4" s="222" t="e">
        <f t="shared" si="4"/>
        <v>#N/A</v>
      </c>
      <c r="AO4" s="222" t="str">
        <f t="shared" si="5"/>
        <v/>
      </c>
      <c r="AP4" s="222" t="e">
        <f>VLOOKUP(AO4,'Price list'!AO:AP,2,FALSE)</f>
        <v>#N/A</v>
      </c>
      <c r="AQ4" s="222" t="str">
        <f t="shared" si="6"/>
        <v/>
      </c>
      <c r="AR4" s="222" t="str">
        <f t="shared" si="7"/>
        <v>P0071</v>
      </c>
      <c r="AS4" s="665" t="str">
        <f t="shared" si="8"/>
        <v/>
      </c>
      <c r="AT4" s="665">
        <f>SUM($AS$1:AS4)</f>
        <v>0</v>
      </c>
      <c r="AU4" s="665" t="s">
        <v>60</v>
      </c>
      <c r="AV4" s="665">
        <f t="shared" si="0"/>
        <v>0</v>
      </c>
      <c r="AW4" s="666" t="s">
        <v>45</v>
      </c>
      <c r="AX4" s="665">
        <v>24</v>
      </c>
      <c r="AY4" s="665">
        <v>4</v>
      </c>
      <c r="AZ4" s="222" t="str">
        <f t="shared" si="9"/>
        <v>P0071</v>
      </c>
      <c r="BA4" s="222" t="str">
        <f>VLOOKUP(AZ4,'Price list'!AM:AN,2,FALSE)</f>
        <v>Ouest BatteriesLB56L2W172R1Z44Commande 4</v>
      </c>
      <c r="BB4" s="222" t="str">
        <f>IF(ISERROR(VLOOKUP(BA4,'Commande Export 2023'!AC:AG,5,FALSE)),"",VLOOKUP(BA4,'Commande Export 2023'!AC:AG,5,FALSE))</f>
        <v>LB56L2W172R1Z44</v>
      </c>
      <c r="BC4" s="222" t="str">
        <f t="shared" si="10"/>
        <v>Ouest Batteries</v>
      </c>
    </row>
    <row r="5" spans="1:55" s="222" customFormat="1" ht="21.75" thickBot="1" x14ac:dyDescent="0.4">
      <c r="A5" s="219"/>
      <c r="B5" s="220"/>
      <c r="C5" s="220"/>
      <c r="D5" s="220"/>
      <c r="F5" s="654" t="s">
        <v>964</v>
      </c>
      <c r="G5" s="220"/>
      <c r="L5" s="619" t="s">
        <v>1194</v>
      </c>
      <c r="M5" s="655">
        <v>4</v>
      </c>
      <c r="N5" s="220"/>
      <c r="O5" s="220"/>
      <c r="Q5" s="220"/>
      <c r="R5" s="220" t="str">
        <f>CONCATENATE(L5,M5)</f>
        <v>Commande 4</v>
      </c>
      <c r="U5" s="218" t="s">
        <v>1165</v>
      </c>
      <c r="V5" s="218" t="s">
        <v>1166</v>
      </c>
      <c r="W5" s="218" t="s">
        <v>952</v>
      </c>
      <c r="X5" s="218" t="s">
        <v>1167</v>
      </c>
      <c r="Y5" s="218" t="s">
        <v>953</v>
      </c>
      <c r="Z5" s="218" t="s">
        <v>1168</v>
      </c>
      <c r="AA5"/>
      <c r="AB5" s="232" t="s">
        <v>1199</v>
      </c>
      <c r="AC5" s="232" t="s">
        <v>45</v>
      </c>
      <c r="AD5" s="232" t="s">
        <v>65</v>
      </c>
      <c r="AE5" s="232" t="s">
        <v>66</v>
      </c>
      <c r="AF5" s="232" t="s">
        <v>48</v>
      </c>
      <c r="AG5" s="232" t="s">
        <v>49</v>
      </c>
      <c r="AH5" s="232" t="s">
        <v>64</v>
      </c>
      <c r="AI5" s="222" t="str">
        <f t="shared" si="1"/>
        <v>RPALB45B1W172R1Z44Commande 4</v>
      </c>
      <c r="AJ5" s="222" t="str">
        <f t="shared" si="2"/>
        <v>P0005</v>
      </c>
      <c r="AK5" s="222" t="e">
        <f>'Commande Export 2023'!AF7</f>
        <v>#N/A</v>
      </c>
      <c r="AL5" s="222" t="str">
        <f t="shared" si="3"/>
        <v>Ouest BatteriesLB45B1W172R1Z44Commande 4</v>
      </c>
      <c r="AM5" s="222" t="e">
        <f>VLOOKUP(AL5,'Commande Export 2023'!AC:AF,4,FALSE)</f>
        <v>#N/A</v>
      </c>
      <c r="AN5" s="222" t="e">
        <f t="shared" si="4"/>
        <v>#N/A</v>
      </c>
      <c r="AO5" s="222" t="str">
        <f t="shared" si="5"/>
        <v/>
      </c>
      <c r="AP5" s="222" t="e">
        <f>VLOOKUP(AO5,'Price list'!AO:AP,2,FALSE)</f>
        <v>#N/A</v>
      </c>
      <c r="AQ5" s="222" t="str">
        <f t="shared" si="6"/>
        <v/>
      </c>
      <c r="AR5" s="222" t="str">
        <f t="shared" si="7"/>
        <v>P0072</v>
      </c>
      <c r="AS5" s="665" t="str">
        <f t="shared" si="8"/>
        <v/>
      </c>
      <c r="AT5" s="665">
        <f>SUM($AS$1:AS5)</f>
        <v>0</v>
      </c>
      <c r="AU5" s="665" t="s">
        <v>64</v>
      </c>
      <c r="AV5" s="665">
        <f t="shared" si="0"/>
        <v>0</v>
      </c>
      <c r="AW5" s="666" t="s">
        <v>45</v>
      </c>
      <c r="AX5" s="665">
        <v>25</v>
      </c>
      <c r="AY5" s="665">
        <v>5</v>
      </c>
      <c r="AZ5" s="222" t="str">
        <f t="shared" si="9"/>
        <v>P0072</v>
      </c>
      <c r="BA5" s="222" t="str">
        <f>VLOOKUP(AZ5,'Price list'!AM:AN,2,FALSE)</f>
        <v>Ouest BatteriesLB67B3W172R1Z44Commande 4</v>
      </c>
      <c r="BB5" s="222" t="str">
        <f>IF(ISERROR(VLOOKUP(BA5,'Commande Export 2023'!AC:AG,5,FALSE)),"",VLOOKUP(BA5,'Commande Export 2023'!AC:AG,5,FALSE))</f>
        <v>LB67B3W172R1Z44</v>
      </c>
      <c r="BC5" s="222" t="str">
        <f t="shared" si="10"/>
        <v>Ouest Batteries</v>
      </c>
    </row>
    <row r="6" spans="1:55" s="222" customFormat="1" ht="21.75" thickBot="1" x14ac:dyDescent="0.4">
      <c r="A6" s="219"/>
      <c r="B6" s="220"/>
      <c r="C6" s="220"/>
      <c r="D6" s="220"/>
      <c r="F6" s="654" t="s">
        <v>965</v>
      </c>
      <c r="G6" s="220"/>
      <c r="L6" s="657" t="s">
        <v>1157</v>
      </c>
      <c r="M6" s="622" t="s">
        <v>1436</v>
      </c>
      <c r="N6" s="225"/>
      <c r="O6" s="225"/>
      <c r="P6" s="220"/>
      <c r="Q6" s="220"/>
      <c r="U6"/>
      <c r="V6"/>
      <c r="W6"/>
      <c r="X6"/>
      <c r="Y6"/>
      <c r="Z6">
        <f>SUM(Z7:Z19)</f>
        <v>27</v>
      </c>
      <c r="AA6">
        <v>0</v>
      </c>
      <c r="AB6" s="232" t="s">
        <v>1200</v>
      </c>
      <c r="AC6" s="232" t="s">
        <v>45</v>
      </c>
      <c r="AD6" s="232" t="s">
        <v>69</v>
      </c>
      <c r="AE6" s="232" t="s">
        <v>70</v>
      </c>
      <c r="AF6" s="232" t="s">
        <v>48</v>
      </c>
      <c r="AG6" s="232" t="s">
        <v>49</v>
      </c>
      <c r="AH6" s="232" t="s">
        <v>68</v>
      </c>
      <c r="AI6" s="222" t="str">
        <f t="shared" si="1"/>
        <v>RPALB45L1W172R1Z44Commande 4</v>
      </c>
      <c r="AJ6" s="222" t="str">
        <f t="shared" si="2"/>
        <v>P0006</v>
      </c>
      <c r="AK6" s="222" t="e">
        <f>'Commande Export 2023'!AF8</f>
        <v>#N/A</v>
      </c>
      <c r="AL6" s="222" t="str">
        <f t="shared" si="3"/>
        <v>Ouest BatteriesLB45L1W172R1Z44Commande 4</v>
      </c>
      <c r="AM6" s="222" t="e">
        <f>VLOOKUP(AL6,'Commande Export 2023'!AC:AF,4,FALSE)</f>
        <v>#N/A</v>
      </c>
      <c r="AN6" s="222" t="e">
        <f t="shared" si="4"/>
        <v>#N/A</v>
      </c>
      <c r="AO6" s="222" t="str">
        <f t="shared" si="5"/>
        <v/>
      </c>
      <c r="AP6" s="222" t="e">
        <f>VLOOKUP(AO6,'Price list'!AO:AP,2,FALSE)</f>
        <v>#N/A</v>
      </c>
      <c r="AQ6" s="222" t="str">
        <f t="shared" si="6"/>
        <v/>
      </c>
      <c r="AR6" s="222" t="str">
        <f t="shared" si="7"/>
        <v>P0073</v>
      </c>
      <c r="AS6" s="665" t="str">
        <f t="shared" si="8"/>
        <v/>
      </c>
      <c r="AT6" s="665">
        <f>SUM($AS$1:AS6)</f>
        <v>0</v>
      </c>
      <c r="AU6" s="665" t="s">
        <v>68</v>
      </c>
      <c r="AV6" s="665">
        <f t="shared" si="0"/>
        <v>0</v>
      </c>
      <c r="AW6" s="666" t="s">
        <v>45</v>
      </c>
      <c r="AX6" s="665">
        <v>26</v>
      </c>
      <c r="AY6" s="665">
        <v>6</v>
      </c>
      <c r="AZ6" s="222" t="str">
        <f t="shared" si="9"/>
        <v>P0073</v>
      </c>
      <c r="BA6" s="222" t="str">
        <f>VLOOKUP(AZ6,'Price list'!AM:AN,2,FALSE)</f>
        <v>Ouest BatteriesLB67L3W172R1Z44Commande 4</v>
      </c>
      <c r="BB6" s="222" t="str">
        <f>IF(ISERROR(VLOOKUP(BA6,'Commande Export 2023'!AC:AG,5,FALSE)),"",VLOOKUP(BA6,'Commande Export 2023'!AC:AG,5,FALSE))</f>
        <v>LB67L3W172R1Z44</v>
      </c>
      <c r="BC6" s="222" t="str">
        <f t="shared" si="10"/>
        <v>Ouest Batteries</v>
      </c>
    </row>
    <row r="7" spans="1:55" s="222" customFormat="1" ht="15.75" thickBot="1" x14ac:dyDescent="0.3">
      <c r="A7" s="779"/>
      <c r="B7" s="779"/>
      <c r="C7" s="779"/>
      <c r="D7" s="779"/>
      <c r="E7" s="779"/>
      <c r="F7" s="779"/>
      <c r="G7" s="779"/>
      <c r="H7" s="779"/>
      <c r="I7" s="779"/>
      <c r="J7" s="779"/>
      <c r="K7" s="225"/>
      <c r="L7" s="619"/>
      <c r="M7" s="225"/>
      <c r="N7" s="225"/>
      <c r="O7" s="225" t="str">
        <f>R$5</f>
        <v>Commande 4</v>
      </c>
      <c r="P7" s="228" t="str">
        <f>VLOOKUP($M$4,'Base clients'!A$6:R$238,18,FALSE)</f>
        <v>Ouest Batteries</v>
      </c>
      <c r="Q7" s="616" t="str">
        <f>CONCATENATE(P7,U7)</f>
        <v>Ouest BatteriesLB55L1W172R1Z55</v>
      </c>
      <c r="R7" s="615" t="str">
        <f>VLOOKUP(Q7,'Price list'!A$10:AO$663,39,FALSE)</f>
        <v>P0064</v>
      </c>
      <c r="S7" s="615" t="str">
        <f>R$5</f>
        <v>Commande 4</v>
      </c>
      <c r="T7" s="615" t="str">
        <f>CONCATENATE(Q7,S7)</f>
        <v>Ouest BatteriesLB55L1W172R1Z55Commande 4</v>
      </c>
      <c r="U7" s="320" t="str">
        <f>IF(ISNONTEXT(BB1),"",BB1)</f>
        <v>LB55L1W172R1Z55</v>
      </c>
      <c r="V7" s="646" t="str">
        <f>IF(ISBLANK(VLOOKUP(Q7,'Price list'!A$10:AO$663,3,FALSE)),"",VLOOKUP(Q7,'Price list'!A$10:AO$663,3,FALSE))</f>
        <v>SMF 55027</v>
      </c>
      <c r="W7" s="646" t="str">
        <f>IF(ISBLANK(VLOOKUP(Q7,'Price list'!A$10:AO$663,7,FALSE)),"",VLOOKUP(Q7,'Price list'!A$10:AO$663,7,FALSE))</f>
        <v>222PLUSMF</v>
      </c>
      <c r="X7" s="320">
        <f>IF(ISBLANK(VLOOKUP(Q7,'Price list'!A$10:AO$663,18,FALSE)),"",VLOOKUP(Q7,'Price list'!A$10:AO$663,18,FALSE))</f>
        <v>12.555</v>
      </c>
      <c r="Y7" s="320">
        <f>IF(ISERROR(VLOOKUP(T7,'Commande Export 2023'!AC:AI,6,FALSE)),"",VLOOKUP(T7,'Commande Export 2023'!AC:AI,6,FALSE))</f>
        <v>72</v>
      </c>
      <c r="Z7" s="320">
        <f>IF(ISERROR(VLOOKUP(T7,'Commande Export 2023'!AC:AI,7,FALSE)),"",VLOOKUP(T7,'Commande Export 2023'!AC:AI,7,FALSE))</f>
        <v>4</v>
      </c>
      <c r="AA7" s="218">
        <f>Z7</f>
        <v>4</v>
      </c>
      <c r="AB7" s="232" t="s">
        <v>1201</v>
      </c>
      <c r="AC7" s="232" t="s">
        <v>45</v>
      </c>
      <c r="AD7" s="232" t="s">
        <v>72</v>
      </c>
      <c r="AE7" s="232" t="s">
        <v>73</v>
      </c>
      <c r="AF7" s="232" t="s">
        <v>48</v>
      </c>
      <c r="AG7" s="232" t="s">
        <v>49</v>
      </c>
      <c r="AH7" s="232" t="s">
        <v>71</v>
      </c>
      <c r="AI7" s="222" t="str">
        <f t="shared" si="1"/>
        <v>RPALB56B2W172R1Z44Commande 4</v>
      </c>
      <c r="AJ7" s="222" t="str">
        <f t="shared" si="2"/>
        <v>P0007</v>
      </c>
      <c r="AK7" s="222" t="e">
        <f>'Commande Export 2023'!AF9</f>
        <v>#N/A</v>
      </c>
      <c r="AL7" s="222" t="str">
        <f t="shared" si="3"/>
        <v>Ouest BatteriesLB56B2W172R1Z44Commande 4</v>
      </c>
      <c r="AM7" s="222" t="str">
        <f>VLOOKUP(AL7,'Commande Export 2023'!AC:AF,4,FALSE)</f>
        <v>P0070</v>
      </c>
      <c r="AN7" s="222" t="e">
        <f t="shared" si="4"/>
        <v>#N/A</v>
      </c>
      <c r="AO7" s="222" t="str">
        <f t="shared" si="5"/>
        <v/>
      </c>
      <c r="AP7" s="222" t="e">
        <f>VLOOKUP(AO7,'Price list'!AO:AP,2,FALSE)</f>
        <v>#N/A</v>
      </c>
      <c r="AQ7" s="222" t="str">
        <f t="shared" si="6"/>
        <v/>
      </c>
      <c r="AR7" s="222" t="str">
        <f t="shared" si="7"/>
        <v>P0076</v>
      </c>
      <c r="AS7" s="665" t="str">
        <f t="shared" si="8"/>
        <v/>
      </c>
      <c r="AT7" s="665">
        <f>SUM($AS$1:AS7)</f>
        <v>0</v>
      </c>
      <c r="AU7" s="665" t="s">
        <v>71</v>
      </c>
      <c r="AV7" s="665">
        <f t="shared" si="0"/>
        <v>0</v>
      </c>
      <c r="AW7" s="666" t="s">
        <v>45</v>
      </c>
      <c r="AX7" s="665">
        <v>27</v>
      </c>
      <c r="AY7" s="665">
        <v>7</v>
      </c>
      <c r="AZ7" s="222" t="str">
        <f t="shared" si="9"/>
        <v>P0076</v>
      </c>
      <c r="BA7" s="222" t="str">
        <f>VLOOKUP(AZ7,'Price list'!AM:AN,2,FALSE)</f>
        <v>Ouest BatteriesLB44L1K072R1S12Commande 4</v>
      </c>
      <c r="BB7" s="222" t="str">
        <f>IF(ISERROR(VLOOKUP(BA7,'Commande Export 2023'!AC:AG,5,FALSE)),"",VLOOKUP(BA7,'Commande Export 2023'!AC:AG,5,FALSE))</f>
        <v>LB44L1K072R1S12</v>
      </c>
      <c r="BC7" s="222" t="str">
        <f t="shared" si="10"/>
        <v>Ouest Batteries</v>
      </c>
    </row>
    <row r="8" spans="1:55" s="222" customFormat="1" ht="21.75" thickBot="1" x14ac:dyDescent="0.4">
      <c r="A8" s="228"/>
      <c r="B8" s="627"/>
      <c r="C8" s="226"/>
      <c r="D8" s="227"/>
      <c r="E8" s="227"/>
      <c r="F8" s="227"/>
      <c r="G8" s="227"/>
      <c r="H8" s="227"/>
      <c r="I8" s="227"/>
      <c r="J8" s="227"/>
      <c r="K8" s="243"/>
      <c r="L8" s="658" t="s">
        <v>1159</v>
      </c>
      <c r="M8" s="623" t="s">
        <v>1437</v>
      </c>
      <c r="N8" s="663" t="s">
        <v>1424</v>
      </c>
      <c r="O8" s="225" t="str">
        <f t="shared" ref="O8:O19" si="11">R$5</f>
        <v>Commande 4</v>
      </c>
      <c r="P8" s="228" t="str">
        <f>P7</f>
        <v>Ouest Batteries</v>
      </c>
      <c r="Q8" s="616" t="str">
        <f t="shared" ref="Q8:Q19" si="12">CONCATENATE(P8,U8)</f>
        <v>Ouest BatteriesLB66L2W172R1Z55</v>
      </c>
      <c r="R8" s="615" t="str">
        <f>VLOOKUP(Q8,'Price list'!A$10:AO$663,39,FALSE)</f>
        <v>P0065</v>
      </c>
      <c r="S8" s="615" t="str">
        <f t="shared" ref="S8:S19" si="13">R$5</f>
        <v>Commande 4</v>
      </c>
      <c r="T8" s="615" t="str">
        <f t="shared" ref="T8:T19" si="14">CONCATENATE(Q8,S8)</f>
        <v>Ouest BatteriesLB66L2W172R1Z55Commande 4</v>
      </c>
      <c r="U8" s="320" t="str">
        <f t="shared" ref="U8:U22" si="15">IF(ISNONTEXT(BB2),"",BB2)</f>
        <v>LB66L2W172R1Z55</v>
      </c>
      <c r="V8" s="646" t="str">
        <f>IF(ISBLANK(VLOOKUP(Q8,'Price list'!A$10:AO$663,3,FALSE)),"",VLOOKUP(Q8,'Price list'!A$10:AO$663,3,FALSE))</f>
        <v>SMF 56219</v>
      </c>
      <c r="W8" s="646" t="str">
        <f>IF(ISBLANK(VLOOKUP(Q8,'Price list'!A$10:AO$663,7,FALSE)),"",VLOOKUP(Q8,'Price list'!A$10:AO$663,7,FALSE))</f>
        <v>426PLUSMF</v>
      </c>
      <c r="X8" s="320">
        <f>IF(ISBLANK(VLOOKUP(Q8,'Price list'!A$10:AO$663,18,FALSE)),"",VLOOKUP(Q8,'Price list'!A$10:AO$663,18,FALSE))</f>
        <v>14.552</v>
      </c>
      <c r="Y8" s="320">
        <f>IF(ISERROR(VLOOKUP(T8,'Commande Export 2023'!AC:AI,6,FALSE)),"",VLOOKUP(T8,'Commande Export 2023'!AC:AI,6,FALSE))</f>
        <v>63</v>
      </c>
      <c r="Z8" s="320">
        <f>IF(ISERROR(VLOOKUP(T8,'Commande Export 2023'!AC:AI,7,FALSE)),"",VLOOKUP(T8,'Commande Export 2023'!AC:AI,7,FALSE))</f>
        <v>4</v>
      </c>
      <c r="AA8" s="218">
        <f>IF(ISERROR(Z8+AA7),"",(Z8+AA7))</f>
        <v>8</v>
      </c>
      <c r="AB8" s="232" t="s">
        <v>1202</v>
      </c>
      <c r="AC8" s="232" t="s">
        <v>45</v>
      </c>
      <c r="AD8" s="232" t="s">
        <v>76</v>
      </c>
      <c r="AE8" s="232" t="s">
        <v>77</v>
      </c>
      <c r="AF8" s="232" t="s">
        <v>48</v>
      </c>
      <c r="AG8" s="232" t="s">
        <v>49</v>
      </c>
      <c r="AH8" s="232" t="s">
        <v>75</v>
      </c>
      <c r="AI8" s="222" t="str">
        <f t="shared" si="1"/>
        <v>RPALB56L2W172R1Z44Commande 4</v>
      </c>
      <c r="AJ8" s="222" t="str">
        <f t="shared" si="2"/>
        <v>P0008</v>
      </c>
      <c r="AK8" s="222" t="e">
        <f>'Commande Export 2023'!AF10</f>
        <v>#N/A</v>
      </c>
      <c r="AL8" s="222" t="str">
        <f t="shared" si="3"/>
        <v>Ouest BatteriesLB56L2W172R1Z44Commande 4</v>
      </c>
      <c r="AM8" s="222" t="str">
        <f>VLOOKUP(AL8,'Commande Export 2023'!AC:AF,4,FALSE)</f>
        <v>P0071</v>
      </c>
      <c r="AN8" s="222" t="e">
        <f t="shared" si="4"/>
        <v>#N/A</v>
      </c>
      <c r="AO8" s="222" t="str">
        <f t="shared" si="5"/>
        <v/>
      </c>
      <c r="AP8" s="222" t="e">
        <f>VLOOKUP(AO8,'Price list'!AO:AP,2,FALSE)</f>
        <v>#N/A</v>
      </c>
      <c r="AQ8" s="222" t="str">
        <f t="shared" si="6"/>
        <v/>
      </c>
      <c r="AR8" s="222" t="str">
        <f t="shared" si="7"/>
        <v/>
      </c>
      <c r="AS8" s="665" t="str">
        <f t="shared" si="8"/>
        <v/>
      </c>
      <c r="AT8" s="665">
        <f>SUM($AS$1:AS8)</f>
        <v>0</v>
      </c>
      <c r="AU8" s="665" t="s">
        <v>75</v>
      </c>
      <c r="AV8" s="665">
        <f t="shared" si="0"/>
        <v>0</v>
      </c>
      <c r="AW8" s="666" t="s">
        <v>45</v>
      </c>
      <c r="AX8" s="665">
        <v>28</v>
      </c>
      <c r="AY8" s="665">
        <v>8</v>
      </c>
      <c r="AZ8" s="222" t="str">
        <f t="shared" si="9"/>
        <v/>
      </c>
      <c r="BA8" s="222" t="e">
        <f>VLOOKUP(AZ8,'Price list'!AM:AN,2,FALSE)</f>
        <v>#N/A</v>
      </c>
      <c r="BB8" s="222" t="str">
        <f>IF(ISERROR(VLOOKUP(BA8,'Commande Export 2023'!AC:AG,5,FALSE)),"",VLOOKUP(BA8,'Commande Export 2023'!AC:AG,5,FALSE))</f>
        <v/>
      </c>
      <c r="BC8" s="222" t="str">
        <f t="shared" si="10"/>
        <v>Ouest Batteries</v>
      </c>
    </row>
    <row r="9" spans="1:55" s="232" customFormat="1" ht="25.9" customHeight="1" thickBot="1" x14ac:dyDescent="0.3">
      <c r="A9" s="228"/>
      <c r="B9" s="229"/>
      <c r="C9" s="629" t="str">
        <f xml:space="preserve"> CONCATENATE("Date: ", M8)</f>
        <v>Date: 29/08/2023</v>
      </c>
      <c r="D9" s="630"/>
      <c r="E9" s="630"/>
      <c r="F9" s="630"/>
      <c r="G9" s="630"/>
      <c r="H9" s="228"/>
      <c r="I9" s="631"/>
      <c r="J9" s="228"/>
      <c r="K9" s="650"/>
      <c r="L9" s="659" t="s">
        <v>1162</v>
      </c>
      <c r="M9" s="662"/>
      <c r="N9" s="662"/>
      <c r="O9" s="225" t="str">
        <f t="shared" si="11"/>
        <v>Commande 4</v>
      </c>
      <c r="P9" s="228" t="str">
        <f>P8</f>
        <v>Ouest Batteries</v>
      </c>
      <c r="Q9" s="616" t="str">
        <f t="shared" si="12"/>
        <v>Ouest BatteriesLB56B2W172R1Z44</v>
      </c>
      <c r="R9" s="615" t="str">
        <f>VLOOKUP(Q9,'Price list'!A$10:AO$663,39,FALSE)</f>
        <v>P0070</v>
      </c>
      <c r="S9" s="615" t="str">
        <f t="shared" si="13"/>
        <v>Commande 4</v>
      </c>
      <c r="T9" s="615" t="str">
        <f t="shared" si="14"/>
        <v>Ouest BatteriesLB56B2W172R1Z44Commande 4</v>
      </c>
      <c r="U9" s="320" t="str">
        <f t="shared" si="15"/>
        <v>LB56B2W172R1Z44</v>
      </c>
      <c r="V9" s="646" t="str">
        <f>IF(ISBLANK(VLOOKUP(Q9,'Price list'!A$10:AO$663,3,FALSE)),"",VLOOKUP(Q9,'Price list'!A$10:AO$663,3,FALSE))</f>
        <v>SMF 56077</v>
      </c>
      <c r="W9" s="646" t="str">
        <f>IF(ISBLANK(VLOOKUP(Q9,'Price list'!A$10:AO$663,7,FALSE)),"",VLOOKUP(Q9,'Price list'!A$10:AO$663,7,FALSE))</f>
        <v>600MF</v>
      </c>
      <c r="X9" s="320">
        <f>IF(ISBLANK(VLOOKUP(Q9,'Price list'!A$10:AO$663,18,FALSE)),"",VLOOKUP(Q9,'Price list'!A$10:AO$663,18,FALSE))</f>
        <v>13.9</v>
      </c>
      <c r="Y9" s="320">
        <f>IF(ISERROR(VLOOKUP(T9,'Commande Export 2023'!AC:AI,6,FALSE)),"",VLOOKUP(T9,'Commande Export 2023'!AC:AI,6,FALSE))</f>
        <v>63</v>
      </c>
      <c r="Z9" s="320">
        <f>IF(ISERROR(VLOOKUP(T9,'Commande Export 2023'!AC:AI,7,FALSE)),"",VLOOKUP(T9,'Commande Export 2023'!AC:AI,7,FALSE))</f>
        <v>2</v>
      </c>
      <c r="AA9" s="218">
        <f t="shared" ref="AA9:AA19" si="16">IF(ISERROR(Z9+AA8),"",(Z9+AA8))</f>
        <v>10</v>
      </c>
      <c r="AB9" s="232" t="s">
        <v>1203</v>
      </c>
      <c r="AC9" s="232" t="s">
        <v>45</v>
      </c>
      <c r="AD9" s="232" t="s">
        <v>79</v>
      </c>
      <c r="AE9" s="232" t="s">
        <v>80</v>
      </c>
      <c r="AF9" s="232" t="s">
        <v>48</v>
      </c>
      <c r="AG9" s="232" t="s">
        <v>49</v>
      </c>
      <c r="AH9" s="232" t="s">
        <v>78</v>
      </c>
      <c r="AI9" s="222" t="str">
        <f t="shared" si="1"/>
        <v>RPALB67B3W172R1Z44Commande 4</v>
      </c>
      <c r="AJ9" s="222" t="str">
        <f t="shared" si="2"/>
        <v>P0009</v>
      </c>
      <c r="AK9" s="222" t="e">
        <f>'Commande Export 2023'!AF11</f>
        <v>#N/A</v>
      </c>
      <c r="AL9" s="222" t="str">
        <f t="shared" si="3"/>
        <v>Ouest BatteriesLB67B3W172R1Z44Commande 4</v>
      </c>
      <c r="AM9" s="222" t="str">
        <f>VLOOKUP(AL9,'Commande Export 2023'!AC:AF,4,FALSE)</f>
        <v>P0072</v>
      </c>
      <c r="AN9" s="222" t="e">
        <f t="shared" si="4"/>
        <v>#N/A</v>
      </c>
      <c r="AO9" s="222" t="str">
        <f t="shared" si="5"/>
        <v/>
      </c>
      <c r="AP9" s="222" t="e">
        <f>VLOOKUP(AO9,'Price list'!AO:AP,2,FALSE)</f>
        <v>#N/A</v>
      </c>
      <c r="AQ9" s="222" t="str">
        <f t="shared" si="6"/>
        <v/>
      </c>
      <c r="AR9" s="222" t="str">
        <f t="shared" si="7"/>
        <v/>
      </c>
      <c r="AS9" s="665" t="str">
        <f t="shared" si="8"/>
        <v/>
      </c>
      <c r="AT9" s="665">
        <f>SUM($AS$1:AS9)</f>
        <v>0</v>
      </c>
      <c r="AU9" s="665" t="s">
        <v>78</v>
      </c>
      <c r="AV9" s="665">
        <f t="shared" si="0"/>
        <v>0</v>
      </c>
      <c r="AW9" s="666" t="s">
        <v>45</v>
      </c>
      <c r="AX9" s="665">
        <v>29</v>
      </c>
      <c r="AY9" s="665">
        <v>9</v>
      </c>
      <c r="AZ9" s="222" t="str">
        <f t="shared" si="9"/>
        <v/>
      </c>
      <c r="BA9" s="222" t="e">
        <f>VLOOKUP(AZ9,'Price list'!AM:AN,2,FALSE)</f>
        <v>#N/A</v>
      </c>
      <c r="BB9" s="222" t="str">
        <f>IF(ISERROR(VLOOKUP(BA9,'Commande Export 2023'!AC:AG,5,FALSE)),"",VLOOKUP(BA9,'Commande Export 2023'!AC:AG,5,FALSE))</f>
        <v/>
      </c>
      <c r="BC9" s="222" t="str">
        <f t="shared" si="10"/>
        <v>Ouest Batteries</v>
      </c>
    </row>
    <row r="10" spans="1:55" s="232" customFormat="1" ht="18" customHeight="1" thickBot="1" x14ac:dyDescent="0.3">
      <c r="A10" s="228"/>
      <c r="B10" s="229"/>
      <c r="C10" s="233" t="s">
        <v>966</v>
      </c>
      <c r="D10" s="234"/>
      <c r="E10" s="234"/>
      <c r="F10" s="234"/>
      <c r="G10" s="234"/>
      <c r="H10" s="235"/>
      <c r="I10" s="236"/>
      <c r="J10" s="235"/>
      <c r="K10" s="651"/>
      <c r="L10" s="660" t="s">
        <v>1160</v>
      </c>
      <c r="M10" s="624"/>
      <c r="N10" s="628"/>
      <c r="O10" s="225" t="str">
        <f t="shared" si="11"/>
        <v>Commande 4</v>
      </c>
      <c r="P10" s="228" t="str">
        <f t="shared" ref="P10:P19" si="17">P9</f>
        <v>Ouest Batteries</v>
      </c>
      <c r="Q10" s="616" t="str">
        <f t="shared" si="12"/>
        <v>Ouest BatteriesLB56L2W172R1Z44</v>
      </c>
      <c r="R10" s="615" t="str">
        <f>VLOOKUP(Q10,'Price list'!A$10:AO$663,39,FALSE)</f>
        <v>P0071</v>
      </c>
      <c r="S10" s="615" t="str">
        <f t="shared" si="13"/>
        <v>Commande 4</v>
      </c>
      <c r="T10" s="615" t="str">
        <f t="shared" si="14"/>
        <v>Ouest BatteriesLB56L2W172R1Z44Commande 4</v>
      </c>
      <c r="U10" s="320" t="str">
        <f t="shared" si="15"/>
        <v>LB56L2W172R1Z44</v>
      </c>
      <c r="V10" s="646" t="str">
        <f>IF(ISBLANK(VLOOKUP(Q10,'Price list'!A$10:AO$663,3,FALSE)),"",VLOOKUP(Q10,'Price list'!A$10:AO$663,3,FALSE))</f>
        <v>SMF 56078</v>
      </c>
      <c r="W10" s="646" t="str">
        <f>IF(ISBLANK(VLOOKUP(Q10,'Price list'!A$10:AO$663,7,FALSE)),"",VLOOKUP(Q10,'Price list'!A$10:AO$663,7,FALSE))</f>
        <v>426MF</v>
      </c>
      <c r="X10" s="320">
        <f>IF(ISBLANK(VLOOKUP(Q10,'Price list'!A$10:AO$663,18,FALSE)),"",VLOOKUP(Q10,'Price list'!A$10:AO$663,18,FALSE))</f>
        <v>13.9</v>
      </c>
      <c r="Y10" s="320">
        <f>IF(ISERROR(VLOOKUP(T10,'Commande Export 2023'!AC:AI,6,FALSE)),"",VLOOKUP(T10,'Commande Export 2023'!AC:AI,6,FALSE))</f>
        <v>63</v>
      </c>
      <c r="Z10" s="320">
        <f>IF(ISERROR(VLOOKUP(T10,'Commande Export 2023'!AC:AI,7,FALSE)),"",VLOOKUP(T10,'Commande Export 2023'!AC:AI,7,FALSE))</f>
        <v>4</v>
      </c>
      <c r="AA10" s="218">
        <f t="shared" si="16"/>
        <v>14</v>
      </c>
      <c r="AB10" s="232" t="s">
        <v>1204</v>
      </c>
      <c r="AC10" s="232" t="s">
        <v>45</v>
      </c>
      <c r="AD10" s="232" t="s">
        <v>83</v>
      </c>
      <c r="AE10" s="232" t="s">
        <v>84</v>
      </c>
      <c r="AF10" s="232" t="s">
        <v>48</v>
      </c>
      <c r="AG10" s="232" t="s">
        <v>49</v>
      </c>
      <c r="AH10" s="232" t="s">
        <v>82</v>
      </c>
      <c r="AI10" s="222" t="str">
        <f t="shared" si="1"/>
        <v>RPALB67L3W172R1Z44Commande 4</v>
      </c>
      <c r="AJ10" s="222" t="str">
        <f t="shared" si="2"/>
        <v>P0010</v>
      </c>
      <c r="AK10" s="222" t="e">
        <f>'Commande Export 2023'!AF12</f>
        <v>#N/A</v>
      </c>
      <c r="AL10" s="222" t="str">
        <f t="shared" si="3"/>
        <v>Ouest BatteriesLB67L3W172R1Z44Commande 4</v>
      </c>
      <c r="AM10" s="222" t="str">
        <f>VLOOKUP(AL10,'Commande Export 2023'!AC:AF,4,FALSE)</f>
        <v>P0073</v>
      </c>
      <c r="AN10" s="222" t="e">
        <f t="shared" si="4"/>
        <v>#N/A</v>
      </c>
      <c r="AO10" s="222" t="str">
        <f t="shared" si="5"/>
        <v/>
      </c>
      <c r="AP10" s="222" t="e">
        <f>VLOOKUP(AO10,'Price list'!AO:AP,2,FALSE)</f>
        <v>#N/A</v>
      </c>
      <c r="AQ10" s="222" t="str">
        <f t="shared" si="6"/>
        <v/>
      </c>
      <c r="AR10" s="222" t="str">
        <f t="shared" si="7"/>
        <v/>
      </c>
      <c r="AS10" s="665" t="str">
        <f t="shared" si="8"/>
        <v/>
      </c>
      <c r="AT10" s="665">
        <f>SUM($AS$1:AS10)</f>
        <v>0</v>
      </c>
      <c r="AU10" s="665" t="s">
        <v>82</v>
      </c>
      <c r="AV10" s="665">
        <f t="shared" si="0"/>
        <v>0</v>
      </c>
      <c r="AW10" s="666" t="s">
        <v>45</v>
      </c>
      <c r="AX10" s="665">
        <v>30</v>
      </c>
      <c r="AY10" s="665">
        <v>10</v>
      </c>
      <c r="AZ10" s="222" t="str">
        <f t="shared" si="9"/>
        <v/>
      </c>
      <c r="BA10" s="222" t="e">
        <f>VLOOKUP(AZ10,'Price list'!AM:AN,2,FALSE)</f>
        <v>#N/A</v>
      </c>
      <c r="BB10" s="222" t="str">
        <f>IF(ISERROR(VLOOKUP(BA10,'Commande Export 2023'!AC:AG,5,FALSE)),"",VLOOKUP(BA10,'Commande Export 2023'!AC:AG,5,FALSE))</f>
        <v/>
      </c>
      <c r="BC10" s="222" t="str">
        <f t="shared" si="10"/>
        <v>Ouest Batteries</v>
      </c>
    </row>
    <row r="11" spans="1:55" s="232" customFormat="1" ht="18" customHeight="1" thickBot="1" x14ac:dyDescent="0.3">
      <c r="A11" s="228"/>
      <c r="B11" s="229"/>
      <c r="C11" s="780" t="str">
        <f>VLOOKUP('PL230087'!M4,'Base clients'!A:Q,3,FALSE)</f>
        <v>OUEST BATTERIES</v>
      </c>
      <c r="D11" s="781"/>
      <c r="E11" s="781"/>
      <c r="F11" s="781"/>
      <c r="G11" s="781"/>
      <c r="H11" s="781"/>
      <c r="I11" s="781"/>
      <c r="J11" s="781"/>
      <c r="K11" s="652"/>
      <c r="L11" s="620" t="s">
        <v>950</v>
      </c>
      <c r="M11" s="625" t="s">
        <v>948</v>
      </c>
      <c r="N11" s="664"/>
      <c r="O11" s="225" t="str">
        <f t="shared" si="11"/>
        <v>Commande 4</v>
      </c>
      <c r="P11" s="228" t="str">
        <f t="shared" si="17"/>
        <v>Ouest Batteries</v>
      </c>
      <c r="Q11" s="616" t="str">
        <f t="shared" si="12"/>
        <v>Ouest BatteriesLB67B3W172R1Z44</v>
      </c>
      <c r="R11" s="615" t="str">
        <f>VLOOKUP(Q11,'Price list'!A$10:AO$663,39,FALSE)</f>
        <v>P0072</v>
      </c>
      <c r="S11" s="615" t="str">
        <f t="shared" si="13"/>
        <v>Commande 4</v>
      </c>
      <c r="T11" s="615" t="str">
        <f t="shared" si="14"/>
        <v>Ouest BatteriesLB67B3W172R1Z44Commande 4</v>
      </c>
      <c r="U11" s="320" t="str">
        <f t="shared" si="15"/>
        <v>LB67B3W172R1Z44</v>
      </c>
      <c r="V11" s="646" t="str">
        <f>IF(ISBLANK(VLOOKUP(Q11,'Price list'!A$10:AO$663,3,FALSE)),"",VLOOKUP(Q11,'Price list'!A$10:AO$663,3,FALSE))</f>
        <v>SMF 57014</v>
      </c>
      <c r="W11" s="646" t="str">
        <f>IF(ISBLANK(VLOOKUP(Q11,'Price list'!A$10:AO$663,7,FALSE)),"",VLOOKUP(Q11,'Price list'!A$10:AO$663,7,FALSE))</f>
        <v>358MF</v>
      </c>
      <c r="X11" s="320">
        <f>IF(ISBLANK(VLOOKUP(Q11,'Price list'!A$10:AO$663,18,FALSE)),"",VLOOKUP(Q11,'Price list'!A$10:AO$663,18,FALSE))</f>
        <v>16.8</v>
      </c>
      <c r="Y11" s="320">
        <f>IF(ISERROR(VLOOKUP(T11,'Commande Export 2023'!AC:AI,6,FALSE)),"",VLOOKUP(T11,'Commande Export 2023'!AC:AI,6,FALSE))</f>
        <v>57</v>
      </c>
      <c r="Z11" s="320">
        <f>IF(ISERROR(VLOOKUP(T11,'Commande Export 2023'!AC:AI,7,FALSE)),"",VLOOKUP(T11,'Commande Export 2023'!AC:AI,7,FALSE))</f>
        <v>2</v>
      </c>
      <c r="AA11" s="218">
        <f t="shared" si="16"/>
        <v>16</v>
      </c>
      <c r="AB11" s="232" t="s">
        <v>1205</v>
      </c>
      <c r="AC11" s="232" t="s">
        <v>45</v>
      </c>
      <c r="AD11" s="232" t="s">
        <v>86</v>
      </c>
      <c r="AE11" s="232" t="s">
        <v>87</v>
      </c>
      <c r="AF11" s="232" t="s">
        <v>48</v>
      </c>
      <c r="AG11" s="232" t="s">
        <v>49</v>
      </c>
      <c r="AH11" s="232" t="s">
        <v>85</v>
      </c>
      <c r="AI11" s="222" t="str">
        <f t="shared" si="1"/>
        <v>RPALB89L5W172R1Z44Commande 4</v>
      </c>
      <c r="AJ11" s="222" t="str">
        <f t="shared" si="2"/>
        <v>P0011</v>
      </c>
      <c r="AK11" s="222" t="e">
        <f>'Commande Export 2023'!AF13</f>
        <v>#N/A</v>
      </c>
      <c r="AL11" s="222" t="str">
        <f t="shared" si="3"/>
        <v>Ouest BatteriesLB89L5W172R1Z44Commande 4</v>
      </c>
      <c r="AM11" s="222" t="e">
        <f>VLOOKUP(AL11,'Commande Export 2023'!AC:AF,4,FALSE)</f>
        <v>#N/A</v>
      </c>
      <c r="AN11" s="222" t="e">
        <f t="shared" si="4"/>
        <v>#N/A</v>
      </c>
      <c r="AO11" s="222" t="str">
        <f t="shared" si="5"/>
        <v/>
      </c>
      <c r="AP11" s="222" t="e">
        <f>VLOOKUP(AO11,'Price list'!AO:AP,2,FALSE)</f>
        <v>#N/A</v>
      </c>
      <c r="AQ11" s="222" t="str">
        <f t="shared" si="6"/>
        <v/>
      </c>
      <c r="AR11" s="222" t="str">
        <f t="shared" si="7"/>
        <v/>
      </c>
      <c r="AS11" s="665" t="str">
        <f t="shared" si="8"/>
        <v/>
      </c>
      <c r="AT11" s="665">
        <f>SUM($AS$1:AS11)</f>
        <v>0</v>
      </c>
      <c r="AU11" s="665" t="s">
        <v>85</v>
      </c>
      <c r="AV11" s="665">
        <f t="shared" si="0"/>
        <v>0</v>
      </c>
      <c r="AW11" s="666" t="s">
        <v>45</v>
      </c>
      <c r="AX11" s="665">
        <v>31</v>
      </c>
      <c r="AY11" s="665">
        <v>11</v>
      </c>
      <c r="AZ11" s="222" t="str">
        <f t="shared" si="9"/>
        <v/>
      </c>
      <c r="BA11" s="222" t="e">
        <f>VLOOKUP(AZ11,'Price list'!AM:AN,2,FALSE)</f>
        <v>#N/A</v>
      </c>
      <c r="BB11" s="222" t="str">
        <f>IF(ISERROR(VLOOKUP(BA11,'Commande Export 2023'!AC:AG,5,FALSE)),"",VLOOKUP(BA11,'Commande Export 2023'!AC:AG,5,FALSE))</f>
        <v/>
      </c>
      <c r="BC11" s="222" t="str">
        <f t="shared" si="10"/>
        <v>Ouest Batteries</v>
      </c>
    </row>
    <row r="12" spans="1:55" s="232" customFormat="1" ht="18" customHeight="1" thickBot="1" x14ac:dyDescent="0.3">
      <c r="A12" s="228"/>
      <c r="B12" s="229"/>
      <c r="C12" s="780" t="str">
        <f>CONCATENATE(VLOOKUP('PL230087'!M4,'Base clients'!A:Q,4,FALSE)," ",VLOOKUP('PL230087'!M4,'Base clients'!A:Q,5,FALSE)," ",VLOOKUP('PL230087'!M4,'Base clients'!A:Q,6,FALSE))</f>
        <v>6 AV DU LAC  37550  SAINT-AVERTIN</v>
      </c>
      <c r="D12" s="781"/>
      <c r="E12" s="781"/>
      <c r="F12" s="781"/>
      <c r="G12" s="781"/>
      <c r="H12" s="781"/>
      <c r="I12" s="781"/>
      <c r="J12" s="781"/>
      <c r="K12" s="652"/>
      <c r="L12" s="661" t="s">
        <v>946</v>
      </c>
      <c r="M12" s="626">
        <v>25</v>
      </c>
      <c r="N12"/>
      <c r="O12" s="225" t="str">
        <f t="shared" si="11"/>
        <v>Commande 4</v>
      </c>
      <c r="P12" s="228" t="str">
        <f t="shared" si="17"/>
        <v>Ouest Batteries</v>
      </c>
      <c r="Q12" s="616" t="str">
        <f t="shared" si="12"/>
        <v>Ouest BatteriesLB67L3W172R1Z44</v>
      </c>
      <c r="R12" s="615" t="str">
        <f>VLOOKUP(Q12,'Price list'!A$10:AO$663,39,FALSE)</f>
        <v>P0073</v>
      </c>
      <c r="S12" s="615" t="str">
        <f t="shared" si="13"/>
        <v>Commande 4</v>
      </c>
      <c r="T12" s="615" t="str">
        <f t="shared" si="14"/>
        <v>Ouest BatteriesLB67L3W172R1Z44Commande 4</v>
      </c>
      <c r="U12" s="320" t="str">
        <f t="shared" si="15"/>
        <v>LB67L3W172R1Z44</v>
      </c>
      <c r="V12" s="646" t="str">
        <f>IF(ISBLANK(VLOOKUP(Q12,'Price list'!A$10:AO$663,3,FALSE)),"",VLOOKUP(Q12,'Price list'!A$10:AO$663,3,FALSE))</f>
        <v>SMF 57220</v>
      </c>
      <c r="W12" s="646" t="str">
        <f>IF(ISBLANK(VLOOKUP(Q12,'Price list'!A$10:AO$663,7,FALSE)),"",VLOOKUP(Q12,'Price list'!A$10:AO$663,7,FALSE))</f>
        <v>430MF</v>
      </c>
      <c r="X12" s="320">
        <f>IF(ISBLANK(VLOOKUP(Q12,'Price list'!A$10:AO$663,18,FALSE)),"",VLOOKUP(Q12,'Price list'!A$10:AO$663,18,FALSE))</f>
        <v>16.8</v>
      </c>
      <c r="Y12" s="320">
        <f>IF(ISERROR(VLOOKUP(T12,'Commande Export 2023'!AC:AI,6,FALSE)),"",VLOOKUP(T12,'Commande Export 2023'!AC:AI,6,FALSE))</f>
        <v>57</v>
      </c>
      <c r="Z12" s="320">
        <f>IF(ISERROR(VLOOKUP(T12,'Commande Export 2023'!AC:AI,7,FALSE)),"",VLOOKUP(T12,'Commande Export 2023'!AC:AI,7,FALSE))</f>
        <v>10</v>
      </c>
      <c r="AA12" s="218">
        <f t="shared" si="16"/>
        <v>26</v>
      </c>
      <c r="AB12" s="232" t="s">
        <v>1206</v>
      </c>
      <c r="AC12" s="232" t="s">
        <v>45</v>
      </c>
      <c r="AD12" s="245" t="s">
        <v>89</v>
      </c>
      <c r="AE12" s="245" t="s">
        <v>90</v>
      </c>
      <c r="AF12" s="245" t="s">
        <v>48</v>
      </c>
      <c r="AG12" s="245" t="s">
        <v>49</v>
      </c>
      <c r="AH12" s="232" t="s">
        <v>88</v>
      </c>
      <c r="AI12" s="222" t="str">
        <f t="shared" si="1"/>
        <v>RPALB44B1K072R1S12Commande 4</v>
      </c>
      <c r="AJ12" s="222" t="str">
        <f t="shared" si="2"/>
        <v>P0012</v>
      </c>
      <c r="AK12" s="222" t="e">
        <f>'Commande Export 2023'!AF14</f>
        <v>#N/A</v>
      </c>
      <c r="AL12" s="222" t="str">
        <f t="shared" si="3"/>
        <v>Ouest BatteriesLB44B1K072R1S12Commande 4</v>
      </c>
      <c r="AM12" s="222" t="e">
        <f>VLOOKUP(AL12,'Commande Export 2023'!AC:AF,4,FALSE)</f>
        <v>#N/A</v>
      </c>
      <c r="AN12" s="222" t="e">
        <f t="shared" si="4"/>
        <v>#N/A</v>
      </c>
      <c r="AO12" s="222" t="str">
        <f t="shared" si="5"/>
        <v/>
      </c>
      <c r="AP12" s="222" t="e">
        <f>VLOOKUP(AO12,'Price list'!AO:AP,2,FALSE)</f>
        <v>#N/A</v>
      </c>
      <c r="AQ12" s="222" t="str">
        <f t="shared" si="6"/>
        <v/>
      </c>
      <c r="AR12" s="222" t="str">
        <f t="shared" si="7"/>
        <v/>
      </c>
      <c r="AS12" s="665" t="str">
        <f t="shared" si="8"/>
        <v/>
      </c>
      <c r="AT12" s="665">
        <f>SUM($AS$1:AS12)</f>
        <v>0</v>
      </c>
      <c r="AU12" s="665" t="s">
        <v>88</v>
      </c>
      <c r="AV12" s="665">
        <f t="shared" si="0"/>
        <v>0</v>
      </c>
      <c r="AW12" s="666" t="s">
        <v>45</v>
      </c>
      <c r="AX12" s="665">
        <v>32</v>
      </c>
      <c r="AY12" s="665">
        <v>12</v>
      </c>
      <c r="AZ12" s="222" t="str">
        <f t="shared" si="9"/>
        <v/>
      </c>
      <c r="BA12" s="222" t="e">
        <f>VLOOKUP(AZ12,'Price list'!AM:AN,2,FALSE)</f>
        <v>#N/A</v>
      </c>
      <c r="BB12" s="222" t="str">
        <f>IF(ISERROR(VLOOKUP(BA12,'Commande Export 2023'!AC:AG,5,FALSE)),"",VLOOKUP(BA12,'Commande Export 2023'!AC:AG,5,FALSE))</f>
        <v/>
      </c>
      <c r="BC12" s="222" t="str">
        <f t="shared" si="10"/>
        <v>Ouest Batteries</v>
      </c>
    </row>
    <row r="13" spans="1:55" s="232" customFormat="1" ht="18" customHeight="1" x14ac:dyDescent="0.25">
      <c r="A13" s="228"/>
      <c r="B13" s="229"/>
      <c r="C13" s="561"/>
      <c r="D13" s="632" t="s">
        <v>1153</v>
      </c>
      <c r="E13" s="230">
        <f>VLOOKUP('PL230087'!M4,'Base clients'!A:Q,13,FALSE)</f>
        <v>413423146</v>
      </c>
      <c r="F13" s="632"/>
      <c r="H13" s="632"/>
      <c r="I13" s="632"/>
      <c r="J13" s="632"/>
      <c r="K13" s="653"/>
      <c r="L13" s="230"/>
      <c r="M13" s="230"/>
      <c r="N13" s="230"/>
      <c r="O13" s="225" t="str">
        <f t="shared" si="11"/>
        <v>Commande 4</v>
      </c>
      <c r="P13" s="228" t="str">
        <f t="shared" si="17"/>
        <v>Ouest Batteries</v>
      </c>
      <c r="Q13" s="616" t="str">
        <f t="shared" si="12"/>
        <v>Ouest BatteriesLB44L1K072R1S12</v>
      </c>
      <c r="R13" s="615" t="str">
        <f>VLOOKUP(Q13,'Price list'!A$10:AO$663,39,FALSE)</f>
        <v>P0076</v>
      </c>
      <c r="S13" s="615" t="str">
        <f t="shared" si="13"/>
        <v>Commande 4</v>
      </c>
      <c r="T13" s="615" t="str">
        <f t="shared" si="14"/>
        <v>Ouest BatteriesLB44L1K072R1S12Commande 4</v>
      </c>
      <c r="U13" s="320" t="str">
        <f t="shared" si="15"/>
        <v>LB44L1K072R1S12</v>
      </c>
      <c r="V13" s="646" t="str">
        <f>IF(ISBLANK(VLOOKUP(Q13,'Price list'!A$10:AO$663,3,FALSE)),"",VLOOKUP(Q13,'Price list'!A$10:AO$663,3,FALSE))</f>
        <v>MF 54459</v>
      </c>
      <c r="W13" s="646" t="str">
        <f>IF(ISBLANK(VLOOKUP(Q13,'Price list'!A$10:AO$663,7,FALSE)),"",VLOOKUP(Q13,'Price list'!A$10:AO$663,7,FALSE))</f>
        <v>422MF</v>
      </c>
      <c r="X13" s="320">
        <f>IF(ISBLANK(VLOOKUP(Q13,'Price list'!A$10:AO$663,18,FALSE)),"",VLOOKUP(Q13,'Price list'!A$10:AO$663,18,FALSE))</f>
        <v>10.9</v>
      </c>
      <c r="Y13" s="320">
        <f>IF(ISERROR(VLOOKUP(T13,'Commande Export 2023'!AC:AI,6,FALSE)),"",VLOOKUP(T13,'Commande Export 2023'!AC:AI,6,FALSE))</f>
        <v>72</v>
      </c>
      <c r="Z13" s="320">
        <f>IF(ISERROR(VLOOKUP(T13,'Commande Export 2023'!AC:AI,7,FALSE)),"",VLOOKUP(T13,'Commande Export 2023'!AC:AI,7,FALSE))</f>
        <v>1</v>
      </c>
      <c r="AA13" s="218">
        <f t="shared" si="16"/>
        <v>27</v>
      </c>
      <c r="AB13" s="245" t="s">
        <v>1207</v>
      </c>
      <c r="AC13" s="245" t="s">
        <v>45</v>
      </c>
      <c r="AD13" s="245" t="s">
        <v>92</v>
      </c>
      <c r="AE13" s="245" t="s">
        <v>93</v>
      </c>
      <c r="AF13" s="245" t="s">
        <v>48</v>
      </c>
      <c r="AG13" s="245" t="s">
        <v>49</v>
      </c>
      <c r="AH13" s="232" t="s">
        <v>91</v>
      </c>
      <c r="AI13" s="222" t="str">
        <f t="shared" si="1"/>
        <v>RPALB44L1K072R1S12Commande 4</v>
      </c>
      <c r="AJ13" s="222" t="str">
        <f t="shared" si="2"/>
        <v>P0013</v>
      </c>
      <c r="AK13" s="222" t="e">
        <f>'Commande Export 2023'!AF15</f>
        <v>#N/A</v>
      </c>
      <c r="AL13" s="222" t="str">
        <f t="shared" si="3"/>
        <v>Ouest BatteriesLB44L1K072R1S12Commande 4</v>
      </c>
      <c r="AM13" s="222" t="str">
        <f>VLOOKUP(AL13,'Commande Export 2023'!AC:AF,4,FALSE)</f>
        <v>P0076</v>
      </c>
      <c r="AN13" s="222" t="e">
        <f t="shared" si="4"/>
        <v>#N/A</v>
      </c>
      <c r="AO13" s="222" t="str">
        <f t="shared" si="5"/>
        <v/>
      </c>
      <c r="AP13" s="222" t="e">
        <f>VLOOKUP(AO13,'Price list'!AO:AP,2,FALSE)</f>
        <v>#N/A</v>
      </c>
      <c r="AQ13" s="222" t="str">
        <f t="shared" si="6"/>
        <v/>
      </c>
      <c r="AR13" s="222" t="str">
        <f t="shared" si="7"/>
        <v/>
      </c>
      <c r="AS13" s="665" t="str">
        <f t="shared" si="8"/>
        <v/>
      </c>
      <c r="AT13" s="665">
        <f>SUM($AS$1:AS13)</f>
        <v>0</v>
      </c>
      <c r="AU13" s="665" t="s">
        <v>91</v>
      </c>
      <c r="AV13" s="665">
        <f t="shared" si="0"/>
        <v>0</v>
      </c>
      <c r="AW13" s="666" t="s">
        <v>45</v>
      </c>
      <c r="AX13" s="665">
        <v>33</v>
      </c>
      <c r="AY13" s="665">
        <v>13</v>
      </c>
      <c r="AZ13" s="222" t="str">
        <f t="shared" si="9"/>
        <v/>
      </c>
      <c r="BA13" s="222" t="e">
        <f>VLOOKUP(AZ13,'Price list'!AM:AN,2,FALSE)</f>
        <v>#N/A</v>
      </c>
      <c r="BB13" s="222" t="str">
        <f>IF(ISERROR(VLOOKUP(BA13,'Commande Export 2023'!AC:AG,5,FALSE)),"",VLOOKUP(BA13,'Commande Export 2023'!AC:AG,5,FALSE))</f>
        <v/>
      </c>
      <c r="BC13" s="222" t="str">
        <f t="shared" si="10"/>
        <v>Ouest Batteries</v>
      </c>
    </row>
    <row r="14" spans="1:55" s="232" customFormat="1" ht="18" customHeight="1" x14ac:dyDescent="0.25">
      <c r="A14" s="228"/>
      <c r="B14" s="229"/>
      <c r="C14" s="561"/>
      <c r="D14" s="632" t="s">
        <v>1154</v>
      </c>
      <c r="E14" s="633">
        <f>VLOOKUP('PL230087'!M4,'Base clients'!A:Q,14,FALSE)</f>
        <v>41342314600047</v>
      </c>
      <c r="F14" s="632"/>
      <c r="H14" s="632"/>
      <c r="I14" s="632"/>
      <c r="J14" s="635"/>
      <c r="K14" s="632"/>
      <c r="L14" s="230"/>
      <c r="M14" s="230"/>
      <c r="N14" s="230"/>
      <c r="O14" s="225" t="str">
        <f t="shared" si="11"/>
        <v>Commande 4</v>
      </c>
      <c r="P14" s="228" t="str">
        <f t="shared" si="17"/>
        <v>Ouest Batteries</v>
      </c>
      <c r="Q14" s="616" t="str">
        <f t="shared" si="12"/>
        <v>Ouest Batteries</v>
      </c>
      <c r="R14" s="615" t="str">
        <f>VLOOKUP(Q14,'Price list'!A$10:AO$663,39,FALSE)</f>
        <v>P0082</v>
      </c>
      <c r="S14" s="615" t="str">
        <f t="shared" si="13"/>
        <v>Commande 4</v>
      </c>
      <c r="T14" s="615" t="str">
        <f t="shared" si="14"/>
        <v>Ouest BatteriesCommande 4</v>
      </c>
      <c r="U14" s="320" t="str">
        <f t="shared" si="15"/>
        <v/>
      </c>
      <c r="V14" s="646" t="str">
        <f>IF(ISBLANK(VLOOKUP(Q14,'Price list'!A$10:AO$663,3,FALSE)),"",VLOOKUP(Q14,'Price list'!A$10:AO$663,3,FALSE))</f>
        <v/>
      </c>
      <c r="W14" s="646" t="str">
        <f>IF(ISBLANK(VLOOKUP(Q14,'Price list'!A$10:AO$663,7,FALSE)),"",VLOOKUP(Q14,'Price list'!A$10:AO$663,7,FALSE))</f>
        <v/>
      </c>
      <c r="X14" s="320" t="str">
        <f>IF(ISBLANK(VLOOKUP(Q14,'Price list'!A$10:AO$663,18,FALSE)),"",VLOOKUP(Q14,'Price list'!A$10:AO$663,18,FALSE))</f>
        <v/>
      </c>
      <c r="Y14" s="320" t="str">
        <f>IF(ISERROR(VLOOKUP(T14,'Commande Export 2023'!AC:AI,6,FALSE)),"",VLOOKUP(T14,'Commande Export 2023'!AC:AI,6,FALSE))</f>
        <v/>
      </c>
      <c r="Z14" s="320" t="str">
        <f>IF(ISERROR(VLOOKUP(T14,'Commande Export 2023'!AC:AI,7,FALSE)),"",VLOOKUP(T14,'Commande Export 2023'!AC:AI,7,FALSE))</f>
        <v/>
      </c>
      <c r="AA14" s="218" t="str">
        <f t="shared" si="16"/>
        <v/>
      </c>
      <c r="AB14" s="245" t="s">
        <v>1208</v>
      </c>
      <c r="AC14" s="245" t="s">
        <v>45</v>
      </c>
      <c r="AD14" s="245" t="s">
        <v>95</v>
      </c>
      <c r="AE14" s="245" t="s">
        <v>96</v>
      </c>
      <c r="AF14" s="245" t="s">
        <v>48</v>
      </c>
      <c r="AG14" s="245" t="s">
        <v>49</v>
      </c>
      <c r="AH14" s="232" t="s">
        <v>94</v>
      </c>
      <c r="AI14" s="222" t="str">
        <f t="shared" si="1"/>
        <v>RPALB55B2K072R1S12Commande 4</v>
      </c>
      <c r="AJ14" s="222" t="str">
        <f t="shared" si="2"/>
        <v>P0014</v>
      </c>
      <c r="AK14" s="222" t="e">
        <f>'Commande Export 2023'!AF16</f>
        <v>#N/A</v>
      </c>
      <c r="AL14" s="222" t="str">
        <f t="shared" si="3"/>
        <v>Ouest BatteriesLB55B2K072R1S12Commande 4</v>
      </c>
      <c r="AM14" s="222" t="e">
        <f>VLOOKUP(AL14,'Commande Export 2023'!AC:AF,4,FALSE)</f>
        <v>#N/A</v>
      </c>
      <c r="AN14" s="222" t="e">
        <f t="shared" si="4"/>
        <v>#N/A</v>
      </c>
      <c r="AO14" s="222" t="str">
        <f t="shared" si="5"/>
        <v/>
      </c>
      <c r="AP14" s="222" t="e">
        <f>VLOOKUP(AO14,'Price list'!AO:AP,2,FALSE)</f>
        <v>#N/A</v>
      </c>
      <c r="AQ14" s="222" t="str">
        <f t="shared" si="6"/>
        <v/>
      </c>
      <c r="AR14" s="222" t="str">
        <f t="shared" si="7"/>
        <v/>
      </c>
      <c r="AS14" s="665" t="str">
        <f t="shared" si="8"/>
        <v/>
      </c>
      <c r="AT14" s="665">
        <f>SUM($AS$1:AS14)</f>
        <v>0</v>
      </c>
      <c r="AU14" s="665" t="s">
        <v>94</v>
      </c>
      <c r="AV14" s="665">
        <f t="shared" si="0"/>
        <v>0</v>
      </c>
      <c r="AW14" s="666" t="s">
        <v>45</v>
      </c>
      <c r="AX14" s="665">
        <v>34</v>
      </c>
      <c r="AY14" s="665">
        <v>14</v>
      </c>
      <c r="AZ14" s="222" t="str">
        <f t="shared" si="9"/>
        <v/>
      </c>
      <c r="BA14" s="222" t="e">
        <f>VLOOKUP(AZ14,'Price list'!AM:AN,2,FALSE)</f>
        <v>#N/A</v>
      </c>
      <c r="BB14" s="222" t="str">
        <f>IF(ISERROR(VLOOKUP(BA14,'Commande Export 2023'!AC:AG,5,FALSE)),"",VLOOKUP(BA14,'Commande Export 2023'!AC:AG,5,FALSE))</f>
        <v/>
      </c>
      <c r="BC14" s="222" t="str">
        <f t="shared" si="10"/>
        <v>Ouest Batteries</v>
      </c>
    </row>
    <row r="15" spans="1:55" s="232" customFormat="1" ht="18.75" thickBot="1" x14ac:dyDescent="0.3">
      <c r="A15" s="228"/>
      <c r="B15" s="229"/>
      <c r="C15" s="237"/>
      <c r="D15" s="238" t="s">
        <v>1156</v>
      </c>
      <c r="E15" s="238" t="str">
        <f>VLOOKUP('PL230087'!M4,'Base clients'!A:Q,15,FALSE)</f>
        <v>FR96413423146</v>
      </c>
      <c r="F15" s="238"/>
      <c r="G15" s="562" t="s">
        <v>1155</v>
      </c>
      <c r="H15" s="238" t="str">
        <f>VLOOKUP('PL230087'!M4,'Base clients'!A:Q,11,FALSE)</f>
        <v>B 413 423 146</v>
      </c>
      <c r="I15" s="634"/>
      <c r="J15" s="636"/>
      <c r="K15" s="239"/>
      <c r="L15" s="239"/>
      <c r="M15" s="239"/>
      <c r="N15" s="239"/>
      <c r="O15" s="225" t="str">
        <f t="shared" si="11"/>
        <v>Commande 4</v>
      </c>
      <c r="P15" s="228" t="str">
        <f t="shared" si="17"/>
        <v>Ouest Batteries</v>
      </c>
      <c r="Q15" s="616" t="str">
        <f t="shared" si="12"/>
        <v>Ouest Batteries</v>
      </c>
      <c r="R15" s="615" t="str">
        <f>VLOOKUP(Q15,'Price list'!A$10:AO$663,39,FALSE)</f>
        <v>P0082</v>
      </c>
      <c r="S15" s="615" t="str">
        <f t="shared" si="13"/>
        <v>Commande 4</v>
      </c>
      <c r="T15" s="615" t="str">
        <f t="shared" si="14"/>
        <v>Ouest BatteriesCommande 4</v>
      </c>
      <c r="U15" s="320" t="str">
        <f t="shared" si="15"/>
        <v/>
      </c>
      <c r="V15" s="646" t="str">
        <f>IF(ISBLANK(VLOOKUP(Q15,'Price list'!A$10:AO$663,3,FALSE)),"",VLOOKUP(Q15,'Price list'!A$10:AO$663,3,FALSE))</f>
        <v/>
      </c>
      <c r="W15" s="646" t="str">
        <f>IF(ISBLANK(VLOOKUP(Q15,'Price list'!A$10:AO$663,7,FALSE)),"",VLOOKUP(Q15,'Price list'!A$10:AO$663,7,FALSE))</f>
        <v/>
      </c>
      <c r="X15" s="320" t="str">
        <f>IF(ISBLANK(VLOOKUP(Q15,'Price list'!A$10:AO$663,18,FALSE)),"",VLOOKUP(Q15,'Price list'!A$10:AO$663,18,FALSE))</f>
        <v/>
      </c>
      <c r="Y15" s="320" t="str">
        <f>IF(ISERROR(VLOOKUP(T15,'Commande Export 2023'!AC:AI,6,FALSE)),"",VLOOKUP(T15,'Commande Export 2023'!AC:AI,6,FALSE))</f>
        <v/>
      </c>
      <c r="Z15" s="320" t="str">
        <f>IF(ISERROR(VLOOKUP(T15,'Commande Export 2023'!AC:AI,7,FALSE)),"",VLOOKUP(T15,'Commande Export 2023'!AC:AI,7,FALSE))</f>
        <v/>
      </c>
      <c r="AA15" s="218" t="str">
        <f t="shared" si="16"/>
        <v/>
      </c>
      <c r="AB15" s="245" t="s">
        <v>1209</v>
      </c>
      <c r="AC15" s="245" t="s">
        <v>45</v>
      </c>
      <c r="AD15" s="245" t="s">
        <v>98</v>
      </c>
      <c r="AE15" s="245" t="s">
        <v>99</v>
      </c>
      <c r="AF15" s="245" t="s">
        <v>48</v>
      </c>
      <c r="AG15" s="245" t="s">
        <v>49</v>
      </c>
      <c r="AH15" s="232" t="s">
        <v>97</v>
      </c>
      <c r="AI15" s="222" t="str">
        <f t="shared" si="1"/>
        <v>RPALB55L2K072R1S12Commande 4</v>
      </c>
      <c r="AJ15" s="222" t="str">
        <f t="shared" si="2"/>
        <v>P0015</v>
      </c>
      <c r="AK15" s="222" t="e">
        <f>'Commande Export 2023'!AF17</f>
        <v>#N/A</v>
      </c>
      <c r="AL15" s="222" t="str">
        <f t="shared" si="3"/>
        <v>Ouest BatteriesLB55L2K072R1S12Commande 4</v>
      </c>
      <c r="AM15" s="222" t="e">
        <f>VLOOKUP(AL15,'Commande Export 2023'!AC:AF,4,FALSE)</f>
        <v>#N/A</v>
      </c>
      <c r="AN15" s="222" t="e">
        <f t="shared" si="4"/>
        <v>#N/A</v>
      </c>
      <c r="AO15" s="222" t="str">
        <f t="shared" si="5"/>
        <v/>
      </c>
      <c r="AP15" s="222" t="e">
        <f>VLOOKUP(AO15,'Price list'!AO:AP,2,FALSE)</f>
        <v>#N/A</v>
      </c>
      <c r="AQ15" s="222" t="str">
        <f t="shared" si="6"/>
        <v/>
      </c>
      <c r="AR15" s="222" t="str">
        <f t="shared" si="7"/>
        <v/>
      </c>
      <c r="AS15" s="665" t="str">
        <f t="shared" si="8"/>
        <v/>
      </c>
      <c r="AT15" s="665">
        <f>SUM($AS$1:AS15)</f>
        <v>0</v>
      </c>
      <c r="AU15" s="665" t="s">
        <v>97</v>
      </c>
      <c r="AV15" s="665">
        <f t="shared" si="0"/>
        <v>0</v>
      </c>
      <c r="AW15" s="666" t="s">
        <v>45</v>
      </c>
      <c r="AX15" s="665">
        <v>35</v>
      </c>
      <c r="AY15" s="665">
        <v>15</v>
      </c>
      <c r="AZ15" s="222" t="str">
        <f t="shared" si="9"/>
        <v/>
      </c>
      <c r="BA15" s="222" t="e">
        <f>VLOOKUP(AZ15,'Price list'!AM:AN,2,FALSE)</f>
        <v>#N/A</v>
      </c>
      <c r="BB15" s="222" t="str">
        <f>IF(ISERROR(VLOOKUP(BA15,'Commande Export 2023'!AC:AG,5,FALSE)),"",VLOOKUP(BA15,'Commande Export 2023'!AC:AG,5,FALSE))</f>
        <v/>
      </c>
      <c r="BC15" s="222" t="str">
        <f t="shared" si="10"/>
        <v>Ouest Batteries</v>
      </c>
    </row>
    <row r="16" spans="1:55" s="232" customFormat="1" ht="18.75" thickBot="1" x14ac:dyDescent="0.3">
      <c r="A16" s="228"/>
      <c r="B16" s="229"/>
      <c r="C16" s="240"/>
      <c r="D16" s="240"/>
      <c r="E16" s="240"/>
      <c r="F16" s="240"/>
      <c r="G16" s="240"/>
      <c r="H16" s="240"/>
      <c r="I16" s="240"/>
      <c r="J16" s="240"/>
      <c r="K16" s="239"/>
      <c r="L16" s="239"/>
      <c r="M16" s="239"/>
      <c r="N16" s="239"/>
      <c r="O16" s="225" t="str">
        <f t="shared" si="11"/>
        <v>Commande 4</v>
      </c>
      <c r="P16" s="228" t="str">
        <f t="shared" si="17"/>
        <v>Ouest Batteries</v>
      </c>
      <c r="Q16" s="616" t="str">
        <f t="shared" si="12"/>
        <v>Ouest Batteries</v>
      </c>
      <c r="R16" s="615" t="str">
        <f>VLOOKUP(Q16,'Price list'!A$10:AO$663,39,FALSE)</f>
        <v>P0082</v>
      </c>
      <c r="S16" s="615" t="str">
        <f t="shared" si="13"/>
        <v>Commande 4</v>
      </c>
      <c r="T16" s="615" t="str">
        <f t="shared" si="14"/>
        <v>Ouest BatteriesCommande 4</v>
      </c>
      <c r="U16" s="320" t="str">
        <f t="shared" si="15"/>
        <v/>
      </c>
      <c r="V16" s="646" t="str">
        <f>IF(ISBLANK(VLOOKUP(Q16,'Price list'!A$10:AO$663,3,FALSE)),"",VLOOKUP(Q16,'Price list'!A$10:AO$663,3,FALSE))</f>
        <v/>
      </c>
      <c r="W16" s="646" t="str">
        <f>IF(ISBLANK(VLOOKUP(Q16,'Price list'!A$10:AO$663,7,FALSE)),"",VLOOKUP(Q16,'Price list'!A$10:AO$663,7,FALSE))</f>
        <v/>
      </c>
      <c r="X16" s="320" t="str">
        <f>IF(ISBLANK(VLOOKUP(Q16,'Price list'!A$10:AO$663,18,FALSE)),"",VLOOKUP(Q16,'Price list'!A$10:AO$663,18,FALSE))</f>
        <v/>
      </c>
      <c r="Y16" s="320" t="str">
        <f>IF(ISERROR(VLOOKUP(T16,'Commande Export 2023'!AC:AI,6,FALSE)),"",VLOOKUP(T16,'Commande Export 2023'!AC:AI,6,FALSE))</f>
        <v/>
      </c>
      <c r="Z16" s="320" t="str">
        <f>IF(ISERROR(VLOOKUP(T16,'Commande Export 2023'!AC:AI,7,FALSE)),"",VLOOKUP(T16,'Commande Export 2023'!AC:AI,7,FALSE))</f>
        <v/>
      </c>
      <c r="AA16" s="218" t="str">
        <f t="shared" si="16"/>
        <v/>
      </c>
      <c r="AB16" s="245" t="s">
        <v>1210</v>
      </c>
      <c r="AC16" s="245" t="s">
        <v>45</v>
      </c>
      <c r="AD16" s="245" t="s">
        <v>101</v>
      </c>
      <c r="AE16" s="245" t="s">
        <v>102</v>
      </c>
      <c r="AF16" s="245" t="s">
        <v>48</v>
      </c>
      <c r="AG16" s="245" t="s">
        <v>49</v>
      </c>
      <c r="AH16" s="232" t="s">
        <v>100</v>
      </c>
      <c r="AI16" s="222" t="str">
        <f t="shared" si="1"/>
        <v>RPALB66B3K072R1S12Commande 4</v>
      </c>
      <c r="AJ16" s="222" t="str">
        <f t="shared" si="2"/>
        <v>P0016</v>
      </c>
      <c r="AK16" s="222" t="e">
        <f>'Commande Export 2023'!AF18</f>
        <v>#N/A</v>
      </c>
      <c r="AL16" s="222" t="str">
        <f t="shared" si="3"/>
        <v>Ouest BatteriesLB66B3K072R1S12Commande 4</v>
      </c>
      <c r="AM16" s="222" t="e">
        <f>VLOOKUP(AL16,'Commande Export 2023'!AC:AF,4,FALSE)</f>
        <v>#N/A</v>
      </c>
      <c r="AN16" s="222" t="e">
        <f t="shared" si="4"/>
        <v>#N/A</v>
      </c>
      <c r="AO16" s="222" t="str">
        <f t="shared" si="5"/>
        <v/>
      </c>
      <c r="AP16" s="222" t="e">
        <f>VLOOKUP(AO16,'Price list'!AO:AP,2,FALSE)</f>
        <v>#N/A</v>
      </c>
      <c r="AQ16" s="222" t="str">
        <f t="shared" si="6"/>
        <v/>
      </c>
      <c r="AR16" s="222" t="str">
        <f t="shared" si="7"/>
        <v/>
      </c>
      <c r="AS16" s="665" t="str">
        <f t="shared" si="8"/>
        <v/>
      </c>
      <c r="AT16" s="665">
        <f>SUM($AS$1:AS16)</f>
        <v>0</v>
      </c>
      <c r="AU16" s="665" t="s">
        <v>100</v>
      </c>
      <c r="AV16" s="665">
        <f t="shared" si="0"/>
        <v>0</v>
      </c>
      <c r="AW16" s="666" t="s">
        <v>45</v>
      </c>
      <c r="AX16" s="665">
        <v>36</v>
      </c>
      <c r="AY16" s="665">
        <v>16</v>
      </c>
      <c r="AZ16" s="222" t="str">
        <f t="shared" si="9"/>
        <v/>
      </c>
      <c r="BA16" s="222" t="e">
        <f>VLOOKUP(AZ16,'Price list'!AM:AN,2,FALSE)</f>
        <v>#N/A</v>
      </c>
      <c r="BB16" s="222" t="str">
        <f>IF(ISERROR(VLOOKUP(BA16,'Commande Export 2023'!AC:AG,5,FALSE)),"",VLOOKUP(BA16,'Commande Export 2023'!AC:AG,5,FALSE))</f>
        <v/>
      </c>
      <c r="BC16" s="222" t="str">
        <f t="shared" si="10"/>
        <v>Ouest Batteries</v>
      </c>
    </row>
    <row r="17" spans="1:55" s="232" customFormat="1" ht="18" x14ac:dyDescent="0.25">
      <c r="A17" s="228"/>
      <c r="B17" s="229"/>
      <c r="C17" s="241" t="s">
        <v>967</v>
      </c>
      <c r="D17" s="240"/>
      <c r="E17" s="240"/>
      <c r="F17" s="240"/>
      <c r="G17" s="240"/>
      <c r="H17" s="240" t="s">
        <v>1549</v>
      </c>
      <c r="I17" s="240"/>
      <c r="J17" s="637"/>
      <c r="K17" s="239"/>
      <c r="L17" s="239"/>
      <c r="M17" s="239"/>
      <c r="N17" s="239"/>
      <c r="O17" s="225" t="str">
        <f t="shared" si="11"/>
        <v>Commande 4</v>
      </c>
      <c r="P17" s="228" t="str">
        <f t="shared" si="17"/>
        <v>Ouest Batteries</v>
      </c>
      <c r="Q17" s="616" t="str">
        <f t="shared" si="12"/>
        <v>Ouest Batteries</v>
      </c>
      <c r="R17" s="615" t="str">
        <f>VLOOKUP(Q17,'Price list'!A$10:AO$663,39,FALSE)</f>
        <v>P0082</v>
      </c>
      <c r="S17" s="615" t="str">
        <f t="shared" si="13"/>
        <v>Commande 4</v>
      </c>
      <c r="T17" s="615" t="str">
        <f t="shared" si="14"/>
        <v>Ouest BatteriesCommande 4</v>
      </c>
      <c r="U17" s="320" t="str">
        <f t="shared" si="15"/>
        <v/>
      </c>
      <c r="V17" s="646" t="str">
        <f>IF(ISBLANK(VLOOKUP(Q17,'Price list'!A$10:AO$663,3,FALSE)),"",VLOOKUP(Q17,'Price list'!A$10:AO$663,3,FALSE))</f>
        <v/>
      </c>
      <c r="W17" s="646" t="str">
        <f>IF(ISBLANK(VLOOKUP(Q17,'Price list'!A$10:AO$663,7,FALSE)),"",VLOOKUP(Q17,'Price list'!A$10:AO$663,7,FALSE))</f>
        <v/>
      </c>
      <c r="X17" s="320" t="str">
        <f>IF(ISBLANK(VLOOKUP(Q17,'Price list'!A$10:AO$663,18,FALSE)),"",VLOOKUP(Q17,'Price list'!A$10:AO$663,18,FALSE))</f>
        <v/>
      </c>
      <c r="Y17" s="320" t="str">
        <f>IF(ISERROR(VLOOKUP(T17,'Commande Export 2023'!AC:AI,6,FALSE)),"",VLOOKUP(T17,'Commande Export 2023'!AC:AI,6,FALSE))</f>
        <v/>
      </c>
      <c r="Z17" s="320" t="str">
        <f>IF(ISERROR(VLOOKUP(T17,'Commande Export 2023'!AC:AI,7,FALSE)),"",VLOOKUP(T17,'Commande Export 2023'!AC:AI,7,FALSE))</f>
        <v/>
      </c>
      <c r="AA17" s="218" t="str">
        <f t="shared" si="16"/>
        <v/>
      </c>
      <c r="AB17" s="245" t="s">
        <v>1211</v>
      </c>
      <c r="AC17" s="245" t="s">
        <v>45</v>
      </c>
      <c r="AD17" s="245" t="s">
        <v>104</v>
      </c>
      <c r="AE17" s="245" t="s">
        <v>105</v>
      </c>
      <c r="AF17" s="245" t="s">
        <v>48</v>
      </c>
      <c r="AG17" s="245" t="s">
        <v>49</v>
      </c>
      <c r="AH17" s="232" t="s">
        <v>103</v>
      </c>
      <c r="AI17" s="222" t="str">
        <f t="shared" si="1"/>
        <v>RPALB66L3K072R1S12Commande 4</v>
      </c>
      <c r="AJ17" s="222" t="str">
        <f t="shared" si="2"/>
        <v>P0017</v>
      </c>
      <c r="AK17" s="222" t="e">
        <f>'Commande Export 2023'!AF19</f>
        <v>#N/A</v>
      </c>
      <c r="AL17" s="222" t="str">
        <f t="shared" si="3"/>
        <v>Ouest BatteriesLB66L3K072R1S12Commande 4</v>
      </c>
      <c r="AM17" s="222" t="e">
        <f>VLOOKUP(AL17,'Commande Export 2023'!AC:AF,4,FALSE)</f>
        <v>#N/A</v>
      </c>
      <c r="AN17" s="222" t="e">
        <f t="shared" si="4"/>
        <v>#N/A</v>
      </c>
      <c r="AO17" s="222" t="str">
        <f t="shared" si="5"/>
        <v/>
      </c>
      <c r="AP17" s="222" t="e">
        <f>VLOOKUP(AO17,'Price list'!AO:AP,2,FALSE)</f>
        <v>#N/A</v>
      </c>
      <c r="AQ17" s="222" t="str">
        <f t="shared" si="6"/>
        <v/>
      </c>
      <c r="AR17" s="222" t="str">
        <f t="shared" si="7"/>
        <v/>
      </c>
      <c r="AS17" s="665" t="str">
        <f t="shared" si="8"/>
        <v/>
      </c>
      <c r="AT17" s="665">
        <f>SUM($AS$1:AS17)</f>
        <v>0</v>
      </c>
      <c r="AU17" s="665" t="s">
        <v>103</v>
      </c>
      <c r="AV17" s="665">
        <f t="shared" si="0"/>
        <v>0</v>
      </c>
      <c r="AW17" s="666" t="s">
        <v>45</v>
      </c>
      <c r="AX17" s="665">
        <v>37</v>
      </c>
      <c r="AY17" s="665">
        <v>17</v>
      </c>
      <c r="AZ17" s="222" t="str">
        <f t="shared" si="9"/>
        <v/>
      </c>
      <c r="BA17" s="222" t="e">
        <f>VLOOKUP(AZ17,'Price list'!AM:AN,2,FALSE)</f>
        <v>#N/A</v>
      </c>
      <c r="BB17" s="222" t="str">
        <f>IF(ISERROR(VLOOKUP(BA17,'Commande Export 2023'!AC:AG,5,FALSE)),"",VLOOKUP(BA17,'Commande Export 2023'!AC:AG,5,FALSE))</f>
        <v/>
      </c>
      <c r="BC17" s="222" t="str">
        <f t="shared" si="10"/>
        <v>Ouest Batteries</v>
      </c>
    </row>
    <row r="18" spans="1:55" s="232" customFormat="1" ht="18" x14ac:dyDescent="0.25">
      <c r="A18" s="228"/>
      <c r="B18" s="229"/>
      <c r="C18" s="242" t="str">
        <f>C11</f>
        <v>OUEST BATTERIES</v>
      </c>
      <c r="D18" s="239"/>
      <c r="E18" s="239"/>
      <c r="F18" s="239"/>
      <c r="G18" s="239"/>
      <c r="H18" s="239" t="str">
        <f>HLOOKUP(M6,'[8]Base facturation'!$C$5:$AAS$66,8,FALSE)</f>
        <v>457 Bis Av. de Paris 79000 Niort</v>
      </c>
      <c r="I18" s="239"/>
      <c r="J18" s="638"/>
      <c r="K18" s="239"/>
      <c r="L18" s="239"/>
      <c r="M18" s="239"/>
      <c r="N18" s="239"/>
      <c r="O18" s="225" t="str">
        <f t="shared" si="11"/>
        <v>Commande 4</v>
      </c>
      <c r="P18" s="228" t="str">
        <f t="shared" si="17"/>
        <v>Ouest Batteries</v>
      </c>
      <c r="Q18" s="616" t="str">
        <f t="shared" si="12"/>
        <v>Ouest Batteries</v>
      </c>
      <c r="R18" s="615" t="str">
        <f>VLOOKUP(Q18,'Price list'!A$10:AO$663,39,FALSE)</f>
        <v>P0082</v>
      </c>
      <c r="S18" s="615" t="str">
        <f t="shared" si="13"/>
        <v>Commande 4</v>
      </c>
      <c r="T18" s="615" t="str">
        <f t="shared" si="14"/>
        <v>Ouest BatteriesCommande 4</v>
      </c>
      <c r="U18" s="320" t="str">
        <f t="shared" si="15"/>
        <v/>
      </c>
      <c r="V18" s="646" t="str">
        <f>IF(ISBLANK(VLOOKUP(Q18,'Price list'!A$10:AO$663,3,FALSE)),"",VLOOKUP(Q18,'Price list'!A$10:AO$663,3,FALSE))</f>
        <v/>
      </c>
      <c r="W18" s="646" t="str">
        <f>IF(ISBLANK(VLOOKUP(Q18,'Price list'!A$10:AO$663,7,FALSE)),"",VLOOKUP(Q18,'Price list'!A$10:AO$663,7,FALSE))</f>
        <v/>
      </c>
      <c r="X18" s="320" t="str">
        <f>IF(ISBLANK(VLOOKUP(Q18,'Price list'!A$10:AO$663,18,FALSE)),"",VLOOKUP(Q18,'Price list'!A$10:AO$663,18,FALSE))</f>
        <v/>
      </c>
      <c r="Y18" s="320" t="str">
        <f>IF(ISERROR(VLOOKUP(T18,'Commande Export 2023'!AC:AI,6,FALSE)),"",VLOOKUP(T18,'Commande Export 2023'!AC:AI,6,FALSE))</f>
        <v/>
      </c>
      <c r="Z18" s="320" t="str">
        <f>IF(ISERROR(VLOOKUP(T18,'Commande Export 2023'!AC:AI,7,FALSE)),"",VLOOKUP(T18,'Commande Export 2023'!AC:AI,7,FALSE))</f>
        <v/>
      </c>
      <c r="AA18" s="218" t="str">
        <f t="shared" si="16"/>
        <v/>
      </c>
      <c r="AB18" s="245" t="s">
        <v>1212</v>
      </c>
      <c r="AC18" s="245" t="s">
        <v>45</v>
      </c>
      <c r="AD18" s="245" t="s">
        <v>107</v>
      </c>
      <c r="AE18" s="245" t="s">
        <v>108</v>
      </c>
      <c r="AF18" s="245" t="s">
        <v>48</v>
      </c>
      <c r="AG18" s="245" t="s">
        <v>49</v>
      </c>
      <c r="AH18" s="232" t="s">
        <v>106</v>
      </c>
      <c r="AI18" s="222" t="str">
        <f t="shared" si="1"/>
        <v>RPALB88L5K072R1S12Commande 4</v>
      </c>
      <c r="AJ18" s="222" t="str">
        <f t="shared" si="2"/>
        <v>P0018</v>
      </c>
      <c r="AK18" s="222" t="e">
        <f>'Commande Export 2023'!AF20</f>
        <v>#N/A</v>
      </c>
      <c r="AL18" s="222" t="str">
        <f t="shared" si="3"/>
        <v>Ouest BatteriesLB88L5K072R1S12Commande 4</v>
      </c>
      <c r="AM18" s="222" t="e">
        <f>VLOOKUP(AL18,'Commande Export 2023'!AC:AF,4,FALSE)</f>
        <v>#N/A</v>
      </c>
      <c r="AN18" s="222" t="e">
        <f t="shared" si="4"/>
        <v>#N/A</v>
      </c>
      <c r="AO18" s="222" t="str">
        <f t="shared" si="5"/>
        <v/>
      </c>
      <c r="AP18" s="222" t="e">
        <f>VLOOKUP(AO18,'Price list'!AO:AP,2,FALSE)</f>
        <v>#N/A</v>
      </c>
      <c r="AQ18" s="222" t="str">
        <f t="shared" si="6"/>
        <v/>
      </c>
      <c r="AR18" s="222" t="str">
        <f t="shared" si="7"/>
        <v/>
      </c>
      <c r="AS18" s="665" t="str">
        <f t="shared" si="8"/>
        <v/>
      </c>
      <c r="AT18" s="665">
        <f>SUM($AS$1:AS18)</f>
        <v>0</v>
      </c>
      <c r="AU18" s="665" t="s">
        <v>106</v>
      </c>
      <c r="AV18" s="665">
        <f t="shared" si="0"/>
        <v>0</v>
      </c>
      <c r="AW18" s="666" t="s">
        <v>45</v>
      </c>
      <c r="AX18" s="665">
        <v>38</v>
      </c>
      <c r="AY18" s="665">
        <v>18</v>
      </c>
      <c r="AZ18" s="222" t="str">
        <f t="shared" si="9"/>
        <v/>
      </c>
      <c r="BA18" s="222" t="e">
        <f>VLOOKUP(AZ18,'Price list'!AM:AN,2,FALSE)</f>
        <v>#N/A</v>
      </c>
      <c r="BB18" s="222" t="str">
        <f>IF(ISERROR(VLOOKUP(BA18,'Commande Export 2023'!AC:AG,5,FALSE)),"",VLOOKUP(BA18,'Commande Export 2023'!AC:AG,5,FALSE))</f>
        <v/>
      </c>
      <c r="BC18" s="222" t="str">
        <f t="shared" si="10"/>
        <v>Ouest Batteries</v>
      </c>
    </row>
    <row r="19" spans="1:55" s="232" customFormat="1" ht="18.75" customHeight="1" thickBot="1" x14ac:dyDescent="0.3">
      <c r="A19" s="228"/>
      <c r="B19" s="229"/>
      <c r="C19" s="782" t="str">
        <f>C12</f>
        <v>6 AV DU LAC  37550  SAINT-AVERTIN</v>
      </c>
      <c r="D19" s="783"/>
      <c r="E19" s="783"/>
      <c r="F19" s="783"/>
      <c r="G19" s="783"/>
      <c r="H19" s="783"/>
      <c r="I19" s="783"/>
      <c r="J19" s="784"/>
      <c r="K19" s="239"/>
      <c r="L19" s="239"/>
      <c r="M19" s="239"/>
      <c r="N19" s="239"/>
      <c r="O19" s="225" t="str">
        <f t="shared" si="11"/>
        <v>Commande 4</v>
      </c>
      <c r="P19" s="228" t="str">
        <f t="shared" si="17"/>
        <v>Ouest Batteries</v>
      </c>
      <c r="Q19" s="616" t="str">
        <f t="shared" si="12"/>
        <v>Ouest Batteries</v>
      </c>
      <c r="R19" s="615" t="str">
        <f>VLOOKUP(Q19,'Price list'!A$10:AO$663,39,FALSE)</f>
        <v>P0082</v>
      </c>
      <c r="S19" s="615" t="str">
        <f t="shared" si="13"/>
        <v>Commande 4</v>
      </c>
      <c r="T19" s="615" t="str">
        <f t="shared" si="14"/>
        <v>Ouest BatteriesCommande 4</v>
      </c>
      <c r="U19" s="320" t="str">
        <f t="shared" si="15"/>
        <v/>
      </c>
      <c r="V19" s="646" t="str">
        <f>IF(ISBLANK(VLOOKUP(Q19,'Price list'!A$10:AO$663,3,FALSE)),"",VLOOKUP(Q19,'Price list'!A$10:AO$663,3,FALSE))</f>
        <v/>
      </c>
      <c r="W19" s="646" t="str">
        <f>IF(ISBLANK(VLOOKUP(Q19,'Price list'!A$10:AO$663,7,FALSE)),"",VLOOKUP(Q19,'Price list'!A$10:AO$663,7,FALSE))</f>
        <v/>
      </c>
      <c r="X19" s="320" t="str">
        <f>IF(ISBLANK(VLOOKUP(Q19,'Price list'!A$10:AO$663,18,FALSE)),"",VLOOKUP(Q19,'Price list'!A$10:AO$663,18,FALSE))</f>
        <v/>
      </c>
      <c r="Y19" s="320" t="str">
        <f>IF(ISERROR(VLOOKUP(T19,'Commande Export 2023'!AC:AI,6,FALSE)),"",VLOOKUP(T19,'Commande Export 2023'!AC:AI,6,FALSE))</f>
        <v/>
      </c>
      <c r="Z19" s="320" t="str">
        <f>IF(ISERROR(VLOOKUP(T19,'Commande Export 2023'!AC:AI,7,FALSE)),"",VLOOKUP(T19,'Commande Export 2023'!AC:AI,7,FALSE))</f>
        <v/>
      </c>
      <c r="AA19" s="218" t="str">
        <f t="shared" si="16"/>
        <v/>
      </c>
      <c r="AB19" s="245" t="s">
        <v>1213</v>
      </c>
      <c r="AC19" s="245" t="s">
        <v>45</v>
      </c>
      <c r="AD19" s="245">
        <v>62545</v>
      </c>
      <c r="AE19" s="245" t="s">
        <v>110</v>
      </c>
      <c r="AF19" s="245" t="s">
        <v>111</v>
      </c>
      <c r="AG19" s="245" t="s">
        <v>49</v>
      </c>
      <c r="AH19" s="232" t="s">
        <v>109</v>
      </c>
      <c r="AI19" s="222" t="str">
        <f t="shared" si="1"/>
        <v>RPAMSP89AF003L1S13Commande 4</v>
      </c>
      <c r="AJ19" s="222" t="str">
        <f t="shared" si="2"/>
        <v>P0019</v>
      </c>
      <c r="AK19" s="222" t="e">
        <f>'Commande Export 2023'!AF21</f>
        <v>#N/A</v>
      </c>
      <c r="AL19" s="222" t="str">
        <f t="shared" si="3"/>
        <v>Ouest BatteriesMSP89AF003L1S13Commande 4</v>
      </c>
      <c r="AM19" s="222" t="e">
        <f>VLOOKUP(AL19,'Commande Export 2023'!AC:AF,4,FALSE)</f>
        <v>#N/A</v>
      </c>
      <c r="AN19" s="222" t="e">
        <f t="shared" si="4"/>
        <v>#N/A</v>
      </c>
      <c r="AO19" s="222" t="str">
        <f t="shared" si="5"/>
        <v/>
      </c>
      <c r="AP19" s="222" t="e">
        <f>VLOOKUP(AO19,'Price list'!AO:AP,2,FALSE)</f>
        <v>#N/A</v>
      </c>
      <c r="AQ19" s="222" t="str">
        <f t="shared" si="6"/>
        <v/>
      </c>
      <c r="AR19" s="222" t="str">
        <f t="shared" si="7"/>
        <v/>
      </c>
      <c r="AS19" s="665" t="str">
        <f t="shared" si="8"/>
        <v/>
      </c>
      <c r="AT19" s="665">
        <f>SUM($AS$1:AS19)</f>
        <v>0</v>
      </c>
      <c r="AU19" s="665" t="s">
        <v>109</v>
      </c>
      <c r="AV19" s="665">
        <f t="shared" si="0"/>
        <v>0</v>
      </c>
      <c r="AW19" s="666" t="s">
        <v>45</v>
      </c>
      <c r="AX19" s="665">
        <v>39</v>
      </c>
      <c r="AY19" s="665">
        <v>19</v>
      </c>
      <c r="AZ19" s="222" t="str">
        <f t="shared" si="9"/>
        <v/>
      </c>
      <c r="BA19" s="222" t="e">
        <f>VLOOKUP(AZ19,'Price list'!AM:AN,2,FALSE)</f>
        <v>#N/A</v>
      </c>
      <c r="BB19" s="222" t="str">
        <f>IF(ISERROR(VLOOKUP(BA19,'Commande Export 2023'!AC:AG,5,FALSE)),"",VLOOKUP(BA19,'Commande Export 2023'!AC:AG,5,FALSE))</f>
        <v/>
      </c>
      <c r="BC19" s="222" t="str">
        <f t="shared" si="10"/>
        <v>Ouest Batteries</v>
      </c>
    </row>
    <row r="20" spans="1:55" s="232" customFormat="1" x14ac:dyDescent="0.25">
      <c r="B20" s="229"/>
      <c r="C20" s="639"/>
      <c r="D20" s="776" t="s">
        <v>1170</v>
      </c>
      <c r="E20" s="777"/>
      <c r="F20" s="777"/>
      <c r="G20" s="777"/>
      <c r="H20" s="777"/>
      <c r="I20" s="777"/>
      <c r="J20" s="778"/>
      <c r="K20" s="244"/>
      <c r="R20" s="239"/>
      <c r="S20" s="239"/>
      <c r="T20" s="239"/>
      <c r="U20" s="320" t="str">
        <f t="shared" si="15"/>
        <v/>
      </c>
      <c r="V20" s="646"/>
      <c r="W20"/>
      <c r="X20"/>
      <c r="Y20" s="320"/>
      <c r="Z20" s="320" t="str">
        <f>IF(ISERROR(VLOOKUP(T20,'Commande Export 2023'!AC:AI,7,FALSE)),"",VLOOKUP(T20,'Commande Export 2023'!AC:AI,7,FALSE))</f>
        <v/>
      </c>
      <c r="AA20"/>
      <c r="AB20" s="245" t="s">
        <v>1214</v>
      </c>
      <c r="AC20" s="245" t="s">
        <v>45</v>
      </c>
      <c r="AD20" s="245">
        <v>64317</v>
      </c>
      <c r="AE20" s="245" t="s">
        <v>115</v>
      </c>
      <c r="AF20" s="245" t="s">
        <v>111</v>
      </c>
      <c r="AG20" s="245" t="s">
        <v>49</v>
      </c>
      <c r="AH20" s="232" t="s">
        <v>114</v>
      </c>
      <c r="AI20" s="222" t="str">
        <f t="shared" si="1"/>
        <v>RPAMSP90BF003L1S13Commande 4</v>
      </c>
      <c r="AJ20" s="222" t="str">
        <f t="shared" si="2"/>
        <v>P0020</v>
      </c>
      <c r="AK20" s="222" t="e">
        <f>'Commande Export 2023'!AF22</f>
        <v>#N/A</v>
      </c>
      <c r="AL20" s="222" t="str">
        <f t="shared" si="3"/>
        <v>Ouest BatteriesMSP90BF003L1S13Commande 4</v>
      </c>
      <c r="AM20" s="222" t="e">
        <f>VLOOKUP(AL20,'Commande Export 2023'!AC:AF,4,FALSE)</f>
        <v>#N/A</v>
      </c>
      <c r="AN20" s="222" t="e">
        <f t="shared" si="4"/>
        <v>#N/A</v>
      </c>
      <c r="AO20" s="222" t="str">
        <f t="shared" si="5"/>
        <v/>
      </c>
      <c r="AP20" s="222" t="e">
        <f>VLOOKUP(AO20,'Price list'!AO:AP,2,FALSE)</f>
        <v>#N/A</v>
      </c>
      <c r="AQ20" s="222" t="str">
        <f t="shared" si="6"/>
        <v/>
      </c>
      <c r="AR20" s="222" t="str">
        <f t="shared" si="7"/>
        <v/>
      </c>
      <c r="AS20" s="665" t="str">
        <f t="shared" si="8"/>
        <v/>
      </c>
      <c r="AT20" s="665">
        <f>SUM($AS$1:AS20)</f>
        <v>0</v>
      </c>
      <c r="AU20" s="665" t="s">
        <v>114</v>
      </c>
      <c r="AV20" s="665">
        <f t="shared" si="0"/>
        <v>0</v>
      </c>
      <c r="AW20" s="666" t="s">
        <v>45</v>
      </c>
      <c r="AX20" s="665">
        <v>40</v>
      </c>
      <c r="AY20" s="665">
        <v>20</v>
      </c>
      <c r="AZ20" s="222" t="str">
        <f t="shared" si="9"/>
        <v/>
      </c>
      <c r="BA20" s="222" t="e">
        <f>VLOOKUP(AZ20,'Price list'!AM:AN,2,FALSE)</f>
        <v>#N/A</v>
      </c>
      <c r="BB20" s="222" t="str">
        <f>IF(ISERROR(VLOOKUP(BA20,'Commande Export 2023'!AC:AG,5,FALSE)),"",VLOOKUP(BA20,'Commande Export 2023'!AC:AG,5,FALSE))</f>
        <v/>
      </c>
      <c r="BC20" s="222" t="str">
        <f t="shared" si="10"/>
        <v>Ouest Batteries</v>
      </c>
    </row>
    <row r="21" spans="1:55" ht="21.75" thickBot="1" x14ac:dyDescent="0.4">
      <c r="B21" s="229"/>
      <c r="C21" s="243"/>
      <c r="D21" s="785" t="str">
        <f>CONCATENATE("RELATED TO INVOICE ",M6)</f>
        <v>RELATED TO INVOICE FN230090</v>
      </c>
      <c r="E21" s="786"/>
      <c r="F21" s="786"/>
      <c r="G21" s="786"/>
      <c r="H21" s="786"/>
      <c r="I21" s="786"/>
      <c r="J21" s="787"/>
      <c r="K21" s="244"/>
      <c r="L21" s="244"/>
      <c r="M21" s="244"/>
      <c r="N21" s="244"/>
      <c r="O21" s="244"/>
      <c r="P21" s="244"/>
      <c r="Q21" s="244"/>
      <c r="R21" s="239"/>
      <c r="S21" s="239"/>
      <c r="T21" s="239"/>
      <c r="U21" s="320" t="str">
        <f t="shared" si="15"/>
        <v/>
      </c>
      <c r="V21" s="646"/>
      <c r="W21"/>
      <c r="X21"/>
      <c r="Y21" s="320"/>
      <c r="Z21" s="320" t="str">
        <f>IF(ISERROR(VLOOKUP(T21,'Commande Export 2023'!AC:AI,7,FALSE)),"",VLOOKUP(T21,'Commande Export 2023'!AC:AI,7,FALSE))</f>
        <v/>
      </c>
      <c r="AA21"/>
      <c r="AB21" s="245" t="s">
        <v>1215</v>
      </c>
      <c r="AC21" s="245" t="s">
        <v>45</v>
      </c>
      <c r="AD21" s="245">
        <v>67043</v>
      </c>
      <c r="AE21" s="245" t="s">
        <v>118</v>
      </c>
      <c r="AF21" s="245" t="s">
        <v>111</v>
      </c>
      <c r="AG21" s="245" t="s">
        <v>49</v>
      </c>
      <c r="AH21" s="232" t="s">
        <v>117</v>
      </c>
      <c r="AI21" s="222" t="str">
        <f t="shared" si="1"/>
        <v>RPAMSP12BF003L1S13Commande 4</v>
      </c>
      <c r="AJ21" s="222" t="str">
        <f t="shared" si="2"/>
        <v>P0021</v>
      </c>
      <c r="AK21" s="222" t="e">
        <f>'Commande Export 2023'!AF23</f>
        <v>#N/A</v>
      </c>
      <c r="AL21" s="222" t="str">
        <f t="shared" si="3"/>
        <v>Ouest BatteriesMSP12BF003L1S13Commande 4</v>
      </c>
      <c r="AM21" s="222" t="e">
        <f>VLOOKUP(AL21,'Commande Export 2023'!AC:AF,4,FALSE)</f>
        <v>#N/A</v>
      </c>
      <c r="AN21" s="222" t="e">
        <f t="shared" si="4"/>
        <v>#N/A</v>
      </c>
      <c r="AO21" s="222" t="str">
        <f t="shared" si="5"/>
        <v/>
      </c>
      <c r="AP21" s="222" t="e">
        <f>VLOOKUP(AO21,'Price list'!AO:AP,2,FALSE)</f>
        <v>#N/A</v>
      </c>
      <c r="AQ21" s="222" t="str">
        <f t="shared" si="6"/>
        <v/>
      </c>
      <c r="AR21" s="222" t="str">
        <f t="shared" si="7"/>
        <v/>
      </c>
      <c r="AS21" s="665" t="str">
        <f t="shared" si="8"/>
        <v/>
      </c>
      <c r="AT21" s="665">
        <f>SUM($AS$1:AS21)</f>
        <v>0</v>
      </c>
      <c r="AU21" s="665" t="s">
        <v>117</v>
      </c>
      <c r="AV21" s="665">
        <f t="shared" si="0"/>
        <v>0</v>
      </c>
      <c r="AW21" s="666" t="s">
        <v>45</v>
      </c>
      <c r="AX21" s="665">
        <v>41</v>
      </c>
      <c r="AY21" s="665">
        <v>21</v>
      </c>
      <c r="AZ21" s="222" t="str">
        <f t="shared" si="9"/>
        <v/>
      </c>
      <c r="BA21" s="222" t="e">
        <f>VLOOKUP(AZ21,'Price list'!AM:AN,2,FALSE)</f>
        <v>#N/A</v>
      </c>
      <c r="BB21" s="222" t="str">
        <f>IF(ISERROR(VLOOKUP(BA21,'Commande Export 2023'!AC:AG,5,FALSE)),"",VLOOKUP(BA21,'Commande Export 2023'!AC:AG,5,FALSE))</f>
        <v/>
      </c>
      <c r="BC21" s="222" t="str">
        <f t="shared" si="10"/>
        <v>Ouest Batteries</v>
      </c>
    </row>
    <row r="22" spans="1:55" ht="77.25" customHeight="1" thickBot="1" x14ac:dyDescent="0.4">
      <c r="B22" s="229"/>
      <c r="C22" s="243"/>
      <c r="D22" s="770" t="str">
        <f>CONCATENATE(L11," : ",M11)</f>
        <v>Description : Starter Batteries</v>
      </c>
      <c r="E22" s="771"/>
      <c r="F22" s="771"/>
      <c r="G22" s="771"/>
      <c r="H22" s="771"/>
      <c r="I22" s="771"/>
      <c r="J22" s="772"/>
      <c r="K22" s="647"/>
      <c r="L22" s="244"/>
      <c r="M22" s="244"/>
      <c r="N22" s="244"/>
      <c r="O22" s="244"/>
      <c r="P22" s="244"/>
      <c r="Q22" s="244"/>
      <c r="R22" s="244"/>
      <c r="S22" s="244"/>
      <c r="T22" s="244"/>
      <c r="U22" s="320" t="str">
        <f t="shared" si="15"/>
        <v/>
      </c>
      <c r="V22" s="646"/>
      <c r="W22"/>
      <c r="X22"/>
      <c r="Y22" s="320"/>
      <c r="Z22" s="320" t="str">
        <f>IF(ISERROR(VLOOKUP(T22,'Commande Export 2023'!AC:AI,7,FALSE)),"",VLOOKUP(T22,'Commande Export 2023'!AC:AI,7,FALSE))</f>
        <v/>
      </c>
      <c r="AA22"/>
      <c r="AB22" s="245" t="s">
        <v>1216</v>
      </c>
      <c r="AC22" s="245" t="s">
        <v>45</v>
      </c>
      <c r="AD22" s="245">
        <v>70027</v>
      </c>
      <c r="AE22" s="245" t="s">
        <v>120</v>
      </c>
      <c r="AF22" s="245" t="s">
        <v>111</v>
      </c>
      <c r="AG22" s="245" t="s">
        <v>49</v>
      </c>
      <c r="AH22" s="232" t="s">
        <v>119</v>
      </c>
      <c r="AI22" s="222" t="str">
        <f t="shared" si="1"/>
        <v>RPAML34CF00L1S13Commande 4</v>
      </c>
      <c r="AJ22" s="222" t="str">
        <f t="shared" si="2"/>
        <v>P0022</v>
      </c>
      <c r="AK22" s="222" t="e">
        <f>'Commande Export 2023'!AF24</f>
        <v>#N/A</v>
      </c>
      <c r="AL22" s="222" t="str">
        <f t="shared" si="3"/>
        <v>Ouest BatteriesML34CF00L1S13Commande 4</v>
      </c>
      <c r="AM22" s="222" t="e">
        <f>VLOOKUP(AL22,'Commande Export 2023'!AC:AF,4,FALSE)</f>
        <v>#N/A</v>
      </c>
      <c r="AN22" s="222" t="e">
        <f t="shared" si="4"/>
        <v>#N/A</v>
      </c>
      <c r="AO22" s="222" t="str">
        <f t="shared" si="5"/>
        <v/>
      </c>
      <c r="AP22" s="222" t="e">
        <f>VLOOKUP(AO22,'Price list'!AO:AP,2,FALSE)</f>
        <v>#N/A</v>
      </c>
      <c r="AQ22" s="222" t="str">
        <f t="shared" si="6"/>
        <v/>
      </c>
      <c r="AR22" s="222" t="str">
        <f t="shared" si="7"/>
        <v/>
      </c>
      <c r="AS22" s="665" t="str">
        <f t="shared" si="8"/>
        <v/>
      </c>
      <c r="AT22" s="665">
        <f>SUM($AS$1:AS22)</f>
        <v>0</v>
      </c>
      <c r="AU22" s="665" t="s">
        <v>119</v>
      </c>
      <c r="AV22" s="665">
        <f t="shared" si="0"/>
        <v>0</v>
      </c>
      <c r="AW22" s="666" t="s">
        <v>45</v>
      </c>
      <c r="AX22" s="665">
        <v>42</v>
      </c>
      <c r="AY22" s="665">
        <v>22</v>
      </c>
      <c r="AZ22" s="222" t="str">
        <f t="shared" si="9"/>
        <v/>
      </c>
      <c r="BA22" s="222" t="e">
        <f>VLOOKUP(AZ22,'Price list'!AM:AN,2,FALSE)</f>
        <v>#N/A</v>
      </c>
      <c r="BB22" s="222" t="str">
        <f>IF(ISERROR(VLOOKUP(BA22,'Commande Export 2023'!AC:AG,5,FALSE)),"",VLOOKUP(BA22,'Commande Export 2023'!AC:AG,5,FALSE))</f>
        <v/>
      </c>
      <c r="BC22" s="222" t="str">
        <f t="shared" si="10"/>
        <v>Ouest Batteries</v>
      </c>
    </row>
    <row r="23" spans="1:55" ht="42" x14ac:dyDescent="0.25">
      <c r="A23" s="246"/>
      <c r="B23" s="229"/>
      <c r="C23" s="247"/>
      <c r="D23" s="248" t="s">
        <v>968</v>
      </c>
      <c r="E23" s="263" t="s">
        <v>9</v>
      </c>
      <c r="F23" s="263" t="s">
        <v>951</v>
      </c>
      <c r="G23" s="249" t="s">
        <v>952</v>
      </c>
      <c r="H23" s="249" t="s">
        <v>1191</v>
      </c>
      <c r="I23" s="249" t="s">
        <v>971</v>
      </c>
      <c r="J23" s="641" t="s">
        <v>972</v>
      </c>
      <c r="K23" s="250"/>
      <c r="L23" s="250"/>
      <c r="M23" s="250"/>
      <c r="N23" s="250"/>
      <c r="O23" s="250"/>
      <c r="P23" s="250"/>
      <c r="Q23" s="250"/>
      <c r="R23" s="250"/>
      <c r="S23" s="250"/>
      <c r="T23" s="250"/>
      <c r="U23"/>
      <c r="V23"/>
      <c r="W23"/>
      <c r="X23"/>
      <c r="Y23"/>
      <c r="Z23"/>
      <c r="AA23"/>
      <c r="AB23" s="245" t="s">
        <v>45</v>
      </c>
      <c r="AC23" s="245" t="s">
        <v>45</v>
      </c>
      <c r="AH23" s="232" t="s">
        <v>122</v>
      </c>
      <c r="AI23" s="222" t="str">
        <f t="shared" si="1"/>
        <v>RPACommande 4</v>
      </c>
      <c r="AJ23" s="222" t="str">
        <f t="shared" si="2"/>
        <v>P0023</v>
      </c>
      <c r="AK23" s="222" t="e">
        <f>'Commande Export 2023'!AF25</f>
        <v>#N/A</v>
      </c>
      <c r="AL23" s="222" t="str">
        <f t="shared" si="3"/>
        <v>Ouest BatteriesCommande 4</v>
      </c>
      <c r="AM23" s="222" t="e">
        <f>VLOOKUP(AL23,'Commande Export 2023'!AC:AF,4,FALSE)</f>
        <v>#N/A</v>
      </c>
      <c r="AN23" s="222" t="e">
        <f t="shared" si="4"/>
        <v>#N/A</v>
      </c>
      <c r="AO23" s="222" t="str">
        <f t="shared" si="5"/>
        <v/>
      </c>
      <c r="AP23" s="222" t="e">
        <f>VLOOKUP(AO23,'Price list'!AO:AP,2,FALSE)</f>
        <v>#N/A</v>
      </c>
      <c r="AQ23" s="222" t="str">
        <f t="shared" si="6"/>
        <v/>
      </c>
      <c r="AR23" s="222" t="str">
        <f t="shared" si="7"/>
        <v/>
      </c>
      <c r="AS23" s="665" t="str">
        <f t="shared" si="8"/>
        <v/>
      </c>
      <c r="AT23" s="665">
        <f>SUM($AS$1:AS23)</f>
        <v>0</v>
      </c>
      <c r="AU23" s="665" t="s">
        <v>122</v>
      </c>
      <c r="AV23" s="665">
        <f t="shared" si="0"/>
        <v>0</v>
      </c>
      <c r="AW23" s="666" t="s">
        <v>45</v>
      </c>
      <c r="AX23" s="665">
        <v>43</v>
      </c>
      <c r="AY23" s="665">
        <v>23</v>
      </c>
      <c r="AZ23" s="222" t="str">
        <f t="shared" si="9"/>
        <v/>
      </c>
      <c r="BA23" s="222" t="e">
        <f>VLOOKUP(AZ23,'Price list'!AM:AN,2,FALSE)</f>
        <v>#N/A</v>
      </c>
      <c r="BB23" s="222" t="str">
        <f>IF(ISERROR(VLOOKUP(BA23,'Commande Export 2023'!AC:AG,5,FALSE)),"",VLOOKUP(BA23,'Commande Export 2023'!AC:AG,5,FALSE))</f>
        <v/>
      </c>
      <c r="BC23" s="222" t="str">
        <f t="shared" si="10"/>
        <v>Ouest Batteries</v>
      </c>
    </row>
    <row r="24" spans="1:55" ht="20.100000000000001" customHeight="1" x14ac:dyDescent="0.35">
      <c r="B24" s="229"/>
      <c r="C24" s="251"/>
      <c r="D24" s="640">
        <v>1</v>
      </c>
      <c r="E24" s="642" t="str" cm="1">
        <f t="array" ref="E24">IF(ISERROR(_xlfn.IFS((D24&lt;=AA$7),U$7,D24&lt;=AA$8,U$8,D24&lt;=AA$9,U$9,D24&lt;=AA$10,U$10,D24&lt;=AA$11,U$11,D24&lt;=AA$12,U$12,D24&lt;=AA$13,U$13,D24&lt;=AA$14,U$14,D24&lt;=AA$15,U$15,D24&lt;=AA$16,U$16,D24&lt;=AA$17,U$17,D24&lt;=AA$18,U$18,D24&lt;=AA19,U$19)),"",_xlfn.IFS((D24&lt;=AA$7),U$7,D24&lt;=AA$8,U$8,D24&lt;=AA$9,U$9,D24&lt;=AA$10,U$10,D24&lt;=AA$11,U$11,D24&lt;=AA$12,U$12,D24&lt;=AA$13,U$13,D24&lt;=AA$14,U$14,D24&lt;=AA$15,U$15,D24&lt;=AA$16,U$16,D24&lt;=AA$17,U$17,D24&lt;=AA$18,U$18,D24&lt;=AA19,U$19))</f>
        <v>LB55L1W172R1Z55</v>
      </c>
      <c r="F24" s="643" t="str">
        <f t="shared" ref="F24:F53" si="18">IF(ISERROR(VLOOKUP(E24,U:AA,2,FALSE)),"",VLOOKUP(E24,U:AA,2,FALSE))</f>
        <v>SMF 55027</v>
      </c>
      <c r="G24" s="643" t="str">
        <f t="shared" ref="G24:G53" si="19">IF(ISBLANK(VLOOKUP(E24,U:AA,3,FALSE)),"",VLOOKUP(E24,U:AA,3,FALSE))</f>
        <v>222PLUSMF</v>
      </c>
      <c r="H24" s="643">
        <f t="shared" ref="H24:H53" si="20">IF(ISERROR(VLOOKUP(E24,U:AA,5,FALSE)),"",VLOOKUP(E24,U:AA,5,FALSE))</f>
        <v>72</v>
      </c>
      <c r="I24" s="644">
        <f t="shared" ref="I24:I53" si="21">IF(ISERROR(VLOOKUP(E24,U:AA,4,FALSE)*H24),"",VLOOKUP(E24,U:AA,4,FALSE)*H24)</f>
        <v>903.96</v>
      </c>
      <c r="J24" s="644">
        <f t="shared" ref="J24:J53" si="22">IF(ISERROR(I24+$M$12),"",I24+$M$12)</f>
        <v>928.96</v>
      </c>
      <c r="K24" s="648"/>
      <c r="U24" s="254">
        <f t="shared" ref="U24:U53" si="23">+D24</f>
        <v>1</v>
      </c>
      <c r="V24" s="254" t="str">
        <f t="shared" ref="V24:V53" si="24">+E24</f>
        <v>LB55L1W172R1Z55</v>
      </c>
      <c r="W24" s="254" t="str">
        <f t="shared" ref="W24:W53" si="25">F24</f>
        <v>SMF 55027</v>
      </c>
      <c r="X24" s="254" t="str">
        <f t="shared" ref="X24:X53" si="26">+G24</f>
        <v>222PLUSMF</v>
      </c>
      <c r="Y24" s="254">
        <f t="shared" ref="Y24:Y53" si="27">+H24</f>
        <v>72</v>
      </c>
      <c r="Z24"/>
      <c r="AA24"/>
      <c r="AB24" s="245" t="s">
        <v>45</v>
      </c>
      <c r="AC24" s="245" t="s">
        <v>45</v>
      </c>
      <c r="AH24" s="232" t="s">
        <v>123</v>
      </c>
      <c r="AI24" s="222" t="str">
        <f t="shared" si="1"/>
        <v>RPACommande 4</v>
      </c>
      <c r="AJ24" s="222" t="str">
        <f t="shared" si="2"/>
        <v>P0024</v>
      </c>
      <c r="AK24" s="222" t="e">
        <f>'Commande Export 2023'!AF26</f>
        <v>#N/A</v>
      </c>
      <c r="AL24" s="222" t="str">
        <f t="shared" si="3"/>
        <v>Ouest BatteriesCommande 4</v>
      </c>
      <c r="AM24" s="222" t="e">
        <f>VLOOKUP(AL24,'Commande Export 2023'!AC:AF,4,FALSE)</f>
        <v>#N/A</v>
      </c>
      <c r="AN24" s="222" t="e">
        <f t="shared" si="4"/>
        <v>#N/A</v>
      </c>
      <c r="AO24" s="222" t="str">
        <f t="shared" si="5"/>
        <v/>
      </c>
      <c r="AP24" s="222" t="e">
        <f>VLOOKUP(AO24,'Price list'!AO:AP,2,FALSE)</f>
        <v>#N/A</v>
      </c>
      <c r="AQ24" s="222" t="str">
        <f t="shared" si="6"/>
        <v/>
      </c>
      <c r="AR24" s="222" t="str">
        <f t="shared" si="7"/>
        <v/>
      </c>
      <c r="AS24" s="665" t="str">
        <f t="shared" si="8"/>
        <v/>
      </c>
      <c r="AT24" s="665">
        <f>SUM($AS$1:AS24)</f>
        <v>0</v>
      </c>
      <c r="AU24" s="665" t="s">
        <v>123</v>
      </c>
      <c r="AV24" s="665">
        <f t="shared" si="0"/>
        <v>0</v>
      </c>
      <c r="AW24" s="666" t="s">
        <v>45</v>
      </c>
      <c r="AX24" s="665">
        <v>44</v>
      </c>
      <c r="AY24" s="665">
        <v>24</v>
      </c>
      <c r="AZ24" s="222" t="str">
        <f t="shared" si="9"/>
        <v/>
      </c>
      <c r="BA24" s="222" t="e">
        <f>VLOOKUP(AZ24,'Price list'!AM:AN,2,FALSE)</f>
        <v>#N/A</v>
      </c>
      <c r="BB24" s="222" t="str">
        <f>IF(ISERROR(VLOOKUP(BA24,'Commande Export 2023'!AC:AG,5,FALSE)),"",VLOOKUP(BA24,'Commande Export 2023'!AC:AG,5,FALSE))</f>
        <v/>
      </c>
      <c r="BC24" s="222" t="str">
        <f t="shared" si="10"/>
        <v>Ouest Batteries</v>
      </c>
    </row>
    <row r="25" spans="1:55" ht="20.100000000000001" customHeight="1" x14ac:dyDescent="0.35">
      <c r="B25" s="229"/>
      <c r="C25" s="251"/>
      <c r="D25" s="640">
        <v>2</v>
      </c>
      <c r="E25" s="642" t="str" cm="1">
        <f t="array" ref="E25">IF(ISERROR(_xlfn.IFS((D25&lt;=AA$7),U$7,D25&lt;=AA$8,U$8,D25&lt;=AA$9,U$9,D25&lt;=AA$10,U$10,D25&lt;=AA$11,U$11,D25&lt;=AA$12,U$12,D25&lt;=AA$13,U$13,D25&lt;=AA$14,U$14,D25&lt;=AA$15,U$15,D25&lt;=AA$16,U$16,D25&lt;=AA$17,U$17,D25&lt;=AA$18,U$18,D25&lt;=AA20,U$19)),"",_xlfn.IFS((D25&lt;=AA$7),U$7,D25&lt;=AA$8,U$8,D25&lt;=AA$9,U$9,D25&lt;=AA$10,U$10,D25&lt;=AA$11,U$11,D25&lt;=AA$12,U$12,D25&lt;=AA$13,U$13,D25&lt;=AA$14,U$14,D25&lt;=AA$15,U$15,D25&lt;=AA$16,U$16,D25&lt;=AA$17,U$17,D25&lt;=AA$18,U$18,D25&lt;=AA20,U$19))</f>
        <v>LB55L1W172R1Z55</v>
      </c>
      <c r="F25" s="643" t="str">
        <f t="shared" si="18"/>
        <v>SMF 55027</v>
      </c>
      <c r="G25" s="643" t="str">
        <f t="shared" si="19"/>
        <v>222PLUSMF</v>
      </c>
      <c r="H25" s="643">
        <f t="shared" si="20"/>
        <v>72</v>
      </c>
      <c r="I25" s="644">
        <f t="shared" si="21"/>
        <v>903.96</v>
      </c>
      <c r="J25" s="644">
        <f t="shared" si="22"/>
        <v>928.96</v>
      </c>
      <c r="K25" s="648"/>
      <c r="U25" s="254">
        <f t="shared" si="23"/>
        <v>2</v>
      </c>
      <c r="V25" s="254" t="str">
        <f t="shared" si="24"/>
        <v>LB55L1W172R1Z55</v>
      </c>
      <c r="W25" s="254" t="str">
        <f t="shared" si="25"/>
        <v>SMF 55027</v>
      </c>
      <c r="X25" s="254" t="str">
        <f t="shared" si="26"/>
        <v>222PLUSMF</v>
      </c>
      <c r="Y25" s="254">
        <f t="shared" si="27"/>
        <v>72</v>
      </c>
      <c r="Z25"/>
      <c r="AA25"/>
      <c r="AB25" s="245" t="s">
        <v>45</v>
      </c>
      <c r="AC25" s="245" t="s">
        <v>45</v>
      </c>
      <c r="AH25" s="232" t="s">
        <v>124</v>
      </c>
      <c r="AI25" s="222" t="str">
        <f t="shared" si="1"/>
        <v>RPACommande 4</v>
      </c>
      <c r="AJ25" s="222" t="str">
        <f t="shared" si="2"/>
        <v>P0025</v>
      </c>
      <c r="AK25" s="222" t="e">
        <f>'Commande Export 2023'!AF27</f>
        <v>#N/A</v>
      </c>
      <c r="AL25" s="222" t="str">
        <f t="shared" si="3"/>
        <v>Ouest BatteriesCommande 4</v>
      </c>
      <c r="AM25" s="222" t="e">
        <f>VLOOKUP(AL25,'Commande Export 2023'!AC:AF,4,FALSE)</f>
        <v>#N/A</v>
      </c>
      <c r="AN25" s="222" t="e">
        <f t="shared" si="4"/>
        <v>#N/A</v>
      </c>
      <c r="AO25" s="222" t="str">
        <f t="shared" si="5"/>
        <v/>
      </c>
      <c r="AP25" s="222" t="e">
        <f>VLOOKUP(AO25,'Price list'!AO:AP,2,FALSE)</f>
        <v>#N/A</v>
      </c>
      <c r="AQ25" s="222" t="str">
        <f t="shared" si="6"/>
        <v/>
      </c>
      <c r="AR25" s="222" t="str">
        <f t="shared" si="7"/>
        <v/>
      </c>
      <c r="AS25" s="665" t="str">
        <f t="shared" si="8"/>
        <v/>
      </c>
      <c r="AT25" s="665">
        <f>SUM($AS$1:AS25)</f>
        <v>0</v>
      </c>
      <c r="AU25" s="665" t="s">
        <v>124</v>
      </c>
      <c r="AV25" s="665">
        <f t="shared" si="0"/>
        <v>0</v>
      </c>
      <c r="AW25" s="666" t="s">
        <v>45</v>
      </c>
      <c r="AX25" s="665">
        <v>45</v>
      </c>
      <c r="AY25" s="665">
        <v>25</v>
      </c>
      <c r="AZ25" s="222" t="str">
        <f t="shared" si="9"/>
        <v/>
      </c>
      <c r="BA25" s="222" t="e">
        <f>VLOOKUP(AZ25,'Price list'!AM:AN,2,FALSE)</f>
        <v>#N/A</v>
      </c>
      <c r="BB25" s="222" t="str">
        <f>IF(ISERROR(VLOOKUP(BA25,'Commande Export 2023'!AC:AG,5,FALSE)),"",VLOOKUP(BA25,'Commande Export 2023'!AC:AG,5,FALSE))</f>
        <v/>
      </c>
      <c r="BC25" s="222" t="str">
        <f t="shared" si="10"/>
        <v>Ouest Batteries</v>
      </c>
    </row>
    <row r="26" spans="1:55" ht="20.100000000000001" customHeight="1" x14ac:dyDescent="0.35">
      <c r="B26" s="229"/>
      <c r="C26" s="251"/>
      <c r="D26" s="640">
        <v>3</v>
      </c>
      <c r="E26" s="642" t="str" cm="1">
        <f t="array" ref="E26">IF(ISERROR(_xlfn.IFS((D26&lt;=AA$7),U$7,D26&lt;=AA$8,U$8,D26&lt;=AA$9,U$9,D26&lt;=AA$10,U$10,D26&lt;=AA$11,U$11,D26&lt;=AA$12,U$12,D26&lt;=AA$13,U$13,D26&lt;=AA$14,U$14,D26&lt;=AA$15,U$15,D26&lt;=AA$16,U$16,D26&lt;=AA$17,U$17,D26&lt;=AA$18,U$18,D26&lt;=AA21,U$19)),"",_xlfn.IFS((D26&lt;=AA$7),U$7,D26&lt;=AA$8,U$8,D26&lt;=AA$9,U$9,D26&lt;=AA$10,U$10,D26&lt;=AA$11,U$11,D26&lt;=AA$12,U$12,D26&lt;=AA$13,U$13,D26&lt;=AA$14,U$14,D26&lt;=AA$15,U$15,D26&lt;=AA$16,U$16,D26&lt;=AA$17,U$17,D26&lt;=AA$18,U$18,D26&lt;=AA21,U$19))</f>
        <v>LB55L1W172R1Z55</v>
      </c>
      <c r="F26" s="643" t="str">
        <f t="shared" si="18"/>
        <v>SMF 55027</v>
      </c>
      <c r="G26" s="643" t="str">
        <f t="shared" si="19"/>
        <v>222PLUSMF</v>
      </c>
      <c r="H26" s="643">
        <f t="shared" si="20"/>
        <v>72</v>
      </c>
      <c r="I26" s="644">
        <f t="shared" si="21"/>
        <v>903.96</v>
      </c>
      <c r="J26" s="644">
        <f t="shared" si="22"/>
        <v>928.96</v>
      </c>
      <c r="K26" s="648"/>
      <c r="U26" s="254">
        <f t="shared" si="23"/>
        <v>3</v>
      </c>
      <c r="V26" s="254" t="str">
        <f t="shared" si="24"/>
        <v>LB55L1W172R1Z55</v>
      </c>
      <c r="W26" s="254" t="str">
        <f t="shared" si="25"/>
        <v>SMF 55027</v>
      </c>
      <c r="X26" s="254" t="str">
        <f t="shared" si="26"/>
        <v>222PLUSMF</v>
      </c>
      <c r="Y26" s="254">
        <f t="shared" si="27"/>
        <v>72</v>
      </c>
      <c r="Z26"/>
      <c r="AA26"/>
      <c r="AB26" s="245" t="s">
        <v>45</v>
      </c>
      <c r="AC26" s="245" t="s">
        <v>45</v>
      </c>
      <c r="AH26" s="232" t="s">
        <v>125</v>
      </c>
      <c r="AI26" s="222" t="str">
        <f t="shared" si="1"/>
        <v>RPACommande 4</v>
      </c>
      <c r="AJ26" s="222" t="str">
        <f t="shared" si="2"/>
        <v>P0026</v>
      </c>
      <c r="AK26" s="222" t="e">
        <f>'Commande Export 2023'!AF28</f>
        <v>#N/A</v>
      </c>
      <c r="AL26" s="222" t="str">
        <f t="shared" si="3"/>
        <v>Ouest BatteriesCommande 4</v>
      </c>
      <c r="AM26" s="222" t="e">
        <f>VLOOKUP(AL26,'Commande Export 2023'!AC:AF,4,FALSE)</f>
        <v>#N/A</v>
      </c>
      <c r="AN26" s="222" t="e">
        <f t="shared" si="4"/>
        <v>#N/A</v>
      </c>
      <c r="AO26" s="222" t="str">
        <f t="shared" si="5"/>
        <v/>
      </c>
      <c r="AP26" s="222" t="e">
        <f>VLOOKUP(AO26,'Price list'!AO:AP,2,FALSE)</f>
        <v>#N/A</v>
      </c>
      <c r="AQ26" s="222" t="str">
        <f t="shared" si="6"/>
        <v/>
      </c>
      <c r="AR26" s="222" t="str">
        <f t="shared" si="7"/>
        <v/>
      </c>
      <c r="AS26" s="665" t="str">
        <f t="shared" si="8"/>
        <v/>
      </c>
      <c r="AT26" s="665">
        <f>SUM($AS$1:AS26)</f>
        <v>0</v>
      </c>
      <c r="AU26" s="665" t="s">
        <v>125</v>
      </c>
      <c r="AV26" s="665">
        <f t="shared" si="0"/>
        <v>0</v>
      </c>
      <c r="AW26" s="666" t="s">
        <v>45</v>
      </c>
      <c r="AX26" s="665">
        <v>46</v>
      </c>
      <c r="AY26" s="665">
        <v>26</v>
      </c>
      <c r="AZ26" s="222" t="str">
        <f t="shared" si="9"/>
        <v/>
      </c>
      <c r="BA26" s="222" t="e">
        <f>VLOOKUP(AZ26,'Price list'!AM:AN,2,FALSE)</f>
        <v>#N/A</v>
      </c>
      <c r="BB26" s="222" t="str">
        <f>IF(ISERROR(VLOOKUP(BA26,'Commande Export 2023'!AC:AG,5,FALSE)),"",VLOOKUP(BA26,'Commande Export 2023'!AC:AG,5,FALSE))</f>
        <v/>
      </c>
      <c r="BC26" s="222" t="str">
        <f t="shared" si="10"/>
        <v>Ouest Batteries</v>
      </c>
    </row>
    <row r="27" spans="1:55" ht="20.100000000000001" customHeight="1" x14ac:dyDescent="0.35">
      <c r="B27" s="229"/>
      <c r="C27" s="251"/>
      <c r="D27" s="640">
        <v>4</v>
      </c>
      <c r="E27" s="642" t="str" cm="1">
        <f t="array" ref="E27">IF(ISERROR(_xlfn.IFS((D27&lt;=AA$7),U$7,D27&lt;=AA$8,U$8,D27&lt;=AA$9,U$9,D27&lt;=AA$10,U$10,D27&lt;=AA$11,U$11,D27&lt;=AA$12,U$12,D27&lt;=AA$13,U$13,D27&lt;=AA$14,U$14,D27&lt;=AA$15,U$15,D27&lt;=AA$16,U$16,D27&lt;=AA$17,U$17,D27&lt;=AA$18,U$18,D27&lt;=AA22,U$19)),"",_xlfn.IFS((D27&lt;=AA$7),U$7,D27&lt;=AA$8,U$8,D27&lt;=AA$9,U$9,D27&lt;=AA$10,U$10,D27&lt;=AA$11,U$11,D27&lt;=AA$12,U$12,D27&lt;=AA$13,U$13,D27&lt;=AA$14,U$14,D27&lt;=AA$15,U$15,D27&lt;=AA$16,U$16,D27&lt;=AA$17,U$17,D27&lt;=AA$18,U$18,D27&lt;=AA22,U$19))</f>
        <v>LB55L1W172R1Z55</v>
      </c>
      <c r="F27" s="643" t="str">
        <f t="shared" si="18"/>
        <v>SMF 55027</v>
      </c>
      <c r="G27" s="643" t="str">
        <f t="shared" si="19"/>
        <v>222PLUSMF</v>
      </c>
      <c r="H27" s="643">
        <f t="shared" si="20"/>
        <v>72</v>
      </c>
      <c r="I27" s="644">
        <f t="shared" si="21"/>
        <v>903.96</v>
      </c>
      <c r="J27" s="644">
        <f t="shared" si="22"/>
        <v>928.96</v>
      </c>
      <c r="K27" s="648"/>
      <c r="U27" s="254">
        <f t="shared" si="23"/>
        <v>4</v>
      </c>
      <c r="V27" s="254" t="str">
        <f t="shared" si="24"/>
        <v>LB55L1W172R1Z55</v>
      </c>
      <c r="W27" s="254" t="str">
        <f t="shared" si="25"/>
        <v>SMF 55027</v>
      </c>
      <c r="X27" s="254" t="str">
        <f t="shared" si="26"/>
        <v>222PLUSMF</v>
      </c>
      <c r="Y27" s="254">
        <f t="shared" si="27"/>
        <v>72</v>
      </c>
      <c r="Z27"/>
      <c r="AA27"/>
      <c r="AB27" s="245" t="s">
        <v>45</v>
      </c>
      <c r="AC27" s="245" t="s">
        <v>45</v>
      </c>
      <c r="AH27" s="232" t="s">
        <v>126</v>
      </c>
      <c r="AI27" s="222" t="str">
        <f t="shared" si="1"/>
        <v>RPACommande 4</v>
      </c>
      <c r="AJ27" s="222" t="str">
        <f t="shared" si="2"/>
        <v>P0027</v>
      </c>
      <c r="AK27" s="222" t="e">
        <f>'Commande Export 2023'!AF29</f>
        <v>#N/A</v>
      </c>
      <c r="AL27" s="222" t="str">
        <f t="shared" si="3"/>
        <v>Ouest BatteriesCommande 4</v>
      </c>
      <c r="AM27" s="222" t="e">
        <f>VLOOKUP(AL27,'Commande Export 2023'!AC:AF,4,FALSE)</f>
        <v>#N/A</v>
      </c>
      <c r="AN27" s="222" t="e">
        <f t="shared" si="4"/>
        <v>#N/A</v>
      </c>
      <c r="AO27" s="222" t="str">
        <f t="shared" si="5"/>
        <v/>
      </c>
      <c r="AP27" s="222" t="e">
        <f>VLOOKUP(AO27,'Price list'!AO:AP,2,FALSE)</f>
        <v>#N/A</v>
      </c>
      <c r="AQ27" s="222" t="str">
        <f t="shared" si="6"/>
        <v/>
      </c>
      <c r="AR27" s="222" t="str">
        <f t="shared" si="7"/>
        <v/>
      </c>
      <c r="AS27" s="665" t="str">
        <f t="shared" si="8"/>
        <v/>
      </c>
      <c r="AT27" s="665">
        <f>SUM($AS$1:AS27)</f>
        <v>0</v>
      </c>
      <c r="AU27" s="665" t="s">
        <v>126</v>
      </c>
      <c r="AV27" s="665">
        <f t="shared" si="0"/>
        <v>0</v>
      </c>
      <c r="AW27" s="666" t="s">
        <v>45</v>
      </c>
      <c r="AX27" s="665">
        <v>47</v>
      </c>
      <c r="AY27" s="665">
        <v>27</v>
      </c>
      <c r="AZ27" s="222" t="str">
        <f t="shared" si="9"/>
        <v/>
      </c>
      <c r="BA27" s="222" t="e">
        <f>VLOOKUP(AZ27,'Price list'!AM:AN,2,FALSE)</f>
        <v>#N/A</v>
      </c>
      <c r="BB27" s="222" t="str">
        <f>IF(ISERROR(VLOOKUP(BA27,'Commande Export 2023'!AC:AG,5,FALSE)),"",VLOOKUP(BA27,'Commande Export 2023'!AC:AG,5,FALSE))</f>
        <v/>
      </c>
      <c r="BC27" s="222" t="str">
        <f t="shared" si="10"/>
        <v>Ouest Batteries</v>
      </c>
    </row>
    <row r="28" spans="1:55" ht="20.100000000000001" customHeight="1" x14ac:dyDescent="0.35">
      <c r="B28" s="229"/>
      <c r="C28" s="251"/>
      <c r="D28" s="640">
        <v>5</v>
      </c>
      <c r="E28" s="642" t="str" cm="1">
        <f t="array" ref="E28">IF(ISERROR(_xlfn.IFS((D28&lt;=AA$7),U$7,D28&lt;=AA$8,U$8,D28&lt;=AA$9,U$9,D28&lt;=AA$10,U$10,D28&lt;=AA$11,U$11,D28&lt;=AA$12,U$12,D28&lt;=AA$13,U$13,D28&lt;=AA$14,U$14,D28&lt;=AA$15,U$15,D28&lt;=AA$16,U$16,D28&lt;=AA$17,U$17,D28&lt;=AA$18,U$18,D28&lt;=AA23,U$19)),"",_xlfn.IFS((D28&lt;=AA$7),U$7,D28&lt;=AA$8,U$8,D28&lt;=AA$9,U$9,D28&lt;=AA$10,U$10,D28&lt;=AA$11,U$11,D28&lt;=AA$12,U$12,D28&lt;=AA$13,U$13,D28&lt;=AA$14,U$14,D28&lt;=AA$15,U$15,D28&lt;=AA$16,U$16,D28&lt;=AA$17,U$17,D28&lt;=AA$18,U$18,D28&lt;=AA23,U$19))</f>
        <v>LB66L2W172R1Z55</v>
      </c>
      <c r="F28" s="643" t="str">
        <f t="shared" si="18"/>
        <v>SMF 56219</v>
      </c>
      <c r="G28" s="643" t="str">
        <f t="shared" si="19"/>
        <v>426PLUSMF</v>
      </c>
      <c r="H28" s="643">
        <f t="shared" si="20"/>
        <v>63</v>
      </c>
      <c r="I28" s="644">
        <f t="shared" si="21"/>
        <v>916.77599999999995</v>
      </c>
      <c r="J28" s="644">
        <f t="shared" si="22"/>
        <v>941.77599999999995</v>
      </c>
      <c r="K28" s="648"/>
      <c r="U28" s="254">
        <f t="shared" si="23"/>
        <v>5</v>
      </c>
      <c r="V28" s="254" t="str">
        <f t="shared" si="24"/>
        <v>LB66L2W172R1Z55</v>
      </c>
      <c r="W28" s="254" t="str">
        <f t="shared" si="25"/>
        <v>SMF 56219</v>
      </c>
      <c r="X28" s="254" t="str">
        <f t="shared" si="26"/>
        <v>426PLUSMF</v>
      </c>
      <c r="Y28" s="254">
        <f t="shared" si="27"/>
        <v>63</v>
      </c>
      <c r="Z28" s="568"/>
      <c r="AB28" s="245" t="s">
        <v>45</v>
      </c>
      <c r="AC28" s="245" t="s">
        <v>45</v>
      </c>
      <c r="AH28" s="232" t="s">
        <v>127</v>
      </c>
      <c r="AI28" s="222" t="str">
        <f t="shared" si="1"/>
        <v>RPACommande 4</v>
      </c>
      <c r="AJ28" s="222" t="str">
        <f t="shared" si="2"/>
        <v>P0028</v>
      </c>
      <c r="AK28" s="222" t="e">
        <f>'Commande Export 2023'!AF30</f>
        <v>#N/A</v>
      </c>
      <c r="AL28" s="222" t="str">
        <f t="shared" si="3"/>
        <v>Ouest BatteriesCommande 4</v>
      </c>
      <c r="AM28" s="222" t="e">
        <f>VLOOKUP(AL28,'Commande Export 2023'!AC:AF,4,FALSE)</f>
        <v>#N/A</v>
      </c>
      <c r="AN28" s="222" t="e">
        <f t="shared" si="4"/>
        <v>#N/A</v>
      </c>
      <c r="AO28" s="222" t="str">
        <f t="shared" si="5"/>
        <v/>
      </c>
      <c r="AP28" s="222" t="e">
        <f>VLOOKUP(AO28,'Price list'!AO:AP,2,FALSE)</f>
        <v>#N/A</v>
      </c>
      <c r="AQ28" s="222" t="str">
        <f t="shared" si="6"/>
        <v/>
      </c>
      <c r="AR28" s="222" t="str">
        <f t="shared" si="7"/>
        <v/>
      </c>
      <c r="AS28" s="665" t="str">
        <f t="shared" si="8"/>
        <v/>
      </c>
      <c r="AT28" s="665">
        <f>SUM($AS$1:AS28)</f>
        <v>0</v>
      </c>
      <c r="AU28" s="665" t="s">
        <v>127</v>
      </c>
      <c r="AV28" s="665">
        <f t="shared" si="0"/>
        <v>0</v>
      </c>
      <c r="AW28" s="666" t="s">
        <v>45</v>
      </c>
      <c r="AX28" s="665">
        <v>48</v>
      </c>
      <c r="AY28" s="665">
        <v>28</v>
      </c>
      <c r="AZ28" s="222" t="str">
        <f t="shared" si="9"/>
        <v/>
      </c>
      <c r="BA28" s="222" t="e">
        <f>VLOOKUP(AZ28,'Price list'!AM:AN,2,FALSE)</f>
        <v>#N/A</v>
      </c>
      <c r="BB28" s="222" t="str">
        <f>IF(ISERROR(VLOOKUP(BA28,'Commande Export 2023'!AC:AG,5,FALSE)),"",VLOOKUP(BA28,'Commande Export 2023'!AC:AG,5,FALSE))</f>
        <v/>
      </c>
      <c r="BC28" s="222" t="str">
        <f t="shared" si="10"/>
        <v>Ouest Batteries</v>
      </c>
    </row>
    <row r="29" spans="1:55" ht="20.100000000000001" customHeight="1" x14ac:dyDescent="0.35">
      <c r="B29" s="229"/>
      <c r="C29" s="251"/>
      <c r="D29" s="640">
        <v>6</v>
      </c>
      <c r="E29" s="642" t="str" cm="1">
        <f t="array" ref="E29">IF(ISERROR(_xlfn.IFS((D29&lt;=AA$7),U$7,D29&lt;=AA$8,U$8,D29&lt;=AA$9,U$9,D29&lt;=AA$10,U$10,D29&lt;=AA$11,U$11,D29&lt;=AA$12,U$12,D29&lt;=AA$13,U$13,D29&lt;=AA$14,U$14,D29&lt;=AA$15,U$15,D29&lt;=AA$16,U$16,D29&lt;=AA$17,U$17,D29&lt;=AA$18,U$18,D29&lt;=AA24,U$19)),"",_xlfn.IFS((D29&lt;=AA$7),U$7,D29&lt;=AA$8,U$8,D29&lt;=AA$9,U$9,D29&lt;=AA$10,U$10,D29&lt;=AA$11,U$11,D29&lt;=AA$12,U$12,D29&lt;=AA$13,U$13,D29&lt;=AA$14,U$14,D29&lt;=AA$15,U$15,D29&lt;=AA$16,U$16,D29&lt;=AA$17,U$17,D29&lt;=AA$18,U$18,D29&lt;=AA24,U$19))</f>
        <v>LB66L2W172R1Z55</v>
      </c>
      <c r="F29" s="643" t="str">
        <f t="shared" si="18"/>
        <v>SMF 56219</v>
      </c>
      <c r="G29" s="643" t="str">
        <f t="shared" si="19"/>
        <v>426PLUSMF</v>
      </c>
      <c r="H29" s="643">
        <f t="shared" si="20"/>
        <v>63</v>
      </c>
      <c r="I29" s="644">
        <f t="shared" si="21"/>
        <v>916.77599999999995</v>
      </c>
      <c r="J29" s="644">
        <f t="shared" si="22"/>
        <v>941.77599999999995</v>
      </c>
      <c r="K29" s="648"/>
      <c r="U29" s="254">
        <f t="shared" si="23"/>
        <v>6</v>
      </c>
      <c r="V29" s="254" t="str">
        <f t="shared" si="24"/>
        <v>LB66L2W172R1Z55</v>
      </c>
      <c r="W29" s="254" t="str">
        <f t="shared" si="25"/>
        <v>SMF 56219</v>
      </c>
      <c r="X29" s="254" t="str">
        <f t="shared" si="26"/>
        <v>426PLUSMF</v>
      </c>
      <c r="Y29" s="254">
        <f t="shared" si="27"/>
        <v>63</v>
      </c>
      <c r="Z29" s="568"/>
      <c r="AB29" s="245" t="s">
        <v>45</v>
      </c>
      <c r="AC29" s="245" t="s">
        <v>45</v>
      </c>
      <c r="AH29" s="232" t="s">
        <v>128</v>
      </c>
      <c r="AI29" s="222" t="str">
        <f t="shared" si="1"/>
        <v>RPACommande 4</v>
      </c>
      <c r="AJ29" s="222" t="str">
        <f t="shared" si="2"/>
        <v>P0029</v>
      </c>
      <c r="AK29" s="222" t="e">
        <f>'Commande Export 2023'!AF31</f>
        <v>#N/A</v>
      </c>
      <c r="AL29" s="222" t="str">
        <f t="shared" si="3"/>
        <v>Ouest BatteriesCommande 4</v>
      </c>
      <c r="AM29" s="222" t="e">
        <f>VLOOKUP(AL29,'Commande Export 2023'!AC:AF,4,FALSE)</f>
        <v>#N/A</v>
      </c>
      <c r="AN29" s="222" t="e">
        <f t="shared" si="4"/>
        <v>#N/A</v>
      </c>
      <c r="AO29" s="222" t="str">
        <f t="shared" si="5"/>
        <v/>
      </c>
      <c r="AP29" s="222" t="e">
        <f>VLOOKUP(AO29,'Price list'!AO:AP,2,FALSE)</f>
        <v>#N/A</v>
      </c>
      <c r="AQ29" s="222" t="str">
        <f t="shared" si="6"/>
        <v/>
      </c>
      <c r="AR29" s="222" t="str">
        <f t="shared" si="7"/>
        <v/>
      </c>
      <c r="AS29" s="665" t="str">
        <f t="shared" si="8"/>
        <v/>
      </c>
      <c r="AT29" s="665">
        <f>SUM($AS$1:AS29)</f>
        <v>0</v>
      </c>
      <c r="AU29" s="665" t="s">
        <v>128</v>
      </c>
      <c r="AV29" s="665">
        <f t="shared" si="0"/>
        <v>0</v>
      </c>
      <c r="AW29" s="666" t="s">
        <v>45</v>
      </c>
      <c r="AX29" s="665">
        <v>49</v>
      </c>
      <c r="AY29" s="665">
        <v>29</v>
      </c>
      <c r="AZ29" s="222" t="str">
        <f t="shared" si="9"/>
        <v/>
      </c>
      <c r="BA29" s="222" t="e">
        <f>VLOOKUP(AZ29,'Price list'!AM:AN,2,FALSE)</f>
        <v>#N/A</v>
      </c>
      <c r="BB29" s="222" t="str">
        <f>IF(ISERROR(VLOOKUP(BA29,'Commande Export 2023'!AC:AG,5,FALSE)),"",VLOOKUP(BA29,'Commande Export 2023'!AC:AG,5,FALSE))</f>
        <v/>
      </c>
      <c r="BC29" s="222" t="str">
        <f t="shared" si="10"/>
        <v>Ouest Batteries</v>
      </c>
    </row>
    <row r="30" spans="1:55" ht="20.100000000000001" customHeight="1" x14ac:dyDescent="0.35">
      <c r="B30" s="229"/>
      <c r="C30" s="251"/>
      <c r="D30" s="640">
        <v>7</v>
      </c>
      <c r="E30" s="642" t="str" cm="1">
        <f t="array" ref="E30">IF(ISERROR(_xlfn.IFS((D30&lt;=AA$7),U$7,D30&lt;=AA$8,U$8,D30&lt;=AA$9,U$9,D30&lt;=AA$10,U$10,D30&lt;=AA$11,U$11,D30&lt;=AA$12,U$12,D30&lt;=AA$13,U$13,D30&lt;=AA$14,U$14,D30&lt;=AA$15,U$15,D30&lt;=AA$16,U$16,D30&lt;=AA$17,U$17,D30&lt;=AA$18,U$18,D30&lt;=AA25,U$19)),"",_xlfn.IFS((D30&lt;=AA$7),U$7,D30&lt;=AA$8,U$8,D30&lt;=AA$9,U$9,D30&lt;=AA$10,U$10,D30&lt;=AA$11,U$11,D30&lt;=AA$12,U$12,D30&lt;=AA$13,U$13,D30&lt;=AA$14,U$14,D30&lt;=AA$15,U$15,D30&lt;=AA$16,U$16,D30&lt;=AA$17,U$17,D30&lt;=AA$18,U$18,D30&lt;=AA25,U$19))</f>
        <v>LB66L2W172R1Z55</v>
      </c>
      <c r="F30" s="643" t="str">
        <f t="shared" si="18"/>
        <v>SMF 56219</v>
      </c>
      <c r="G30" s="643" t="str">
        <f t="shared" si="19"/>
        <v>426PLUSMF</v>
      </c>
      <c r="H30" s="643">
        <f t="shared" si="20"/>
        <v>63</v>
      </c>
      <c r="I30" s="644">
        <f t="shared" si="21"/>
        <v>916.77599999999995</v>
      </c>
      <c r="J30" s="644">
        <f t="shared" si="22"/>
        <v>941.77599999999995</v>
      </c>
      <c r="K30" s="648"/>
      <c r="U30" s="254">
        <f t="shared" si="23"/>
        <v>7</v>
      </c>
      <c r="V30" s="254" t="str">
        <f t="shared" si="24"/>
        <v>LB66L2W172R1Z55</v>
      </c>
      <c r="W30" s="254" t="str">
        <f t="shared" si="25"/>
        <v>SMF 56219</v>
      </c>
      <c r="X30" s="254" t="str">
        <f t="shared" si="26"/>
        <v>426PLUSMF</v>
      </c>
      <c r="Y30" s="254">
        <f t="shared" si="27"/>
        <v>63</v>
      </c>
      <c r="Z30" s="568"/>
      <c r="AB30" s="245" t="s">
        <v>45</v>
      </c>
      <c r="AC30" s="245" t="s">
        <v>45</v>
      </c>
      <c r="AH30" s="232" t="s">
        <v>129</v>
      </c>
      <c r="AI30" s="222" t="str">
        <f t="shared" si="1"/>
        <v>RPACommande 4</v>
      </c>
      <c r="AJ30" s="222" t="str">
        <f t="shared" si="2"/>
        <v>P0030</v>
      </c>
      <c r="AK30" s="222" t="e">
        <f>'Commande Export 2023'!AF32</f>
        <v>#N/A</v>
      </c>
      <c r="AL30" s="222" t="str">
        <f t="shared" si="3"/>
        <v>Ouest BatteriesCommande 4</v>
      </c>
      <c r="AM30" s="222" t="e">
        <f>VLOOKUP(AL30,'Commande Export 2023'!AC:AF,4,FALSE)</f>
        <v>#N/A</v>
      </c>
      <c r="AN30" s="222" t="e">
        <f t="shared" si="4"/>
        <v>#N/A</v>
      </c>
      <c r="AO30" s="222" t="str">
        <f t="shared" si="5"/>
        <v/>
      </c>
      <c r="AP30" s="222" t="e">
        <f>VLOOKUP(AO30,'Price list'!AO:AP,2,FALSE)</f>
        <v>#N/A</v>
      </c>
      <c r="AQ30" s="222" t="str">
        <f t="shared" si="6"/>
        <v/>
      </c>
      <c r="AR30" s="222" t="str">
        <f t="shared" si="7"/>
        <v/>
      </c>
      <c r="AS30" s="665" t="str">
        <f t="shared" si="8"/>
        <v/>
      </c>
      <c r="AT30" s="665">
        <f>SUM($AS$1:AS30)</f>
        <v>0</v>
      </c>
      <c r="AU30" s="665" t="s">
        <v>129</v>
      </c>
      <c r="AV30" s="665">
        <f t="shared" si="0"/>
        <v>0</v>
      </c>
      <c r="AW30" s="666" t="s">
        <v>45</v>
      </c>
      <c r="AX30" s="665">
        <v>50</v>
      </c>
      <c r="AY30" s="665">
        <v>30</v>
      </c>
      <c r="AZ30" s="222" t="str">
        <f t="shared" si="9"/>
        <v/>
      </c>
      <c r="BA30" s="222" t="e">
        <f>VLOOKUP(AZ30,'Price list'!AM:AN,2,FALSE)</f>
        <v>#N/A</v>
      </c>
      <c r="BB30" s="222" t="str">
        <f>IF(ISERROR(VLOOKUP(BA30,'Commande Export 2023'!AC:AG,5,FALSE)),"",VLOOKUP(BA30,'Commande Export 2023'!AC:AG,5,FALSE))</f>
        <v/>
      </c>
      <c r="BC30" s="222" t="str">
        <f t="shared" si="10"/>
        <v>Ouest Batteries</v>
      </c>
    </row>
    <row r="31" spans="1:55" ht="20.100000000000001" customHeight="1" x14ac:dyDescent="0.35">
      <c r="B31" s="229"/>
      <c r="C31" s="251"/>
      <c r="D31" s="640">
        <v>8</v>
      </c>
      <c r="E31" s="642" t="str" cm="1">
        <f t="array" ref="E31">IF(ISERROR(_xlfn.IFS((D31&lt;=AA$7),U$7,D31&lt;=AA$8,U$8,D31&lt;=AA$9,U$9,D31&lt;=AA$10,U$10,D31&lt;=AA$11,U$11,D31&lt;=AA$12,U$12,D31&lt;=AA$13,U$13,D31&lt;=AA$14,U$14,D31&lt;=AA$15,U$15,D31&lt;=AA$16,U$16,D31&lt;=AA$17,U$17,D31&lt;=AA$18,U$18,D31&lt;=AA26,U$19)),"",_xlfn.IFS((D31&lt;=AA$7),U$7,D31&lt;=AA$8,U$8,D31&lt;=AA$9,U$9,D31&lt;=AA$10,U$10,D31&lt;=AA$11,U$11,D31&lt;=AA$12,U$12,D31&lt;=AA$13,U$13,D31&lt;=AA$14,U$14,D31&lt;=AA$15,U$15,D31&lt;=AA$16,U$16,D31&lt;=AA$17,U$17,D31&lt;=AA$18,U$18,D31&lt;=AA26,U$19))</f>
        <v>LB66L2W172R1Z55</v>
      </c>
      <c r="F31" s="643" t="str">
        <f t="shared" si="18"/>
        <v>SMF 56219</v>
      </c>
      <c r="G31" s="643" t="str">
        <f t="shared" si="19"/>
        <v>426PLUSMF</v>
      </c>
      <c r="H31" s="643">
        <f t="shared" si="20"/>
        <v>63</v>
      </c>
      <c r="I31" s="644">
        <f t="shared" si="21"/>
        <v>916.77599999999995</v>
      </c>
      <c r="J31" s="644">
        <f t="shared" si="22"/>
        <v>941.77599999999995</v>
      </c>
      <c r="K31" s="648"/>
      <c r="U31" s="254">
        <f t="shared" si="23"/>
        <v>8</v>
      </c>
      <c r="V31" s="254" t="str">
        <f t="shared" si="24"/>
        <v>LB66L2W172R1Z55</v>
      </c>
      <c r="W31" s="254" t="str">
        <f t="shared" si="25"/>
        <v>SMF 56219</v>
      </c>
      <c r="X31" s="254" t="str">
        <f t="shared" si="26"/>
        <v>426PLUSMF</v>
      </c>
      <c r="Y31" s="254">
        <f t="shared" si="27"/>
        <v>63</v>
      </c>
      <c r="AB31" s="245" t="s">
        <v>45</v>
      </c>
      <c r="AC31" s="245" t="s">
        <v>45</v>
      </c>
      <c r="AH31" s="232" t="s">
        <v>130</v>
      </c>
      <c r="AI31" s="222" t="str">
        <f t="shared" si="1"/>
        <v>RPACommande 4</v>
      </c>
      <c r="AJ31" s="222" t="str">
        <f t="shared" si="2"/>
        <v>P0031</v>
      </c>
      <c r="AK31" s="222" t="e">
        <f>'Commande Export 2023'!AF33</f>
        <v>#N/A</v>
      </c>
      <c r="AL31" s="222" t="str">
        <f t="shared" si="3"/>
        <v>Ouest BatteriesCommande 4</v>
      </c>
      <c r="AM31" s="222" t="e">
        <f>VLOOKUP(AL31,'Commande Export 2023'!AC:AF,4,FALSE)</f>
        <v>#N/A</v>
      </c>
      <c r="AN31" s="222" t="e">
        <f t="shared" si="4"/>
        <v>#N/A</v>
      </c>
      <c r="AO31" s="222" t="str">
        <f t="shared" si="5"/>
        <v/>
      </c>
      <c r="AP31" s="222" t="e">
        <f>VLOOKUP(AO31,'Price list'!AO:AP,2,FALSE)</f>
        <v>#N/A</v>
      </c>
      <c r="AQ31" s="222" t="str">
        <f t="shared" si="6"/>
        <v/>
      </c>
      <c r="AR31" s="222" t="str">
        <f t="shared" si="7"/>
        <v/>
      </c>
      <c r="AS31" s="665" t="str">
        <f t="shared" si="8"/>
        <v/>
      </c>
      <c r="AT31" s="665">
        <f>SUM($AS$1:AS31)</f>
        <v>0</v>
      </c>
      <c r="AU31" s="665" t="s">
        <v>130</v>
      </c>
      <c r="AV31" s="665">
        <f t="shared" si="0"/>
        <v>0</v>
      </c>
      <c r="AW31" s="666" t="s">
        <v>45</v>
      </c>
      <c r="AX31" s="665">
        <v>51</v>
      </c>
      <c r="AY31" s="665">
        <v>31</v>
      </c>
      <c r="AZ31" s="222" t="str">
        <f t="shared" si="9"/>
        <v/>
      </c>
      <c r="BA31" s="222" t="e">
        <f>VLOOKUP(AZ31,'Price list'!AM:AN,2,FALSE)</f>
        <v>#N/A</v>
      </c>
      <c r="BB31" s="222" t="str">
        <f>IF(ISERROR(VLOOKUP(BA31,'Commande Export 2023'!AC:AG,5,FALSE)),"",VLOOKUP(BA31,'Commande Export 2023'!AC:AG,5,FALSE))</f>
        <v/>
      </c>
      <c r="BC31" s="222" t="str">
        <f t="shared" si="10"/>
        <v>Ouest Batteries</v>
      </c>
    </row>
    <row r="32" spans="1:55" ht="20.100000000000001" customHeight="1" x14ac:dyDescent="0.35">
      <c r="B32" s="229"/>
      <c r="C32" s="251"/>
      <c r="D32" s="640">
        <v>9</v>
      </c>
      <c r="E32" s="642" t="str" cm="1">
        <f t="array" ref="E32">IF(ISERROR(_xlfn.IFS((D32&lt;=AA$7),U$7,D32&lt;=AA$8,U$8,D32&lt;=AA$9,U$9,D32&lt;=AA$10,U$10,D32&lt;=AA$11,U$11,D32&lt;=AA$12,U$12,D32&lt;=AA$13,U$13,D32&lt;=AA$14,U$14,D32&lt;=AA$15,U$15,D32&lt;=AA$16,U$16,D32&lt;=AA$17,U$17,D32&lt;=AA$18,U$18,D32&lt;=AA27,U$19)),"",_xlfn.IFS((D32&lt;=AA$7),U$7,D32&lt;=AA$8,U$8,D32&lt;=AA$9,U$9,D32&lt;=AA$10,U$10,D32&lt;=AA$11,U$11,D32&lt;=AA$12,U$12,D32&lt;=AA$13,U$13,D32&lt;=AA$14,U$14,D32&lt;=AA$15,U$15,D32&lt;=AA$16,U$16,D32&lt;=AA$17,U$17,D32&lt;=AA$18,U$18,D32&lt;=AA27,U$19))</f>
        <v>LB56B2W172R1Z44</v>
      </c>
      <c r="F32" s="643" t="str">
        <f t="shared" si="18"/>
        <v>SMF 56077</v>
      </c>
      <c r="G32" s="643" t="str">
        <f t="shared" si="19"/>
        <v>600MF</v>
      </c>
      <c r="H32" s="643">
        <f t="shared" si="20"/>
        <v>63</v>
      </c>
      <c r="I32" s="644">
        <f t="shared" si="21"/>
        <v>875.7</v>
      </c>
      <c r="J32" s="644">
        <f t="shared" si="22"/>
        <v>900.7</v>
      </c>
      <c r="K32" s="648"/>
      <c r="U32" s="254">
        <f t="shared" si="23"/>
        <v>9</v>
      </c>
      <c r="V32" s="254" t="str">
        <f t="shared" si="24"/>
        <v>LB56B2W172R1Z44</v>
      </c>
      <c r="W32" s="254" t="str">
        <f t="shared" si="25"/>
        <v>SMF 56077</v>
      </c>
      <c r="X32" s="254" t="str">
        <f t="shared" si="26"/>
        <v>600MF</v>
      </c>
      <c r="Y32" s="254">
        <f t="shared" si="27"/>
        <v>63</v>
      </c>
      <c r="AB32" s="245" t="s">
        <v>45</v>
      </c>
      <c r="AC32" s="245" t="s">
        <v>45</v>
      </c>
      <c r="AH32" s="232" t="s">
        <v>131</v>
      </c>
      <c r="AI32" s="222" t="str">
        <f t="shared" si="1"/>
        <v>RPACommande 4</v>
      </c>
      <c r="AJ32" s="222" t="str">
        <f t="shared" si="2"/>
        <v>P0032</v>
      </c>
      <c r="AK32" s="222" t="e">
        <f>'Commande Export 2023'!AF34</f>
        <v>#N/A</v>
      </c>
      <c r="AL32" s="222" t="str">
        <f t="shared" si="3"/>
        <v>Ouest BatteriesCommande 4</v>
      </c>
      <c r="AM32" s="222" t="e">
        <f>VLOOKUP(AL32,'Commande Export 2023'!AC:AF,4,FALSE)</f>
        <v>#N/A</v>
      </c>
      <c r="AN32" s="222" t="e">
        <f t="shared" si="4"/>
        <v>#N/A</v>
      </c>
      <c r="AO32" s="222" t="str">
        <f t="shared" si="5"/>
        <v/>
      </c>
      <c r="AP32" s="222" t="e">
        <f>VLOOKUP(AO32,'Price list'!AO:AP,2,FALSE)</f>
        <v>#N/A</v>
      </c>
      <c r="AQ32" s="222" t="str">
        <f t="shared" si="6"/>
        <v/>
      </c>
      <c r="AR32" s="222" t="str">
        <f t="shared" si="7"/>
        <v/>
      </c>
      <c r="AS32" s="665" t="str">
        <f t="shared" si="8"/>
        <v/>
      </c>
      <c r="AT32" s="665">
        <f>SUM($AS$1:AS32)</f>
        <v>0</v>
      </c>
      <c r="AU32" s="665" t="s">
        <v>131</v>
      </c>
      <c r="AV32" s="665">
        <f t="shared" si="0"/>
        <v>0</v>
      </c>
      <c r="AW32" s="666" t="s">
        <v>45</v>
      </c>
      <c r="AX32" s="665">
        <v>52</v>
      </c>
      <c r="AY32" s="665">
        <v>32</v>
      </c>
      <c r="AZ32" s="222" t="str">
        <f t="shared" si="9"/>
        <v/>
      </c>
      <c r="BA32" s="222" t="e">
        <f>VLOOKUP(AZ32,'Price list'!AM:AN,2,FALSE)</f>
        <v>#N/A</v>
      </c>
      <c r="BB32" s="222" t="str">
        <f>IF(ISERROR(VLOOKUP(BA32,'Commande Export 2023'!AC:AG,5,FALSE)),"",VLOOKUP(BA32,'Commande Export 2023'!AC:AG,5,FALSE))</f>
        <v/>
      </c>
      <c r="BC32" s="222" t="str">
        <f t="shared" si="10"/>
        <v>Ouest Batteries</v>
      </c>
    </row>
    <row r="33" spans="2:55" ht="20.100000000000001" customHeight="1" x14ac:dyDescent="0.35">
      <c r="B33" s="229"/>
      <c r="C33" s="251"/>
      <c r="D33" s="640">
        <v>10</v>
      </c>
      <c r="E33" s="642" t="str" cm="1">
        <f t="array" ref="E33">IF(ISERROR(_xlfn.IFS((D33&lt;=AA$7),U$7,D33&lt;=AA$8,U$8,D33&lt;=AA$9,U$9,D33&lt;=AA$10,U$10,D33&lt;=AA$11,U$11,D33&lt;=AA$12,U$12,D33&lt;=AA$13,U$13,D33&lt;=AA$14,U$14,D33&lt;=AA$15,U$15,D33&lt;=AA$16,U$16,D33&lt;=AA$17,U$17,D33&lt;=AA$18,U$18,D33&lt;=AA28,U$19)),"",_xlfn.IFS((D33&lt;=AA$7),U$7,D33&lt;=AA$8,U$8,D33&lt;=AA$9,U$9,D33&lt;=AA$10,U$10,D33&lt;=AA$11,U$11,D33&lt;=AA$12,U$12,D33&lt;=AA$13,U$13,D33&lt;=AA$14,U$14,D33&lt;=AA$15,U$15,D33&lt;=AA$16,U$16,D33&lt;=AA$17,U$17,D33&lt;=AA$18,U$18,D33&lt;=AA28,U$19))</f>
        <v>LB56B2W172R1Z44</v>
      </c>
      <c r="F33" s="643" t="str">
        <f t="shared" si="18"/>
        <v>SMF 56077</v>
      </c>
      <c r="G33" s="643" t="str">
        <f t="shared" si="19"/>
        <v>600MF</v>
      </c>
      <c r="H33" s="643">
        <f t="shared" si="20"/>
        <v>63</v>
      </c>
      <c r="I33" s="644">
        <f t="shared" si="21"/>
        <v>875.7</v>
      </c>
      <c r="J33" s="644">
        <f t="shared" si="22"/>
        <v>900.7</v>
      </c>
      <c r="K33" s="648"/>
      <c r="U33" s="254">
        <f t="shared" si="23"/>
        <v>10</v>
      </c>
      <c r="V33" s="254" t="str">
        <f t="shared" si="24"/>
        <v>LB56B2W172R1Z44</v>
      </c>
      <c r="W33" s="254" t="str">
        <f t="shared" si="25"/>
        <v>SMF 56077</v>
      </c>
      <c r="X33" s="254" t="str">
        <f t="shared" si="26"/>
        <v>600MF</v>
      </c>
      <c r="Y33" s="254">
        <f t="shared" si="27"/>
        <v>63</v>
      </c>
      <c r="AB33" s="245" t="s">
        <v>1217</v>
      </c>
      <c r="AC33" s="245" t="s">
        <v>133</v>
      </c>
      <c r="AE33" s="245" t="s">
        <v>134</v>
      </c>
      <c r="AF33" s="245" t="s">
        <v>48</v>
      </c>
      <c r="AG33" s="245" t="s">
        <v>49</v>
      </c>
      <c r="AH33" s="232" t="s">
        <v>132</v>
      </c>
      <c r="AI33" s="222" t="str">
        <f t="shared" si="1"/>
        <v>BatcarLB44B1K073R1S13Commande 4</v>
      </c>
      <c r="AJ33" s="222" t="str">
        <f t="shared" si="2"/>
        <v>P0033</v>
      </c>
      <c r="AK33" s="222" t="e">
        <f>'Commande Export 2023'!AF35</f>
        <v>#N/A</v>
      </c>
      <c r="AL33" s="222" t="str">
        <f t="shared" si="3"/>
        <v>Ouest BatteriesLB44B1K073R1S13Commande 4</v>
      </c>
      <c r="AM33" s="222" t="e">
        <f>VLOOKUP(AL33,'Commande Export 2023'!AC:AF,4,FALSE)</f>
        <v>#N/A</v>
      </c>
      <c r="AN33" s="222" t="e">
        <f t="shared" si="4"/>
        <v>#N/A</v>
      </c>
      <c r="AO33" s="222" t="str">
        <f t="shared" si="5"/>
        <v/>
      </c>
      <c r="AP33" s="222" t="e">
        <f>VLOOKUP(AO33,'Price list'!AO:AP,2,FALSE)</f>
        <v>#N/A</v>
      </c>
      <c r="AQ33" s="222" t="str">
        <f t="shared" si="6"/>
        <v/>
      </c>
      <c r="AR33" s="222" t="str">
        <f t="shared" si="7"/>
        <v/>
      </c>
      <c r="AS33" s="665" t="str">
        <f t="shared" si="8"/>
        <v/>
      </c>
      <c r="AT33" s="665">
        <f>SUM($AS$1:AS33)</f>
        <v>0</v>
      </c>
      <c r="AU33" s="665" t="s">
        <v>132</v>
      </c>
      <c r="AV33" s="665">
        <f t="shared" si="0"/>
        <v>0</v>
      </c>
      <c r="AW33" s="666" t="s">
        <v>133</v>
      </c>
      <c r="AX33" s="665">
        <v>53</v>
      </c>
      <c r="AY33" s="665">
        <v>33</v>
      </c>
      <c r="AZ33" s="222" t="str">
        <f t="shared" si="9"/>
        <v/>
      </c>
      <c r="BA33" s="222" t="e">
        <f>VLOOKUP(AZ33,'Price list'!AM:AN,2,FALSE)</f>
        <v>#N/A</v>
      </c>
      <c r="BB33" s="222" t="str">
        <f>IF(ISERROR(VLOOKUP(BA33,'Commande Export 2023'!AC:AG,5,FALSE)),"",VLOOKUP(BA33,'Commande Export 2023'!AC:AG,5,FALSE))</f>
        <v/>
      </c>
      <c r="BC33" s="222" t="str">
        <f t="shared" si="10"/>
        <v>Ouest Batteries</v>
      </c>
    </row>
    <row r="34" spans="2:55" ht="20.100000000000001" customHeight="1" x14ac:dyDescent="0.35">
      <c r="B34" s="229"/>
      <c r="C34" s="251"/>
      <c r="D34" s="640">
        <v>11</v>
      </c>
      <c r="E34" s="642" t="str" cm="1">
        <f t="array" ref="E34">IF(ISERROR(_xlfn.IFS((D34&lt;=AA$7),U$7,D34&lt;=AA$8,U$8,D34&lt;=AA$9,U$9,D34&lt;=AA$10,U$10,D34&lt;=AA$11,U$11,D34&lt;=AA$12,U$12,D34&lt;=AA$13,U$13,D34&lt;=AA$14,U$14,D34&lt;=AA$15,U$15,D34&lt;=AA$16,U$16,D34&lt;=AA$17,U$17,D34&lt;=AA$18,U$18,D34&lt;=AA29,U$19)),"",_xlfn.IFS((D34&lt;=AA$7),U$7,D34&lt;=AA$8,U$8,D34&lt;=AA$9,U$9,D34&lt;=AA$10,U$10,D34&lt;=AA$11,U$11,D34&lt;=AA$12,U$12,D34&lt;=AA$13,U$13,D34&lt;=AA$14,U$14,D34&lt;=AA$15,U$15,D34&lt;=AA$16,U$16,D34&lt;=AA$17,U$17,D34&lt;=AA$18,U$18,D34&lt;=AA29,U$19))</f>
        <v>LB56L2W172R1Z44</v>
      </c>
      <c r="F34" s="643" t="str">
        <f t="shared" si="18"/>
        <v>SMF 56078</v>
      </c>
      <c r="G34" s="643" t="str">
        <f t="shared" si="19"/>
        <v>426MF</v>
      </c>
      <c r="H34" s="643">
        <f t="shared" si="20"/>
        <v>63</v>
      </c>
      <c r="I34" s="644">
        <f t="shared" si="21"/>
        <v>875.7</v>
      </c>
      <c r="J34" s="644">
        <f t="shared" si="22"/>
        <v>900.7</v>
      </c>
      <c r="K34" s="648"/>
      <c r="U34" s="254">
        <f t="shared" si="23"/>
        <v>11</v>
      </c>
      <c r="V34" s="254" t="str">
        <f t="shared" si="24"/>
        <v>LB56L2W172R1Z44</v>
      </c>
      <c r="W34" s="254" t="str">
        <f t="shared" si="25"/>
        <v>SMF 56078</v>
      </c>
      <c r="X34" s="254" t="str">
        <f t="shared" si="26"/>
        <v>426MF</v>
      </c>
      <c r="Y34" s="254">
        <f t="shared" si="27"/>
        <v>63</v>
      </c>
      <c r="AB34" s="245" t="s">
        <v>1218</v>
      </c>
      <c r="AC34" s="245" t="s">
        <v>133</v>
      </c>
      <c r="AE34" s="245" t="s">
        <v>138</v>
      </c>
      <c r="AF34" s="245" t="s">
        <v>48</v>
      </c>
      <c r="AG34" s="245" t="s">
        <v>49</v>
      </c>
      <c r="AH34" s="232" t="s">
        <v>137</v>
      </c>
      <c r="AI34" s="222" t="str">
        <f t="shared" si="1"/>
        <v>BatcarLB44L1K072R1S13Commande 4</v>
      </c>
      <c r="AJ34" s="222" t="str">
        <f t="shared" si="2"/>
        <v>P0034</v>
      </c>
      <c r="AK34" s="222" t="e">
        <f>'Commande Export 2023'!AF36</f>
        <v>#N/A</v>
      </c>
      <c r="AL34" s="222" t="str">
        <f t="shared" si="3"/>
        <v>Ouest BatteriesLB44L1K072R1S13Commande 4</v>
      </c>
      <c r="AM34" s="222" t="e">
        <f>VLOOKUP(AL34,'Commande Export 2023'!AC:AF,4,FALSE)</f>
        <v>#N/A</v>
      </c>
      <c r="AN34" s="222" t="e">
        <f t="shared" si="4"/>
        <v>#N/A</v>
      </c>
      <c r="AO34" s="222" t="str">
        <f t="shared" si="5"/>
        <v/>
      </c>
      <c r="AP34" s="222" t="e">
        <f>VLOOKUP(AO34,'Price list'!AO:AP,2,FALSE)</f>
        <v>#N/A</v>
      </c>
      <c r="AQ34" s="222" t="str">
        <f t="shared" si="6"/>
        <v/>
      </c>
      <c r="AR34" s="222" t="str">
        <f t="shared" si="7"/>
        <v/>
      </c>
      <c r="AS34" s="665" t="str">
        <f t="shared" si="8"/>
        <v/>
      </c>
      <c r="AT34" s="665">
        <f>SUM($AS$1:AS34)</f>
        <v>0</v>
      </c>
      <c r="AU34" s="665" t="s">
        <v>137</v>
      </c>
      <c r="AV34" s="665">
        <f t="shared" si="0"/>
        <v>0</v>
      </c>
      <c r="AW34" s="666" t="s">
        <v>133</v>
      </c>
      <c r="AX34" s="665">
        <v>54</v>
      </c>
      <c r="AY34" s="665">
        <v>34</v>
      </c>
      <c r="AZ34" s="222" t="str">
        <f t="shared" si="9"/>
        <v/>
      </c>
      <c r="BA34" s="222" t="e">
        <f>VLOOKUP(AZ34,'Price list'!AM:AN,2,FALSE)</f>
        <v>#N/A</v>
      </c>
      <c r="BB34" s="222" t="str">
        <f>IF(ISERROR(VLOOKUP(BA34,'Commande Export 2023'!AC:AG,5,FALSE)),"",VLOOKUP(BA34,'Commande Export 2023'!AC:AG,5,FALSE))</f>
        <v/>
      </c>
      <c r="BC34" s="222" t="str">
        <f t="shared" si="10"/>
        <v>Ouest Batteries</v>
      </c>
    </row>
    <row r="35" spans="2:55" ht="20.100000000000001" customHeight="1" x14ac:dyDescent="0.35">
      <c r="B35" s="229"/>
      <c r="C35" s="251"/>
      <c r="D35" s="640">
        <v>12</v>
      </c>
      <c r="E35" s="642" t="str" cm="1">
        <f t="array" ref="E35">IF(ISERROR(_xlfn.IFS((D35&lt;=AA$7),U$7,D35&lt;=AA$8,U$8,D35&lt;=AA$9,U$9,D35&lt;=AA$10,U$10,D35&lt;=AA$11,U$11,D35&lt;=AA$12,U$12,D35&lt;=AA$13,U$13,D35&lt;=AA$14,U$14,D35&lt;=AA$15,U$15,D35&lt;=AA$16,U$16,D35&lt;=AA$17,U$17,D35&lt;=AA$18,U$18,D35&lt;=AA30,U$19)),"",_xlfn.IFS((D35&lt;=AA$7),U$7,D35&lt;=AA$8,U$8,D35&lt;=AA$9,U$9,D35&lt;=AA$10,U$10,D35&lt;=AA$11,U$11,D35&lt;=AA$12,U$12,D35&lt;=AA$13,U$13,D35&lt;=AA$14,U$14,D35&lt;=AA$15,U$15,D35&lt;=AA$16,U$16,D35&lt;=AA$17,U$17,D35&lt;=AA$18,U$18,D35&lt;=AA30,U$19))</f>
        <v>LB56L2W172R1Z44</v>
      </c>
      <c r="F35" s="643" t="str">
        <f t="shared" si="18"/>
        <v>SMF 56078</v>
      </c>
      <c r="G35" s="643" t="str">
        <f t="shared" si="19"/>
        <v>426MF</v>
      </c>
      <c r="H35" s="643">
        <f t="shared" si="20"/>
        <v>63</v>
      </c>
      <c r="I35" s="644">
        <f t="shared" si="21"/>
        <v>875.7</v>
      </c>
      <c r="J35" s="644">
        <f t="shared" si="22"/>
        <v>900.7</v>
      </c>
      <c r="K35" s="648"/>
      <c r="U35" s="254">
        <f t="shared" si="23"/>
        <v>12</v>
      </c>
      <c r="V35" s="254" t="str">
        <f t="shared" si="24"/>
        <v>LB56L2W172R1Z44</v>
      </c>
      <c r="W35" s="254" t="str">
        <f t="shared" si="25"/>
        <v>SMF 56078</v>
      </c>
      <c r="X35" s="254" t="str">
        <f t="shared" si="26"/>
        <v>426MF</v>
      </c>
      <c r="Y35" s="254">
        <f t="shared" si="27"/>
        <v>63</v>
      </c>
      <c r="AB35" s="245" t="s">
        <v>1219</v>
      </c>
      <c r="AC35" s="245" t="s">
        <v>133</v>
      </c>
      <c r="AE35" s="245" t="s">
        <v>140</v>
      </c>
      <c r="AF35" s="245" t="s">
        <v>48</v>
      </c>
      <c r="AG35" s="245" t="s">
        <v>49</v>
      </c>
      <c r="AH35" s="232" t="s">
        <v>139</v>
      </c>
      <c r="AI35" s="222" t="str">
        <f t="shared" si="1"/>
        <v>BatcarLB45B1K073R1S13Commande 4</v>
      </c>
      <c r="AJ35" s="222" t="str">
        <f t="shared" si="2"/>
        <v>P0035</v>
      </c>
      <c r="AK35" s="222" t="e">
        <f>'Commande Export 2023'!AF37</f>
        <v>#N/A</v>
      </c>
      <c r="AL35" s="222" t="str">
        <f t="shared" si="3"/>
        <v>Ouest BatteriesLB45B1K073R1S13Commande 4</v>
      </c>
      <c r="AM35" s="222" t="e">
        <f>VLOOKUP(AL35,'Commande Export 2023'!AC:AF,4,FALSE)</f>
        <v>#N/A</v>
      </c>
      <c r="AN35" s="222" t="e">
        <f t="shared" si="4"/>
        <v>#N/A</v>
      </c>
      <c r="AO35" s="222" t="str">
        <f t="shared" si="5"/>
        <v/>
      </c>
      <c r="AP35" s="222" t="e">
        <f>VLOOKUP(AO35,'Price list'!AO:AP,2,FALSE)</f>
        <v>#N/A</v>
      </c>
      <c r="AQ35" s="222" t="str">
        <f t="shared" si="6"/>
        <v/>
      </c>
      <c r="AR35" s="222" t="str">
        <f t="shared" si="7"/>
        <v/>
      </c>
      <c r="AS35" s="665" t="str">
        <f t="shared" si="8"/>
        <v/>
      </c>
      <c r="AT35" s="665">
        <f>SUM($AS$1:AS35)</f>
        <v>0</v>
      </c>
      <c r="AU35" s="665" t="s">
        <v>139</v>
      </c>
      <c r="AV35" s="665">
        <f t="shared" si="0"/>
        <v>0</v>
      </c>
      <c r="AW35" s="666" t="s">
        <v>133</v>
      </c>
      <c r="AX35" s="665">
        <v>55</v>
      </c>
      <c r="AY35" s="665">
        <v>35</v>
      </c>
      <c r="AZ35" s="222" t="str">
        <f t="shared" si="9"/>
        <v/>
      </c>
      <c r="BA35" s="222" t="e">
        <f>VLOOKUP(AZ35,'Price list'!AM:AN,2,FALSE)</f>
        <v>#N/A</v>
      </c>
      <c r="BB35" s="222" t="str">
        <f>IF(ISERROR(VLOOKUP(BA35,'Commande Export 2023'!AC:AG,5,FALSE)),"",VLOOKUP(BA35,'Commande Export 2023'!AC:AG,5,FALSE))</f>
        <v/>
      </c>
      <c r="BC35" s="222" t="str">
        <f t="shared" si="10"/>
        <v>Ouest Batteries</v>
      </c>
    </row>
    <row r="36" spans="2:55" ht="20.100000000000001" customHeight="1" x14ac:dyDescent="0.35">
      <c r="B36" s="229"/>
      <c r="C36" s="251"/>
      <c r="D36" s="640">
        <v>13</v>
      </c>
      <c r="E36" s="642" t="str" cm="1">
        <f t="array" ref="E36">IF(ISERROR(_xlfn.IFS((D36&lt;=AA$7),U$7,D36&lt;=AA$8,U$8,D36&lt;=AA$9,U$9,D36&lt;=AA$10,U$10,D36&lt;=AA$11,U$11,D36&lt;=AA$12,U$12,D36&lt;=AA$13,U$13,D36&lt;=AA$14,U$14,D36&lt;=AA$15,U$15,D36&lt;=AA$16,U$16,D36&lt;=AA$17,U$17,D36&lt;=AA$18,U$18,D36&lt;=AA31,U$19)),"",_xlfn.IFS((D36&lt;=AA$7),U$7,D36&lt;=AA$8,U$8,D36&lt;=AA$9,U$9,D36&lt;=AA$10,U$10,D36&lt;=AA$11,U$11,D36&lt;=AA$12,U$12,D36&lt;=AA$13,U$13,D36&lt;=AA$14,U$14,D36&lt;=AA$15,U$15,D36&lt;=AA$16,U$16,D36&lt;=AA$17,U$17,D36&lt;=AA$18,U$18,D36&lt;=AA31,U$19))</f>
        <v>LB56L2W172R1Z44</v>
      </c>
      <c r="F36" s="643" t="str">
        <f t="shared" si="18"/>
        <v>SMF 56078</v>
      </c>
      <c r="G36" s="643" t="str">
        <f t="shared" si="19"/>
        <v>426MF</v>
      </c>
      <c r="H36" s="643">
        <f t="shared" si="20"/>
        <v>63</v>
      </c>
      <c r="I36" s="644">
        <f t="shared" si="21"/>
        <v>875.7</v>
      </c>
      <c r="J36" s="644">
        <f t="shared" si="22"/>
        <v>900.7</v>
      </c>
      <c r="K36" s="648"/>
      <c r="U36" s="254">
        <f t="shared" si="23"/>
        <v>13</v>
      </c>
      <c r="V36" s="254" t="str">
        <f t="shared" si="24"/>
        <v>LB56L2W172R1Z44</v>
      </c>
      <c r="W36" s="254" t="str">
        <f t="shared" si="25"/>
        <v>SMF 56078</v>
      </c>
      <c r="X36" s="254" t="str">
        <f t="shared" si="26"/>
        <v>426MF</v>
      </c>
      <c r="Y36" s="254">
        <f t="shared" si="27"/>
        <v>63</v>
      </c>
      <c r="AB36" s="245" t="s">
        <v>1220</v>
      </c>
      <c r="AC36" s="245" t="s">
        <v>133</v>
      </c>
      <c r="AE36" s="245" t="s">
        <v>142</v>
      </c>
      <c r="AF36" s="245" t="s">
        <v>48</v>
      </c>
      <c r="AG36" s="245" t="s">
        <v>49</v>
      </c>
      <c r="AH36" s="232" t="s">
        <v>141</v>
      </c>
      <c r="AI36" s="222" t="str">
        <f t="shared" si="1"/>
        <v>BatcarLB45L1K073R1S13Commande 4</v>
      </c>
      <c r="AJ36" s="222" t="str">
        <f t="shared" si="2"/>
        <v>P0036</v>
      </c>
      <c r="AK36" s="222" t="e">
        <f>'Commande Export 2023'!AF38</f>
        <v>#N/A</v>
      </c>
      <c r="AL36" s="222" t="str">
        <f t="shared" si="3"/>
        <v>Ouest BatteriesLB45L1K073R1S13Commande 4</v>
      </c>
      <c r="AM36" s="222" t="e">
        <f>VLOOKUP(AL36,'Commande Export 2023'!AC:AF,4,FALSE)</f>
        <v>#N/A</v>
      </c>
      <c r="AN36" s="222" t="e">
        <f t="shared" si="4"/>
        <v>#N/A</v>
      </c>
      <c r="AO36" s="222" t="str">
        <f t="shared" si="5"/>
        <v/>
      </c>
      <c r="AP36" s="222" t="e">
        <f>VLOOKUP(AO36,'Price list'!AO:AP,2,FALSE)</f>
        <v>#N/A</v>
      </c>
      <c r="AQ36" s="222" t="str">
        <f t="shared" si="6"/>
        <v/>
      </c>
      <c r="AR36" s="222" t="str">
        <f t="shared" si="7"/>
        <v/>
      </c>
      <c r="AS36" s="665" t="str">
        <f t="shared" si="8"/>
        <v/>
      </c>
      <c r="AT36" s="665">
        <f>SUM($AS$1:AS36)</f>
        <v>0</v>
      </c>
      <c r="AU36" s="665" t="s">
        <v>141</v>
      </c>
      <c r="AV36" s="665">
        <f t="shared" si="0"/>
        <v>0</v>
      </c>
      <c r="AW36" s="666" t="s">
        <v>133</v>
      </c>
      <c r="AX36" s="665">
        <v>56</v>
      </c>
      <c r="AY36" s="665">
        <v>36</v>
      </c>
      <c r="AZ36" s="222" t="str">
        <f t="shared" si="9"/>
        <v/>
      </c>
      <c r="BA36" s="222" t="e">
        <f>VLOOKUP(AZ36,'Price list'!AM:AN,2,FALSE)</f>
        <v>#N/A</v>
      </c>
      <c r="BB36" s="222" t="str">
        <f>IF(ISERROR(VLOOKUP(BA36,'Commande Export 2023'!AC:AG,5,FALSE)),"",VLOOKUP(BA36,'Commande Export 2023'!AC:AG,5,FALSE))</f>
        <v/>
      </c>
      <c r="BC36" s="222" t="str">
        <f t="shared" si="10"/>
        <v>Ouest Batteries</v>
      </c>
    </row>
    <row r="37" spans="2:55" ht="20.100000000000001" customHeight="1" x14ac:dyDescent="0.35">
      <c r="B37" s="229"/>
      <c r="C37" s="251"/>
      <c r="D37" s="640">
        <v>14</v>
      </c>
      <c r="E37" s="642" t="str" cm="1">
        <f t="array" ref="E37">IF(ISERROR(_xlfn.IFS((D37&lt;=AA$7),U$7,D37&lt;=AA$8,U$8,D37&lt;=AA$9,U$9,D37&lt;=AA$10,U$10,D37&lt;=AA$11,U$11,D37&lt;=AA$12,U$12,D37&lt;=AA$13,U$13,D37&lt;=AA$14,U$14,D37&lt;=AA$15,U$15,D37&lt;=AA$16,U$16,D37&lt;=AA$17,U$17,D37&lt;=AA$18,U$18,D37&lt;=AA32,U$19)),"",_xlfn.IFS((D37&lt;=AA$7),U$7,D37&lt;=AA$8,U$8,D37&lt;=AA$9,U$9,D37&lt;=AA$10,U$10,D37&lt;=AA$11,U$11,D37&lt;=AA$12,U$12,D37&lt;=AA$13,U$13,D37&lt;=AA$14,U$14,D37&lt;=AA$15,U$15,D37&lt;=AA$16,U$16,D37&lt;=AA$17,U$17,D37&lt;=AA$18,U$18,D37&lt;=AA32,U$19))</f>
        <v>LB56L2W172R1Z44</v>
      </c>
      <c r="F37" s="643" t="str">
        <f t="shared" si="18"/>
        <v>SMF 56078</v>
      </c>
      <c r="G37" s="643" t="str">
        <f t="shared" si="19"/>
        <v>426MF</v>
      </c>
      <c r="H37" s="643">
        <f t="shared" si="20"/>
        <v>63</v>
      </c>
      <c r="I37" s="644">
        <f t="shared" si="21"/>
        <v>875.7</v>
      </c>
      <c r="J37" s="644">
        <f t="shared" si="22"/>
        <v>900.7</v>
      </c>
      <c r="K37" s="648"/>
      <c r="U37" s="254">
        <f t="shared" si="23"/>
        <v>14</v>
      </c>
      <c r="V37" s="254" t="str">
        <f t="shared" si="24"/>
        <v>LB56L2W172R1Z44</v>
      </c>
      <c r="W37" s="254" t="str">
        <f t="shared" si="25"/>
        <v>SMF 56078</v>
      </c>
      <c r="X37" s="254" t="str">
        <f t="shared" si="26"/>
        <v>426MF</v>
      </c>
      <c r="Y37" s="254">
        <f t="shared" si="27"/>
        <v>63</v>
      </c>
      <c r="AB37" s="245" t="s">
        <v>1221</v>
      </c>
      <c r="AC37" s="245" t="s">
        <v>133</v>
      </c>
      <c r="AE37" s="245" t="s">
        <v>144</v>
      </c>
      <c r="AF37" s="245" t="s">
        <v>48</v>
      </c>
      <c r="AG37" s="245" t="s">
        <v>49</v>
      </c>
      <c r="AH37" s="232" t="s">
        <v>143</v>
      </c>
      <c r="AI37" s="222" t="str">
        <f t="shared" si="1"/>
        <v>BatcarLB55L1K073R1S13Commande 4</v>
      </c>
      <c r="AJ37" s="222" t="str">
        <f t="shared" si="2"/>
        <v>P0037</v>
      </c>
      <c r="AK37" s="222" t="e">
        <f>'Commande Export 2023'!AF39</f>
        <v>#N/A</v>
      </c>
      <c r="AL37" s="222" t="str">
        <f t="shared" si="3"/>
        <v>Ouest BatteriesLB55L1K073R1S13Commande 4</v>
      </c>
      <c r="AM37" s="222" t="e">
        <f>VLOOKUP(AL37,'Commande Export 2023'!AC:AF,4,FALSE)</f>
        <v>#N/A</v>
      </c>
      <c r="AN37" s="222" t="e">
        <f t="shared" si="4"/>
        <v>#N/A</v>
      </c>
      <c r="AO37" s="222" t="str">
        <f t="shared" si="5"/>
        <v/>
      </c>
      <c r="AP37" s="222" t="e">
        <f>VLOOKUP(AO37,'Price list'!AO:AP,2,FALSE)</f>
        <v>#N/A</v>
      </c>
      <c r="AQ37" s="222" t="str">
        <f t="shared" si="6"/>
        <v/>
      </c>
      <c r="AR37" s="222" t="str">
        <f t="shared" si="7"/>
        <v/>
      </c>
      <c r="AS37" s="665" t="str">
        <f t="shared" si="8"/>
        <v/>
      </c>
      <c r="AT37" s="665">
        <f>SUM($AS$1:AS37)</f>
        <v>0</v>
      </c>
      <c r="AU37" s="665" t="s">
        <v>143</v>
      </c>
      <c r="AV37" s="665">
        <f t="shared" si="0"/>
        <v>0</v>
      </c>
      <c r="AW37" s="666" t="s">
        <v>133</v>
      </c>
      <c r="AX37" s="665">
        <v>57</v>
      </c>
      <c r="AY37" s="665">
        <v>37</v>
      </c>
      <c r="AZ37" s="222" t="str">
        <f t="shared" si="9"/>
        <v/>
      </c>
      <c r="BA37" s="222" t="e">
        <f>VLOOKUP(AZ37,'Price list'!AM:AN,2,FALSE)</f>
        <v>#N/A</v>
      </c>
      <c r="BB37" s="222" t="str">
        <f>IF(ISERROR(VLOOKUP(BA37,'Commande Export 2023'!AC:AG,5,FALSE)),"",VLOOKUP(BA37,'Commande Export 2023'!AC:AG,5,FALSE))</f>
        <v/>
      </c>
      <c r="BC37" s="222" t="str">
        <f t="shared" si="10"/>
        <v>Ouest Batteries</v>
      </c>
    </row>
    <row r="38" spans="2:55" ht="20.100000000000001" customHeight="1" x14ac:dyDescent="0.35">
      <c r="B38" s="229"/>
      <c r="C38" s="251"/>
      <c r="D38" s="640">
        <v>15</v>
      </c>
      <c r="E38" s="642" t="str" cm="1">
        <f t="array" ref="E38">IF(ISERROR(_xlfn.IFS((D38&lt;=AA$7),U$7,D38&lt;=AA$8,U$8,D38&lt;=AA$9,U$9,D38&lt;=AA$10,U$10,D38&lt;=AA$11,U$11,D38&lt;=AA$12,U$12,D38&lt;=AA$13,U$13,D38&lt;=AA$14,U$14,D38&lt;=AA$15,U$15,D38&lt;=AA$16,U$16,D38&lt;=AA$17,U$17,D38&lt;=AA$18,U$18,D38&lt;=AA33,U$19)),"",_xlfn.IFS((D38&lt;=AA$7),U$7,D38&lt;=AA$8,U$8,D38&lt;=AA$9,U$9,D38&lt;=AA$10,U$10,D38&lt;=AA$11,U$11,D38&lt;=AA$12,U$12,D38&lt;=AA$13,U$13,D38&lt;=AA$14,U$14,D38&lt;=AA$15,U$15,D38&lt;=AA$16,U$16,D38&lt;=AA$17,U$17,D38&lt;=AA$18,U$18,D38&lt;=AA33,U$19))</f>
        <v>LB67B3W172R1Z44</v>
      </c>
      <c r="F38" s="643" t="str">
        <f t="shared" si="18"/>
        <v>SMF 57014</v>
      </c>
      <c r="G38" s="643" t="str">
        <f t="shared" si="19"/>
        <v>358MF</v>
      </c>
      <c r="H38" s="643">
        <f t="shared" si="20"/>
        <v>57</v>
      </c>
      <c r="I38" s="644">
        <f t="shared" si="21"/>
        <v>957.6</v>
      </c>
      <c r="J38" s="644">
        <f t="shared" si="22"/>
        <v>982.6</v>
      </c>
      <c r="K38" s="648"/>
      <c r="U38" s="254">
        <f t="shared" si="23"/>
        <v>15</v>
      </c>
      <c r="V38" s="254" t="str">
        <f t="shared" si="24"/>
        <v>LB67B3W172R1Z44</v>
      </c>
      <c r="W38" s="254" t="str">
        <f t="shared" si="25"/>
        <v>SMF 57014</v>
      </c>
      <c r="X38" s="254" t="str">
        <f t="shared" si="26"/>
        <v>358MF</v>
      </c>
      <c r="Y38" s="254">
        <f t="shared" si="27"/>
        <v>57</v>
      </c>
      <c r="AB38" s="245" t="s">
        <v>1222</v>
      </c>
      <c r="AC38" s="245" t="s">
        <v>133</v>
      </c>
      <c r="AE38" s="245" t="s">
        <v>146</v>
      </c>
      <c r="AF38" s="245" t="s">
        <v>48</v>
      </c>
      <c r="AG38" s="245" t="s">
        <v>49</v>
      </c>
      <c r="AH38" s="232" t="s">
        <v>145</v>
      </c>
      <c r="AI38" s="222" t="str">
        <f t="shared" si="1"/>
        <v>BatcarLB45B2K073R1S13Commande 4</v>
      </c>
      <c r="AJ38" s="222" t="str">
        <f t="shared" si="2"/>
        <v>P0038</v>
      </c>
      <c r="AK38" s="222" t="e">
        <f>'Commande Export 2023'!AF40</f>
        <v>#N/A</v>
      </c>
      <c r="AL38" s="222" t="str">
        <f t="shared" si="3"/>
        <v>Ouest BatteriesLB45B2K073R1S13Commande 4</v>
      </c>
      <c r="AM38" s="222" t="e">
        <f>VLOOKUP(AL38,'Commande Export 2023'!AC:AF,4,FALSE)</f>
        <v>#N/A</v>
      </c>
      <c r="AN38" s="222" t="e">
        <f t="shared" si="4"/>
        <v>#N/A</v>
      </c>
      <c r="AO38" s="222" t="str">
        <f t="shared" si="5"/>
        <v/>
      </c>
      <c r="AP38" s="222" t="e">
        <f>VLOOKUP(AO38,'Price list'!AO:AP,2,FALSE)</f>
        <v>#N/A</v>
      </c>
      <c r="AQ38" s="222" t="str">
        <f t="shared" si="6"/>
        <v/>
      </c>
      <c r="AR38" s="222" t="str">
        <f t="shared" si="7"/>
        <v/>
      </c>
      <c r="AS38" s="665" t="str">
        <f t="shared" si="8"/>
        <v/>
      </c>
      <c r="AT38" s="665">
        <f>SUM($AS$1:AS38)</f>
        <v>0</v>
      </c>
      <c r="AU38" s="665" t="s">
        <v>145</v>
      </c>
      <c r="AV38" s="665">
        <f t="shared" si="0"/>
        <v>0</v>
      </c>
      <c r="AW38" s="666" t="s">
        <v>133</v>
      </c>
      <c r="AX38" s="665">
        <v>58</v>
      </c>
      <c r="AY38" s="665">
        <v>38</v>
      </c>
      <c r="AZ38" s="222" t="str">
        <f t="shared" si="9"/>
        <v/>
      </c>
      <c r="BA38" s="222" t="e">
        <f>VLOOKUP(AZ38,'Price list'!AM:AN,2,FALSE)</f>
        <v>#N/A</v>
      </c>
      <c r="BB38" s="222" t="str">
        <f>IF(ISERROR(VLOOKUP(BA38,'Commande Export 2023'!AC:AG,5,FALSE)),"",VLOOKUP(BA38,'Commande Export 2023'!AC:AG,5,FALSE))</f>
        <v/>
      </c>
      <c r="BC38" s="222" t="str">
        <f t="shared" si="10"/>
        <v>Ouest Batteries</v>
      </c>
    </row>
    <row r="39" spans="2:55" ht="20.100000000000001" customHeight="1" x14ac:dyDescent="0.35">
      <c r="B39" s="229"/>
      <c r="C39" s="251"/>
      <c r="D39" s="640">
        <v>16</v>
      </c>
      <c r="E39" s="642" t="str" cm="1">
        <f t="array" ref="E39">IF(ISERROR(_xlfn.IFS((D39&lt;=AA$7),U$7,D39&lt;=AA$8,U$8,D39&lt;=AA$9,U$9,D39&lt;=AA$10,U$10,D39&lt;=AA$11,U$11,D39&lt;=AA$12,U$12,D39&lt;=AA$13,U$13,D39&lt;=AA$14,U$14,D39&lt;=AA$15,U$15,D39&lt;=AA$16,U$16,D39&lt;=AA$17,U$17,D39&lt;=AA$18,U$18,D39&lt;=AA34,U$19)),"",_xlfn.IFS((D39&lt;=AA$7),U$7,D39&lt;=AA$8,U$8,D39&lt;=AA$9,U$9,D39&lt;=AA$10,U$10,D39&lt;=AA$11,U$11,D39&lt;=AA$12,U$12,D39&lt;=AA$13,U$13,D39&lt;=AA$14,U$14,D39&lt;=AA$15,U$15,D39&lt;=AA$16,U$16,D39&lt;=AA$17,U$17,D39&lt;=AA$18,U$18,D39&lt;=AA34,U$19))</f>
        <v>LB67B3W172R1Z44</v>
      </c>
      <c r="F39" s="643" t="str">
        <f t="shared" si="18"/>
        <v>SMF 57014</v>
      </c>
      <c r="G39" s="643" t="str">
        <f t="shared" si="19"/>
        <v>358MF</v>
      </c>
      <c r="H39" s="643">
        <f t="shared" si="20"/>
        <v>57</v>
      </c>
      <c r="I39" s="644">
        <f t="shared" si="21"/>
        <v>957.6</v>
      </c>
      <c r="J39" s="644">
        <f t="shared" si="22"/>
        <v>982.6</v>
      </c>
      <c r="K39" s="648"/>
      <c r="U39" s="254">
        <f t="shared" si="23"/>
        <v>16</v>
      </c>
      <c r="V39" s="254" t="str">
        <f t="shared" si="24"/>
        <v>LB67B3W172R1Z44</v>
      </c>
      <c r="W39" s="254" t="str">
        <f t="shared" si="25"/>
        <v>SMF 57014</v>
      </c>
      <c r="X39" s="254" t="str">
        <f t="shared" si="26"/>
        <v>358MF</v>
      </c>
      <c r="Y39" s="254">
        <f t="shared" si="27"/>
        <v>57</v>
      </c>
      <c r="AB39" s="245" t="s">
        <v>1223</v>
      </c>
      <c r="AC39" s="245" t="s">
        <v>133</v>
      </c>
      <c r="AE39" s="245" t="s">
        <v>149</v>
      </c>
      <c r="AF39" s="245" t="s">
        <v>48</v>
      </c>
      <c r="AG39" s="245" t="s">
        <v>49</v>
      </c>
      <c r="AH39" s="232" t="s">
        <v>148</v>
      </c>
      <c r="AI39" s="222" t="str">
        <f t="shared" si="1"/>
        <v>BatcarLB55B2K073R1S13Commande 4</v>
      </c>
      <c r="AJ39" s="222" t="str">
        <f t="shared" si="2"/>
        <v>P0039</v>
      </c>
      <c r="AK39" s="222" t="e">
        <f>'Commande Export 2023'!AF41</f>
        <v>#N/A</v>
      </c>
      <c r="AL39" s="222" t="str">
        <f t="shared" si="3"/>
        <v>Ouest BatteriesLB55B2K073R1S13Commande 4</v>
      </c>
      <c r="AM39" s="222" t="e">
        <f>VLOOKUP(AL39,'Commande Export 2023'!AC:AF,4,FALSE)</f>
        <v>#N/A</v>
      </c>
      <c r="AN39" s="222" t="e">
        <f t="shared" si="4"/>
        <v>#N/A</v>
      </c>
      <c r="AO39" s="222" t="str">
        <f t="shared" si="5"/>
        <v/>
      </c>
      <c r="AP39" s="222" t="e">
        <f>VLOOKUP(AO39,'Price list'!AO:AP,2,FALSE)</f>
        <v>#N/A</v>
      </c>
      <c r="AQ39" s="222" t="str">
        <f t="shared" si="6"/>
        <v/>
      </c>
      <c r="AR39" s="222" t="str">
        <f t="shared" si="7"/>
        <v/>
      </c>
      <c r="AS39" s="665" t="str">
        <f t="shared" si="8"/>
        <v/>
      </c>
      <c r="AT39" s="665">
        <f>SUM($AS$1:AS39)</f>
        <v>0</v>
      </c>
      <c r="AU39" s="665" t="s">
        <v>148</v>
      </c>
      <c r="AV39" s="665">
        <f t="shared" si="0"/>
        <v>0</v>
      </c>
      <c r="AW39" s="666" t="s">
        <v>133</v>
      </c>
      <c r="AX39" s="665">
        <v>59</v>
      </c>
      <c r="AY39" s="665">
        <v>39</v>
      </c>
      <c r="AZ39" s="222" t="str">
        <f t="shared" si="9"/>
        <v/>
      </c>
      <c r="BA39" s="222" t="e">
        <f>VLOOKUP(AZ39,'Price list'!AM:AN,2,FALSE)</f>
        <v>#N/A</v>
      </c>
      <c r="BB39" s="222" t="str">
        <f>IF(ISERROR(VLOOKUP(BA39,'Commande Export 2023'!AC:AG,5,FALSE)),"",VLOOKUP(BA39,'Commande Export 2023'!AC:AG,5,FALSE))</f>
        <v/>
      </c>
      <c r="BC39" s="222" t="str">
        <f t="shared" si="10"/>
        <v>Ouest Batteries</v>
      </c>
    </row>
    <row r="40" spans="2:55" ht="20.100000000000001" customHeight="1" x14ac:dyDescent="0.35">
      <c r="B40" s="229"/>
      <c r="C40" s="251"/>
      <c r="D40" s="640">
        <v>17</v>
      </c>
      <c r="E40" s="642" t="str" cm="1">
        <f t="array" ref="E40">IF(ISERROR(_xlfn.IFS((D40&lt;=AA$7),U$7,D40&lt;=AA$8,U$8,D40&lt;=AA$9,U$9,D40&lt;=AA$10,U$10,D40&lt;=AA$11,U$11,D40&lt;=AA$12,U$12,D40&lt;=AA$13,U$13,D40&lt;=AA$14,U$14,D40&lt;=AA$15,U$15,D40&lt;=AA$16,U$16,D40&lt;=AA$17,U$17,D40&lt;=AA$18,U$18,D40&lt;=AA35,U$19)),"",_xlfn.IFS((D40&lt;=AA$7),U$7,D40&lt;=AA$8,U$8,D40&lt;=AA$9,U$9,D40&lt;=AA$10,U$10,D40&lt;=AA$11,U$11,D40&lt;=AA$12,U$12,D40&lt;=AA$13,U$13,D40&lt;=AA$14,U$14,D40&lt;=AA$15,U$15,D40&lt;=AA$16,U$16,D40&lt;=AA$17,U$17,D40&lt;=AA$18,U$18,D40&lt;=AA35,U$19))</f>
        <v>LB67L3W172R1Z44</v>
      </c>
      <c r="F40" s="643" t="str">
        <f t="shared" si="18"/>
        <v>SMF 57220</v>
      </c>
      <c r="G40" s="643" t="str">
        <f t="shared" si="19"/>
        <v>430MF</v>
      </c>
      <c r="H40" s="643">
        <f t="shared" si="20"/>
        <v>57</v>
      </c>
      <c r="I40" s="644">
        <f t="shared" si="21"/>
        <v>957.6</v>
      </c>
      <c r="J40" s="644">
        <f t="shared" si="22"/>
        <v>982.6</v>
      </c>
      <c r="K40" s="648"/>
      <c r="U40" s="254">
        <f t="shared" si="23"/>
        <v>17</v>
      </c>
      <c r="V40" s="254" t="str">
        <f t="shared" si="24"/>
        <v>LB67L3W172R1Z44</v>
      </c>
      <c r="W40" s="254" t="str">
        <f t="shared" si="25"/>
        <v>SMF 57220</v>
      </c>
      <c r="X40" s="254" t="str">
        <f t="shared" si="26"/>
        <v>430MF</v>
      </c>
      <c r="Y40" s="254">
        <f t="shared" si="27"/>
        <v>57</v>
      </c>
      <c r="AB40" s="245" t="s">
        <v>1224</v>
      </c>
      <c r="AC40" s="245" t="s">
        <v>133</v>
      </c>
      <c r="AE40" s="245" t="s">
        <v>151</v>
      </c>
      <c r="AF40" s="245" t="s">
        <v>48</v>
      </c>
      <c r="AG40" s="245" t="s">
        <v>49</v>
      </c>
      <c r="AH40" s="232" t="s">
        <v>150</v>
      </c>
      <c r="AI40" s="222" t="str">
        <f t="shared" si="1"/>
        <v>BatcarLB55L2K073R1S13Commande 4</v>
      </c>
      <c r="AJ40" s="222" t="str">
        <f t="shared" si="2"/>
        <v>P0040</v>
      </c>
      <c r="AK40" s="222" t="e">
        <f>'Commande Export 2023'!AF42</f>
        <v>#N/A</v>
      </c>
      <c r="AL40" s="222" t="str">
        <f t="shared" si="3"/>
        <v>Ouest BatteriesLB55L2K073R1S13Commande 4</v>
      </c>
      <c r="AM40" s="222" t="e">
        <f>VLOOKUP(AL40,'Commande Export 2023'!AC:AF,4,FALSE)</f>
        <v>#N/A</v>
      </c>
      <c r="AN40" s="222" t="e">
        <f t="shared" si="4"/>
        <v>#N/A</v>
      </c>
      <c r="AO40" s="222" t="str">
        <f t="shared" si="5"/>
        <v/>
      </c>
      <c r="AP40" s="222" t="e">
        <f>VLOOKUP(AO40,'Price list'!AO:AP,2,FALSE)</f>
        <v>#N/A</v>
      </c>
      <c r="AQ40" s="222" t="str">
        <f t="shared" si="6"/>
        <v/>
      </c>
      <c r="AR40" s="222" t="str">
        <f t="shared" si="7"/>
        <v/>
      </c>
      <c r="AS40" s="665" t="str">
        <f t="shared" si="8"/>
        <v/>
      </c>
      <c r="AT40" s="665">
        <f>SUM($AS$1:AS40)</f>
        <v>0</v>
      </c>
      <c r="AU40" s="665" t="s">
        <v>150</v>
      </c>
      <c r="AV40" s="665">
        <f t="shared" si="0"/>
        <v>0</v>
      </c>
      <c r="AW40" s="666" t="s">
        <v>133</v>
      </c>
      <c r="AX40" s="665">
        <v>60</v>
      </c>
      <c r="AY40" s="665">
        <v>40</v>
      </c>
      <c r="AZ40" s="222" t="str">
        <f t="shared" si="9"/>
        <v/>
      </c>
      <c r="BA40" s="222" t="e">
        <f>VLOOKUP(AZ40,'Price list'!AM:AN,2,FALSE)</f>
        <v>#N/A</v>
      </c>
      <c r="BB40" s="222" t="str">
        <f>IF(ISERROR(VLOOKUP(BA40,'Commande Export 2023'!AC:AG,5,FALSE)),"",VLOOKUP(BA40,'Commande Export 2023'!AC:AG,5,FALSE))</f>
        <v/>
      </c>
      <c r="BC40" s="222" t="str">
        <f t="shared" si="10"/>
        <v>Ouest Batteries</v>
      </c>
    </row>
    <row r="41" spans="2:55" ht="20.100000000000001" customHeight="1" x14ac:dyDescent="0.35">
      <c r="B41" s="229"/>
      <c r="C41" s="251"/>
      <c r="D41" s="640">
        <v>18</v>
      </c>
      <c r="E41" s="642" t="str" cm="1">
        <f t="array" ref="E41">IF(ISERROR(_xlfn.IFS((D41&lt;=AA$7),U$7,D41&lt;=AA$8,U$8,D41&lt;=AA$9,U$9,D41&lt;=AA$10,U$10,D41&lt;=AA$11,U$11,D41&lt;=AA$12,U$12,D41&lt;=AA$13,U$13,D41&lt;=AA$14,U$14,D41&lt;=AA$15,U$15,D41&lt;=AA$16,U$16,D41&lt;=AA$17,U$17,D41&lt;=AA$18,U$18,D41&lt;=AA36,U$19)),"",_xlfn.IFS((D41&lt;=AA$7),U$7,D41&lt;=AA$8,U$8,D41&lt;=AA$9,U$9,D41&lt;=AA$10,U$10,D41&lt;=AA$11,U$11,D41&lt;=AA$12,U$12,D41&lt;=AA$13,U$13,D41&lt;=AA$14,U$14,D41&lt;=AA$15,U$15,D41&lt;=AA$16,U$16,D41&lt;=AA$17,U$17,D41&lt;=AA$18,U$18,D41&lt;=AA36,U$19))</f>
        <v>LB67L3W172R1Z44</v>
      </c>
      <c r="F41" s="643" t="str">
        <f t="shared" si="18"/>
        <v>SMF 57220</v>
      </c>
      <c r="G41" s="643" t="str">
        <f t="shared" si="19"/>
        <v>430MF</v>
      </c>
      <c r="H41" s="643">
        <f t="shared" si="20"/>
        <v>57</v>
      </c>
      <c r="I41" s="644">
        <f t="shared" si="21"/>
        <v>957.6</v>
      </c>
      <c r="J41" s="644">
        <f t="shared" si="22"/>
        <v>982.6</v>
      </c>
      <c r="K41" s="648"/>
      <c r="U41" s="254">
        <f t="shared" si="23"/>
        <v>18</v>
      </c>
      <c r="V41" s="254" t="str">
        <f t="shared" si="24"/>
        <v>LB67L3W172R1Z44</v>
      </c>
      <c r="W41" s="254" t="str">
        <f t="shared" si="25"/>
        <v>SMF 57220</v>
      </c>
      <c r="X41" s="254" t="str">
        <f t="shared" si="26"/>
        <v>430MF</v>
      </c>
      <c r="Y41" s="254">
        <f t="shared" si="27"/>
        <v>57</v>
      </c>
      <c r="AB41" s="245" t="s">
        <v>1225</v>
      </c>
      <c r="AC41" s="245" t="s">
        <v>133</v>
      </c>
      <c r="AE41" s="245" t="s">
        <v>153</v>
      </c>
      <c r="AF41" s="245" t="s">
        <v>48</v>
      </c>
      <c r="AG41" s="245" t="s">
        <v>49</v>
      </c>
      <c r="AH41" s="232" t="s">
        <v>152</v>
      </c>
      <c r="AI41" s="222" t="str">
        <f t="shared" si="1"/>
        <v>BatcarLB56B2K073R1S13Commande 4</v>
      </c>
      <c r="AJ41" s="222" t="str">
        <f t="shared" si="2"/>
        <v>P0041</v>
      </c>
      <c r="AK41" s="222" t="e">
        <f>'Commande Export 2023'!AF43</f>
        <v>#N/A</v>
      </c>
      <c r="AL41" s="222" t="str">
        <f t="shared" si="3"/>
        <v>Ouest BatteriesLB56B2K073R1S13Commande 4</v>
      </c>
      <c r="AM41" s="222" t="e">
        <f>VLOOKUP(AL41,'Commande Export 2023'!AC:AF,4,FALSE)</f>
        <v>#N/A</v>
      </c>
      <c r="AN41" s="222" t="e">
        <f t="shared" si="4"/>
        <v>#N/A</v>
      </c>
      <c r="AO41" s="222" t="str">
        <f t="shared" si="5"/>
        <v/>
      </c>
      <c r="AP41" s="222" t="e">
        <f>VLOOKUP(AO41,'Price list'!AO:AP,2,FALSE)</f>
        <v>#N/A</v>
      </c>
      <c r="AQ41" s="222" t="str">
        <f t="shared" si="6"/>
        <v/>
      </c>
      <c r="AR41" s="222" t="str">
        <f t="shared" si="7"/>
        <v/>
      </c>
      <c r="AS41" s="665" t="str">
        <f t="shared" si="8"/>
        <v/>
      </c>
      <c r="AT41" s="665">
        <f>SUM($AS$1:AS41)</f>
        <v>0</v>
      </c>
      <c r="AU41" s="665" t="s">
        <v>152</v>
      </c>
      <c r="AV41" s="665">
        <f t="shared" si="0"/>
        <v>0</v>
      </c>
      <c r="AW41" s="666" t="s">
        <v>133</v>
      </c>
      <c r="AX41" s="665">
        <v>61</v>
      </c>
      <c r="AY41" s="665">
        <v>41</v>
      </c>
      <c r="AZ41" s="222" t="str">
        <f t="shared" si="9"/>
        <v/>
      </c>
      <c r="BA41" s="222" t="e">
        <f>VLOOKUP(AZ41,'Price list'!AM:AN,2,FALSE)</f>
        <v>#N/A</v>
      </c>
      <c r="BB41" s="222" t="str">
        <f>IF(ISERROR(VLOOKUP(BA41,'Commande Export 2023'!AC:AG,5,FALSE)),"",VLOOKUP(BA41,'Commande Export 2023'!AC:AG,5,FALSE))</f>
        <v/>
      </c>
      <c r="BC41" s="222" t="str">
        <f t="shared" si="10"/>
        <v>Ouest Batteries</v>
      </c>
    </row>
    <row r="42" spans="2:55" ht="20.100000000000001" customHeight="1" x14ac:dyDescent="0.35">
      <c r="B42" s="229"/>
      <c r="C42" s="251"/>
      <c r="D42" s="640">
        <v>19</v>
      </c>
      <c r="E42" s="642" t="str" cm="1">
        <f t="array" ref="E42">IF(ISERROR(_xlfn.IFS((D42&lt;=AA$7),U$7,D42&lt;=AA$8,U$8,D42&lt;=AA$9,U$9,D42&lt;=AA$10,U$10,D42&lt;=AA$11,U$11,D42&lt;=AA$12,U$12,D42&lt;=AA$13,U$13,D42&lt;=AA$14,U$14,D42&lt;=AA$15,U$15,D42&lt;=AA$16,U$16,D42&lt;=AA$17,U$17,D42&lt;=AA$18,U$18,D42&lt;=AA37,U$19)),"",_xlfn.IFS((D42&lt;=AA$7),U$7,D42&lt;=AA$8,U$8,D42&lt;=AA$9,U$9,D42&lt;=AA$10,U$10,D42&lt;=AA$11,U$11,D42&lt;=AA$12,U$12,D42&lt;=AA$13,U$13,D42&lt;=AA$14,U$14,D42&lt;=AA$15,U$15,D42&lt;=AA$16,U$16,D42&lt;=AA$17,U$17,D42&lt;=AA$18,U$18,D42&lt;=AA37,U$19))</f>
        <v>LB67L3W172R1Z44</v>
      </c>
      <c r="F42" s="643" t="str">
        <f t="shared" si="18"/>
        <v>SMF 57220</v>
      </c>
      <c r="G42" s="643" t="str">
        <f t="shared" si="19"/>
        <v>430MF</v>
      </c>
      <c r="H42" s="643">
        <f t="shared" si="20"/>
        <v>57</v>
      </c>
      <c r="I42" s="644">
        <f t="shared" si="21"/>
        <v>957.6</v>
      </c>
      <c r="J42" s="644">
        <f t="shared" si="22"/>
        <v>982.6</v>
      </c>
      <c r="K42" s="648"/>
      <c r="U42" s="254">
        <f t="shared" si="23"/>
        <v>19</v>
      </c>
      <c r="V42" s="254" t="str">
        <f t="shared" si="24"/>
        <v>LB67L3W172R1Z44</v>
      </c>
      <c r="W42" s="254" t="str">
        <f t="shared" si="25"/>
        <v>SMF 57220</v>
      </c>
      <c r="X42" s="254" t="str">
        <f t="shared" si="26"/>
        <v>430MF</v>
      </c>
      <c r="Y42" s="254">
        <f t="shared" si="27"/>
        <v>57</v>
      </c>
      <c r="AB42" s="245" t="s">
        <v>1226</v>
      </c>
      <c r="AC42" s="245" t="s">
        <v>133</v>
      </c>
      <c r="AE42" s="245" t="s">
        <v>155</v>
      </c>
      <c r="AF42" s="245" t="s">
        <v>48</v>
      </c>
      <c r="AG42" s="245" t="s">
        <v>49</v>
      </c>
      <c r="AH42" s="232" t="s">
        <v>154</v>
      </c>
      <c r="AI42" s="222" t="str">
        <f t="shared" si="1"/>
        <v>BatcarLB56L2K073R1S13Commande 4</v>
      </c>
      <c r="AJ42" s="222" t="str">
        <f t="shared" si="2"/>
        <v>P0042</v>
      </c>
      <c r="AK42" s="222" t="e">
        <f>'Commande Export 2023'!AF44</f>
        <v>#N/A</v>
      </c>
      <c r="AL42" s="222" t="str">
        <f t="shared" si="3"/>
        <v>Ouest BatteriesLB56L2K073R1S13Commande 4</v>
      </c>
      <c r="AM42" s="222" t="e">
        <f>VLOOKUP(AL42,'Commande Export 2023'!AC:AF,4,FALSE)</f>
        <v>#N/A</v>
      </c>
      <c r="AN42" s="222" t="e">
        <f t="shared" si="4"/>
        <v>#N/A</v>
      </c>
      <c r="AO42" s="222" t="str">
        <f t="shared" si="5"/>
        <v/>
      </c>
      <c r="AP42" s="222" t="e">
        <f>VLOOKUP(AO42,'Price list'!AO:AP,2,FALSE)</f>
        <v>#N/A</v>
      </c>
      <c r="AQ42" s="222" t="str">
        <f t="shared" si="6"/>
        <v/>
      </c>
      <c r="AR42" s="222" t="str">
        <f t="shared" si="7"/>
        <v/>
      </c>
      <c r="AS42" s="665" t="str">
        <f t="shared" si="8"/>
        <v/>
      </c>
      <c r="AT42" s="665">
        <f>SUM($AS$1:AS42)</f>
        <v>0</v>
      </c>
      <c r="AU42" s="665" t="s">
        <v>154</v>
      </c>
      <c r="AV42" s="665">
        <f t="shared" si="0"/>
        <v>0</v>
      </c>
      <c r="AW42" s="666" t="s">
        <v>133</v>
      </c>
      <c r="AX42" s="665">
        <v>62</v>
      </c>
      <c r="AY42" s="665">
        <v>42</v>
      </c>
      <c r="AZ42" s="222" t="str">
        <f t="shared" si="9"/>
        <v/>
      </c>
      <c r="BA42" s="222" t="e">
        <f>VLOOKUP(AZ42,'Price list'!AM:AN,2,FALSE)</f>
        <v>#N/A</v>
      </c>
      <c r="BB42" s="222" t="str">
        <f>IF(ISERROR(VLOOKUP(BA42,'Commande Export 2023'!AC:AG,5,FALSE)),"",VLOOKUP(BA42,'Commande Export 2023'!AC:AG,5,FALSE))</f>
        <v/>
      </c>
      <c r="BC42" s="222" t="str">
        <f t="shared" si="10"/>
        <v>Ouest Batteries</v>
      </c>
    </row>
    <row r="43" spans="2:55" ht="20.100000000000001" customHeight="1" x14ac:dyDescent="0.35">
      <c r="B43" s="229"/>
      <c r="C43" s="251"/>
      <c r="D43" s="640">
        <v>20</v>
      </c>
      <c r="E43" s="642" t="str" cm="1">
        <f t="array" ref="E43">IF(ISERROR(_xlfn.IFS((D43&lt;=AA$7),U$7,D43&lt;=AA$8,U$8,D43&lt;=AA$9,U$9,D43&lt;=AA$10,U$10,D43&lt;=AA$11,U$11,D43&lt;=AA$12,U$12,D43&lt;=AA$13,U$13,D43&lt;=AA$14,U$14,D43&lt;=AA$15,U$15,D43&lt;=AA$16,U$16,D43&lt;=AA$17,U$17,D43&lt;=AA$18,U$18,D43&lt;=AA38,U$19)),"",_xlfn.IFS((D43&lt;=AA$7),U$7,D43&lt;=AA$8,U$8,D43&lt;=AA$9,U$9,D43&lt;=AA$10,U$10,D43&lt;=AA$11,U$11,D43&lt;=AA$12,U$12,D43&lt;=AA$13,U$13,D43&lt;=AA$14,U$14,D43&lt;=AA$15,U$15,D43&lt;=AA$16,U$16,D43&lt;=AA$17,U$17,D43&lt;=AA$18,U$18,D43&lt;=AA38,U$19))</f>
        <v>LB67L3W172R1Z44</v>
      </c>
      <c r="F43" s="643" t="str">
        <f t="shared" si="18"/>
        <v>SMF 57220</v>
      </c>
      <c r="G43" s="643" t="str">
        <f t="shared" si="19"/>
        <v>430MF</v>
      </c>
      <c r="H43" s="643">
        <f t="shared" si="20"/>
        <v>57</v>
      </c>
      <c r="I43" s="644">
        <f t="shared" si="21"/>
        <v>957.6</v>
      </c>
      <c r="J43" s="644">
        <f t="shared" si="22"/>
        <v>982.6</v>
      </c>
      <c r="K43" s="648"/>
      <c r="U43" s="254">
        <f t="shared" si="23"/>
        <v>20</v>
      </c>
      <c r="V43" s="254" t="str">
        <f t="shared" si="24"/>
        <v>LB67L3W172R1Z44</v>
      </c>
      <c r="W43" s="254" t="str">
        <f t="shared" si="25"/>
        <v>SMF 57220</v>
      </c>
      <c r="X43" s="254" t="str">
        <f t="shared" si="26"/>
        <v>430MF</v>
      </c>
      <c r="Y43" s="254">
        <f t="shared" si="27"/>
        <v>57</v>
      </c>
      <c r="AB43" s="245" t="s">
        <v>1227</v>
      </c>
      <c r="AC43" s="245" t="s">
        <v>133</v>
      </c>
      <c r="AE43" s="245" t="s">
        <v>157</v>
      </c>
      <c r="AF43" s="245" t="s">
        <v>48</v>
      </c>
      <c r="AG43" s="245" t="s">
        <v>49</v>
      </c>
      <c r="AH43" s="232" t="s">
        <v>156</v>
      </c>
      <c r="AI43" s="222" t="str">
        <f t="shared" si="1"/>
        <v>BatcarLB66L2K073R1S13Commande 4</v>
      </c>
      <c r="AJ43" s="222" t="str">
        <f t="shared" si="2"/>
        <v>P0043</v>
      </c>
      <c r="AK43" s="222" t="e">
        <f>'Commande Export 2023'!AF45</f>
        <v>#N/A</v>
      </c>
      <c r="AL43" s="222" t="str">
        <f t="shared" si="3"/>
        <v>Ouest BatteriesLB66L2K073R1S13Commande 4</v>
      </c>
      <c r="AM43" s="222" t="e">
        <f>VLOOKUP(AL43,'Commande Export 2023'!AC:AF,4,FALSE)</f>
        <v>#N/A</v>
      </c>
      <c r="AN43" s="222" t="e">
        <f t="shared" si="4"/>
        <v>#N/A</v>
      </c>
      <c r="AO43" s="222" t="str">
        <f t="shared" si="5"/>
        <v/>
      </c>
      <c r="AP43" s="222" t="e">
        <f>VLOOKUP(AO43,'Price list'!AO:AP,2,FALSE)</f>
        <v>#N/A</v>
      </c>
      <c r="AQ43" s="222" t="str">
        <f t="shared" si="6"/>
        <v/>
      </c>
      <c r="AR43" s="222" t="str">
        <f t="shared" si="7"/>
        <v/>
      </c>
      <c r="AS43" s="665" t="str">
        <f t="shared" si="8"/>
        <v/>
      </c>
      <c r="AT43" s="665">
        <f>SUM($AS$1:AS43)</f>
        <v>0</v>
      </c>
      <c r="AU43" s="665" t="s">
        <v>156</v>
      </c>
      <c r="AV43" s="665">
        <f t="shared" si="0"/>
        <v>0</v>
      </c>
      <c r="AW43" s="666" t="s">
        <v>133</v>
      </c>
      <c r="AX43" s="665">
        <v>63</v>
      </c>
      <c r="AY43" s="665">
        <v>43</v>
      </c>
      <c r="AZ43" s="222" t="str">
        <f t="shared" si="9"/>
        <v/>
      </c>
      <c r="BA43" s="222" t="e">
        <f>VLOOKUP(AZ43,'Price list'!AM:AN,2,FALSE)</f>
        <v>#N/A</v>
      </c>
      <c r="BB43" s="222" t="str">
        <f>IF(ISERROR(VLOOKUP(BA43,'Commande Export 2023'!AC:AG,5,FALSE)),"",VLOOKUP(BA43,'Commande Export 2023'!AC:AG,5,FALSE))</f>
        <v/>
      </c>
      <c r="BC43" s="222" t="str">
        <f t="shared" si="10"/>
        <v>Ouest Batteries</v>
      </c>
    </row>
    <row r="44" spans="2:55" ht="20.100000000000001" customHeight="1" x14ac:dyDescent="0.35">
      <c r="B44" s="229"/>
      <c r="C44" s="251"/>
      <c r="D44" s="640">
        <v>21</v>
      </c>
      <c r="E44" s="642" t="str" cm="1">
        <f t="array" ref="E44">IF(ISERROR(_xlfn.IFS((D44&lt;=AA$7),U$7,D44&lt;=AA$8,U$8,D44&lt;=AA$9,U$9,D44&lt;=AA$10,U$10,D44&lt;=AA$11,U$11,D44&lt;=AA$12,U$12,D44&lt;=AA$13,U$13,D44&lt;=AA$14,U$14,D44&lt;=AA$15,U$15,D44&lt;=AA$16,U$16,D44&lt;=AA$17,U$17,D44&lt;=AA$18,U$18,D44&lt;=AA39,U$19)),"",_xlfn.IFS((D44&lt;=AA$7),U$7,D44&lt;=AA$8,U$8,D44&lt;=AA$9,U$9,D44&lt;=AA$10,U$10,D44&lt;=AA$11,U$11,D44&lt;=AA$12,U$12,D44&lt;=AA$13,U$13,D44&lt;=AA$14,U$14,D44&lt;=AA$15,U$15,D44&lt;=AA$16,U$16,D44&lt;=AA$17,U$17,D44&lt;=AA$18,U$18,D44&lt;=AA39,U$19))</f>
        <v>LB67L3W172R1Z44</v>
      </c>
      <c r="F44" s="643" t="str">
        <f t="shared" si="18"/>
        <v>SMF 57220</v>
      </c>
      <c r="G44" s="643" t="str">
        <f t="shared" si="19"/>
        <v>430MF</v>
      </c>
      <c r="H44" s="643">
        <f t="shared" si="20"/>
        <v>57</v>
      </c>
      <c r="I44" s="644">
        <f t="shared" si="21"/>
        <v>957.6</v>
      </c>
      <c r="J44" s="644">
        <f t="shared" si="22"/>
        <v>982.6</v>
      </c>
      <c r="K44" s="648"/>
      <c r="U44" s="254">
        <f t="shared" si="23"/>
        <v>21</v>
      </c>
      <c r="V44" s="254" t="str">
        <f t="shared" si="24"/>
        <v>LB67L3W172R1Z44</v>
      </c>
      <c r="W44" s="254" t="str">
        <f t="shared" si="25"/>
        <v>SMF 57220</v>
      </c>
      <c r="X44" s="254" t="str">
        <f t="shared" si="26"/>
        <v>430MF</v>
      </c>
      <c r="Y44" s="254">
        <f t="shared" si="27"/>
        <v>57</v>
      </c>
      <c r="AB44" s="245" t="s">
        <v>1228</v>
      </c>
      <c r="AC44" s="245" t="s">
        <v>133</v>
      </c>
      <c r="AE44" s="245" t="s">
        <v>159</v>
      </c>
      <c r="AF44" s="245" t="s">
        <v>48</v>
      </c>
      <c r="AG44" s="245" t="s">
        <v>49</v>
      </c>
      <c r="AH44" s="232" t="s">
        <v>158</v>
      </c>
      <c r="AI44" s="222" t="str">
        <f t="shared" si="1"/>
        <v>BatcarLB66B3K073R1S13Commande 4</v>
      </c>
      <c r="AJ44" s="222" t="str">
        <f t="shared" si="2"/>
        <v>P0044</v>
      </c>
      <c r="AK44" s="222" t="e">
        <f>'Commande Export 2023'!AF46</f>
        <v>#N/A</v>
      </c>
      <c r="AL44" s="222" t="str">
        <f t="shared" si="3"/>
        <v>Ouest BatteriesLB66B3K073R1S13Commande 4</v>
      </c>
      <c r="AM44" s="222" t="e">
        <f>VLOOKUP(AL44,'Commande Export 2023'!AC:AF,4,FALSE)</f>
        <v>#N/A</v>
      </c>
      <c r="AN44" s="222" t="e">
        <f t="shared" si="4"/>
        <v>#N/A</v>
      </c>
      <c r="AO44" s="222" t="str">
        <f t="shared" si="5"/>
        <v/>
      </c>
      <c r="AP44" s="222" t="e">
        <f>VLOOKUP(AO44,'Price list'!AO:AP,2,FALSE)</f>
        <v>#N/A</v>
      </c>
      <c r="AQ44" s="222" t="str">
        <f t="shared" si="6"/>
        <v/>
      </c>
      <c r="AR44" s="222" t="str">
        <f t="shared" si="7"/>
        <v/>
      </c>
      <c r="AS44" s="665" t="str">
        <f t="shared" si="8"/>
        <v/>
      </c>
      <c r="AT44" s="665">
        <f>SUM($AS$1:AS44)</f>
        <v>0</v>
      </c>
      <c r="AU44" s="665" t="s">
        <v>158</v>
      </c>
      <c r="AV44" s="665">
        <f t="shared" si="0"/>
        <v>0</v>
      </c>
      <c r="AW44" s="666" t="s">
        <v>133</v>
      </c>
      <c r="AX44" s="665">
        <v>64</v>
      </c>
      <c r="AY44" s="665">
        <v>44</v>
      </c>
      <c r="AZ44" s="222" t="str">
        <f t="shared" si="9"/>
        <v/>
      </c>
      <c r="BA44" s="222" t="e">
        <f>VLOOKUP(AZ44,'Price list'!AM:AN,2,FALSE)</f>
        <v>#N/A</v>
      </c>
      <c r="BB44" s="222" t="str">
        <f>IF(ISERROR(VLOOKUP(BA44,'Commande Export 2023'!AC:AG,5,FALSE)),"",VLOOKUP(BA44,'Commande Export 2023'!AC:AG,5,FALSE))</f>
        <v/>
      </c>
      <c r="BC44" s="222" t="str">
        <f t="shared" si="10"/>
        <v>Ouest Batteries</v>
      </c>
    </row>
    <row r="45" spans="2:55" ht="20.100000000000001" customHeight="1" x14ac:dyDescent="0.35">
      <c r="B45" s="229"/>
      <c r="C45" s="251"/>
      <c r="D45" s="640">
        <v>22</v>
      </c>
      <c r="E45" s="642" t="str" cm="1">
        <f t="array" ref="E45">IF(ISERROR(_xlfn.IFS((D45&lt;=AA$7),U$7,D45&lt;=AA$8,U$8,D45&lt;=AA$9,U$9,D45&lt;=AA$10,U$10,D45&lt;=AA$11,U$11,D45&lt;=AA$12,U$12,D45&lt;=AA$13,U$13,D45&lt;=AA$14,U$14,D45&lt;=AA$15,U$15,D45&lt;=AA$16,U$16,D45&lt;=AA$17,U$17,D45&lt;=AA$18,U$18,D45&lt;=AA40,U$19)),"",_xlfn.IFS((D45&lt;=AA$7),U$7,D45&lt;=AA$8,U$8,D45&lt;=AA$9,U$9,D45&lt;=AA$10,U$10,D45&lt;=AA$11,U$11,D45&lt;=AA$12,U$12,D45&lt;=AA$13,U$13,D45&lt;=AA$14,U$14,D45&lt;=AA$15,U$15,D45&lt;=AA$16,U$16,D45&lt;=AA$17,U$17,D45&lt;=AA$18,U$18,D45&lt;=AA40,U$19))</f>
        <v>LB67L3W172R1Z44</v>
      </c>
      <c r="F45" s="643" t="str">
        <f t="shared" si="18"/>
        <v>SMF 57220</v>
      </c>
      <c r="G45" s="643" t="str">
        <f t="shared" si="19"/>
        <v>430MF</v>
      </c>
      <c r="H45" s="643">
        <f t="shared" si="20"/>
        <v>57</v>
      </c>
      <c r="I45" s="644">
        <f t="shared" si="21"/>
        <v>957.6</v>
      </c>
      <c r="J45" s="644">
        <f t="shared" si="22"/>
        <v>982.6</v>
      </c>
      <c r="K45" s="648"/>
      <c r="U45" s="254">
        <f t="shared" si="23"/>
        <v>22</v>
      </c>
      <c r="V45" s="254" t="str">
        <f t="shared" si="24"/>
        <v>LB67L3W172R1Z44</v>
      </c>
      <c r="W45" s="254" t="str">
        <f t="shared" si="25"/>
        <v>SMF 57220</v>
      </c>
      <c r="X45" s="254" t="str">
        <f t="shared" si="26"/>
        <v>430MF</v>
      </c>
      <c r="Y45" s="254">
        <f t="shared" si="27"/>
        <v>57</v>
      </c>
      <c r="AB45" s="245" t="s">
        <v>1229</v>
      </c>
      <c r="AC45" s="245" t="s">
        <v>133</v>
      </c>
      <c r="AE45" s="245" t="s">
        <v>162</v>
      </c>
      <c r="AF45" s="245" t="s">
        <v>48</v>
      </c>
      <c r="AG45" s="245" t="s">
        <v>49</v>
      </c>
      <c r="AH45" s="232" t="s">
        <v>161</v>
      </c>
      <c r="AI45" s="222" t="str">
        <f t="shared" si="1"/>
        <v>BatcarLB67B3K073R1S13Commande 4</v>
      </c>
      <c r="AJ45" s="222" t="str">
        <f t="shared" si="2"/>
        <v>P0045</v>
      </c>
      <c r="AK45" s="222" t="e">
        <f>'Commande Export 2023'!AF47</f>
        <v>#N/A</v>
      </c>
      <c r="AL45" s="222" t="str">
        <f t="shared" si="3"/>
        <v>Ouest BatteriesLB67B3K073R1S13Commande 4</v>
      </c>
      <c r="AM45" s="222" t="e">
        <f>VLOOKUP(AL45,'Commande Export 2023'!AC:AF,4,FALSE)</f>
        <v>#N/A</v>
      </c>
      <c r="AN45" s="222" t="e">
        <f t="shared" si="4"/>
        <v>#N/A</v>
      </c>
      <c r="AO45" s="222" t="str">
        <f t="shared" si="5"/>
        <v/>
      </c>
      <c r="AP45" s="222" t="e">
        <f>VLOOKUP(AO45,'Price list'!AO:AP,2,FALSE)</f>
        <v>#N/A</v>
      </c>
      <c r="AQ45" s="222" t="str">
        <f t="shared" si="6"/>
        <v/>
      </c>
      <c r="AR45" s="222" t="str">
        <f t="shared" si="7"/>
        <v/>
      </c>
      <c r="AS45" s="665" t="str">
        <f t="shared" si="8"/>
        <v/>
      </c>
      <c r="AT45" s="665">
        <f>SUM($AS$1:AS45)</f>
        <v>0</v>
      </c>
      <c r="AU45" s="665" t="s">
        <v>161</v>
      </c>
      <c r="AV45" s="665">
        <f t="shared" si="0"/>
        <v>0</v>
      </c>
      <c r="AW45" s="666" t="s">
        <v>133</v>
      </c>
      <c r="AX45" s="665">
        <v>65</v>
      </c>
      <c r="AY45" s="665">
        <v>45</v>
      </c>
      <c r="AZ45" s="222" t="str">
        <f t="shared" si="9"/>
        <v/>
      </c>
      <c r="BA45" s="222" t="e">
        <f>VLOOKUP(AZ45,'Price list'!AM:AN,2,FALSE)</f>
        <v>#N/A</v>
      </c>
      <c r="BB45" s="222" t="str">
        <f>IF(ISERROR(VLOOKUP(BA45,'Commande Export 2023'!AC:AG,5,FALSE)),"",VLOOKUP(BA45,'Commande Export 2023'!AC:AG,5,FALSE))</f>
        <v/>
      </c>
      <c r="BC45" s="222" t="str">
        <f t="shared" si="10"/>
        <v>Ouest Batteries</v>
      </c>
    </row>
    <row r="46" spans="2:55" ht="20.100000000000001" customHeight="1" x14ac:dyDescent="0.35">
      <c r="B46" s="229"/>
      <c r="C46" s="251"/>
      <c r="D46" s="640">
        <v>23</v>
      </c>
      <c r="E46" s="642" t="str" cm="1">
        <f t="array" ref="E46">IF(ISERROR(_xlfn.IFS((D46&lt;=AA$7),U$7,D46&lt;=AA$8,U$8,D46&lt;=AA$9,U$9,D46&lt;=AA$10,U$10,D46&lt;=AA$11,U$11,D46&lt;=AA$12,U$12,D46&lt;=AA$13,U$13,D46&lt;=AA$14,U$14,D46&lt;=AA$15,U$15,D46&lt;=AA$16,U$16,D46&lt;=AA$17,U$17,D46&lt;=AA$18,U$18,D46&lt;=AA41,U$19)),"",_xlfn.IFS((D46&lt;=AA$7),U$7,D46&lt;=AA$8,U$8,D46&lt;=AA$9,U$9,D46&lt;=AA$10,U$10,D46&lt;=AA$11,U$11,D46&lt;=AA$12,U$12,D46&lt;=AA$13,U$13,D46&lt;=AA$14,U$14,D46&lt;=AA$15,U$15,D46&lt;=AA$16,U$16,D46&lt;=AA$17,U$17,D46&lt;=AA$18,U$18,D46&lt;=AA41,U$19))</f>
        <v>LB67L3W172R1Z44</v>
      </c>
      <c r="F46" s="643" t="str">
        <f t="shared" si="18"/>
        <v>SMF 57220</v>
      </c>
      <c r="G46" s="643" t="str">
        <f t="shared" si="19"/>
        <v>430MF</v>
      </c>
      <c r="H46" s="643">
        <f t="shared" si="20"/>
        <v>57</v>
      </c>
      <c r="I46" s="644">
        <f t="shared" si="21"/>
        <v>957.6</v>
      </c>
      <c r="J46" s="644">
        <f t="shared" si="22"/>
        <v>982.6</v>
      </c>
      <c r="K46" s="648"/>
      <c r="U46" s="254">
        <f t="shared" si="23"/>
        <v>23</v>
      </c>
      <c r="V46" s="254" t="str">
        <f t="shared" si="24"/>
        <v>LB67L3W172R1Z44</v>
      </c>
      <c r="W46" s="254" t="str">
        <f t="shared" si="25"/>
        <v>SMF 57220</v>
      </c>
      <c r="X46" s="254" t="str">
        <f t="shared" si="26"/>
        <v>430MF</v>
      </c>
      <c r="Y46" s="254">
        <f t="shared" si="27"/>
        <v>57</v>
      </c>
      <c r="AB46" s="222" t="s">
        <v>1230</v>
      </c>
      <c r="AC46" s="222" t="s">
        <v>133</v>
      </c>
      <c r="AD46" s="222"/>
      <c r="AE46" s="222" t="s">
        <v>164</v>
      </c>
      <c r="AF46" s="222" t="s">
        <v>48</v>
      </c>
      <c r="AG46" s="222" t="s">
        <v>49</v>
      </c>
      <c r="AH46" s="232" t="s">
        <v>163</v>
      </c>
      <c r="AI46" s="222" t="str">
        <f t="shared" si="1"/>
        <v>BatcarLB67L3K073R1S13Commande 4</v>
      </c>
      <c r="AJ46" s="222" t="str">
        <f t="shared" si="2"/>
        <v>P0046</v>
      </c>
      <c r="AK46" s="222" t="e">
        <f>'Commande Export 2023'!AF48</f>
        <v>#N/A</v>
      </c>
      <c r="AL46" s="222" t="str">
        <f t="shared" si="3"/>
        <v>Ouest BatteriesLB67L3K073R1S13Commande 4</v>
      </c>
      <c r="AM46" s="222" t="e">
        <f>VLOOKUP(AL46,'Commande Export 2023'!AC:AF,4,FALSE)</f>
        <v>#N/A</v>
      </c>
      <c r="AN46" s="222" t="e">
        <f t="shared" si="4"/>
        <v>#N/A</v>
      </c>
      <c r="AO46" s="222" t="str">
        <f t="shared" si="5"/>
        <v/>
      </c>
      <c r="AP46" s="222" t="e">
        <f>VLOOKUP(AO46,'Price list'!AO:AP,2,FALSE)</f>
        <v>#N/A</v>
      </c>
      <c r="AQ46" s="222" t="str">
        <f t="shared" si="6"/>
        <v/>
      </c>
      <c r="AR46" s="222" t="str">
        <f t="shared" si="7"/>
        <v/>
      </c>
      <c r="AS46" s="665" t="str">
        <f t="shared" si="8"/>
        <v/>
      </c>
      <c r="AT46" s="665">
        <f>SUM($AS$1:AS46)</f>
        <v>0</v>
      </c>
      <c r="AU46" s="665" t="s">
        <v>163</v>
      </c>
      <c r="AV46" s="665">
        <f t="shared" si="0"/>
        <v>0</v>
      </c>
      <c r="AW46" s="666" t="s">
        <v>133</v>
      </c>
      <c r="AX46" s="665">
        <v>66</v>
      </c>
      <c r="AY46" s="665">
        <v>46</v>
      </c>
      <c r="AZ46" s="222" t="str">
        <f t="shared" si="9"/>
        <v/>
      </c>
      <c r="BA46" s="222" t="e">
        <f>VLOOKUP(AZ46,'Price list'!AM:AN,2,FALSE)</f>
        <v>#N/A</v>
      </c>
      <c r="BB46" s="222" t="str">
        <f>IF(ISERROR(VLOOKUP(BA46,'Commande Export 2023'!AC:AG,5,FALSE)),"",VLOOKUP(BA46,'Commande Export 2023'!AC:AG,5,FALSE))</f>
        <v/>
      </c>
      <c r="BC46" s="222" t="str">
        <f t="shared" si="10"/>
        <v>Ouest Batteries</v>
      </c>
    </row>
    <row r="47" spans="2:55" ht="20.100000000000001" customHeight="1" x14ac:dyDescent="0.35">
      <c r="B47" s="229"/>
      <c r="C47" s="251"/>
      <c r="D47" s="640">
        <v>24</v>
      </c>
      <c r="E47" s="642" t="str" cm="1">
        <f t="array" ref="E47">IF(ISERROR(_xlfn.IFS((D47&lt;=AA$7),U$7,D47&lt;=AA$8,U$8,D47&lt;=AA$9,U$9,D47&lt;=AA$10,U$10,D47&lt;=AA$11,U$11,D47&lt;=AA$12,U$12,D47&lt;=AA$13,U$13,D47&lt;=AA$14,U$14,D47&lt;=AA$15,U$15,D47&lt;=AA$16,U$16,D47&lt;=AA$17,U$17,D47&lt;=AA$18,U$18,D47&lt;=AA42,U$19)),"",_xlfn.IFS((D47&lt;=AA$7),U$7,D47&lt;=AA$8,U$8,D47&lt;=AA$9,U$9,D47&lt;=AA$10,U$10,D47&lt;=AA$11,U$11,D47&lt;=AA$12,U$12,D47&lt;=AA$13,U$13,D47&lt;=AA$14,U$14,D47&lt;=AA$15,U$15,D47&lt;=AA$16,U$16,D47&lt;=AA$17,U$17,D47&lt;=AA$18,U$18,D47&lt;=AA42,U$19))</f>
        <v>LB67L3W172R1Z44</v>
      </c>
      <c r="F47" s="643" t="str">
        <f t="shared" si="18"/>
        <v>SMF 57220</v>
      </c>
      <c r="G47" s="643" t="str">
        <f t="shared" si="19"/>
        <v>430MF</v>
      </c>
      <c r="H47" s="643">
        <f t="shared" si="20"/>
        <v>57</v>
      </c>
      <c r="I47" s="644">
        <f t="shared" si="21"/>
        <v>957.6</v>
      </c>
      <c r="J47" s="644">
        <f t="shared" si="22"/>
        <v>982.6</v>
      </c>
      <c r="K47" s="648"/>
      <c r="U47" s="254">
        <f t="shared" si="23"/>
        <v>24</v>
      </c>
      <c r="V47" s="254" t="str">
        <f t="shared" si="24"/>
        <v>LB67L3W172R1Z44</v>
      </c>
      <c r="W47" s="254" t="str">
        <f t="shared" si="25"/>
        <v>SMF 57220</v>
      </c>
      <c r="X47" s="254" t="str">
        <f t="shared" si="26"/>
        <v>430MF</v>
      </c>
      <c r="Y47" s="254">
        <f t="shared" si="27"/>
        <v>57</v>
      </c>
      <c r="AB47" s="245" t="s">
        <v>1231</v>
      </c>
      <c r="AC47" s="245" t="s">
        <v>133</v>
      </c>
      <c r="AE47" s="245" t="s">
        <v>166</v>
      </c>
      <c r="AF47" s="245" t="s">
        <v>48</v>
      </c>
      <c r="AG47" s="245" t="s">
        <v>49</v>
      </c>
      <c r="AH47" s="232" t="s">
        <v>165</v>
      </c>
      <c r="AI47" s="222" t="str">
        <f t="shared" si="1"/>
        <v>BatcarLB77B3K073R1S13Commande 4</v>
      </c>
      <c r="AJ47" s="222" t="str">
        <f t="shared" si="2"/>
        <v>P0047</v>
      </c>
      <c r="AK47" s="222" t="e">
        <f>'Commande Export 2023'!AF49</f>
        <v>#N/A</v>
      </c>
      <c r="AL47" s="222" t="str">
        <f t="shared" si="3"/>
        <v>Ouest BatteriesLB77B3K073R1S13Commande 4</v>
      </c>
      <c r="AM47" s="222" t="e">
        <f>VLOOKUP(AL47,'Commande Export 2023'!AC:AF,4,FALSE)</f>
        <v>#N/A</v>
      </c>
      <c r="AN47" s="222" t="e">
        <f t="shared" si="4"/>
        <v>#N/A</v>
      </c>
      <c r="AO47" s="222" t="str">
        <f t="shared" si="5"/>
        <v/>
      </c>
      <c r="AP47" s="222" t="e">
        <f>VLOOKUP(AO47,'Price list'!AO:AP,2,FALSE)</f>
        <v>#N/A</v>
      </c>
      <c r="AQ47" s="222" t="str">
        <f t="shared" si="6"/>
        <v/>
      </c>
      <c r="AR47" s="222" t="str">
        <f t="shared" si="7"/>
        <v/>
      </c>
      <c r="AS47" s="665" t="str">
        <f t="shared" si="8"/>
        <v/>
      </c>
      <c r="AT47" s="665">
        <f>SUM($AS$1:AS47)</f>
        <v>0</v>
      </c>
      <c r="AU47" s="665" t="s">
        <v>165</v>
      </c>
      <c r="AV47" s="665">
        <f t="shared" si="0"/>
        <v>0</v>
      </c>
      <c r="AW47" s="666" t="s">
        <v>133</v>
      </c>
      <c r="AX47" s="665">
        <v>67</v>
      </c>
      <c r="AY47" s="665">
        <v>47</v>
      </c>
      <c r="AZ47" s="222" t="str">
        <f t="shared" si="9"/>
        <v/>
      </c>
      <c r="BA47" s="222" t="e">
        <f>VLOOKUP(AZ47,'Price list'!AM:AN,2,FALSE)</f>
        <v>#N/A</v>
      </c>
      <c r="BB47" s="222" t="str">
        <f>IF(ISERROR(VLOOKUP(BA47,'Commande Export 2023'!AC:AG,5,FALSE)),"",VLOOKUP(BA47,'Commande Export 2023'!AC:AG,5,FALSE))</f>
        <v/>
      </c>
      <c r="BC47" s="222" t="str">
        <f t="shared" si="10"/>
        <v>Ouest Batteries</v>
      </c>
    </row>
    <row r="48" spans="2:55" ht="20.100000000000001" customHeight="1" x14ac:dyDescent="0.35">
      <c r="B48" s="229"/>
      <c r="C48" s="251"/>
      <c r="D48" s="640">
        <v>25</v>
      </c>
      <c r="E48" s="642" t="str" cm="1">
        <f t="array" ref="E48">IF(ISERROR(_xlfn.IFS((D48&lt;=AA$7),U$7,D48&lt;=AA$8,U$8,D48&lt;=AA$9,U$9,D48&lt;=AA$10,U$10,D48&lt;=AA$11,U$11,D48&lt;=AA$12,U$12,D48&lt;=AA$13,U$13,D48&lt;=AA$14,U$14,D48&lt;=AA$15,U$15,D48&lt;=AA$16,U$16,D48&lt;=AA$17,U$17,D48&lt;=AA$18,U$18,D48&lt;=AA43,U$19)),"",_xlfn.IFS((D48&lt;=AA$7),U$7,D48&lt;=AA$8,U$8,D48&lt;=AA$9,U$9,D48&lt;=AA$10,U$10,D48&lt;=AA$11,U$11,D48&lt;=AA$12,U$12,D48&lt;=AA$13,U$13,D48&lt;=AA$14,U$14,D48&lt;=AA$15,U$15,D48&lt;=AA$16,U$16,D48&lt;=AA$17,U$17,D48&lt;=AA$18,U$18,D48&lt;=AA43,U$19))</f>
        <v>LB67L3W172R1Z44</v>
      </c>
      <c r="F48" s="643" t="str">
        <f t="shared" si="18"/>
        <v>SMF 57220</v>
      </c>
      <c r="G48" s="643" t="str">
        <f t="shared" si="19"/>
        <v>430MF</v>
      </c>
      <c r="H48" s="643">
        <f t="shared" si="20"/>
        <v>57</v>
      </c>
      <c r="I48" s="644">
        <f t="shared" si="21"/>
        <v>957.6</v>
      </c>
      <c r="J48" s="644">
        <f t="shared" si="22"/>
        <v>982.6</v>
      </c>
      <c r="K48" s="648"/>
      <c r="U48" s="254">
        <f t="shared" si="23"/>
        <v>25</v>
      </c>
      <c r="V48" s="254" t="str">
        <f t="shared" si="24"/>
        <v>LB67L3W172R1Z44</v>
      </c>
      <c r="W48" s="254" t="str">
        <f t="shared" si="25"/>
        <v>SMF 57220</v>
      </c>
      <c r="X48" s="254" t="str">
        <f t="shared" si="26"/>
        <v>430MF</v>
      </c>
      <c r="Y48" s="254">
        <f t="shared" si="27"/>
        <v>57</v>
      </c>
      <c r="AB48" s="262" t="s">
        <v>1232</v>
      </c>
      <c r="AC48" s="262" t="s">
        <v>133</v>
      </c>
      <c r="AD48" s="262"/>
      <c r="AE48" s="262" t="s">
        <v>168</v>
      </c>
      <c r="AF48" s="262" t="s">
        <v>48</v>
      </c>
      <c r="AG48" s="262" t="s">
        <v>49</v>
      </c>
      <c r="AH48" s="232" t="s">
        <v>167</v>
      </c>
      <c r="AI48" s="222" t="str">
        <f t="shared" si="1"/>
        <v>BatcarLB77L3K073R1S13Commande 4</v>
      </c>
      <c r="AJ48" s="222" t="str">
        <f t="shared" si="2"/>
        <v>P0048</v>
      </c>
      <c r="AK48" s="222" t="e">
        <f>'Commande Export 2023'!AF50</f>
        <v>#N/A</v>
      </c>
      <c r="AL48" s="222" t="str">
        <f t="shared" si="3"/>
        <v>Ouest BatteriesLB77L3K073R1S13Commande 4</v>
      </c>
      <c r="AM48" s="222" t="e">
        <f>VLOOKUP(AL48,'Commande Export 2023'!AC:AF,4,FALSE)</f>
        <v>#N/A</v>
      </c>
      <c r="AN48" s="222" t="e">
        <f t="shared" si="4"/>
        <v>#N/A</v>
      </c>
      <c r="AO48" s="222" t="str">
        <f t="shared" si="5"/>
        <v/>
      </c>
      <c r="AP48" s="222" t="e">
        <f>VLOOKUP(AO48,'Price list'!AO:AP,2,FALSE)</f>
        <v>#N/A</v>
      </c>
      <c r="AQ48" s="222" t="str">
        <f t="shared" si="6"/>
        <v/>
      </c>
      <c r="AR48" s="222" t="str">
        <f t="shared" si="7"/>
        <v/>
      </c>
      <c r="AS48" s="665" t="str">
        <f t="shared" si="8"/>
        <v/>
      </c>
      <c r="AT48" s="665">
        <f>SUM($AS$1:AS48)</f>
        <v>0</v>
      </c>
      <c r="AU48" s="665" t="s">
        <v>167</v>
      </c>
      <c r="AV48" s="665">
        <f t="shared" si="0"/>
        <v>0</v>
      </c>
      <c r="AW48" s="666" t="s">
        <v>133</v>
      </c>
      <c r="AX48" s="665">
        <v>68</v>
      </c>
      <c r="AY48" s="665">
        <v>48</v>
      </c>
      <c r="AZ48" s="222" t="str">
        <f t="shared" si="9"/>
        <v/>
      </c>
      <c r="BA48" s="222" t="e">
        <f>VLOOKUP(AZ48,'Price list'!AM:AN,2,FALSE)</f>
        <v>#N/A</v>
      </c>
      <c r="BB48" s="222" t="str">
        <f>IF(ISERROR(VLOOKUP(BA48,'Commande Export 2023'!AC:AG,5,FALSE)),"",VLOOKUP(BA48,'Commande Export 2023'!AC:AG,5,FALSE))</f>
        <v/>
      </c>
      <c r="BC48" s="222" t="str">
        <f t="shared" si="10"/>
        <v>Ouest Batteries</v>
      </c>
    </row>
    <row r="49" spans="1:55" ht="20.100000000000001" customHeight="1" x14ac:dyDescent="0.35">
      <c r="B49" s="229"/>
      <c r="C49" s="251"/>
      <c r="D49" s="640">
        <v>26</v>
      </c>
      <c r="E49" s="642" t="str" cm="1">
        <f t="array" ref="E49">IF(ISERROR(_xlfn.IFS((D49&lt;=AA$7),U$7,D49&lt;=AA$8,U$8,D49&lt;=AA$9,U$9,D49&lt;=AA$10,U$10,D49&lt;=AA$11,U$11,D49&lt;=AA$12,U$12,D49&lt;=AA$13,U$13,D49&lt;=AA$14,U$14,D49&lt;=AA$15,U$15,D49&lt;=AA$16,U$16,D49&lt;=AA$17,U$17,D49&lt;=AA$18,U$18,D49&lt;=AA44,U$19)),"",_xlfn.IFS((D49&lt;=AA$7),U$7,D49&lt;=AA$8,U$8,D49&lt;=AA$9,U$9,D49&lt;=AA$10,U$10,D49&lt;=AA$11,U$11,D49&lt;=AA$12,U$12,D49&lt;=AA$13,U$13,D49&lt;=AA$14,U$14,D49&lt;=AA$15,U$15,D49&lt;=AA$16,U$16,D49&lt;=AA$17,U$17,D49&lt;=AA$18,U$18,D49&lt;=AA44,U$19))</f>
        <v>LB67L3W172R1Z44</v>
      </c>
      <c r="F49" s="643" t="str">
        <f t="shared" si="18"/>
        <v>SMF 57220</v>
      </c>
      <c r="G49" s="643" t="str">
        <f t="shared" si="19"/>
        <v>430MF</v>
      </c>
      <c r="H49" s="643">
        <f t="shared" si="20"/>
        <v>57</v>
      </c>
      <c r="I49" s="644">
        <f t="shared" si="21"/>
        <v>957.6</v>
      </c>
      <c r="J49" s="644">
        <f t="shared" si="22"/>
        <v>982.6</v>
      </c>
      <c r="K49" s="648"/>
      <c r="U49" s="254">
        <f t="shared" si="23"/>
        <v>26</v>
      </c>
      <c r="V49" s="254" t="str">
        <f t="shared" si="24"/>
        <v>LB67L3W172R1Z44</v>
      </c>
      <c r="W49" s="254" t="str">
        <f t="shared" si="25"/>
        <v>SMF 57220</v>
      </c>
      <c r="X49" s="254" t="str">
        <f t="shared" si="26"/>
        <v>430MF</v>
      </c>
      <c r="Y49" s="254">
        <f t="shared" si="27"/>
        <v>57</v>
      </c>
      <c r="AB49" s="262" t="s">
        <v>1233</v>
      </c>
      <c r="AC49" s="262" t="s">
        <v>133</v>
      </c>
      <c r="AD49" s="262"/>
      <c r="AE49" s="262" t="s">
        <v>170</v>
      </c>
      <c r="AF49" s="262" t="s">
        <v>48</v>
      </c>
      <c r="AG49" s="262" t="s">
        <v>49</v>
      </c>
      <c r="AH49" s="232" t="s">
        <v>169</v>
      </c>
      <c r="AI49" s="222" t="str">
        <f t="shared" si="1"/>
        <v>BatcarLB78L3K073R1S13Commande 4</v>
      </c>
      <c r="AJ49" s="222" t="str">
        <f t="shared" si="2"/>
        <v>P0049</v>
      </c>
      <c r="AK49" s="222" t="e">
        <f>'Commande Export 2023'!AF51</f>
        <v>#N/A</v>
      </c>
      <c r="AL49" s="222" t="str">
        <f t="shared" si="3"/>
        <v>Ouest BatteriesLB78L3K073R1S13Commande 4</v>
      </c>
      <c r="AM49" s="222" t="e">
        <f>VLOOKUP(AL49,'Commande Export 2023'!AC:AF,4,FALSE)</f>
        <v>#N/A</v>
      </c>
      <c r="AN49" s="222" t="e">
        <f t="shared" si="4"/>
        <v>#N/A</v>
      </c>
      <c r="AO49" s="222" t="str">
        <f t="shared" si="5"/>
        <v/>
      </c>
      <c r="AP49" s="222" t="e">
        <f>VLOOKUP(AO49,'Price list'!AO:AP,2,FALSE)</f>
        <v>#N/A</v>
      </c>
      <c r="AQ49" s="222" t="str">
        <f t="shared" si="6"/>
        <v/>
      </c>
      <c r="AR49" s="222" t="str">
        <f t="shared" si="7"/>
        <v/>
      </c>
      <c r="AS49" s="665" t="str">
        <f t="shared" si="8"/>
        <v/>
      </c>
      <c r="AT49" s="665">
        <f>SUM($AS$1:AS49)</f>
        <v>0</v>
      </c>
      <c r="AU49" s="665" t="s">
        <v>169</v>
      </c>
      <c r="AV49" s="665">
        <f t="shared" si="0"/>
        <v>0</v>
      </c>
      <c r="AW49" s="666" t="s">
        <v>133</v>
      </c>
      <c r="AX49" s="665">
        <v>69</v>
      </c>
      <c r="AY49" s="665">
        <v>49</v>
      </c>
      <c r="AZ49" s="222" t="str">
        <f t="shared" si="9"/>
        <v/>
      </c>
      <c r="BA49" s="222" t="e">
        <f>VLOOKUP(AZ49,'Price list'!AM:AN,2,FALSE)</f>
        <v>#N/A</v>
      </c>
      <c r="BB49" s="222" t="str">
        <f>IF(ISERROR(VLOOKUP(BA49,'Commande Export 2023'!AC:AG,5,FALSE)),"",VLOOKUP(BA49,'Commande Export 2023'!AC:AG,5,FALSE))</f>
        <v/>
      </c>
      <c r="BC49" s="222" t="str">
        <f t="shared" si="10"/>
        <v>Ouest Batteries</v>
      </c>
    </row>
    <row r="50" spans="1:55" ht="20.100000000000001" customHeight="1" thickBot="1" x14ac:dyDescent="0.4">
      <c r="B50" s="229"/>
      <c r="C50" s="251"/>
      <c r="D50" s="640">
        <v>27</v>
      </c>
      <c r="E50" s="642" t="str" cm="1">
        <f t="array" ref="E50">IF(ISERROR(_xlfn.IFS((D50&lt;=AA$7),U$7,D50&lt;=AA$8,U$8,D50&lt;=AA$9,U$9,D50&lt;=AA$10,U$10,D50&lt;=AA$11,U$11,D50&lt;=AA$12,U$12,D50&lt;=AA$13,U$13,D50&lt;=AA$14,U$14,D50&lt;=AA$15,U$15,D50&lt;=AA$16,U$16,D50&lt;=AA$17,U$17,D50&lt;=AA$18,U$18,D50&lt;=AA45,U$19)),"",_xlfn.IFS((D50&lt;=AA$7),U$7,D50&lt;=AA$8,U$8,D50&lt;=AA$9,U$9,D50&lt;=AA$10,U$10,D50&lt;=AA$11,U$11,D50&lt;=AA$12,U$12,D50&lt;=AA$13,U$13,D50&lt;=AA$14,U$14,D50&lt;=AA$15,U$15,D50&lt;=AA$16,U$16,D50&lt;=AA$17,U$17,D50&lt;=AA$18,U$18,D50&lt;=AA45,U$19))</f>
        <v>LB44L1K072R1S12</v>
      </c>
      <c r="F50" s="643" t="str">
        <f t="shared" si="18"/>
        <v>MF 54459</v>
      </c>
      <c r="G50" s="643" t="str">
        <f t="shared" si="19"/>
        <v>422MF</v>
      </c>
      <c r="H50" s="643">
        <f t="shared" si="20"/>
        <v>72</v>
      </c>
      <c r="I50" s="644">
        <f t="shared" si="21"/>
        <v>784.80000000000007</v>
      </c>
      <c r="J50" s="644">
        <f t="shared" si="22"/>
        <v>809.80000000000007</v>
      </c>
      <c r="K50" s="648"/>
      <c r="U50" s="254">
        <f t="shared" si="23"/>
        <v>27</v>
      </c>
      <c r="V50" s="254" t="str">
        <f t="shared" si="24"/>
        <v>LB44L1K072R1S12</v>
      </c>
      <c r="W50" s="254" t="str">
        <f t="shared" si="25"/>
        <v>MF 54459</v>
      </c>
      <c r="X50" s="254" t="str">
        <f t="shared" si="26"/>
        <v>422MF</v>
      </c>
      <c r="Y50" s="254">
        <f t="shared" si="27"/>
        <v>72</v>
      </c>
      <c r="AB50" s="245" t="s">
        <v>1234</v>
      </c>
      <c r="AC50" s="245" t="s">
        <v>133</v>
      </c>
      <c r="AE50" s="245" t="s">
        <v>172</v>
      </c>
      <c r="AF50" s="245" t="s">
        <v>48</v>
      </c>
      <c r="AG50" s="245" t="s">
        <v>49</v>
      </c>
      <c r="AH50" s="232" t="s">
        <v>171</v>
      </c>
      <c r="AI50" s="222" t="str">
        <f t="shared" si="1"/>
        <v>BatcarLB88L5K072R1S13Commande 4</v>
      </c>
      <c r="AJ50" s="222" t="str">
        <f t="shared" si="2"/>
        <v>P0050</v>
      </c>
      <c r="AK50" s="222" t="e">
        <f>'Commande Export 2023'!AF52</f>
        <v>#N/A</v>
      </c>
      <c r="AL50" s="222" t="str">
        <f t="shared" si="3"/>
        <v>Ouest BatteriesLB88L5K072R1S13Commande 4</v>
      </c>
      <c r="AM50" s="222" t="e">
        <f>VLOOKUP(AL50,'Commande Export 2023'!AC:AF,4,FALSE)</f>
        <v>#N/A</v>
      </c>
      <c r="AN50" s="222" t="e">
        <f t="shared" si="4"/>
        <v>#N/A</v>
      </c>
      <c r="AO50" s="222" t="str">
        <f t="shared" si="5"/>
        <v/>
      </c>
      <c r="AP50" s="222" t="e">
        <f>VLOOKUP(AO50,'Price list'!AO:AP,2,FALSE)</f>
        <v>#N/A</v>
      </c>
      <c r="AQ50" s="222" t="str">
        <f t="shared" si="6"/>
        <v/>
      </c>
      <c r="AR50" s="222" t="str">
        <f t="shared" si="7"/>
        <v/>
      </c>
      <c r="AS50" s="665" t="str">
        <f t="shared" si="8"/>
        <v/>
      </c>
      <c r="AT50" s="665">
        <f>SUM($AS$1:AS50)</f>
        <v>0</v>
      </c>
      <c r="AU50" s="665" t="s">
        <v>171</v>
      </c>
      <c r="AV50" s="665">
        <f t="shared" si="0"/>
        <v>0</v>
      </c>
      <c r="AW50" s="666" t="s">
        <v>133</v>
      </c>
      <c r="AX50" s="665">
        <v>70</v>
      </c>
      <c r="AY50" s="665">
        <v>50</v>
      </c>
      <c r="AZ50" s="222" t="str">
        <f t="shared" si="9"/>
        <v/>
      </c>
      <c r="BA50" s="222" t="e">
        <f>VLOOKUP(AZ50,'Price list'!AM:AN,2,FALSE)</f>
        <v>#N/A</v>
      </c>
      <c r="BB50" s="222" t="str">
        <f>IF(ISERROR(VLOOKUP(BA50,'Commande Export 2023'!AC:AG,5,FALSE)),"",VLOOKUP(BA50,'Commande Export 2023'!AC:AG,5,FALSE))</f>
        <v/>
      </c>
      <c r="BC50" s="222" t="str">
        <f t="shared" si="10"/>
        <v>Ouest Batteries</v>
      </c>
    </row>
    <row r="51" spans="1:55" ht="20.100000000000001" hidden="1" customHeight="1" thickBot="1" x14ac:dyDescent="0.4">
      <c r="B51" s="229"/>
      <c r="C51" s="251"/>
      <c r="D51" s="640">
        <v>28</v>
      </c>
      <c r="E51" s="642" t="str" cm="1">
        <f t="array" ref="E51">IF(ISERROR(_xlfn.IFS((D51&lt;=AA$7),U$7,D51&lt;=AA$8,U$8,D51&lt;=AA$9,U$9,D51&lt;=AA$10,U$10,D51&lt;=AA$11,U$11,D51&lt;=AA$12,U$12,D51&lt;=AA$13,U$13,D51&lt;=AA$14,U$14,D51&lt;=AA$15,U$15,D51&lt;=AA$16,U$16,D51&lt;=AA$17,U$17,D51&lt;=AA$18,U$18,D51&lt;=AA46,U$19)),"",_xlfn.IFS((D51&lt;=AA$7),U$7,D51&lt;=AA$8,U$8,D51&lt;=AA$9,U$9,D51&lt;=AA$10,U$10,D51&lt;=AA$11,U$11,D51&lt;=AA$12,U$12,D51&lt;=AA$13,U$13,D51&lt;=AA$14,U$14,D51&lt;=AA$15,U$15,D51&lt;=AA$16,U$16,D51&lt;=AA$17,U$17,D51&lt;=AA$18,U$18,D51&lt;=AA46,U$19))</f>
        <v/>
      </c>
      <c r="F51" s="643" t="str">
        <f t="shared" si="18"/>
        <v/>
      </c>
      <c r="G51" s="643" t="str">
        <f t="shared" si="19"/>
        <v/>
      </c>
      <c r="H51" s="643" t="str">
        <f t="shared" si="20"/>
        <v/>
      </c>
      <c r="I51" s="644" t="str">
        <f t="shared" si="21"/>
        <v/>
      </c>
      <c r="J51" s="644" t="str">
        <f t="shared" si="22"/>
        <v/>
      </c>
      <c r="K51" s="648"/>
      <c r="U51" s="254">
        <f t="shared" si="23"/>
        <v>28</v>
      </c>
      <c r="V51" s="254" t="str">
        <f t="shared" si="24"/>
        <v/>
      </c>
      <c r="W51" s="254" t="str">
        <f t="shared" si="25"/>
        <v/>
      </c>
      <c r="X51" s="254" t="str">
        <f t="shared" si="26"/>
        <v/>
      </c>
      <c r="Y51" s="254" t="str">
        <f t="shared" si="27"/>
        <v/>
      </c>
      <c r="AB51" s="245" t="s">
        <v>1235</v>
      </c>
      <c r="AC51" s="245" t="s">
        <v>133</v>
      </c>
      <c r="AE51" s="245" t="s">
        <v>174</v>
      </c>
      <c r="AF51" s="245" t="s">
        <v>48</v>
      </c>
      <c r="AG51" s="245" t="s">
        <v>49</v>
      </c>
      <c r="AH51" s="232" t="s">
        <v>173</v>
      </c>
      <c r="AI51" s="222" t="str">
        <f t="shared" si="1"/>
        <v>BatcarLB89L5K072R1S13Commande 4</v>
      </c>
      <c r="AJ51" s="222" t="str">
        <f t="shared" si="2"/>
        <v>P0051</v>
      </c>
      <c r="AK51" s="222" t="e">
        <f>'Commande Export 2023'!AF53</f>
        <v>#N/A</v>
      </c>
      <c r="AL51" s="222" t="str">
        <f t="shared" si="3"/>
        <v>Ouest BatteriesLB89L5K072R1S13Commande 4</v>
      </c>
      <c r="AM51" s="222" t="e">
        <f>VLOOKUP(AL51,'Commande Export 2023'!AC:AF,4,FALSE)</f>
        <v>#N/A</v>
      </c>
      <c r="AN51" s="222" t="e">
        <f t="shared" si="4"/>
        <v>#N/A</v>
      </c>
      <c r="AO51" s="222" t="str">
        <f t="shared" si="5"/>
        <v/>
      </c>
      <c r="AP51" s="222" t="e">
        <f>VLOOKUP(AO51,'Price list'!AO:AP,2,FALSE)</f>
        <v>#N/A</v>
      </c>
      <c r="AQ51" s="222" t="str">
        <f t="shared" si="6"/>
        <v/>
      </c>
      <c r="AR51" s="222" t="str">
        <f t="shared" si="7"/>
        <v/>
      </c>
      <c r="AS51" s="665" t="str">
        <f t="shared" si="8"/>
        <v/>
      </c>
      <c r="AT51" s="665">
        <f>SUM($AS$1:AS51)</f>
        <v>0</v>
      </c>
      <c r="AU51" s="665" t="s">
        <v>173</v>
      </c>
      <c r="AV51" s="665">
        <f t="shared" si="0"/>
        <v>0</v>
      </c>
      <c r="AW51" s="666" t="s">
        <v>133</v>
      </c>
      <c r="AX51" s="665">
        <v>71</v>
      </c>
      <c r="AY51" s="665">
        <v>51</v>
      </c>
      <c r="AZ51" s="222" t="str">
        <f t="shared" si="9"/>
        <v/>
      </c>
      <c r="BA51" s="222" t="e">
        <f>VLOOKUP(AZ51,'Price list'!AM:AN,2,FALSE)</f>
        <v>#N/A</v>
      </c>
      <c r="BB51" s="222" t="str">
        <f>IF(ISERROR(VLOOKUP(BA51,'Commande Export 2023'!AC:AG,5,FALSE)),"",VLOOKUP(BA51,'Commande Export 2023'!AC:AG,5,FALSE))</f>
        <v/>
      </c>
      <c r="BC51" s="222" t="str">
        <f t="shared" si="10"/>
        <v>Ouest Batteries</v>
      </c>
    </row>
    <row r="52" spans="1:55" ht="20.100000000000001" hidden="1" customHeight="1" x14ac:dyDescent="0.35">
      <c r="B52" s="229"/>
      <c r="C52" s="251"/>
      <c r="D52" s="640">
        <v>29</v>
      </c>
      <c r="E52" s="642" t="str" cm="1">
        <f t="array" ref="E52">IF(ISERROR(_xlfn.IFS((D52&lt;=AA$7),U$7,D52&lt;=AA$8,U$8,D52&lt;=AA$9,U$9,D52&lt;=AA$10,U$10,D52&lt;=AA$11,U$11,D52&lt;=AA$12,U$12,D52&lt;=AA$13,U$13,D52&lt;=AA$14,U$14,D52&lt;=AA$15,U$15,D52&lt;=AA$16,U$16,D52&lt;=AA$17,U$17,D52&lt;=AA$18,U$18,D52&lt;=AA47,U$19)),"",_xlfn.IFS((D52&lt;=AA$7),U$7,D52&lt;=AA$8,U$8,D52&lt;=AA$9,U$9,D52&lt;=AA$10,U$10,D52&lt;=AA$11,U$11,D52&lt;=AA$12,U$12,D52&lt;=AA$13,U$13,D52&lt;=AA$14,U$14,D52&lt;=AA$15,U$15,D52&lt;=AA$16,U$16,D52&lt;=AA$17,U$17,D52&lt;=AA$18,U$18,D52&lt;=AA47,U$19))</f>
        <v/>
      </c>
      <c r="F52" s="643" t="str">
        <f t="shared" si="18"/>
        <v/>
      </c>
      <c r="G52" s="643" t="str">
        <f t="shared" si="19"/>
        <v/>
      </c>
      <c r="H52" s="643" t="str">
        <f t="shared" si="20"/>
        <v/>
      </c>
      <c r="I52" s="644" t="str">
        <f t="shared" si="21"/>
        <v/>
      </c>
      <c r="J52" s="644" t="str">
        <f t="shared" si="22"/>
        <v/>
      </c>
      <c r="K52" s="648"/>
      <c r="U52" s="254">
        <f t="shared" si="23"/>
        <v>29</v>
      </c>
      <c r="V52" s="254" t="str">
        <f t="shared" si="24"/>
        <v/>
      </c>
      <c r="W52" s="254" t="str">
        <f t="shared" si="25"/>
        <v/>
      </c>
      <c r="X52" s="254" t="str">
        <f t="shared" si="26"/>
        <v/>
      </c>
      <c r="Y52" s="254" t="str">
        <f t="shared" si="27"/>
        <v/>
      </c>
      <c r="AB52" s="245" t="s">
        <v>1236</v>
      </c>
      <c r="AC52" s="245" t="s">
        <v>133</v>
      </c>
      <c r="AE52" s="245" t="s">
        <v>176</v>
      </c>
      <c r="AF52" s="245" t="s">
        <v>48</v>
      </c>
      <c r="AG52" s="245" t="s">
        <v>49</v>
      </c>
      <c r="AH52" s="232" t="s">
        <v>175</v>
      </c>
      <c r="AI52" s="222" t="str">
        <f t="shared" si="1"/>
        <v>BatcarLB99L5K073R1S13Commande 4</v>
      </c>
      <c r="AJ52" s="222" t="str">
        <f t="shared" si="2"/>
        <v>P0052</v>
      </c>
      <c r="AK52" s="222" t="e">
        <f>'Commande Export 2023'!AF54</f>
        <v>#N/A</v>
      </c>
      <c r="AL52" s="222" t="str">
        <f t="shared" si="3"/>
        <v>Ouest BatteriesLB99L5K073R1S13Commande 4</v>
      </c>
      <c r="AM52" s="222" t="e">
        <f>VLOOKUP(AL52,'Commande Export 2023'!AC:AF,4,FALSE)</f>
        <v>#N/A</v>
      </c>
      <c r="AN52" s="222" t="e">
        <f t="shared" si="4"/>
        <v>#N/A</v>
      </c>
      <c r="AO52" s="222" t="str">
        <f t="shared" si="5"/>
        <v/>
      </c>
      <c r="AP52" s="222" t="e">
        <f>VLOOKUP(AO52,'Price list'!AO:AP,2,FALSE)</f>
        <v>#N/A</v>
      </c>
      <c r="AQ52" s="222" t="str">
        <f t="shared" si="6"/>
        <v/>
      </c>
      <c r="AR52" s="222" t="str">
        <f t="shared" si="7"/>
        <v/>
      </c>
      <c r="AS52" s="665" t="str">
        <f t="shared" si="8"/>
        <v/>
      </c>
      <c r="AT52" s="665">
        <f>SUM($AS$1:AS52)</f>
        <v>0</v>
      </c>
      <c r="AU52" s="665" t="s">
        <v>175</v>
      </c>
      <c r="AV52" s="665">
        <f t="shared" si="0"/>
        <v>0</v>
      </c>
      <c r="AW52" s="666" t="s">
        <v>133</v>
      </c>
      <c r="AX52" s="665">
        <v>72</v>
      </c>
      <c r="AY52" s="665">
        <v>52</v>
      </c>
      <c r="AZ52" s="222" t="str">
        <f t="shared" si="9"/>
        <v/>
      </c>
      <c r="BA52" s="222" t="e">
        <f>VLOOKUP(AZ52,'Price list'!AM:AN,2,FALSE)</f>
        <v>#N/A</v>
      </c>
      <c r="BB52" s="222" t="str">
        <f>IF(ISERROR(VLOOKUP(BA52,'Commande Export 2023'!AC:AG,5,FALSE)),"",VLOOKUP(BA52,'Commande Export 2023'!AC:AG,5,FALSE))</f>
        <v/>
      </c>
      <c r="BC52" s="222" t="str">
        <f t="shared" si="10"/>
        <v>Ouest Batteries</v>
      </c>
    </row>
    <row r="53" spans="1:55" ht="20.100000000000001" hidden="1" customHeight="1" thickBot="1" x14ac:dyDescent="0.4">
      <c r="B53" s="229"/>
      <c r="C53" s="251"/>
      <c r="D53" s="640">
        <v>30</v>
      </c>
      <c r="E53" s="642" t="str" cm="1">
        <f t="array" ref="E53">IF(ISERROR(_xlfn.IFS((D53&lt;=AA$7),U$7,D53&lt;=AA$8,U$8,D53&lt;=AA$9,U$9,D53&lt;=AA$10,U$10,D53&lt;=AA$11,U$11,D53&lt;=AA$12,U$12,D53&lt;=AA$13,U$13,D53&lt;=AA$14,U$14,D53&lt;=AA$15,U$15,D53&lt;=AA$16,U$16,D53&lt;=AA$17,U$17,D53&lt;=AA$18,U$18,D53&lt;=AA48,U$19)),"",_xlfn.IFS((D53&lt;=AA$7),U$7,D53&lt;=AA$8,U$8,D53&lt;=AA$9,U$9,D53&lt;=AA$10,U$10,D53&lt;=AA$11,U$11,D53&lt;=AA$12,U$12,D53&lt;=AA$13,U$13,D53&lt;=AA$14,U$14,D53&lt;=AA$15,U$15,D53&lt;=AA$16,U$16,D53&lt;=AA$17,U$17,D53&lt;=AA$18,U$18,D53&lt;=AA48,U$19))</f>
        <v/>
      </c>
      <c r="F53" s="643" t="str">
        <f t="shared" si="18"/>
        <v/>
      </c>
      <c r="G53" s="643" t="str">
        <f t="shared" si="19"/>
        <v/>
      </c>
      <c r="H53" s="643" t="str">
        <f t="shared" si="20"/>
        <v/>
      </c>
      <c r="I53" s="644" t="str">
        <f t="shared" si="21"/>
        <v/>
      </c>
      <c r="J53" s="644" t="str">
        <f t="shared" si="22"/>
        <v/>
      </c>
      <c r="K53" s="648"/>
      <c r="U53" s="254">
        <f t="shared" si="23"/>
        <v>30</v>
      </c>
      <c r="V53" s="254" t="str">
        <f t="shared" si="24"/>
        <v/>
      </c>
      <c r="W53" s="254" t="str">
        <f t="shared" si="25"/>
        <v/>
      </c>
      <c r="X53" s="254" t="str">
        <f t="shared" si="26"/>
        <v/>
      </c>
      <c r="Y53" s="254" t="str">
        <f t="shared" si="27"/>
        <v/>
      </c>
      <c r="AB53" s="245" t="s">
        <v>1237</v>
      </c>
      <c r="AC53" s="245" t="s">
        <v>133</v>
      </c>
      <c r="AE53" s="245" t="s">
        <v>178</v>
      </c>
      <c r="AF53" s="245" t="s">
        <v>48</v>
      </c>
      <c r="AG53" s="245" t="s">
        <v>49</v>
      </c>
      <c r="AH53" s="232" t="s">
        <v>177</v>
      </c>
      <c r="AI53" s="222" t="str">
        <f t="shared" si="1"/>
        <v>BatcarLB90L5K073R1S13Commande 4</v>
      </c>
      <c r="AJ53" s="222" t="str">
        <f t="shared" si="2"/>
        <v>P0053</v>
      </c>
      <c r="AK53" s="222" t="e">
        <f>'Commande Export 2023'!AF55</f>
        <v>#N/A</v>
      </c>
      <c r="AL53" s="222" t="str">
        <f t="shared" si="3"/>
        <v>Ouest BatteriesLB90L5K073R1S13Commande 4</v>
      </c>
      <c r="AM53" s="222" t="e">
        <f>VLOOKUP(AL53,'Commande Export 2023'!AC:AF,4,FALSE)</f>
        <v>#N/A</v>
      </c>
      <c r="AN53" s="222" t="e">
        <f t="shared" si="4"/>
        <v>#N/A</v>
      </c>
      <c r="AO53" s="222" t="str">
        <f t="shared" si="5"/>
        <v/>
      </c>
      <c r="AP53" s="222" t="e">
        <f>VLOOKUP(AO53,'Price list'!AO:AP,2,FALSE)</f>
        <v>#N/A</v>
      </c>
      <c r="AQ53" s="222" t="str">
        <f t="shared" si="6"/>
        <v/>
      </c>
      <c r="AR53" s="222" t="str">
        <f t="shared" si="7"/>
        <v/>
      </c>
      <c r="AS53" s="665" t="str">
        <f t="shared" si="8"/>
        <v/>
      </c>
      <c r="AT53" s="665">
        <f>SUM($AS$1:AS53)</f>
        <v>0</v>
      </c>
      <c r="AU53" s="665" t="s">
        <v>177</v>
      </c>
      <c r="AV53" s="665">
        <f t="shared" si="0"/>
        <v>0</v>
      </c>
      <c r="AW53" s="666" t="s">
        <v>133</v>
      </c>
      <c r="AX53" s="665">
        <v>73</v>
      </c>
      <c r="AY53" s="665">
        <v>53</v>
      </c>
      <c r="AZ53" s="222" t="str">
        <f t="shared" si="9"/>
        <v/>
      </c>
      <c r="BA53" s="222" t="e">
        <f>VLOOKUP(AZ53,'Price list'!AM:AN,2,FALSE)</f>
        <v>#N/A</v>
      </c>
      <c r="BB53" s="222" t="str">
        <f>IF(ISERROR(VLOOKUP(BA53,'Commande Export 2023'!AC:AG,5,FALSE)),"",VLOOKUP(BA53,'Commande Export 2023'!AC:AG,5,FALSE))</f>
        <v/>
      </c>
      <c r="BC53" s="222" t="str">
        <f t="shared" si="10"/>
        <v>Ouest Batteries</v>
      </c>
    </row>
    <row r="54" spans="1:55" ht="21.75" thickBot="1" x14ac:dyDescent="0.4">
      <c r="A54" s="255"/>
      <c r="B54" s="229"/>
      <c r="C54" s="251"/>
      <c r="D54" s="773" t="s">
        <v>973</v>
      </c>
      <c r="E54" s="774"/>
      <c r="F54" s="774"/>
      <c r="G54" s="775"/>
      <c r="H54" s="618">
        <f>SUM(H24:H53)</f>
        <v>1674</v>
      </c>
      <c r="I54" s="256">
        <f t="shared" ref="I54:J54" si="28">SUM(I24:I53)</f>
        <v>24813.143999999993</v>
      </c>
      <c r="J54" s="256">
        <f t="shared" si="28"/>
        <v>25488.143999999993</v>
      </c>
      <c r="K54" s="649"/>
      <c r="L54" s="257"/>
      <c r="M54" s="257"/>
      <c r="N54" s="257"/>
      <c r="O54" s="257"/>
      <c r="P54" s="257"/>
      <c r="U54" s="257"/>
      <c r="V54" s="257"/>
      <c r="W54" s="258"/>
      <c r="X54" s="258"/>
      <c r="Y54" s="258"/>
      <c r="AB54" s="245" t="s">
        <v>133</v>
      </c>
      <c r="AC54" s="245" t="s">
        <v>133</v>
      </c>
      <c r="AH54" s="232" t="s">
        <v>179</v>
      </c>
      <c r="AI54" s="222" t="str">
        <f t="shared" si="1"/>
        <v>BatcarCommande 4</v>
      </c>
      <c r="AJ54" s="222" t="str">
        <f t="shared" si="2"/>
        <v>P0054</v>
      </c>
      <c r="AK54" s="222" t="e">
        <f>'Commande Export 2023'!AF56</f>
        <v>#N/A</v>
      </c>
      <c r="AL54" s="222" t="str">
        <f t="shared" si="3"/>
        <v>Ouest BatteriesCommande 4</v>
      </c>
      <c r="AM54" s="222" t="e">
        <f>VLOOKUP(AL54,'Commande Export 2023'!AC:AF,4,FALSE)</f>
        <v>#N/A</v>
      </c>
      <c r="AN54" s="222" t="e">
        <f t="shared" si="4"/>
        <v>#N/A</v>
      </c>
      <c r="AO54" s="222" t="str">
        <f t="shared" si="5"/>
        <v/>
      </c>
      <c r="AP54" s="222" t="e">
        <f>VLOOKUP(AO54,'Price list'!AO:AP,2,FALSE)</f>
        <v>#N/A</v>
      </c>
      <c r="AQ54" s="222" t="str">
        <f t="shared" si="6"/>
        <v/>
      </c>
      <c r="AR54" s="222" t="str">
        <f t="shared" si="7"/>
        <v/>
      </c>
      <c r="AS54" s="665" t="str">
        <f t="shared" si="8"/>
        <v/>
      </c>
      <c r="AT54" s="665">
        <f>SUM($AS$1:AS54)</f>
        <v>0</v>
      </c>
      <c r="AU54" s="665" t="s">
        <v>179</v>
      </c>
      <c r="AV54" s="665">
        <f t="shared" si="0"/>
        <v>0</v>
      </c>
      <c r="AW54" s="666" t="s">
        <v>133</v>
      </c>
      <c r="AX54" s="665">
        <v>74</v>
      </c>
      <c r="AY54" s="665">
        <v>54</v>
      </c>
      <c r="AZ54" s="222" t="str">
        <f t="shared" si="9"/>
        <v/>
      </c>
      <c r="BA54" s="222" t="e">
        <f>VLOOKUP(AZ54,'Price list'!AM:AN,2,FALSE)</f>
        <v>#N/A</v>
      </c>
      <c r="BB54" s="222" t="str">
        <f>IF(ISERROR(VLOOKUP(BA54,'Commande Export 2023'!AC:AG,5,FALSE)),"",VLOOKUP(BA54,'Commande Export 2023'!AC:AG,5,FALSE))</f>
        <v/>
      </c>
      <c r="BC54" s="222" t="str">
        <f t="shared" si="10"/>
        <v>Ouest Batteries</v>
      </c>
    </row>
    <row r="55" spans="1:55" s="222" customFormat="1" x14ac:dyDescent="0.35">
      <c r="A55" s="259"/>
      <c r="B55" s="229"/>
      <c r="C55" s="260"/>
      <c r="D55" s="617" t="str">
        <f xml:space="preserve"> CONCATENATE(L9," ",M9, "           ", N9)</f>
        <v xml:space="preserve">Remorque N°:             </v>
      </c>
      <c r="E55" s="617"/>
      <c r="F55" s="617"/>
      <c r="G55" s="617"/>
      <c r="H55" s="571"/>
      <c r="I55" s="571"/>
      <c r="J55" s="571"/>
      <c r="K55" s="617"/>
      <c r="L55" s="220"/>
      <c r="M55" s="220"/>
      <c r="N55" s="220"/>
      <c r="O55" s="220"/>
      <c r="P55" s="220"/>
      <c r="U55" s="220"/>
      <c r="V55" s="220"/>
      <c r="AB55" s="245" t="s">
        <v>133</v>
      </c>
      <c r="AC55" s="245" t="s">
        <v>133</v>
      </c>
      <c r="AD55" s="245"/>
      <c r="AE55" s="245"/>
      <c r="AF55" s="245"/>
      <c r="AG55" s="245"/>
      <c r="AH55" s="232" t="s">
        <v>180</v>
      </c>
      <c r="AI55" s="222" t="str">
        <f t="shared" si="1"/>
        <v>BatcarCommande 4</v>
      </c>
      <c r="AJ55" s="222" t="str">
        <f t="shared" si="2"/>
        <v>P0055</v>
      </c>
      <c r="AK55" s="222" t="e">
        <f>'Commande Export 2023'!AF57</f>
        <v>#N/A</v>
      </c>
      <c r="AL55" s="222" t="str">
        <f t="shared" si="3"/>
        <v>Ouest BatteriesCommande 4</v>
      </c>
      <c r="AM55" s="222" t="e">
        <f>VLOOKUP(AL55,'Commande Export 2023'!AC:AF,4,FALSE)</f>
        <v>#N/A</v>
      </c>
      <c r="AN55" s="222" t="e">
        <f t="shared" si="4"/>
        <v>#N/A</v>
      </c>
      <c r="AO55" s="222" t="str">
        <f t="shared" si="5"/>
        <v/>
      </c>
      <c r="AP55" s="222" t="e">
        <f>VLOOKUP(AO55,'Price list'!AO:AP,2,FALSE)</f>
        <v>#N/A</v>
      </c>
      <c r="AQ55" s="222" t="str">
        <f t="shared" si="6"/>
        <v/>
      </c>
      <c r="AR55" s="222" t="str">
        <f t="shared" si="7"/>
        <v/>
      </c>
      <c r="AS55" s="665" t="str">
        <f t="shared" si="8"/>
        <v/>
      </c>
      <c r="AT55" s="665">
        <f>SUM($AS$1:AS55)</f>
        <v>0</v>
      </c>
      <c r="AU55" s="665" t="s">
        <v>180</v>
      </c>
      <c r="AV55" s="665">
        <f t="shared" si="0"/>
        <v>0</v>
      </c>
      <c r="AW55" s="666" t="s">
        <v>133</v>
      </c>
      <c r="AX55" s="665">
        <v>75</v>
      </c>
      <c r="AY55" s="665">
        <v>55</v>
      </c>
      <c r="AZ55" s="222" t="str">
        <f t="shared" si="9"/>
        <v/>
      </c>
      <c r="BA55" s="222" t="e">
        <f>VLOOKUP(AZ55,'Price list'!AM:AN,2,FALSE)</f>
        <v>#N/A</v>
      </c>
      <c r="BB55" s="222" t="str">
        <f>IF(ISERROR(VLOOKUP(BA55,'Commande Export 2023'!AC:AG,5,FALSE)),"",VLOOKUP(BA55,'Commande Export 2023'!AC:AG,5,FALSE))</f>
        <v/>
      </c>
      <c r="BC55" s="222" t="str">
        <f t="shared" si="10"/>
        <v>Ouest Batteries</v>
      </c>
    </row>
    <row r="56" spans="1:55" x14ac:dyDescent="0.35">
      <c r="B56" s="229"/>
      <c r="C56" s="243"/>
      <c r="D56" s="261" t="str">
        <f>CONCATENATE(L10," ",M10)</f>
        <v xml:space="preserve">Seal N°:  </v>
      </c>
      <c r="E56" s="261"/>
      <c r="F56" s="261"/>
      <c r="L56" s="704"/>
      <c r="M56" s="704"/>
      <c r="AB56" s="245" t="s">
        <v>133</v>
      </c>
      <c r="AC56" s="245" t="s">
        <v>133</v>
      </c>
      <c r="AH56" s="232" t="s">
        <v>181</v>
      </c>
      <c r="AI56" s="222" t="str">
        <f t="shared" si="1"/>
        <v>BatcarCommande 4</v>
      </c>
      <c r="AJ56" s="222" t="str">
        <f t="shared" si="2"/>
        <v>P0056</v>
      </c>
      <c r="AK56" s="222" t="e">
        <f>'Commande Export 2023'!AF58</f>
        <v>#N/A</v>
      </c>
      <c r="AL56" s="222" t="str">
        <f t="shared" si="3"/>
        <v>Ouest BatteriesCommande 4</v>
      </c>
      <c r="AM56" s="222" t="e">
        <f>VLOOKUP(AL56,'Commande Export 2023'!AC:AF,4,FALSE)</f>
        <v>#N/A</v>
      </c>
      <c r="AN56" s="222" t="e">
        <f t="shared" si="4"/>
        <v>#N/A</v>
      </c>
      <c r="AO56" s="222" t="str">
        <f t="shared" si="5"/>
        <v/>
      </c>
      <c r="AP56" s="222" t="e">
        <f>VLOOKUP(AO56,'Price list'!AO:AP,2,FALSE)</f>
        <v>#N/A</v>
      </c>
      <c r="AQ56" s="222" t="str">
        <f t="shared" si="6"/>
        <v/>
      </c>
      <c r="AR56" s="222" t="str">
        <f t="shared" si="7"/>
        <v/>
      </c>
      <c r="AS56" s="665" t="str">
        <f t="shared" si="8"/>
        <v/>
      </c>
      <c r="AT56" s="665">
        <f>SUM($AS$1:AS56)</f>
        <v>0</v>
      </c>
      <c r="AU56" s="665" t="s">
        <v>181</v>
      </c>
      <c r="AV56" s="665">
        <f t="shared" si="0"/>
        <v>0</v>
      </c>
      <c r="AW56" s="666" t="s">
        <v>133</v>
      </c>
      <c r="AX56" s="665">
        <v>76</v>
      </c>
      <c r="AY56" s="665">
        <v>56</v>
      </c>
      <c r="AZ56" s="222" t="str">
        <f t="shared" si="9"/>
        <v/>
      </c>
      <c r="BA56" s="222" t="e">
        <f>VLOOKUP(AZ56,'Price list'!AM:AN,2,FALSE)</f>
        <v>#N/A</v>
      </c>
      <c r="BB56" s="222" t="str">
        <f>IF(ISERROR(VLOOKUP(BA56,'Commande Export 2023'!AC:AG,5,FALSE)),"",VLOOKUP(BA56,'Commande Export 2023'!AC:AG,5,FALSE))</f>
        <v/>
      </c>
      <c r="BC56" s="222" t="str">
        <f t="shared" si="10"/>
        <v>Ouest Batteries</v>
      </c>
    </row>
    <row r="57" spans="1:55" s="262" customFormat="1" x14ac:dyDescent="0.35">
      <c r="A57" s="219"/>
      <c r="B57" s="229"/>
      <c r="C57" s="243"/>
      <c r="G57" s="220"/>
      <c r="H57" s="220"/>
      <c r="I57" s="220"/>
      <c r="J57" s="220"/>
      <c r="K57" s="220"/>
      <c r="L57" s="220"/>
      <c r="M57" s="220"/>
      <c r="N57" s="220"/>
      <c r="O57" s="220"/>
      <c r="P57" s="220"/>
      <c r="Q57" s="220"/>
      <c r="R57" s="220"/>
      <c r="S57" s="220"/>
      <c r="T57" s="220"/>
      <c r="U57" s="245"/>
      <c r="V57" s="245"/>
      <c r="W57" s="245"/>
      <c r="X57" s="245"/>
      <c r="Y57" s="245"/>
      <c r="Z57" s="245"/>
      <c r="AB57" s="245" t="s">
        <v>133</v>
      </c>
      <c r="AC57" s="245" t="s">
        <v>133</v>
      </c>
      <c r="AD57" s="245"/>
      <c r="AE57" s="245"/>
      <c r="AF57" s="245"/>
      <c r="AG57" s="245"/>
      <c r="AH57" s="232" t="s">
        <v>182</v>
      </c>
      <c r="AI57" s="222" t="str">
        <f t="shared" si="1"/>
        <v>BatcarCommande 4</v>
      </c>
      <c r="AJ57" s="222" t="str">
        <f t="shared" si="2"/>
        <v>P0057</v>
      </c>
      <c r="AK57" s="222" t="e">
        <f>'Commande Export 2023'!AF59</f>
        <v>#N/A</v>
      </c>
      <c r="AL57" s="222" t="str">
        <f t="shared" si="3"/>
        <v>Ouest BatteriesCommande 4</v>
      </c>
      <c r="AM57" s="222" t="e">
        <f>VLOOKUP(AL57,'Commande Export 2023'!AC:AF,4,FALSE)</f>
        <v>#N/A</v>
      </c>
      <c r="AN57" s="222" t="e">
        <f t="shared" si="4"/>
        <v>#N/A</v>
      </c>
      <c r="AO57" s="222" t="str">
        <f t="shared" si="5"/>
        <v/>
      </c>
      <c r="AP57" s="222" t="e">
        <f>VLOOKUP(AO57,'Price list'!AO:AP,2,FALSE)</f>
        <v>#N/A</v>
      </c>
      <c r="AQ57" s="222" t="str">
        <f t="shared" si="6"/>
        <v/>
      </c>
      <c r="AR57" s="222" t="str">
        <f t="shared" si="7"/>
        <v/>
      </c>
      <c r="AS57" s="665" t="str">
        <f t="shared" si="8"/>
        <v/>
      </c>
      <c r="AT57" s="665">
        <f>SUM($AS$1:AS57)</f>
        <v>0</v>
      </c>
      <c r="AU57" s="665" t="s">
        <v>182</v>
      </c>
      <c r="AV57" s="665">
        <f t="shared" si="0"/>
        <v>0</v>
      </c>
      <c r="AW57" s="666" t="s">
        <v>133</v>
      </c>
      <c r="AX57" s="665">
        <v>77</v>
      </c>
      <c r="AY57" s="665">
        <v>57</v>
      </c>
      <c r="AZ57" s="222" t="str">
        <f t="shared" si="9"/>
        <v/>
      </c>
      <c r="BA57" s="222" t="e">
        <f>VLOOKUP(AZ57,'Price list'!AM:AN,2,FALSE)</f>
        <v>#N/A</v>
      </c>
      <c r="BB57" s="222" t="str">
        <f>IF(ISERROR(VLOOKUP(BA57,'Commande Export 2023'!AC:AG,5,FALSE)),"",VLOOKUP(BA57,'Commande Export 2023'!AC:AG,5,FALSE))</f>
        <v/>
      </c>
      <c r="BC57" s="222" t="str">
        <f t="shared" si="10"/>
        <v>Ouest Batteries</v>
      </c>
    </row>
    <row r="58" spans="1:55" s="262" customFormat="1" x14ac:dyDescent="0.35">
      <c r="A58" s="219"/>
      <c r="B58" s="229"/>
      <c r="C58" s="243"/>
      <c r="G58" s="220"/>
      <c r="H58" s="220"/>
      <c r="I58" s="220"/>
      <c r="J58" s="220"/>
      <c r="K58" s="220"/>
      <c r="L58" s="220"/>
      <c r="M58" s="220"/>
      <c r="N58" s="220"/>
      <c r="O58" s="220"/>
      <c r="P58" s="220"/>
      <c r="Q58" s="220"/>
      <c r="R58" s="220"/>
      <c r="S58" s="220"/>
      <c r="T58" s="220"/>
      <c r="U58" s="245"/>
      <c r="V58" s="245"/>
      <c r="W58" s="245"/>
      <c r="X58" s="245"/>
      <c r="Y58" s="245"/>
      <c r="Z58" s="245"/>
      <c r="AB58" s="245" t="s">
        <v>133</v>
      </c>
      <c r="AC58" s="245" t="s">
        <v>133</v>
      </c>
      <c r="AD58" s="245"/>
      <c r="AE58" s="245"/>
      <c r="AF58" s="245"/>
      <c r="AG58" s="245"/>
      <c r="AH58" s="232" t="s">
        <v>183</v>
      </c>
      <c r="AI58" s="222" t="str">
        <f t="shared" si="1"/>
        <v>BatcarCommande 4</v>
      </c>
      <c r="AJ58" s="222" t="str">
        <f t="shared" si="2"/>
        <v>P0058</v>
      </c>
      <c r="AK58" s="222" t="e">
        <f>'Commande Export 2023'!AF60</f>
        <v>#N/A</v>
      </c>
      <c r="AL58" s="222" t="str">
        <f t="shared" si="3"/>
        <v>Ouest BatteriesCommande 4</v>
      </c>
      <c r="AM58" s="222" t="e">
        <f>VLOOKUP(AL58,'Commande Export 2023'!AC:AF,4,FALSE)</f>
        <v>#N/A</v>
      </c>
      <c r="AN58" s="222" t="e">
        <f t="shared" si="4"/>
        <v>#N/A</v>
      </c>
      <c r="AO58" s="222" t="str">
        <f t="shared" si="5"/>
        <v/>
      </c>
      <c r="AP58" s="222" t="e">
        <f>VLOOKUP(AO58,'Price list'!AO:AP,2,FALSE)</f>
        <v>#N/A</v>
      </c>
      <c r="AQ58" s="222" t="str">
        <f t="shared" si="6"/>
        <v/>
      </c>
      <c r="AR58" s="222" t="str">
        <f t="shared" si="7"/>
        <v/>
      </c>
      <c r="AS58" s="665" t="str">
        <f t="shared" si="8"/>
        <v/>
      </c>
      <c r="AT58" s="665">
        <f>SUM($AS$1:AS58)</f>
        <v>0</v>
      </c>
      <c r="AU58" s="665" t="s">
        <v>183</v>
      </c>
      <c r="AV58" s="665">
        <f t="shared" si="0"/>
        <v>0</v>
      </c>
      <c r="AW58" s="666" t="s">
        <v>133</v>
      </c>
      <c r="AX58" s="665">
        <v>78</v>
      </c>
      <c r="AY58" s="665">
        <v>58</v>
      </c>
      <c r="AZ58" s="222" t="str">
        <f t="shared" si="9"/>
        <v/>
      </c>
      <c r="BA58" s="222" t="e">
        <f>VLOOKUP(AZ58,'Price list'!AM:AN,2,FALSE)</f>
        <v>#N/A</v>
      </c>
      <c r="BB58" s="222" t="str">
        <f>IF(ISERROR(VLOOKUP(BA58,'Commande Export 2023'!AC:AG,5,FALSE)),"",VLOOKUP(BA58,'Commande Export 2023'!AC:AG,5,FALSE))</f>
        <v/>
      </c>
      <c r="BC58" s="222" t="str">
        <f t="shared" si="10"/>
        <v>Ouest Batteries</v>
      </c>
    </row>
    <row r="59" spans="1:55" x14ac:dyDescent="0.35">
      <c r="B59" s="229"/>
      <c r="C59" s="243"/>
      <c r="AB59" s="245" t="s">
        <v>133</v>
      </c>
      <c r="AC59" s="245" t="s">
        <v>133</v>
      </c>
      <c r="AH59" s="232" t="s">
        <v>184</v>
      </c>
      <c r="AI59" s="222" t="str">
        <f t="shared" si="1"/>
        <v>BatcarCommande 4</v>
      </c>
      <c r="AJ59" s="222" t="str">
        <f t="shared" si="2"/>
        <v>P0059</v>
      </c>
      <c r="AK59" s="222" t="e">
        <f>'Commande Export 2023'!AF61</f>
        <v>#N/A</v>
      </c>
      <c r="AL59" s="222" t="str">
        <f t="shared" si="3"/>
        <v>Ouest BatteriesCommande 4</v>
      </c>
      <c r="AM59" s="222" t="e">
        <f>VLOOKUP(AL59,'Commande Export 2023'!AC:AF,4,FALSE)</f>
        <v>#N/A</v>
      </c>
      <c r="AN59" s="222" t="e">
        <f t="shared" si="4"/>
        <v>#N/A</v>
      </c>
      <c r="AO59" s="222" t="str">
        <f t="shared" si="5"/>
        <v/>
      </c>
      <c r="AP59" s="222" t="e">
        <f>VLOOKUP(AO59,'Price list'!AO:AP,2,FALSE)</f>
        <v>#N/A</v>
      </c>
      <c r="AQ59" s="222" t="str">
        <f t="shared" si="6"/>
        <v/>
      </c>
      <c r="AR59" s="222" t="str">
        <f t="shared" si="7"/>
        <v/>
      </c>
      <c r="AS59" s="665" t="str">
        <f t="shared" si="8"/>
        <v/>
      </c>
      <c r="AT59" s="665">
        <f>SUM($AS$1:AS59)</f>
        <v>0</v>
      </c>
      <c r="AU59" s="665" t="s">
        <v>184</v>
      </c>
      <c r="AV59" s="665">
        <f t="shared" si="0"/>
        <v>0</v>
      </c>
      <c r="AW59" s="666" t="s">
        <v>133</v>
      </c>
      <c r="AX59" s="665">
        <v>79</v>
      </c>
      <c r="AY59" s="665">
        <v>59</v>
      </c>
      <c r="AZ59" s="222" t="str">
        <f t="shared" si="9"/>
        <v/>
      </c>
      <c r="BA59" s="222" t="e">
        <f>VLOOKUP(AZ59,'Price list'!AM:AN,2,FALSE)</f>
        <v>#N/A</v>
      </c>
      <c r="BB59" s="222" t="str">
        <f>IF(ISERROR(VLOOKUP(BA59,'Commande Export 2023'!AC:AG,5,FALSE)),"",VLOOKUP(BA59,'Commande Export 2023'!AC:AG,5,FALSE))</f>
        <v/>
      </c>
      <c r="BC59" s="222" t="str">
        <f t="shared" si="10"/>
        <v>Ouest Batteries</v>
      </c>
    </row>
    <row r="60" spans="1:55" x14ac:dyDescent="0.35">
      <c r="B60" s="229"/>
      <c r="C60" s="243"/>
      <c r="AB60" s="245" t="s">
        <v>133</v>
      </c>
      <c r="AC60" s="245" t="s">
        <v>133</v>
      </c>
      <c r="AH60" s="232" t="s">
        <v>185</v>
      </c>
      <c r="AI60" s="222" t="str">
        <f t="shared" si="1"/>
        <v>BatcarCommande 4</v>
      </c>
      <c r="AJ60" s="222" t="str">
        <f t="shared" si="2"/>
        <v>P0060</v>
      </c>
      <c r="AK60" s="222" t="e">
        <f>'Commande Export 2023'!AF62</f>
        <v>#N/A</v>
      </c>
      <c r="AL60" s="222" t="str">
        <f t="shared" si="3"/>
        <v>Ouest BatteriesCommande 4</v>
      </c>
      <c r="AM60" s="222" t="e">
        <f>VLOOKUP(AL60,'Commande Export 2023'!AC:AF,4,FALSE)</f>
        <v>#N/A</v>
      </c>
      <c r="AN60" s="222" t="e">
        <f t="shared" si="4"/>
        <v>#N/A</v>
      </c>
      <c r="AO60" s="222" t="str">
        <f t="shared" si="5"/>
        <v/>
      </c>
      <c r="AP60" s="222" t="e">
        <f>VLOOKUP(AO60,'Price list'!AO:AP,2,FALSE)</f>
        <v>#N/A</v>
      </c>
      <c r="AQ60" s="222" t="str">
        <f t="shared" si="6"/>
        <v/>
      </c>
      <c r="AR60" s="222" t="str">
        <f t="shared" si="7"/>
        <v/>
      </c>
      <c r="AS60" s="665" t="str">
        <f t="shared" si="8"/>
        <v/>
      </c>
      <c r="AT60" s="665">
        <f>SUM($AS$1:AS60)</f>
        <v>0</v>
      </c>
      <c r="AU60" s="665" t="s">
        <v>185</v>
      </c>
      <c r="AV60" s="665">
        <f t="shared" si="0"/>
        <v>0</v>
      </c>
      <c r="AW60" s="666" t="s">
        <v>133</v>
      </c>
      <c r="AX60" s="665">
        <v>80</v>
      </c>
      <c r="AY60" s="665">
        <v>60</v>
      </c>
      <c r="AZ60" s="222" t="str">
        <f t="shared" si="9"/>
        <v/>
      </c>
      <c r="BA60" s="222" t="e">
        <f>VLOOKUP(AZ60,'Price list'!AM:AN,2,FALSE)</f>
        <v>#N/A</v>
      </c>
      <c r="BB60" s="222" t="str">
        <f>IF(ISERROR(VLOOKUP(BA60,'Commande Export 2023'!AC:AG,5,FALSE)),"",VLOOKUP(BA60,'Commande Export 2023'!AC:AG,5,FALSE))</f>
        <v/>
      </c>
      <c r="BC60" s="222" t="str">
        <f t="shared" si="10"/>
        <v>Ouest Batteries</v>
      </c>
    </row>
    <row r="61" spans="1:55" x14ac:dyDescent="0.35">
      <c r="AB61" s="245" t="s">
        <v>133</v>
      </c>
      <c r="AC61" s="245" t="s">
        <v>133</v>
      </c>
      <c r="AH61" s="232" t="s">
        <v>186</v>
      </c>
      <c r="AI61" s="222" t="str">
        <f t="shared" si="1"/>
        <v>BatcarCommande 4</v>
      </c>
      <c r="AJ61" s="222" t="str">
        <f t="shared" si="2"/>
        <v>P0061</v>
      </c>
      <c r="AK61" s="222" t="e">
        <f>'Commande Export 2023'!AF63</f>
        <v>#N/A</v>
      </c>
      <c r="AL61" s="222" t="str">
        <f t="shared" si="3"/>
        <v>Ouest BatteriesCommande 4</v>
      </c>
      <c r="AM61" s="222" t="e">
        <f>VLOOKUP(AL61,'Commande Export 2023'!AC:AF,4,FALSE)</f>
        <v>#N/A</v>
      </c>
      <c r="AN61" s="222" t="e">
        <f t="shared" si="4"/>
        <v>#N/A</v>
      </c>
      <c r="AO61" s="222" t="str">
        <f t="shared" si="5"/>
        <v/>
      </c>
      <c r="AP61" s="222" t="e">
        <f>VLOOKUP(AO61,'Price list'!AO:AP,2,FALSE)</f>
        <v>#N/A</v>
      </c>
      <c r="AQ61" s="222" t="str">
        <f t="shared" si="6"/>
        <v/>
      </c>
      <c r="AR61" s="222" t="str">
        <f t="shared" si="7"/>
        <v/>
      </c>
      <c r="AS61" s="665" t="str">
        <f t="shared" si="8"/>
        <v/>
      </c>
      <c r="AT61" s="665">
        <f>SUM($AS$1:AS61)</f>
        <v>0</v>
      </c>
      <c r="AU61" s="665" t="s">
        <v>186</v>
      </c>
      <c r="AV61" s="665">
        <f t="shared" si="0"/>
        <v>0</v>
      </c>
      <c r="AW61" s="666" t="s">
        <v>133</v>
      </c>
      <c r="AX61" s="665">
        <v>81</v>
      </c>
      <c r="AY61" s="665">
        <v>61</v>
      </c>
      <c r="AZ61" s="222" t="str">
        <f t="shared" si="9"/>
        <v/>
      </c>
      <c r="BA61" s="222" t="e">
        <f>VLOOKUP(AZ61,'Price list'!AM:AN,2,FALSE)</f>
        <v>#N/A</v>
      </c>
      <c r="BB61" s="222" t="str">
        <f>IF(ISERROR(VLOOKUP(BA61,'Commande Export 2023'!AC:AG,5,FALSE)),"",VLOOKUP(BA61,'Commande Export 2023'!AC:AG,5,FALSE))</f>
        <v/>
      </c>
      <c r="BC61" s="222" t="str">
        <f t="shared" si="10"/>
        <v>Ouest Batteries</v>
      </c>
    </row>
    <row r="62" spans="1:55" x14ac:dyDescent="0.35">
      <c r="AB62" s="245" t="s">
        <v>133</v>
      </c>
      <c r="AC62" s="245" t="s">
        <v>133</v>
      </c>
      <c r="AH62" s="232" t="s">
        <v>187</v>
      </c>
      <c r="AI62" s="222" t="str">
        <f t="shared" si="1"/>
        <v>BatcarCommande 4</v>
      </c>
      <c r="AJ62" s="222" t="str">
        <f t="shared" si="2"/>
        <v>P0062</v>
      </c>
      <c r="AK62" s="222" t="e">
        <f>'Commande Export 2023'!AF64</f>
        <v>#N/A</v>
      </c>
      <c r="AL62" s="222" t="str">
        <f t="shared" si="3"/>
        <v>Ouest BatteriesCommande 4</v>
      </c>
      <c r="AM62" s="222" t="e">
        <f>VLOOKUP(AL62,'Commande Export 2023'!AC:AF,4,FALSE)</f>
        <v>#N/A</v>
      </c>
      <c r="AN62" s="222" t="e">
        <f t="shared" si="4"/>
        <v>#N/A</v>
      </c>
      <c r="AO62" s="222" t="str">
        <f t="shared" si="5"/>
        <v/>
      </c>
      <c r="AP62" s="222" t="e">
        <f>VLOOKUP(AO62,'Price list'!AO:AP,2,FALSE)</f>
        <v>#N/A</v>
      </c>
      <c r="AQ62" s="222" t="str">
        <f t="shared" si="6"/>
        <v/>
      </c>
      <c r="AR62" s="222" t="str">
        <f t="shared" si="7"/>
        <v/>
      </c>
      <c r="AS62" s="665" t="str">
        <f t="shared" si="8"/>
        <v/>
      </c>
      <c r="AT62" s="665">
        <f>SUM($AS$1:AS62)</f>
        <v>0</v>
      </c>
      <c r="AU62" s="665" t="s">
        <v>187</v>
      </c>
      <c r="AV62" s="665">
        <f t="shared" si="0"/>
        <v>0</v>
      </c>
      <c r="AW62" s="666" t="s">
        <v>133</v>
      </c>
      <c r="AX62" s="665">
        <v>82</v>
      </c>
      <c r="AY62" s="665">
        <v>62</v>
      </c>
      <c r="AZ62" s="222" t="str">
        <f t="shared" si="9"/>
        <v/>
      </c>
      <c r="BA62" s="222" t="e">
        <f>VLOOKUP(AZ62,'Price list'!AM:AN,2,FALSE)</f>
        <v>#N/A</v>
      </c>
      <c r="BB62" s="222" t="str">
        <f>IF(ISERROR(VLOOKUP(BA62,'Commande Export 2023'!AC:AG,5,FALSE)),"",VLOOKUP(BA62,'Commande Export 2023'!AC:AG,5,FALSE))</f>
        <v/>
      </c>
      <c r="BC62" s="222" t="str">
        <f t="shared" si="10"/>
        <v>Ouest Batteries</v>
      </c>
    </row>
    <row r="63" spans="1:55" x14ac:dyDescent="0.35">
      <c r="AB63" s="245" t="s">
        <v>133</v>
      </c>
      <c r="AC63" s="245" t="s">
        <v>133</v>
      </c>
      <c r="AH63" s="232" t="s">
        <v>188</v>
      </c>
      <c r="AI63" s="222" t="str">
        <f t="shared" si="1"/>
        <v>BatcarCommande 4</v>
      </c>
      <c r="AJ63" s="222" t="str">
        <f t="shared" si="2"/>
        <v>P0063</v>
      </c>
      <c r="AK63" s="222" t="e">
        <f>'Commande Export 2023'!AF65</f>
        <v>#N/A</v>
      </c>
      <c r="AL63" s="222" t="str">
        <f t="shared" si="3"/>
        <v>Ouest BatteriesCommande 4</v>
      </c>
      <c r="AM63" s="222" t="e">
        <f>VLOOKUP(AL63,'Commande Export 2023'!AC:AF,4,FALSE)</f>
        <v>#N/A</v>
      </c>
      <c r="AN63" s="222" t="e">
        <f t="shared" si="4"/>
        <v>#N/A</v>
      </c>
      <c r="AO63" s="222" t="str">
        <f t="shared" si="5"/>
        <v/>
      </c>
      <c r="AP63" s="222" t="e">
        <f>VLOOKUP(AO63,'Price list'!AO:AP,2,FALSE)</f>
        <v>#N/A</v>
      </c>
      <c r="AQ63" s="222" t="str">
        <f t="shared" si="6"/>
        <v/>
      </c>
      <c r="AR63" s="222" t="str">
        <f t="shared" si="7"/>
        <v/>
      </c>
      <c r="AS63" s="665" t="str">
        <f t="shared" si="8"/>
        <v/>
      </c>
      <c r="AT63" s="665">
        <f>SUM($AS$1:AS63)</f>
        <v>0</v>
      </c>
      <c r="AU63" s="665" t="s">
        <v>188</v>
      </c>
      <c r="AV63" s="665">
        <f t="shared" si="0"/>
        <v>0</v>
      </c>
      <c r="AW63" s="666" t="s">
        <v>133</v>
      </c>
      <c r="AX63" s="665">
        <v>83</v>
      </c>
      <c r="AY63" s="665">
        <v>63</v>
      </c>
      <c r="AZ63" s="222" t="str">
        <f t="shared" si="9"/>
        <v/>
      </c>
      <c r="BA63" s="222" t="e">
        <f>VLOOKUP(AZ63,'Price list'!AM:AN,2,FALSE)</f>
        <v>#N/A</v>
      </c>
      <c r="BB63" s="222" t="str">
        <f>IF(ISERROR(VLOOKUP(BA63,'Commande Export 2023'!AC:AG,5,FALSE)),"",VLOOKUP(BA63,'Commande Export 2023'!AC:AG,5,FALSE))</f>
        <v/>
      </c>
      <c r="BC63" s="222" t="str">
        <f t="shared" si="10"/>
        <v>Ouest Batteries</v>
      </c>
    </row>
    <row r="64" spans="1:55" x14ac:dyDescent="0.35">
      <c r="AB64" s="245" t="s">
        <v>1238</v>
      </c>
      <c r="AC64" s="245" t="s">
        <v>190</v>
      </c>
      <c r="AD64" s="245" t="s">
        <v>46</v>
      </c>
      <c r="AE64" s="245" t="s">
        <v>47</v>
      </c>
      <c r="AF64" s="245" t="s">
        <v>48</v>
      </c>
      <c r="AG64" s="245" t="s">
        <v>49</v>
      </c>
      <c r="AH64" s="232" t="s">
        <v>189</v>
      </c>
      <c r="AI64" s="222" t="str">
        <f t="shared" si="1"/>
        <v>Ouest BatteriesLB55L1W172R1Z55Commande 4</v>
      </c>
      <c r="AJ64" s="222" t="str">
        <f t="shared" si="2"/>
        <v>P0064</v>
      </c>
      <c r="AK64" s="222" t="e">
        <f>'Commande Export 2023'!AF66</f>
        <v>#N/A</v>
      </c>
      <c r="AL64" s="222" t="str">
        <f t="shared" si="3"/>
        <v>Ouest BatteriesLB55L1W172R1Z55Commande 4</v>
      </c>
      <c r="AM64" s="222" t="str">
        <f>VLOOKUP(AL64,'Commande Export 2023'!AC:AF,4,FALSE)</f>
        <v>P0064</v>
      </c>
      <c r="AN64" s="222" t="str">
        <f t="shared" si="4"/>
        <v>P0064</v>
      </c>
      <c r="AO64" s="222" t="str">
        <f t="shared" si="5"/>
        <v>P0064</v>
      </c>
      <c r="AP64" s="222" t="str">
        <f>VLOOKUP(AO64,'Price list'!AO:AP,2,FALSE)</f>
        <v>Ouest BatteriesLB55L1W172R1Z55</v>
      </c>
      <c r="AQ64" s="222">
        <f t="shared" si="6"/>
        <v>1</v>
      </c>
      <c r="AR64" s="222" t="str">
        <f t="shared" si="7"/>
        <v/>
      </c>
      <c r="AS64" s="665">
        <f t="shared" si="8"/>
        <v>1</v>
      </c>
      <c r="AT64" s="665">
        <f>SUM($AS$1:AS64)</f>
        <v>1</v>
      </c>
      <c r="AU64" s="665" t="s">
        <v>189</v>
      </c>
      <c r="AV64" s="665">
        <f t="shared" si="0"/>
        <v>1</v>
      </c>
      <c r="AW64" s="666" t="s">
        <v>190</v>
      </c>
      <c r="AX64" s="665">
        <v>84</v>
      </c>
      <c r="AY64" s="665">
        <v>64</v>
      </c>
      <c r="AZ64" s="222" t="str">
        <f t="shared" si="9"/>
        <v/>
      </c>
      <c r="BA64" s="222" t="e">
        <f>VLOOKUP(AZ64,'Price list'!AM:AN,2,FALSE)</f>
        <v>#N/A</v>
      </c>
      <c r="BB64" s="222" t="str">
        <f>IF(ISERROR(VLOOKUP(BA64,'Commande Export 2023'!AC:AG,5,FALSE)),"",VLOOKUP(BA64,'Commande Export 2023'!AC:AG,5,FALSE))</f>
        <v/>
      </c>
      <c r="BC64" s="222" t="str">
        <f t="shared" si="10"/>
        <v>Ouest Batteries</v>
      </c>
    </row>
    <row r="65" spans="28:55" x14ac:dyDescent="0.35">
      <c r="AB65" s="245" t="s">
        <v>1239</v>
      </c>
      <c r="AC65" s="245" t="s">
        <v>190</v>
      </c>
      <c r="AD65" s="245" t="s">
        <v>53</v>
      </c>
      <c r="AE65" s="245" t="s">
        <v>54</v>
      </c>
      <c r="AF65" s="245" t="s">
        <v>48</v>
      </c>
      <c r="AG65" s="245" t="s">
        <v>49</v>
      </c>
      <c r="AH65" s="232" t="s">
        <v>192</v>
      </c>
      <c r="AI65" s="222" t="str">
        <f t="shared" si="1"/>
        <v>Ouest BatteriesLB66L2W172R1Z55Commande 4</v>
      </c>
      <c r="AJ65" s="222" t="str">
        <f t="shared" si="2"/>
        <v>P0065</v>
      </c>
      <c r="AK65" s="222" t="e">
        <f>'Commande Export 2023'!AF67</f>
        <v>#N/A</v>
      </c>
      <c r="AL65" s="222" t="str">
        <f t="shared" si="3"/>
        <v>Ouest BatteriesLB66L2W172R1Z55Commande 4</v>
      </c>
      <c r="AM65" s="222" t="str">
        <f>VLOOKUP(AL65,'Commande Export 2023'!AC:AF,4,FALSE)</f>
        <v>P0065</v>
      </c>
      <c r="AN65" s="222" t="str">
        <f t="shared" si="4"/>
        <v>P0065</v>
      </c>
      <c r="AO65" s="222" t="str">
        <f t="shared" si="5"/>
        <v>P0065</v>
      </c>
      <c r="AP65" s="222" t="str">
        <f>VLOOKUP(AO65,'Price list'!AO:AP,2,FALSE)</f>
        <v>Ouest BatteriesLB66L2W172R1Z55</v>
      </c>
      <c r="AQ65" s="222">
        <f t="shared" si="6"/>
        <v>1</v>
      </c>
      <c r="AR65" s="222" t="str">
        <f t="shared" si="7"/>
        <v/>
      </c>
      <c r="AS65" s="665">
        <f t="shared" si="8"/>
        <v>1</v>
      </c>
      <c r="AT65" s="665">
        <f>SUM($AS$1:AS65)</f>
        <v>2</v>
      </c>
      <c r="AU65" s="665" t="s">
        <v>192</v>
      </c>
      <c r="AV65" s="665">
        <f t="shared" ref="AV65:AV128" si="29">IF(AQ65="",0,1)</f>
        <v>1</v>
      </c>
      <c r="AW65" s="666" t="s">
        <v>190</v>
      </c>
      <c r="AX65" s="665">
        <v>85</v>
      </c>
      <c r="AY65" s="665">
        <v>65</v>
      </c>
      <c r="AZ65" s="222" t="str">
        <f t="shared" si="9"/>
        <v/>
      </c>
      <c r="BA65" s="222" t="e">
        <f>VLOOKUP(AZ65,'Price list'!AM:AN,2,FALSE)</f>
        <v>#N/A</v>
      </c>
      <c r="BB65" s="222" t="str">
        <f>IF(ISERROR(VLOOKUP(BA65,'Commande Export 2023'!AC:AG,5,FALSE)),"",VLOOKUP(BA65,'Commande Export 2023'!AC:AG,5,FALSE))</f>
        <v/>
      </c>
      <c r="BC65" s="222" t="str">
        <f t="shared" si="10"/>
        <v>Ouest Batteries</v>
      </c>
    </row>
    <row r="66" spans="28:55" x14ac:dyDescent="0.35">
      <c r="AB66" s="245" t="s">
        <v>1240</v>
      </c>
      <c r="AC66" s="245" t="s">
        <v>190</v>
      </c>
      <c r="AD66" s="245" t="s">
        <v>57</v>
      </c>
      <c r="AE66" s="245" t="s">
        <v>58</v>
      </c>
      <c r="AF66" s="245" t="s">
        <v>48</v>
      </c>
      <c r="AG66" s="245" t="s">
        <v>49</v>
      </c>
      <c r="AH66" s="232" t="s">
        <v>194</v>
      </c>
      <c r="AI66" s="222" t="str">
        <f t="shared" ref="AI66:AI129" si="30">CONCATENATE(AB66,$R$5)</f>
        <v>Ouest BatteriesLB77L3W172R1Z55Commande 4</v>
      </c>
      <c r="AJ66" s="222" t="str">
        <f t="shared" ref="AJ66:AJ129" si="31">AH66</f>
        <v>P0066</v>
      </c>
      <c r="AK66" s="222" t="e">
        <f>'Commande Export 2023'!AF68</f>
        <v>#N/A</v>
      </c>
      <c r="AL66" s="222" t="str">
        <f t="shared" ref="AL66:AL129" si="32">CONCATENATE($P$7,AE66,$R$5)</f>
        <v>Ouest BatteriesLB77L3W172R1Z55Commande 4</v>
      </c>
      <c r="AM66" s="222" t="e">
        <f>VLOOKUP(AL66,'Commande Export 2023'!AC:AF,4,FALSE)</f>
        <v>#N/A</v>
      </c>
      <c r="AN66" s="222" t="e">
        <f t="shared" ref="AN66:AN129" si="33">IF(AL66=AI66,AM66,#N/A)</f>
        <v>#N/A</v>
      </c>
      <c r="AO66" s="222" t="str">
        <f t="shared" ref="AO66:AO129" si="34">IF(ISERROR(AN66),"",AH66)</f>
        <v/>
      </c>
      <c r="AP66" s="222" t="e">
        <f>VLOOKUP(AO66,'Price list'!AO:AP,2,FALSE)</f>
        <v>#N/A</v>
      </c>
      <c r="AQ66" s="222" t="str">
        <f t="shared" ref="AQ66:AQ129" si="35">IF(ISERROR(AP66),"",1)</f>
        <v/>
      </c>
      <c r="AR66" s="222" t="str">
        <f t="shared" ref="AR66:AR129" si="36">IF(ISERROR(VLOOKUP($AY66,$AT$1:$AY$660,2,0)),"",VLOOKUP($AY66,$AT$1:$AY$660,2,0))</f>
        <v/>
      </c>
      <c r="AS66" s="665" t="str">
        <f t="shared" ref="AS66:AS129" si="37">IF(AV66&gt;0,1,"")</f>
        <v/>
      </c>
      <c r="AT66" s="665">
        <f>SUM($AS$1:AS66)</f>
        <v>2</v>
      </c>
      <c r="AU66" s="665" t="s">
        <v>194</v>
      </c>
      <c r="AV66" s="665">
        <f t="shared" si="29"/>
        <v>0</v>
      </c>
      <c r="AW66" s="666" t="s">
        <v>190</v>
      </c>
      <c r="AX66" s="665">
        <v>86</v>
      </c>
      <c r="AY66" s="665">
        <v>66</v>
      </c>
      <c r="AZ66" s="222" t="str">
        <f t="shared" ref="AZ66:AZ129" si="38">AR66</f>
        <v/>
      </c>
      <c r="BA66" s="222" t="e">
        <f>VLOOKUP(AZ66,'Price list'!AM:AN,2,FALSE)</f>
        <v>#N/A</v>
      </c>
      <c r="BB66" s="222" t="str">
        <f>IF(ISERROR(VLOOKUP(BA66,'Commande Export 2023'!AC:AG,5,FALSE)),"",VLOOKUP(BA66,'Commande Export 2023'!AC:AG,5,FALSE))</f>
        <v/>
      </c>
      <c r="BC66" s="222" t="str">
        <f t="shared" ref="BC66:BC129" si="39">$P$7</f>
        <v>Ouest Batteries</v>
      </c>
    </row>
    <row r="67" spans="28:55" x14ac:dyDescent="0.35">
      <c r="AB67" s="245" t="s">
        <v>1241</v>
      </c>
      <c r="AC67" s="245" t="s">
        <v>190</v>
      </c>
      <c r="AD67" s="245" t="s">
        <v>61</v>
      </c>
      <c r="AE67" s="245" t="s">
        <v>62</v>
      </c>
      <c r="AF67" s="245" t="s">
        <v>48</v>
      </c>
      <c r="AG67" s="245" t="s">
        <v>49</v>
      </c>
      <c r="AH67" s="232" t="s">
        <v>195</v>
      </c>
      <c r="AI67" s="222" t="str">
        <f t="shared" si="30"/>
        <v>Ouest BatteriesLB90L5W172R1Z55Commande 4</v>
      </c>
      <c r="AJ67" s="222" t="str">
        <f t="shared" si="31"/>
        <v>P0067</v>
      </c>
      <c r="AK67" s="222" t="e">
        <f>'Commande Export 2023'!AF69</f>
        <v>#N/A</v>
      </c>
      <c r="AL67" s="222" t="str">
        <f t="shared" si="32"/>
        <v>Ouest BatteriesLB90L5W172R1Z55Commande 4</v>
      </c>
      <c r="AM67" s="222" t="e">
        <f>VLOOKUP(AL67,'Commande Export 2023'!AC:AF,4,FALSE)</f>
        <v>#N/A</v>
      </c>
      <c r="AN67" s="222" t="e">
        <f t="shared" si="33"/>
        <v>#N/A</v>
      </c>
      <c r="AO67" s="222" t="str">
        <f t="shared" si="34"/>
        <v/>
      </c>
      <c r="AP67" s="222" t="e">
        <f>VLOOKUP(AO67,'Price list'!AO:AP,2,FALSE)</f>
        <v>#N/A</v>
      </c>
      <c r="AQ67" s="222" t="str">
        <f t="shared" si="35"/>
        <v/>
      </c>
      <c r="AR67" s="222" t="str">
        <f t="shared" si="36"/>
        <v/>
      </c>
      <c r="AS67" s="665" t="str">
        <f t="shared" si="37"/>
        <v/>
      </c>
      <c r="AT67" s="665">
        <f>SUM($AS$1:AS67)</f>
        <v>2</v>
      </c>
      <c r="AU67" s="665" t="s">
        <v>195</v>
      </c>
      <c r="AV67" s="665">
        <f t="shared" si="29"/>
        <v>0</v>
      </c>
      <c r="AW67" s="666" t="s">
        <v>190</v>
      </c>
      <c r="AX67" s="665">
        <v>87</v>
      </c>
      <c r="AY67" s="665">
        <v>67</v>
      </c>
      <c r="AZ67" s="222" t="str">
        <f t="shared" si="38"/>
        <v/>
      </c>
      <c r="BA67" s="222" t="e">
        <f>VLOOKUP(AZ67,'Price list'!AM:AN,2,FALSE)</f>
        <v>#N/A</v>
      </c>
      <c r="BB67" s="222" t="str">
        <f>IF(ISERROR(VLOOKUP(BA67,'Commande Export 2023'!AC:AG,5,FALSE)),"",VLOOKUP(BA67,'Commande Export 2023'!AC:AG,5,FALSE))</f>
        <v/>
      </c>
      <c r="BC67" s="222" t="str">
        <f t="shared" si="39"/>
        <v>Ouest Batteries</v>
      </c>
    </row>
    <row r="68" spans="28:55" x14ac:dyDescent="0.35">
      <c r="AB68" s="245" t="s">
        <v>1242</v>
      </c>
      <c r="AC68" s="245" t="s">
        <v>190</v>
      </c>
      <c r="AD68" s="245" t="s">
        <v>65</v>
      </c>
      <c r="AE68" s="245" t="s">
        <v>66</v>
      </c>
      <c r="AF68" s="245" t="s">
        <v>48</v>
      </c>
      <c r="AG68" s="245" t="s">
        <v>49</v>
      </c>
      <c r="AH68" s="232" t="s">
        <v>196</v>
      </c>
      <c r="AI68" s="222" t="str">
        <f t="shared" si="30"/>
        <v>Ouest BatteriesLB45B1W172R1Z44Commande 4</v>
      </c>
      <c r="AJ68" s="222" t="str">
        <f t="shared" si="31"/>
        <v>P0068</v>
      </c>
      <c r="AK68" s="222" t="e">
        <f>'Commande Export 2023'!AF70</f>
        <v>#N/A</v>
      </c>
      <c r="AL68" s="222" t="str">
        <f t="shared" si="32"/>
        <v>Ouest BatteriesLB45B1W172R1Z44Commande 4</v>
      </c>
      <c r="AM68" s="222" t="e">
        <f>VLOOKUP(AL68,'Commande Export 2023'!AC:AF,4,FALSE)</f>
        <v>#N/A</v>
      </c>
      <c r="AN68" s="222" t="e">
        <f t="shared" si="33"/>
        <v>#N/A</v>
      </c>
      <c r="AO68" s="222" t="str">
        <f t="shared" si="34"/>
        <v/>
      </c>
      <c r="AP68" s="222" t="e">
        <f>VLOOKUP(AO68,'Price list'!AO:AP,2,FALSE)</f>
        <v>#N/A</v>
      </c>
      <c r="AQ68" s="222" t="str">
        <f t="shared" si="35"/>
        <v/>
      </c>
      <c r="AR68" s="222" t="str">
        <f t="shared" si="36"/>
        <v/>
      </c>
      <c r="AS68" s="665" t="str">
        <f t="shared" si="37"/>
        <v/>
      </c>
      <c r="AT68" s="665">
        <f>SUM($AS$1:AS68)</f>
        <v>2</v>
      </c>
      <c r="AU68" s="665" t="s">
        <v>196</v>
      </c>
      <c r="AV68" s="665">
        <f t="shared" si="29"/>
        <v>0</v>
      </c>
      <c r="AW68" s="666" t="s">
        <v>190</v>
      </c>
      <c r="AX68" s="665">
        <v>88</v>
      </c>
      <c r="AY68" s="665">
        <v>68</v>
      </c>
      <c r="AZ68" s="222" t="str">
        <f t="shared" si="38"/>
        <v/>
      </c>
      <c r="BA68" s="222" t="e">
        <f>VLOOKUP(AZ68,'Price list'!AM:AN,2,FALSE)</f>
        <v>#N/A</v>
      </c>
      <c r="BB68" s="222" t="str">
        <f>IF(ISERROR(VLOOKUP(BA68,'Commande Export 2023'!AC:AG,5,FALSE)),"",VLOOKUP(BA68,'Commande Export 2023'!AC:AG,5,FALSE))</f>
        <v/>
      </c>
      <c r="BC68" s="222" t="str">
        <f t="shared" si="39"/>
        <v>Ouest Batteries</v>
      </c>
    </row>
    <row r="69" spans="28:55" x14ac:dyDescent="0.35">
      <c r="AB69" s="245" t="s">
        <v>1243</v>
      </c>
      <c r="AC69" s="245" t="s">
        <v>190</v>
      </c>
      <c r="AD69" s="245" t="s">
        <v>69</v>
      </c>
      <c r="AE69" s="245" t="s">
        <v>70</v>
      </c>
      <c r="AF69" s="245" t="s">
        <v>48</v>
      </c>
      <c r="AG69" s="245" t="s">
        <v>49</v>
      </c>
      <c r="AH69" s="232" t="s">
        <v>198</v>
      </c>
      <c r="AI69" s="222" t="str">
        <f t="shared" si="30"/>
        <v>Ouest BatteriesLB45L1W172R1Z44Commande 4</v>
      </c>
      <c r="AJ69" s="222" t="str">
        <f t="shared" si="31"/>
        <v>P0069</v>
      </c>
      <c r="AK69" s="222" t="e">
        <f>'Commande Export 2023'!AF71</f>
        <v>#N/A</v>
      </c>
      <c r="AL69" s="222" t="str">
        <f t="shared" si="32"/>
        <v>Ouest BatteriesLB45L1W172R1Z44Commande 4</v>
      </c>
      <c r="AM69" s="222" t="e">
        <f>VLOOKUP(AL69,'Commande Export 2023'!AC:AF,4,FALSE)</f>
        <v>#N/A</v>
      </c>
      <c r="AN69" s="222" t="e">
        <f t="shared" si="33"/>
        <v>#N/A</v>
      </c>
      <c r="AO69" s="222" t="str">
        <f t="shared" si="34"/>
        <v/>
      </c>
      <c r="AP69" s="222" t="e">
        <f>VLOOKUP(AO69,'Price list'!AO:AP,2,FALSE)</f>
        <v>#N/A</v>
      </c>
      <c r="AQ69" s="222" t="str">
        <f t="shared" si="35"/>
        <v/>
      </c>
      <c r="AR69" s="222" t="str">
        <f t="shared" si="36"/>
        <v/>
      </c>
      <c r="AS69" s="665" t="str">
        <f t="shared" si="37"/>
        <v/>
      </c>
      <c r="AT69" s="665">
        <f>SUM($AS$1:AS69)</f>
        <v>2</v>
      </c>
      <c r="AU69" s="665" t="s">
        <v>198</v>
      </c>
      <c r="AV69" s="665">
        <f t="shared" si="29"/>
        <v>0</v>
      </c>
      <c r="AW69" s="666" t="s">
        <v>190</v>
      </c>
      <c r="AX69" s="665">
        <v>89</v>
      </c>
      <c r="AY69" s="665">
        <v>69</v>
      </c>
      <c r="AZ69" s="222" t="str">
        <f t="shared" si="38"/>
        <v/>
      </c>
      <c r="BA69" s="222" t="e">
        <f>VLOOKUP(AZ69,'Price list'!AM:AN,2,FALSE)</f>
        <v>#N/A</v>
      </c>
      <c r="BB69" s="222" t="str">
        <f>IF(ISERROR(VLOOKUP(BA69,'Commande Export 2023'!AC:AG,5,FALSE)),"",VLOOKUP(BA69,'Commande Export 2023'!AC:AG,5,FALSE))</f>
        <v/>
      </c>
      <c r="BC69" s="222" t="str">
        <f t="shared" si="39"/>
        <v>Ouest Batteries</v>
      </c>
    </row>
    <row r="70" spans="28:55" x14ac:dyDescent="0.35">
      <c r="AB70" s="245" t="s">
        <v>1244</v>
      </c>
      <c r="AC70" s="245" t="s">
        <v>190</v>
      </c>
      <c r="AD70" s="245" t="s">
        <v>72</v>
      </c>
      <c r="AE70" s="245" t="s">
        <v>73</v>
      </c>
      <c r="AF70" s="245" t="s">
        <v>48</v>
      </c>
      <c r="AG70" s="245" t="s">
        <v>49</v>
      </c>
      <c r="AH70" s="232" t="s">
        <v>200</v>
      </c>
      <c r="AI70" s="222" t="str">
        <f t="shared" si="30"/>
        <v>Ouest BatteriesLB56B2W172R1Z44Commande 4</v>
      </c>
      <c r="AJ70" s="222" t="str">
        <f t="shared" si="31"/>
        <v>P0070</v>
      </c>
      <c r="AK70" s="222" t="e">
        <f>'Commande Export 2023'!AF72</f>
        <v>#N/A</v>
      </c>
      <c r="AL70" s="222" t="str">
        <f t="shared" si="32"/>
        <v>Ouest BatteriesLB56B2W172R1Z44Commande 4</v>
      </c>
      <c r="AM70" s="222" t="str">
        <f>VLOOKUP(AL70,'Commande Export 2023'!AC:AF,4,FALSE)</f>
        <v>P0070</v>
      </c>
      <c r="AN70" s="222" t="str">
        <f t="shared" si="33"/>
        <v>P0070</v>
      </c>
      <c r="AO70" s="222" t="str">
        <f t="shared" si="34"/>
        <v>P0070</v>
      </c>
      <c r="AP70" s="222" t="str">
        <f>VLOOKUP(AO70,'Price list'!AO:AP,2,FALSE)</f>
        <v>Ouest BatteriesLB56B2W172R1Z44</v>
      </c>
      <c r="AQ70" s="222">
        <f t="shared" si="35"/>
        <v>1</v>
      </c>
      <c r="AR70" s="222" t="str">
        <f t="shared" si="36"/>
        <v/>
      </c>
      <c r="AS70" s="665">
        <f t="shared" si="37"/>
        <v>1</v>
      </c>
      <c r="AT70" s="665">
        <f>SUM($AS$1:AS70)</f>
        <v>3</v>
      </c>
      <c r="AU70" s="665" t="s">
        <v>200</v>
      </c>
      <c r="AV70" s="665">
        <f t="shared" si="29"/>
        <v>1</v>
      </c>
      <c r="AW70" s="666" t="s">
        <v>190</v>
      </c>
      <c r="AX70" s="665">
        <v>90</v>
      </c>
      <c r="AY70" s="665">
        <v>70</v>
      </c>
      <c r="AZ70" s="222" t="str">
        <f t="shared" si="38"/>
        <v/>
      </c>
      <c r="BA70" s="222" t="e">
        <f>VLOOKUP(AZ70,'Price list'!AM:AN,2,FALSE)</f>
        <v>#N/A</v>
      </c>
      <c r="BB70" s="222" t="str">
        <f>IF(ISERROR(VLOOKUP(BA70,'Commande Export 2023'!AC:AG,5,FALSE)),"",VLOOKUP(BA70,'Commande Export 2023'!AC:AG,5,FALSE))</f>
        <v/>
      </c>
      <c r="BC70" s="222" t="str">
        <f t="shared" si="39"/>
        <v>Ouest Batteries</v>
      </c>
    </row>
    <row r="71" spans="28:55" x14ac:dyDescent="0.35">
      <c r="AB71" s="245" t="s">
        <v>1245</v>
      </c>
      <c r="AC71" s="245" t="s">
        <v>190</v>
      </c>
      <c r="AD71" s="245" t="s">
        <v>76</v>
      </c>
      <c r="AE71" s="245" t="s">
        <v>77</v>
      </c>
      <c r="AF71" s="245" t="s">
        <v>48</v>
      </c>
      <c r="AG71" s="245" t="s">
        <v>49</v>
      </c>
      <c r="AH71" s="232" t="s">
        <v>202</v>
      </c>
      <c r="AI71" s="222" t="str">
        <f t="shared" si="30"/>
        <v>Ouest BatteriesLB56L2W172R1Z44Commande 4</v>
      </c>
      <c r="AJ71" s="222" t="str">
        <f t="shared" si="31"/>
        <v>P0071</v>
      </c>
      <c r="AK71" s="222" t="e">
        <f>'Commande Export 2023'!AF73</f>
        <v>#N/A</v>
      </c>
      <c r="AL71" s="222" t="str">
        <f t="shared" si="32"/>
        <v>Ouest BatteriesLB56L2W172R1Z44Commande 4</v>
      </c>
      <c r="AM71" s="222" t="str">
        <f>VLOOKUP(AL71,'Commande Export 2023'!AC:AF,4,FALSE)</f>
        <v>P0071</v>
      </c>
      <c r="AN71" s="222" t="str">
        <f t="shared" si="33"/>
        <v>P0071</v>
      </c>
      <c r="AO71" s="222" t="str">
        <f t="shared" si="34"/>
        <v>P0071</v>
      </c>
      <c r="AP71" s="222" t="str">
        <f>VLOOKUP(AO71,'Price list'!AO:AP,2,FALSE)</f>
        <v>Ouest BatteriesLB56L2W172R1Z44</v>
      </c>
      <c r="AQ71" s="222">
        <f t="shared" si="35"/>
        <v>1</v>
      </c>
      <c r="AR71" s="222" t="str">
        <f t="shared" si="36"/>
        <v/>
      </c>
      <c r="AS71" s="665">
        <f t="shared" si="37"/>
        <v>1</v>
      </c>
      <c r="AT71" s="665">
        <f>SUM($AS$1:AS71)</f>
        <v>4</v>
      </c>
      <c r="AU71" s="665" t="s">
        <v>202</v>
      </c>
      <c r="AV71" s="665">
        <f t="shared" si="29"/>
        <v>1</v>
      </c>
      <c r="AW71" s="666" t="s">
        <v>190</v>
      </c>
      <c r="AX71" s="665">
        <v>91</v>
      </c>
      <c r="AY71" s="665">
        <v>71</v>
      </c>
      <c r="AZ71" s="222" t="str">
        <f t="shared" si="38"/>
        <v/>
      </c>
      <c r="BA71" s="222" t="e">
        <f>VLOOKUP(AZ71,'Price list'!AM:AN,2,FALSE)</f>
        <v>#N/A</v>
      </c>
      <c r="BB71" s="222" t="str">
        <f>IF(ISERROR(VLOOKUP(BA71,'Commande Export 2023'!AC:AG,5,FALSE)),"",VLOOKUP(BA71,'Commande Export 2023'!AC:AG,5,FALSE))</f>
        <v/>
      </c>
      <c r="BC71" s="222" t="str">
        <f t="shared" si="39"/>
        <v>Ouest Batteries</v>
      </c>
    </row>
    <row r="72" spans="28:55" x14ac:dyDescent="0.35">
      <c r="AB72" s="245" t="s">
        <v>1246</v>
      </c>
      <c r="AC72" s="245" t="s">
        <v>190</v>
      </c>
      <c r="AD72" s="245" t="s">
        <v>79</v>
      </c>
      <c r="AE72" s="245" t="s">
        <v>80</v>
      </c>
      <c r="AF72" s="245" t="s">
        <v>48</v>
      </c>
      <c r="AG72" s="245" t="s">
        <v>49</v>
      </c>
      <c r="AH72" s="232" t="s">
        <v>204</v>
      </c>
      <c r="AI72" s="222" t="str">
        <f t="shared" si="30"/>
        <v>Ouest BatteriesLB67B3W172R1Z44Commande 4</v>
      </c>
      <c r="AJ72" s="222" t="str">
        <f t="shared" si="31"/>
        <v>P0072</v>
      </c>
      <c r="AK72" s="222" t="e">
        <f>'Commande Export 2023'!AF74</f>
        <v>#N/A</v>
      </c>
      <c r="AL72" s="222" t="str">
        <f t="shared" si="32"/>
        <v>Ouest BatteriesLB67B3W172R1Z44Commande 4</v>
      </c>
      <c r="AM72" s="222" t="str">
        <f>VLOOKUP(AL72,'Commande Export 2023'!AC:AF,4,FALSE)</f>
        <v>P0072</v>
      </c>
      <c r="AN72" s="222" t="str">
        <f t="shared" si="33"/>
        <v>P0072</v>
      </c>
      <c r="AO72" s="222" t="str">
        <f t="shared" si="34"/>
        <v>P0072</v>
      </c>
      <c r="AP72" s="222" t="str">
        <f>VLOOKUP(AO72,'Price list'!AO:AP,2,FALSE)</f>
        <v>Ouest BatteriesLB67B3W172R1Z44</v>
      </c>
      <c r="AQ72" s="222">
        <f t="shared" si="35"/>
        <v>1</v>
      </c>
      <c r="AR72" s="222" t="str">
        <f t="shared" si="36"/>
        <v/>
      </c>
      <c r="AS72" s="665">
        <f t="shared" si="37"/>
        <v>1</v>
      </c>
      <c r="AT72" s="665">
        <f>SUM($AS$1:AS72)</f>
        <v>5</v>
      </c>
      <c r="AU72" s="665" t="s">
        <v>204</v>
      </c>
      <c r="AV72" s="665">
        <f t="shared" si="29"/>
        <v>1</v>
      </c>
      <c r="AW72" s="666" t="s">
        <v>190</v>
      </c>
      <c r="AX72" s="665">
        <v>92</v>
      </c>
      <c r="AY72" s="665">
        <v>72</v>
      </c>
      <c r="AZ72" s="222" t="str">
        <f t="shared" si="38"/>
        <v/>
      </c>
      <c r="BA72" s="222" t="e">
        <f>VLOOKUP(AZ72,'Price list'!AM:AN,2,FALSE)</f>
        <v>#N/A</v>
      </c>
      <c r="BB72" s="222" t="str">
        <f>IF(ISERROR(VLOOKUP(BA72,'Commande Export 2023'!AC:AG,5,FALSE)),"",VLOOKUP(BA72,'Commande Export 2023'!AC:AG,5,FALSE))</f>
        <v/>
      </c>
      <c r="BC72" s="222" t="str">
        <f t="shared" si="39"/>
        <v>Ouest Batteries</v>
      </c>
    </row>
    <row r="73" spans="28:55" x14ac:dyDescent="0.35">
      <c r="AB73" s="245" t="s">
        <v>1247</v>
      </c>
      <c r="AC73" s="245" t="s">
        <v>190</v>
      </c>
      <c r="AD73" s="245" t="s">
        <v>83</v>
      </c>
      <c r="AE73" s="245" t="s">
        <v>84</v>
      </c>
      <c r="AF73" s="245" t="s">
        <v>48</v>
      </c>
      <c r="AG73" s="245" t="s">
        <v>49</v>
      </c>
      <c r="AH73" s="232" t="s">
        <v>206</v>
      </c>
      <c r="AI73" s="222" t="str">
        <f t="shared" si="30"/>
        <v>Ouest BatteriesLB67L3W172R1Z44Commande 4</v>
      </c>
      <c r="AJ73" s="222" t="str">
        <f t="shared" si="31"/>
        <v>P0073</v>
      </c>
      <c r="AK73" s="222" t="e">
        <f>'Commande Export 2023'!AF75</f>
        <v>#N/A</v>
      </c>
      <c r="AL73" s="222" t="str">
        <f t="shared" si="32"/>
        <v>Ouest BatteriesLB67L3W172R1Z44Commande 4</v>
      </c>
      <c r="AM73" s="222" t="str">
        <f>VLOOKUP(AL73,'Commande Export 2023'!AC:AF,4,FALSE)</f>
        <v>P0073</v>
      </c>
      <c r="AN73" s="222" t="str">
        <f t="shared" si="33"/>
        <v>P0073</v>
      </c>
      <c r="AO73" s="222" t="str">
        <f t="shared" si="34"/>
        <v>P0073</v>
      </c>
      <c r="AP73" s="222" t="str">
        <f>VLOOKUP(AO73,'Price list'!AO:AP,2,FALSE)</f>
        <v>Ouest BatteriesLB67L3W172R1Z44</v>
      </c>
      <c r="AQ73" s="222">
        <f t="shared" si="35"/>
        <v>1</v>
      </c>
      <c r="AR73" s="222" t="str">
        <f t="shared" si="36"/>
        <v/>
      </c>
      <c r="AS73" s="665">
        <f t="shared" si="37"/>
        <v>1</v>
      </c>
      <c r="AT73" s="665">
        <f>SUM($AS$1:AS73)</f>
        <v>6</v>
      </c>
      <c r="AU73" s="665" t="s">
        <v>206</v>
      </c>
      <c r="AV73" s="665">
        <f t="shared" si="29"/>
        <v>1</v>
      </c>
      <c r="AW73" s="666" t="s">
        <v>190</v>
      </c>
      <c r="AX73" s="665">
        <v>93</v>
      </c>
      <c r="AY73" s="665">
        <v>73</v>
      </c>
      <c r="AZ73" s="222" t="str">
        <f t="shared" si="38"/>
        <v/>
      </c>
      <c r="BA73" s="222" t="e">
        <f>VLOOKUP(AZ73,'Price list'!AM:AN,2,FALSE)</f>
        <v>#N/A</v>
      </c>
      <c r="BB73" s="222" t="str">
        <f>IF(ISERROR(VLOOKUP(BA73,'Commande Export 2023'!AC:AG,5,FALSE)),"",VLOOKUP(BA73,'Commande Export 2023'!AC:AG,5,FALSE))</f>
        <v/>
      </c>
      <c r="BC73" s="222" t="str">
        <f t="shared" si="39"/>
        <v>Ouest Batteries</v>
      </c>
    </row>
    <row r="74" spans="28:55" x14ac:dyDescent="0.35">
      <c r="AB74" s="245" t="s">
        <v>1248</v>
      </c>
      <c r="AC74" s="245" t="s">
        <v>190</v>
      </c>
      <c r="AD74" s="245" t="s">
        <v>86</v>
      </c>
      <c r="AE74" s="245" t="s">
        <v>87</v>
      </c>
      <c r="AF74" s="245" t="s">
        <v>48</v>
      </c>
      <c r="AG74" s="245" t="s">
        <v>49</v>
      </c>
      <c r="AH74" s="232" t="s">
        <v>208</v>
      </c>
      <c r="AI74" s="222" t="str">
        <f t="shared" si="30"/>
        <v>Ouest BatteriesLB89L5W172R1Z44Commande 4</v>
      </c>
      <c r="AJ74" s="222" t="str">
        <f t="shared" si="31"/>
        <v>P0074</v>
      </c>
      <c r="AK74" s="222" t="e">
        <f>'Commande Export 2023'!AF76</f>
        <v>#N/A</v>
      </c>
      <c r="AL74" s="222" t="str">
        <f t="shared" si="32"/>
        <v>Ouest BatteriesLB89L5W172R1Z44Commande 4</v>
      </c>
      <c r="AM74" s="222" t="e">
        <f>VLOOKUP(AL74,'Commande Export 2023'!AC:AF,4,FALSE)</f>
        <v>#N/A</v>
      </c>
      <c r="AN74" s="222" t="e">
        <f t="shared" si="33"/>
        <v>#N/A</v>
      </c>
      <c r="AO74" s="222" t="str">
        <f t="shared" si="34"/>
        <v/>
      </c>
      <c r="AP74" s="222" t="e">
        <f>VLOOKUP(AO74,'Price list'!AO:AP,2,FALSE)</f>
        <v>#N/A</v>
      </c>
      <c r="AQ74" s="222" t="str">
        <f t="shared" si="35"/>
        <v/>
      </c>
      <c r="AR74" s="222" t="str">
        <f t="shared" si="36"/>
        <v/>
      </c>
      <c r="AS74" s="665" t="str">
        <f t="shared" si="37"/>
        <v/>
      </c>
      <c r="AT74" s="665">
        <f>SUM($AS$1:AS74)</f>
        <v>6</v>
      </c>
      <c r="AU74" s="665" t="s">
        <v>208</v>
      </c>
      <c r="AV74" s="665">
        <f t="shared" si="29"/>
        <v>0</v>
      </c>
      <c r="AW74" s="666" t="s">
        <v>190</v>
      </c>
      <c r="AX74" s="665">
        <v>94</v>
      </c>
      <c r="AY74" s="665">
        <v>74</v>
      </c>
      <c r="AZ74" s="222" t="str">
        <f t="shared" si="38"/>
        <v/>
      </c>
      <c r="BA74" s="222" t="e">
        <f>VLOOKUP(AZ74,'Price list'!AM:AN,2,FALSE)</f>
        <v>#N/A</v>
      </c>
      <c r="BB74" s="222" t="str">
        <f>IF(ISERROR(VLOOKUP(BA74,'Commande Export 2023'!AC:AG,5,FALSE)),"",VLOOKUP(BA74,'Commande Export 2023'!AC:AG,5,FALSE))</f>
        <v/>
      </c>
      <c r="BC74" s="222" t="str">
        <f t="shared" si="39"/>
        <v>Ouest Batteries</v>
      </c>
    </row>
    <row r="75" spans="28:55" x14ac:dyDescent="0.35">
      <c r="AB75" s="245" t="s">
        <v>1249</v>
      </c>
      <c r="AC75" s="245" t="s">
        <v>190</v>
      </c>
      <c r="AD75" s="245" t="s">
        <v>89</v>
      </c>
      <c r="AE75" s="245" t="s">
        <v>90</v>
      </c>
      <c r="AF75" s="245" t="s">
        <v>48</v>
      </c>
      <c r="AG75" s="245" t="s">
        <v>49</v>
      </c>
      <c r="AH75" s="232" t="s">
        <v>209</v>
      </c>
      <c r="AI75" s="222" t="str">
        <f t="shared" si="30"/>
        <v>Ouest BatteriesLB44B1K072R1S12Commande 4</v>
      </c>
      <c r="AJ75" s="222" t="str">
        <f t="shared" si="31"/>
        <v>P0075</v>
      </c>
      <c r="AK75" s="222" t="e">
        <f>'Commande Export 2023'!AF77</f>
        <v>#N/A</v>
      </c>
      <c r="AL75" s="222" t="str">
        <f t="shared" si="32"/>
        <v>Ouest BatteriesLB44B1K072R1S12Commande 4</v>
      </c>
      <c r="AM75" s="222" t="e">
        <f>VLOOKUP(AL75,'Commande Export 2023'!AC:AF,4,FALSE)</f>
        <v>#N/A</v>
      </c>
      <c r="AN75" s="222" t="e">
        <f t="shared" si="33"/>
        <v>#N/A</v>
      </c>
      <c r="AO75" s="222" t="str">
        <f t="shared" si="34"/>
        <v/>
      </c>
      <c r="AP75" s="222" t="e">
        <f>VLOOKUP(AO75,'Price list'!AO:AP,2,FALSE)</f>
        <v>#N/A</v>
      </c>
      <c r="AQ75" s="222" t="str">
        <f t="shared" si="35"/>
        <v/>
      </c>
      <c r="AR75" s="222" t="str">
        <f t="shared" si="36"/>
        <v/>
      </c>
      <c r="AS75" s="665" t="str">
        <f t="shared" si="37"/>
        <v/>
      </c>
      <c r="AT75" s="665">
        <f>SUM($AS$1:AS75)</f>
        <v>6</v>
      </c>
      <c r="AU75" s="665" t="s">
        <v>209</v>
      </c>
      <c r="AV75" s="665">
        <f t="shared" si="29"/>
        <v>0</v>
      </c>
      <c r="AW75" s="666" t="s">
        <v>190</v>
      </c>
      <c r="AX75" s="665">
        <v>95</v>
      </c>
      <c r="AY75" s="665">
        <v>75</v>
      </c>
      <c r="AZ75" s="222" t="str">
        <f t="shared" si="38"/>
        <v/>
      </c>
      <c r="BA75" s="222" t="e">
        <f>VLOOKUP(AZ75,'Price list'!AM:AN,2,FALSE)</f>
        <v>#N/A</v>
      </c>
      <c r="BB75" s="222" t="str">
        <f>IF(ISERROR(VLOOKUP(BA75,'Commande Export 2023'!AC:AG,5,FALSE)),"",VLOOKUP(BA75,'Commande Export 2023'!AC:AG,5,FALSE))</f>
        <v/>
      </c>
      <c r="BC75" s="222" t="str">
        <f t="shared" si="39"/>
        <v>Ouest Batteries</v>
      </c>
    </row>
    <row r="76" spans="28:55" x14ac:dyDescent="0.35">
      <c r="AB76" s="245" t="s">
        <v>1250</v>
      </c>
      <c r="AC76" s="245" t="s">
        <v>190</v>
      </c>
      <c r="AD76" s="245" t="s">
        <v>92</v>
      </c>
      <c r="AE76" s="245" t="s">
        <v>93</v>
      </c>
      <c r="AF76" s="245" t="s">
        <v>48</v>
      </c>
      <c r="AG76" s="245" t="s">
        <v>49</v>
      </c>
      <c r="AH76" s="232" t="s">
        <v>210</v>
      </c>
      <c r="AI76" s="222" t="str">
        <f t="shared" si="30"/>
        <v>Ouest BatteriesLB44L1K072R1S12Commande 4</v>
      </c>
      <c r="AJ76" s="222" t="str">
        <f t="shared" si="31"/>
        <v>P0076</v>
      </c>
      <c r="AK76" s="222" t="str">
        <f>'Commande Export 2023'!AF78</f>
        <v>P0125</v>
      </c>
      <c r="AL76" s="222" t="str">
        <f t="shared" si="32"/>
        <v>Ouest BatteriesLB44L1K072R1S12Commande 4</v>
      </c>
      <c r="AM76" s="222" t="str">
        <f>VLOOKUP(AL76,'Commande Export 2023'!AC:AF,4,FALSE)</f>
        <v>P0076</v>
      </c>
      <c r="AN76" s="222" t="str">
        <f t="shared" si="33"/>
        <v>P0076</v>
      </c>
      <c r="AO76" s="222" t="str">
        <f t="shared" si="34"/>
        <v>P0076</v>
      </c>
      <c r="AP76" s="222" t="str">
        <f>VLOOKUP(AO76,'Price list'!AO:AP,2,FALSE)</f>
        <v>Ouest BatteriesLB44L1K072R1S12</v>
      </c>
      <c r="AQ76" s="222">
        <f t="shared" si="35"/>
        <v>1</v>
      </c>
      <c r="AR76" s="222" t="str">
        <f t="shared" si="36"/>
        <v/>
      </c>
      <c r="AS76" s="665">
        <f t="shared" si="37"/>
        <v>1</v>
      </c>
      <c r="AT76" s="665">
        <f>SUM($AS$1:AS76)</f>
        <v>7</v>
      </c>
      <c r="AU76" s="665" t="s">
        <v>210</v>
      </c>
      <c r="AV76" s="665">
        <f t="shared" si="29"/>
        <v>1</v>
      </c>
      <c r="AW76" s="666" t="s">
        <v>190</v>
      </c>
      <c r="AX76" s="665">
        <v>96</v>
      </c>
      <c r="AY76" s="665">
        <v>76</v>
      </c>
      <c r="AZ76" s="222" t="str">
        <f t="shared" si="38"/>
        <v/>
      </c>
      <c r="BA76" s="222" t="e">
        <f>VLOOKUP(AZ76,'Price list'!AM:AN,2,FALSE)</f>
        <v>#N/A</v>
      </c>
      <c r="BB76" s="222" t="str">
        <f>IF(ISERROR(VLOOKUP(BA76,'Commande Export 2023'!AC:AG,5,FALSE)),"",VLOOKUP(BA76,'Commande Export 2023'!AC:AG,5,FALSE))</f>
        <v/>
      </c>
      <c r="BC76" s="222" t="str">
        <f t="shared" si="39"/>
        <v>Ouest Batteries</v>
      </c>
    </row>
    <row r="77" spans="28:55" x14ac:dyDescent="0.35">
      <c r="AB77" s="245" t="s">
        <v>1251</v>
      </c>
      <c r="AC77" s="245" t="s">
        <v>190</v>
      </c>
      <c r="AD77" s="245" t="s">
        <v>95</v>
      </c>
      <c r="AE77" s="245" t="s">
        <v>96</v>
      </c>
      <c r="AF77" s="245" t="s">
        <v>48</v>
      </c>
      <c r="AG77" s="245" t="s">
        <v>49</v>
      </c>
      <c r="AH77" s="232" t="s">
        <v>211</v>
      </c>
      <c r="AI77" s="222" t="str">
        <f t="shared" si="30"/>
        <v>Ouest BatteriesLB55B2K072R1S12Commande 4</v>
      </c>
      <c r="AJ77" s="222" t="str">
        <f t="shared" si="31"/>
        <v>P0077</v>
      </c>
      <c r="AK77" s="222" t="str">
        <f>'Commande Export 2023'!AF79</f>
        <v>P0128</v>
      </c>
      <c r="AL77" s="222" t="str">
        <f t="shared" si="32"/>
        <v>Ouest BatteriesLB55B2K072R1S12Commande 4</v>
      </c>
      <c r="AM77" s="222" t="e">
        <f>VLOOKUP(AL77,'Commande Export 2023'!AC:AF,4,FALSE)</f>
        <v>#N/A</v>
      </c>
      <c r="AN77" s="222" t="e">
        <f t="shared" si="33"/>
        <v>#N/A</v>
      </c>
      <c r="AO77" s="222" t="str">
        <f t="shared" si="34"/>
        <v/>
      </c>
      <c r="AP77" s="222" t="e">
        <f>VLOOKUP(AO77,'Price list'!AO:AP,2,FALSE)</f>
        <v>#N/A</v>
      </c>
      <c r="AQ77" s="222" t="str">
        <f t="shared" si="35"/>
        <v/>
      </c>
      <c r="AR77" s="222" t="str">
        <f t="shared" si="36"/>
        <v/>
      </c>
      <c r="AS77" s="665" t="str">
        <f t="shared" si="37"/>
        <v/>
      </c>
      <c r="AT77" s="665">
        <f>SUM($AS$1:AS77)</f>
        <v>7</v>
      </c>
      <c r="AU77" s="665" t="s">
        <v>211</v>
      </c>
      <c r="AV77" s="665">
        <f t="shared" si="29"/>
        <v>0</v>
      </c>
      <c r="AW77" s="666" t="s">
        <v>190</v>
      </c>
      <c r="AX77" s="665">
        <v>97</v>
      </c>
      <c r="AY77" s="665">
        <v>77</v>
      </c>
      <c r="AZ77" s="222" t="str">
        <f t="shared" si="38"/>
        <v/>
      </c>
      <c r="BA77" s="222" t="e">
        <f>VLOOKUP(AZ77,'Price list'!AM:AN,2,FALSE)</f>
        <v>#N/A</v>
      </c>
      <c r="BB77" s="222" t="str">
        <f>IF(ISERROR(VLOOKUP(BA77,'Commande Export 2023'!AC:AG,5,FALSE)),"",VLOOKUP(BA77,'Commande Export 2023'!AC:AG,5,FALSE))</f>
        <v/>
      </c>
      <c r="BC77" s="222" t="str">
        <f t="shared" si="39"/>
        <v>Ouest Batteries</v>
      </c>
    </row>
    <row r="78" spans="28:55" x14ac:dyDescent="0.35">
      <c r="AB78" s="245" t="s">
        <v>1252</v>
      </c>
      <c r="AC78" s="245" t="s">
        <v>190</v>
      </c>
      <c r="AD78" s="245" t="s">
        <v>98</v>
      </c>
      <c r="AE78" s="245" t="s">
        <v>99</v>
      </c>
      <c r="AF78" s="245" t="s">
        <v>48</v>
      </c>
      <c r="AG78" s="245" t="s">
        <v>49</v>
      </c>
      <c r="AH78" s="232" t="s">
        <v>212</v>
      </c>
      <c r="AI78" s="222" t="str">
        <f t="shared" si="30"/>
        <v>Ouest BatteriesLB55L2K072R1S12Commande 4</v>
      </c>
      <c r="AJ78" s="222" t="str">
        <f t="shared" si="31"/>
        <v>P0078</v>
      </c>
      <c r="AK78" s="222" t="str">
        <f>'Commande Export 2023'!AF80</f>
        <v>P0130</v>
      </c>
      <c r="AL78" s="222" t="str">
        <f t="shared" si="32"/>
        <v>Ouest BatteriesLB55L2K072R1S12Commande 4</v>
      </c>
      <c r="AM78" s="222" t="e">
        <f>VLOOKUP(AL78,'Commande Export 2023'!AC:AF,4,FALSE)</f>
        <v>#N/A</v>
      </c>
      <c r="AN78" s="222" t="e">
        <f t="shared" si="33"/>
        <v>#N/A</v>
      </c>
      <c r="AO78" s="222" t="str">
        <f t="shared" si="34"/>
        <v/>
      </c>
      <c r="AP78" s="222" t="e">
        <f>VLOOKUP(AO78,'Price list'!AO:AP,2,FALSE)</f>
        <v>#N/A</v>
      </c>
      <c r="AQ78" s="222" t="str">
        <f t="shared" si="35"/>
        <v/>
      </c>
      <c r="AR78" s="222" t="str">
        <f t="shared" si="36"/>
        <v/>
      </c>
      <c r="AS78" s="665" t="str">
        <f t="shared" si="37"/>
        <v/>
      </c>
      <c r="AT78" s="665">
        <f>SUM($AS$1:AS78)</f>
        <v>7</v>
      </c>
      <c r="AU78" s="665" t="s">
        <v>212</v>
      </c>
      <c r="AV78" s="665">
        <f t="shared" si="29"/>
        <v>0</v>
      </c>
      <c r="AW78" s="666" t="s">
        <v>190</v>
      </c>
      <c r="AX78" s="665">
        <v>98</v>
      </c>
      <c r="AY78" s="665">
        <v>78</v>
      </c>
      <c r="AZ78" s="222" t="str">
        <f t="shared" si="38"/>
        <v/>
      </c>
      <c r="BA78" s="222" t="e">
        <f>VLOOKUP(AZ78,'Price list'!AM:AN,2,FALSE)</f>
        <v>#N/A</v>
      </c>
      <c r="BB78" s="222" t="str">
        <f>IF(ISERROR(VLOOKUP(BA78,'Commande Export 2023'!AC:AG,5,FALSE)),"",VLOOKUP(BA78,'Commande Export 2023'!AC:AG,5,FALSE))</f>
        <v/>
      </c>
      <c r="BC78" s="222" t="str">
        <f t="shared" si="39"/>
        <v>Ouest Batteries</v>
      </c>
    </row>
    <row r="79" spans="28:55" x14ac:dyDescent="0.35">
      <c r="AB79" s="245" t="s">
        <v>1253</v>
      </c>
      <c r="AC79" s="245" t="s">
        <v>190</v>
      </c>
      <c r="AD79" s="245" t="s">
        <v>101</v>
      </c>
      <c r="AE79" s="245" t="s">
        <v>102</v>
      </c>
      <c r="AF79" s="245" t="s">
        <v>48</v>
      </c>
      <c r="AG79" s="245" t="s">
        <v>49</v>
      </c>
      <c r="AH79" s="232" t="s">
        <v>213</v>
      </c>
      <c r="AI79" s="222" t="str">
        <f t="shared" si="30"/>
        <v>Ouest BatteriesLB66B3K072R1S12Commande 4</v>
      </c>
      <c r="AJ79" s="222" t="str">
        <f t="shared" si="31"/>
        <v>P0079</v>
      </c>
      <c r="AK79" s="222" t="str">
        <f>'Commande Export 2023'!AF81</f>
        <v>P0132</v>
      </c>
      <c r="AL79" s="222" t="str">
        <f t="shared" si="32"/>
        <v>Ouest BatteriesLB66B3K072R1S12Commande 4</v>
      </c>
      <c r="AM79" s="222" t="e">
        <f>VLOOKUP(AL79,'Commande Export 2023'!AC:AF,4,FALSE)</f>
        <v>#N/A</v>
      </c>
      <c r="AN79" s="222" t="e">
        <f t="shared" si="33"/>
        <v>#N/A</v>
      </c>
      <c r="AO79" s="222" t="str">
        <f t="shared" si="34"/>
        <v/>
      </c>
      <c r="AP79" s="222" t="e">
        <f>VLOOKUP(AO79,'Price list'!AO:AP,2,FALSE)</f>
        <v>#N/A</v>
      </c>
      <c r="AQ79" s="222" t="str">
        <f t="shared" si="35"/>
        <v/>
      </c>
      <c r="AR79" s="222" t="str">
        <f t="shared" si="36"/>
        <v/>
      </c>
      <c r="AS79" s="665" t="str">
        <f t="shared" si="37"/>
        <v/>
      </c>
      <c r="AT79" s="665">
        <f>SUM($AS$1:AS79)</f>
        <v>7</v>
      </c>
      <c r="AU79" s="665" t="s">
        <v>213</v>
      </c>
      <c r="AV79" s="665">
        <f t="shared" si="29"/>
        <v>0</v>
      </c>
      <c r="AW79" s="666" t="s">
        <v>190</v>
      </c>
      <c r="AX79" s="665">
        <v>99</v>
      </c>
      <c r="AY79" s="665">
        <v>79</v>
      </c>
      <c r="AZ79" s="222" t="str">
        <f t="shared" si="38"/>
        <v/>
      </c>
      <c r="BA79" s="222" t="e">
        <f>VLOOKUP(AZ79,'Price list'!AM:AN,2,FALSE)</f>
        <v>#N/A</v>
      </c>
      <c r="BB79" s="222" t="str">
        <f>IF(ISERROR(VLOOKUP(BA79,'Commande Export 2023'!AC:AG,5,FALSE)),"",VLOOKUP(BA79,'Commande Export 2023'!AC:AG,5,FALSE))</f>
        <v/>
      </c>
      <c r="BC79" s="222" t="str">
        <f t="shared" si="39"/>
        <v>Ouest Batteries</v>
      </c>
    </row>
    <row r="80" spans="28:55" x14ac:dyDescent="0.35">
      <c r="AB80" s="245" t="s">
        <v>1254</v>
      </c>
      <c r="AC80" s="245" t="s">
        <v>190</v>
      </c>
      <c r="AD80" s="245" t="s">
        <v>104</v>
      </c>
      <c r="AE80" s="245" t="s">
        <v>105</v>
      </c>
      <c r="AF80" s="245" t="s">
        <v>48</v>
      </c>
      <c r="AG80" s="245" t="s">
        <v>49</v>
      </c>
      <c r="AH80" s="232" t="s">
        <v>214</v>
      </c>
      <c r="AI80" s="222" t="str">
        <f t="shared" si="30"/>
        <v>Ouest BatteriesLB66L3K072R1S12Commande 4</v>
      </c>
      <c r="AJ80" s="222" t="str">
        <f t="shared" si="31"/>
        <v>P0080</v>
      </c>
      <c r="AK80" s="222" t="str">
        <f>'Commande Export 2023'!AF82</f>
        <v>P0131</v>
      </c>
      <c r="AL80" s="222" t="str">
        <f t="shared" si="32"/>
        <v>Ouest BatteriesLB66L3K072R1S12Commande 4</v>
      </c>
      <c r="AM80" s="222" t="e">
        <f>VLOOKUP(AL80,'Commande Export 2023'!AC:AF,4,FALSE)</f>
        <v>#N/A</v>
      </c>
      <c r="AN80" s="222" t="e">
        <f t="shared" si="33"/>
        <v>#N/A</v>
      </c>
      <c r="AO80" s="222" t="str">
        <f t="shared" si="34"/>
        <v/>
      </c>
      <c r="AP80" s="222" t="e">
        <f>VLOOKUP(AO80,'Price list'!AO:AP,2,FALSE)</f>
        <v>#N/A</v>
      </c>
      <c r="AQ80" s="222" t="str">
        <f t="shared" si="35"/>
        <v/>
      </c>
      <c r="AR80" s="222" t="str">
        <f t="shared" si="36"/>
        <v/>
      </c>
      <c r="AS80" s="665" t="str">
        <f t="shared" si="37"/>
        <v/>
      </c>
      <c r="AT80" s="665">
        <f>SUM($AS$1:AS80)</f>
        <v>7</v>
      </c>
      <c r="AU80" s="665" t="s">
        <v>214</v>
      </c>
      <c r="AV80" s="665">
        <f t="shared" si="29"/>
        <v>0</v>
      </c>
      <c r="AW80" s="666" t="s">
        <v>190</v>
      </c>
      <c r="AX80" s="665">
        <v>100</v>
      </c>
      <c r="AY80" s="665">
        <v>80</v>
      </c>
      <c r="AZ80" s="222" t="str">
        <f t="shared" si="38"/>
        <v/>
      </c>
      <c r="BA80" s="222" t="e">
        <f>VLOOKUP(AZ80,'Price list'!AM:AN,2,FALSE)</f>
        <v>#N/A</v>
      </c>
      <c r="BB80" s="222" t="str">
        <f>IF(ISERROR(VLOOKUP(BA80,'Commande Export 2023'!AC:AG,5,FALSE)),"",VLOOKUP(BA80,'Commande Export 2023'!AC:AG,5,FALSE))</f>
        <v/>
      </c>
      <c r="BC80" s="222" t="str">
        <f t="shared" si="39"/>
        <v>Ouest Batteries</v>
      </c>
    </row>
    <row r="81" spans="28:55" x14ac:dyDescent="0.35">
      <c r="AB81" s="245" t="s">
        <v>1255</v>
      </c>
      <c r="AC81" s="245" t="s">
        <v>190</v>
      </c>
      <c r="AD81" s="245" t="s">
        <v>107</v>
      </c>
      <c r="AE81" s="245" t="s">
        <v>108</v>
      </c>
      <c r="AF81" s="245" t="s">
        <v>48</v>
      </c>
      <c r="AG81" s="245" t="s">
        <v>49</v>
      </c>
      <c r="AH81" s="232" t="s">
        <v>215</v>
      </c>
      <c r="AI81" s="222" t="str">
        <f t="shared" si="30"/>
        <v>Ouest BatteriesLB88L5K072R1S12Commande 4</v>
      </c>
      <c r="AJ81" s="222" t="str">
        <f t="shared" si="31"/>
        <v>P0081</v>
      </c>
      <c r="AK81" s="222" t="str">
        <f>'Commande Export 2023'!AF83</f>
        <v>P0133</v>
      </c>
      <c r="AL81" s="222" t="str">
        <f t="shared" si="32"/>
        <v>Ouest BatteriesLB88L5K072R1S12Commande 4</v>
      </c>
      <c r="AM81" s="222" t="e">
        <f>VLOOKUP(AL81,'Commande Export 2023'!AC:AF,4,FALSE)</f>
        <v>#N/A</v>
      </c>
      <c r="AN81" s="222" t="e">
        <f t="shared" si="33"/>
        <v>#N/A</v>
      </c>
      <c r="AO81" s="222" t="str">
        <f t="shared" si="34"/>
        <v/>
      </c>
      <c r="AP81" s="222" t="e">
        <f>VLOOKUP(AO81,'Price list'!AO:AP,2,FALSE)</f>
        <v>#N/A</v>
      </c>
      <c r="AQ81" s="222" t="str">
        <f t="shared" si="35"/>
        <v/>
      </c>
      <c r="AR81" s="222" t="str">
        <f t="shared" si="36"/>
        <v/>
      </c>
      <c r="AS81" s="665" t="str">
        <f t="shared" si="37"/>
        <v/>
      </c>
      <c r="AT81" s="665">
        <f>SUM($AS$1:AS81)</f>
        <v>7</v>
      </c>
      <c r="AU81" s="665" t="s">
        <v>215</v>
      </c>
      <c r="AV81" s="665">
        <f t="shared" si="29"/>
        <v>0</v>
      </c>
      <c r="AW81" s="666" t="s">
        <v>190</v>
      </c>
      <c r="AX81" s="665">
        <v>101</v>
      </c>
      <c r="AY81" s="665">
        <v>81</v>
      </c>
      <c r="AZ81" s="222" t="str">
        <f t="shared" si="38"/>
        <v/>
      </c>
      <c r="BA81" s="222" t="e">
        <f>VLOOKUP(AZ81,'Price list'!AM:AN,2,FALSE)</f>
        <v>#N/A</v>
      </c>
      <c r="BB81" s="222" t="str">
        <f>IF(ISERROR(VLOOKUP(BA81,'Commande Export 2023'!AC:AG,5,FALSE)),"",VLOOKUP(BA81,'Commande Export 2023'!AC:AG,5,FALSE))</f>
        <v/>
      </c>
      <c r="BC81" s="222" t="str">
        <f t="shared" si="39"/>
        <v>Ouest Batteries</v>
      </c>
    </row>
    <row r="82" spans="28:55" x14ac:dyDescent="0.35">
      <c r="AB82" s="245" t="s">
        <v>190</v>
      </c>
      <c r="AC82" s="245" t="s">
        <v>190</v>
      </c>
      <c r="AH82" s="232" t="s">
        <v>216</v>
      </c>
      <c r="AI82" s="222" t="str">
        <f t="shared" si="30"/>
        <v>Ouest BatteriesCommande 4</v>
      </c>
      <c r="AJ82" s="222" t="str">
        <f t="shared" si="31"/>
        <v>P0082</v>
      </c>
      <c r="AK82" s="222" t="e">
        <f>'Commande Export 2023'!AF84</f>
        <v>#N/A</v>
      </c>
      <c r="AL82" s="222" t="str">
        <f t="shared" si="32"/>
        <v>Ouest BatteriesCommande 4</v>
      </c>
      <c r="AM82" s="222" t="e">
        <f>VLOOKUP(AL82,'Commande Export 2023'!AC:AF,4,FALSE)</f>
        <v>#N/A</v>
      </c>
      <c r="AN82" s="222" t="e">
        <f t="shared" si="33"/>
        <v>#N/A</v>
      </c>
      <c r="AO82" s="222" t="str">
        <f t="shared" si="34"/>
        <v/>
      </c>
      <c r="AP82" s="222" t="e">
        <f>VLOOKUP(AO82,'Price list'!AO:AP,2,FALSE)</f>
        <v>#N/A</v>
      </c>
      <c r="AQ82" s="222" t="str">
        <f t="shared" si="35"/>
        <v/>
      </c>
      <c r="AR82" s="222" t="str">
        <f t="shared" si="36"/>
        <v/>
      </c>
      <c r="AS82" s="665" t="str">
        <f t="shared" si="37"/>
        <v/>
      </c>
      <c r="AT82" s="665">
        <f>SUM($AS$1:AS82)</f>
        <v>7</v>
      </c>
      <c r="AU82" s="665" t="s">
        <v>216</v>
      </c>
      <c r="AV82" s="665">
        <f t="shared" si="29"/>
        <v>0</v>
      </c>
      <c r="AW82" s="666" t="s">
        <v>190</v>
      </c>
      <c r="AX82" s="665">
        <v>102</v>
      </c>
      <c r="AY82" s="665">
        <v>82</v>
      </c>
      <c r="AZ82" s="222" t="str">
        <f t="shared" si="38"/>
        <v/>
      </c>
      <c r="BA82" s="222" t="e">
        <f>VLOOKUP(AZ82,'Price list'!AM:AN,2,FALSE)</f>
        <v>#N/A</v>
      </c>
      <c r="BB82" s="222" t="str">
        <f>IF(ISERROR(VLOOKUP(BA82,'Commande Export 2023'!AC:AG,5,FALSE)),"",VLOOKUP(BA82,'Commande Export 2023'!AC:AG,5,FALSE))</f>
        <v/>
      </c>
      <c r="BC82" s="222" t="str">
        <f t="shared" si="39"/>
        <v>Ouest Batteries</v>
      </c>
    </row>
    <row r="83" spans="28:55" x14ac:dyDescent="0.35">
      <c r="AB83" s="245" t="s">
        <v>190</v>
      </c>
      <c r="AC83" s="245" t="s">
        <v>190</v>
      </c>
      <c r="AH83" s="232" t="s">
        <v>217</v>
      </c>
      <c r="AI83" s="222" t="str">
        <f t="shared" si="30"/>
        <v>Ouest BatteriesCommande 4</v>
      </c>
      <c r="AJ83" s="222" t="str">
        <f t="shared" si="31"/>
        <v>P0083</v>
      </c>
      <c r="AK83" s="222" t="e">
        <f>'Commande Export 2023'!AF85</f>
        <v>#N/A</v>
      </c>
      <c r="AL83" s="222" t="str">
        <f t="shared" si="32"/>
        <v>Ouest BatteriesCommande 4</v>
      </c>
      <c r="AM83" s="222" t="e">
        <f>VLOOKUP(AL83,'Commande Export 2023'!AC:AF,4,FALSE)</f>
        <v>#N/A</v>
      </c>
      <c r="AN83" s="222" t="e">
        <f t="shared" si="33"/>
        <v>#N/A</v>
      </c>
      <c r="AO83" s="222" t="str">
        <f t="shared" si="34"/>
        <v/>
      </c>
      <c r="AP83" s="222" t="e">
        <f>VLOOKUP(AO83,'Price list'!AO:AP,2,FALSE)</f>
        <v>#N/A</v>
      </c>
      <c r="AQ83" s="222" t="str">
        <f t="shared" si="35"/>
        <v/>
      </c>
      <c r="AR83" s="222" t="str">
        <f t="shared" si="36"/>
        <v/>
      </c>
      <c r="AS83" s="665" t="str">
        <f t="shared" si="37"/>
        <v/>
      </c>
      <c r="AT83" s="665">
        <f>SUM($AS$1:AS83)</f>
        <v>7</v>
      </c>
      <c r="AU83" s="665" t="s">
        <v>217</v>
      </c>
      <c r="AV83" s="665">
        <f t="shared" si="29"/>
        <v>0</v>
      </c>
      <c r="AW83" s="666" t="s">
        <v>190</v>
      </c>
      <c r="AX83" s="665">
        <v>103</v>
      </c>
      <c r="AY83" s="665">
        <v>83</v>
      </c>
      <c r="AZ83" s="222" t="str">
        <f t="shared" si="38"/>
        <v/>
      </c>
      <c r="BA83" s="222" t="e">
        <f>VLOOKUP(AZ83,'Price list'!AM:AN,2,FALSE)</f>
        <v>#N/A</v>
      </c>
      <c r="BB83" s="222" t="str">
        <f>IF(ISERROR(VLOOKUP(BA83,'Commande Export 2023'!AC:AG,5,FALSE)),"",VLOOKUP(BA83,'Commande Export 2023'!AC:AG,5,FALSE))</f>
        <v/>
      </c>
      <c r="BC83" s="222" t="str">
        <f t="shared" si="39"/>
        <v>Ouest Batteries</v>
      </c>
    </row>
    <row r="84" spans="28:55" x14ac:dyDescent="0.35">
      <c r="AB84" s="245" t="s">
        <v>190</v>
      </c>
      <c r="AC84" s="245" t="s">
        <v>190</v>
      </c>
      <c r="AH84" s="232" t="s">
        <v>218</v>
      </c>
      <c r="AI84" s="222" t="str">
        <f t="shared" si="30"/>
        <v>Ouest BatteriesCommande 4</v>
      </c>
      <c r="AJ84" s="222" t="str">
        <f t="shared" si="31"/>
        <v>P0084</v>
      </c>
      <c r="AK84" s="222" t="e">
        <f>'Commande Export 2023'!AF86</f>
        <v>#N/A</v>
      </c>
      <c r="AL84" s="222" t="str">
        <f t="shared" si="32"/>
        <v>Ouest BatteriesCommande 4</v>
      </c>
      <c r="AM84" s="222" t="e">
        <f>VLOOKUP(AL84,'Commande Export 2023'!AC:AF,4,FALSE)</f>
        <v>#N/A</v>
      </c>
      <c r="AN84" s="222" t="e">
        <f t="shared" si="33"/>
        <v>#N/A</v>
      </c>
      <c r="AO84" s="222" t="str">
        <f t="shared" si="34"/>
        <v/>
      </c>
      <c r="AP84" s="222" t="e">
        <f>VLOOKUP(AO84,'Price list'!AO:AP,2,FALSE)</f>
        <v>#N/A</v>
      </c>
      <c r="AQ84" s="222" t="str">
        <f t="shared" si="35"/>
        <v/>
      </c>
      <c r="AR84" s="222" t="str">
        <f t="shared" si="36"/>
        <v/>
      </c>
      <c r="AS84" s="665" t="str">
        <f t="shared" si="37"/>
        <v/>
      </c>
      <c r="AT84" s="665">
        <f>SUM($AS$1:AS84)</f>
        <v>7</v>
      </c>
      <c r="AU84" s="665" t="s">
        <v>218</v>
      </c>
      <c r="AV84" s="665">
        <f t="shared" si="29"/>
        <v>0</v>
      </c>
      <c r="AW84" s="666" t="s">
        <v>190</v>
      </c>
      <c r="AX84" s="665">
        <v>104</v>
      </c>
      <c r="AY84" s="665">
        <v>84</v>
      </c>
      <c r="AZ84" s="222" t="str">
        <f t="shared" si="38"/>
        <v/>
      </c>
      <c r="BA84" s="222" t="e">
        <f>VLOOKUP(AZ84,'Price list'!AM:AN,2,FALSE)</f>
        <v>#N/A</v>
      </c>
      <c r="BB84" s="222" t="str">
        <f>IF(ISERROR(VLOOKUP(BA84,'Commande Export 2023'!AC:AG,5,FALSE)),"",VLOOKUP(BA84,'Commande Export 2023'!AC:AG,5,FALSE))</f>
        <v/>
      </c>
      <c r="BC84" s="222" t="str">
        <f t="shared" si="39"/>
        <v>Ouest Batteries</v>
      </c>
    </row>
    <row r="85" spans="28:55" x14ac:dyDescent="0.35">
      <c r="AB85" s="245" t="s">
        <v>190</v>
      </c>
      <c r="AC85" s="245" t="s">
        <v>190</v>
      </c>
      <c r="AH85" s="232" t="s">
        <v>219</v>
      </c>
      <c r="AI85" s="222" t="str">
        <f t="shared" si="30"/>
        <v>Ouest BatteriesCommande 4</v>
      </c>
      <c r="AJ85" s="222" t="str">
        <f t="shared" si="31"/>
        <v>P0085</v>
      </c>
      <c r="AK85" s="222" t="e">
        <f>'Commande Export 2023'!AF87</f>
        <v>#N/A</v>
      </c>
      <c r="AL85" s="222" t="str">
        <f t="shared" si="32"/>
        <v>Ouest BatteriesCommande 4</v>
      </c>
      <c r="AM85" s="222" t="e">
        <f>VLOOKUP(AL85,'Commande Export 2023'!AC:AF,4,FALSE)</f>
        <v>#N/A</v>
      </c>
      <c r="AN85" s="222" t="e">
        <f t="shared" si="33"/>
        <v>#N/A</v>
      </c>
      <c r="AO85" s="222" t="str">
        <f t="shared" si="34"/>
        <v/>
      </c>
      <c r="AP85" s="222" t="e">
        <f>VLOOKUP(AO85,'Price list'!AO:AP,2,FALSE)</f>
        <v>#N/A</v>
      </c>
      <c r="AQ85" s="222" t="str">
        <f t="shared" si="35"/>
        <v/>
      </c>
      <c r="AR85" s="222" t="str">
        <f t="shared" si="36"/>
        <v/>
      </c>
      <c r="AS85" s="665" t="str">
        <f t="shared" si="37"/>
        <v/>
      </c>
      <c r="AT85" s="665">
        <f>SUM($AS$1:AS85)</f>
        <v>7</v>
      </c>
      <c r="AU85" s="665" t="s">
        <v>219</v>
      </c>
      <c r="AV85" s="665">
        <f t="shared" si="29"/>
        <v>0</v>
      </c>
      <c r="AW85" s="666" t="s">
        <v>190</v>
      </c>
      <c r="AX85" s="665">
        <v>105</v>
      </c>
      <c r="AY85" s="665">
        <v>85</v>
      </c>
      <c r="AZ85" s="222" t="str">
        <f t="shared" si="38"/>
        <v/>
      </c>
      <c r="BA85" s="222" t="e">
        <f>VLOOKUP(AZ85,'Price list'!AM:AN,2,FALSE)</f>
        <v>#N/A</v>
      </c>
      <c r="BB85" s="222" t="str">
        <f>IF(ISERROR(VLOOKUP(BA85,'Commande Export 2023'!AC:AG,5,FALSE)),"",VLOOKUP(BA85,'Commande Export 2023'!AC:AG,5,FALSE))</f>
        <v/>
      </c>
      <c r="BC85" s="222" t="str">
        <f t="shared" si="39"/>
        <v>Ouest Batteries</v>
      </c>
    </row>
    <row r="86" spans="28:55" x14ac:dyDescent="0.35">
      <c r="AB86" s="245" t="s">
        <v>190</v>
      </c>
      <c r="AC86" s="245" t="s">
        <v>190</v>
      </c>
      <c r="AH86" s="232" t="s">
        <v>220</v>
      </c>
      <c r="AI86" s="222" t="str">
        <f t="shared" si="30"/>
        <v>Ouest BatteriesCommande 4</v>
      </c>
      <c r="AJ86" s="222" t="str">
        <f t="shared" si="31"/>
        <v>P0086</v>
      </c>
      <c r="AK86" s="222" t="e">
        <f>'Commande Export 2023'!AF88</f>
        <v>#N/A</v>
      </c>
      <c r="AL86" s="222" t="str">
        <f t="shared" si="32"/>
        <v>Ouest BatteriesCommande 4</v>
      </c>
      <c r="AM86" s="222" t="e">
        <f>VLOOKUP(AL86,'Commande Export 2023'!AC:AF,4,FALSE)</f>
        <v>#N/A</v>
      </c>
      <c r="AN86" s="222" t="e">
        <f t="shared" si="33"/>
        <v>#N/A</v>
      </c>
      <c r="AO86" s="222" t="str">
        <f t="shared" si="34"/>
        <v/>
      </c>
      <c r="AP86" s="222" t="e">
        <f>VLOOKUP(AO86,'Price list'!AO:AP,2,FALSE)</f>
        <v>#N/A</v>
      </c>
      <c r="AQ86" s="222" t="str">
        <f t="shared" si="35"/>
        <v/>
      </c>
      <c r="AR86" s="222" t="str">
        <f t="shared" si="36"/>
        <v/>
      </c>
      <c r="AS86" s="665" t="str">
        <f t="shared" si="37"/>
        <v/>
      </c>
      <c r="AT86" s="665">
        <f>SUM($AS$1:AS86)</f>
        <v>7</v>
      </c>
      <c r="AU86" s="665" t="s">
        <v>220</v>
      </c>
      <c r="AV86" s="665">
        <f t="shared" si="29"/>
        <v>0</v>
      </c>
      <c r="AW86" s="666" t="s">
        <v>190</v>
      </c>
      <c r="AX86" s="665">
        <v>106</v>
      </c>
      <c r="AY86" s="665">
        <v>86</v>
      </c>
      <c r="AZ86" s="222" t="str">
        <f t="shared" si="38"/>
        <v/>
      </c>
      <c r="BA86" s="222" t="e">
        <f>VLOOKUP(AZ86,'Price list'!AM:AN,2,FALSE)</f>
        <v>#N/A</v>
      </c>
      <c r="BB86" s="222" t="str">
        <f>IF(ISERROR(VLOOKUP(BA86,'Commande Export 2023'!AC:AG,5,FALSE)),"",VLOOKUP(BA86,'Commande Export 2023'!AC:AG,5,FALSE))</f>
        <v/>
      </c>
      <c r="BC86" s="222" t="str">
        <f t="shared" si="39"/>
        <v>Ouest Batteries</v>
      </c>
    </row>
    <row r="87" spans="28:55" x14ac:dyDescent="0.35">
      <c r="AB87" s="245" t="s">
        <v>190</v>
      </c>
      <c r="AC87" s="245" t="s">
        <v>190</v>
      </c>
      <c r="AH87" s="232" t="s">
        <v>221</v>
      </c>
      <c r="AI87" s="222" t="str">
        <f t="shared" si="30"/>
        <v>Ouest BatteriesCommande 4</v>
      </c>
      <c r="AJ87" s="222" t="str">
        <f t="shared" si="31"/>
        <v>P0087</v>
      </c>
      <c r="AK87" s="222" t="e">
        <f>'Commande Export 2023'!AF89</f>
        <v>#N/A</v>
      </c>
      <c r="AL87" s="222" t="str">
        <f t="shared" si="32"/>
        <v>Ouest BatteriesCommande 4</v>
      </c>
      <c r="AM87" s="222" t="e">
        <f>VLOOKUP(AL87,'Commande Export 2023'!AC:AF,4,FALSE)</f>
        <v>#N/A</v>
      </c>
      <c r="AN87" s="222" t="e">
        <f t="shared" si="33"/>
        <v>#N/A</v>
      </c>
      <c r="AO87" s="222" t="str">
        <f t="shared" si="34"/>
        <v/>
      </c>
      <c r="AP87" s="222" t="e">
        <f>VLOOKUP(AO87,'Price list'!AO:AP,2,FALSE)</f>
        <v>#N/A</v>
      </c>
      <c r="AQ87" s="222" t="str">
        <f t="shared" si="35"/>
        <v/>
      </c>
      <c r="AR87" s="222" t="str">
        <f t="shared" si="36"/>
        <v/>
      </c>
      <c r="AS87" s="665" t="str">
        <f t="shared" si="37"/>
        <v/>
      </c>
      <c r="AT87" s="665">
        <f>SUM($AS$1:AS87)</f>
        <v>7</v>
      </c>
      <c r="AU87" s="665" t="s">
        <v>221</v>
      </c>
      <c r="AV87" s="665">
        <f t="shared" si="29"/>
        <v>0</v>
      </c>
      <c r="AW87" s="666" t="s">
        <v>190</v>
      </c>
      <c r="AX87" s="665">
        <v>107</v>
      </c>
      <c r="AY87" s="665">
        <v>87</v>
      </c>
      <c r="AZ87" s="222" t="str">
        <f t="shared" si="38"/>
        <v/>
      </c>
      <c r="BA87" s="222" t="e">
        <f>VLOOKUP(AZ87,'Price list'!AM:AN,2,FALSE)</f>
        <v>#N/A</v>
      </c>
      <c r="BB87" s="222" t="str">
        <f>IF(ISERROR(VLOOKUP(BA87,'Commande Export 2023'!AC:AG,5,FALSE)),"",VLOOKUP(BA87,'Commande Export 2023'!AC:AG,5,FALSE))</f>
        <v/>
      </c>
      <c r="BC87" s="222" t="str">
        <f t="shared" si="39"/>
        <v>Ouest Batteries</v>
      </c>
    </row>
    <row r="88" spans="28:55" x14ac:dyDescent="0.35">
      <c r="AB88" s="245" t="s">
        <v>190</v>
      </c>
      <c r="AC88" s="245" t="s">
        <v>190</v>
      </c>
      <c r="AH88" s="232" t="s">
        <v>222</v>
      </c>
      <c r="AI88" s="222" t="str">
        <f t="shared" si="30"/>
        <v>Ouest BatteriesCommande 4</v>
      </c>
      <c r="AJ88" s="222" t="str">
        <f t="shared" si="31"/>
        <v>P0088</v>
      </c>
      <c r="AK88" s="222" t="e">
        <f>'Commande Export 2023'!AF90</f>
        <v>#N/A</v>
      </c>
      <c r="AL88" s="222" t="str">
        <f t="shared" si="32"/>
        <v>Ouest BatteriesCommande 4</v>
      </c>
      <c r="AM88" s="222" t="e">
        <f>VLOOKUP(AL88,'Commande Export 2023'!AC:AF,4,FALSE)</f>
        <v>#N/A</v>
      </c>
      <c r="AN88" s="222" t="e">
        <f t="shared" si="33"/>
        <v>#N/A</v>
      </c>
      <c r="AO88" s="222" t="str">
        <f t="shared" si="34"/>
        <v/>
      </c>
      <c r="AP88" s="222" t="e">
        <f>VLOOKUP(AO88,'Price list'!AO:AP,2,FALSE)</f>
        <v>#N/A</v>
      </c>
      <c r="AQ88" s="222" t="str">
        <f t="shared" si="35"/>
        <v/>
      </c>
      <c r="AR88" s="222" t="str">
        <f t="shared" si="36"/>
        <v/>
      </c>
      <c r="AS88" s="665" t="str">
        <f t="shared" si="37"/>
        <v/>
      </c>
      <c r="AT88" s="665">
        <f>SUM($AS$1:AS88)</f>
        <v>7</v>
      </c>
      <c r="AU88" s="665" t="s">
        <v>222</v>
      </c>
      <c r="AV88" s="665">
        <f t="shared" si="29"/>
        <v>0</v>
      </c>
      <c r="AW88" s="666" t="s">
        <v>190</v>
      </c>
      <c r="AX88" s="665">
        <v>108</v>
      </c>
      <c r="AY88" s="665">
        <v>88</v>
      </c>
      <c r="AZ88" s="222" t="str">
        <f t="shared" si="38"/>
        <v/>
      </c>
      <c r="BA88" s="222" t="e">
        <f>VLOOKUP(AZ88,'Price list'!AM:AN,2,FALSE)</f>
        <v>#N/A</v>
      </c>
      <c r="BB88" s="222" t="str">
        <f>IF(ISERROR(VLOOKUP(BA88,'Commande Export 2023'!AC:AG,5,FALSE)),"",VLOOKUP(BA88,'Commande Export 2023'!AC:AG,5,FALSE))</f>
        <v/>
      </c>
      <c r="BC88" s="222" t="str">
        <f t="shared" si="39"/>
        <v>Ouest Batteries</v>
      </c>
    </row>
    <row r="89" spans="28:55" x14ac:dyDescent="0.35">
      <c r="AB89" s="245" t="s">
        <v>190</v>
      </c>
      <c r="AC89" s="245" t="s">
        <v>190</v>
      </c>
      <c r="AH89" s="232" t="s">
        <v>223</v>
      </c>
      <c r="AI89" s="222" t="str">
        <f t="shared" si="30"/>
        <v>Ouest BatteriesCommande 4</v>
      </c>
      <c r="AJ89" s="222" t="str">
        <f t="shared" si="31"/>
        <v>P0089</v>
      </c>
      <c r="AK89" s="222" t="e">
        <f>'Commande Export 2023'!AF91</f>
        <v>#N/A</v>
      </c>
      <c r="AL89" s="222" t="str">
        <f t="shared" si="32"/>
        <v>Ouest BatteriesCommande 4</v>
      </c>
      <c r="AM89" s="222" t="e">
        <f>VLOOKUP(AL89,'Commande Export 2023'!AC:AF,4,FALSE)</f>
        <v>#N/A</v>
      </c>
      <c r="AN89" s="222" t="e">
        <f t="shared" si="33"/>
        <v>#N/A</v>
      </c>
      <c r="AO89" s="222" t="str">
        <f t="shared" si="34"/>
        <v/>
      </c>
      <c r="AP89" s="222" t="e">
        <f>VLOOKUP(AO89,'Price list'!AO:AP,2,FALSE)</f>
        <v>#N/A</v>
      </c>
      <c r="AQ89" s="222" t="str">
        <f t="shared" si="35"/>
        <v/>
      </c>
      <c r="AR89" s="222" t="str">
        <f t="shared" si="36"/>
        <v/>
      </c>
      <c r="AS89" s="665" t="str">
        <f t="shared" si="37"/>
        <v/>
      </c>
      <c r="AT89" s="665">
        <f>SUM($AS$1:AS89)</f>
        <v>7</v>
      </c>
      <c r="AU89" s="665" t="s">
        <v>223</v>
      </c>
      <c r="AV89" s="665">
        <f t="shared" si="29"/>
        <v>0</v>
      </c>
      <c r="AW89" s="666" t="s">
        <v>190</v>
      </c>
      <c r="AX89" s="665">
        <v>109</v>
      </c>
      <c r="AY89" s="665">
        <v>89</v>
      </c>
      <c r="AZ89" s="222" t="str">
        <f t="shared" si="38"/>
        <v/>
      </c>
      <c r="BA89" s="222" t="e">
        <f>VLOOKUP(AZ89,'Price list'!AM:AN,2,FALSE)</f>
        <v>#N/A</v>
      </c>
      <c r="BB89" s="222" t="str">
        <f>IF(ISERROR(VLOOKUP(BA89,'Commande Export 2023'!AC:AG,5,FALSE)),"",VLOOKUP(BA89,'Commande Export 2023'!AC:AG,5,FALSE))</f>
        <v/>
      </c>
      <c r="BC89" s="222" t="str">
        <f t="shared" si="39"/>
        <v>Ouest Batteries</v>
      </c>
    </row>
    <row r="90" spans="28:55" x14ac:dyDescent="0.35">
      <c r="AB90" s="245" t="s">
        <v>190</v>
      </c>
      <c r="AC90" s="245" t="s">
        <v>190</v>
      </c>
      <c r="AH90" s="232" t="s">
        <v>224</v>
      </c>
      <c r="AI90" s="222" t="str">
        <f t="shared" si="30"/>
        <v>Ouest BatteriesCommande 4</v>
      </c>
      <c r="AJ90" s="222" t="str">
        <f t="shared" si="31"/>
        <v>P0090</v>
      </c>
      <c r="AK90" s="222" t="e">
        <f>'Commande Export 2023'!AF92</f>
        <v>#N/A</v>
      </c>
      <c r="AL90" s="222" t="str">
        <f t="shared" si="32"/>
        <v>Ouest BatteriesCommande 4</v>
      </c>
      <c r="AM90" s="222" t="e">
        <f>VLOOKUP(AL90,'Commande Export 2023'!AC:AF,4,FALSE)</f>
        <v>#N/A</v>
      </c>
      <c r="AN90" s="222" t="e">
        <f t="shared" si="33"/>
        <v>#N/A</v>
      </c>
      <c r="AO90" s="222" t="str">
        <f t="shared" si="34"/>
        <v/>
      </c>
      <c r="AP90" s="222" t="e">
        <f>VLOOKUP(AO90,'Price list'!AO:AP,2,FALSE)</f>
        <v>#N/A</v>
      </c>
      <c r="AQ90" s="222" t="str">
        <f t="shared" si="35"/>
        <v/>
      </c>
      <c r="AR90" s="222" t="str">
        <f t="shared" si="36"/>
        <v/>
      </c>
      <c r="AS90" s="665" t="str">
        <f t="shared" si="37"/>
        <v/>
      </c>
      <c r="AT90" s="665">
        <f>SUM($AS$1:AS90)</f>
        <v>7</v>
      </c>
      <c r="AU90" s="665" t="s">
        <v>224</v>
      </c>
      <c r="AV90" s="665">
        <f t="shared" si="29"/>
        <v>0</v>
      </c>
      <c r="AW90" s="666" t="s">
        <v>190</v>
      </c>
      <c r="AX90" s="665">
        <v>110</v>
      </c>
      <c r="AY90" s="665">
        <v>90</v>
      </c>
      <c r="AZ90" s="222" t="str">
        <f t="shared" si="38"/>
        <v/>
      </c>
      <c r="BA90" s="222" t="e">
        <f>VLOOKUP(AZ90,'Price list'!AM:AN,2,FALSE)</f>
        <v>#N/A</v>
      </c>
      <c r="BB90" s="222" t="str">
        <f>IF(ISERROR(VLOOKUP(BA90,'Commande Export 2023'!AC:AG,5,FALSE)),"",VLOOKUP(BA90,'Commande Export 2023'!AC:AG,5,FALSE))</f>
        <v/>
      </c>
      <c r="BC90" s="222" t="str">
        <f t="shared" si="39"/>
        <v>Ouest Batteries</v>
      </c>
    </row>
    <row r="91" spans="28:55" x14ac:dyDescent="0.35">
      <c r="AB91" s="245" t="s">
        <v>190</v>
      </c>
      <c r="AC91" s="245" t="s">
        <v>190</v>
      </c>
      <c r="AH91" s="232" t="s">
        <v>225</v>
      </c>
      <c r="AI91" s="222" t="str">
        <f t="shared" si="30"/>
        <v>Ouest BatteriesCommande 4</v>
      </c>
      <c r="AJ91" s="222" t="str">
        <f t="shared" si="31"/>
        <v>P0091</v>
      </c>
      <c r="AK91" s="222" t="e">
        <f>'Commande Export 2023'!AF93</f>
        <v>#N/A</v>
      </c>
      <c r="AL91" s="222" t="str">
        <f t="shared" si="32"/>
        <v>Ouest BatteriesCommande 4</v>
      </c>
      <c r="AM91" s="222" t="e">
        <f>VLOOKUP(AL91,'Commande Export 2023'!AC:AF,4,FALSE)</f>
        <v>#N/A</v>
      </c>
      <c r="AN91" s="222" t="e">
        <f t="shared" si="33"/>
        <v>#N/A</v>
      </c>
      <c r="AO91" s="222" t="str">
        <f t="shared" si="34"/>
        <v/>
      </c>
      <c r="AP91" s="222" t="e">
        <f>VLOOKUP(AO91,'Price list'!AO:AP,2,FALSE)</f>
        <v>#N/A</v>
      </c>
      <c r="AQ91" s="222" t="str">
        <f t="shared" si="35"/>
        <v/>
      </c>
      <c r="AR91" s="222" t="str">
        <f t="shared" si="36"/>
        <v/>
      </c>
      <c r="AS91" s="665" t="str">
        <f t="shared" si="37"/>
        <v/>
      </c>
      <c r="AT91" s="665">
        <f>SUM($AS$1:AS91)</f>
        <v>7</v>
      </c>
      <c r="AU91" s="665" t="s">
        <v>225</v>
      </c>
      <c r="AV91" s="665">
        <f t="shared" si="29"/>
        <v>0</v>
      </c>
      <c r="AW91" s="666" t="s">
        <v>190</v>
      </c>
      <c r="AX91" s="665">
        <v>111</v>
      </c>
      <c r="AY91" s="665">
        <v>91</v>
      </c>
      <c r="AZ91" s="222" t="str">
        <f t="shared" si="38"/>
        <v/>
      </c>
      <c r="BA91" s="222" t="e">
        <f>VLOOKUP(AZ91,'Price list'!AM:AN,2,FALSE)</f>
        <v>#N/A</v>
      </c>
      <c r="BB91" s="222" t="str">
        <f>IF(ISERROR(VLOOKUP(BA91,'Commande Export 2023'!AC:AG,5,FALSE)),"",VLOOKUP(BA91,'Commande Export 2023'!AC:AG,5,FALSE))</f>
        <v/>
      </c>
      <c r="BC91" s="222" t="str">
        <f t="shared" si="39"/>
        <v>Ouest Batteries</v>
      </c>
    </row>
    <row r="92" spans="28:55" x14ac:dyDescent="0.35">
      <c r="AB92" s="245" t="s">
        <v>1256</v>
      </c>
      <c r="AC92" s="245" t="s">
        <v>227</v>
      </c>
      <c r="AD92" s="245" t="s">
        <v>46</v>
      </c>
      <c r="AE92" s="245" t="s">
        <v>47</v>
      </c>
      <c r="AF92" s="245" t="s">
        <v>48</v>
      </c>
      <c r="AG92" s="245" t="s">
        <v>49</v>
      </c>
      <c r="AH92" s="232" t="s">
        <v>226</v>
      </c>
      <c r="AI92" s="222" t="str">
        <f t="shared" si="30"/>
        <v>ProxitechLB55L1W172R1Z55Commande 4</v>
      </c>
      <c r="AJ92" s="222" t="str">
        <f t="shared" si="31"/>
        <v>P0092</v>
      </c>
      <c r="AK92" s="222" t="e">
        <f>'Commande Export 2023'!AF94</f>
        <v>#N/A</v>
      </c>
      <c r="AL92" s="222" t="str">
        <f t="shared" si="32"/>
        <v>Ouest BatteriesLB55L1W172R1Z55Commande 4</v>
      </c>
      <c r="AM92" s="222" t="str">
        <f>VLOOKUP(AL92,'Commande Export 2023'!AC:AF,4,FALSE)</f>
        <v>P0064</v>
      </c>
      <c r="AN92" s="222" t="e">
        <f t="shared" si="33"/>
        <v>#N/A</v>
      </c>
      <c r="AO92" s="222" t="str">
        <f t="shared" si="34"/>
        <v/>
      </c>
      <c r="AP92" s="222" t="e">
        <f>VLOOKUP(AO92,'Price list'!AO:AP,2,FALSE)</f>
        <v>#N/A</v>
      </c>
      <c r="AQ92" s="222" t="str">
        <f t="shared" si="35"/>
        <v/>
      </c>
      <c r="AR92" s="222" t="str">
        <f t="shared" si="36"/>
        <v/>
      </c>
      <c r="AS92" s="665" t="str">
        <f t="shared" si="37"/>
        <v/>
      </c>
      <c r="AT92" s="665">
        <f>SUM($AS$1:AS92)</f>
        <v>7</v>
      </c>
      <c r="AU92" s="665" t="s">
        <v>226</v>
      </c>
      <c r="AV92" s="665">
        <f t="shared" si="29"/>
        <v>0</v>
      </c>
      <c r="AW92" s="666" t="s">
        <v>227</v>
      </c>
      <c r="AX92" s="665">
        <v>112</v>
      </c>
      <c r="AY92" s="665">
        <v>92</v>
      </c>
      <c r="AZ92" s="222" t="str">
        <f t="shared" si="38"/>
        <v/>
      </c>
      <c r="BA92" s="222" t="e">
        <f>VLOOKUP(AZ92,'Price list'!AM:AN,2,FALSE)</f>
        <v>#N/A</v>
      </c>
      <c r="BB92" s="222" t="str">
        <f>IF(ISERROR(VLOOKUP(BA92,'Commande Export 2023'!AC:AG,5,FALSE)),"",VLOOKUP(BA92,'Commande Export 2023'!AC:AG,5,FALSE))</f>
        <v/>
      </c>
      <c r="BC92" s="222" t="str">
        <f t="shared" si="39"/>
        <v>Ouest Batteries</v>
      </c>
    </row>
    <row r="93" spans="28:55" x14ac:dyDescent="0.35">
      <c r="AB93" s="245" t="s">
        <v>1257</v>
      </c>
      <c r="AC93" s="245" t="s">
        <v>227</v>
      </c>
      <c r="AD93" s="245" t="s">
        <v>53</v>
      </c>
      <c r="AE93" s="245" t="s">
        <v>54</v>
      </c>
      <c r="AF93" s="245" t="s">
        <v>48</v>
      </c>
      <c r="AG93" s="245" t="s">
        <v>49</v>
      </c>
      <c r="AH93" s="232" t="s">
        <v>228</v>
      </c>
      <c r="AI93" s="222" t="str">
        <f t="shared" si="30"/>
        <v>ProxitechLB66L2W172R1Z55Commande 4</v>
      </c>
      <c r="AJ93" s="222" t="str">
        <f t="shared" si="31"/>
        <v>P0093</v>
      </c>
      <c r="AK93" s="222" t="e">
        <f>'Commande Export 2023'!AF95</f>
        <v>#N/A</v>
      </c>
      <c r="AL93" s="222" t="str">
        <f t="shared" si="32"/>
        <v>Ouest BatteriesLB66L2W172R1Z55Commande 4</v>
      </c>
      <c r="AM93" s="222" t="str">
        <f>VLOOKUP(AL93,'Commande Export 2023'!AC:AF,4,FALSE)</f>
        <v>P0065</v>
      </c>
      <c r="AN93" s="222" t="e">
        <f t="shared" si="33"/>
        <v>#N/A</v>
      </c>
      <c r="AO93" s="222" t="str">
        <f t="shared" si="34"/>
        <v/>
      </c>
      <c r="AP93" s="222" t="e">
        <f>VLOOKUP(AO93,'Price list'!AO:AP,2,FALSE)</f>
        <v>#N/A</v>
      </c>
      <c r="AQ93" s="222" t="str">
        <f t="shared" si="35"/>
        <v/>
      </c>
      <c r="AR93" s="222" t="str">
        <f t="shared" si="36"/>
        <v/>
      </c>
      <c r="AS93" s="665" t="str">
        <f t="shared" si="37"/>
        <v/>
      </c>
      <c r="AT93" s="665">
        <f>SUM($AS$1:AS93)</f>
        <v>7</v>
      </c>
      <c r="AU93" s="665" t="s">
        <v>228</v>
      </c>
      <c r="AV93" s="665">
        <f t="shared" si="29"/>
        <v>0</v>
      </c>
      <c r="AW93" s="666" t="s">
        <v>227</v>
      </c>
      <c r="AX93" s="665">
        <v>113</v>
      </c>
      <c r="AY93" s="665">
        <v>93</v>
      </c>
      <c r="AZ93" s="222" t="str">
        <f t="shared" si="38"/>
        <v/>
      </c>
      <c r="BA93" s="222" t="e">
        <f>VLOOKUP(AZ93,'Price list'!AM:AN,2,FALSE)</f>
        <v>#N/A</v>
      </c>
      <c r="BB93" s="222" t="str">
        <f>IF(ISERROR(VLOOKUP(BA93,'Commande Export 2023'!AC:AG,5,FALSE)),"",VLOOKUP(BA93,'Commande Export 2023'!AC:AG,5,FALSE))</f>
        <v/>
      </c>
      <c r="BC93" s="222" t="str">
        <f t="shared" si="39"/>
        <v>Ouest Batteries</v>
      </c>
    </row>
    <row r="94" spans="28:55" x14ac:dyDescent="0.35">
      <c r="AB94" s="245" t="s">
        <v>1258</v>
      </c>
      <c r="AC94" s="245" t="s">
        <v>227</v>
      </c>
      <c r="AD94" s="245" t="s">
        <v>57</v>
      </c>
      <c r="AE94" s="245" t="s">
        <v>58</v>
      </c>
      <c r="AF94" s="245" t="s">
        <v>48</v>
      </c>
      <c r="AG94" s="245" t="s">
        <v>49</v>
      </c>
      <c r="AH94" s="232" t="s">
        <v>229</v>
      </c>
      <c r="AI94" s="222" t="str">
        <f t="shared" si="30"/>
        <v>ProxitechLB77L3W172R1Z55Commande 4</v>
      </c>
      <c r="AJ94" s="222" t="str">
        <f t="shared" si="31"/>
        <v>P0094</v>
      </c>
      <c r="AK94" s="222" t="e">
        <f>'Commande Export 2023'!AF96</f>
        <v>#N/A</v>
      </c>
      <c r="AL94" s="222" t="str">
        <f t="shared" si="32"/>
        <v>Ouest BatteriesLB77L3W172R1Z55Commande 4</v>
      </c>
      <c r="AM94" s="222" t="e">
        <f>VLOOKUP(AL94,'Commande Export 2023'!AC:AF,4,FALSE)</f>
        <v>#N/A</v>
      </c>
      <c r="AN94" s="222" t="e">
        <f t="shared" si="33"/>
        <v>#N/A</v>
      </c>
      <c r="AO94" s="222" t="str">
        <f t="shared" si="34"/>
        <v/>
      </c>
      <c r="AP94" s="222" t="e">
        <f>VLOOKUP(AO94,'Price list'!AO:AP,2,FALSE)</f>
        <v>#N/A</v>
      </c>
      <c r="AQ94" s="222" t="str">
        <f t="shared" si="35"/>
        <v/>
      </c>
      <c r="AR94" s="222" t="str">
        <f t="shared" si="36"/>
        <v/>
      </c>
      <c r="AS94" s="665" t="str">
        <f t="shared" si="37"/>
        <v/>
      </c>
      <c r="AT94" s="665">
        <f>SUM($AS$1:AS94)</f>
        <v>7</v>
      </c>
      <c r="AU94" s="665" t="s">
        <v>229</v>
      </c>
      <c r="AV94" s="665">
        <f t="shared" si="29"/>
        <v>0</v>
      </c>
      <c r="AW94" s="666" t="s">
        <v>227</v>
      </c>
      <c r="AX94" s="665">
        <v>114</v>
      </c>
      <c r="AY94" s="665">
        <v>94</v>
      </c>
      <c r="AZ94" s="222" t="str">
        <f t="shared" si="38"/>
        <v/>
      </c>
      <c r="BA94" s="222" t="e">
        <f>VLOOKUP(AZ94,'Price list'!AM:AN,2,FALSE)</f>
        <v>#N/A</v>
      </c>
      <c r="BB94" s="222" t="str">
        <f>IF(ISERROR(VLOOKUP(BA94,'Commande Export 2023'!AC:AG,5,FALSE)),"",VLOOKUP(BA94,'Commande Export 2023'!AC:AG,5,FALSE))</f>
        <v/>
      </c>
      <c r="BC94" s="222" t="str">
        <f t="shared" si="39"/>
        <v>Ouest Batteries</v>
      </c>
    </row>
    <row r="95" spans="28:55" x14ac:dyDescent="0.35">
      <c r="AB95" s="245" t="s">
        <v>1259</v>
      </c>
      <c r="AC95" s="245" t="s">
        <v>227</v>
      </c>
      <c r="AD95" s="245" t="s">
        <v>61</v>
      </c>
      <c r="AE95" s="245" t="s">
        <v>62</v>
      </c>
      <c r="AF95" s="245" t="s">
        <v>48</v>
      </c>
      <c r="AG95" s="245" t="s">
        <v>49</v>
      </c>
      <c r="AH95" s="232" t="s">
        <v>230</v>
      </c>
      <c r="AI95" s="222" t="str">
        <f t="shared" si="30"/>
        <v>ProxitechLB90L5W172R1Z55Commande 4</v>
      </c>
      <c r="AJ95" s="222" t="str">
        <f t="shared" si="31"/>
        <v>P0095</v>
      </c>
      <c r="AK95" s="222" t="e">
        <f>'Commande Export 2023'!AF97</f>
        <v>#N/A</v>
      </c>
      <c r="AL95" s="222" t="str">
        <f t="shared" si="32"/>
        <v>Ouest BatteriesLB90L5W172R1Z55Commande 4</v>
      </c>
      <c r="AM95" s="222" t="e">
        <f>VLOOKUP(AL95,'Commande Export 2023'!AC:AF,4,FALSE)</f>
        <v>#N/A</v>
      </c>
      <c r="AN95" s="222" t="e">
        <f t="shared" si="33"/>
        <v>#N/A</v>
      </c>
      <c r="AO95" s="222" t="str">
        <f t="shared" si="34"/>
        <v/>
      </c>
      <c r="AP95" s="222" t="e">
        <f>VLOOKUP(AO95,'Price list'!AO:AP,2,FALSE)</f>
        <v>#N/A</v>
      </c>
      <c r="AQ95" s="222" t="str">
        <f t="shared" si="35"/>
        <v/>
      </c>
      <c r="AR95" s="222" t="str">
        <f t="shared" si="36"/>
        <v/>
      </c>
      <c r="AS95" s="665" t="str">
        <f t="shared" si="37"/>
        <v/>
      </c>
      <c r="AT95" s="665">
        <f>SUM($AS$1:AS95)</f>
        <v>7</v>
      </c>
      <c r="AU95" s="665" t="s">
        <v>230</v>
      </c>
      <c r="AV95" s="665">
        <f t="shared" si="29"/>
        <v>0</v>
      </c>
      <c r="AW95" s="666" t="s">
        <v>227</v>
      </c>
      <c r="AX95" s="665">
        <v>115</v>
      </c>
      <c r="AY95" s="665">
        <v>95</v>
      </c>
      <c r="AZ95" s="222" t="str">
        <f t="shared" si="38"/>
        <v/>
      </c>
      <c r="BA95" s="222" t="e">
        <f>VLOOKUP(AZ95,'Price list'!AM:AN,2,FALSE)</f>
        <v>#N/A</v>
      </c>
      <c r="BB95" s="222" t="str">
        <f>IF(ISERROR(VLOOKUP(BA95,'Commande Export 2023'!AC:AG,5,FALSE)),"",VLOOKUP(BA95,'Commande Export 2023'!AC:AG,5,FALSE))</f>
        <v/>
      </c>
      <c r="BC95" s="222" t="str">
        <f t="shared" si="39"/>
        <v>Ouest Batteries</v>
      </c>
    </row>
    <row r="96" spans="28:55" x14ac:dyDescent="0.35">
      <c r="AB96" s="245" t="s">
        <v>1260</v>
      </c>
      <c r="AC96" s="245" t="s">
        <v>227</v>
      </c>
      <c r="AD96" s="245" t="s">
        <v>65</v>
      </c>
      <c r="AE96" s="245" t="s">
        <v>66</v>
      </c>
      <c r="AF96" s="245" t="s">
        <v>48</v>
      </c>
      <c r="AG96" s="245" t="s">
        <v>49</v>
      </c>
      <c r="AH96" s="232" t="s">
        <v>231</v>
      </c>
      <c r="AI96" s="222" t="str">
        <f t="shared" si="30"/>
        <v>ProxitechLB45B1W172R1Z44Commande 4</v>
      </c>
      <c r="AJ96" s="222" t="str">
        <f t="shared" si="31"/>
        <v>P0096</v>
      </c>
      <c r="AK96" s="222" t="e">
        <f>'Commande Export 2023'!AF98</f>
        <v>#N/A</v>
      </c>
      <c r="AL96" s="222" t="str">
        <f t="shared" si="32"/>
        <v>Ouest BatteriesLB45B1W172R1Z44Commande 4</v>
      </c>
      <c r="AM96" s="222" t="e">
        <f>VLOOKUP(AL96,'Commande Export 2023'!AC:AF,4,FALSE)</f>
        <v>#N/A</v>
      </c>
      <c r="AN96" s="222" t="e">
        <f t="shared" si="33"/>
        <v>#N/A</v>
      </c>
      <c r="AO96" s="222" t="str">
        <f t="shared" si="34"/>
        <v/>
      </c>
      <c r="AP96" s="222" t="e">
        <f>VLOOKUP(AO96,'Price list'!AO:AP,2,FALSE)</f>
        <v>#N/A</v>
      </c>
      <c r="AQ96" s="222" t="str">
        <f t="shared" si="35"/>
        <v/>
      </c>
      <c r="AR96" s="222" t="str">
        <f t="shared" si="36"/>
        <v/>
      </c>
      <c r="AS96" s="665" t="str">
        <f t="shared" si="37"/>
        <v/>
      </c>
      <c r="AT96" s="665">
        <f>SUM($AS$1:AS96)</f>
        <v>7</v>
      </c>
      <c r="AU96" s="665" t="s">
        <v>231</v>
      </c>
      <c r="AV96" s="665">
        <f t="shared" si="29"/>
        <v>0</v>
      </c>
      <c r="AW96" s="666" t="s">
        <v>227</v>
      </c>
      <c r="AX96" s="665">
        <v>116</v>
      </c>
      <c r="AY96" s="665">
        <v>96</v>
      </c>
      <c r="AZ96" s="222" t="str">
        <f t="shared" si="38"/>
        <v/>
      </c>
      <c r="BA96" s="222" t="e">
        <f>VLOOKUP(AZ96,'Price list'!AM:AN,2,FALSE)</f>
        <v>#N/A</v>
      </c>
      <c r="BB96" s="222" t="str">
        <f>IF(ISERROR(VLOOKUP(BA96,'Commande Export 2023'!AC:AG,5,FALSE)),"",VLOOKUP(BA96,'Commande Export 2023'!AC:AG,5,FALSE))</f>
        <v/>
      </c>
      <c r="BC96" s="222" t="str">
        <f t="shared" si="39"/>
        <v>Ouest Batteries</v>
      </c>
    </row>
    <row r="97" spans="28:55" x14ac:dyDescent="0.35">
      <c r="AB97" s="245" t="s">
        <v>1261</v>
      </c>
      <c r="AC97" s="245" t="s">
        <v>227</v>
      </c>
      <c r="AD97" s="245" t="s">
        <v>69</v>
      </c>
      <c r="AE97" s="245" t="s">
        <v>70</v>
      </c>
      <c r="AF97" s="245" t="s">
        <v>48</v>
      </c>
      <c r="AG97" s="245" t="s">
        <v>49</v>
      </c>
      <c r="AH97" s="232" t="s">
        <v>232</v>
      </c>
      <c r="AI97" s="222" t="str">
        <f t="shared" si="30"/>
        <v>ProxitechLB45L1W172R1Z44Commande 4</v>
      </c>
      <c r="AJ97" s="222" t="str">
        <f t="shared" si="31"/>
        <v>P0097</v>
      </c>
      <c r="AK97" s="222" t="e">
        <f>'Commande Export 2023'!AF99</f>
        <v>#N/A</v>
      </c>
      <c r="AL97" s="222" t="str">
        <f t="shared" si="32"/>
        <v>Ouest BatteriesLB45L1W172R1Z44Commande 4</v>
      </c>
      <c r="AM97" s="222" t="e">
        <f>VLOOKUP(AL97,'Commande Export 2023'!AC:AF,4,FALSE)</f>
        <v>#N/A</v>
      </c>
      <c r="AN97" s="222" t="e">
        <f t="shared" si="33"/>
        <v>#N/A</v>
      </c>
      <c r="AO97" s="222" t="str">
        <f t="shared" si="34"/>
        <v/>
      </c>
      <c r="AP97" s="222" t="e">
        <f>VLOOKUP(AO97,'Price list'!AO:AP,2,FALSE)</f>
        <v>#N/A</v>
      </c>
      <c r="AQ97" s="222" t="str">
        <f t="shared" si="35"/>
        <v/>
      </c>
      <c r="AR97" s="222" t="str">
        <f t="shared" si="36"/>
        <v/>
      </c>
      <c r="AS97" s="665" t="str">
        <f t="shared" si="37"/>
        <v/>
      </c>
      <c r="AT97" s="665">
        <f>SUM($AS$1:AS97)</f>
        <v>7</v>
      </c>
      <c r="AU97" s="665" t="s">
        <v>232</v>
      </c>
      <c r="AV97" s="665">
        <f t="shared" si="29"/>
        <v>0</v>
      </c>
      <c r="AW97" s="666" t="s">
        <v>227</v>
      </c>
      <c r="AX97" s="665">
        <v>117</v>
      </c>
      <c r="AY97" s="665">
        <v>97</v>
      </c>
      <c r="AZ97" s="222" t="str">
        <f t="shared" si="38"/>
        <v/>
      </c>
      <c r="BA97" s="222" t="e">
        <f>VLOOKUP(AZ97,'Price list'!AM:AN,2,FALSE)</f>
        <v>#N/A</v>
      </c>
      <c r="BB97" s="222" t="str">
        <f>IF(ISERROR(VLOOKUP(BA97,'Commande Export 2023'!AC:AG,5,FALSE)),"",VLOOKUP(BA97,'Commande Export 2023'!AC:AG,5,FALSE))</f>
        <v/>
      </c>
      <c r="BC97" s="222" t="str">
        <f t="shared" si="39"/>
        <v>Ouest Batteries</v>
      </c>
    </row>
    <row r="98" spans="28:55" x14ac:dyDescent="0.35">
      <c r="AB98" s="245" t="s">
        <v>1262</v>
      </c>
      <c r="AC98" s="245" t="s">
        <v>227</v>
      </c>
      <c r="AD98" s="245" t="s">
        <v>72</v>
      </c>
      <c r="AE98" s="245" t="s">
        <v>73</v>
      </c>
      <c r="AF98" s="245" t="s">
        <v>48</v>
      </c>
      <c r="AG98" s="245" t="s">
        <v>49</v>
      </c>
      <c r="AH98" s="232" t="s">
        <v>233</v>
      </c>
      <c r="AI98" s="222" t="str">
        <f t="shared" si="30"/>
        <v>ProxitechLB56B2W172R1Z44Commande 4</v>
      </c>
      <c r="AJ98" s="222" t="str">
        <f t="shared" si="31"/>
        <v>P0098</v>
      </c>
      <c r="AK98" s="222" t="e">
        <f>'Commande Export 2023'!AF100</f>
        <v>#N/A</v>
      </c>
      <c r="AL98" s="222" t="str">
        <f t="shared" si="32"/>
        <v>Ouest BatteriesLB56B2W172R1Z44Commande 4</v>
      </c>
      <c r="AM98" s="222" t="str">
        <f>VLOOKUP(AL98,'Commande Export 2023'!AC:AF,4,FALSE)</f>
        <v>P0070</v>
      </c>
      <c r="AN98" s="222" t="e">
        <f t="shared" si="33"/>
        <v>#N/A</v>
      </c>
      <c r="AO98" s="222" t="str">
        <f t="shared" si="34"/>
        <v/>
      </c>
      <c r="AP98" s="222" t="e">
        <f>VLOOKUP(AO98,'Price list'!AO:AP,2,FALSE)</f>
        <v>#N/A</v>
      </c>
      <c r="AQ98" s="222" t="str">
        <f t="shared" si="35"/>
        <v/>
      </c>
      <c r="AR98" s="222" t="str">
        <f t="shared" si="36"/>
        <v/>
      </c>
      <c r="AS98" s="665" t="str">
        <f t="shared" si="37"/>
        <v/>
      </c>
      <c r="AT98" s="665">
        <f>SUM($AS$1:AS98)</f>
        <v>7</v>
      </c>
      <c r="AU98" s="665" t="s">
        <v>233</v>
      </c>
      <c r="AV98" s="665">
        <f t="shared" si="29"/>
        <v>0</v>
      </c>
      <c r="AW98" s="666" t="s">
        <v>227</v>
      </c>
      <c r="AX98" s="665">
        <v>118</v>
      </c>
      <c r="AY98" s="665">
        <v>98</v>
      </c>
      <c r="AZ98" s="222" t="str">
        <f t="shared" si="38"/>
        <v/>
      </c>
      <c r="BA98" s="222" t="e">
        <f>VLOOKUP(AZ98,'Price list'!AM:AN,2,FALSE)</f>
        <v>#N/A</v>
      </c>
      <c r="BB98" s="222" t="str">
        <f>IF(ISERROR(VLOOKUP(BA98,'Commande Export 2023'!AC:AG,5,FALSE)),"",VLOOKUP(BA98,'Commande Export 2023'!AC:AG,5,FALSE))</f>
        <v/>
      </c>
      <c r="BC98" s="222" t="str">
        <f t="shared" si="39"/>
        <v>Ouest Batteries</v>
      </c>
    </row>
    <row r="99" spans="28:55" x14ac:dyDescent="0.35">
      <c r="AB99" s="245" t="s">
        <v>1263</v>
      </c>
      <c r="AC99" s="245" t="s">
        <v>227</v>
      </c>
      <c r="AD99" s="245" t="s">
        <v>76</v>
      </c>
      <c r="AE99" s="245" t="s">
        <v>77</v>
      </c>
      <c r="AF99" s="245" t="s">
        <v>48</v>
      </c>
      <c r="AG99" s="245" t="s">
        <v>49</v>
      </c>
      <c r="AH99" s="232" t="s">
        <v>234</v>
      </c>
      <c r="AI99" s="222" t="str">
        <f t="shared" si="30"/>
        <v>ProxitechLB56L2W172R1Z44Commande 4</v>
      </c>
      <c r="AJ99" s="222" t="str">
        <f t="shared" si="31"/>
        <v>P0099</v>
      </c>
      <c r="AK99" s="222" t="e">
        <f>'Commande Export 2023'!AF101</f>
        <v>#N/A</v>
      </c>
      <c r="AL99" s="222" t="str">
        <f t="shared" si="32"/>
        <v>Ouest BatteriesLB56L2W172R1Z44Commande 4</v>
      </c>
      <c r="AM99" s="222" t="str">
        <f>VLOOKUP(AL99,'Commande Export 2023'!AC:AF,4,FALSE)</f>
        <v>P0071</v>
      </c>
      <c r="AN99" s="222" t="e">
        <f t="shared" si="33"/>
        <v>#N/A</v>
      </c>
      <c r="AO99" s="222" t="str">
        <f t="shared" si="34"/>
        <v/>
      </c>
      <c r="AP99" s="222" t="e">
        <f>VLOOKUP(AO99,'Price list'!AO:AP,2,FALSE)</f>
        <v>#N/A</v>
      </c>
      <c r="AQ99" s="222" t="str">
        <f t="shared" si="35"/>
        <v/>
      </c>
      <c r="AR99" s="222" t="str">
        <f t="shared" si="36"/>
        <v/>
      </c>
      <c r="AS99" s="665" t="str">
        <f t="shared" si="37"/>
        <v/>
      </c>
      <c r="AT99" s="665">
        <f>SUM($AS$1:AS99)</f>
        <v>7</v>
      </c>
      <c r="AU99" s="665" t="s">
        <v>234</v>
      </c>
      <c r="AV99" s="665">
        <f t="shared" si="29"/>
        <v>0</v>
      </c>
      <c r="AW99" s="666" t="s">
        <v>227</v>
      </c>
      <c r="AX99" s="665">
        <v>119</v>
      </c>
      <c r="AY99" s="665">
        <v>99</v>
      </c>
      <c r="AZ99" s="222" t="str">
        <f t="shared" si="38"/>
        <v/>
      </c>
      <c r="BA99" s="222" t="e">
        <f>VLOOKUP(AZ99,'Price list'!AM:AN,2,FALSE)</f>
        <v>#N/A</v>
      </c>
      <c r="BB99" s="222" t="str">
        <f>IF(ISERROR(VLOOKUP(BA99,'Commande Export 2023'!AC:AG,5,FALSE)),"",VLOOKUP(BA99,'Commande Export 2023'!AC:AG,5,FALSE))</f>
        <v/>
      </c>
      <c r="BC99" s="222" t="str">
        <f t="shared" si="39"/>
        <v>Ouest Batteries</v>
      </c>
    </row>
    <row r="100" spans="28:55" x14ac:dyDescent="0.35">
      <c r="AB100" s="245" t="s">
        <v>1264</v>
      </c>
      <c r="AC100" s="245" t="s">
        <v>227</v>
      </c>
      <c r="AD100" s="245" t="s">
        <v>79</v>
      </c>
      <c r="AE100" s="245" t="s">
        <v>80</v>
      </c>
      <c r="AF100" s="245" t="s">
        <v>48</v>
      </c>
      <c r="AG100" s="245" t="s">
        <v>49</v>
      </c>
      <c r="AH100" s="232" t="s">
        <v>235</v>
      </c>
      <c r="AI100" s="222" t="str">
        <f t="shared" si="30"/>
        <v>ProxitechLB67B3W172R1Z44Commande 4</v>
      </c>
      <c r="AJ100" s="222" t="str">
        <f t="shared" si="31"/>
        <v>P0100</v>
      </c>
      <c r="AK100" s="222" t="e">
        <f>'Commande Export 2023'!AF102</f>
        <v>#N/A</v>
      </c>
      <c r="AL100" s="222" t="str">
        <f t="shared" si="32"/>
        <v>Ouest BatteriesLB67B3W172R1Z44Commande 4</v>
      </c>
      <c r="AM100" s="222" t="str">
        <f>VLOOKUP(AL100,'Commande Export 2023'!AC:AF,4,FALSE)</f>
        <v>P0072</v>
      </c>
      <c r="AN100" s="222" t="e">
        <f t="shared" si="33"/>
        <v>#N/A</v>
      </c>
      <c r="AO100" s="222" t="str">
        <f t="shared" si="34"/>
        <v/>
      </c>
      <c r="AP100" s="222" t="e">
        <f>VLOOKUP(AO100,'Price list'!AO:AP,2,FALSE)</f>
        <v>#N/A</v>
      </c>
      <c r="AQ100" s="222" t="str">
        <f t="shared" si="35"/>
        <v/>
      </c>
      <c r="AR100" s="222" t="str">
        <f t="shared" si="36"/>
        <v/>
      </c>
      <c r="AS100" s="665" t="str">
        <f t="shared" si="37"/>
        <v/>
      </c>
      <c r="AT100" s="665">
        <f>SUM($AS$1:AS100)</f>
        <v>7</v>
      </c>
      <c r="AU100" s="665" t="s">
        <v>235</v>
      </c>
      <c r="AV100" s="665">
        <f t="shared" si="29"/>
        <v>0</v>
      </c>
      <c r="AW100" s="666" t="s">
        <v>227</v>
      </c>
      <c r="AX100" s="665">
        <v>120</v>
      </c>
      <c r="AY100" s="665">
        <v>100</v>
      </c>
      <c r="AZ100" s="222" t="str">
        <f t="shared" si="38"/>
        <v/>
      </c>
      <c r="BA100" s="222" t="e">
        <f>VLOOKUP(AZ100,'Price list'!AM:AN,2,FALSE)</f>
        <v>#N/A</v>
      </c>
      <c r="BB100" s="222" t="str">
        <f>IF(ISERROR(VLOOKUP(BA100,'Commande Export 2023'!AC:AG,5,FALSE)),"",VLOOKUP(BA100,'Commande Export 2023'!AC:AG,5,FALSE))</f>
        <v/>
      </c>
      <c r="BC100" s="222" t="str">
        <f t="shared" si="39"/>
        <v>Ouest Batteries</v>
      </c>
    </row>
    <row r="101" spans="28:55" x14ac:dyDescent="0.35">
      <c r="AB101" s="245" t="s">
        <v>1265</v>
      </c>
      <c r="AC101" s="245" t="s">
        <v>227</v>
      </c>
      <c r="AD101" s="245" t="s">
        <v>83</v>
      </c>
      <c r="AE101" s="245" t="s">
        <v>84</v>
      </c>
      <c r="AF101" s="245" t="s">
        <v>48</v>
      </c>
      <c r="AG101" s="245" t="s">
        <v>49</v>
      </c>
      <c r="AH101" s="232" t="s">
        <v>236</v>
      </c>
      <c r="AI101" s="222" t="str">
        <f t="shared" si="30"/>
        <v>ProxitechLB67L3W172R1Z44Commande 4</v>
      </c>
      <c r="AJ101" s="222" t="str">
        <f t="shared" si="31"/>
        <v>P0101</v>
      </c>
      <c r="AK101" s="222" t="e">
        <f>'Commande Export 2023'!AF103</f>
        <v>#N/A</v>
      </c>
      <c r="AL101" s="222" t="str">
        <f t="shared" si="32"/>
        <v>Ouest BatteriesLB67L3W172R1Z44Commande 4</v>
      </c>
      <c r="AM101" s="222" t="str">
        <f>VLOOKUP(AL101,'Commande Export 2023'!AC:AF,4,FALSE)</f>
        <v>P0073</v>
      </c>
      <c r="AN101" s="222" t="e">
        <f t="shared" si="33"/>
        <v>#N/A</v>
      </c>
      <c r="AO101" s="222" t="str">
        <f t="shared" si="34"/>
        <v/>
      </c>
      <c r="AP101" s="222" t="e">
        <f>VLOOKUP(AO101,'Price list'!AO:AP,2,FALSE)</f>
        <v>#N/A</v>
      </c>
      <c r="AQ101" s="222" t="str">
        <f t="shared" si="35"/>
        <v/>
      </c>
      <c r="AR101" s="222" t="str">
        <f t="shared" si="36"/>
        <v/>
      </c>
      <c r="AS101" s="665" t="str">
        <f t="shared" si="37"/>
        <v/>
      </c>
      <c r="AT101" s="665">
        <f>SUM($AS$1:AS101)</f>
        <v>7</v>
      </c>
      <c r="AU101" s="665" t="s">
        <v>236</v>
      </c>
      <c r="AV101" s="665">
        <f t="shared" si="29"/>
        <v>0</v>
      </c>
      <c r="AW101" s="666" t="s">
        <v>227</v>
      </c>
      <c r="AX101" s="665">
        <v>121</v>
      </c>
      <c r="AY101" s="665">
        <v>101</v>
      </c>
      <c r="AZ101" s="222" t="str">
        <f t="shared" si="38"/>
        <v/>
      </c>
      <c r="BA101" s="222" t="e">
        <f>VLOOKUP(AZ101,'Price list'!AM:AN,2,FALSE)</f>
        <v>#N/A</v>
      </c>
      <c r="BB101" s="222" t="str">
        <f>IF(ISERROR(VLOOKUP(BA101,'Commande Export 2023'!AC:AG,5,FALSE)),"",VLOOKUP(BA101,'Commande Export 2023'!AC:AG,5,FALSE))</f>
        <v/>
      </c>
      <c r="BC101" s="222" t="str">
        <f t="shared" si="39"/>
        <v>Ouest Batteries</v>
      </c>
    </row>
    <row r="102" spans="28:55" x14ac:dyDescent="0.35">
      <c r="AB102" s="245" t="s">
        <v>1266</v>
      </c>
      <c r="AC102" s="245" t="s">
        <v>227</v>
      </c>
      <c r="AD102" s="245" t="s">
        <v>86</v>
      </c>
      <c r="AE102" s="245" t="s">
        <v>87</v>
      </c>
      <c r="AF102" s="245" t="s">
        <v>48</v>
      </c>
      <c r="AG102" s="245" t="s">
        <v>49</v>
      </c>
      <c r="AH102" s="232" t="s">
        <v>237</v>
      </c>
      <c r="AI102" s="222" t="str">
        <f t="shared" si="30"/>
        <v>ProxitechLB89L5W172R1Z44Commande 4</v>
      </c>
      <c r="AJ102" s="222" t="str">
        <f t="shared" si="31"/>
        <v>P0102</v>
      </c>
      <c r="AK102" s="222" t="e">
        <f>'Commande Export 2023'!AF104</f>
        <v>#N/A</v>
      </c>
      <c r="AL102" s="222" t="str">
        <f t="shared" si="32"/>
        <v>Ouest BatteriesLB89L5W172R1Z44Commande 4</v>
      </c>
      <c r="AM102" s="222" t="e">
        <f>VLOOKUP(AL102,'Commande Export 2023'!AC:AF,4,FALSE)</f>
        <v>#N/A</v>
      </c>
      <c r="AN102" s="222" t="e">
        <f t="shared" si="33"/>
        <v>#N/A</v>
      </c>
      <c r="AO102" s="222" t="str">
        <f t="shared" si="34"/>
        <v/>
      </c>
      <c r="AP102" s="222" t="e">
        <f>VLOOKUP(AO102,'Price list'!AO:AP,2,FALSE)</f>
        <v>#N/A</v>
      </c>
      <c r="AQ102" s="222" t="str">
        <f t="shared" si="35"/>
        <v/>
      </c>
      <c r="AR102" s="222" t="str">
        <f t="shared" si="36"/>
        <v/>
      </c>
      <c r="AS102" s="665" t="str">
        <f t="shared" si="37"/>
        <v/>
      </c>
      <c r="AT102" s="665">
        <f>SUM($AS$1:AS102)</f>
        <v>7</v>
      </c>
      <c r="AU102" s="665" t="s">
        <v>237</v>
      </c>
      <c r="AV102" s="665">
        <f t="shared" si="29"/>
        <v>0</v>
      </c>
      <c r="AW102" s="666" t="s">
        <v>227</v>
      </c>
      <c r="AX102" s="665">
        <v>122</v>
      </c>
      <c r="AY102" s="665">
        <v>102</v>
      </c>
      <c r="AZ102" s="222" t="str">
        <f t="shared" si="38"/>
        <v/>
      </c>
      <c r="BA102" s="222" t="e">
        <f>VLOOKUP(AZ102,'Price list'!AM:AN,2,FALSE)</f>
        <v>#N/A</v>
      </c>
      <c r="BB102" s="222" t="str">
        <f>IF(ISERROR(VLOOKUP(BA102,'Commande Export 2023'!AC:AG,5,FALSE)),"",VLOOKUP(BA102,'Commande Export 2023'!AC:AG,5,FALSE))</f>
        <v/>
      </c>
      <c r="BC102" s="222" t="str">
        <f t="shared" si="39"/>
        <v>Ouest Batteries</v>
      </c>
    </row>
    <row r="103" spans="28:55" x14ac:dyDescent="0.35">
      <c r="AB103" s="245" t="s">
        <v>1267</v>
      </c>
      <c r="AC103" s="245" t="s">
        <v>227</v>
      </c>
      <c r="AD103" s="245" t="s">
        <v>89</v>
      </c>
      <c r="AE103" s="245" t="s">
        <v>90</v>
      </c>
      <c r="AF103" s="245" t="s">
        <v>48</v>
      </c>
      <c r="AG103" s="245" t="s">
        <v>49</v>
      </c>
      <c r="AH103" s="232" t="s">
        <v>238</v>
      </c>
      <c r="AI103" s="222" t="str">
        <f t="shared" si="30"/>
        <v>ProxitechLB44B1K072R1S12Commande 4</v>
      </c>
      <c r="AJ103" s="222" t="str">
        <f t="shared" si="31"/>
        <v>P0103</v>
      </c>
      <c r="AK103" s="222" t="e">
        <f>'Commande Export 2023'!AF105</f>
        <v>#N/A</v>
      </c>
      <c r="AL103" s="222" t="str">
        <f t="shared" si="32"/>
        <v>Ouest BatteriesLB44B1K072R1S12Commande 4</v>
      </c>
      <c r="AM103" s="222" t="e">
        <f>VLOOKUP(AL103,'Commande Export 2023'!AC:AF,4,FALSE)</f>
        <v>#N/A</v>
      </c>
      <c r="AN103" s="222" t="e">
        <f t="shared" si="33"/>
        <v>#N/A</v>
      </c>
      <c r="AO103" s="222" t="str">
        <f t="shared" si="34"/>
        <v/>
      </c>
      <c r="AP103" s="222" t="e">
        <f>VLOOKUP(AO103,'Price list'!AO:AP,2,FALSE)</f>
        <v>#N/A</v>
      </c>
      <c r="AQ103" s="222" t="str">
        <f t="shared" si="35"/>
        <v/>
      </c>
      <c r="AR103" s="222" t="str">
        <f t="shared" si="36"/>
        <v/>
      </c>
      <c r="AS103" s="665" t="str">
        <f t="shared" si="37"/>
        <v/>
      </c>
      <c r="AT103" s="665">
        <f>SUM($AS$1:AS103)</f>
        <v>7</v>
      </c>
      <c r="AU103" s="665" t="s">
        <v>238</v>
      </c>
      <c r="AV103" s="665">
        <f t="shared" si="29"/>
        <v>0</v>
      </c>
      <c r="AW103" s="666" t="s">
        <v>227</v>
      </c>
      <c r="AX103" s="665">
        <v>123</v>
      </c>
      <c r="AY103" s="665">
        <v>103</v>
      </c>
      <c r="AZ103" s="222" t="str">
        <f t="shared" si="38"/>
        <v/>
      </c>
      <c r="BA103" s="222" t="e">
        <f>VLOOKUP(AZ103,'Price list'!AM:AN,2,FALSE)</f>
        <v>#N/A</v>
      </c>
      <c r="BB103" s="222" t="str">
        <f>IF(ISERROR(VLOOKUP(BA103,'Commande Export 2023'!AC:AG,5,FALSE)),"",VLOOKUP(BA103,'Commande Export 2023'!AC:AG,5,FALSE))</f>
        <v/>
      </c>
      <c r="BC103" s="222" t="str">
        <f t="shared" si="39"/>
        <v>Ouest Batteries</v>
      </c>
    </row>
    <row r="104" spans="28:55" x14ac:dyDescent="0.35">
      <c r="AB104" s="245" t="s">
        <v>1268</v>
      </c>
      <c r="AC104" s="245" t="s">
        <v>227</v>
      </c>
      <c r="AD104" s="245" t="s">
        <v>92</v>
      </c>
      <c r="AE104" s="245" t="s">
        <v>93</v>
      </c>
      <c r="AF104" s="245" t="s">
        <v>48</v>
      </c>
      <c r="AG104" s="245" t="s">
        <v>49</v>
      </c>
      <c r="AH104" s="232" t="s">
        <v>239</v>
      </c>
      <c r="AI104" s="222" t="str">
        <f t="shared" si="30"/>
        <v>ProxitechLB44L1K072R1S12Commande 4</v>
      </c>
      <c r="AJ104" s="222" t="str">
        <f t="shared" si="31"/>
        <v>P0104</v>
      </c>
      <c r="AK104" s="222" t="e">
        <f>'Commande Export 2023'!AF106</f>
        <v>#N/A</v>
      </c>
      <c r="AL104" s="222" t="str">
        <f t="shared" si="32"/>
        <v>Ouest BatteriesLB44L1K072R1S12Commande 4</v>
      </c>
      <c r="AM104" s="222" t="str">
        <f>VLOOKUP(AL104,'Commande Export 2023'!AC:AF,4,FALSE)</f>
        <v>P0076</v>
      </c>
      <c r="AN104" s="222" t="e">
        <f t="shared" si="33"/>
        <v>#N/A</v>
      </c>
      <c r="AO104" s="222" t="str">
        <f t="shared" si="34"/>
        <v/>
      </c>
      <c r="AP104" s="222" t="e">
        <f>VLOOKUP(AO104,'Price list'!AO:AP,2,FALSE)</f>
        <v>#N/A</v>
      </c>
      <c r="AQ104" s="222" t="str">
        <f t="shared" si="35"/>
        <v/>
      </c>
      <c r="AR104" s="222" t="str">
        <f t="shared" si="36"/>
        <v/>
      </c>
      <c r="AS104" s="665" t="str">
        <f t="shared" si="37"/>
        <v/>
      </c>
      <c r="AT104" s="665">
        <f>SUM($AS$1:AS104)</f>
        <v>7</v>
      </c>
      <c r="AU104" s="665" t="s">
        <v>239</v>
      </c>
      <c r="AV104" s="665">
        <f t="shared" si="29"/>
        <v>0</v>
      </c>
      <c r="AW104" s="666" t="s">
        <v>227</v>
      </c>
      <c r="AX104" s="665">
        <v>124</v>
      </c>
      <c r="AY104" s="665">
        <v>104</v>
      </c>
      <c r="AZ104" s="222" t="str">
        <f t="shared" si="38"/>
        <v/>
      </c>
      <c r="BA104" s="222" t="e">
        <f>VLOOKUP(AZ104,'Price list'!AM:AN,2,FALSE)</f>
        <v>#N/A</v>
      </c>
      <c r="BB104" s="222" t="str">
        <f>IF(ISERROR(VLOOKUP(BA104,'Commande Export 2023'!AC:AG,5,FALSE)),"",VLOOKUP(BA104,'Commande Export 2023'!AC:AG,5,FALSE))</f>
        <v/>
      </c>
      <c r="BC104" s="222" t="str">
        <f t="shared" si="39"/>
        <v>Ouest Batteries</v>
      </c>
    </row>
    <row r="105" spans="28:55" x14ac:dyDescent="0.35">
      <c r="AB105" s="245" t="s">
        <v>1269</v>
      </c>
      <c r="AC105" s="245" t="s">
        <v>227</v>
      </c>
      <c r="AD105" s="245" t="s">
        <v>95</v>
      </c>
      <c r="AE105" s="245" t="s">
        <v>96</v>
      </c>
      <c r="AF105" s="245" t="s">
        <v>48</v>
      </c>
      <c r="AG105" s="245" t="s">
        <v>49</v>
      </c>
      <c r="AH105" s="232" t="s">
        <v>240</v>
      </c>
      <c r="AI105" s="222" t="str">
        <f t="shared" si="30"/>
        <v>ProxitechLB55B2K072R1S12Commande 4</v>
      </c>
      <c r="AJ105" s="222" t="str">
        <f t="shared" si="31"/>
        <v>P0105</v>
      </c>
      <c r="AK105" s="222" t="e">
        <f>'Commande Export 2023'!AF107</f>
        <v>#N/A</v>
      </c>
      <c r="AL105" s="222" t="str">
        <f t="shared" si="32"/>
        <v>Ouest BatteriesLB55B2K072R1S12Commande 4</v>
      </c>
      <c r="AM105" s="222" t="e">
        <f>VLOOKUP(AL105,'Commande Export 2023'!AC:AF,4,FALSE)</f>
        <v>#N/A</v>
      </c>
      <c r="AN105" s="222" t="e">
        <f t="shared" si="33"/>
        <v>#N/A</v>
      </c>
      <c r="AO105" s="222" t="str">
        <f t="shared" si="34"/>
        <v/>
      </c>
      <c r="AP105" s="222" t="e">
        <f>VLOOKUP(AO105,'Price list'!AO:AP,2,FALSE)</f>
        <v>#N/A</v>
      </c>
      <c r="AQ105" s="222" t="str">
        <f t="shared" si="35"/>
        <v/>
      </c>
      <c r="AR105" s="222" t="str">
        <f t="shared" si="36"/>
        <v/>
      </c>
      <c r="AS105" s="665" t="str">
        <f t="shared" si="37"/>
        <v/>
      </c>
      <c r="AT105" s="665">
        <f>SUM($AS$1:AS105)</f>
        <v>7</v>
      </c>
      <c r="AU105" s="665" t="s">
        <v>240</v>
      </c>
      <c r="AV105" s="665">
        <f t="shared" si="29"/>
        <v>0</v>
      </c>
      <c r="AW105" s="666" t="s">
        <v>227</v>
      </c>
      <c r="AX105" s="665">
        <v>125</v>
      </c>
      <c r="AY105" s="665">
        <v>105</v>
      </c>
      <c r="AZ105" s="222" t="str">
        <f t="shared" si="38"/>
        <v/>
      </c>
      <c r="BA105" s="222" t="e">
        <f>VLOOKUP(AZ105,'Price list'!AM:AN,2,FALSE)</f>
        <v>#N/A</v>
      </c>
      <c r="BB105" s="222" t="str">
        <f>IF(ISERROR(VLOOKUP(BA105,'Commande Export 2023'!AC:AG,5,FALSE)),"",VLOOKUP(BA105,'Commande Export 2023'!AC:AG,5,FALSE))</f>
        <v/>
      </c>
      <c r="BC105" s="222" t="str">
        <f t="shared" si="39"/>
        <v>Ouest Batteries</v>
      </c>
    </row>
    <row r="106" spans="28:55" x14ac:dyDescent="0.35">
      <c r="AB106" s="245" t="s">
        <v>1270</v>
      </c>
      <c r="AC106" s="245" t="s">
        <v>227</v>
      </c>
      <c r="AD106" s="245" t="s">
        <v>98</v>
      </c>
      <c r="AE106" s="245" t="s">
        <v>99</v>
      </c>
      <c r="AF106" s="245" t="s">
        <v>48</v>
      </c>
      <c r="AG106" s="245" t="s">
        <v>49</v>
      </c>
      <c r="AH106" s="232" t="s">
        <v>241</v>
      </c>
      <c r="AI106" s="222" t="str">
        <f t="shared" si="30"/>
        <v>ProxitechLB55L2K072R1S12Commande 4</v>
      </c>
      <c r="AJ106" s="222" t="str">
        <f t="shared" si="31"/>
        <v>P0106</v>
      </c>
      <c r="AK106" s="222" t="e">
        <f>'Commande Export 2023'!AF108</f>
        <v>#N/A</v>
      </c>
      <c r="AL106" s="222" t="str">
        <f t="shared" si="32"/>
        <v>Ouest BatteriesLB55L2K072R1S12Commande 4</v>
      </c>
      <c r="AM106" s="222" t="e">
        <f>VLOOKUP(AL106,'Commande Export 2023'!AC:AF,4,FALSE)</f>
        <v>#N/A</v>
      </c>
      <c r="AN106" s="222" t="e">
        <f t="shared" si="33"/>
        <v>#N/A</v>
      </c>
      <c r="AO106" s="222" t="str">
        <f t="shared" si="34"/>
        <v/>
      </c>
      <c r="AP106" s="222" t="e">
        <f>VLOOKUP(AO106,'Price list'!AO:AP,2,FALSE)</f>
        <v>#N/A</v>
      </c>
      <c r="AQ106" s="222" t="str">
        <f t="shared" si="35"/>
        <v/>
      </c>
      <c r="AR106" s="222" t="str">
        <f t="shared" si="36"/>
        <v/>
      </c>
      <c r="AS106" s="665" t="str">
        <f t="shared" si="37"/>
        <v/>
      </c>
      <c r="AT106" s="665">
        <f>SUM($AS$1:AS106)</f>
        <v>7</v>
      </c>
      <c r="AU106" s="665" t="s">
        <v>241</v>
      </c>
      <c r="AV106" s="665">
        <f t="shared" si="29"/>
        <v>0</v>
      </c>
      <c r="AW106" s="666" t="s">
        <v>227</v>
      </c>
      <c r="AX106" s="665">
        <v>126</v>
      </c>
      <c r="AY106" s="665">
        <v>106</v>
      </c>
      <c r="AZ106" s="222" t="str">
        <f t="shared" si="38"/>
        <v/>
      </c>
      <c r="BA106" s="222" t="e">
        <f>VLOOKUP(AZ106,'Price list'!AM:AN,2,FALSE)</f>
        <v>#N/A</v>
      </c>
      <c r="BB106" s="222" t="str">
        <f>IF(ISERROR(VLOOKUP(BA106,'Commande Export 2023'!AC:AG,5,FALSE)),"",VLOOKUP(BA106,'Commande Export 2023'!AC:AG,5,FALSE))</f>
        <v/>
      </c>
      <c r="BC106" s="222" t="str">
        <f t="shared" si="39"/>
        <v>Ouest Batteries</v>
      </c>
    </row>
    <row r="107" spans="28:55" x14ac:dyDescent="0.35">
      <c r="AB107" s="245" t="s">
        <v>1271</v>
      </c>
      <c r="AC107" s="245" t="s">
        <v>227</v>
      </c>
      <c r="AD107" s="245" t="s">
        <v>101</v>
      </c>
      <c r="AE107" s="245" t="s">
        <v>102</v>
      </c>
      <c r="AF107" s="245" t="s">
        <v>48</v>
      </c>
      <c r="AG107" s="245" t="s">
        <v>49</v>
      </c>
      <c r="AH107" s="232" t="s">
        <v>242</v>
      </c>
      <c r="AI107" s="222" t="str">
        <f t="shared" si="30"/>
        <v>ProxitechLB66B3K072R1S12Commande 4</v>
      </c>
      <c r="AJ107" s="222" t="str">
        <f t="shared" si="31"/>
        <v>P0107</v>
      </c>
      <c r="AK107" s="222" t="e">
        <f>'Commande Export 2023'!AF109</f>
        <v>#N/A</v>
      </c>
      <c r="AL107" s="222" t="str">
        <f t="shared" si="32"/>
        <v>Ouest BatteriesLB66B3K072R1S12Commande 4</v>
      </c>
      <c r="AM107" s="222" t="e">
        <f>VLOOKUP(AL107,'Commande Export 2023'!AC:AF,4,FALSE)</f>
        <v>#N/A</v>
      </c>
      <c r="AN107" s="222" t="e">
        <f t="shared" si="33"/>
        <v>#N/A</v>
      </c>
      <c r="AO107" s="222" t="str">
        <f t="shared" si="34"/>
        <v/>
      </c>
      <c r="AP107" s="222" t="e">
        <f>VLOOKUP(AO107,'Price list'!AO:AP,2,FALSE)</f>
        <v>#N/A</v>
      </c>
      <c r="AQ107" s="222" t="str">
        <f t="shared" si="35"/>
        <v/>
      </c>
      <c r="AR107" s="222" t="str">
        <f t="shared" si="36"/>
        <v/>
      </c>
      <c r="AS107" s="665" t="str">
        <f t="shared" si="37"/>
        <v/>
      </c>
      <c r="AT107" s="665">
        <f>SUM($AS$1:AS107)</f>
        <v>7</v>
      </c>
      <c r="AU107" s="665" t="s">
        <v>242</v>
      </c>
      <c r="AV107" s="665">
        <f t="shared" si="29"/>
        <v>0</v>
      </c>
      <c r="AW107" s="666" t="s">
        <v>227</v>
      </c>
      <c r="AX107" s="665">
        <v>127</v>
      </c>
      <c r="AY107" s="665">
        <v>107</v>
      </c>
      <c r="AZ107" s="222" t="str">
        <f t="shared" si="38"/>
        <v/>
      </c>
      <c r="BA107" s="222" t="e">
        <f>VLOOKUP(AZ107,'Price list'!AM:AN,2,FALSE)</f>
        <v>#N/A</v>
      </c>
      <c r="BB107" s="222" t="str">
        <f>IF(ISERROR(VLOOKUP(BA107,'Commande Export 2023'!AC:AG,5,FALSE)),"",VLOOKUP(BA107,'Commande Export 2023'!AC:AG,5,FALSE))</f>
        <v/>
      </c>
      <c r="BC107" s="222" t="str">
        <f t="shared" si="39"/>
        <v>Ouest Batteries</v>
      </c>
    </row>
    <row r="108" spans="28:55" x14ac:dyDescent="0.35">
      <c r="AB108" s="245" t="s">
        <v>1272</v>
      </c>
      <c r="AC108" s="245" t="s">
        <v>227</v>
      </c>
      <c r="AD108" s="245" t="s">
        <v>104</v>
      </c>
      <c r="AE108" s="245" t="s">
        <v>105</v>
      </c>
      <c r="AF108" s="245" t="s">
        <v>48</v>
      </c>
      <c r="AG108" s="245" t="s">
        <v>49</v>
      </c>
      <c r="AH108" s="232" t="s">
        <v>243</v>
      </c>
      <c r="AI108" s="222" t="str">
        <f t="shared" si="30"/>
        <v>ProxitechLB66L3K072R1S12Commande 4</v>
      </c>
      <c r="AJ108" s="222" t="str">
        <f t="shared" si="31"/>
        <v>P0108</v>
      </c>
      <c r="AK108" s="222" t="e">
        <f>'Commande Export 2023'!AF110</f>
        <v>#N/A</v>
      </c>
      <c r="AL108" s="222" t="str">
        <f t="shared" si="32"/>
        <v>Ouest BatteriesLB66L3K072R1S12Commande 4</v>
      </c>
      <c r="AM108" s="222" t="e">
        <f>VLOOKUP(AL108,'Commande Export 2023'!AC:AF,4,FALSE)</f>
        <v>#N/A</v>
      </c>
      <c r="AN108" s="222" t="e">
        <f t="shared" si="33"/>
        <v>#N/A</v>
      </c>
      <c r="AO108" s="222" t="str">
        <f t="shared" si="34"/>
        <v/>
      </c>
      <c r="AP108" s="222" t="e">
        <f>VLOOKUP(AO108,'Price list'!AO:AP,2,FALSE)</f>
        <v>#N/A</v>
      </c>
      <c r="AQ108" s="222" t="str">
        <f t="shared" si="35"/>
        <v/>
      </c>
      <c r="AR108" s="222" t="str">
        <f t="shared" si="36"/>
        <v/>
      </c>
      <c r="AS108" s="665" t="str">
        <f t="shared" si="37"/>
        <v/>
      </c>
      <c r="AT108" s="665">
        <f>SUM($AS$1:AS108)</f>
        <v>7</v>
      </c>
      <c r="AU108" s="665" t="s">
        <v>243</v>
      </c>
      <c r="AV108" s="665">
        <f t="shared" si="29"/>
        <v>0</v>
      </c>
      <c r="AW108" s="666" t="s">
        <v>227</v>
      </c>
      <c r="AX108" s="665">
        <v>128</v>
      </c>
      <c r="AY108" s="665">
        <v>108</v>
      </c>
      <c r="AZ108" s="222" t="str">
        <f t="shared" si="38"/>
        <v/>
      </c>
      <c r="BA108" s="222" t="e">
        <f>VLOOKUP(AZ108,'Price list'!AM:AN,2,FALSE)</f>
        <v>#N/A</v>
      </c>
      <c r="BB108" s="222" t="str">
        <f>IF(ISERROR(VLOOKUP(BA108,'Commande Export 2023'!AC:AG,5,FALSE)),"",VLOOKUP(BA108,'Commande Export 2023'!AC:AG,5,FALSE))</f>
        <v/>
      </c>
      <c r="BC108" s="222" t="str">
        <f t="shared" si="39"/>
        <v>Ouest Batteries</v>
      </c>
    </row>
    <row r="109" spans="28:55" x14ac:dyDescent="0.35">
      <c r="AB109" s="245" t="s">
        <v>1273</v>
      </c>
      <c r="AC109" s="245" t="s">
        <v>227</v>
      </c>
      <c r="AD109" s="245" t="s">
        <v>107</v>
      </c>
      <c r="AE109" s="245" t="s">
        <v>108</v>
      </c>
      <c r="AF109" s="245" t="s">
        <v>48</v>
      </c>
      <c r="AG109" s="245" t="s">
        <v>49</v>
      </c>
      <c r="AH109" s="232" t="s">
        <v>244</v>
      </c>
      <c r="AI109" s="222" t="str">
        <f t="shared" si="30"/>
        <v>ProxitechLB88L5K072R1S12Commande 4</v>
      </c>
      <c r="AJ109" s="222" t="str">
        <f t="shared" si="31"/>
        <v>P0109</v>
      </c>
      <c r="AK109" s="222" t="e">
        <f>'Commande Export 2023'!AF111</f>
        <v>#N/A</v>
      </c>
      <c r="AL109" s="222" t="str">
        <f t="shared" si="32"/>
        <v>Ouest BatteriesLB88L5K072R1S12Commande 4</v>
      </c>
      <c r="AM109" s="222" t="e">
        <f>VLOOKUP(AL109,'Commande Export 2023'!AC:AF,4,FALSE)</f>
        <v>#N/A</v>
      </c>
      <c r="AN109" s="222" t="e">
        <f t="shared" si="33"/>
        <v>#N/A</v>
      </c>
      <c r="AO109" s="222" t="str">
        <f t="shared" si="34"/>
        <v/>
      </c>
      <c r="AP109" s="222" t="e">
        <f>VLOOKUP(AO109,'Price list'!AO:AP,2,FALSE)</f>
        <v>#N/A</v>
      </c>
      <c r="AQ109" s="222" t="str">
        <f t="shared" si="35"/>
        <v/>
      </c>
      <c r="AR109" s="222" t="str">
        <f t="shared" si="36"/>
        <v/>
      </c>
      <c r="AS109" s="665" t="str">
        <f t="shared" si="37"/>
        <v/>
      </c>
      <c r="AT109" s="665">
        <f>SUM($AS$1:AS109)</f>
        <v>7</v>
      </c>
      <c r="AU109" s="665" t="s">
        <v>244</v>
      </c>
      <c r="AV109" s="665">
        <f t="shared" si="29"/>
        <v>0</v>
      </c>
      <c r="AW109" s="666" t="s">
        <v>227</v>
      </c>
      <c r="AX109" s="665">
        <v>129</v>
      </c>
      <c r="AY109" s="665">
        <v>109</v>
      </c>
      <c r="AZ109" s="222" t="str">
        <f t="shared" si="38"/>
        <v/>
      </c>
      <c r="BA109" s="222" t="e">
        <f>VLOOKUP(AZ109,'Price list'!AM:AN,2,FALSE)</f>
        <v>#N/A</v>
      </c>
      <c r="BB109" s="222" t="str">
        <f>IF(ISERROR(VLOOKUP(BA109,'Commande Export 2023'!AC:AG,5,FALSE)),"",VLOOKUP(BA109,'Commande Export 2023'!AC:AG,5,FALSE))</f>
        <v/>
      </c>
      <c r="BC109" s="222" t="str">
        <f t="shared" si="39"/>
        <v>Ouest Batteries</v>
      </c>
    </row>
    <row r="110" spans="28:55" x14ac:dyDescent="0.35">
      <c r="AB110" s="245" t="s">
        <v>227</v>
      </c>
      <c r="AC110" s="245" t="s">
        <v>227</v>
      </c>
      <c r="AH110" s="232" t="s">
        <v>245</v>
      </c>
      <c r="AI110" s="222" t="str">
        <f t="shared" si="30"/>
        <v>ProxitechCommande 4</v>
      </c>
      <c r="AJ110" s="222" t="str">
        <f t="shared" si="31"/>
        <v>P0110</v>
      </c>
      <c r="AK110" s="222" t="e">
        <f>'Commande Export 2023'!AF112</f>
        <v>#N/A</v>
      </c>
      <c r="AL110" s="222" t="str">
        <f t="shared" si="32"/>
        <v>Ouest BatteriesCommande 4</v>
      </c>
      <c r="AM110" s="222" t="e">
        <f>VLOOKUP(AL110,'Commande Export 2023'!AC:AF,4,FALSE)</f>
        <v>#N/A</v>
      </c>
      <c r="AN110" s="222" t="e">
        <f t="shared" si="33"/>
        <v>#N/A</v>
      </c>
      <c r="AO110" s="222" t="str">
        <f t="shared" si="34"/>
        <v/>
      </c>
      <c r="AP110" s="222" t="e">
        <f>VLOOKUP(AO110,'Price list'!AO:AP,2,FALSE)</f>
        <v>#N/A</v>
      </c>
      <c r="AQ110" s="222" t="str">
        <f t="shared" si="35"/>
        <v/>
      </c>
      <c r="AR110" s="222" t="str">
        <f t="shared" si="36"/>
        <v/>
      </c>
      <c r="AS110" s="665" t="str">
        <f t="shared" si="37"/>
        <v/>
      </c>
      <c r="AT110" s="665">
        <f>SUM($AS$1:AS110)</f>
        <v>7</v>
      </c>
      <c r="AU110" s="665" t="s">
        <v>245</v>
      </c>
      <c r="AV110" s="665">
        <f t="shared" si="29"/>
        <v>0</v>
      </c>
      <c r="AW110" s="666" t="s">
        <v>227</v>
      </c>
      <c r="AX110" s="665">
        <v>130</v>
      </c>
      <c r="AY110" s="665">
        <v>110</v>
      </c>
      <c r="AZ110" s="222" t="str">
        <f t="shared" si="38"/>
        <v/>
      </c>
      <c r="BA110" s="222" t="e">
        <f>VLOOKUP(AZ110,'Price list'!AM:AN,2,FALSE)</f>
        <v>#N/A</v>
      </c>
      <c r="BB110" s="222" t="str">
        <f>IF(ISERROR(VLOOKUP(BA110,'Commande Export 2023'!AC:AG,5,FALSE)),"",VLOOKUP(BA110,'Commande Export 2023'!AC:AG,5,FALSE))</f>
        <v/>
      </c>
      <c r="BC110" s="222" t="str">
        <f t="shared" si="39"/>
        <v>Ouest Batteries</v>
      </c>
    </row>
    <row r="111" spans="28:55" x14ac:dyDescent="0.35">
      <c r="AB111" s="245" t="s">
        <v>227</v>
      </c>
      <c r="AC111" s="245" t="s">
        <v>227</v>
      </c>
      <c r="AH111" s="232" t="s">
        <v>246</v>
      </c>
      <c r="AI111" s="222" t="str">
        <f t="shared" si="30"/>
        <v>ProxitechCommande 4</v>
      </c>
      <c r="AJ111" s="222" t="str">
        <f t="shared" si="31"/>
        <v>P0111</v>
      </c>
      <c r="AK111" s="222" t="e">
        <f>'Commande Export 2023'!AF113</f>
        <v>#N/A</v>
      </c>
      <c r="AL111" s="222" t="str">
        <f t="shared" si="32"/>
        <v>Ouest BatteriesCommande 4</v>
      </c>
      <c r="AM111" s="222" t="e">
        <f>VLOOKUP(AL111,'Commande Export 2023'!AC:AF,4,FALSE)</f>
        <v>#N/A</v>
      </c>
      <c r="AN111" s="222" t="e">
        <f t="shared" si="33"/>
        <v>#N/A</v>
      </c>
      <c r="AO111" s="222" t="str">
        <f t="shared" si="34"/>
        <v/>
      </c>
      <c r="AP111" s="222" t="e">
        <f>VLOOKUP(AO111,'Price list'!AO:AP,2,FALSE)</f>
        <v>#N/A</v>
      </c>
      <c r="AQ111" s="222" t="str">
        <f t="shared" si="35"/>
        <v/>
      </c>
      <c r="AR111" s="222" t="str">
        <f t="shared" si="36"/>
        <v/>
      </c>
      <c r="AS111" s="665" t="str">
        <f t="shared" si="37"/>
        <v/>
      </c>
      <c r="AT111" s="665">
        <f>SUM($AS$1:AS111)</f>
        <v>7</v>
      </c>
      <c r="AU111" s="665" t="s">
        <v>246</v>
      </c>
      <c r="AV111" s="665">
        <f t="shared" si="29"/>
        <v>0</v>
      </c>
      <c r="AW111" s="666" t="s">
        <v>227</v>
      </c>
      <c r="AX111" s="665">
        <v>131</v>
      </c>
      <c r="AY111" s="665">
        <v>111</v>
      </c>
      <c r="AZ111" s="222" t="str">
        <f t="shared" si="38"/>
        <v/>
      </c>
      <c r="BA111" s="222" t="e">
        <f>VLOOKUP(AZ111,'Price list'!AM:AN,2,FALSE)</f>
        <v>#N/A</v>
      </c>
      <c r="BB111" s="222" t="str">
        <f>IF(ISERROR(VLOOKUP(BA111,'Commande Export 2023'!AC:AG,5,FALSE)),"",VLOOKUP(BA111,'Commande Export 2023'!AC:AG,5,FALSE))</f>
        <v/>
      </c>
      <c r="BC111" s="222" t="str">
        <f t="shared" si="39"/>
        <v>Ouest Batteries</v>
      </c>
    </row>
    <row r="112" spans="28:55" x14ac:dyDescent="0.35">
      <c r="AB112" s="245" t="s">
        <v>227</v>
      </c>
      <c r="AC112" s="245" t="s">
        <v>227</v>
      </c>
      <c r="AH112" s="232" t="s">
        <v>247</v>
      </c>
      <c r="AI112" s="222" t="str">
        <f t="shared" si="30"/>
        <v>ProxitechCommande 4</v>
      </c>
      <c r="AJ112" s="222" t="str">
        <f t="shared" si="31"/>
        <v>P0112</v>
      </c>
      <c r="AK112" s="222" t="e">
        <f>'Commande Export 2023'!AF114</f>
        <v>#N/A</v>
      </c>
      <c r="AL112" s="222" t="str">
        <f t="shared" si="32"/>
        <v>Ouest BatteriesCommande 4</v>
      </c>
      <c r="AM112" s="222" t="e">
        <f>VLOOKUP(AL112,'Commande Export 2023'!AC:AF,4,FALSE)</f>
        <v>#N/A</v>
      </c>
      <c r="AN112" s="222" t="e">
        <f t="shared" si="33"/>
        <v>#N/A</v>
      </c>
      <c r="AO112" s="222" t="str">
        <f t="shared" si="34"/>
        <v/>
      </c>
      <c r="AP112" s="222" t="e">
        <f>VLOOKUP(AO112,'Price list'!AO:AP,2,FALSE)</f>
        <v>#N/A</v>
      </c>
      <c r="AQ112" s="222" t="str">
        <f t="shared" si="35"/>
        <v/>
      </c>
      <c r="AR112" s="222" t="str">
        <f t="shared" si="36"/>
        <v/>
      </c>
      <c r="AS112" s="665" t="str">
        <f t="shared" si="37"/>
        <v/>
      </c>
      <c r="AT112" s="665">
        <f>SUM($AS$1:AS112)</f>
        <v>7</v>
      </c>
      <c r="AU112" s="665" t="s">
        <v>247</v>
      </c>
      <c r="AV112" s="665">
        <f t="shared" si="29"/>
        <v>0</v>
      </c>
      <c r="AW112" s="666" t="s">
        <v>227</v>
      </c>
      <c r="AX112" s="665">
        <v>132</v>
      </c>
      <c r="AY112" s="665">
        <v>112</v>
      </c>
      <c r="AZ112" s="222" t="str">
        <f t="shared" si="38"/>
        <v/>
      </c>
      <c r="BA112" s="222" t="e">
        <f>VLOOKUP(AZ112,'Price list'!AM:AN,2,FALSE)</f>
        <v>#N/A</v>
      </c>
      <c r="BB112" s="222" t="str">
        <f>IF(ISERROR(VLOOKUP(BA112,'Commande Export 2023'!AC:AG,5,FALSE)),"",VLOOKUP(BA112,'Commande Export 2023'!AC:AG,5,FALSE))</f>
        <v/>
      </c>
      <c r="BC112" s="222" t="str">
        <f t="shared" si="39"/>
        <v>Ouest Batteries</v>
      </c>
    </row>
    <row r="113" spans="28:55" x14ac:dyDescent="0.35">
      <c r="AB113" s="245" t="s">
        <v>227</v>
      </c>
      <c r="AC113" s="245" t="s">
        <v>227</v>
      </c>
      <c r="AH113" s="232" t="s">
        <v>248</v>
      </c>
      <c r="AI113" s="222" t="str">
        <f t="shared" si="30"/>
        <v>ProxitechCommande 4</v>
      </c>
      <c r="AJ113" s="222" t="str">
        <f t="shared" si="31"/>
        <v>P0113</v>
      </c>
      <c r="AK113" s="222" t="e">
        <f>'Commande Export 2023'!AF115</f>
        <v>#N/A</v>
      </c>
      <c r="AL113" s="222" t="str">
        <f t="shared" si="32"/>
        <v>Ouest BatteriesCommande 4</v>
      </c>
      <c r="AM113" s="222" t="e">
        <f>VLOOKUP(AL113,'Commande Export 2023'!AC:AF,4,FALSE)</f>
        <v>#N/A</v>
      </c>
      <c r="AN113" s="222" t="e">
        <f t="shared" si="33"/>
        <v>#N/A</v>
      </c>
      <c r="AO113" s="222" t="str">
        <f t="shared" si="34"/>
        <v/>
      </c>
      <c r="AP113" s="222" t="e">
        <f>VLOOKUP(AO113,'Price list'!AO:AP,2,FALSE)</f>
        <v>#N/A</v>
      </c>
      <c r="AQ113" s="222" t="str">
        <f t="shared" si="35"/>
        <v/>
      </c>
      <c r="AR113" s="222" t="str">
        <f t="shared" si="36"/>
        <v/>
      </c>
      <c r="AS113" s="665" t="str">
        <f t="shared" si="37"/>
        <v/>
      </c>
      <c r="AT113" s="665">
        <f>SUM($AS$1:AS113)</f>
        <v>7</v>
      </c>
      <c r="AU113" s="665" t="s">
        <v>248</v>
      </c>
      <c r="AV113" s="665">
        <f t="shared" si="29"/>
        <v>0</v>
      </c>
      <c r="AW113" s="666" t="s">
        <v>227</v>
      </c>
      <c r="AX113" s="665">
        <v>133</v>
      </c>
      <c r="AY113" s="665">
        <v>113</v>
      </c>
      <c r="AZ113" s="222" t="str">
        <f t="shared" si="38"/>
        <v/>
      </c>
      <c r="BA113" s="222" t="e">
        <f>VLOOKUP(AZ113,'Price list'!AM:AN,2,FALSE)</f>
        <v>#N/A</v>
      </c>
      <c r="BB113" s="222" t="str">
        <f>IF(ISERROR(VLOOKUP(BA113,'Commande Export 2023'!AC:AG,5,FALSE)),"",VLOOKUP(BA113,'Commande Export 2023'!AC:AG,5,FALSE))</f>
        <v/>
      </c>
      <c r="BC113" s="222" t="str">
        <f t="shared" si="39"/>
        <v>Ouest Batteries</v>
      </c>
    </row>
    <row r="114" spans="28:55" x14ac:dyDescent="0.35">
      <c r="AB114" s="245" t="s">
        <v>227</v>
      </c>
      <c r="AC114" s="245" t="s">
        <v>227</v>
      </c>
      <c r="AH114" s="232" t="s">
        <v>249</v>
      </c>
      <c r="AI114" s="222" t="str">
        <f t="shared" si="30"/>
        <v>ProxitechCommande 4</v>
      </c>
      <c r="AJ114" s="222" t="str">
        <f t="shared" si="31"/>
        <v>P0114</v>
      </c>
      <c r="AK114" s="222" t="e">
        <f>'Commande Export 2023'!AF116</f>
        <v>#N/A</v>
      </c>
      <c r="AL114" s="222" t="str">
        <f t="shared" si="32"/>
        <v>Ouest BatteriesCommande 4</v>
      </c>
      <c r="AM114" s="222" t="e">
        <f>VLOOKUP(AL114,'Commande Export 2023'!AC:AF,4,FALSE)</f>
        <v>#N/A</v>
      </c>
      <c r="AN114" s="222" t="e">
        <f t="shared" si="33"/>
        <v>#N/A</v>
      </c>
      <c r="AO114" s="222" t="str">
        <f t="shared" si="34"/>
        <v/>
      </c>
      <c r="AP114" s="222" t="e">
        <f>VLOOKUP(AO114,'Price list'!AO:AP,2,FALSE)</f>
        <v>#N/A</v>
      </c>
      <c r="AQ114" s="222" t="str">
        <f t="shared" si="35"/>
        <v/>
      </c>
      <c r="AR114" s="222" t="str">
        <f t="shared" si="36"/>
        <v/>
      </c>
      <c r="AS114" s="665" t="str">
        <f t="shared" si="37"/>
        <v/>
      </c>
      <c r="AT114" s="665">
        <f>SUM($AS$1:AS114)</f>
        <v>7</v>
      </c>
      <c r="AU114" s="665" t="s">
        <v>249</v>
      </c>
      <c r="AV114" s="665">
        <f t="shared" si="29"/>
        <v>0</v>
      </c>
      <c r="AW114" s="666" t="s">
        <v>227</v>
      </c>
      <c r="AX114" s="665">
        <v>134</v>
      </c>
      <c r="AY114" s="665">
        <v>114</v>
      </c>
      <c r="AZ114" s="222" t="str">
        <f t="shared" si="38"/>
        <v/>
      </c>
      <c r="BA114" s="222" t="e">
        <f>VLOOKUP(AZ114,'Price list'!AM:AN,2,FALSE)</f>
        <v>#N/A</v>
      </c>
      <c r="BB114" s="222" t="str">
        <f>IF(ISERROR(VLOOKUP(BA114,'Commande Export 2023'!AC:AG,5,FALSE)),"",VLOOKUP(BA114,'Commande Export 2023'!AC:AG,5,FALSE))</f>
        <v/>
      </c>
      <c r="BC114" s="222" t="str">
        <f t="shared" si="39"/>
        <v>Ouest Batteries</v>
      </c>
    </row>
    <row r="115" spans="28:55" x14ac:dyDescent="0.35">
      <c r="AB115" s="245" t="s">
        <v>227</v>
      </c>
      <c r="AC115" s="245" t="s">
        <v>227</v>
      </c>
      <c r="AH115" s="232" t="s">
        <v>250</v>
      </c>
      <c r="AI115" s="222" t="str">
        <f t="shared" si="30"/>
        <v>ProxitechCommande 4</v>
      </c>
      <c r="AJ115" s="222" t="str">
        <f t="shared" si="31"/>
        <v>P0115</v>
      </c>
      <c r="AK115" s="222" t="e">
        <f>'Commande Export 2023'!AF117</f>
        <v>#N/A</v>
      </c>
      <c r="AL115" s="222" t="str">
        <f t="shared" si="32"/>
        <v>Ouest BatteriesCommande 4</v>
      </c>
      <c r="AM115" s="222" t="e">
        <f>VLOOKUP(AL115,'Commande Export 2023'!AC:AF,4,FALSE)</f>
        <v>#N/A</v>
      </c>
      <c r="AN115" s="222" t="e">
        <f t="shared" si="33"/>
        <v>#N/A</v>
      </c>
      <c r="AO115" s="222" t="str">
        <f t="shared" si="34"/>
        <v/>
      </c>
      <c r="AP115" s="222" t="e">
        <f>VLOOKUP(AO115,'Price list'!AO:AP,2,FALSE)</f>
        <v>#N/A</v>
      </c>
      <c r="AQ115" s="222" t="str">
        <f t="shared" si="35"/>
        <v/>
      </c>
      <c r="AR115" s="222" t="str">
        <f t="shared" si="36"/>
        <v/>
      </c>
      <c r="AS115" s="665" t="str">
        <f t="shared" si="37"/>
        <v/>
      </c>
      <c r="AT115" s="665">
        <f>SUM($AS$1:AS115)</f>
        <v>7</v>
      </c>
      <c r="AU115" s="665" t="s">
        <v>250</v>
      </c>
      <c r="AV115" s="665">
        <f t="shared" si="29"/>
        <v>0</v>
      </c>
      <c r="AW115" s="666" t="s">
        <v>227</v>
      </c>
      <c r="AX115" s="665">
        <v>135</v>
      </c>
      <c r="AY115" s="665">
        <v>115</v>
      </c>
      <c r="AZ115" s="222" t="str">
        <f t="shared" si="38"/>
        <v/>
      </c>
      <c r="BA115" s="222" t="e">
        <f>VLOOKUP(AZ115,'Price list'!AM:AN,2,FALSE)</f>
        <v>#N/A</v>
      </c>
      <c r="BB115" s="222" t="str">
        <f>IF(ISERROR(VLOOKUP(BA115,'Commande Export 2023'!AC:AG,5,FALSE)),"",VLOOKUP(BA115,'Commande Export 2023'!AC:AG,5,FALSE))</f>
        <v/>
      </c>
      <c r="BC115" s="222" t="str">
        <f t="shared" si="39"/>
        <v>Ouest Batteries</v>
      </c>
    </row>
    <row r="116" spans="28:55" x14ac:dyDescent="0.35">
      <c r="AB116" s="245" t="s">
        <v>227</v>
      </c>
      <c r="AC116" s="245" t="s">
        <v>227</v>
      </c>
      <c r="AH116" s="232" t="s">
        <v>251</v>
      </c>
      <c r="AI116" s="222" t="str">
        <f t="shared" si="30"/>
        <v>ProxitechCommande 4</v>
      </c>
      <c r="AJ116" s="222" t="str">
        <f t="shared" si="31"/>
        <v>P0116</v>
      </c>
      <c r="AK116" s="222" t="e">
        <f>'Commande Export 2023'!AF118</f>
        <v>#N/A</v>
      </c>
      <c r="AL116" s="222" t="str">
        <f t="shared" si="32"/>
        <v>Ouest BatteriesCommande 4</v>
      </c>
      <c r="AM116" s="222" t="e">
        <f>VLOOKUP(AL116,'Commande Export 2023'!AC:AF,4,FALSE)</f>
        <v>#N/A</v>
      </c>
      <c r="AN116" s="222" t="e">
        <f t="shared" si="33"/>
        <v>#N/A</v>
      </c>
      <c r="AO116" s="222" t="str">
        <f t="shared" si="34"/>
        <v/>
      </c>
      <c r="AP116" s="222" t="e">
        <f>VLOOKUP(AO116,'Price list'!AO:AP,2,FALSE)</f>
        <v>#N/A</v>
      </c>
      <c r="AQ116" s="222" t="str">
        <f t="shared" si="35"/>
        <v/>
      </c>
      <c r="AR116" s="222" t="str">
        <f t="shared" si="36"/>
        <v/>
      </c>
      <c r="AS116" s="665" t="str">
        <f t="shared" si="37"/>
        <v/>
      </c>
      <c r="AT116" s="665">
        <f>SUM($AS$1:AS116)</f>
        <v>7</v>
      </c>
      <c r="AU116" s="665" t="s">
        <v>251</v>
      </c>
      <c r="AV116" s="665">
        <f t="shared" si="29"/>
        <v>0</v>
      </c>
      <c r="AW116" s="666" t="s">
        <v>227</v>
      </c>
      <c r="AX116" s="665">
        <v>136</v>
      </c>
      <c r="AY116" s="665">
        <v>116</v>
      </c>
      <c r="AZ116" s="222" t="str">
        <f t="shared" si="38"/>
        <v/>
      </c>
      <c r="BA116" s="222" t="e">
        <f>VLOOKUP(AZ116,'Price list'!AM:AN,2,FALSE)</f>
        <v>#N/A</v>
      </c>
      <c r="BB116" s="222" t="str">
        <f>IF(ISERROR(VLOOKUP(BA116,'Commande Export 2023'!AC:AG,5,FALSE)),"",VLOOKUP(BA116,'Commande Export 2023'!AC:AG,5,FALSE))</f>
        <v/>
      </c>
      <c r="BC116" s="222" t="str">
        <f t="shared" si="39"/>
        <v>Ouest Batteries</v>
      </c>
    </row>
    <row r="117" spans="28:55" x14ac:dyDescent="0.35">
      <c r="AB117" s="245" t="s">
        <v>227</v>
      </c>
      <c r="AC117" s="245" t="s">
        <v>227</v>
      </c>
      <c r="AH117" s="232" t="s">
        <v>252</v>
      </c>
      <c r="AI117" s="222" t="str">
        <f t="shared" si="30"/>
        <v>ProxitechCommande 4</v>
      </c>
      <c r="AJ117" s="222" t="str">
        <f t="shared" si="31"/>
        <v>P0117</v>
      </c>
      <c r="AK117" s="222" t="e">
        <f>'Commande Export 2023'!AF119</f>
        <v>#N/A</v>
      </c>
      <c r="AL117" s="222" t="str">
        <f t="shared" si="32"/>
        <v>Ouest BatteriesCommande 4</v>
      </c>
      <c r="AM117" s="222" t="e">
        <f>VLOOKUP(AL117,'Commande Export 2023'!AC:AF,4,FALSE)</f>
        <v>#N/A</v>
      </c>
      <c r="AN117" s="222" t="e">
        <f t="shared" si="33"/>
        <v>#N/A</v>
      </c>
      <c r="AO117" s="222" t="str">
        <f t="shared" si="34"/>
        <v/>
      </c>
      <c r="AP117" s="222" t="e">
        <f>VLOOKUP(AO117,'Price list'!AO:AP,2,FALSE)</f>
        <v>#N/A</v>
      </c>
      <c r="AQ117" s="222" t="str">
        <f t="shared" si="35"/>
        <v/>
      </c>
      <c r="AR117" s="222" t="str">
        <f t="shared" si="36"/>
        <v/>
      </c>
      <c r="AS117" s="665" t="str">
        <f t="shared" si="37"/>
        <v/>
      </c>
      <c r="AT117" s="665">
        <f>SUM($AS$1:AS117)</f>
        <v>7</v>
      </c>
      <c r="AU117" s="665" t="s">
        <v>252</v>
      </c>
      <c r="AV117" s="665">
        <f t="shared" si="29"/>
        <v>0</v>
      </c>
      <c r="AW117" s="666" t="s">
        <v>227</v>
      </c>
      <c r="AX117" s="665">
        <v>137</v>
      </c>
      <c r="AY117" s="665">
        <v>117</v>
      </c>
      <c r="AZ117" s="222" t="str">
        <f t="shared" si="38"/>
        <v/>
      </c>
      <c r="BA117" s="222" t="e">
        <f>VLOOKUP(AZ117,'Price list'!AM:AN,2,FALSE)</f>
        <v>#N/A</v>
      </c>
      <c r="BB117" s="222" t="str">
        <f>IF(ISERROR(VLOOKUP(BA117,'Commande Export 2023'!AC:AG,5,FALSE)),"",VLOOKUP(BA117,'Commande Export 2023'!AC:AG,5,FALSE))</f>
        <v/>
      </c>
      <c r="BC117" s="222" t="str">
        <f t="shared" si="39"/>
        <v>Ouest Batteries</v>
      </c>
    </row>
    <row r="118" spans="28:55" x14ac:dyDescent="0.35">
      <c r="AB118" s="245" t="s">
        <v>227</v>
      </c>
      <c r="AC118" s="245" t="s">
        <v>227</v>
      </c>
      <c r="AH118" s="232" t="s">
        <v>253</v>
      </c>
      <c r="AI118" s="222" t="str">
        <f t="shared" si="30"/>
        <v>ProxitechCommande 4</v>
      </c>
      <c r="AJ118" s="222" t="str">
        <f t="shared" si="31"/>
        <v>P0118</v>
      </c>
      <c r="AK118" s="222" t="e">
        <f>'Commande Export 2023'!AF120</f>
        <v>#N/A</v>
      </c>
      <c r="AL118" s="222" t="str">
        <f t="shared" si="32"/>
        <v>Ouest BatteriesCommande 4</v>
      </c>
      <c r="AM118" s="222" t="e">
        <f>VLOOKUP(AL118,'Commande Export 2023'!AC:AF,4,FALSE)</f>
        <v>#N/A</v>
      </c>
      <c r="AN118" s="222" t="e">
        <f t="shared" si="33"/>
        <v>#N/A</v>
      </c>
      <c r="AO118" s="222" t="str">
        <f t="shared" si="34"/>
        <v/>
      </c>
      <c r="AP118" s="222" t="e">
        <f>VLOOKUP(AO118,'Price list'!AO:AP,2,FALSE)</f>
        <v>#N/A</v>
      </c>
      <c r="AQ118" s="222" t="str">
        <f t="shared" si="35"/>
        <v/>
      </c>
      <c r="AR118" s="222" t="str">
        <f t="shared" si="36"/>
        <v/>
      </c>
      <c r="AS118" s="665" t="str">
        <f t="shared" si="37"/>
        <v/>
      </c>
      <c r="AT118" s="665">
        <f>SUM($AS$1:AS118)</f>
        <v>7</v>
      </c>
      <c r="AU118" s="665" t="s">
        <v>253</v>
      </c>
      <c r="AV118" s="665">
        <f t="shared" si="29"/>
        <v>0</v>
      </c>
      <c r="AW118" s="666" t="s">
        <v>227</v>
      </c>
      <c r="AX118" s="665">
        <v>138</v>
      </c>
      <c r="AY118" s="665">
        <v>118</v>
      </c>
      <c r="AZ118" s="222" t="str">
        <f t="shared" si="38"/>
        <v/>
      </c>
      <c r="BA118" s="222" t="e">
        <f>VLOOKUP(AZ118,'Price list'!AM:AN,2,FALSE)</f>
        <v>#N/A</v>
      </c>
      <c r="BB118" s="222" t="str">
        <f>IF(ISERROR(VLOOKUP(BA118,'Commande Export 2023'!AC:AG,5,FALSE)),"",VLOOKUP(BA118,'Commande Export 2023'!AC:AG,5,FALSE))</f>
        <v/>
      </c>
      <c r="BC118" s="222" t="str">
        <f t="shared" si="39"/>
        <v>Ouest Batteries</v>
      </c>
    </row>
    <row r="119" spans="28:55" x14ac:dyDescent="0.35">
      <c r="AB119" s="245" t="s">
        <v>227</v>
      </c>
      <c r="AC119" s="245" t="s">
        <v>227</v>
      </c>
      <c r="AH119" s="232" t="s">
        <v>254</v>
      </c>
      <c r="AI119" s="222" t="str">
        <f t="shared" si="30"/>
        <v>ProxitechCommande 4</v>
      </c>
      <c r="AJ119" s="222" t="str">
        <f t="shared" si="31"/>
        <v>P0119</v>
      </c>
      <c r="AK119" s="222" t="e">
        <f>'Commande Export 2023'!AF121</f>
        <v>#N/A</v>
      </c>
      <c r="AL119" s="222" t="str">
        <f t="shared" si="32"/>
        <v>Ouest BatteriesCommande 4</v>
      </c>
      <c r="AM119" s="222" t="e">
        <f>VLOOKUP(AL119,'Commande Export 2023'!AC:AF,4,FALSE)</f>
        <v>#N/A</v>
      </c>
      <c r="AN119" s="222" t="e">
        <f t="shared" si="33"/>
        <v>#N/A</v>
      </c>
      <c r="AO119" s="222" t="str">
        <f t="shared" si="34"/>
        <v/>
      </c>
      <c r="AP119" s="222" t="e">
        <f>VLOOKUP(AO119,'Price list'!AO:AP,2,FALSE)</f>
        <v>#N/A</v>
      </c>
      <c r="AQ119" s="222" t="str">
        <f t="shared" si="35"/>
        <v/>
      </c>
      <c r="AR119" s="222" t="str">
        <f t="shared" si="36"/>
        <v/>
      </c>
      <c r="AS119" s="665" t="str">
        <f t="shared" si="37"/>
        <v/>
      </c>
      <c r="AT119" s="665">
        <f>SUM($AS$1:AS119)</f>
        <v>7</v>
      </c>
      <c r="AU119" s="665" t="s">
        <v>254</v>
      </c>
      <c r="AV119" s="665">
        <f t="shared" si="29"/>
        <v>0</v>
      </c>
      <c r="AW119" s="666" t="s">
        <v>227</v>
      </c>
      <c r="AX119" s="665">
        <v>139</v>
      </c>
      <c r="AY119" s="665">
        <v>119</v>
      </c>
      <c r="AZ119" s="222" t="str">
        <f t="shared" si="38"/>
        <v/>
      </c>
      <c r="BA119" s="222" t="e">
        <f>VLOOKUP(AZ119,'Price list'!AM:AN,2,FALSE)</f>
        <v>#N/A</v>
      </c>
      <c r="BB119" s="222" t="str">
        <f>IF(ISERROR(VLOOKUP(BA119,'Commande Export 2023'!AC:AG,5,FALSE)),"",VLOOKUP(BA119,'Commande Export 2023'!AC:AG,5,FALSE))</f>
        <v/>
      </c>
      <c r="BC119" s="222" t="str">
        <f t="shared" si="39"/>
        <v>Ouest Batteries</v>
      </c>
    </row>
    <row r="120" spans="28:55" x14ac:dyDescent="0.35">
      <c r="AB120" s="245" t="s">
        <v>1274</v>
      </c>
      <c r="AC120" s="245" t="s">
        <v>256</v>
      </c>
      <c r="AD120" s="245" t="s">
        <v>257</v>
      </c>
      <c r="AE120" s="245" t="s">
        <v>258</v>
      </c>
      <c r="AF120" s="245" t="s">
        <v>48</v>
      </c>
      <c r="AG120" s="245" t="s">
        <v>49</v>
      </c>
      <c r="AH120" s="232" t="s">
        <v>255</v>
      </c>
      <c r="AI120" s="222" t="str">
        <f t="shared" si="30"/>
        <v>Littoral BatteriesLB55B1W172R1Z55Commande 4</v>
      </c>
      <c r="AJ120" s="222" t="str">
        <f t="shared" si="31"/>
        <v>P0120</v>
      </c>
      <c r="AK120" s="222" t="e">
        <f>'Commande Export 2023'!AF122</f>
        <v>#N/A</v>
      </c>
      <c r="AL120" s="222" t="str">
        <f t="shared" si="32"/>
        <v>Ouest BatteriesLB55B1W172R1Z55Commande 4</v>
      </c>
      <c r="AM120" s="222" t="e">
        <f>VLOOKUP(AL120,'Commande Export 2023'!AC:AF,4,FALSE)</f>
        <v>#N/A</v>
      </c>
      <c r="AN120" s="222" t="e">
        <f t="shared" si="33"/>
        <v>#N/A</v>
      </c>
      <c r="AO120" s="222" t="str">
        <f t="shared" si="34"/>
        <v/>
      </c>
      <c r="AP120" s="222" t="e">
        <f>VLOOKUP(AO120,'Price list'!AO:AP,2,FALSE)</f>
        <v>#N/A</v>
      </c>
      <c r="AQ120" s="222" t="str">
        <f t="shared" si="35"/>
        <v/>
      </c>
      <c r="AR120" s="222" t="str">
        <f t="shared" si="36"/>
        <v/>
      </c>
      <c r="AS120" s="665" t="str">
        <f t="shared" si="37"/>
        <v/>
      </c>
      <c r="AT120" s="665">
        <f>SUM($AS$1:AS120)</f>
        <v>7</v>
      </c>
      <c r="AU120" s="665" t="s">
        <v>255</v>
      </c>
      <c r="AV120" s="665">
        <f t="shared" si="29"/>
        <v>0</v>
      </c>
      <c r="AW120" s="666" t="s">
        <v>256</v>
      </c>
      <c r="AX120" s="665">
        <v>140</v>
      </c>
      <c r="AY120" s="665">
        <v>120</v>
      </c>
      <c r="AZ120" s="222" t="str">
        <f t="shared" si="38"/>
        <v/>
      </c>
      <c r="BA120" s="222" t="e">
        <f>VLOOKUP(AZ120,'Price list'!AM:AN,2,FALSE)</f>
        <v>#N/A</v>
      </c>
      <c r="BB120" s="222" t="str">
        <f>IF(ISERROR(VLOOKUP(BA120,'Commande Export 2023'!AC:AG,5,FALSE)),"",VLOOKUP(BA120,'Commande Export 2023'!AC:AG,5,FALSE))</f>
        <v/>
      </c>
      <c r="BC120" s="222" t="str">
        <f t="shared" si="39"/>
        <v>Ouest Batteries</v>
      </c>
    </row>
    <row r="121" spans="28:55" x14ac:dyDescent="0.35">
      <c r="AB121" s="245" t="s">
        <v>1275</v>
      </c>
      <c r="AC121" s="245" t="s">
        <v>256</v>
      </c>
      <c r="AD121" s="245" t="s">
        <v>46</v>
      </c>
      <c r="AE121" s="245" t="s">
        <v>47</v>
      </c>
      <c r="AF121" s="245" t="s">
        <v>48</v>
      </c>
      <c r="AG121" s="245" t="s">
        <v>49</v>
      </c>
      <c r="AH121" s="232" t="s">
        <v>259</v>
      </c>
      <c r="AI121" s="222" t="str">
        <f t="shared" si="30"/>
        <v>Littoral BatteriesLB55L1W172R1Z55Commande 4</v>
      </c>
      <c r="AJ121" s="222" t="str">
        <f t="shared" si="31"/>
        <v>P0121</v>
      </c>
      <c r="AK121" s="222" t="e">
        <f>'Commande Export 2023'!AF123</f>
        <v>#N/A</v>
      </c>
      <c r="AL121" s="222" t="str">
        <f t="shared" si="32"/>
        <v>Ouest BatteriesLB55L1W172R1Z55Commande 4</v>
      </c>
      <c r="AM121" s="222" t="str">
        <f>VLOOKUP(AL121,'Commande Export 2023'!AC:AF,4,FALSE)</f>
        <v>P0064</v>
      </c>
      <c r="AN121" s="222" t="e">
        <f t="shared" si="33"/>
        <v>#N/A</v>
      </c>
      <c r="AO121" s="222" t="str">
        <f t="shared" si="34"/>
        <v/>
      </c>
      <c r="AP121" s="222" t="e">
        <f>VLOOKUP(AO121,'Price list'!AO:AP,2,FALSE)</f>
        <v>#N/A</v>
      </c>
      <c r="AQ121" s="222" t="str">
        <f t="shared" si="35"/>
        <v/>
      </c>
      <c r="AR121" s="222" t="str">
        <f t="shared" si="36"/>
        <v/>
      </c>
      <c r="AS121" s="665" t="str">
        <f t="shared" si="37"/>
        <v/>
      </c>
      <c r="AT121" s="665">
        <f>SUM($AS$1:AS121)</f>
        <v>7</v>
      </c>
      <c r="AU121" s="665" t="s">
        <v>259</v>
      </c>
      <c r="AV121" s="665">
        <f t="shared" si="29"/>
        <v>0</v>
      </c>
      <c r="AW121" s="666" t="s">
        <v>256</v>
      </c>
      <c r="AX121" s="665">
        <v>141</v>
      </c>
      <c r="AY121" s="665">
        <v>121</v>
      </c>
      <c r="AZ121" s="222" t="str">
        <f t="shared" si="38"/>
        <v/>
      </c>
      <c r="BA121" s="222" t="e">
        <f>VLOOKUP(AZ121,'Price list'!AM:AN,2,FALSE)</f>
        <v>#N/A</v>
      </c>
      <c r="BB121" s="222" t="str">
        <f>IF(ISERROR(VLOOKUP(BA121,'Commande Export 2023'!AC:AG,5,FALSE)),"",VLOOKUP(BA121,'Commande Export 2023'!AC:AG,5,FALSE))</f>
        <v/>
      </c>
      <c r="BC121" s="222" t="str">
        <f t="shared" si="39"/>
        <v>Ouest Batteries</v>
      </c>
    </row>
    <row r="122" spans="28:55" x14ac:dyDescent="0.35">
      <c r="AB122" s="245" t="s">
        <v>1276</v>
      </c>
      <c r="AC122" s="245" t="s">
        <v>256</v>
      </c>
      <c r="AD122" s="245" t="s">
        <v>53</v>
      </c>
      <c r="AE122" s="245" t="s">
        <v>54</v>
      </c>
      <c r="AF122" s="245" t="s">
        <v>48</v>
      </c>
      <c r="AG122" s="245" t="s">
        <v>49</v>
      </c>
      <c r="AH122" s="232" t="s">
        <v>260</v>
      </c>
      <c r="AI122" s="222" t="str">
        <f t="shared" si="30"/>
        <v>Littoral BatteriesLB66L2W172R1Z55Commande 4</v>
      </c>
      <c r="AJ122" s="222" t="str">
        <f t="shared" si="31"/>
        <v>P0122</v>
      </c>
      <c r="AK122" s="222" t="e">
        <f>'Commande Export 2023'!AF124</f>
        <v>#N/A</v>
      </c>
      <c r="AL122" s="222" t="str">
        <f t="shared" si="32"/>
        <v>Ouest BatteriesLB66L2W172R1Z55Commande 4</v>
      </c>
      <c r="AM122" s="222" t="str">
        <f>VLOOKUP(AL122,'Commande Export 2023'!AC:AF,4,FALSE)</f>
        <v>P0065</v>
      </c>
      <c r="AN122" s="222" t="e">
        <f t="shared" si="33"/>
        <v>#N/A</v>
      </c>
      <c r="AO122" s="222" t="str">
        <f t="shared" si="34"/>
        <v/>
      </c>
      <c r="AP122" s="222" t="e">
        <f>VLOOKUP(AO122,'Price list'!AO:AP,2,FALSE)</f>
        <v>#N/A</v>
      </c>
      <c r="AQ122" s="222" t="str">
        <f t="shared" si="35"/>
        <v/>
      </c>
      <c r="AR122" s="222" t="str">
        <f t="shared" si="36"/>
        <v/>
      </c>
      <c r="AS122" s="665" t="str">
        <f t="shared" si="37"/>
        <v/>
      </c>
      <c r="AT122" s="665">
        <f>SUM($AS$1:AS122)</f>
        <v>7</v>
      </c>
      <c r="AU122" s="665" t="s">
        <v>260</v>
      </c>
      <c r="AV122" s="665">
        <f t="shared" si="29"/>
        <v>0</v>
      </c>
      <c r="AW122" s="666" t="s">
        <v>256</v>
      </c>
      <c r="AX122" s="665">
        <v>142</v>
      </c>
      <c r="AY122" s="665">
        <v>122</v>
      </c>
      <c r="AZ122" s="222" t="str">
        <f t="shared" si="38"/>
        <v/>
      </c>
      <c r="BA122" s="222" t="e">
        <f>VLOOKUP(AZ122,'Price list'!AM:AN,2,FALSE)</f>
        <v>#N/A</v>
      </c>
      <c r="BB122" s="222" t="str">
        <f>IF(ISERROR(VLOOKUP(BA122,'Commande Export 2023'!AC:AG,5,FALSE)),"",VLOOKUP(BA122,'Commande Export 2023'!AC:AG,5,FALSE))</f>
        <v/>
      </c>
      <c r="BC122" s="222" t="str">
        <f t="shared" si="39"/>
        <v>Ouest Batteries</v>
      </c>
    </row>
    <row r="123" spans="28:55" x14ac:dyDescent="0.35">
      <c r="AB123" s="245" t="s">
        <v>1277</v>
      </c>
      <c r="AC123" s="245" t="s">
        <v>256</v>
      </c>
      <c r="AD123" s="245" t="s">
        <v>262</v>
      </c>
      <c r="AE123" s="245" t="s">
        <v>263</v>
      </c>
      <c r="AF123" s="245" t="s">
        <v>48</v>
      </c>
      <c r="AG123" s="245" t="s">
        <v>49</v>
      </c>
      <c r="AH123" s="232" t="s">
        <v>261</v>
      </c>
      <c r="AI123" s="222" t="str">
        <f t="shared" si="30"/>
        <v>Littoral BatteriesLB66B2W172R1Z55Commande 4</v>
      </c>
      <c r="AJ123" s="222" t="str">
        <f t="shared" si="31"/>
        <v>P0123</v>
      </c>
      <c r="AK123" s="222" t="e">
        <f>'Commande Export 2023'!AF125</f>
        <v>#N/A</v>
      </c>
      <c r="AL123" s="222" t="str">
        <f t="shared" si="32"/>
        <v>Ouest BatteriesLB66B2W172R1Z55Commande 4</v>
      </c>
      <c r="AM123" s="222" t="e">
        <f>VLOOKUP(AL123,'Commande Export 2023'!AC:AF,4,FALSE)</f>
        <v>#N/A</v>
      </c>
      <c r="AN123" s="222" t="e">
        <f t="shared" si="33"/>
        <v>#N/A</v>
      </c>
      <c r="AO123" s="222" t="str">
        <f t="shared" si="34"/>
        <v/>
      </c>
      <c r="AP123" s="222" t="e">
        <f>VLOOKUP(AO123,'Price list'!AO:AP,2,FALSE)</f>
        <v>#N/A</v>
      </c>
      <c r="AQ123" s="222" t="str">
        <f t="shared" si="35"/>
        <v/>
      </c>
      <c r="AR123" s="222" t="str">
        <f t="shared" si="36"/>
        <v/>
      </c>
      <c r="AS123" s="665" t="str">
        <f t="shared" si="37"/>
        <v/>
      </c>
      <c r="AT123" s="665">
        <f>SUM($AS$1:AS123)</f>
        <v>7</v>
      </c>
      <c r="AU123" s="665" t="s">
        <v>261</v>
      </c>
      <c r="AV123" s="665">
        <f t="shared" si="29"/>
        <v>0</v>
      </c>
      <c r="AW123" s="666" t="s">
        <v>256</v>
      </c>
      <c r="AX123" s="665">
        <v>143</v>
      </c>
      <c r="AY123" s="665">
        <v>123</v>
      </c>
      <c r="AZ123" s="222" t="str">
        <f t="shared" si="38"/>
        <v/>
      </c>
      <c r="BA123" s="222" t="e">
        <f>VLOOKUP(AZ123,'Price list'!AM:AN,2,FALSE)</f>
        <v>#N/A</v>
      </c>
      <c r="BB123" s="222" t="str">
        <f>IF(ISERROR(VLOOKUP(BA123,'Commande Export 2023'!AC:AG,5,FALSE)),"",VLOOKUP(BA123,'Commande Export 2023'!AC:AG,5,FALSE))</f>
        <v/>
      </c>
      <c r="BC123" s="222" t="str">
        <f t="shared" si="39"/>
        <v>Ouest Batteries</v>
      </c>
    </row>
    <row r="124" spans="28:55" x14ac:dyDescent="0.35">
      <c r="AB124" s="245" t="s">
        <v>1278</v>
      </c>
      <c r="AC124" s="245" t="s">
        <v>256</v>
      </c>
      <c r="AD124" s="245" t="s">
        <v>265</v>
      </c>
      <c r="AE124" s="245" t="s">
        <v>266</v>
      </c>
      <c r="AF124" s="245" t="s">
        <v>48</v>
      </c>
      <c r="AG124" s="245" t="s">
        <v>49</v>
      </c>
      <c r="AH124" s="232" t="s">
        <v>264</v>
      </c>
      <c r="AI124" s="222" t="str">
        <f t="shared" si="30"/>
        <v>Littoral BatteriesLB77B3W172R1Z55Commande 4</v>
      </c>
      <c r="AJ124" s="222" t="str">
        <f t="shared" si="31"/>
        <v>P0124</v>
      </c>
      <c r="AK124" s="222" t="e">
        <f>'Commande Export 2023'!AF126</f>
        <v>#N/A</v>
      </c>
      <c r="AL124" s="222" t="str">
        <f t="shared" si="32"/>
        <v>Ouest BatteriesLB77B3W172R1Z55Commande 4</v>
      </c>
      <c r="AM124" s="222" t="e">
        <f>VLOOKUP(AL124,'Commande Export 2023'!AC:AF,4,FALSE)</f>
        <v>#N/A</v>
      </c>
      <c r="AN124" s="222" t="e">
        <f t="shared" si="33"/>
        <v>#N/A</v>
      </c>
      <c r="AO124" s="222" t="str">
        <f t="shared" si="34"/>
        <v/>
      </c>
      <c r="AP124" s="222" t="e">
        <f>VLOOKUP(AO124,'Price list'!AO:AP,2,FALSE)</f>
        <v>#N/A</v>
      </c>
      <c r="AQ124" s="222" t="str">
        <f t="shared" si="35"/>
        <v/>
      </c>
      <c r="AR124" s="222" t="str">
        <f t="shared" si="36"/>
        <v/>
      </c>
      <c r="AS124" s="665" t="str">
        <f t="shared" si="37"/>
        <v/>
      </c>
      <c r="AT124" s="665">
        <f>SUM($AS$1:AS124)</f>
        <v>7</v>
      </c>
      <c r="AU124" s="665" t="s">
        <v>264</v>
      </c>
      <c r="AV124" s="665">
        <f t="shared" si="29"/>
        <v>0</v>
      </c>
      <c r="AW124" s="666" t="s">
        <v>256</v>
      </c>
      <c r="AX124" s="665">
        <v>144</v>
      </c>
      <c r="AY124" s="665">
        <v>124</v>
      </c>
      <c r="AZ124" s="222" t="str">
        <f t="shared" si="38"/>
        <v/>
      </c>
      <c r="BA124" s="222" t="e">
        <f>VLOOKUP(AZ124,'Price list'!AM:AN,2,FALSE)</f>
        <v>#N/A</v>
      </c>
      <c r="BB124" s="222" t="str">
        <f>IF(ISERROR(VLOOKUP(BA124,'Commande Export 2023'!AC:AG,5,FALSE)),"",VLOOKUP(BA124,'Commande Export 2023'!AC:AG,5,FALSE))</f>
        <v/>
      </c>
      <c r="BC124" s="222" t="str">
        <f t="shared" si="39"/>
        <v>Ouest Batteries</v>
      </c>
    </row>
    <row r="125" spans="28:55" x14ac:dyDescent="0.35">
      <c r="AB125" s="245" t="s">
        <v>1279</v>
      </c>
      <c r="AC125" s="245" t="s">
        <v>256</v>
      </c>
      <c r="AD125" s="245" t="s">
        <v>57</v>
      </c>
      <c r="AE125" s="245" t="s">
        <v>58</v>
      </c>
      <c r="AF125" s="245" t="s">
        <v>48</v>
      </c>
      <c r="AG125" s="245" t="s">
        <v>49</v>
      </c>
      <c r="AH125" s="232" t="s">
        <v>267</v>
      </c>
      <c r="AI125" s="222" t="str">
        <f t="shared" si="30"/>
        <v>Littoral BatteriesLB77L3W172R1Z55Commande 4</v>
      </c>
      <c r="AJ125" s="222" t="str">
        <f t="shared" si="31"/>
        <v>P0125</v>
      </c>
      <c r="AK125" s="222" t="e">
        <f>'Commande Export 2023'!AF127</f>
        <v>#N/A</v>
      </c>
      <c r="AL125" s="222" t="str">
        <f t="shared" si="32"/>
        <v>Ouest BatteriesLB77L3W172R1Z55Commande 4</v>
      </c>
      <c r="AM125" s="222" t="e">
        <f>VLOOKUP(AL125,'Commande Export 2023'!AC:AF,4,FALSE)</f>
        <v>#N/A</v>
      </c>
      <c r="AN125" s="222" t="e">
        <f t="shared" si="33"/>
        <v>#N/A</v>
      </c>
      <c r="AO125" s="222" t="str">
        <f t="shared" si="34"/>
        <v/>
      </c>
      <c r="AP125" s="222" t="e">
        <f>VLOOKUP(AO125,'Price list'!AO:AP,2,FALSE)</f>
        <v>#N/A</v>
      </c>
      <c r="AQ125" s="222" t="str">
        <f t="shared" si="35"/>
        <v/>
      </c>
      <c r="AR125" s="222" t="str">
        <f t="shared" si="36"/>
        <v/>
      </c>
      <c r="AS125" s="665" t="str">
        <f t="shared" si="37"/>
        <v/>
      </c>
      <c r="AT125" s="665">
        <f>SUM($AS$1:AS125)</f>
        <v>7</v>
      </c>
      <c r="AU125" s="665" t="s">
        <v>267</v>
      </c>
      <c r="AV125" s="665">
        <f t="shared" si="29"/>
        <v>0</v>
      </c>
      <c r="AW125" s="666" t="s">
        <v>256</v>
      </c>
      <c r="AX125" s="665">
        <v>145</v>
      </c>
      <c r="AY125" s="665">
        <v>125</v>
      </c>
      <c r="AZ125" s="222" t="str">
        <f t="shared" si="38"/>
        <v/>
      </c>
      <c r="BA125" s="222" t="e">
        <f>VLOOKUP(AZ125,'Price list'!AM:AN,2,FALSE)</f>
        <v>#N/A</v>
      </c>
      <c r="BB125" s="222" t="str">
        <f>IF(ISERROR(VLOOKUP(BA125,'Commande Export 2023'!AC:AG,5,FALSE)),"",VLOOKUP(BA125,'Commande Export 2023'!AC:AG,5,FALSE))</f>
        <v/>
      </c>
      <c r="BC125" s="222" t="str">
        <f t="shared" si="39"/>
        <v>Ouest Batteries</v>
      </c>
    </row>
    <row r="126" spans="28:55" x14ac:dyDescent="0.35">
      <c r="AB126" s="245" t="s">
        <v>1280</v>
      </c>
      <c r="AC126" s="245" t="s">
        <v>256</v>
      </c>
      <c r="AD126" s="245" t="s">
        <v>61</v>
      </c>
      <c r="AE126" s="245" t="s">
        <v>62</v>
      </c>
      <c r="AF126" s="245" t="s">
        <v>48</v>
      </c>
      <c r="AG126" s="245" t="s">
        <v>49</v>
      </c>
      <c r="AH126" s="232" t="s">
        <v>268</v>
      </c>
      <c r="AI126" s="222" t="str">
        <f t="shared" si="30"/>
        <v>Littoral BatteriesLB90L5W172R1Z55Commande 4</v>
      </c>
      <c r="AJ126" s="222" t="str">
        <f t="shared" si="31"/>
        <v>P0126</v>
      </c>
      <c r="AK126" s="222" t="e">
        <f>'Commande Export 2023'!AF128</f>
        <v>#N/A</v>
      </c>
      <c r="AL126" s="222" t="str">
        <f t="shared" si="32"/>
        <v>Ouest BatteriesLB90L5W172R1Z55Commande 4</v>
      </c>
      <c r="AM126" s="222" t="e">
        <f>VLOOKUP(AL126,'Commande Export 2023'!AC:AF,4,FALSE)</f>
        <v>#N/A</v>
      </c>
      <c r="AN126" s="222" t="e">
        <f t="shared" si="33"/>
        <v>#N/A</v>
      </c>
      <c r="AO126" s="222" t="str">
        <f t="shared" si="34"/>
        <v/>
      </c>
      <c r="AP126" s="222" t="e">
        <f>VLOOKUP(AO126,'Price list'!AO:AP,2,FALSE)</f>
        <v>#N/A</v>
      </c>
      <c r="AQ126" s="222" t="str">
        <f t="shared" si="35"/>
        <v/>
      </c>
      <c r="AR126" s="222" t="str">
        <f t="shared" si="36"/>
        <v/>
      </c>
      <c r="AS126" s="665" t="str">
        <f t="shared" si="37"/>
        <v/>
      </c>
      <c r="AT126" s="665">
        <f>SUM($AS$1:AS126)</f>
        <v>7</v>
      </c>
      <c r="AU126" s="665" t="s">
        <v>268</v>
      </c>
      <c r="AV126" s="665">
        <f t="shared" si="29"/>
        <v>0</v>
      </c>
      <c r="AW126" s="666" t="s">
        <v>256</v>
      </c>
      <c r="AX126" s="665">
        <v>146</v>
      </c>
      <c r="AY126" s="665">
        <v>126</v>
      </c>
      <c r="AZ126" s="222" t="str">
        <f t="shared" si="38"/>
        <v/>
      </c>
      <c r="BA126" s="222" t="e">
        <f>VLOOKUP(AZ126,'Price list'!AM:AN,2,FALSE)</f>
        <v>#N/A</v>
      </c>
      <c r="BB126" s="222" t="str">
        <f>IF(ISERROR(VLOOKUP(BA126,'Commande Export 2023'!AC:AG,5,FALSE)),"",VLOOKUP(BA126,'Commande Export 2023'!AC:AG,5,FALSE))</f>
        <v/>
      </c>
      <c r="BC126" s="222" t="str">
        <f t="shared" si="39"/>
        <v>Ouest Batteries</v>
      </c>
    </row>
    <row r="127" spans="28:55" x14ac:dyDescent="0.35">
      <c r="AB127" s="245" t="s">
        <v>1281</v>
      </c>
      <c r="AC127" s="245" t="s">
        <v>256</v>
      </c>
      <c r="AD127" s="245" t="s">
        <v>65</v>
      </c>
      <c r="AE127" s="245" t="s">
        <v>66</v>
      </c>
      <c r="AF127" s="245" t="s">
        <v>48</v>
      </c>
      <c r="AG127" s="245" t="s">
        <v>49</v>
      </c>
      <c r="AH127" s="232" t="s">
        <v>269</v>
      </c>
      <c r="AI127" s="222" t="str">
        <f t="shared" si="30"/>
        <v>Littoral BatteriesLB45B1W172R1Z44Commande 4</v>
      </c>
      <c r="AJ127" s="222" t="str">
        <f t="shared" si="31"/>
        <v>P0127</v>
      </c>
      <c r="AK127" s="222" t="e">
        <f>'Commande Export 2023'!AF129</f>
        <v>#N/A</v>
      </c>
      <c r="AL127" s="222" t="str">
        <f t="shared" si="32"/>
        <v>Ouest BatteriesLB45B1W172R1Z44Commande 4</v>
      </c>
      <c r="AM127" s="222" t="e">
        <f>VLOOKUP(AL127,'Commande Export 2023'!AC:AF,4,FALSE)</f>
        <v>#N/A</v>
      </c>
      <c r="AN127" s="222" t="e">
        <f t="shared" si="33"/>
        <v>#N/A</v>
      </c>
      <c r="AO127" s="222" t="str">
        <f t="shared" si="34"/>
        <v/>
      </c>
      <c r="AP127" s="222" t="e">
        <f>VLOOKUP(AO127,'Price list'!AO:AP,2,FALSE)</f>
        <v>#N/A</v>
      </c>
      <c r="AQ127" s="222" t="str">
        <f t="shared" si="35"/>
        <v/>
      </c>
      <c r="AR127" s="222" t="str">
        <f t="shared" si="36"/>
        <v/>
      </c>
      <c r="AS127" s="665" t="str">
        <f t="shared" si="37"/>
        <v/>
      </c>
      <c r="AT127" s="665">
        <f>SUM($AS$1:AS127)</f>
        <v>7</v>
      </c>
      <c r="AU127" s="665" t="s">
        <v>269</v>
      </c>
      <c r="AV127" s="665">
        <f t="shared" si="29"/>
        <v>0</v>
      </c>
      <c r="AW127" s="666" t="s">
        <v>256</v>
      </c>
      <c r="AX127" s="665">
        <v>147</v>
      </c>
      <c r="AY127" s="665">
        <v>127</v>
      </c>
      <c r="AZ127" s="222" t="str">
        <f t="shared" si="38"/>
        <v/>
      </c>
      <c r="BA127" s="222" t="e">
        <f>VLOOKUP(AZ127,'Price list'!AM:AN,2,FALSE)</f>
        <v>#N/A</v>
      </c>
      <c r="BB127" s="222" t="str">
        <f>IF(ISERROR(VLOOKUP(BA127,'Commande Export 2023'!AC:AG,5,FALSE)),"",VLOOKUP(BA127,'Commande Export 2023'!AC:AG,5,FALSE))</f>
        <v/>
      </c>
      <c r="BC127" s="222" t="str">
        <f t="shared" si="39"/>
        <v>Ouest Batteries</v>
      </c>
    </row>
    <row r="128" spans="28:55" x14ac:dyDescent="0.35">
      <c r="AB128" s="245" t="s">
        <v>1282</v>
      </c>
      <c r="AC128" s="245" t="s">
        <v>256</v>
      </c>
      <c r="AD128" s="245" t="s">
        <v>69</v>
      </c>
      <c r="AE128" s="245" t="s">
        <v>70</v>
      </c>
      <c r="AF128" s="245" t="s">
        <v>48</v>
      </c>
      <c r="AG128" s="245" t="s">
        <v>49</v>
      </c>
      <c r="AH128" s="232" t="s">
        <v>270</v>
      </c>
      <c r="AI128" s="222" t="str">
        <f t="shared" si="30"/>
        <v>Littoral BatteriesLB45L1W172R1Z44Commande 4</v>
      </c>
      <c r="AJ128" s="222" t="str">
        <f t="shared" si="31"/>
        <v>P0128</v>
      </c>
      <c r="AK128" s="222" t="e">
        <f>'Commande Export 2023'!AF130</f>
        <v>#N/A</v>
      </c>
      <c r="AL128" s="222" t="str">
        <f t="shared" si="32"/>
        <v>Ouest BatteriesLB45L1W172R1Z44Commande 4</v>
      </c>
      <c r="AM128" s="222" t="e">
        <f>VLOOKUP(AL128,'Commande Export 2023'!AC:AF,4,FALSE)</f>
        <v>#N/A</v>
      </c>
      <c r="AN128" s="222" t="e">
        <f t="shared" si="33"/>
        <v>#N/A</v>
      </c>
      <c r="AO128" s="222" t="str">
        <f t="shared" si="34"/>
        <v/>
      </c>
      <c r="AP128" s="222" t="e">
        <f>VLOOKUP(AO128,'Price list'!AO:AP,2,FALSE)</f>
        <v>#N/A</v>
      </c>
      <c r="AQ128" s="222" t="str">
        <f t="shared" si="35"/>
        <v/>
      </c>
      <c r="AR128" s="222" t="str">
        <f t="shared" si="36"/>
        <v/>
      </c>
      <c r="AS128" s="665" t="str">
        <f t="shared" si="37"/>
        <v/>
      </c>
      <c r="AT128" s="665">
        <f>SUM($AS$1:AS128)</f>
        <v>7</v>
      </c>
      <c r="AU128" s="665" t="s">
        <v>270</v>
      </c>
      <c r="AV128" s="665">
        <f t="shared" si="29"/>
        <v>0</v>
      </c>
      <c r="AW128" s="666" t="s">
        <v>256</v>
      </c>
      <c r="AX128" s="665">
        <v>148</v>
      </c>
      <c r="AY128" s="665">
        <v>128</v>
      </c>
      <c r="AZ128" s="222" t="str">
        <f t="shared" si="38"/>
        <v/>
      </c>
      <c r="BA128" s="222" t="e">
        <f>VLOOKUP(AZ128,'Price list'!AM:AN,2,FALSE)</f>
        <v>#N/A</v>
      </c>
      <c r="BB128" s="222" t="str">
        <f>IF(ISERROR(VLOOKUP(BA128,'Commande Export 2023'!AC:AG,5,FALSE)),"",VLOOKUP(BA128,'Commande Export 2023'!AC:AG,5,FALSE))</f>
        <v/>
      </c>
      <c r="BC128" s="222" t="str">
        <f t="shared" si="39"/>
        <v>Ouest Batteries</v>
      </c>
    </row>
    <row r="129" spans="28:55" x14ac:dyDescent="0.35">
      <c r="AB129" s="245" t="s">
        <v>1283</v>
      </c>
      <c r="AC129" s="245" t="s">
        <v>256</v>
      </c>
      <c r="AD129" s="245" t="s">
        <v>72</v>
      </c>
      <c r="AE129" s="245" t="s">
        <v>73</v>
      </c>
      <c r="AF129" s="245" t="s">
        <v>48</v>
      </c>
      <c r="AG129" s="245" t="s">
        <v>49</v>
      </c>
      <c r="AH129" s="232" t="s">
        <v>271</v>
      </c>
      <c r="AI129" s="222" t="str">
        <f t="shared" si="30"/>
        <v>Littoral BatteriesLB56B2W172R1Z44Commande 4</v>
      </c>
      <c r="AJ129" s="222" t="str">
        <f t="shared" si="31"/>
        <v>P0129</v>
      </c>
      <c r="AK129" s="222" t="e">
        <f>'Commande Export 2023'!AF131</f>
        <v>#N/A</v>
      </c>
      <c r="AL129" s="222" t="str">
        <f t="shared" si="32"/>
        <v>Ouest BatteriesLB56B2W172R1Z44Commande 4</v>
      </c>
      <c r="AM129" s="222" t="str">
        <f>VLOOKUP(AL129,'Commande Export 2023'!AC:AF,4,FALSE)</f>
        <v>P0070</v>
      </c>
      <c r="AN129" s="222" t="e">
        <f t="shared" si="33"/>
        <v>#N/A</v>
      </c>
      <c r="AO129" s="222" t="str">
        <f t="shared" si="34"/>
        <v/>
      </c>
      <c r="AP129" s="222" t="e">
        <f>VLOOKUP(AO129,'Price list'!AO:AP,2,FALSE)</f>
        <v>#N/A</v>
      </c>
      <c r="AQ129" s="222" t="str">
        <f t="shared" si="35"/>
        <v/>
      </c>
      <c r="AR129" s="222" t="str">
        <f t="shared" si="36"/>
        <v/>
      </c>
      <c r="AS129" s="665" t="str">
        <f t="shared" si="37"/>
        <v/>
      </c>
      <c r="AT129" s="665">
        <f>SUM($AS$1:AS129)</f>
        <v>7</v>
      </c>
      <c r="AU129" s="665" t="s">
        <v>271</v>
      </c>
      <c r="AV129" s="665">
        <f t="shared" ref="AV129:AV192" si="40">IF(AQ129="",0,1)</f>
        <v>0</v>
      </c>
      <c r="AW129" s="666" t="s">
        <v>256</v>
      </c>
      <c r="AX129" s="665">
        <v>149</v>
      </c>
      <c r="AY129" s="665">
        <v>129</v>
      </c>
      <c r="AZ129" s="222" t="str">
        <f t="shared" si="38"/>
        <v/>
      </c>
      <c r="BA129" s="222" t="e">
        <f>VLOOKUP(AZ129,'Price list'!AM:AN,2,FALSE)</f>
        <v>#N/A</v>
      </c>
      <c r="BB129" s="222" t="str">
        <f>IF(ISERROR(VLOOKUP(BA129,'Commande Export 2023'!AC:AG,5,FALSE)),"",VLOOKUP(BA129,'Commande Export 2023'!AC:AG,5,FALSE))</f>
        <v/>
      </c>
      <c r="BC129" s="222" t="str">
        <f t="shared" si="39"/>
        <v>Ouest Batteries</v>
      </c>
    </row>
    <row r="130" spans="28:55" x14ac:dyDescent="0.35">
      <c r="AB130" s="245" t="s">
        <v>1284</v>
      </c>
      <c r="AC130" s="245" t="s">
        <v>256</v>
      </c>
      <c r="AD130" s="245" t="s">
        <v>76</v>
      </c>
      <c r="AE130" s="245" t="s">
        <v>77</v>
      </c>
      <c r="AF130" s="245" t="s">
        <v>48</v>
      </c>
      <c r="AG130" s="245" t="s">
        <v>49</v>
      </c>
      <c r="AH130" s="232" t="s">
        <v>272</v>
      </c>
      <c r="AI130" s="222" t="str">
        <f t="shared" ref="AI130:AI193" si="41">CONCATENATE(AB130,$R$5)</f>
        <v>Littoral BatteriesLB56L2W172R1Z44Commande 4</v>
      </c>
      <c r="AJ130" s="222" t="str">
        <f t="shared" ref="AJ130:AJ193" si="42">AH130</f>
        <v>P0130</v>
      </c>
      <c r="AK130" s="222" t="e">
        <f>'Commande Export 2023'!AF132</f>
        <v>#N/A</v>
      </c>
      <c r="AL130" s="222" t="str">
        <f t="shared" ref="AL130:AL193" si="43">CONCATENATE($P$7,AE130,$R$5)</f>
        <v>Ouest BatteriesLB56L2W172R1Z44Commande 4</v>
      </c>
      <c r="AM130" s="222" t="str">
        <f>VLOOKUP(AL130,'Commande Export 2023'!AC:AF,4,FALSE)</f>
        <v>P0071</v>
      </c>
      <c r="AN130" s="222" t="e">
        <f t="shared" ref="AN130:AN193" si="44">IF(AL130=AI130,AM130,#N/A)</f>
        <v>#N/A</v>
      </c>
      <c r="AO130" s="222" t="str">
        <f t="shared" ref="AO130:AO193" si="45">IF(ISERROR(AN130),"",AH130)</f>
        <v/>
      </c>
      <c r="AP130" s="222" t="e">
        <f>VLOOKUP(AO130,'Price list'!AO:AP,2,FALSE)</f>
        <v>#N/A</v>
      </c>
      <c r="AQ130" s="222" t="str">
        <f t="shared" ref="AQ130:AQ193" si="46">IF(ISERROR(AP130),"",1)</f>
        <v/>
      </c>
      <c r="AR130" s="222" t="str">
        <f t="shared" ref="AR130:AR193" si="47">IF(ISERROR(VLOOKUP($AY130,$AT$1:$AY$660,2,0)),"",VLOOKUP($AY130,$AT$1:$AY$660,2,0))</f>
        <v/>
      </c>
      <c r="AS130" s="665" t="str">
        <f t="shared" ref="AS130:AS193" si="48">IF(AV130&gt;0,1,"")</f>
        <v/>
      </c>
      <c r="AT130" s="665">
        <f>SUM($AS$1:AS130)</f>
        <v>7</v>
      </c>
      <c r="AU130" s="665" t="s">
        <v>272</v>
      </c>
      <c r="AV130" s="665">
        <f t="shared" si="40"/>
        <v>0</v>
      </c>
      <c r="AW130" s="666" t="s">
        <v>256</v>
      </c>
      <c r="AX130" s="665">
        <v>150</v>
      </c>
      <c r="AY130" s="665">
        <v>130</v>
      </c>
      <c r="AZ130" s="222" t="str">
        <f t="shared" ref="AZ130:AZ193" si="49">AR130</f>
        <v/>
      </c>
      <c r="BA130" s="222" t="e">
        <f>VLOOKUP(AZ130,'Price list'!AM:AN,2,FALSE)</f>
        <v>#N/A</v>
      </c>
      <c r="BB130" s="222" t="str">
        <f>IF(ISERROR(VLOOKUP(BA130,'Commande Export 2023'!AC:AG,5,FALSE)),"",VLOOKUP(BA130,'Commande Export 2023'!AC:AG,5,FALSE))</f>
        <v/>
      </c>
      <c r="BC130" s="222" t="str">
        <f t="shared" ref="BC130:BC193" si="50">$P$7</f>
        <v>Ouest Batteries</v>
      </c>
    </row>
    <row r="131" spans="28:55" x14ac:dyDescent="0.35">
      <c r="AB131" s="245" t="s">
        <v>1285</v>
      </c>
      <c r="AC131" s="245" t="s">
        <v>256</v>
      </c>
      <c r="AD131" s="245" t="s">
        <v>79</v>
      </c>
      <c r="AE131" s="245" t="s">
        <v>80</v>
      </c>
      <c r="AF131" s="245" t="s">
        <v>48</v>
      </c>
      <c r="AG131" s="245" t="s">
        <v>49</v>
      </c>
      <c r="AH131" s="232" t="s">
        <v>273</v>
      </c>
      <c r="AI131" s="222" t="str">
        <f t="shared" si="41"/>
        <v>Littoral BatteriesLB67B3W172R1Z44Commande 4</v>
      </c>
      <c r="AJ131" s="222" t="str">
        <f t="shared" si="42"/>
        <v>P0131</v>
      </c>
      <c r="AK131" s="222" t="e">
        <f>'Commande Export 2023'!AF133</f>
        <v>#N/A</v>
      </c>
      <c r="AL131" s="222" t="str">
        <f t="shared" si="43"/>
        <v>Ouest BatteriesLB67B3W172R1Z44Commande 4</v>
      </c>
      <c r="AM131" s="222" t="str">
        <f>VLOOKUP(AL131,'Commande Export 2023'!AC:AF,4,FALSE)</f>
        <v>P0072</v>
      </c>
      <c r="AN131" s="222" t="e">
        <f t="shared" si="44"/>
        <v>#N/A</v>
      </c>
      <c r="AO131" s="222" t="str">
        <f t="shared" si="45"/>
        <v/>
      </c>
      <c r="AP131" s="222" t="e">
        <f>VLOOKUP(AO131,'Price list'!AO:AP,2,FALSE)</f>
        <v>#N/A</v>
      </c>
      <c r="AQ131" s="222" t="str">
        <f t="shared" si="46"/>
        <v/>
      </c>
      <c r="AR131" s="222" t="str">
        <f t="shared" si="47"/>
        <v/>
      </c>
      <c r="AS131" s="665" t="str">
        <f t="shared" si="48"/>
        <v/>
      </c>
      <c r="AT131" s="665">
        <f>SUM($AS$1:AS131)</f>
        <v>7</v>
      </c>
      <c r="AU131" s="665" t="s">
        <v>273</v>
      </c>
      <c r="AV131" s="665">
        <f t="shared" si="40"/>
        <v>0</v>
      </c>
      <c r="AW131" s="666" t="s">
        <v>256</v>
      </c>
      <c r="AX131" s="665">
        <v>151</v>
      </c>
      <c r="AY131" s="665">
        <v>131</v>
      </c>
      <c r="AZ131" s="222" t="str">
        <f t="shared" si="49"/>
        <v/>
      </c>
      <c r="BA131" s="222" t="e">
        <f>VLOOKUP(AZ131,'Price list'!AM:AN,2,FALSE)</f>
        <v>#N/A</v>
      </c>
      <c r="BB131" s="222" t="str">
        <f>IF(ISERROR(VLOOKUP(BA131,'Commande Export 2023'!AC:AG,5,FALSE)),"",VLOOKUP(BA131,'Commande Export 2023'!AC:AG,5,FALSE))</f>
        <v/>
      </c>
      <c r="BC131" s="222" t="str">
        <f t="shared" si="50"/>
        <v>Ouest Batteries</v>
      </c>
    </row>
    <row r="132" spans="28:55" x14ac:dyDescent="0.35">
      <c r="AB132" s="245" t="s">
        <v>1286</v>
      </c>
      <c r="AC132" s="245" t="s">
        <v>256</v>
      </c>
      <c r="AD132" s="245" t="s">
        <v>83</v>
      </c>
      <c r="AE132" s="245" t="s">
        <v>84</v>
      </c>
      <c r="AF132" s="245" t="s">
        <v>48</v>
      </c>
      <c r="AG132" s="245" t="s">
        <v>49</v>
      </c>
      <c r="AH132" s="232" t="s">
        <v>274</v>
      </c>
      <c r="AI132" s="222" t="str">
        <f t="shared" si="41"/>
        <v>Littoral BatteriesLB67L3W172R1Z44Commande 4</v>
      </c>
      <c r="AJ132" s="222" t="str">
        <f t="shared" si="42"/>
        <v>P0132</v>
      </c>
      <c r="AK132" s="222" t="e">
        <f>'Commande Export 2023'!AF134</f>
        <v>#N/A</v>
      </c>
      <c r="AL132" s="222" t="str">
        <f t="shared" si="43"/>
        <v>Ouest BatteriesLB67L3W172R1Z44Commande 4</v>
      </c>
      <c r="AM132" s="222" t="str">
        <f>VLOOKUP(AL132,'Commande Export 2023'!AC:AF,4,FALSE)</f>
        <v>P0073</v>
      </c>
      <c r="AN132" s="222" t="e">
        <f t="shared" si="44"/>
        <v>#N/A</v>
      </c>
      <c r="AO132" s="222" t="str">
        <f t="shared" si="45"/>
        <v/>
      </c>
      <c r="AP132" s="222" t="e">
        <f>VLOOKUP(AO132,'Price list'!AO:AP,2,FALSE)</f>
        <v>#N/A</v>
      </c>
      <c r="AQ132" s="222" t="str">
        <f t="shared" si="46"/>
        <v/>
      </c>
      <c r="AR132" s="222" t="str">
        <f t="shared" si="47"/>
        <v/>
      </c>
      <c r="AS132" s="665" t="str">
        <f t="shared" si="48"/>
        <v/>
      </c>
      <c r="AT132" s="665">
        <f>SUM($AS$1:AS132)</f>
        <v>7</v>
      </c>
      <c r="AU132" s="665" t="s">
        <v>274</v>
      </c>
      <c r="AV132" s="665">
        <f t="shared" si="40"/>
        <v>0</v>
      </c>
      <c r="AW132" s="666" t="s">
        <v>256</v>
      </c>
      <c r="AX132" s="665">
        <v>152</v>
      </c>
      <c r="AY132" s="665">
        <v>132</v>
      </c>
      <c r="AZ132" s="222" t="str">
        <f t="shared" si="49"/>
        <v/>
      </c>
      <c r="BA132" s="222" t="e">
        <f>VLOOKUP(AZ132,'Price list'!AM:AN,2,FALSE)</f>
        <v>#N/A</v>
      </c>
      <c r="BB132" s="222" t="str">
        <f>IF(ISERROR(VLOOKUP(BA132,'Commande Export 2023'!AC:AG,5,FALSE)),"",VLOOKUP(BA132,'Commande Export 2023'!AC:AG,5,FALSE))</f>
        <v/>
      </c>
      <c r="BC132" s="222" t="str">
        <f t="shared" si="50"/>
        <v>Ouest Batteries</v>
      </c>
    </row>
    <row r="133" spans="28:55" x14ac:dyDescent="0.35">
      <c r="AB133" s="245" t="s">
        <v>1287</v>
      </c>
      <c r="AC133" s="245" t="s">
        <v>256</v>
      </c>
      <c r="AD133" s="245" t="s">
        <v>86</v>
      </c>
      <c r="AE133" s="245" t="s">
        <v>87</v>
      </c>
      <c r="AF133" s="245" t="s">
        <v>48</v>
      </c>
      <c r="AG133" s="245" t="s">
        <v>49</v>
      </c>
      <c r="AH133" s="232" t="s">
        <v>275</v>
      </c>
      <c r="AI133" s="222" t="str">
        <f t="shared" si="41"/>
        <v>Littoral BatteriesLB89L5W172R1Z44Commande 4</v>
      </c>
      <c r="AJ133" s="222" t="str">
        <f t="shared" si="42"/>
        <v>P0133</v>
      </c>
      <c r="AK133" s="222" t="e">
        <f>'Commande Export 2023'!AF135</f>
        <v>#N/A</v>
      </c>
      <c r="AL133" s="222" t="str">
        <f t="shared" si="43"/>
        <v>Ouest BatteriesLB89L5W172R1Z44Commande 4</v>
      </c>
      <c r="AM133" s="222" t="e">
        <f>VLOOKUP(AL133,'Commande Export 2023'!AC:AF,4,FALSE)</f>
        <v>#N/A</v>
      </c>
      <c r="AN133" s="222" t="e">
        <f t="shared" si="44"/>
        <v>#N/A</v>
      </c>
      <c r="AO133" s="222" t="str">
        <f t="shared" si="45"/>
        <v/>
      </c>
      <c r="AP133" s="222" t="e">
        <f>VLOOKUP(AO133,'Price list'!AO:AP,2,FALSE)</f>
        <v>#N/A</v>
      </c>
      <c r="AQ133" s="222" t="str">
        <f t="shared" si="46"/>
        <v/>
      </c>
      <c r="AR133" s="222" t="str">
        <f t="shared" si="47"/>
        <v/>
      </c>
      <c r="AS133" s="665" t="str">
        <f t="shared" si="48"/>
        <v/>
      </c>
      <c r="AT133" s="665">
        <f>SUM($AS$1:AS133)</f>
        <v>7</v>
      </c>
      <c r="AU133" s="665" t="s">
        <v>275</v>
      </c>
      <c r="AV133" s="665">
        <f t="shared" si="40"/>
        <v>0</v>
      </c>
      <c r="AW133" s="666" t="s">
        <v>256</v>
      </c>
      <c r="AX133" s="665">
        <v>153</v>
      </c>
      <c r="AY133" s="665">
        <v>133</v>
      </c>
      <c r="AZ133" s="222" t="str">
        <f t="shared" si="49"/>
        <v/>
      </c>
      <c r="BA133" s="222" t="e">
        <f>VLOOKUP(AZ133,'Price list'!AM:AN,2,FALSE)</f>
        <v>#N/A</v>
      </c>
      <c r="BB133" s="222" t="str">
        <f>IF(ISERROR(VLOOKUP(BA133,'Commande Export 2023'!AC:AG,5,FALSE)),"",VLOOKUP(BA133,'Commande Export 2023'!AC:AG,5,FALSE))</f>
        <v/>
      </c>
      <c r="BC133" s="222" t="str">
        <f t="shared" si="50"/>
        <v>Ouest Batteries</v>
      </c>
    </row>
    <row r="134" spans="28:55" x14ac:dyDescent="0.35">
      <c r="AB134" s="245" t="s">
        <v>1288</v>
      </c>
      <c r="AC134" s="245" t="s">
        <v>256</v>
      </c>
      <c r="AD134" s="245" t="s">
        <v>89</v>
      </c>
      <c r="AE134" s="245" t="s">
        <v>90</v>
      </c>
      <c r="AF134" s="245" t="s">
        <v>48</v>
      </c>
      <c r="AG134" s="245" t="s">
        <v>49</v>
      </c>
      <c r="AH134" s="232" t="s">
        <v>276</v>
      </c>
      <c r="AI134" s="222" t="str">
        <f t="shared" si="41"/>
        <v>Littoral BatteriesLB44B1K072R1S12Commande 4</v>
      </c>
      <c r="AJ134" s="222" t="str">
        <f t="shared" si="42"/>
        <v>P0134</v>
      </c>
      <c r="AK134" s="222" t="e">
        <f>'Commande Export 2023'!AF136</f>
        <v>#N/A</v>
      </c>
      <c r="AL134" s="222" t="str">
        <f t="shared" si="43"/>
        <v>Ouest BatteriesLB44B1K072R1S12Commande 4</v>
      </c>
      <c r="AM134" s="222" t="e">
        <f>VLOOKUP(AL134,'Commande Export 2023'!AC:AF,4,FALSE)</f>
        <v>#N/A</v>
      </c>
      <c r="AN134" s="222" t="e">
        <f t="shared" si="44"/>
        <v>#N/A</v>
      </c>
      <c r="AO134" s="222" t="str">
        <f t="shared" si="45"/>
        <v/>
      </c>
      <c r="AP134" s="222" t="e">
        <f>VLOOKUP(AO134,'Price list'!AO:AP,2,FALSE)</f>
        <v>#N/A</v>
      </c>
      <c r="AQ134" s="222" t="str">
        <f t="shared" si="46"/>
        <v/>
      </c>
      <c r="AR134" s="222" t="str">
        <f t="shared" si="47"/>
        <v/>
      </c>
      <c r="AS134" s="665" t="str">
        <f t="shared" si="48"/>
        <v/>
      </c>
      <c r="AT134" s="665">
        <f>SUM($AS$1:AS134)</f>
        <v>7</v>
      </c>
      <c r="AU134" s="665" t="s">
        <v>276</v>
      </c>
      <c r="AV134" s="665">
        <f t="shared" si="40"/>
        <v>0</v>
      </c>
      <c r="AW134" s="666" t="s">
        <v>256</v>
      </c>
      <c r="AX134" s="665">
        <v>154</v>
      </c>
      <c r="AY134" s="665">
        <v>134</v>
      </c>
      <c r="AZ134" s="222" t="str">
        <f t="shared" si="49"/>
        <v/>
      </c>
      <c r="BA134" s="222" t="e">
        <f>VLOOKUP(AZ134,'Price list'!AM:AN,2,FALSE)</f>
        <v>#N/A</v>
      </c>
      <c r="BB134" s="222" t="str">
        <f>IF(ISERROR(VLOOKUP(BA134,'Commande Export 2023'!AC:AG,5,FALSE)),"",VLOOKUP(BA134,'Commande Export 2023'!AC:AG,5,FALSE))</f>
        <v/>
      </c>
      <c r="BC134" s="222" t="str">
        <f t="shared" si="50"/>
        <v>Ouest Batteries</v>
      </c>
    </row>
    <row r="135" spans="28:55" x14ac:dyDescent="0.35">
      <c r="AB135" s="245" t="s">
        <v>1289</v>
      </c>
      <c r="AC135" s="245" t="s">
        <v>256</v>
      </c>
      <c r="AD135" s="245" t="s">
        <v>92</v>
      </c>
      <c r="AE135" s="245" t="s">
        <v>93</v>
      </c>
      <c r="AF135" s="245" t="s">
        <v>48</v>
      </c>
      <c r="AG135" s="245" t="s">
        <v>49</v>
      </c>
      <c r="AH135" s="232" t="s">
        <v>277</v>
      </c>
      <c r="AI135" s="222" t="str">
        <f t="shared" si="41"/>
        <v>Littoral BatteriesLB44L1K072R1S12Commande 4</v>
      </c>
      <c r="AJ135" s="222" t="str">
        <f t="shared" si="42"/>
        <v>P0135</v>
      </c>
      <c r="AK135" s="222" t="e">
        <f>'Commande Export 2023'!AF137</f>
        <v>#N/A</v>
      </c>
      <c r="AL135" s="222" t="str">
        <f t="shared" si="43"/>
        <v>Ouest BatteriesLB44L1K072R1S12Commande 4</v>
      </c>
      <c r="AM135" s="222" t="str">
        <f>VLOOKUP(AL135,'Commande Export 2023'!AC:AF,4,FALSE)</f>
        <v>P0076</v>
      </c>
      <c r="AN135" s="222" t="e">
        <f t="shared" si="44"/>
        <v>#N/A</v>
      </c>
      <c r="AO135" s="222" t="str">
        <f t="shared" si="45"/>
        <v/>
      </c>
      <c r="AP135" s="222" t="e">
        <f>VLOOKUP(AO135,'Price list'!AO:AP,2,FALSE)</f>
        <v>#N/A</v>
      </c>
      <c r="AQ135" s="222" t="str">
        <f t="shared" si="46"/>
        <v/>
      </c>
      <c r="AR135" s="222" t="str">
        <f t="shared" si="47"/>
        <v/>
      </c>
      <c r="AS135" s="665" t="str">
        <f t="shared" si="48"/>
        <v/>
      </c>
      <c r="AT135" s="665">
        <f>SUM($AS$1:AS135)</f>
        <v>7</v>
      </c>
      <c r="AU135" s="665" t="s">
        <v>277</v>
      </c>
      <c r="AV135" s="665">
        <f t="shared" si="40"/>
        <v>0</v>
      </c>
      <c r="AW135" s="666" t="s">
        <v>256</v>
      </c>
      <c r="AX135" s="665">
        <v>155</v>
      </c>
      <c r="AY135" s="665">
        <v>135</v>
      </c>
      <c r="AZ135" s="222" t="str">
        <f t="shared" si="49"/>
        <v/>
      </c>
      <c r="BA135" s="222" t="e">
        <f>VLOOKUP(AZ135,'Price list'!AM:AN,2,FALSE)</f>
        <v>#N/A</v>
      </c>
      <c r="BB135" s="222" t="str">
        <f>IF(ISERROR(VLOOKUP(BA135,'Commande Export 2023'!AC:AG,5,FALSE)),"",VLOOKUP(BA135,'Commande Export 2023'!AC:AG,5,FALSE))</f>
        <v/>
      </c>
      <c r="BC135" s="222" t="str">
        <f t="shared" si="50"/>
        <v>Ouest Batteries</v>
      </c>
    </row>
    <row r="136" spans="28:55" x14ac:dyDescent="0.35">
      <c r="AB136" s="245" t="s">
        <v>1290</v>
      </c>
      <c r="AC136" s="245" t="s">
        <v>256</v>
      </c>
      <c r="AD136" s="245" t="s">
        <v>95</v>
      </c>
      <c r="AE136" s="245" t="s">
        <v>96</v>
      </c>
      <c r="AF136" s="245" t="s">
        <v>48</v>
      </c>
      <c r="AG136" s="245" t="s">
        <v>49</v>
      </c>
      <c r="AH136" s="232" t="s">
        <v>278</v>
      </c>
      <c r="AI136" s="222" t="str">
        <f t="shared" si="41"/>
        <v>Littoral BatteriesLB55B2K072R1S12Commande 4</v>
      </c>
      <c r="AJ136" s="222" t="str">
        <f t="shared" si="42"/>
        <v>P0136</v>
      </c>
      <c r="AK136" s="222" t="e">
        <f>'Commande Export 2023'!AF138</f>
        <v>#N/A</v>
      </c>
      <c r="AL136" s="222" t="str">
        <f t="shared" si="43"/>
        <v>Ouest BatteriesLB55B2K072R1S12Commande 4</v>
      </c>
      <c r="AM136" s="222" t="e">
        <f>VLOOKUP(AL136,'Commande Export 2023'!AC:AF,4,FALSE)</f>
        <v>#N/A</v>
      </c>
      <c r="AN136" s="222" t="e">
        <f t="shared" si="44"/>
        <v>#N/A</v>
      </c>
      <c r="AO136" s="222" t="str">
        <f t="shared" si="45"/>
        <v/>
      </c>
      <c r="AP136" s="222" t="e">
        <f>VLOOKUP(AO136,'Price list'!AO:AP,2,FALSE)</f>
        <v>#N/A</v>
      </c>
      <c r="AQ136" s="222" t="str">
        <f t="shared" si="46"/>
        <v/>
      </c>
      <c r="AR136" s="222" t="str">
        <f t="shared" si="47"/>
        <v/>
      </c>
      <c r="AS136" s="665" t="str">
        <f t="shared" si="48"/>
        <v/>
      </c>
      <c r="AT136" s="665">
        <f>SUM($AS$1:AS136)</f>
        <v>7</v>
      </c>
      <c r="AU136" s="665" t="s">
        <v>278</v>
      </c>
      <c r="AV136" s="665">
        <f t="shared" si="40"/>
        <v>0</v>
      </c>
      <c r="AW136" s="666" t="s">
        <v>256</v>
      </c>
      <c r="AX136" s="665">
        <v>156</v>
      </c>
      <c r="AY136" s="665">
        <v>136</v>
      </c>
      <c r="AZ136" s="222" t="str">
        <f t="shared" si="49"/>
        <v/>
      </c>
      <c r="BA136" s="222" t="e">
        <f>VLOOKUP(AZ136,'Price list'!AM:AN,2,FALSE)</f>
        <v>#N/A</v>
      </c>
      <c r="BB136" s="222" t="str">
        <f>IF(ISERROR(VLOOKUP(BA136,'Commande Export 2023'!AC:AG,5,FALSE)),"",VLOOKUP(BA136,'Commande Export 2023'!AC:AG,5,FALSE))</f>
        <v/>
      </c>
      <c r="BC136" s="222" t="str">
        <f t="shared" si="50"/>
        <v>Ouest Batteries</v>
      </c>
    </row>
    <row r="137" spans="28:55" x14ac:dyDescent="0.35">
      <c r="AB137" s="245" t="s">
        <v>1291</v>
      </c>
      <c r="AC137" s="245" t="s">
        <v>256</v>
      </c>
      <c r="AD137" s="245" t="s">
        <v>98</v>
      </c>
      <c r="AE137" s="245" t="s">
        <v>99</v>
      </c>
      <c r="AF137" s="245" t="s">
        <v>48</v>
      </c>
      <c r="AG137" s="245" t="s">
        <v>49</v>
      </c>
      <c r="AH137" s="232" t="s">
        <v>279</v>
      </c>
      <c r="AI137" s="222" t="str">
        <f t="shared" si="41"/>
        <v>Littoral BatteriesLB55L2K072R1S12Commande 4</v>
      </c>
      <c r="AJ137" s="222" t="str">
        <f t="shared" si="42"/>
        <v>P0137</v>
      </c>
      <c r="AK137" s="222" t="e">
        <f>'Commande Export 2023'!AF139</f>
        <v>#N/A</v>
      </c>
      <c r="AL137" s="222" t="str">
        <f t="shared" si="43"/>
        <v>Ouest BatteriesLB55L2K072R1S12Commande 4</v>
      </c>
      <c r="AM137" s="222" t="e">
        <f>VLOOKUP(AL137,'Commande Export 2023'!AC:AF,4,FALSE)</f>
        <v>#N/A</v>
      </c>
      <c r="AN137" s="222" t="e">
        <f t="shared" si="44"/>
        <v>#N/A</v>
      </c>
      <c r="AO137" s="222" t="str">
        <f t="shared" si="45"/>
        <v/>
      </c>
      <c r="AP137" s="222" t="e">
        <f>VLOOKUP(AO137,'Price list'!AO:AP,2,FALSE)</f>
        <v>#N/A</v>
      </c>
      <c r="AQ137" s="222" t="str">
        <f t="shared" si="46"/>
        <v/>
      </c>
      <c r="AR137" s="222" t="str">
        <f t="shared" si="47"/>
        <v/>
      </c>
      <c r="AS137" s="665" t="str">
        <f t="shared" si="48"/>
        <v/>
      </c>
      <c r="AT137" s="665">
        <f>SUM($AS$1:AS137)</f>
        <v>7</v>
      </c>
      <c r="AU137" s="665" t="s">
        <v>279</v>
      </c>
      <c r="AV137" s="665">
        <f t="shared" si="40"/>
        <v>0</v>
      </c>
      <c r="AW137" s="666" t="s">
        <v>256</v>
      </c>
      <c r="AX137" s="665">
        <v>157</v>
      </c>
      <c r="AY137" s="665">
        <v>137</v>
      </c>
      <c r="AZ137" s="222" t="str">
        <f t="shared" si="49"/>
        <v/>
      </c>
      <c r="BA137" s="222" t="e">
        <f>VLOOKUP(AZ137,'Price list'!AM:AN,2,FALSE)</f>
        <v>#N/A</v>
      </c>
      <c r="BB137" s="222" t="str">
        <f>IF(ISERROR(VLOOKUP(BA137,'Commande Export 2023'!AC:AG,5,FALSE)),"",VLOOKUP(BA137,'Commande Export 2023'!AC:AG,5,FALSE))</f>
        <v/>
      </c>
      <c r="BC137" s="222" t="str">
        <f t="shared" si="50"/>
        <v>Ouest Batteries</v>
      </c>
    </row>
    <row r="138" spans="28:55" x14ac:dyDescent="0.35">
      <c r="AB138" s="245" t="s">
        <v>1292</v>
      </c>
      <c r="AC138" s="245" t="s">
        <v>256</v>
      </c>
      <c r="AD138" s="245" t="s">
        <v>101</v>
      </c>
      <c r="AE138" s="245" t="s">
        <v>102</v>
      </c>
      <c r="AF138" s="245" t="s">
        <v>48</v>
      </c>
      <c r="AG138" s="245" t="s">
        <v>49</v>
      </c>
      <c r="AH138" s="232" t="s">
        <v>280</v>
      </c>
      <c r="AI138" s="222" t="str">
        <f t="shared" si="41"/>
        <v>Littoral BatteriesLB66B3K072R1S12Commande 4</v>
      </c>
      <c r="AJ138" s="222" t="str">
        <f t="shared" si="42"/>
        <v>P0138</v>
      </c>
      <c r="AK138" s="222" t="e">
        <f>'Commande Export 2023'!AF140</f>
        <v>#N/A</v>
      </c>
      <c r="AL138" s="222" t="str">
        <f t="shared" si="43"/>
        <v>Ouest BatteriesLB66B3K072R1S12Commande 4</v>
      </c>
      <c r="AM138" s="222" t="e">
        <f>VLOOKUP(AL138,'Commande Export 2023'!AC:AF,4,FALSE)</f>
        <v>#N/A</v>
      </c>
      <c r="AN138" s="222" t="e">
        <f t="shared" si="44"/>
        <v>#N/A</v>
      </c>
      <c r="AO138" s="222" t="str">
        <f t="shared" si="45"/>
        <v/>
      </c>
      <c r="AP138" s="222" t="e">
        <f>VLOOKUP(AO138,'Price list'!AO:AP,2,FALSE)</f>
        <v>#N/A</v>
      </c>
      <c r="AQ138" s="222" t="str">
        <f t="shared" si="46"/>
        <v/>
      </c>
      <c r="AR138" s="222" t="str">
        <f t="shared" si="47"/>
        <v/>
      </c>
      <c r="AS138" s="665" t="str">
        <f t="shared" si="48"/>
        <v/>
      </c>
      <c r="AT138" s="665">
        <f>SUM($AS$1:AS138)</f>
        <v>7</v>
      </c>
      <c r="AU138" s="665" t="s">
        <v>280</v>
      </c>
      <c r="AV138" s="665">
        <f t="shared" si="40"/>
        <v>0</v>
      </c>
      <c r="AW138" s="666" t="s">
        <v>256</v>
      </c>
      <c r="AX138" s="665">
        <v>158</v>
      </c>
      <c r="AY138" s="665">
        <v>138</v>
      </c>
      <c r="AZ138" s="222" t="str">
        <f t="shared" si="49"/>
        <v/>
      </c>
      <c r="BA138" s="222" t="e">
        <f>VLOOKUP(AZ138,'Price list'!AM:AN,2,FALSE)</f>
        <v>#N/A</v>
      </c>
      <c r="BB138" s="222" t="str">
        <f>IF(ISERROR(VLOOKUP(BA138,'Commande Export 2023'!AC:AG,5,FALSE)),"",VLOOKUP(BA138,'Commande Export 2023'!AC:AG,5,FALSE))</f>
        <v/>
      </c>
      <c r="BC138" s="222" t="str">
        <f t="shared" si="50"/>
        <v>Ouest Batteries</v>
      </c>
    </row>
    <row r="139" spans="28:55" x14ac:dyDescent="0.35">
      <c r="AB139" s="245" t="s">
        <v>1293</v>
      </c>
      <c r="AC139" s="245" t="s">
        <v>256</v>
      </c>
      <c r="AD139" s="245" t="s">
        <v>104</v>
      </c>
      <c r="AE139" s="245" t="s">
        <v>105</v>
      </c>
      <c r="AF139" s="245" t="s">
        <v>48</v>
      </c>
      <c r="AG139" s="245" t="s">
        <v>49</v>
      </c>
      <c r="AH139" s="232" t="s">
        <v>281</v>
      </c>
      <c r="AI139" s="222" t="str">
        <f t="shared" si="41"/>
        <v>Littoral BatteriesLB66L3K072R1S12Commande 4</v>
      </c>
      <c r="AJ139" s="222" t="str">
        <f t="shared" si="42"/>
        <v>P0139</v>
      </c>
      <c r="AK139" s="222" t="e">
        <f>'Commande Export 2023'!AF141</f>
        <v>#N/A</v>
      </c>
      <c r="AL139" s="222" t="str">
        <f t="shared" si="43"/>
        <v>Ouest BatteriesLB66L3K072R1S12Commande 4</v>
      </c>
      <c r="AM139" s="222" t="e">
        <f>VLOOKUP(AL139,'Commande Export 2023'!AC:AF,4,FALSE)</f>
        <v>#N/A</v>
      </c>
      <c r="AN139" s="222" t="e">
        <f t="shared" si="44"/>
        <v>#N/A</v>
      </c>
      <c r="AO139" s="222" t="str">
        <f t="shared" si="45"/>
        <v/>
      </c>
      <c r="AP139" s="222" t="e">
        <f>VLOOKUP(AO139,'Price list'!AO:AP,2,FALSE)</f>
        <v>#N/A</v>
      </c>
      <c r="AQ139" s="222" t="str">
        <f t="shared" si="46"/>
        <v/>
      </c>
      <c r="AR139" s="222" t="str">
        <f t="shared" si="47"/>
        <v/>
      </c>
      <c r="AS139" s="665" t="str">
        <f t="shared" si="48"/>
        <v/>
      </c>
      <c r="AT139" s="665">
        <f>SUM($AS$1:AS139)</f>
        <v>7</v>
      </c>
      <c r="AU139" s="665" t="s">
        <v>281</v>
      </c>
      <c r="AV139" s="665">
        <f t="shared" si="40"/>
        <v>0</v>
      </c>
      <c r="AW139" s="666" t="s">
        <v>256</v>
      </c>
      <c r="AX139" s="665">
        <v>159</v>
      </c>
      <c r="AY139" s="665">
        <v>139</v>
      </c>
      <c r="AZ139" s="222" t="str">
        <f t="shared" si="49"/>
        <v/>
      </c>
      <c r="BA139" s="222" t="e">
        <f>VLOOKUP(AZ139,'Price list'!AM:AN,2,FALSE)</f>
        <v>#N/A</v>
      </c>
      <c r="BB139" s="222" t="str">
        <f>IF(ISERROR(VLOOKUP(BA139,'Commande Export 2023'!AC:AG,5,FALSE)),"",VLOOKUP(BA139,'Commande Export 2023'!AC:AG,5,FALSE))</f>
        <v/>
      </c>
      <c r="BC139" s="222" t="str">
        <f t="shared" si="50"/>
        <v>Ouest Batteries</v>
      </c>
    </row>
    <row r="140" spans="28:55" x14ac:dyDescent="0.35">
      <c r="AB140" s="245" t="s">
        <v>1294</v>
      </c>
      <c r="AC140" s="245" t="s">
        <v>256</v>
      </c>
      <c r="AD140" s="245" t="s">
        <v>107</v>
      </c>
      <c r="AE140" s="245" t="s">
        <v>108</v>
      </c>
      <c r="AF140" s="245" t="s">
        <v>48</v>
      </c>
      <c r="AG140" s="245" t="s">
        <v>49</v>
      </c>
      <c r="AH140" s="232" t="s">
        <v>282</v>
      </c>
      <c r="AI140" s="222" t="str">
        <f t="shared" si="41"/>
        <v>Littoral BatteriesLB88L5K072R1S12Commande 4</v>
      </c>
      <c r="AJ140" s="222" t="str">
        <f t="shared" si="42"/>
        <v>P0140</v>
      </c>
      <c r="AK140" s="222" t="e">
        <f>'Commande Export 2023'!AF142</f>
        <v>#N/A</v>
      </c>
      <c r="AL140" s="222" t="str">
        <f t="shared" si="43"/>
        <v>Ouest BatteriesLB88L5K072R1S12Commande 4</v>
      </c>
      <c r="AM140" s="222" t="e">
        <f>VLOOKUP(AL140,'Commande Export 2023'!AC:AF,4,FALSE)</f>
        <v>#N/A</v>
      </c>
      <c r="AN140" s="222" t="e">
        <f t="shared" si="44"/>
        <v>#N/A</v>
      </c>
      <c r="AO140" s="222" t="str">
        <f t="shared" si="45"/>
        <v/>
      </c>
      <c r="AP140" s="222" t="e">
        <f>VLOOKUP(AO140,'Price list'!AO:AP,2,FALSE)</f>
        <v>#N/A</v>
      </c>
      <c r="AQ140" s="222" t="str">
        <f t="shared" si="46"/>
        <v/>
      </c>
      <c r="AR140" s="222" t="str">
        <f t="shared" si="47"/>
        <v/>
      </c>
      <c r="AS140" s="665" t="str">
        <f t="shared" si="48"/>
        <v/>
      </c>
      <c r="AT140" s="665">
        <f>SUM($AS$1:AS140)</f>
        <v>7</v>
      </c>
      <c r="AU140" s="665" t="s">
        <v>282</v>
      </c>
      <c r="AV140" s="665">
        <f t="shared" si="40"/>
        <v>0</v>
      </c>
      <c r="AW140" s="666" t="s">
        <v>256</v>
      </c>
      <c r="AX140" s="665">
        <v>160</v>
      </c>
      <c r="AY140" s="665">
        <v>140</v>
      </c>
      <c r="AZ140" s="222" t="str">
        <f t="shared" si="49"/>
        <v/>
      </c>
      <c r="BA140" s="222" t="e">
        <f>VLOOKUP(AZ140,'Price list'!AM:AN,2,FALSE)</f>
        <v>#N/A</v>
      </c>
      <c r="BB140" s="222" t="str">
        <f>IF(ISERROR(VLOOKUP(BA140,'Commande Export 2023'!AC:AG,5,FALSE)),"",VLOOKUP(BA140,'Commande Export 2023'!AC:AG,5,FALSE))</f>
        <v/>
      </c>
      <c r="BC140" s="222" t="str">
        <f t="shared" si="50"/>
        <v>Ouest Batteries</v>
      </c>
    </row>
    <row r="141" spans="28:55" x14ac:dyDescent="0.35">
      <c r="AB141" s="245" t="s">
        <v>256</v>
      </c>
      <c r="AC141" s="245" t="s">
        <v>256</v>
      </c>
      <c r="AH141" s="232" t="s">
        <v>283</v>
      </c>
      <c r="AI141" s="222" t="str">
        <f t="shared" si="41"/>
        <v>Littoral BatteriesCommande 4</v>
      </c>
      <c r="AJ141" s="222" t="str">
        <f t="shared" si="42"/>
        <v>P0141</v>
      </c>
      <c r="AK141" s="222" t="e">
        <f>'Commande Export 2023'!AF143</f>
        <v>#N/A</v>
      </c>
      <c r="AL141" s="222" t="str">
        <f t="shared" si="43"/>
        <v>Ouest BatteriesCommande 4</v>
      </c>
      <c r="AM141" s="222" t="e">
        <f>VLOOKUP(AL141,'Commande Export 2023'!AC:AF,4,FALSE)</f>
        <v>#N/A</v>
      </c>
      <c r="AN141" s="222" t="e">
        <f t="shared" si="44"/>
        <v>#N/A</v>
      </c>
      <c r="AO141" s="222" t="str">
        <f t="shared" si="45"/>
        <v/>
      </c>
      <c r="AP141" s="222" t="e">
        <f>VLOOKUP(AO141,'Price list'!AO:AP,2,FALSE)</f>
        <v>#N/A</v>
      </c>
      <c r="AQ141" s="222" t="str">
        <f t="shared" si="46"/>
        <v/>
      </c>
      <c r="AR141" s="222" t="str">
        <f t="shared" si="47"/>
        <v/>
      </c>
      <c r="AS141" s="665" t="str">
        <f t="shared" si="48"/>
        <v/>
      </c>
      <c r="AT141" s="665">
        <f>SUM($AS$1:AS141)</f>
        <v>7</v>
      </c>
      <c r="AU141" s="665" t="s">
        <v>283</v>
      </c>
      <c r="AV141" s="665">
        <f t="shared" si="40"/>
        <v>0</v>
      </c>
      <c r="AW141" s="666" t="s">
        <v>256</v>
      </c>
      <c r="AX141" s="665">
        <v>161</v>
      </c>
      <c r="AY141" s="665">
        <v>141</v>
      </c>
      <c r="AZ141" s="222" t="str">
        <f t="shared" si="49"/>
        <v/>
      </c>
      <c r="BA141" s="222" t="e">
        <f>VLOOKUP(AZ141,'Price list'!AM:AN,2,FALSE)</f>
        <v>#N/A</v>
      </c>
      <c r="BB141" s="222" t="str">
        <f>IF(ISERROR(VLOOKUP(BA141,'Commande Export 2023'!AC:AG,5,FALSE)),"",VLOOKUP(BA141,'Commande Export 2023'!AC:AG,5,FALSE))</f>
        <v/>
      </c>
      <c r="BC141" s="222" t="str">
        <f t="shared" si="50"/>
        <v>Ouest Batteries</v>
      </c>
    </row>
    <row r="142" spans="28:55" x14ac:dyDescent="0.35">
      <c r="AB142" s="245" t="s">
        <v>256</v>
      </c>
      <c r="AC142" s="245" t="s">
        <v>256</v>
      </c>
      <c r="AH142" s="232" t="s">
        <v>284</v>
      </c>
      <c r="AI142" s="222" t="str">
        <f t="shared" si="41"/>
        <v>Littoral BatteriesCommande 4</v>
      </c>
      <c r="AJ142" s="222" t="str">
        <f t="shared" si="42"/>
        <v>P0142</v>
      </c>
      <c r="AK142" s="222" t="e">
        <f>'Commande Export 2023'!AF144</f>
        <v>#N/A</v>
      </c>
      <c r="AL142" s="222" t="str">
        <f t="shared" si="43"/>
        <v>Ouest BatteriesCommande 4</v>
      </c>
      <c r="AM142" s="222" t="e">
        <f>VLOOKUP(AL142,'Commande Export 2023'!AC:AF,4,FALSE)</f>
        <v>#N/A</v>
      </c>
      <c r="AN142" s="222" t="e">
        <f t="shared" si="44"/>
        <v>#N/A</v>
      </c>
      <c r="AO142" s="222" t="str">
        <f t="shared" si="45"/>
        <v/>
      </c>
      <c r="AP142" s="222" t="e">
        <f>VLOOKUP(AO142,'Price list'!AO:AP,2,FALSE)</f>
        <v>#N/A</v>
      </c>
      <c r="AQ142" s="222" t="str">
        <f t="shared" si="46"/>
        <v/>
      </c>
      <c r="AR142" s="222" t="str">
        <f t="shared" si="47"/>
        <v/>
      </c>
      <c r="AS142" s="665" t="str">
        <f t="shared" si="48"/>
        <v/>
      </c>
      <c r="AT142" s="665">
        <f>SUM($AS$1:AS142)</f>
        <v>7</v>
      </c>
      <c r="AU142" s="665" t="s">
        <v>284</v>
      </c>
      <c r="AV142" s="665">
        <f t="shared" si="40"/>
        <v>0</v>
      </c>
      <c r="AW142" s="666" t="s">
        <v>256</v>
      </c>
      <c r="AX142" s="665">
        <v>162</v>
      </c>
      <c r="AY142" s="665">
        <v>142</v>
      </c>
      <c r="AZ142" s="222" t="str">
        <f t="shared" si="49"/>
        <v/>
      </c>
      <c r="BA142" s="222" t="e">
        <f>VLOOKUP(AZ142,'Price list'!AM:AN,2,FALSE)</f>
        <v>#N/A</v>
      </c>
      <c r="BB142" s="222" t="str">
        <f>IF(ISERROR(VLOOKUP(BA142,'Commande Export 2023'!AC:AG,5,FALSE)),"",VLOOKUP(BA142,'Commande Export 2023'!AC:AG,5,FALSE))</f>
        <v/>
      </c>
      <c r="BC142" s="222" t="str">
        <f t="shared" si="50"/>
        <v>Ouest Batteries</v>
      </c>
    </row>
    <row r="143" spans="28:55" x14ac:dyDescent="0.35">
      <c r="AB143" s="245" t="s">
        <v>256</v>
      </c>
      <c r="AC143" s="245" t="s">
        <v>256</v>
      </c>
      <c r="AH143" s="232" t="s">
        <v>285</v>
      </c>
      <c r="AI143" s="222" t="str">
        <f t="shared" si="41"/>
        <v>Littoral BatteriesCommande 4</v>
      </c>
      <c r="AJ143" s="222" t="str">
        <f t="shared" si="42"/>
        <v>P0143</v>
      </c>
      <c r="AK143" s="222" t="e">
        <f>'Commande Export 2023'!AF145</f>
        <v>#N/A</v>
      </c>
      <c r="AL143" s="222" t="str">
        <f t="shared" si="43"/>
        <v>Ouest BatteriesCommande 4</v>
      </c>
      <c r="AM143" s="222" t="e">
        <f>VLOOKUP(AL143,'Commande Export 2023'!AC:AF,4,FALSE)</f>
        <v>#N/A</v>
      </c>
      <c r="AN143" s="222" t="e">
        <f t="shared" si="44"/>
        <v>#N/A</v>
      </c>
      <c r="AO143" s="222" t="str">
        <f t="shared" si="45"/>
        <v/>
      </c>
      <c r="AP143" s="222" t="e">
        <f>VLOOKUP(AO143,'Price list'!AO:AP,2,FALSE)</f>
        <v>#N/A</v>
      </c>
      <c r="AQ143" s="222" t="str">
        <f t="shared" si="46"/>
        <v/>
      </c>
      <c r="AR143" s="222" t="str">
        <f t="shared" si="47"/>
        <v/>
      </c>
      <c r="AS143" s="665" t="str">
        <f t="shared" si="48"/>
        <v/>
      </c>
      <c r="AT143" s="665">
        <f>SUM($AS$1:AS143)</f>
        <v>7</v>
      </c>
      <c r="AU143" s="665" t="s">
        <v>285</v>
      </c>
      <c r="AV143" s="665">
        <f t="shared" si="40"/>
        <v>0</v>
      </c>
      <c r="AW143" s="666" t="s">
        <v>256</v>
      </c>
      <c r="AX143" s="665">
        <v>163</v>
      </c>
      <c r="AY143" s="665">
        <v>143</v>
      </c>
      <c r="AZ143" s="222" t="str">
        <f t="shared" si="49"/>
        <v/>
      </c>
      <c r="BA143" s="222" t="e">
        <f>VLOOKUP(AZ143,'Price list'!AM:AN,2,FALSE)</f>
        <v>#N/A</v>
      </c>
      <c r="BB143" s="222" t="str">
        <f>IF(ISERROR(VLOOKUP(BA143,'Commande Export 2023'!AC:AG,5,FALSE)),"",VLOOKUP(BA143,'Commande Export 2023'!AC:AG,5,FALSE))</f>
        <v/>
      </c>
      <c r="BC143" s="222" t="str">
        <f t="shared" si="50"/>
        <v>Ouest Batteries</v>
      </c>
    </row>
    <row r="144" spans="28:55" x14ac:dyDescent="0.35">
      <c r="AB144" s="245" t="s">
        <v>256</v>
      </c>
      <c r="AC144" s="245" t="s">
        <v>256</v>
      </c>
      <c r="AH144" s="232" t="s">
        <v>286</v>
      </c>
      <c r="AI144" s="222" t="str">
        <f t="shared" si="41"/>
        <v>Littoral BatteriesCommande 4</v>
      </c>
      <c r="AJ144" s="222" t="str">
        <f t="shared" si="42"/>
        <v>P0144</v>
      </c>
      <c r="AK144" s="222" t="e">
        <f>'Commande Export 2023'!AF146</f>
        <v>#N/A</v>
      </c>
      <c r="AL144" s="222" t="str">
        <f t="shared" si="43"/>
        <v>Ouest BatteriesCommande 4</v>
      </c>
      <c r="AM144" s="222" t="e">
        <f>VLOOKUP(AL144,'Commande Export 2023'!AC:AF,4,FALSE)</f>
        <v>#N/A</v>
      </c>
      <c r="AN144" s="222" t="e">
        <f t="shared" si="44"/>
        <v>#N/A</v>
      </c>
      <c r="AO144" s="222" t="str">
        <f t="shared" si="45"/>
        <v/>
      </c>
      <c r="AP144" s="222" t="e">
        <f>VLOOKUP(AO144,'Price list'!AO:AP,2,FALSE)</f>
        <v>#N/A</v>
      </c>
      <c r="AQ144" s="222" t="str">
        <f t="shared" si="46"/>
        <v/>
      </c>
      <c r="AR144" s="222" t="str">
        <f t="shared" si="47"/>
        <v/>
      </c>
      <c r="AS144" s="665" t="str">
        <f t="shared" si="48"/>
        <v/>
      </c>
      <c r="AT144" s="665">
        <f>SUM($AS$1:AS144)</f>
        <v>7</v>
      </c>
      <c r="AU144" s="665" t="s">
        <v>286</v>
      </c>
      <c r="AV144" s="665">
        <f t="shared" si="40"/>
        <v>0</v>
      </c>
      <c r="AW144" s="666" t="s">
        <v>256</v>
      </c>
      <c r="AX144" s="665">
        <v>164</v>
      </c>
      <c r="AY144" s="665">
        <v>144</v>
      </c>
      <c r="AZ144" s="222" t="str">
        <f t="shared" si="49"/>
        <v/>
      </c>
      <c r="BA144" s="222" t="e">
        <f>VLOOKUP(AZ144,'Price list'!AM:AN,2,FALSE)</f>
        <v>#N/A</v>
      </c>
      <c r="BB144" s="222" t="str">
        <f>IF(ISERROR(VLOOKUP(BA144,'Commande Export 2023'!AC:AG,5,FALSE)),"",VLOOKUP(BA144,'Commande Export 2023'!AC:AG,5,FALSE))</f>
        <v/>
      </c>
      <c r="BC144" s="222" t="str">
        <f t="shared" si="50"/>
        <v>Ouest Batteries</v>
      </c>
    </row>
    <row r="145" spans="28:55" x14ac:dyDescent="0.35">
      <c r="AB145" s="245" t="s">
        <v>256</v>
      </c>
      <c r="AC145" s="245" t="s">
        <v>256</v>
      </c>
      <c r="AH145" s="232" t="s">
        <v>287</v>
      </c>
      <c r="AI145" s="222" t="str">
        <f t="shared" si="41"/>
        <v>Littoral BatteriesCommande 4</v>
      </c>
      <c r="AJ145" s="222" t="str">
        <f t="shared" si="42"/>
        <v>P0145</v>
      </c>
      <c r="AK145" s="222" t="e">
        <f>'Commande Export 2023'!AF147</f>
        <v>#N/A</v>
      </c>
      <c r="AL145" s="222" t="str">
        <f t="shared" si="43"/>
        <v>Ouest BatteriesCommande 4</v>
      </c>
      <c r="AM145" s="222" t="e">
        <f>VLOOKUP(AL145,'Commande Export 2023'!AC:AF,4,FALSE)</f>
        <v>#N/A</v>
      </c>
      <c r="AN145" s="222" t="e">
        <f t="shared" si="44"/>
        <v>#N/A</v>
      </c>
      <c r="AO145" s="222" t="str">
        <f t="shared" si="45"/>
        <v/>
      </c>
      <c r="AP145" s="222" t="e">
        <f>VLOOKUP(AO145,'Price list'!AO:AP,2,FALSE)</f>
        <v>#N/A</v>
      </c>
      <c r="AQ145" s="222" t="str">
        <f t="shared" si="46"/>
        <v/>
      </c>
      <c r="AR145" s="222" t="str">
        <f t="shared" si="47"/>
        <v/>
      </c>
      <c r="AS145" s="665" t="str">
        <f t="shared" si="48"/>
        <v/>
      </c>
      <c r="AT145" s="665">
        <f>SUM($AS$1:AS145)</f>
        <v>7</v>
      </c>
      <c r="AU145" s="665" t="s">
        <v>287</v>
      </c>
      <c r="AV145" s="665">
        <f t="shared" si="40"/>
        <v>0</v>
      </c>
      <c r="AW145" s="666" t="s">
        <v>256</v>
      </c>
      <c r="AX145" s="665">
        <v>165</v>
      </c>
      <c r="AY145" s="665">
        <v>145</v>
      </c>
      <c r="AZ145" s="222" t="str">
        <f t="shared" si="49"/>
        <v/>
      </c>
      <c r="BA145" s="222" t="e">
        <f>VLOOKUP(AZ145,'Price list'!AM:AN,2,FALSE)</f>
        <v>#N/A</v>
      </c>
      <c r="BB145" s="222" t="str">
        <f>IF(ISERROR(VLOOKUP(BA145,'Commande Export 2023'!AC:AG,5,FALSE)),"",VLOOKUP(BA145,'Commande Export 2023'!AC:AG,5,FALSE))</f>
        <v/>
      </c>
      <c r="BC145" s="222" t="str">
        <f t="shared" si="50"/>
        <v>Ouest Batteries</v>
      </c>
    </row>
    <row r="146" spans="28:55" x14ac:dyDescent="0.35">
      <c r="AB146" s="245" t="s">
        <v>256</v>
      </c>
      <c r="AC146" s="245" t="s">
        <v>256</v>
      </c>
      <c r="AH146" s="232" t="s">
        <v>288</v>
      </c>
      <c r="AI146" s="222" t="str">
        <f t="shared" si="41"/>
        <v>Littoral BatteriesCommande 4</v>
      </c>
      <c r="AJ146" s="222" t="str">
        <f t="shared" si="42"/>
        <v>P0146</v>
      </c>
      <c r="AK146" s="222" t="e">
        <f>'Commande Export 2023'!AF148</f>
        <v>#N/A</v>
      </c>
      <c r="AL146" s="222" t="str">
        <f t="shared" si="43"/>
        <v>Ouest BatteriesCommande 4</v>
      </c>
      <c r="AM146" s="222" t="e">
        <f>VLOOKUP(AL146,'Commande Export 2023'!AC:AF,4,FALSE)</f>
        <v>#N/A</v>
      </c>
      <c r="AN146" s="222" t="e">
        <f t="shared" si="44"/>
        <v>#N/A</v>
      </c>
      <c r="AO146" s="222" t="str">
        <f t="shared" si="45"/>
        <v/>
      </c>
      <c r="AP146" s="222" t="e">
        <f>VLOOKUP(AO146,'Price list'!AO:AP,2,FALSE)</f>
        <v>#N/A</v>
      </c>
      <c r="AQ146" s="222" t="str">
        <f t="shared" si="46"/>
        <v/>
      </c>
      <c r="AR146" s="222" t="str">
        <f t="shared" si="47"/>
        <v/>
      </c>
      <c r="AS146" s="665" t="str">
        <f t="shared" si="48"/>
        <v/>
      </c>
      <c r="AT146" s="665">
        <f>SUM($AS$1:AS146)</f>
        <v>7</v>
      </c>
      <c r="AU146" s="665" t="s">
        <v>288</v>
      </c>
      <c r="AV146" s="665">
        <f t="shared" si="40"/>
        <v>0</v>
      </c>
      <c r="AW146" s="666" t="s">
        <v>256</v>
      </c>
      <c r="AX146" s="665">
        <v>166</v>
      </c>
      <c r="AY146" s="665">
        <v>146</v>
      </c>
      <c r="AZ146" s="222" t="str">
        <f t="shared" si="49"/>
        <v/>
      </c>
      <c r="BA146" s="222" t="e">
        <f>VLOOKUP(AZ146,'Price list'!AM:AN,2,FALSE)</f>
        <v>#N/A</v>
      </c>
      <c r="BB146" s="222" t="str">
        <f>IF(ISERROR(VLOOKUP(BA146,'Commande Export 2023'!AC:AG,5,FALSE)),"",VLOOKUP(BA146,'Commande Export 2023'!AC:AG,5,FALSE))</f>
        <v/>
      </c>
      <c r="BC146" s="222" t="str">
        <f t="shared" si="50"/>
        <v>Ouest Batteries</v>
      </c>
    </row>
    <row r="147" spans="28:55" x14ac:dyDescent="0.35">
      <c r="AB147" s="245" t="s">
        <v>256</v>
      </c>
      <c r="AC147" s="245" t="s">
        <v>256</v>
      </c>
      <c r="AH147" s="232" t="s">
        <v>289</v>
      </c>
      <c r="AI147" s="222" t="str">
        <f t="shared" si="41"/>
        <v>Littoral BatteriesCommande 4</v>
      </c>
      <c r="AJ147" s="222" t="str">
        <f t="shared" si="42"/>
        <v>P0147</v>
      </c>
      <c r="AK147" s="222" t="e">
        <f>'Commande Export 2023'!AF149</f>
        <v>#N/A</v>
      </c>
      <c r="AL147" s="222" t="str">
        <f t="shared" si="43"/>
        <v>Ouest BatteriesCommande 4</v>
      </c>
      <c r="AM147" s="222" t="e">
        <f>VLOOKUP(AL147,'Commande Export 2023'!AC:AF,4,FALSE)</f>
        <v>#N/A</v>
      </c>
      <c r="AN147" s="222" t="e">
        <f t="shared" si="44"/>
        <v>#N/A</v>
      </c>
      <c r="AO147" s="222" t="str">
        <f t="shared" si="45"/>
        <v/>
      </c>
      <c r="AP147" s="222" t="e">
        <f>VLOOKUP(AO147,'Price list'!AO:AP,2,FALSE)</f>
        <v>#N/A</v>
      </c>
      <c r="AQ147" s="222" t="str">
        <f t="shared" si="46"/>
        <v/>
      </c>
      <c r="AR147" s="222" t="str">
        <f t="shared" si="47"/>
        <v/>
      </c>
      <c r="AS147" s="665" t="str">
        <f t="shared" si="48"/>
        <v/>
      </c>
      <c r="AT147" s="665">
        <f>SUM($AS$1:AS147)</f>
        <v>7</v>
      </c>
      <c r="AU147" s="665" t="s">
        <v>289</v>
      </c>
      <c r="AV147" s="665">
        <f t="shared" si="40"/>
        <v>0</v>
      </c>
      <c r="AW147" s="666" t="s">
        <v>256</v>
      </c>
      <c r="AX147" s="665">
        <v>167</v>
      </c>
      <c r="AY147" s="665">
        <v>147</v>
      </c>
      <c r="AZ147" s="222" t="str">
        <f t="shared" si="49"/>
        <v/>
      </c>
      <c r="BA147" s="222" t="e">
        <f>VLOOKUP(AZ147,'Price list'!AM:AN,2,FALSE)</f>
        <v>#N/A</v>
      </c>
      <c r="BB147" s="222" t="str">
        <f>IF(ISERROR(VLOOKUP(BA147,'Commande Export 2023'!AC:AG,5,FALSE)),"",VLOOKUP(BA147,'Commande Export 2023'!AC:AG,5,FALSE))</f>
        <v/>
      </c>
      <c r="BC147" s="222" t="str">
        <f t="shared" si="50"/>
        <v>Ouest Batteries</v>
      </c>
    </row>
    <row r="148" spans="28:55" x14ac:dyDescent="0.35">
      <c r="AB148" s="245" t="s">
        <v>256</v>
      </c>
      <c r="AC148" s="245" t="s">
        <v>256</v>
      </c>
      <c r="AH148" s="232" t="s">
        <v>290</v>
      </c>
      <c r="AI148" s="222" t="str">
        <f t="shared" si="41"/>
        <v>Littoral BatteriesCommande 4</v>
      </c>
      <c r="AJ148" s="222" t="str">
        <f t="shared" si="42"/>
        <v>P0148</v>
      </c>
      <c r="AK148" s="222" t="e">
        <f>'Commande Export 2023'!AF150</f>
        <v>#N/A</v>
      </c>
      <c r="AL148" s="222" t="str">
        <f t="shared" si="43"/>
        <v>Ouest BatteriesCommande 4</v>
      </c>
      <c r="AM148" s="222" t="e">
        <f>VLOOKUP(AL148,'Commande Export 2023'!AC:AF,4,FALSE)</f>
        <v>#N/A</v>
      </c>
      <c r="AN148" s="222" t="e">
        <f t="shared" si="44"/>
        <v>#N/A</v>
      </c>
      <c r="AO148" s="222" t="str">
        <f t="shared" si="45"/>
        <v/>
      </c>
      <c r="AP148" s="222" t="e">
        <f>VLOOKUP(AO148,'Price list'!AO:AP,2,FALSE)</f>
        <v>#N/A</v>
      </c>
      <c r="AQ148" s="222" t="str">
        <f t="shared" si="46"/>
        <v/>
      </c>
      <c r="AR148" s="222" t="str">
        <f t="shared" si="47"/>
        <v/>
      </c>
      <c r="AS148" s="665" t="str">
        <f t="shared" si="48"/>
        <v/>
      </c>
      <c r="AT148" s="665">
        <f>SUM($AS$1:AS148)</f>
        <v>7</v>
      </c>
      <c r="AU148" s="665" t="s">
        <v>290</v>
      </c>
      <c r="AV148" s="665">
        <f t="shared" si="40"/>
        <v>0</v>
      </c>
      <c r="AW148" s="666" t="s">
        <v>256</v>
      </c>
      <c r="AX148" s="665">
        <v>168</v>
      </c>
      <c r="AY148" s="665">
        <v>148</v>
      </c>
      <c r="AZ148" s="222" t="str">
        <f t="shared" si="49"/>
        <v/>
      </c>
      <c r="BA148" s="222" t="e">
        <f>VLOOKUP(AZ148,'Price list'!AM:AN,2,FALSE)</f>
        <v>#N/A</v>
      </c>
      <c r="BB148" s="222" t="str">
        <f>IF(ISERROR(VLOOKUP(BA148,'Commande Export 2023'!AC:AG,5,FALSE)),"",VLOOKUP(BA148,'Commande Export 2023'!AC:AG,5,FALSE))</f>
        <v/>
      </c>
      <c r="BC148" s="222" t="str">
        <f t="shared" si="50"/>
        <v>Ouest Batteries</v>
      </c>
    </row>
    <row r="149" spans="28:55" x14ac:dyDescent="0.35">
      <c r="AB149" s="245" t="s">
        <v>256</v>
      </c>
      <c r="AC149" s="245" t="s">
        <v>256</v>
      </c>
      <c r="AH149" s="232" t="s">
        <v>291</v>
      </c>
      <c r="AI149" s="222" t="str">
        <f t="shared" si="41"/>
        <v>Littoral BatteriesCommande 4</v>
      </c>
      <c r="AJ149" s="222" t="str">
        <f t="shared" si="42"/>
        <v>P0149</v>
      </c>
      <c r="AK149" s="222" t="e">
        <f>'Commande Export 2023'!AF151</f>
        <v>#N/A</v>
      </c>
      <c r="AL149" s="222" t="str">
        <f t="shared" si="43"/>
        <v>Ouest BatteriesCommande 4</v>
      </c>
      <c r="AM149" s="222" t="e">
        <f>VLOOKUP(AL149,'Commande Export 2023'!AC:AF,4,FALSE)</f>
        <v>#N/A</v>
      </c>
      <c r="AN149" s="222" t="e">
        <f t="shared" si="44"/>
        <v>#N/A</v>
      </c>
      <c r="AO149" s="222" t="str">
        <f t="shared" si="45"/>
        <v/>
      </c>
      <c r="AP149" s="222" t="e">
        <f>VLOOKUP(AO149,'Price list'!AO:AP,2,FALSE)</f>
        <v>#N/A</v>
      </c>
      <c r="AQ149" s="222" t="str">
        <f t="shared" si="46"/>
        <v/>
      </c>
      <c r="AR149" s="222" t="str">
        <f t="shared" si="47"/>
        <v/>
      </c>
      <c r="AS149" s="665" t="str">
        <f t="shared" si="48"/>
        <v/>
      </c>
      <c r="AT149" s="665">
        <f>SUM($AS$1:AS149)</f>
        <v>7</v>
      </c>
      <c r="AU149" s="665" t="s">
        <v>291</v>
      </c>
      <c r="AV149" s="665">
        <f t="shared" si="40"/>
        <v>0</v>
      </c>
      <c r="AW149" s="666" t="s">
        <v>256</v>
      </c>
      <c r="AX149" s="665">
        <v>169</v>
      </c>
      <c r="AY149" s="665">
        <v>149</v>
      </c>
      <c r="AZ149" s="222" t="str">
        <f t="shared" si="49"/>
        <v/>
      </c>
      <c r="BA149" s="222" t="e">
        <f>VLOOKUP(AZ149,'Price list'!AM:AN,2,FALSE)</f>
        <v>#N/A</v>
      </c>
      <c r="BB149" s="222" t="str">
        <f>IF(ISERROR(VLOOKUP(BA149,'Commande Export 2023'!AC:AG,5,FALSE)),"",VLOOKUP(BA149,'Commande Export 2023'!AC:AG,5,FALSE))</f>
        <v/>
      </c>
      <c r="BC149" s="222" t="str">
        <f t="shared" si="50"/>
        <v>Ouest Batteries</v>
      </c>
    </row>
    <row r="150" spans="28:55" x14ac:dyDescent="0.35">
      <c r="AB150" s="245" t="s">
        <v>256</v>
      </c>
      <c r="AC150" s="245" t="s">
        <v>256</v>
      </c>
      <c r="AH150" s="232" t="s">
        <v>292</v>
      </c>
      <c r="AI150" s="222" t="str">
        <f t="shared" si="41"/>
        <v>Littoral BatteriesCommande 4</v>
      </c>
      <c r="AJ150" s="222" t="str">
        <f t="shared" si="42"/>
        <v>P0150</v>
      </c>
      <c r="AK150" s="222" t="e">
        <f>'Commande Export 2023'!AF152</f>
        <v>#N/A</v>
      </c>
      <c r="AL150" s="222" t="str">
        <f t="shared" si="43"/>
        <v>Ouest BatteriesCommande 4</v>
      </c>
      <c r="AM150" s="222" t="e">
        <f>VLOOKUP(AL150,'Commande Export 2023'!AC:AF,4,FALSE)</f>
        <v>#N/A</v>
      </c>
      <c r="AN150" s="222" t="e">
        <f t="shared" si="44"/>
        <v>#N/A</v>
      </c>
      <c r="AO150" s="222" t="str">
        <f t="shared" si="45"/>
        <v/>
      </c>
      <c r="AP150" s="222" t="e">
        <f>VLOOKUP(AO150,'Price list'!AO:AP,2,FALSE)</f>
        <v>#N/A</v>
      </c>
      <c r="AQ150" s="222" t="str">
        <f t="shared" si="46"/>
        <v/>
      </c>
      <c r="AR150" s="222" t="str">
        <f t="shared" si="47"/>
        <v/>
      </c>
      <c r="AS150" s="665" t="str">
        <f t="shared" si="48"/>
        <v/>
      </c>
      <c r="AT150" s="665">
        <f>SUM($AS$1:AS150)</f>
        <v>7</v>
      </c>
      <c r="AU150" s="665" t="s">
        <v>292</v>
      </c>
      <c r="AV150" s="665">
        <f t="shared" si="40"/>
        <v>0</v>
      </c>
      <c r="AW150" s="666" t="s">
        <v>256</v>
      </c>
      <c r="AX150" s="665">
        <v>170</v>
      </c>
      <c r="AY150" s="665">
        <v>150</v>
      </c>
      <c r="AZ150" s="222" t="str">
        <f t="shared" si="49"/>
        <v/>
      </c>
      <c r="BA150" s="222" t="e">
        <f>VLOOKUP(AZ150,'Price list'!AM:AN,2,FALSE)</f>
        <v>#N/A</v>
      </c>
      <c r="BB150" s="222" t="str">
        <f>IF(ISERROR(VLOOKUP(BA150,'Commande Export 2023'!AC:AG,5,FALSE)),"",VLOOKUP(BA150,'Commande Export 2023'!AC:AG,5,FALSE))</f>
        <v/>
      </c>
      <c r="BC150" s="222" t="str">
        <f t="shared" si="50"/>
        <v>Ouest Batteries</v>
      </c>
    </row>
    <row r="151" spans="28:55" x14ac:dyDescent="0.35">
      <c r="AB151" s="245" t="s">
        <v>1295</v>
      </c>
      <c r="AC151" s="245" t="s">
        <v>294</v>
      </c>
      <c r="AD151" s="245" t="s">
        <v>69</v>
      </c>
      <c r="AE151" s="245" t="s">
        <v>295</v>
      </c>
      <c r="AF151" s="245" t="s">
        <v>48</v>
      </c>
      <c r="AG151" s="245" t="s">
        <v>49</v>
      </c>
      <c r="AH151" s="232" t="s">
        <v>293</v>
      </c>
      <c r="AI151" s="222" t="str">
        <f t="shared" si="41"/>
        <v>BIN SHIHONLB145L1P432R1Commande 4</v>
      </c>
      <c r="AJ151" s="222" t="str">
        <f t="shared" si="42"/>
        <v>P0151</v>
      </c>
      <c r="AK151" s="222" t="e">
        <f>'Commande Export 2023'!AF153</f>
        <v>#N/A</v>
      </c>
      <c r="AL151" s="222" t="str">
        <f t="shared" si="43"/>
        <v>Ouest BatteriesLB145L1P432R1Commande 4</v>
      </c>
      <c r="AM151" s="222" t="e">
        <f>VLOOKUP(AL151,'Commande Export 2023'!AC:AF,4,FALSE)</f>
        <v>#N/A</v>
      </c>
      <c r="AN151" s="222" t="e">
        <f t="shared" si="44"/>
        <v>#N/A</v>
      </c>
      <c r="AO151" s="222" t="str">
        <f t="shared" si="45"/>
        <v/>
      </c>
      <c r="AP151" s="222" t="e">
        <f>VLOOKUP(AO151,'Price list'!AO:AP,2,FALSE)</f>
        <v>#N/A</v>
      </c>
      <c r="AQ151" s="222" t="str">
        <f t="shared" si="46"/>
        <v/>
      </c>
      <c r="AR151" s="222" t="str">
        <f t="shared" si="47"/>
        <v/>
      </c>
      <c r="AS151" s="665" t="str">
        <f t="shared" si="48"/>
        <v/>
      </c>
      <c r="AT151" s="665">
        <f>SUM($AS$1:AS151)</f>
        <v>7</v>
      </c>
      <c r="AU151" s="665" t="s">
        <v>293</v>
      </c>
      <c r="AV151" s="665">
        <f t="shared" si="40"/>
        <v>0</v>
      </c>
      <c r="AW151" s="666" t="s">
        <v>294</v>
      </c>
      <c r="AX151" s="665">
        <v>171</v>
      </c>
      <c r="AY151" s="665">
        <v>151</v>
      </c>
      <c r="AZ151" s="222" t="str">
        <f t="shared" si="49"/>
        <v/>
      </c>
      <c r="BA151" s="222" t="e">
        <f>VLOOKUP(AZ151,'Price list'!AM:AN,2,FALSE)</f>
        <v>#N/A</v>
      </c>
      <c r="BB151" s="222" t="str">
        <f>IF(ISERROR(VLOOKUP(BA151,'Commande Export 2023'!AC:AG,5,FALSE)),"",VLOOKUP(BA151,'Commande Export 2023'!AC:AG,5,FALSE))</f>
        <v/>
      </c>
      <c r="BC151" s="222" t="str">
        <f t="shared" si="50"/>
        <v>Ouest Batteries</v>
      </c>
    </row>
    <row r="152" spans="28:55" x14ac:dyDescent="0.35">
      <c r="AB152" s="245" t="s">
        <v>1296</v>
      </c>
      <c r="AC152" s="245" t="s">
        <v>294</v>
      </c>
      <c r="AD152" s="245" t="s">
        <v>297</v>
      </c>
      <c r="AE152" s="245" t="s">
        <v>298</v>
      </c>
      <c r="AF152" s="245" t="s">
        <v>48</v>
      </c>
      <c r="AG152" s="245" t="s">
        <v>49</v>
      </c>
      <c r="AH152" s="232" t="s">
        <v>296</v>
      </c>
      <c r="AI152" s="222" t="str">
        <f t="shared" si="41"/>
        <v>BIN SHIHONLB156L2P432R1Commande 4</v>
      </c>
      <c r="AJ152" s="222" t="str">
        <f t="shared" si="42"/>
        <v>P0152</v>
      </c>
      <c r="AK152" s="222" t="e">
        <f>'Commande Export 2023'!AF154</f>
        <v>#N/A</v>
      </c>
      <c r="AL152" s="222" t="str">
        <f t="shared" si="43"/>
        <v>Ouest BatteriesLB156L2P432R1Commande 4</v>
      </c>
      <c r="AM152" s="222" t="e">
        <f>VLOOKUP(AL152,'Commande Export 2023'!AC:AF,4,FALSE)</f>
        <v>#N/A</v>
      </c>
      <c r="AN152" s="222" t="e">
        <f t="shared" si="44"/>
        <v>#N/A</v>
      </c>
      <c r="AO152" s="222" t="str">
        <f t="shared" si="45"/>
        <v/>
      </c>
      <c r="AP152" s="222" t="e">
        <f>VLOOKUP(AO152,'Price list'!AO:AP,2,FALSE)</f>
        <v>#N/A</v>
      </c>
      <c r="AQ152" s="222" t="str">
        <f t="shared" si="46"/>
        <v/>
      </c>
      <c r="AR152" s="222" t="str">
        <f t="shared" si="47"/>
        <v/>
      </c>
      <c r="AS152" s="665" t="str">
        <f t="shared" si="48"/>
        <v/>
      </c>
      <c r="AT152" s="665">
        <f>SUM($AS$1:AS152)</f>
        <v>7</v>
      </c>
      <c r="AU152" s="665" t="s">
        <v>296</v>
      </c>
      <c r="AV152" s="665">
        <f t="shared" si="40"/>
        <v>0</v>
      </c>
      <c r="AW152" s="666" t="s">
        <v>294</v>
      </c>
      <c r="AX152" s="665">
        <v>172</v>
      </c>
      <c r="AY152" s="665">
        <v>152</v>
      </c>
      <c r="AZ152" s="222" t="str">
        <f t="shared" si="49"/>
        <v/>
      </c>
      <c r="BA152" s="222" t="e">
        <f>VLOOKUP(AZ152,'Price list'!AM:AN,2,FALSE)</f>
        <v>#N/A</v>
      </c>
      <c r="BB152" s="222" t="str">
        <f>IF(ISERROR(VLOOKUP(BA152,'Commande Export 2023'!AC:AG,5,FALSE)),"",VLOOKUP(BA152,'Commande Export 2023'!AC:AG,5,FALSE))</f>
        <v/>
      </c>
      <c r="BC152" s="222" t="str">
        <f t="shared" si="50"/>
        <v>Ouest Batteries</v>
      </c>
    </row>
    <row r="153" spans="28:55" x14ac:dyDescent="0.35">
      <c r="AB153" s="245" t="s">
        <v>1297</v>
      </c>
      <c r="AC153" s="245" t="s">
        <v>294</v>
      </c>
      <c r="AD153" s="245" t="s">
        <v>53</v>
      </c>
      <c r="AE153" s="245" t="s">
        <v>300</v>
      </c>
      <c r="AF153" s="245" t="s">
        <v>48</v>
      </c>
      <c r="AG153" s="245" t="s">
        <v>49</v>
      </c>
      <c r="AH153" s="232" t="s">
        <v>299</v>
      </c>
      <c r="AI153" s="222" t="str">
        <f t="shared" si="41"/>
        <v>BIN SHIHONLB166L2P432R1Commande 4</v>
      </c>
      <c r="AJ153" s="222" t="str">
        <f t="shared" si="42"/>
        <v>P0153</v>
      </c>
      <c r="AK153" s="222" t="e">
        <f>'Commande Export 2023'!AF155</f>
        <v>#N/A</v>
      </c>
      <c r="AL153" s="222" t="str">
        <f t="shared" si="43"/>
        <v>Ouest BatteriesLB166L2P432R1Commande 4</v>
      </c>
      <c r="AM153" s="222" t="e">
        <f>VLOOKUP(AL153,'Commande Export 2023'!AC:AF,4,FALSE)</f>
        <v>#N/A</v>
      </c>
      <c r="AN153" s="222" t="e">
        <f t="shared" si="44"/>
        <v>#N/A</v>
      </c>
      <c r="AO153" s="222" t="str">
        <f t="shared" si="45"/>
        <v/>
      </c>
      <c r="AP153" s="222" t="e">
        <f>VLOOKUP(AO153,'Price list'!AO:AP,2,FALSE)</f>
        <v>#N/A</v>
      </c>
      <c r="AQ153" s="222" t="str">
        <f t="shared" si="46"/>
        <v/>
      </c>
      <c r="AR153" s="222" t="str">
        <f t="shared" si="47"/>
        <v/>
      </c>
      <c r="AS153" s="665" t="str">
        <f t="shared" si="48"/>
        <v/>
      </c>
      <c r="AT153" s="665">
        <f>SUM($AS$1:AS153)</f>
        <v>7</v>
      </c>
      <c r="AU153" s="665" t="s">
        <v>299</v>
      </c>
      <c r="AV153" s="665">
        <f t="shared" si="40"/>
        <v>0</v>
      </c>
      <c r="AW153" s="666" t="s">
        <v>294</v>
      </c>
      <c r="AX153" s="665">
        <v>173</v>
      </c>
      <c r="AY153" s="665">
        <v>153</v>
      </c>
      <c r="AZ153" s="222" t="str">
        <f t="shared" si="49"/>
        <v/>
      </c>
      <c r="BA153" s="222" t="e">
        <f>VLOOKUP(AZ153,'Price list'!AM:AN,2,FALSE)</f>
        <v>#N/A</v>
      </c>
      <c r="BB153" s="222" t="str">
        <f>IF(ISERROR(VLOOKUP(BA153,'Commande Export 2023'!AC:AG,5,FALSE)),"",VLOOKUP(BA153,'Commande Export 2023'!AC:AG,5,FALSE))</f>
        <v/>
      </c>
      <c r="BC153" s="222" t="str">
        <f t="shared" si="50"/>
        <v>Ouest Batteries</v>
      </c>
    </row>
    <row r="154" spans="28:55" x14ac:dyDescent="0.35">
      <c r="AB154" s="245" t="s">
        <v>1298</v>
      </c>
      <c r="AC154" s="245" t="s">
        <v>294</v>
      </c>
      <c r="AD154" s="245" t="s">
        <v>302</v>
      </c>
      <c r="AE154" s="245" t="s">
        <v>303</v>
      </c>
      <c r="AF154" s="245" t="s">
        <v>48</v>
      </c>
      <c r="AG154" s="245" t="s">
        <v>49</v>
      </c>
      <c r="AH154" s="232" t="s">
        <v>301</v>
      </c>
      <c r="AI154" s="222" t="str">
        <f t="shared" si="41"/>
        <v>BIN SHIHONLB167L3P432R1Commande 4</v>
      </c>
      <c r="AJ154" s="222" t="str">
        <f t="shared" si="42"/>
        <v>P0154</v>
      </c>
      <c r="AK154" s="222" t="e">
        <f>'Commande Export 2023'!AF156</f>
        <v>#N/A</v>
      </c>
      <c r="AL154" s="222" t="str">
        <f t="shared" si="43"/>
        <v>Ouest BatteriesLB167L3P432R1Commande 4</v>
      </c>
      <c r="AM154" s="222" t="e">
        <f>VLOOKUP(AL154,'Commande Export 2023'!AC:AF,4,FALSE)</f>
        <v>#N/A</v>
      </c>
      <c r="AN154" s="222" t="e">
        <f t="shared" si="44"/>
        <v>#N/A</v>
      </c>
      <c r="AO154" s="222" t="str">
        <f t="shared" si="45"/>
        <v/>
      </c>
      <c r="AP154" s="222" t="e">
        <f>VLOOKUP(AO154,'Price list'!AO:AP,2,FALSE)</f>
        <v>#N/A</v>
      </c>
      <c r="AQ154" s="222" t="str">
        <f t="shared" si="46"/>
        <v/>
      </c>
      <c r="AR154" s="222" t="str">
        <f t="shared" si="47"/>
        <v/>
      </c>
      <c r="AS154" s="665" t="str">
        <f t="shared" si="48"/>
        <v/>
      </c>
      <c r="AT154" s="665">
        <f>SUM($AS$1:AS154)</f>
        <v>7</v>
      </c>
      <c r="AU154" s="665" t="s">
        <v>301</v>
      </c>
      <c r="AV154" s="665">
        <f t="shared" si="40"/>
        <v>0</v>
      </c>
      <c r="AW154" s="666" t="s">
        <v>294</v>
      </c>
      <c r="AX154" s="665">
        <v>174</v>
      </c>
      <c r="AY154" s="665">
        <v>154</v>
      </c>
      <c r="AZ154" s="222" t="str">
        <f t="shared" si="49"/>
        <v/>
      </c>
      <c r="BA154" s="222" t="e">
        <f>VLOOKUP(AZ154,'Price list'!AM:AN,2,FALSE)</f>
        <v>#N/A</v>
      </c>
      <c r="BB154" s="222" t="str">
        <f>IF(ISERROR(VLOOKUP(BA154,'Commande Export 2023'!AC:AG,5,FALSE)),"",VLOOKUP(BA154,'Commande Export 2023'!AC:AG,5,FALSE))</f>
        <v/>
      </c>
      <c r="BC154" s="222" t="str">
        <f t="shared" si="50"/>
        <v>Ouest Batteries</v>
      </c>
    </row>
    <row r="155" spans="28:55" x14ac:dyDescent="0.35">
      <c r="AB155" s="245" t="s">
        <v>1299</v>
      </c>
      <c r="AC155" s="245" t="s">
        <v>294</v>
      </c>
      <c r="AD155" s="245" t="s">
        <v>83</v>
      </c>
      <c r="AE155" s="245" t="s">
        <v>305</v>
      </c>
      <c r="AF155" s="245" t="s">
        <v>48</v>
      </c>
      <c r="AG155" s="245" t="s">
        <v>49</v>
      </c>
      <c r="AH155" s="232" t="s">
        <v>304</v>
      </c>
      <c r="AI155" s="222" t="str">
        <f t="shared" si="41"/>
        <v>BIN SHIHONLB177L3P432R1Commande 4</v>
      </c>
      <c r="AJ155" s="222" t="str">
        <f t="shared" si="42"/>
        <v>P0155</v>
      </c>
      <c r="AK155" s="222" t="e">
        <f>'Commande Export 2023'!AF157</f>
        <v>#N/A</v>
      </c>
      <c r="AL155" s="222" t="str">
        <f t="shared" si="43"/>
        <v>Ouest BatteriesLB177L3P432R1Commande 4</v>
      </c>
      <c r="AM155" s="222" t="e">
        <f>VLOOKUP(AL155,'Commande Export 2023'!AC:AF,4,FALSE)</f>
        <v>#N/A</v>
      </c>
      <c r="AN155" s="222" t="e">
        <f t="shared" si="44"/>
        <v>#N/A</v>
      </c>
      <c r="AO155" s="222" t="str">
        <f t="shared" si="45"/>
        <v/>
      </c>
      <c r="AP155" s="222" t="e">
        <f>VLOOKUP(AO155,'Price list'!AO:AP,2,FALSE)</f>
        <v>#N/A</v>
      </c>
      <c r="AQ155" s="222" t="str">
        <f t="shared" si="46"/>
        <v/>
      </c>
      <c r="AR155" s="222" t="str">
        <f t="shared" si="47"/>
        <v/>
      </c>
      <c r="AS155" s="665" t="str">
        <f t="shared" si="48"/>
        <v/>
      </c>
      <c r="AT155" s="665">
        <f>SUM($AS$1:AS155)</f>
        <v>7</v>
      </c>
      <c r="AU155" s="665" t="s">
        <v>304</v>
      </c>
      <c r="AV155" s="665">
        <f t="shared" si="40"/>
        <v>0</v>
      </c>
      <c r="AW155" s="666" t="s">
        <v>294</v>
      </c>
      <c r="AX155" s="665">
        <v>175</v>
      </c>
      <c r="AY155" s="665">
        <v>155</v>
      </c>
      <c r="AZ155" s="222" t="str">
        <f t="shared" si="49"/>
        <v/>
      </c>
      <c r="BA155" s="222" t="e">
        <f>VLOOKUP(AZ155,'Price list'!AM:AN,2,FALSE)</f>
        <v>#N/A</v>
      </c>
      <c r="BB155" s="222" t="str">
        <f>IF(ISERROR(VLOOKUP(BA155,'Commande Export 2023'!AC:AG,5,FALSE)),"",VLOOKUP(BA155,'Commande Export 2023'!AC:AG,5,FALSE))</f>
        <v/>
      </c>
      <c r="BC155" s="222" t="str">
        <f t="shared" si="50"/>
        <v>Ouest Batteries</v>
      </c>
    </row>
    <row r="156" spans="28:55" x14ac:dyDescent="0.35">
      <c r="AB156" s="245" t="s">
        <v>1300</v>
      </c>
      <c r="AC156" s="245" t="s">
        <v>294</v>
      </c>
      <c r="AD156" s="245" t="s">
        <v>307</v>
      </c>
      <c r="AE156" s="245" t="s">
        <v>308</v>
      </c>
      <c r="AF156" s="245" t="s">
        <v>48</v>
      </c>
      <c r="AG156" s="245" t="s">
        <v>49</v>
      </c>
      <c r="AH156" s="232" t="s">
        <v>306</v>
      </c>
      <c r="AI156" s="222" t="str">
        <f t="shared" si="41"/>
        <v>BIN SHIHONLB189L5P432R1Commande 4</v>
      </c>
      <c r="AJ156" s="222" t="str">
        <f t="shared" si="42"/>
        <v>P0156</v>
      </c>
      <c r="AK156" s="222" t="e">
        <f>'Commande Export 2023'!AF158</f>
        <v>#N/A</v>
      </c>
      <c r="AL156" s="222" t="str">
        <f t="shared" si="43"/>
        <v>Ouest BatteriesLB189L5P432R1Commande 4</v>
      </c>
      <c r="AM156" s="222" t="e">
        <f>VLOOKUP(AL156,'Commande Export 2023'!AC:AF,4,FALSE)</f>
        <v>#N/A</v>
      </c>
      <c r="AN156" s="222" t="e">
        <f t="shared" si="44"/>
        <v>#N/A</v>
      </c>
      <c r="AO156" s="222" t="str">
        <f t="shared" si="45"/>
        <v/>
      </c>
      <c r="AP156" s="222" t="e">
        <f>VLOOKUP(AO156,'Price list'!AO:AP,2,FALSE)</f>
        <v>#N/A</v>
      </c>
      <c r="AQ156" s="222" t="str">
        <f t="shared" si="46"/>
        <v/>
      </c>
      <c r="AR156" s="222" t="str">
        <f t="shared" si="47"/>
        <v/>
      </c>
      <c r="AS156" s="665" t="str">
        <f t="shared" si="48"/>
        <v/>
      </c>
      <c r="AT156" s="665">
        <f>SUM($AS$1:AS156)</f>
        <v>7</v>
      </c>
      <c r="AU156" s="665" t="s">
        <v>306</v>
      </c>
      <c r="AV156" s="665">
        <f t="shared" si="40"/>
        <v>0</v>
      </c>
      <c r="AW156" s="666" t="s">
        <v>294</v>
      </c>
      <c r="AX156" s="665">
        <v>176</v>
      </c>
      <c r="AY156" s="665">
        <v>156</v>
      </c>
      <c r="AZ156" s="222" t="str">
        <f t="shared" si="49"/>
        <v/>
      </c>
      <c r="BA156" s="222" t="e">
        <f>VLOOKUP(AZ156,'Price list'!AM:AN,2,FALSE)</f>
        <v>#N/A</v>
      </c>
      <c r="BB156" s="222" t="str">
        <f>IF(ISERROR(VLOOKUP(BA156,'Commande Export 2023'!AC:AG,5,FALSE)),"",VLOOKUP(BA156,'Commande Export 2023'!AC:AG,5,FALSE))</f>
        <v/>
      </c>
      <c r="BC156" s="222" t="str">
        <f t="shared" si="50"/>
        <v>Ouest Batteries</v>
      </c>
    </row>
    <row r="157" spans="28:55" x14ac:dyDescent="0.35">
      <c r="AB157" s="245" t="s">
        <v>1301</v>
      </c>
      <c r="AC157" s="245" t="s">
        <v>294</v>
      </c>
      <c r="AD157" s="245" t="s">
        <v>310</v>
      </c>
      <c r="AE157" s="245" t="s">
        <v>311</v>
      </c>
      <c r="AF157" s="245" t="s">
        <v>48</v>
      </c>
      <c r="AG157" s="245" t="s">
        <v>49</v>
      </c>
      <c r="AH157" s="232" t="s">
        <v>309</v>
      </c>
      <c r="AI157" s="222" t="str">
        <f t="shared" si="41"/>
        <v>BIN SHIHONLB190L5P432R1Commande 4</v>
      </c>
      <c r="AJ157" s="222" t="str">
        <f t="shared" si="42"/>
        <v>P0157</v>
      </c>
      <c r="AK157" s="222" t="e">
        <f>'Commande Export 2023'!AF159</f>
        <v>#N/A</v>
      </c>
      <c r="AL157" s="222" t="str">
        <f t="shared" si="43"/>
        <v>Ouest BatteriesLB190L5P432R1Commande 4</v>
      </c>
      <c r="AM157" s="222" t="e">
        <f>VLOOKUP(AL157,'Commande Export 2023'!AC:AF,4,FALSE)</f>
        <v>#N/A</v>
      </c>
      <c r="AN157" s="222" t="e">
        <f t="shared" si="44"/>
        <v>#N/A</v>
      </c>
      <c r="AO157" s="222" t="str">
        <f t="shared" si="45"/>
        <v/>
      </c>
      <c r="AP157" s="222" t="e">
        <f>VLOOKUP(AO157,'Price list'!AO:AP,2,FALSE)</f>
        <v>#N/A</v>
      </c>
      <c r="AQ157" s="222" t="str">
        <f t="shared" si="46"/>
        <v/>
      </c>
      <c r="AR157" s="222" t="str">
        <f t="shared" si="47"/>
        <v/>
      </c>
      <c r="AS157" s="665" t="str">
        <f t="shared" si="48"/>
        <v/>
      </c>
      <c r="AT157" s="665">
        <f>SUM($AS$1:AS157)</f>
        <v>7</v>
      </c>
      <c r="AU157" s="665" t="s">
        <v>309</v>
      </c>
      <c r="AV157" s="665">
        <f t="shared" si="40"/>
        <v>0</v>
      </c>
      <c r="AW157" s="666" t="s">
        <v>294</v>
      </c>
      <c r="AX157" s="665">
        <v>177</v>
      </c>
      <c r="AY157" s="665">
        <v>157</v>
      </c>
      <c r="AZ157" s="222" t="str">
        <f t="shared" si="49"/>
        <v/>
      </c>
      <c r="BA157" s="222" t="e">
        <f>VLOOKUP(AZ157,'Price list'!AM:AN,2,FALSE)</f>
        <v>#N/A</v>
      </c>
      <c r="BB157" s="222" t="str">
        <f>IF(ISERROR(VLOOKUP(BA157,'Commande Export 2023'!AC:AG,5,FALSE)),"",VLOOKUP(BA157,'Commande Export 2023'!AC:AG,5,FALSE))</f>
        <v/>
      </c>
      <c r="BC157" s="222" t="str">
        <f t="shared" si="50"/>
        <v>Ouest Batteries</v>
      </c>
    </row>
    <row r="158" spans="28:55" x14ac:dyDescent="0.35">
      <c r="AB158" s="245" t="s">
        <v>1302</v>
      </c>
      <c r="AC158" s="245" t="s">
        <v>294</v>
      </c>
      <c r="AD158" s="245" t="s">
        <v>313</v>
      </c>
      <c r="AE158" s="245" t="s">
        <v>314</v>
      </c>
      <c r="AF158" s="245" t="s">
        <v>48</v>
      </c>
      <c r="AG158" s="245" t="s">
        <v>315</v>
      </c>
      <c r="AH158" s="232" t="s">
        <v>312</v>
      </c>
      <c r="AI158" s="222" t="str">
        <f t="shared" si="41"/>
        <v>BIN SHIHONE45J3P002R1S13Commande 4</v>
      </c>
      <c r="AJ158" s="222" t="str">
        <f t="shared" si="42"/>
        <v>P0158</v>
      </c>
      <c r="AK158" s="222" t="e">
        <f>'Commande Export 2023'!AF160</f>
        <v>#N/A</v>
      </c>
      <c r="AL158" s="222" t="str">
        <f t="shared" si="43"/>
        <v>Ouest BatteriesE45J3P002R1S13Commande 4</v>
      </c>
      <c r="AM158" s="222" t="e">
        <f>VLOOKUP(AL158,'Commande Export 2023'!AC:AF,4,FALSE)</f>
        <v>#N/A</v>
      </c>
      <c r="AN158" s="222" t="e">
        <f t="shared" si="44"/>
        <v>#N/A</v>
      </c>
      <c r="AO158" s="222" t="str">
        <f t="shared" si="45"/>
        <v/>
      </c>
      <c r="AP158" s="222" t="e">
        <f>VLOOKUP(AO158,'Price list'!AO:AP,2,FALSE)</f>
        <v>#N/A</v>
      </c>
      <c r="AQ158" s="222" t="str">
        <f t="shared" si="46"/>
        <v/>
      </c>
      <c r="AR158" s="222" t="str">
        <f t="shared" si="47"/>
        <v/>
      </c>
      <c r="AS158" s="665" t="str">
        <f t="shared" si="48"/>
        <v/>
      </c>
      <c r="AT158" s="665">
        <f>SUM($AS$1:AS158)</f>
        <v>7</v>
      </c>
      <c r="AU158" s="665" t="s">
        <v>312</v>
      </c>
      <c r="AV158" s="665">
        <f t="shared" si="40"/>
        <v>0</v>
      </c>
      <c r="AW158" s="666" t="s">
        <v>294</v>
      </c>
      <c r="AX158" s="665">
        <v>178</v>
      </c>
      <c r="AY158" s="665">
        <v>158</v>
      </c>
      <c r="AZ158" s="222" t="str">
        <f t="shared" si="49"/>
        <v/>
      </c>
      <c r="BA158" s="222" t="e">
        <f>VLOOKUP(AZ158,'Price list'!AM:AN,2,FALSE)</f>
        <v>#N/A</v>
      </c>
      <c r="BB158" s="222" t="str">
        <f>IF(ISERROR(VLOOKUP(BA158,'Commande Export 2023'!AC:AG,5,FALSE)),"",VLOOKUP(BA158,'Commande Export 2023'!AC:AG,5,FALSE))</f>
        <v/>
      </c>
      <c r="BC158" s="222" t="str">
        <f t="shared" si="50"/>
        <v>Ouest Batteries</v>
      </c>
    </row>
    <row r="159" spans="28:55" x14ac:dyDescent="0.35">
      <c r="AB159" s="245" t="s">
        <v>1303</v>
      </c>
      <c r="AC159" s="245" t="s">
        <v>294</v>
      </c>
      <c r="AD159" s="245" t="s">
        <v>318</v>
      </c>
      <c r="AE159" s="245" t="s">
        <v>319</v>
      </c>
      <c r="AF159" s="245" t="s">
        <v>111</v>
      </c>
      <c r="AG159" s="245" t="s">
        <v>315</v>
      </c>
      <c r="AH159" s="232" t="s">
        <v>317</v>
      </c>
      <c r="AI159" s="222" t="str">
        <f t="shared" si="41"/>
        <v>BIN SHIHONE45J3P002L1S13Commande 4</v>
      </c>
      <c r="AJ159" s="222" t="str">
        <f t="shared" si="42"/>
        <v>P0159</v>
      </c>
      <c r="AK159" s="222" t="e">
        <f>'Commande Export 2023'!AF161</f>
        <v>#N/A</v>
      </c>
      <c r="AL159" s="222" t="str">
        <f t="shared" si="43"/>
        <v>Ouest BatteriesE45J3P002L1S13Commande 4</v>
      </c>
      <c r="AM159" s="222" t="e">
        <f>VLOOKUP(AL159,'Commande Export 2023'!AC:AF,4,FALSE)</f>
        <v>#N/A</v>
      </c>
      <c r="AN159" s="222" t="e">
        <f t="shared" si="44"/>
        <v>#N/A</v>
      </c>
      <c r="AO159" s="222" t="str">
        <f t="shared" si="45"/>
        <v/>
      </c>
      <c r="AP159" s="222" t="e">
        <f>VLOOKUP(AO159,'Price list'!AO:AP,2,FALSE)</f>
        <v>#N/A</v>
      </c>
      <c r="AQ159" s="222" t="str">
        <f t="shared" si="46"/>
        <v/>
      </c>
      <c r="AR159" s="222" t="str">
        <f t="shared" si="47"/>
        <v/>
      </c>
      <c r="AS159" s="665" t="str">
        <f t="shared" si="48"/>
        <v/>
      </c>
      <c r="AT159" s="665">
        <f>SUM($AS$1:AS159)</f>
        <v>7</v>
      </c>
      <c r="AU159" s="665" t="s">
        <v>317</v>
      </c>
      <c r="AV159" s="665">
        <f t="shared" si="40"/>
        <v>0</v>
      </c>
      <c r="AW159" s="666" t="s">
        <v>294</v>
      </c>
      <c r="AX159" s="665">
        <v>179</v>
      </c>
      <c r="AY159" s="665">
        <v>159</v>
      </c>
      <c r="AZ159" s="222" t="str">
        <f t="shared" si="49"/>
        <v/>
      </c>
      <c r="BA159" s="222" t="e">
        <f>VLOOKUP(AZ159,'Price list'!AM:AN,2,FALSE)</f>
        <v>#N/A</v>
      </c>
      <c r="BB159" s="222" t="str">
        <f>IF(ISERROR(VLOOKUP(BA159,'Commande Export 2023'!AC:AG,5,FALSE)),"",VLOOKUP(BA159,'Commande Export 2023'!AC:AG,5,FALSE))</f>
        <v/>
      </c>
      <c r="BC159" s="222" t="str">
        <f t="shared" si="50"/>
        <v>Ouest Batteries</v>
      </c>
    </row>
    <row r="160" spans="28:55" x14ac:dyDescent="0.35">
      <c r="AB160" s="245" t="s">
        <v>1304</v>
      </c>
      <c r="AC160" s="245" t="s">
        <v>294</v>
      </c>
      <c r="AD160" s="245" t="s">
        <v>321</v>
      </c>
      <c r="AE160" s="245" t="s">
        <v>322</v>
      </c>
      <c r="AF160" s="245" t="s">
        <v>48</v>
      </c>
      <c r="AG160" s="245" t="s">
        <v>315</v>
      </c>
      <c r="AH160" s="232" t="s">
        <v>320</v>
      </c>
      <c r="AI160" s="222" t="str">
        <f t="shared" si="41"/>
        <v>BIN SHIHONE56J4P002R1S13Commande 4</v>
      </c>
      <c r="AJ160" s="222" t="str">
        <f t="shared" si="42"/>
        <v>P0160</v>
      </c>
      <c r="AK160" s="222" t="e">
        <f>'Commande Export 2023'!AF162</f>
        <v>#N/A</v>
      </c>
      <c r="AL160" s="222" t="str">
        <f t="shared" si="43"/>
        <v>Ouest BatteriesE56J4P002R1S13Commande 4</v>
      </c>
      <c r="AM160" s="222" t="e">
        <f>VLOOKUP(AL160,'Commande Export 2023'!AC:AF,4,FALSE)</f>
        <v>#N/A</v>
      </c>
      <c r="AN160" s="222" t="e">
        <f t="shared" si="44"/>
        <v>#N/A</v>
      </c>
      <c r="AO160" s="222" t="str">
        <f t="shared" si="45"/>
        <v/>
      </c>
      <c r="AP160" s="222" t="e">
        <f>VLOOKUP(AO160,'Price list'!AO:AP,2,FALSE)</f>
        <v>#N/A</v>
      </c>
      <c r="AQ160" s="222" t="str">
        <f t="shared" si="46"/>
        <v/>
      </c>
      <c r="AR160" s="222" t="str">
        <f t="shared" si="47"/>
        <v/>
      </c>
      <c r="AS160" s="665" t="str">
        <f t="shared" si="48"/>
        <v/>
      </c>
      <c r="AT160" s="665">
        <f>SUM($AS$1:AS160)</f>
        <v>7</v>
      </c>
      <c r="AU160" s="665" t="s">
        <v>320</v>
      </c>
      <c r="AV160" s="665">
        <f t="shared" si="40"/>
        <v>0</v>
      </c>
      <c r="AW160" s="666" t="s">
        <v>294</v>
      </c>
      <c r="AX160" s="665">
        <v>180</v>
      </c>
      <c r="AY160" s="665">
        <v>160</v>
      </c>
      <c r="AZ160" s="222" t="str">
        <f t="shared" si="49"/>
        <v/>
      </c>
      <c r="BA160" s="222" t="e">
        <f>VLOOKUP(AZ160,'Price list'!AM:AN,2,FALSE)</f>
        <v>#N/A</v>
      </c>
      <c r="BB160" s="222" t="str">
        <f>IF(ISERROR(VLOOKUP(BA160,'Commande Export 2023'!AC:AG,5,FALSE)),"",VLOOKUP(BA160,'Commande Export 2023'!AC:AG,5,FALSE))</f>
        <v/>
      </c>
      <c r="BC160" s="222" t="str">
        <f t="shared" si="50"/>
        <v>Ouest Batteries</v>
      </c>
    </row>
    <row r="161" spans="28:55" x14ac:dyDescent="0.35">
      <c r="AB161" s="245" t="s">
        <v>1305</v>
      </c>
      <c r="AC161" s="245" t="s">
        <v>294</v>
      </c>
      <c r="AD161" s="245" t="s">
        <v>325</v>
      </c>
      <c r="AE161" s="245" t="s">
        <v>326</v>
      </c>
      <c r="AF161" s="245" t="s">
        <v>111</v>
      </c>
      <c r="AG161" s="245" t="s">
        <v>315</v>
      </c>
      <c r="AH161" s="232" t="s">
        <v>324</v>
      </c>
      <c r="AI161" s="222" t="str">
        <f t="shared" si="41"/>
        <v>BIN SHIHONE56J4P002L1S13Commande 4</v>
      </c>
      <c r="AJ161" s="222" t="str">
        <f t="shared" si="42"/>
        <v>P0161</v>
      </c>
      <c r="AK161" s="222" t="e">
        <f>'Commande Export 2023'!AF163</f>
        <v>#N/A</v>
      </c>
      <c r="AL161" s="222" t="str">
        <f t="shared" si="43"/>
        <v>Ouest BatteriesE56J4P002L1S13Commande 4</v>
      </c>
      <c r="AM161" s="222" t="e">
        <f>VLOOKUP(AL161,'Commande Export 2023'!AC:AF,4,FALSE)</f>
        <v>#N/A</v>
      </c>
      <c r="AN161" s="222" t="e">
        <f t="shared" si="44"/>
        <v>#N/A</v>
      </c>
      <c r="AO161" s="222" t="str">
        <f t="shared" si="45"/>
        <v/>
      </c>
      <c r="AP161" s="222" t="e">
        <f>VLOOKUP(AO161,'Price list'!AO:AP,2,FALSE)</f>
        <v>#N/A</v>
      </c>
      <c r="AQ161" s="222" t="str">
        <f t="shared" si="46"/>
        <v/>
      </c>
      <c r="AR161" s="222" t="str">
        <f t="shared" si="47"/>
        <v/>
      </c>
      <c r="AS161" s="665" t="str">
        <f t="shared" si="48"/>
        <v/>
      </c>
      <c r="AT161" s="665">
        <f>SUM($AS$1:AS161)</f>
        <v>7</v>
      </c>
      <c r="AU161" s="665" t="s">
        <v>324</v>
      </c>
      <c r="AV161" s="665">
        <f t="shared" si="40"/>
        <v>0</v>
      </c>
      <c r="AW161" s="666" t="s">
        <v>294</v>
      </c>
      <c r="AX161" s="665">
        <v>181</v>
      </c>
      <c r="AY161" s="665">
        <v>161</v>
      </c>
      <c r="AZ161" s="222" t="str">
        <f t="shared" si="49"/>
        <v/>
      </c>
      <c r="BA161" s="222" t="e">
        <f>VLOOKUP(AZ161,'Price list'!AM:AN,2,FALSE)</f>
        <v>#N/A</v>
      </c>
      <c r="BB161" s="222" t="str">
        <f>IF(ISERROR(VLOOKUP(BA161,'Commande Export 2023'!AC:AG,5,FALSE)),"",VLOOKUP(BA161,'Commande Export 2023'!AC:AG,5,FALSE))</f>
        <v/>
      </c>
      <c r="BC161" s="222" t="str">
        <f t="shared" si="50"/>
        <v>Ouest Batteries</v>
      </c>
    </row>
    <row r="162" spans="28:55" x14ac:dyDescent="0.35">
      <c r="AB162" s="245" t="s">
        <v>1306</v>
      </c>
      <c r="AC162" s="245" t="s">
        <v>294</v>
      </c>
      <c r="AD162" s="245" t="s">
        <v>328</v>
      </c>
      <c r="AE162" s="245" t="s">
        <v>329</v>
      </c>
      <c r="AF162" s="245" t="s">
        <v>48</v>
      </c>
      <c r="AG162" s="245" t="s">
        <v>315</v>
      </c>
      <c r="AH162" s="232" t="s">
        <v>327</v>
      </c>
      <c r="AI162" s="222" t="str">
        <f t="shared" si="41"/>
        <v>BIN SHIHONM155J6X172R1Commande 4</v>
      </c>
      <c r="AJ162" s="222" t="str">
        <f t="shared" si="42"/>
        <v>P0162</v>
      </c>
      <c r="AK162" s="222" t="e">
        <f>'Commande Export 2023'!AF164</f>
        <v>#N/A</v>
      </c>
      <c r="AL162" s="222" t="str">
        <f t="shared" si="43"/>
        <v>Ouest BatteriesM155J6X172R1Commande 4</v>
      </c>
      <c r="AM162" s="222" t="e">
        <f>VLOOKUP(AL162,'Commande Export 2023'!AC:AF,4,FALSE)</f>
        <v>#N/A</v>
      </c>
      <c r="AN162" s="222" t="e">
        <f t="shared" si="44"/>
        <v>#N/A</v>
      </c>
      <c r="AO162" s="222" t="str">
        <f t="shared" si="45"/>
        <v/>
      </c>
      <c r="AP162" s="222" t="e">
        <f>VLOOKUP(AO162,'Price list'!AO:AP,2,FALSE)</f>
        <v>#N/A</v>
      </c>
      <c r="AQ162" s="222" t="str">
        <f t="shared" si="46"/>
        <v/>
      </c>
      <c r="AR162" s="222" t="str">
        <f t="shared" si="47"/>
        <v/>
      </c>
      <c r="AS162" s="665" t="str">
        <f t="shared" si="48"/>
        <v/>
      </c>
      <c r="AT162" s="665">
        <f>SUM($AS$1:AS162)</f>
        <v>7</v>
      </c>
      <c r="AU162" s="665" t="s">
        <v>327</v>
      </c>
      <c r="AV162" s="665">
        <f t="shared" si="40"/>
        <v>0</v>
      </c>
      <c r="AW162" s="666" t="s">
        <v>294</v>
      </c>
      <c r="AX162" s="665">
        <v>182</v>
      </c>
      <c r="AY162" s="665">
        <v>162</v>
      </c>
      <c r="AZ162" s="222" t="str">
        <f t="shared" si="49"/>
        <v/>
      </c>
      <c r="BA162" s="222" t="e">
        <f>VLOOKUP(AZ162,'Price list'!AM:AN,2,FALSE)</f>
        <v>#N/A</v>
      </c>
      <c r="BB162" s="222" t="str">
        <f>IF(ISERROR(VLOOKUP(BA162,'Commande Export 2023'!AC:AG,5,FALSE)),"",VLOOKUP(BA162,'Commande Export 2023'!AC:AG,5,FALSE))</f>
        <v/>
      </c>
      <c r="BC162" s="222" t="str">
        <f t="shared" si="50"/>
        <v>Ouest Batteries</v>
      </c>
    </row>
    <row r="163" spans="28:55" x14ac:dyDescent="0.35">
      <c r="AB163" s="245" t="s">
        <v>1307</v>
      </c>
      <c r="AC163" s="245" t="s">
        <v>294</v>
      </c>
      <c r="AD163" s="245" t="s">
        <v>333</v>
      </c>
      <c r="AE163" s="245" t="s">
        <v>334</v>
      </c>
      <c r="AF163" s="245" t="s">
        <v>111</v>
      </c>
      <c r="AG163" s="245" t="s">
        <v>315</v>
      </c>
      <c r="AH163" s="232" t="s">
        <v>332</v>
      </c>
      <c r="AI163" s="222" t="str">
        <f t="shared" si="41"/>
        <v>BIN SHIHONM155J6X172L1Commande 4</v>
      </c>
      <c r="AJ163" s="222" t="str">
        <f t="shared" si="42"/>
        <v>P0163</v>
      </c>
      <c r="AK163" s="222" t="e">
        <f>'Commande Export 2023'!AF165</f>
        <v>#N/A</v>
      </c>
      <c r="AL163" s="222" t="str">
        <f t="shared" si="43"/>
        <v>Ouest BatteriesM155J6X172L1Commande 4</v>
      </c>
      <c r="AM163" s="222" t="e">
        <f>VLOOKUP(AL163,'Commande Export 2023'!AC:AF,4,FALSE)</f>
        <v>#N/A</v>
      </c>
      <c r="AN163" s="222" t="e">
        <f t="shared" si="44"/>
        <v>#N/A</v>
      </c>
      <c r="AO163" s="222" t="str">
        <f t="shared" si="45"/>
        <v/>
      </c>
      <c r="AP163" s="222" t="e">
        <f>VLOOKUP(AO163,'Price list'!AO:AP,2,FALSE)</f>
        <v>#N/A</v>
      </c>
      <c r="AQ163" s="222" t="str">
        <f t="shared" si="46"/>
        <v/>
      </c>
      <c r="AR163" s="222" t="str">
        <f t="shared" si="47"/>
        <v/>
      </c>
      <c r="AS163" s="665" t="str">
        <f t="shared" si="48"/>
        <v/>
      </c>
      <c r="AT163" s="665">
        <f>SUM($AS$1:AS163)</f>
        <v>7</v>
      </c>
      <c r="AU163" s="665" t="s">
        <v>332</v>
      </c>
      <c r="AV163" s="665">
        <f t="shared" si="40"/>
        <v>0</v>
      </c>
      <c r="AW163" s="666" t="s">
        <v>294</v>
      </c>
      <c r="AX163" s="665">
        <v>183</v>
      </c>
      <c r="AY163" s="665">
        <v>163</v>
      </c>
      <c r="AZ163" s="222" t="str">
        <f t="shared" si="49"/>
        <v/>
      </c>
      <c r="BA163" s="222" t="e">
        <f>VLOOKUP(AZ163,'Price list'!AM:AN,2,FALSE)</f>
        <v>#N/A</v>
      </c>
      <c r="BB163" s="222" t="str">
        <f>IF(ISERROR(VLOOKUP(BA163,'Commande Export 2023'!AC:AG,5,FALSE)),"",VLOOKUP(BA163,'Commande Export 2023'!AC:AG,5,FALSE))</f>
        <v/>
      </c>
      <c r="BC163" s="222" t="str">
        <f t="shared" si="50"/>
        <v>Ouest Batteries</v>
      </c>
    </row>
    <row r="164" spans="28:55" x14ac:dyDescent="0.35">
      <c r="AB164" s="245" t="s">
        <v>1308</v>
      </c>
      <c r="AC164" s="245" t="s">
        <v>294</v>
      </c>
      <c r="AD164" s="245" t="s">
        <v>336</v>
      </c>
      <c r="AE164" s="245" t="s">
        <v>337</v>
      </c>
      <c r="AF164" s="245" t="s">
        <v>48</v>
      </c>
      <c r="AG164" s="245" t="s">
        <v>315</v>
      </c>
      <c r="AH164" s="232" t="s">
        <v>335</v>
      </c>
      <c r="AI164" s="222" t="str">
        <f t="shared" si="41"/>
        <v>BIN SHIHONM166J7X172R1Commande 4</v>
      </c>
      <c r="AJ164" s="222" t="str">
        <f t="shared" si="42"/>
        <v>P0164</v>
      </c>
      <c r="AK164" s="222" t="e">
        <f>'Commande Export 2023'!AF166</f>
        <v>#N/A</v>
      </c>
      <c r="AL164" s="222" t="str">
        <f t="shared" si="43"/>
        <v>Ouest BatteriesM166J7X172R1Commande 4</v>
      </c>
      <c r="AM164" s="222" t="e">
        <f>VLOOKUP(AL164,'Commande Export 2023'!AC:AF,4,FALSE)</f>
        <v>#N/A</v>
      </c>
      <c r="AN164" s="222" t="e">
        <f t="shared" si="44"/>
        <v>#N/A</v>
      </c>
      <c r="AO164" s="222" t="str">
        <f t="shared" si="45"/>
        <v/>
      </c>
      <c r="AP164" s="222" t="e">
        <f>VLOOKUP(AO164,'Price list'!AO:AP,2,FALSE)</f>
        <v>#N/A</v>
      </c>
      <c r="AQ164" s="222" t="str">
        <f t="shared" si="46"/>
        <v/>
      </c>
      <c r="AR164" s="222" t="str">
        <f t="shared" si="47"/>
        <v/>
      </c>
      <c r="AS164" s="665" t="str">
        <f t="shared" si="48"/>
        <v/>
      </c>
      <c r="AT164" s="665">
        <f>SUM($AS$1:AS164)</f>
        <v>7</v>
      </c>
      <c r="AU164" s="665" t="s">
        <v>335</v>
      </c>
      <c r="AV164" s="665">
        <f t="shared" si="40"/>
        <v>0</v>
      </c>
      <c r="AW164" s="666" t="s">
        <v>294</v>
      </c>
      <c r="AX164" s="665">
        <v>184</v>
      </c>
      <c r="AY164" s="665">
        <v>164</v>
      </c>
      <c r="AZ164" s="222" t="str">
        <f t="shared" si="49"/>
        <v/>
      </c>
      <c r="BA164" s="222" t="e">
        <f>VLOOKUP(AZ164,'Price list'!AM:AN,2,FALSE)</f>
        <v>#N/A</v>
      </c>
      <c r="BB164" s="222" t="str">
        <f>IF(ISERROR(VLOOKUP(BA164,'Commande Export 2023'!AC:AG,5,FALSE)),"",VLOOKUP(BA164,'Commande Export 2023'!AC:AG,5,FALSE))</f>
        <v/>
      </c>
      <c r="BC164" s="222" t="str">
        <f t="shared" si="50"/>
        <v>Ouest Batteries</v>
      </c>
    </row>
    <row r="165" spans="28:55" x14ac:dyDescent="0.35">
      <c r="AB165" s="245" t="s">
        <v>1309</v>
      </c>
      <c r="AC165" s="245" t="s">
        <v>294</v>
      </c>
      <c r="AD165" s="245" t="s">
        <v>340</v>
      </c>
      <c r="AE165" s="245" t="s">
        <v>341</v>
      </c>
      <c r="AF165" s="245" t="s">
        <v>111</v>
      </c>
      <c r="AG165" s="245" t="s">
        <v>315</v>
      </c>
      <c r="AH165" s="232" t="s">
        <v>339</v>
      </c>
      <c r="AI165" s="222" t="str">
        <f t="shared" si="41"/>
        <v>BIN SHIHONM166J7X172L1Commande 4</v>
      </c>
      <c r="AJ165" s="222" t="str">
        <f t="shared" si="42"/>
        <v>P0165</v>
      </c>
      <c r="AK165" s="222" t="e">
        <f>'Commande Export 2023'!AF167</f>
        <v>#N/A</v>
      </c>
      <c r="AL165" s="222" t="str">
        <f t="shared" si="43"/>
        <v>Ouest BatteriesM166J7X172L1Commande 4</v>
      </c>
      <c r="AM165" s="222" t="e">
        <f>VLOOKUP(AL165,'Commande Export 2023'!AC:AF,4,FALSE)</f>
        <v>#N/A</v>
      </c>
      <c r="AN165" s="222" t="e">
        <f t="shared" si="44"/>
        <v>#N/A</v>
      </c>
      <c r="AO165" s="222" t="str">
        <f t="shared" si="45"/>
        <v/>
      </c>
      <c r="AP165" s="222" t="e">
        <f>VLOOKUP(AO165,'Price list'!AO:AP,2,FALSE)</f>
        <v>#N/A</v>
      </c>
      <c r="AQ165" s="222" t="str">
        <f t="shared" si="46"/>
        <v/>
      </c>
      <c r="AR165" s="222" t="str">
        <f t="shared" si="47"/>
        <v/>
      </c>
      <c r="AS165" s="665" t="str">
        <f t="shared" si="48"/>
        <v/>
      </c>
      <c r="AT165" s="665">
        <f>SUM($AS$1:AS165)</f>
        <v>7</v>
      </c>
      <c r="AU165" s="665" t="s">
        <v>339</v>
      </c>
      <c r="AV165" s="665">
        <f t="shared" si="40"/>
        <v>0</v>
      </c>
      <c r="AW165" s="666" t="s">
        <v>294</v>
      </c>
      <c r="AX165" s="665">
        <v>185</v>
      </c>
      <c r="AY165" s="665">
        <v>165</v>
      </c>
      <c r="AZ165" s="222" t="str">
        <f t="shared" si="49"/>
        <v/>
      </c>
      <c r="BA165" s="222" t="e">
        <f>VLOOKUP(AZ165,'Price list'!AM:AN,2,FALSE)</f>
        <v>#N/A</v>
      </c>
      <c r="BB165" s="222" t="str">
        <f>IF(ISERROR(VLOOKUP(BA165,'Commande Export 2023'!AC:AG,5,FALSE)),"",VLOOKUP(BA165,'Commande Export 2023'!AC:AG,5,FALSE))</f>
        <v/>
      </c>
      <c r="BC165" s="222" t="str">
        <f t="shared" si="50"/>
        <v>Ouest Batteries</v>
      </c>
    </row>
    <row r="166" spans="28:55" x14ac:dyDescent="0.35">
      <c r="AB166" s="245" t="s">
        <v>1310</v>
      </c>
      <c r="AC166" s="245" t="s">
        <v>294</v>
      </c>
      <c r="AD166" s="245" t="s">
        <v>343</v>
      </c>
      <c r="AE166" s="245" t="s">
        <v>344</v>
      </c>
      <c r="AF166" s="245" t="s">
        <v>48</v>
      </c>
      <c r="AG166" s="245" t="s">
        <v>315</v>
      </c>
      <c r="AH166" s="232" t="s">
        <v>342</v>
      </c>
      <c r="AI166" s="222" t="str">
        <f t="shared" si="41"/>
        <v>BIN SHIHONM188J0X172R1Commande 4</v>
      </c>
      <c r="AJ166" s="222" t="str">
        <f t="shared" si="42"/>
        <v>P0166</v>
      </c>
      <c r="AK166" s="222" t="e">
        <f>'Commande Export 2023'!AF168</f>
        <v>#N/A</v>
      </c>
      <c r="AL166" s="222" t="str">
        <f t="shared" si="43"/>
        <v>Ouest BatteriesM188J0X172R1Commande 4</v>
      </c>
      <c r="AM166" s="222" t="e">
        <f>VLOOKUP(AL166,'Commande Export 2023'!AC:AF,4,FALSE)</f>
        <v>#N/A</v>
      </c>
      <c r="AN166" s="222" t="e">
        <f t="shared" si="44"/>
        <v>#N/A</v>
      </c>
      <c r="AO166" s="222" t="str">
        <f t="shared" si="45"/>
        <v/>
      </c>
      <c r="AP166" s="222" t="e">
        <f>VLOOKUP(AO166,'Price list'!AO:AP,2,FALSE)</f>
        <v>#N/A</v>
      </c>
      <c r="AQ166" s="222" t="str">
        <f t="shared" si="46"/>
        <v/>
      </c>
      <c r="AR166" s="222" t="str">
        <f t="shared" si="47"/>
        <v/>
      </c>
      <c r="AS166" s="665" t="str">
        <f t="shared" si="48"/>
        <v/>
      </c>
      <c r="AT166" s="665">
        <f>SUM($AS$1:AS166)</f>
        <v>7</v>
      </c>
      <c r="AU166" s="665" t="s">
        <v>342</v>
      </c>
      <c r="AV166" s="665">
        <f t="shared" si="40"/>
        <v>0</v>
      </c>
      <c r="AW166" s="666" t="s">
        <v>294</v>
      </c>
      <c r="AX166" s="665">
        <v>186</v>
      </c>
      <c r="AY166" s="665">
        <v>166</v>
      </c>
      <c r="AZ166" s="222" t="str">
        <f t="shared" si="49"/>
        <v/>
      </c>
      <c r="BA166" s="222" t="e">
        <f>VLOOKUP(AZ166,'Price list'!AM:AN,2,FALSE)</f>
        <v>#N/A</v>
      </c>
      <c r="BB166" s="222" t="str">
        <f>IF(ISERROR(VLOOKUP(BA166,'Commande Export 2023'!AC:AG,5,FALSE)),"",VLOOKUP(BA166,'Commande Export 2023'!AC:AG,5,FALSE))</f>
        <v/>
      </c>
      <c r="BC166" s="222" t="str">
        <f t="shared" si="50"/>
        <v>Ouest Batteries</v>
      </c>
    </row>
    <row r="167" spans="28:55" x14ac:dyDescent="0.35">
      <c r="AB167" s="245" t="s">
        <v>1311</v>
      </c>
      <c r="AC167" s="245" t="s">
        <v>294</v>
      </c>
      <c r="AD167" s="245" t="s">
        <v>347</v>
      </c>
      <c r="AE167" s="245" t="s">
        <v>348</v>
      </c>
      <c r="AF167" s="245" t="s">
        <v>111</v>
      </c>
      <c r="AG167" s="245" t="s">
        <v>315</v>
      </c>
      <c r="AH167" s="232" t="s">
        <v>346</v>
      </c>
      <c r="AI167" s="222" t="str">
        <f t="shared" si="41"/>
        <v>BIN SHIHONM188J0X172L1Commande 4</v>
      </c>
      <c r="AJ167" s="222" t="str">
        <f t="shared" si="42"/>
        <v>P0167</v>
      </c>
      <c r="AK167" s="222" t="e">
        <f>'Commande Export 2023'!AF169</f>
        <v>#N/A</v>
      </c>
      <c r="AL167" s="222" t="str">
        <f t="shared" si="43"/>
        <v>Ouest BatteriesM188J0X172L1Commande 4</v>
      </c>
      <c r="AM167" s="222" t="e">
        <f>VLOOKUP(AL167,'Commande Export 2023'!AC:AF,4,FALSE)</f>
        <v>#N/A</v>
      </c>
      <c r="AN167" s="222" t="e">
        <f t="shared" si="44"/>
        <v>#N/A</v>
      </c>
      <c r="AO167" s="222" t="str">
        <f t="shared" si="45"/>
        <v/>
      </c>
      <c r="AP167" s="222" t="e">
        <f>VLOOKUP(AO167,'Price list'!AO:AP,2,FALSE)</f>
        <v>#N/A</v>
      </c>
      <c r="AQ167" s="222" t="str">
        <f t="shared" si="46"/>
        <v/>
      </c>
      <c r="AR167" s="222" t="str">
        <f t="shared" si="47"/>
        <v/>
      </c>
      <c r="AS167" s="665" t="str">
        <f t="shared" si="48"/>
        <v/>
      </c>
      <c r="AT167" s="665">
        <f>SUM($AS$1:AS167)</f>
        <v>7</v>
      </c>
      <c r="AU167" s="665" t="s">
        <v>346</v>
      </c>
      <c r="AV167" s="665">
        <f t="shared" si="40"/>
        <v>0</v>
      </c>
      <c r="AW167" s="666" t="s">
        <v>294</v>
      </c>
      <c r="AX167" s="665">
        <v>187</v>
      </c>
      <c r="AY167" s="665">
        <v>167</v>
      </c>
      <c r="AZ167" s="222" t="str">
        <f t="shared" si="49"/>
        <v/>
      </c>
      <c r="BA167" s="222" t="e">
        <f>VLOOKUP(AZ167,'Price list'!AM:AN,2,FALSE)</f>
        <v>#N/A</v>
      </c>
      <c r="BB167" s="222" t="str">
        <f>IF(ISERROR(VLOOKUP(BA167,'Commande Export 2023'!AC:AG,5,FALSE)),"",VLOOKUP(BA167,'Commande Export 2023'!AC:AG,5,FALSE))</f>
        <v/>
      </c>
      <c r="BC167" s="222" t="str">
        <f t="shared" si="50"/>
        <v>Ouest Batteries</v>
      </c>
    </row>
    <row r="168" spans="28:55" x14ac:dyDescent="0.35">
      <c r="AB168" s="245" t="s">
        <v>294</v>
      </c>
      <c r="AC168" s="245" t="s">
        <v>294</v>
      </c>
      <c r="AH168" s="232" t="s">
        <v>349</v>
      </c>
      <c r="AI168" s="222" t="str">
        <f t="shared" si="41"/>
        <v>BIN SHIHONCommande 4</v>
      </c>
      <c r="AJ168" s="222" t="str">
        <f t="shared" si="42"/>
        <v>P0168</v>
      </c>
      <c r="AK168" s="222" t="e">
        <f>'Commande Export 2023'!AF170</f>
        <v>#N/A</v>
      </c>
      <c r="AL168" s="222" t="str">
        <f t="shared" si="43"/>
        <v>Ouest BatteriesCommande 4</v>
      </c>
      <c r="AM168" s="222" t="e">
        <f>VLOOKUP(AL168,'Commande Export 2023'!AC:AF,4,FALSE)</f>
        <v>#N/A</v>
      </c>
      <c r="AN168" s="222" t="e">
        <f t="shared" si="44"/>
        <v>#N/A</v>
      </c>
      <c r="AO168" s="222" t="str">
        <f t="shared" si="45"/>
        <v/>
      </c>
      <c r="AP168" s="222" t="e">
        <f>VLOOKUP(AO168,'Price list'!AO:AP,2,FALSE)</f>
        <v>#N/A</v>
      </c>
      <c r="AQ168" s="222" t="str">
        <f t="shared" si="46"/>
        <v/>
      </c>
      <c r="AR168" s="222" t="str">
        <f t="shared" si="47"/>
        <v/>
      </c>
      <c r="AS168" s="665" t="str">
        <f t="shared" si="48"/>
        <v/>
      </c>
      <c r="AT168" s="665">
        <f>SUM($AS$1:AS168)</f>
        <v>7</v>
      </c>
      <c r="AU168" s="665" t="s">
        <v>349</v>
      </c>
      <c r="AV168" s="665">
        <f t="shared" si="40"/>
        <v>0</v>
      </c>
      <c r="AW168" s="666" t="s">
        <v>294</v>
      </c>
      <c r="AX168" s="665">
        <v>188</v>
      </c>
      <c r="AY168" s="665">
        <v>168</v>
      </c>
      <c r="AZ168" s="222" t="str">
        <f t="shared" si="49"/>
        <v/>
      </c>
      <c r="BA168" s="222" t="e">
        <f>VLOOKUP(AZ168,'Price list'!AM:AN,2,FALSE)</f>
        <v>#N/A</v>
      </c>
      <c r="BB168" s="222" t="str">
        <f>IF(ISERROR(VLOOKUP(BA168,'Commande Export 2023'!AC:AG,5,FALSE)),"",VLOOKUP(BA168,'Commande Export 2023'!AC:AG,5,FALSE))</f>
        <v/>
      </c>
      <c r="BC168" s="222" t="str">
        <f t="shared" si="50"/>
        <v>Ouest Batteries</v>
      </c>
    </row>
    <row r="169" spans="28:55" x14ac:dyDescent="0.35">
      <c r="AB169" s="245" t="s">
        <v>294</v>
      </c>
      <c r="AC169" s="245" t="s">
        <v>294</v>
      </c>
      <c r="AH169" s="232" t="s">
        <v>350</v>
      </c>
      <c r="AI169" s="222" t="str">
        <f t="shared" si="41"/>
        <v>BIN SHIHONCommande 4</v>
      </c>
      <c r="AJ169" s="222" t="str">
        <f t="shared" si="42"/>
        <v>P0169</v>
      </c>
      <c r="AK169" s="222" t="e">
        <f>'Commande Export 2023'!AF171</f>
        <v>#N/A</v>
      </c>
      <c r="AL169" s="222" t="str">
        <f t="shared" si="43"/>
        <v>Ouest BatteriesCommande 4</v>
      </c>
      <c r="AM169" s="222" t="e">
        <f>VLOOKUP(AL169,'Commande Export 2023'!AC:AF,4,FALSE)</f>
        <v>#N/A</v>
      </c>
      <c r="AN169" s="222" t="e">
        <f t="shared" si="44"/>
        <v>#N/A</v>
      </c>
      <c r="AO169" s="222" t="str">
        <f t="shared" si="45"/>
        <v/>
      </c>
      <c r="AP169" s="222" t="e">
        <f>VLOOKUP(AO169,'Price list'!AO:AP,2,FALSE)</f>
        <v>#N/A</v>
      </c>
      <c r="AQ169" s="222" t="str">
        <f t="shared" si="46"/>
        <v/>
      </c>
      <c r="AR169" s="222" t="str">
        <f t="shared" si="47"/>
        <v/>
      </c>
      <c r="AS169" s="665" t="str">
        <f t="shared" si="48"/>
        <v/>
      </c>
      <c r="AT169" s="665">
        <f>SUM($AS$1:AS169)</f>
        <v>7</v>
      </c>
      <c r="AU169" s="665" t="s">
        <v>350</v>
      </c>
      <c r="AV169" s="665">
        <f t="shared" si="40"/>
        <v>0</v>
      </c>
      <c r="AW169" s="666" t="s">
        <v>294</v>
      </c>
      <c r="AX169" s="665">
        <v>189</v>
      </c>
      <c r="AY169" s="665">
        <v>169</v>
      </c>
      <c r="AZ169" s="222" t="str">
        <f t="shared" si="49"/>
        <v/>
      </c>
      <c r="BA169" s="222" t="e">
        <f>VLOOKUP(AZ169,'Price list'!AM:AN,2,FALSE)</f>
        <v>#N/A</v>
      </c>
      <c r="BB169" s="222" t="str">
        <f>IF(ISERROR(VLOOKUP(BA169,'Commande Export 2023'!AC:AG,5,FALSE)),"",VLOOKUP(BA169,'Commande Export 2023'!AC:AG,5,FALSE))</f>
        <v/>
      </c>
      <c r="BC169" s="222" t="str">
        <f t="shared" si="50"/>
        <v>Ouest Batteries</v>
      </c>
    </row>
    <row r="170" spans="28:55" x14ac:dyDescent="0.35">
      <c r="AB170" s="245" t="s">
        <v>294</v>
      </c>
      <c r="AC170" s="245" t="s">
        <v>294</v>
      </c>
      <c r="AH170" s="232" t="s">
        <v>351</v>
      </c>
      <c r="AI170" s="222" t="str">
        <f t="shared" si="41"/>
        <v>BIN SHIHONCommande 4</v>
      </c>
      <c r="AJ170" s="222" t="str">
        <f t="shared" si="42"/>
        <v>P0170</v>
      </c>
      <c r="AK170" s="222" t="e">
        <f>'Commande Export 2023'!AF172</f>
        <v>#N/A</v>
      </c>
      <c r="AL170" s="222" t="str">
        <f t="shared" si="43"/>
        <v>Ouest BatteriesCommande 4</v>
      </c>
      <c r="AM170" s="222" t="e">
        <f>VLOOKUP(AL170,'Commande Export 2023'!AC:AF,4,FALSE)</f>
        <v>#N/A</v>
      </c>
      <c r="AN170" s="222" t="e">
        <f t="shared" si="44"/>
        <v>#N/A</v>
      </c>
      <c r="AO170" s="222" t="str">
        <f t="shared" si="45"/>
        <v/>
      </c>
      <c r="AP170" s="222" t="e">
        <f>VLOOKUP(AO170,'Price list'!AO:AP,2,FALSE)</f>
        <v>#N/A</v>
      </c>
      <c r="AQ170" s="222" t="str">
        <f t="shared" si="46"/>
        <v/>
      </c>
      <c r="AR170" s="222" t="str">
        <f t="shared" si="47"/>
        <v/>
      </c>
      <c r="AS170" s="665" t="str">
        <f t="shared" si="48"/>
        <v/>
      </c>
      <c r="AT170" s="665">
        <f>SUM($AS$1:AS170)</f>
        <v>7</v>
      </c>
      <c r="AU170" s="665" t="s">
        <v>351</v>
      </c>
      <c r="AV170" s="665">
        <f t="shared" si="40"/>
        <v>0</v>
      </c>
      <c r="AW170" s="666" t="s">
        <v>294</v>
      </c>
      <c r="AX170" s="665">
        <v>190</v>
      </c>
      <c r="AY170" s="665">
        <v>170</v>
      </c>
      <c r="AZ170" s="222" t="str">
        <f t="shared" si="49"/>
        <v/>
      </c>
      <c r="BA170" s="222" t="e">
        <f>VLOOKUP(AZ170,'Price list'!AM:AN,2,FALSE)</f>
        <v>#N/A</v>
      </c>
      <c r="BB170" s="222" t="str">
        <f>IF(ISERROR(VLOOKUP(BA170,'Commande Export 2023'!AC:AG,5,FALSE)),"",VLOOKUP(BA170,'Commande Export 2023'!AC:AG,5,FALSE))</f>
        <v/>
      </c>
      <c r="BC170" s="222" t="str">
        <f t="shared" si="50"/>
        <v>Ouest Batteries</v>
      </c>
    </row>
    <row r="171" spans="28:55" x14ac:dyDescent="0.35">
      <c r="AB171" s="245" t="s">
        <v>294</v>
      </c>
      <c r="AC171" s="245" t="s">
        <v>294</v>
      </c>
      <c r="AH171" s="232" t="s">
        <v>352</v>
      </c>
      <c r="AI171" s="222" t="str">
        <f t="shared" si="41"/>
        <v>BIN SHIHONCommande 4</v>
      </c>
      <c r="AJ171" s="222" t="str">
        <f t="shared" si="42"/>
        <v>P0171</v>
      </c>
      <c r="AK171" s="222" t="e">
        <f>'Commande Export 2023'!AF173</f>
        <v>#N/A</v>
      </c>
      <c r="AL171" s="222" t="str">
        <f t="shared" si="43"/>
        <v>Ouest BatteriesCommande 4</v>
      </c>
      <c r="AM171" s="222" t="e">
        <f>VLOOKUP(AL171,'Commande Export 2023'!AC:AF,4,FALSE)</f>
        <v>#N/A</v>
      </c>
      <c r="AN171" s="222" t="e">
        <f t="shared" si="44"/>
        <v>#N/A</v>
      </c>
      <c r="AO171" s="222" t="str">
        <f t="shared" si="45"/>
        <v/>
      </c>
      <c r="AP171" s="222" t="e">
        <f>VLOOKUP(AO171,'Price list'!AO:AP,2,FALSE)</f>
        <v>#N/A</v>
      </c>
      <c r="AQ171" s="222" t="str">
        <f t="shared" si="46"/>
        <v/>
      </c>
      <c r="AR171" s="222" t="str">
        <f t="shared" si="47"/>
        <v/>
      </c>
      <c r="AS171" s="665" t="str">
        <f t="shared" si="48"/>
        <v/>
      </c>
      <c r="AT171" s="665">
        <f>SUM($AS$1:AS171)</f>
        <v>7</v>
      </c>
      <c r="AU171" s="665" t="s">
        <v>352</v>
      </c>
      <c r="AV171" s="665">
        <f t="shared" si="40"/>
        <v>0</v>
      </c>
      <c r="AW171" s="666" t="s">
        <v>294</v>
      </c>
      <c r="AX171" s="665">
        <v>191</v>
      </c>
      <c r="AY171" s="665">
        <v>171</v>
      </c>
      <c r="AZ171" s="222" t="str">
        <f t="shared" si="49"/>
        <v/>
      </c>
      <c r="BA171" s="222" t="e">
        <f>VLOOKUP(AZ171,'Price list'!AM:AN,2,FALSE)</f>
        <v>#N/A</v>
      </c>
      <c r="BB171" s="222" t="str">
        <f>IF(ISERROR(VLOOKUP(BA171,'Commande Export 2023'!AC:AG,5,FALSE)),"",VLOOKUP(BA171,'Commande Export 2023'!AC:AG,5,FALSE))</f>
        <v/>
      </c>
      <c r="BC171" s="222" t="str">
        <f t="shared" si="50"/>
        <v>Ouest Batteries</v>
      </c>
    </row>
    <row r="172" spans="28:55" x14ac:dyDescent="0.35">
      <c r="AB172" s="245" t="s">
        <v>294</v>
      </c>
      <c r="AC172" s="245" t="s">
        <v>294</v>
      </c>
      <c r="AH172" s="232" t="s">
        <v>353</v>
      </c>
      <c r="AI172" s="222" t="str">
        <f t="shared" si="41"/>
        <v>BIN SHIHONCommande 4</v>
      </c>
      <c r="AJ172" s="222" t="str">
        <f t="shared" si="42"/>
        <v>P0172</v>
      </c>
      <c r="AK172" s="222" t="e">
        <f>'Commande Export 2023'!AF174</f>
        <v>#N/A</v>
      </c>
      <c r="AL172" s="222" t="str">
        <f t="shared" si="43"/>
        <v>Ouest BatteriesCommande 4</v>
      </c>
      <c r="AM172" s="222" t="e">
        <f>VLOOKUP(AL172,'Commande Export 2023'!AC:AF,4,FALSE)</f>
        <v>#N/A</v>
      </c>
      <c r="AN172" s="222" t="e">
        <f t="shared" si="44"/>
        <v>#N/A</v>
      </c>
      <c r="AO172" s="222" t="str">
        <f t="shared" si="45"/>
        <v/>
      </c>
      <c r="AP172" s="222" t="e">
        <f>VLOOKUP(AO172,'Price list'!AO:AP,2,FALSE)</f>
        <v>#N/A</v>
      </c>
      <c r="AQ172" s="222" t="str">
        <f t="shared" si="46"/>
        <v/>
      </c>
      <c r="AR172" s="222" t="str">
        <f t="shared" si="47"/>
        <v/>
      </c>
      <c r="AS172" s="665" t="str">
        <f t="shared" si="48"/>
        <v/>
      </c>
      <c r="AT172" s="665">
        <f>SUM($AS$1:AS172)</f>
        <v>7</v>
      </c>
      <c r="AU172" s="665" t="s">
        <v>353</v>
      </c>
      <c r="AV172" s="665">
        <f t="shared" si="40"/>
        <v>0</v>
      </c>
      <c r="AW172" s="666" t="s">
        <v>294</v>
      </c>
      <c r="AX172" s="665">
        <v>192</v>
      </c>
      <c r="AY172" s="665">
        <v>172</v>
      </c>
      <c r="AZ172" s="222" t="str">
        <f t="shared" si="49"/>
        <v/>
      </c>
      <c r="BA172" s="222" t="e">
        <f>VLOOKUP(AZ172,'Price list'!AM:AN,2,FALSE)</f>
        <v>#N/A</v>
      </c>
      <c r="BB172" s="222" t="str">
        <f>IF(ISERROR(VLOOKUP(BA172,'Commande Export 2023'!AC:AG,5,FALSE)),"",VLOOKUP(BA172,'Commande Export 2023'!AC:AG,5,FALSE))</f>
        <v/>
      </c>
      <c r="BC172" s="222" t="str">
        <f t="shared" si="50"/>
        <v>Ouest Batteries</v>
      </c>
    </row>
    <row r="173" spans="28:55" x14ac:dyDescent="0.35">
      <c r="AB173" s="245" t="s">
        <v>294</v>
      </c>
      <c r="AC173" s="245" t="s">
        <v>294</v>
      </c>
      <c r="AH173" s="232" t="s">
        <v>354</v>
      </c>
      <c r="AI173" s="222" t="str">
        <f t="shared" si="41"/>
        <v>BIN SHIHONCommande 4</v>
      </c>
      <c r="AJ173" s="222" t="str">
        <f t="shared" si="42"/>
        <v>P0173</v>
      </c>
      <c r="AK173" s="222" t="e">
        <f>'Commande Export 2023'!AF175</f>
        <v>#N/A</v>
      </c>
      <c r="AL173" s="222" t="str">
        <f t="shared" si="43"/>
        <v>Ouest BatteriesCommande 4</v>
      </c>
      <c r="AM173" s="222" t="e">
        <f>VLOOKUP(AL173,'Commande Export 2023'!AC:AF,4,FALSE)</f>
        <v>#N/A</v>
      </c>
      <c r="AN173" s="222" t="e">
        <f t="shared" si="44"/>
        <v>#N/A</v>
      </c>
      <c r="AO173" s="222" t="str">
        <f t="shared" si="45"/>
        <v/>
      </c>
      <c r="AP173" s="222" t="e">
        <f>VLOOKUP(AO173,'Price list'!AO:AP,2,FALSE)</f>
        <v>#N/A</v>
      </c>
      <c r="AQ173" s="222" t="str">
        <f t="shared" si="46"/>
        <v/>
      </c>
      <c r="AR173" s="222" t="str">
        <f t="shared" si="47"/>
        <v/>
      </c>
      <c r="AS173" s="665" t="str">
        <f t="shared" si="48"/>
        <v/>
      </c>
      <c r="AT173" s="665">
        <f>SUM($AS$1:AS173)</f>
        <v>7</v>
      </c>
      <c r="AU173" s="665" t="s">
        <v>354</v>
      </c>
      <c r="AV173" s="665">
        <f t="shared" si="40"/>
        <v>0</v>
      </c>
      <c r="AW173" s="666" t="s">
        <v>294</v>
      </c>
      <c r="AX173" s="665">
        <v>193</v>
      </c>
      <c r="AY173" s="665">
        <v>173</v>
      </c>
      <c r="AZ173" s="222" t="str">
        <f t="shared" si="49"/>
        <v/>
      </c>
      <c r="BA173" s="222" t="e">
        <f>VLOOKUP(AZ173,'Price list'!AM:AN,2,FALSE)</f>
        <v>#N/A</v>
      </c>
      <c r="BB173" s="222" t="str">
        <f>IF(ISERROR(VLOOKUP(BA173,'Commande Export 2023'!AC:AG,5,FALSE)),"",VLOOKUP(BA173,'Commande Export 2023'!AC:AG,5,FALSE))</f>
        <v/>
      </c>
      <c r="BC173" s="222" t="str">
        <f t="shared" si="50"/>
        <v>Ouest Batteries</v>
      </c>
    </row>
    <row r="174" spans="28:55" x14ac:dyDescent="0.35">
      <c r="AB174" s="245" t="s">
        <v>294</v>
      </c>
      <c r="AC174" s="245" t="s">
        <v>294</v>
      </c>
      <c r="AH174" s="232" t="s">
        <v>355</v>
      </c>
      <c r="AI174" s="222" t="str">
        <f t="shared" si="41"/>
        <v>BIN SHIHONCommande 4</v>
      </c>
      <c r="AJ174" s="222" t="str">
        <f t="shared" si="42"/>
        <v>P0174</v>
      </c>
      <c r="AK174" s="222" t="e">
        <f>'Commande Export 2023'!AF176</f>
        <v>#N/A</v>
      </c>
      <c r="AL174" s="222" t="str">
        <f t="shared" si="43"/>
        <v>Ouest BatteriesCommande 4</v>
      </c>
      <c r="AM174" s="222" t="e">
        <f>VLOOKUP(AL174,'Commande Export 2023'!AC:AF,4,FALSE)</f>
        <v>#N/A</v>
      </c>
      <c r="AN174" s="222" t="e">
        <f t="shared" si="44"/>
        <v>#N/A</v>
      </c>
      <c r="AO174" s="222" t="str">
        <f t="shared" si="45"/>
        <v/>
      </c>
      <c r="AP174" s="222" t="e">
        <f>VLOOKUP(AO174,'Price list'!AO:AP,2,FALSE)</f>
        <v>#N/A</v>
      </c>
      <c r="AQ174" s="222" t="str">
        <f t="shared" si="46"/>
        <v/>
      </c>
      <c r="AR174" s="222" t="str">
        <f t="shared" si="47"/>
        <v/>
      </c>
      <c r="AS174" s="665" t="str">
        <f t="shared" si="48"/>
        <v/>
      </c>
      <c r="AT174" s="665">
        <f>SUM($AS$1:AS174)</f>
        <v>7</v>
      </c>
      <c r="AU174" s="665" t="s">
        <v>355</v>
      </c>
      <c r="AV174" s="665">
        <f t="shared" si="40"/>
        <v>0</v>
      </c>
      <c r="AW174" s="666" t="s">
        <v>294</v>
      </c>
      <c r="AX174" s="665">
        <v>194</v>
      </c>
      <c r="AY174" s="665">
        <v>174</v>
      </c>
      <c r="AZ174" s="222" t="str">
        <f t="shared" si="49"/>
        <v/>
      </c>
      <c r="BA174" s="222" t="e">
        <f>VLOOKUP(AZ174,'Price list'!AM:AN,2,FALSE)</f>
        <v>#N/A</v>
      </c>
      <c r="BB174" s="222" t="str">
        <f>IF(ISERROR(VLOOKUP(BA174,'Commande Export 2023'!AC:AG,5,FALSE)),"",VLOOKUP(BA174,'Commande Export 2023'!AC:AG,5,FALSE))</f>
        <v/>
      </c>
      <c r="BC174" s="222" t="str">
        <f t="shared" si="50"/>
        <v>Ouest Batteries</v>
      </c>
    </row>
    <row r="175" spans="28:55" x14ac:dyDescent="0.35">
      <c r="AB175" s="245" t="s">
        <v>294</v>
      </c>
      <c r="AC175" s="245" t="s">
        <v>294</v>
      </c>
      <c r="AH175" s="232" t="s">
        <v>356</v>
      </c>
      <c r="AI175" s="222" t="str">
        <f t="shared" si="41"/>
        <v>BIN SHIHONCommande 4</v>
      </c>
      <c r="AJ175" s="222" t="str">
        <f t="shared" si="42"/>
        <v>P0175</v>
      </c>
      <c r="AK175" s="222" t="e">
        <f>'Commande Export 2023'!AF177</f>
        <v>#N/A</v>
      </c>
      <c r="AL175" s="222" t="str">
        <f t="shared" si="43"/>
        <v>Ouest BatteriesCommande 4</v>
      </c>
      <c r="AM175" s="222" t="e">
        <f>VLOOKUP(AL175,'Commande Export 2023'!AC:AF,4,FALSE)</f>
        <v>#N/A</v>
      </c>
      <c r="AN175" s="222" t="e">
        <f t="shared" si="44"/>
        <v>#N/A</v>
      </c>
      <c r="AO175" s="222" t="str">
        <f t="shared" si="45"/>
        <v/>
      </c>
      <c r="AP175" s="222" t="e">
        <f>VLOOKUP(AO175,'Price list'!AO:AP,2,FALSE)</f>
        <v>#N/A</v>
      </c>
      <c r="AQ175" s="222" t="str">
        <f t="shared" si="46"/>
        <v/>
      </c>
      <c r="AR175" s="222" t="str">
        <f t="shared" si="47"/>
        <v/>
      </c>
      <c r="AS175" s="665" t="str">
        <f t="shared" si="48"/>
        <v/>
      </c>
      <c r="AT175" s="665">
        <f>SUM($AS$1:AS175)</f>
        <v>7</v>
      </c>
      <c r="AU175" s="665" t="s">
        <v>356</v>
      </c>
      <c r="AV175" s="665">
        <f t="shared" si="40"/>
        <v>0</v>
      </c>
      <c r="AW175" s="666" t="s">
        <v>294</v>
      </c>
      <c r="AX175" s="665">
        <v>195</v>
      </c>
      <c r="AY175" s="665">
        <v>175</v>
      </c>
      <c r="AZ175" s="222" t="str">
        <f t="shared" si="49"/>
        <v/>
      </c>
      <c r="BA175" s="222" t="e">
        <f>VLOOKUP(AZ175,'Price list'!AM:AN,2,FALSE)</f>
        <v>#N/A</v>
      </c>
      <c r="BB175" s="222" t="str">
        <f>IF(ISERROR(VLOOKUP(BA175,'Commande Export 2023'!AC:AG,5,FALSE)),"",VLOOKUP(BA175,'Commande Export 2023'!AC:AG,5,FALSE))</f>
        <v/>
      </c>
      <c r="BC175" s="222" t="str">
        <f t="shared" si="50"/>
        <v>Ouest Batteries</v>
      </c>
    </row>
    <row r="176" spans="28:55" x14ac:dyDescent="0.35">
      <c r="AB176" s="245" t="s">
        <v>294</v>
      </c>
      <c r="AC176" s="245" t="s">
        <v>294</v>
      </c>
      <c r="AH176" s="232" t="s">
        <v>357</v>
      </c>
      <c r="AI176" s="222" t="str">
        <f t="shared" si="41"/>
        <v>BIN SHIHONCommande 4</v>
      </c>
      <c r="AJ176" s="222" t="str">
        <f t="shared" si="42"/>
        <v>P0176</v>
      </c>
      <c r="AK176" s="222" t="e">
        <f>'Commande Export 2023'!AF178</f>
        <v>#N/A</v>
      </c>
      <c r="AL176" s="222" t="str">
        <f t="shared" si="43"/>
        <v>Ouest BatteriesCommande 4</v>
      </c>
      <c r="AM176" s="222" t="e">
        <f>VLOOKUP(AL176,'Commande Export 2023'!AC:AF,4,FALSE)</f>
        <v>#N/A</v>
      </c>
      <c r="AN176" s="222" t="e">
        <f t="shared" si="44"/>
        <v>#N/A</v>
      </c>
      <c r="AO176" s="222" t="str">
        <f t="shared" si="45"/>
        <v/>
      </c>
      <c r="AP176" s="222" t="e">
        <f>VLOOKUP(AO176,'Price list'!AO:AP,2,FALSE)</f>
        <v>#N/A</v>
      </c>
      <c r="AQ176" s="222" t="str">
        <f t="shared" si="46"/>
        <v/>
      </c>
      <c r="AR176" s="222" t="str">
        <f t="shared" si="47"/>
        <v/>
      </c>
      <c r="AS176" s="665" t="str">
        <f t="shared" si="48"/>
        <v/>
      </c>
      <c r="AT176" s="665">
        <f>SUM($AS$1:AS176)</f>
        <v>7</v>
      </c>
      <c r="AU176" s="665" t="s">
        <v>357</v>
      </c>
      <c r="AV176" s="665">
        <f t="shared" si="40"/>
        <v>0</v>
      </c>
      <c r="AW176" s="666" t="s">
        <v>294</v>
      </c>
      <c r="AX176" s="665">
        <v>196</v>
      </c>
      <c r="AY176" s="665">
        <v>176</v>
      </c>
      <c r="AZ176" s="222" t="str">
        <f t="shared" si="49"/>
        <v/>
      </c>
      <c r="BA176" s="222" t="e">
        <f>VLOOKUP(AZ176,'Price list'!AM:AN,2,FALSE)</f>
        <v>#N/A</v>
      </c>
      <c r="BB176" s="222" t="str">
        <f>IF(ISERROR(VLOOKUP(BA176,'Commande Export 2023'!AC:AG,5,FALSE)),"",VLOOKUP(BA176,'Commande Export 2023'!AC:AG,5,FALSE))</f>
        <v/>
      </c>
      <c r="BC176" s="222" t="str">
        <f t="shared" si="50"/>
        <v>Ouest Batteries</v>
      </c>
    </row>
    <row r="177" spans="28:55" x14ac:dyDescent="0.35">
      <c r="AB177" s="245" t="s">
        <v>294</v>
      </c>
      <c r="AC177" s="245" t="s">
        <v>294</v>
      </c>
      <c r="AH177" s="232" t="s">
        <v>358</v>
      </c>
      <c r="AI177" s="222" t="str">
        <f t="shared" si="41"/>
        <v>BIN SHIHONCommande 4</v>
      </c>
      <c r="AJ177" s="222" t="str">
        <f t="shared" si="42"/>
        <v>P0177</v>
      </c>
      <c r="AK177" s="222" t="e">
        <f>'Commande Export 2023'!AF179</f>
        <v>#N/A</v>
      </c>
      <c r="AL177" s="222" t="str">
        <f t="shared" si="43"/>
        <v>Ouest BatteriesCommande 4</v>
      </c>
      <c r="AM177" s="222" t="e">
        <f>VLOOKUP(AL177,'Commande Export 2023'!AC:AF,4,FALSE)</f>
        <v>#N/A</v>
      </c>
      <c r="AN177" s="222" t="e">
        <f t="shared" si="44"/>
        <v>#N/A</v>
      </c>
      <c r="AO177" s="222" t="str">
        <f t="shared" si="45"/>
        <v/>
      </c>
      <c r="AP177" s="222" t="e">
        <f>VLOOKUP(AO177,'Price list'!AO:AP,2,FALSE)</f>
        <v>#N/A</v>
      </c>
      <c r="AQ177" s="222" t="str">
        <f t="shared" si="46"/>
        <v/>
      </c>
      <c r="AR177" s="222" t="str">
        <f t="shared" si="47"/>
        <v/>
      </c>
      <c r="AS177" s="665" t="str">
        <f t="shared" si="48"/>
        <v/>
      </c>
      <c r="AT177" s="665">
        <f>SUM($AS$1:AS177)</f>
        <v>7</v>
      </c>
      <c r="AU177" s="665" t="s">
        <v>358</v>
      </c>
      <c r="AV177" s="665">
        <f t="shared" si="40"/>
        <v>0</v>
      </c>
      <c r="AW177" s="666" t="s">
        <v>294</v>
      </c>
      <c r="AX177" s="665">
        <v>197</v>
      </c>
      <c r="AY177" s="665">
        <v>177</v>
      </c>
      <c r="AZ177" s="222" t="str">
        <f t="shared" si="49"/>
        <v/>
      </c>
      <c r="BA177" s="222" t="e">
        <f>VLOOKUP(AZ177,'Price list'!AM:AN,2,FALSE)</f>
        <v>#N/A</v>
      </c>
      <c r="BB177" s="222" t="str">
        <f>IF(ISERROR(VLOOKUP(BA177,'Commande Export 2023'!AC:AG,5,FALSE)),"",VLOOKUP(BA177,'Commande Export 2023'!AC:AG,5,FALSE))</f>
        <v/>
      </c>
      <c r="BC177" s="222" t="str">
        <f t="shared" si="50"/>
        <v>Ouest Batteries</v>
      </c>
    </row>
    <row r="178" spans="28:55" x14ac:dyDescent="0.35">
      <c r="AB178" s="245" t="s">
        <v>1312</v>
      </c>
      <c r="AC178" s="245" t="s">
        <v>36</v>
      </c>
      <c r="AD178" s="245" t="s">
        <v>46</v>
      </c>
      <c r="AE178" s="245" t="s">
        <v>47</v>
      </c>
      <c r="AF178" s="245" t="s">
        <v>48</v>
      </c>
      <c r="AG178" s="245" t="s">
        <v>49</v>
      </c>
      <c r="AH178" s="232" t="s">
        <v>359</v>
      </c>
      <c r="AI178" s="222" t="str">
        <f t="shared" si="41"/>
        <v>LubatexLB55L1W172R1Z55Commande 4</v>
      </c>
      <c r="AJ178" s="222" t="str">
        <f t="shared" si="42"/>
        <v>P0178</v>
      </c>
      <c r="AK178" s="222" t="e">
        <f>'Commande Export 2023'!AF180</f>
        <v>#N/A</v>
      </c>
      <c r="AL178" s="222" t="str">
        <f t="shared" si="43"/>
        <v>Ouest BatteriesLB55L1W172R1Z55Commande 4</v>
      </c>
      <c r="AM178" s="222" t="str">
        <f>VLOOKUP(AL178,'Commande Export 2023'!AC:AF,4,FALSE)</f>
        <v>P0064</v>
      </c>
      <c r="AN178" s="222" t="e">
        <f t="shared" si="44"/>
        <v>#N/A</v>
      </c>
      <c r="AO178" s="222" t="str">
        <f t="shared" si="45"/>
        <v/>
      </c>
      <c r="AP178" s="222" t="e">
        <f>VLOOKUP(AO178,'Price list'!AO:AP,2,FALSE)</f>
        <v>#N/A</v>
      </c>
      <c r="AQ178" s="222" t="str">
        <f t="shared" si="46"/>
        <v/>
      </c>
      <c r="AR178" s="222" t="str">
        <f t="shared" si="47"/>
        <v/>
      </c>
      <c r="AS178" s="665" t="str">
        <f t="shared" si="48"/>
        <v/>
      </c>
      <c r="AT178" s="665">
        <f>SUM($AS$1:AS178)</f>
        <v>7</v>
      </c>
      <c r="AU178" s="665" t="s">
        <v>359</v>
      </c>
      <c r="AV178" s="665">
        <f t="shared" si="40"/>
        <v>0</v>
      </c>
      <c r="AW178" s="666" t="s">
        <v>36</v>
      </c>
      <c r="AX178" s="665">
        <v>198</v>
      </c>
      <c r="AY178" s="665">
        <v>178</v>
      </c>
      <c r="AZ178" s="222" t="str">
        <f t="shared" si="49"/>
        <v/>
      </c>
      <c r="BA178" s="222" t="e">
        <f>VLOOKUP(AZ178,'Price list'!AM:AN,2,FALSE)</f>
        <v>#N/A</v>
      </c>
      <c r="BB178" s="222" t="str">
        <f>IF(ISERROR(VLOOKUP(BA178,'Commande Export 2023'!AC:AG,5,FALSE)),"",VLOOKUP(BA178,'Commande Export 2023'!AC:AG,5,FALSE))</f>
        <v/>
      </c>
      <c r="BC178" s="222" t="str">
        <f t="shared" si="50"/>
        <v>Ouest Batteries</v>
      </c>
    </row>
    <row r="179" spans="28:55" x14ac:dyDescent="0.35">
      <c r="AB179" s="245" t="s">
        <v>1313</v>
      </c>
      <c r="AC179" s="245" t="s">
        <v>36</v>
      </c>
      <c r="AD179" s="245" t="s">
        <v>53</v>
      </c>
      <c r="AE179" s="245" t="s">
        <v>54</v>
      </c>
      <c r="AF179" s="245" t="s">
        <v>48</v>
      </c>
      <c r="AG179" s="245" t="s">
        <v>49</v>
      </c>
      <c r="AH179" s="232" t="s">
        <v>362</v>
      </c>
      <c r="AI179" s="222" t="str">
        <f t="shared" si="41"/>
        <v>LubatexLB66L2W172R1Z55Commande 4</v>
      </c>
      <c r="AJ179" s="222" t="str">
        <f t="shared" si="42"/>
        <v>P0179</v>
      </c>
      <c r="AK179" s="222" t="e">
        <f>'Commande Export 2023'!AF181</f>
        <v>#N/A</v>
      </c>
      <c r="AL179" s="222" t="str">
        <f t="shared" si="43"/>
        <v>Ouest BatteriesLB66L2W172R1Z55Commande 4</v>
      </c>
      <c r="AM179" s="222" t="str">
        <f>VLOOKUP(AL179,'Commande Export 2023'!AC:AF,4,FALSE)</f>
        <v>P0065</v>
      </c>
      <c r="AN179" s="222" t="e">
        <f t="shared" si="44"/>
        <v>#N/A</v>
      </c>
      <c r="AO179" s="222" t="str">
        <f t="shared" si="45"/>
        <v/>
      </c>
      <c r="AP179" s="222" t="e">
        <f>VLOOKUP(AO179,'Price list'!AO:AP,2,FALSE)</f>
        <v>#N/A</v>
      </c>
      <c r="AQ179" s="222" t="str">
        <f t="shared" si="46"/>
        <v/>
      </c>
      <c r="AR179" s="222" t="str">
        <f t="shared" si="47"/>
        <v/>
      </c>
      <c r="AS179" s="665" t="str">
        <f t="shared" si="48"/>
        <v/>
      </c>
      <c r="AT179" s="665">
        <f>SUM($AS$1:AS179)</f>
        <v>7</v>
      </c>
      <c r="AU179" s="665" t="s">
        <v>362</v>
      </c>
      <c r="AV179" s="665">
        <f t="shared" si="40"/>
        <v>0</v>
      </c>
      <c r="AW179" s="666" t="s">
        <v>36</v>
      </c>
      <c r="AX179" s="665">
        <v>199</v>
      </c>
      <c r="AY179" s="665">
        <v>179</v>
      </c>
      <c r="AZ179" s="222" t="str">
        <f t="shared" si="49"/>
        <v/>
      </c>
      <c r="BA179" s="222" t="e">
        <f>VLOOKUP(AZ179,'Price list'!AM:AN,2,FALSE)</f>
        <v>#N/A</v>
      </c>
      <c r="BB179" s="222" t="str">
        <f>IF(ISERROR(VLOOKUP(BA179,'Commande Export 2023'!AC:AG,5,FALSE)),"",VLOOKUP(BA179,'Commande Export 2023'!AC:AG,5,FALSE))</f>
        <v/>
      </c>
      <c r="BC179" s="222" t="str">
        <f t="shared" si="50"/>
        <v>Ouest Batteries</v>
      </c>
    </row>
    <row r="180" spans="28:55" x14ac:dyDescent="0.35">
      <c r="AB180" s="245" t="s">
        <v>1314</v>
      </c>
      <c r="AC180" s="245" t="s">
        <v>36</v>
      </c>
      <c r="AD180" s="245" t="s">
        <v>57</v>
      </c>
      <c r="AE180" s="245" t="s">
        <v>58</v>
      </c>
      <c r="AF180" s="245" t="s">
        <v>48</v>
      </c>
      <c r="AG180" s="245" t="s">
        <v>49</v>
      </c>
      <c r="AH180" s="232" t="s">
        <v>364</v>
      </c>
      <c r="AI180" s="222" t="str">
        <f t="shared" si="41"/>
        <v>LubatexLB77L3W172R1Z55Commande 4</v>
      </c>
      <c r="AJ180" s="222" t="str">
        <f t="shared" si="42"/>
        <v>P0180</v>
      </c>
      <c r="AK180" s="222" t="e">
        <f>'Commande Export 2023'!AF182</f>
        <v>#N/A</v>
      </c>
      <c r="AL180" s="222" t="str">
        <f t="shared" si="43"/>
        <v>Ouest BatteriesLB77L3W172R1Z55Commande 4</v>
      </c>
      <c r="AM180" s="222" t="e">
        <f>VLOOKUP(AL180,'Commande Export 2023'!AC:AF,4,FALSE)</f>
        <v>#N/A</v>
      </c>
      <c r="AN180" s="222" t="e">
        <f t="shared" si="44"/>
        <v>#N/A</v>
      </c>
      <c r="AO180" s="222" t="str">
        <f t="shared" si="45"/>
        <v/>
      </c>
      <c r="AP180" s="222" t="e">
        <f>VLOOKUP(AO180,'Price list'!AO:AP,2,FALSE)</f>
        <v>#N/A</v>
      </c>
      <c r="AQ180" s="222" t="str">
        <f t="shared" si="46"/>
        <v/>
      </c>
      <c r="AR180" s="222" t="str">
        <f t="shared" si="47"/>
        <v/>
      </c>
      <c r="AS180" s="665" t="str">
        <f t="shared" si="48"/>
        <v/>
      </c>
      <c r="AT180" s="665">
        <f>SUM($AS$1:AS180)</f>
        <v>7</v>
      </c>
      <c r="AU180" s="665" t="s">
        <v>364</v>
      </c>
      <c r="AV180" s="665">
        <f t="shared" si="40"/>
        <v>0</v>
      </c>
      <c r="AW180" s="666" t="s">
        <v>36</v>
      </c>
      <c r="AX180" s="665">
        <v>200</v>
      </c>
      <c r="AY180" s="665">
        <v>180</v>
      </c>
      <c r="AZ180" s="222" t="str">
        <f t="shared" si="49"/>
        <v/>
      </c>
      <c r="BA180" s="222" t="e">
        <f>VLOOKUP(AZ180,'Price list'!AM:AN,2,FALSE)</f>
        <v>#N/A</v>
      </c>
      <c r="BB180" s="222" t="str">
        <f>IF(ISERROR(VLOOKUP(BA180,'Commande Export 2023'!AC:AG,5,FALSE)),"",VLOOKUP(BA180,'Commande Export 2023'!AC:AG,5,FALSE))</f>
        <v/>
      </c>
      <c r="BC180" s="222" t="str">
        <f t="shared" si="50"/>
        <v>Ouest Batteries</v>
      </c>
    </row>
    <row r="181" spans="28:55" x14ac:dyDescent="0.35">
      <c r="AB181" s="245" t="s">
        <v>1315</v>
      </c>
      <c r="AC181" s="245" t="s">
        <v>36</v>
      </c>
      <c r="AD181" s="245" t="s">
        <v>61</v>
      </c>
      <c r="AE181" s="245" t="s">
        <v>62</v>
      </c>
      <c r="AF181" s="245" t="s">
        <v>48</v>
      </c>
      <c r="AG181" s="245" t="s">
        <v>49</v>
      </c>
      <c r="AH181" s="232" t="s">
        <v>366</v>
      </c>
      <c r="AI181" s="222" t="str">
        <f t="shared" si="41"/>
        <v>LubatexLB90L5W172R1Z55Commande 4</v>
      </c>
      <c r="AJ181" s="222" t="str">
        <f t="shared" si="42"/>
        <v>P0181</v>
      </c>
      <c r="AK181" s="222" t="e">
        <f>'Commande Export 2023'!AF183</f>
        <v>#N/A</v>
      </c>
      <c r="AL181" s="222" t="str">
        <f t="shared" si="43"/>
        <v>Ouest BatteriesLB90L5W172R1Z55Commande 4</v>
      </c>
      <c r="AM181" s="222" t="e">
        <f>VLOOKUP(AL181,'Commande Export 2023'!AC:AF,4,FALSE)</f>
        <v>#N/A</v>
      </c>
      <c r="AN181" s="222" t="e">
        <f t="shared" si="44"/>
        <v>#N/A</v>
      </c>
      <c r="AO181" s="222" t="str">
        <f t="shared" si="45"/>
        <v/>
      </c>
      <c r="AP181" s="222" t="e">
        <f>VLOOKUP(AO181,'Price list'!AO:AP,2,FALSE)</f>
        <v>#N/A</v>
      </c>
      <c r="AQ181" s="222" t="str">
        <f t="shared" si="46"/>
        <v/>
      </c>
      <c r="AR181" s="222" t="str">
        <f t="shared" si="47"/>
        <v/>
      </c>
      <c r="AS181" s="665" t="str">
        <f t="shared" si="48"/>
        <v/>
      </c>
      <c r="AT181" s="665">
        <f>SUM($AS$1:AS181)</f>
        <v>7</v>
      </c>
      <c r="AU181" s="665" t="s">
        <v>366</v>
      </c>
      <c r="AV181" s="665">
        <f t="shared" si="40"/>
        <v>0</v>
      </c>
      <c r="AW181" s="666" t="s">
        <v>36</v>
      </c>
      <c r="AX181" s="665">
        <v>201</v>
      </c>
      <c r="AY181" s="665">
        <v>181</v>
      </c>
      <c r="AZ181" s="222" t="str">
        <f t="shared" si="49"/>
        <v/>
      </c>
      <c r="BA181" s="222" t="e">
        <f>VLOOKUP(AZ181,'Price list'!AM:AN,2,FALSE)</f>
        <v>#N/A</v>
      </c>
      <c r="BB181" s="222" t="str">
        <f>IF(ISERROR(VLOOKUP(BA181,'Commande Export 2023'!AC:AG,5,FALSE)),"",VLOOKUP(BA181,'Commande Export 2023'!AC:AG,5,FALSE))</f>
        <v/>
      </c>
      <c r="BC181" s="222" t="str">
        <f t="shared" si="50"/>
        <v>Ouest Batteries</v>
      </c>
    </row>
    <row r="182" spans="28:55" x14ac:dyDescent="0.35">
      <c r="AB182" s="245" t="s">
        <v>1316</v>
      </c>
      <c r="AC182" s="245" t="s">
        <v>36</v>
      </c>
      <c r="AD182" s="245" t="s">
        <v>65</v>
      </c>
      <c r="AE182" s="245" t="s">
        <v>66</v>
      </c>
      <c r="AF182" s="245" t="s">
        <v>48</v>
      </c>
      <c r="AG182" s="245" t="s">
        <v>49</v>
      </c>
      <c r="AH182" s="232" t="s">
        <v>368</v>
      </c>
      <c r="AI182" s="222" t="str">
        <f t="shared" si="41"/>
        <v>LubatexLB45B1W172R1Z44Commande 4</v>
      </c>
      <c r="AJ182" s="222" t="str">
        <f t="shared" si="42"/>
        <v>P0182</v>
      </c>
      <c r="AK182" s="222" t="e">
        <f>'Commande Export 2023'!AF184</f>
        <v>#N/A</v>
      </c>
      <c r="AL182" s="222" t="str">
        <f t="shared" si="43"/>
        <v>Ouest BatteriesLB45B1W172R1Z44Commande 4</v>
      </c>
      <c r="AM182" s="222" t="e">
        <f>VLOOKUP(AL182,'Commande Export 2023'!AC:AF,4,FALSE)</f>
        <v>#N/A</v>
      </c>
      <c r="AN182" s="222" t="e">
        <f t="shared" si="44"/>
        <v>#N/A</v>
      </c>
      <c r="AO182" s="222" t="str">
        <f t="shared" si="45"/>
        <v/>
      </c>
      <c r="AP182" s="222" t="e">
        <f>VLOOKUP(AO182,'Price list'!AO:AP,2,FALSE)</f>
        <v>#N/A</v>
      </c>
      <c r="AQ182" s="222" t="str">
        <f t="shared" si="46"/>
        <v/>
      </c>
      <c r="AR182" s="222" t="str">
        <f t="shared" si="47"/>
        <v/>
      </c>
      <c r="AS182" s="665" t="str">
        <f t="shared" si="48"/>
        <v/>
      </c>
      <c r="AT182" s="665">
        <f>SUM($AS$1:AS182)</f>
        <v>7</v>
      </c>
      <c r="AU182" s="665" t="s">
        <v>368</v>
      </c>
      <c r="AV182" s="665">
        <f t="shared" si="40"/>
        <v>0</v>
      </c>
      <c r="AW182" s="666" t="s">
        <v>36</v>
      </c>
      <c r="AX182" s="665">
        <v>202</v>
      </c>
      <c r="AY182" s="665">
        <v>182</v>
      </c>
      <c r="AZ182" s="222" t="str">
        <f t="shared" si="49"/>
        <v/>
      </c>
      <c r="BA182" s="222" t="e">
        <f>VLOOKUP(AZ182,'Price list'!AM:AN,2,FALSE)</f>
        <v>#N/A</v>
      </c>
      <c r="BB182" s="222" t="str">
        <f>IF(ISERROR(VLOOKUP(BA182,'Commande Export 2023'!AC:AG,5,FALSE)),"",VLOOKUP(BA182,'Commande Export 2023'!AC:AG,5,FALSE))</f>
        <v/>
      </c>
      <c r="BC182" s="222" t="str">
        <f t="shared" si="50"/>
        <v>Ouest Batteries</v>
      </c>
    </row>
    <row r="183" spans="28:55" x14ac:dyDescent="0.35">
      <c r="AB183" s="245" t="s">
        <v>1317</v>
      </c>
      <c r="AC183" s="245" t="s">
        <v>36</v>
      </c>
      <c r="AD183" s="245" t="s">
        <v>69</v>
      </c>
      <c r="AE183" s="245" t="s">
        <v>70</v>
      </c>
      <c r="AF183" s="245" t="s">
        <v>48</v>
      </c>
      <c r="AG183" s="245" t="s">
        <v>49</v>
      </c>
      <c r="AH183" s="232" t="s">
        <v>370</v>
      </c>
      <c r="AI183" s="222" t="str">
        <f t="shared" si="41"/>
        <v>LubatexLB45L1W172R1Z44Commande 4</v>
      </c>
      <c r="AJ183" s="222" t="str">
        <f t="shared" si="42"/>
        <v>P0183</v>
      </c>
      <c r="AK183" s="222" t="e">
        <f>'Commande Export 2023'!AF185</f>
        <v>#N/A</v>
      </c>
      <c r="AL183" s="222" t="str">
        <f t="shared" si="43"/>
        <v>Ouest BatteriesLB45L1W172R1Z44Commande 4</v>
      </c>
      <c r="AM183" s="222" t="e">
        <f>VLOOKUP(AL183,'Commande Export 2023'!AC:AF,4,FALSE)</f>
        <v>#N/A</v>
      </c>
      <c r="AN183" s="222" t="e">
        <f t="shared" si="44"/>
        <v>#N/A</v>
      </c>
      <c r="AO183" s="222" t="str">
        <f t="shared" si="45"/>
        <v/>
      </c>
      <c r="AP183" s="222" t="e">
        <f>VLOOKUP(AO183,'Price list'!AO:AP,2,FALSE)</f>
        <v>#N/A</v>
      </c>
      <c r="AQ183" s="222" t="str">
        <f t="shared" si="46"/>
        <v/>
      </c>
      <c r="AR183" s="222" t="str">
        <f t="shared" si="47"/>
        <v/>
      </c>
      <c r="AS183" s="665" t="str">
        <f t="shared" si="48"/>
        <v/>
      </c>
      <c r="AT183" s="665">
        <f>SUM($AS$1:AS183)</f>
        <v>7</v>
      </c>
      <c r="AU183" s="665" t="s">
        <v>370</v>
      </c>
      <c r="AV183" s="665">
        <f t="shared" si="40"/>
        <v>0</v>
      </c>
      <c r="AW183" s="666" t="s">
        <v>36</v>
      </c>
      <c r="AX183" s="665">
        <v>203</v>
      </c>
      <c r="AY183" s="665">
        <v>183</v>
      </c>
      <c r="AZ183" s="222" t="str">
        <f t="shared" si="49"/>
        <v/>
      </c>
      <c r="BA183" s="222" t="e">
        <f>VLOOKUP(AZ183,'Price list'!AM:AN,2,FALSE)</f>
        <v>#N/A</v>
      </c>
      <c r="BB183" s="222" t="str">
        <f>IF(ISERROR(VLOOKUP(BA183,'Commande Export 2023'!AC:AG,5,FALSE)),"",VLOOKUP(BA183,'Commande Export 2023'!AC:AG,5,FALSE))</f>
        <v/>
      </c>
      <c r="BC183" s="222" t="str">
        <f t="shared" si="50"/>
        <v>Ouest Batteries</v>
      </c>
    </row>
    <row r="184" spans="28:55" x14ac:dyDescent="0.35">
      <c r="AB184" s="245" t="s">
        <v>1318</v>
      </c>
      <c r="AC184" s="245" t="s">
        <v>36</v>
      </c>
      <c r="AD184" s="245" t="s">
        <v>72</v>
      </c>
      <c r="AE184" s="245" t="s">
        <v>73</v>
      </c>
      <c r="AF184" s="245" t="s">
        <v>48</v>
      </c>
      <c r="AG184" s="245" t="s">
        <v>49</v>
      </c>
      <c r="AH184" s="232" t="s">
        <v>372</v>
      </c>
      <c r="AI184" s="222" t="str">
        <f t="shared" si="41"/>
        <v>LubatexLB56B2W172R1Z44Commande 4</v>
      </c>
      <c r="AJ184" s="222" t="str">
        <f t="shared" si="42"/>
        <v>P0184</v>
      </c>
      <c r="AK184" s="222" t="e">
        <f>'Commande Export 2023'!AF186</f>
        <v>#N/A</v>
      </c>
      <c r="AL184" s="222" t="str">
        <f t="shared" si="43"/>
        <v>Ouest BatteriesLB56B2W172R1Z44Commande 4</v>
      </c>
      <c r="AM184" s="222" t="str">
        <f>VLOOKUP(AL184,'Commande Export 2023'!AC:AF,4,FALSE)</f>
        <v>P0070</v>
      </c>
      <c r="AN184" s="222" t="e">
        <f t="shared" si="44"/>
        <v>#N/A</v>
      </c>
      <c r="AO184" s="222" t="str">
        <f t="shared" si="45"/>
        <v/>
      </c>
      <c r="AP184" s="222" t="e">
        <f>VLOOKUP(AO184,'Price list'!AO:AP,2,FALSE)</f>
        <v>#N/A</v>
      </c>
      <c r="AQ184" s="222" t="str">
        <f t="shared" si="46"/>
        <v/>
      </c>
      <c r="AR184" s="222" t="str">
        <f t="shared" si="47"/>
        <v/>
      </c>
      <c r="AS184" s="665" t="str">
        <f t="shared" si="48"/>
        <v/>
      </c>
      <c r="AT184" s="665">
        <f>SUM($AS$1:AS184)</f>
        <v>7</v>
      </c>
      <c r="AU184" s="665" t="s">
        <v>372</v>
      </c>
      <c r="AV184" s="665">
        <f t="shared" si="40"/>
        <v>0</v>
      </c>
      <c r="AW184" s="666" t="s">
        <v>36</v>
      </c>
      <c r="AX184" s="665">
        <v>204</v>
      </c>
      <c r="AY184" s="665">
        <v>184</v>
      </c>
      <c r="AZ184" s="222" t="str">
        <f t="shared" si="49"/>
        <v/>
      </c>
      <c r="BA184" s="222" t="e">
        <f>VLOOKUP(AZ184,'Price list'!AM:AN,2,FALSE)</f>
        <v>#N/A</v>
      </c>
      <c r="BB184" s="222" t="str">
        <f>IF(ISERROR(VLOOKUP(BA184,'Commande Export 2023'!AC:AG,5,FALSE)),"",VLOOKUP(BA184,'Commande Export 2023'!AC:AG,5,FALSE))</f>
        <v/>
      </c>
      <c r="BC184" s="222" t="str">
        <f t="shared" si="50"/>
        <v>Ouest Batteries</v>
      </c>
    </row>
    <row r="185" spans="28:55" x14ac:dyDescent="0.35">
      <c r="AB185" s="245" t="s">
        <v>1319</v>
      </c>
      <c r="AC185" s="245" t="s">
        <v>36</v>
      </c>
      <c r="AD185" s="245" t="s">
        <v>76</v>
      </c>
      <c r="AE185" s="245" t="s">
        <v>77</v>
      </c>
      <c r="AF185" s="245" t="s">
        <v>48</v>
      </c>
      <c r="AG185" s="245" t="s">
        <v>49</v>
      </c>
      <c r="AH185" s="232" t="s">
        <v>374</v>
      </c>
      <c r="AI185" s="222" t="str">
        <f t="shared" si="41"/>
        <v>LubatexLB56L2W172R1Z44Commande 4</v>
      </c>
      <c r="AJ185" s="222" t="str">
        <f t="shared" si="42"/>
        <v>P0185</v>
      </c>
      <c r="AK185" s="222" t="e">
        <f>'Commande Export 2023'!AF187</f>
        <v>#N/A</v>
      </c>
      <c r="AL185" s="222" t="str">
        <f t="shared" si="43"/>
        <v>Ouest BatteriesLB56L2W172R1Z44Commande 4</v>
      </c>
      <c r="AM185" s="222" t="str">
        <f>VLOOKUP(AL185,'Commande Export 2023'!AC:AF,4,FALSE)</f>
        <v>P0071</v>
      </c>
      <c r="AN185" s="222" t="e">
        <f t="shared" si="44"/>
        <v>#N/A</v>
      </c>
      <c r="AO185" s="222" t="str">
        <f t="shared" si="45"/>
        <v/>
      </c>
      <c r="AP185" s="222" t="e">
        <f>VLOOKUP(AO185,'Price list'!AO:AP,2,FALSE)</f>
        <v>#N/A</v>
      </c>
      <c r="AQ185" s="222" t="str">
        <f t="shared" si="46"/>
        <v/>
      </c>
      <c r="AR185" s="222" t="str">
        <f t="shared" si="47"/>
        <v/>
      </c>
      <c r="AS185" s="665" t="str">
        <f t="shared" si="48"/>
        <v/>
      </c>
      <c r="AT185" s="665">
        <f>SUM($AS$1:AS185)</f>
        <v>7</v>
      </c>
      <c r="AU185" s="665" t="s">
        <v>374</v>
      </c>
      <c r="AV185" s="665">
        <f t="shared" si="40"/>
        <v>0</v>
      </c>
      <c r="AW185" s="666" t="s">
        <v>36</v>
      </c>
      <c r="AX185" s="665">
        <v>205</v>
      </c>
      <c r="AY185" s="665">
        <v>185</v>
      </c>
      <c r="AZ185" s="222" t="str">
        <f t="shared" si="49"/>
        <v/>
      </c>
      <c r="BA185" s="222" t="e">
        <f>VLOOKUP(AZ185,'Price list'!AM:AN,2,FALSE)</f>
        <v>#N/A</v>
      </c>
      <c r="BB185" s="222" t="str">
        <f>IF(ISERROR(VLOOKUP(BA185,'Commande Export 2023'!AC:AG,5,FALSE)),"",VLOOKUP(BA185,'Commande Export 2023'!AC:AG,5,FALSE))</f>
        <v/>
      </c>
      <c r="BC185" s="222" t="str">
        <f t="shared" si="50"/>
        <v>Ouest Batteries</v>
      </c>
    </row>
    <row r="186" spans="28:55" x14ac:dyDescent="0.35">
      <c r="AB186" s="245" t="s">
        <v>1320</v>
      </c>
      <c r="AC186" s="245" t="s">
        <v>36</v>
      </c>
      <c r="AD186" s="245" t="s">
        <v>79</v>
      </c>
      <c r="AE186" s="245" t="s">
        <v>80</v>
      </c>
      <c r="AF186" s="245" t="s">
        <v>48</v>
      </c>
      <c r="AG186" s="245" t="s">
        <v>49</v>
      </c>
      <c r="AH186" s="232" t="s">
        <v>376</v>
      </c>
      <c r="AI186" s="222" t="str">
        <f t="shared" si="41"/>
        <v>LubatexLB67B3W172R1Z44Commande 4</v>
      </c>
      <c r="AJ186" s="222" t="str">
        <f t="shared" si="42"/>
        <v>P0186</v>
      </c>
      <c r="AK186" s="222" t="e">
        <f>'Commande Export 2023'!AF188</f>
        <v>#N/A</v>
      </c>
      <c r="AL186" s="222" t="str">
        <f t="shared" si="43"/>
        <v>Ouest BatteriesLB67B3W172R1Z44Commande 4</v>
      </c>
      <c r="AM186" s="222" t="str">
        <f>VLOOKUP(AL186,'Commande Export 2023'!AC:AF,4,FALSE)</f>
        <v>P0072</v>
      </c>
      <c r="AN186" s="222" t="e">
        <f t="shared" si="44"/>
        <v>#N/A</v>
      </c>
      <c r="AO186" s="222" t="str">
        <f t="shared" si="45"/>
        <v/>
      </c>
      <c r="AP186" s="222" t="e">
        <f>VLOOKUP(AO186,'Price list'!AO:AP,2,FALSE)</f>
        <v>#N/A</v>
      </c>
      <c r="AQ186" s="222" t="str">
        <f t="shared" si="46"/>
        <v/>
      </c>
      <c r="AR186" s="222" t="str">
        <f t="shared" si="47"/>
        <v/>
      </c>
      <c r="AS186" s="665" t="str">
        <f t="shared" si="48"/>
        <v/>
      </c>
      <c r="AT186" s="665">
        <f>SUM($AS$1:AS186)</f>
        <v>7</v>
      </c>
      <c r="AU186" s="665" t="s">
        <v>376</v>
      </c>
      <c r="AV186" s="665">
        <f t="shared" si="40"/>
        <v>0</v>
      </c>
      <c r="AW186" s="666" t="s">
        <v>36</v>
      </c>
      <c r="AX186" s="665">
        <v>206</v>
      </c>
      <c r="AY186" s="665">
        <v>186</v>
      </c>
      <c r="AZ186" s="222" t="str">
        <f t="shared" si="49"/>
        <v/>
      </c>
      <c r="BA186" s="222" t="e">
        <f>VLOOKUP(AZ186,'Price list'!AM:AN,2,FALSE)</f>
        <v>#N/A</v>
      </c>
      <c r="BB186" s="222" t="str">
        <f>IF(ISERROR(VLOOKUP(BA186,'Commande Export 2023'!AC:AG,5,FALSE)),"",VLOOKUP(BA186,'Commande Export 2023'!AC:AG,5,FALSE))</f>
        <v/>
      </c>
      <c r="BC186" s="222" t="str">
        <f t="shared" si="50"/>
        <v>Ouest Batteries</v>
      </c>
    </row>
    <row r="187" spans="28:55" x14ac:dyDescent="0.35">
      <c r="AB187" s="245" t="s">
        <v>1321</v>
      </c>
      <c r="AC187" s="245" t="s">
        <v>36</v>
      </c>
      <c r="AD187" s="245" t="s">
        <v>83</v>
      </c>
      <c r="AE187" s="245" t="s">
        <v>84</v>
      </c>
      <c r="AF187" s="245" t="s">
        <v>48</v>
      </c>
      <c r="AG187" s="245" t="s">
        <v>49</v>
      </c>
      <c r="AH187" s="232" t="s">
        <v>378</v>
      </c>
      <c r="AI187" s="222" t="str">
        <f t="shared" si="41"/>
        <v>LubatexLB67L3W172R1Z44Commande 4</v>
      </c>
      <c r="AJ187" s="222" t="str">
        <f t="shared" si="42"/>
        <v>P0187</v>
      </c>
      <c r="AK187" s="222" t="e">
        <f>'Commande Export 2023'!AF189</f>
        <v>#N/A</v>
      </c>
      <c r="AL187" s="222" t="str">
        <f t="shared" si="43"/>
        <v>Ouest BatteriesLB67L3W172R1Z44Commande 4</v>
      </c>
      <c r="AM187" s="222" t="str">
        <f>VLOOKUP(AL187,'Commande Export 2023'!AC:AF,4,FALSE)</f>
        <v>P0073</v>
      </c>
      <c r="AN187" s="222" t="e">
        <f t="shared" si="44"/>
        <v>#N/A</v>
      </c>
      <c r="AO187" s="222" t="str">
        <f t="shared" si="45"/>
        <v/>
      </c>
      <c r="AP187" s="222" t="e">
        <f>VLOOKUP(AO187,'Price list'!AO:AP,2,FALSE)</f>
        <v>#N/A</v>
      </c>
      <c r="AQ187" s="222" t="str">
        <f t="shared" si="46"/>
        <v/>
      </c>
      <c r="AR187" s="222" t="str">
        <f t="shared" si="47"/>
        <v/>
      </c>
      <c r="AS187" s="665" t="str">
        <f t="shared" si="48"/>
        <v/>
      </c>
      <c r="AT187" s="665">
        <f>SUM($AS$1:AS187)</f>
        <v>7</v>
      </c>
      <c r="AU187" s="665" t="s">
        <v>378</v>
      </c>
      <c r="AV187" s="665">
        <f t="shared" si="40"/>
        <v>0</v>
      </c>
      <c r="AW187" s="666" t="s">
        <v>36</v>
      </c>
      <c r="AX187" s="665">
        <v>207</v>
      </c>
      <c r="AY187" s="665">
        <v>187</v>
      </c>
      <c r="AZ187" s="222" t="str">
        <f t="shared" si="49"/>
        <v/>
      </c>
      <c r="BA187" s="222" t="e">
        <f>VLOOKUP(AZ187,'Price list'!AM:AN,2,FALSE)</f>
        <v>#N/A</v>
      </c>
      <c r="BB187" s="222" t="str">
        <f>IF(ISERROR(VLOOKUP(BA187,'Commande Export 2023'!AC:AG,5,FALSE)),"",VLOOKUP(BA187,'Commande Export 2023'!AC:AG,5,FALSE))</f>
        <v/>
      </c>
      <c r="BC187" s="222" t="str">
        <f t="shared" si="50"/>
        <v>Ouest Batteries</v>
      </c>
    </row>
    <row r="188" spans="28:55" x14ac:dyDescent="0.35">
      <c r="AB188" s="245" t="s">
        <v>1322</v>
      </c>
      <c r="AC188" s="245" t="s">
        <v>36</v>
      </c>
      <c r="AD188" s="245" t="s">
        <v>86</v>
      </c>
      <c r="AE188" s="245" t="s">
        <v>87</v>
      </c>
      <c r="AF188" s="245" t="s">
        <v>48</v>
      </c>
      <c r="AG188" s="245" t="s">
        <v>49</v>
      </c>
      <c r="AH188" s="232" t="s">
        <v>380</v>
      </c>
      <c r="AI188" s="222" t="str">
        <f t="shared" si="41"/>
        <v>LubatexLB89L5W172R1Z44Commande 4</v>
      </c>
      <c r="AJ188" s="222" t="str">
        <f t="shared" si="42"/>
        <v>P0188</v>
      </c>
      <c r="AK188" s="222" t="e">
        <f>'Commande Export 2023'!AF190</f>
        <v>#N/A</v>
      </c>
      <c r="AL188" s="222" t="str">
        <f t="shared" si="43"/>
        <v>Ouest BatteriesLB89L5W172R1Z44Commande 4</v>
      </c>
      <c r="AM188" s="222" t="e">
        <f>VLOOKUP(AL188,'Commande Export 2023'!AC:AF,4,FALSE)</f>
        <v>#N/A</v>
      </c>
      <c r="AN188" s="222" t="e">
        <f t="shared" si="44"/>
        <v>#N/A</v>
      </c>
      <c r="AO188" s="222" t="str">
        <f t="shared" si="45"/>
        <v/>
      </c>
      <c r="AP188" s="222" t="e">
        <f>VLOOKUP(AO188,'Price list'!AO:AP,2,FALSE)</f>
        <v>#N/A</v>
      </c>
      <c r="AQ188" s="222" t="str">
        <f t="shared" si="46"/>
        <v/>
      </c>
      <c r="AR188" s="222" t="str">
        <f t="shared" si="47"/>
        <v/>
      </c>
      <c r="AS188" s="665" t="str">
        <f t="shared" si="48"/>
        <v/>
      </c>
      <c r="AT188" s="665">
        <f>SUM($AS$1:AS188)</f>
        <v>7</v>
      </c>
      <c r="AU188" s="665" t="s">
        <v>380</v>
      </c>
      <c r="AV188" s="665">
        <f t="shared" si="40"/>
        <v>0</v>
      </c>
      <c r="AW188" s="666" t="s">
        <v>36</v>
      </c>
      <c r="AX188" s="665">
        <v>208</v>
      </c>
      <c r="AY188" s="665">
        <v>188</v>
      </c>
      <c r="AZ188" s="222" t="str">
        <f t="shared" si="49"/>
        <v/>
      </c>
      <c r="BA188" s="222" t="e">
        <f>VLOOKUP(AZ188,'Price list'!AM:AN,2,FALSE)</f>
        <v>#N/A</v>
      </c>
      <c r="BB188" s="222" t="str">
        <f>IF(ISERROR(VLOOKUP(BA188,'Commande Export 2023'!AC:AG,5,FALSE)),"",VLOOKUP(BA188,'Commande Export 2023'!AC:AG,5,FALSE))</f>
        <v/>
      </c>
      <c r="BC188" s="222" t="str">
        <f t="shared" si="50"/>
        <v>Ouest Batteries</v>
      </c>
    </row>
    <row r="189" spans="28:55" x14ac:dyDescent="0.35">
      <c r="AB189" s="245" t="s">
        <v>1323</v>
      </c>
      <c r="AC189" s="245" t="s">
        <v>36</v>
      </c>
      <c r="AD189" s="245" t="s">
        <v>383</v>
      </c>
      <c r="AE189" s="245" t="s">
        <v>384</v>
      </c>
      <c r="AF189" s="245" t="s">
        <v>48</v>
      </c>
      <c r="AG189" s="245" t="s">
        <v>315</v>
      </c>
      <c r="AH189" s="232" t="s">
        <v>382</v>
      </c>
      <c r="AI189" s="222" t="str">
        <f t="shared" si="41"/>
        <v>LubatexMRT44J3X102R1J44Commande 4</v>
      </c>
      <c r="AJ189" s="222" t="str">
        <f t="shared" si="42"/>
        <v>P0189</v>
      </c>
      <c r="AK189" s="222" t="e">
        <f>'Commande Export 2023'!AF191</f>
        <v>#N/A</v>
      </c>
      <c r="AL189" s="222" t="str">
        <f t="shared" si="43"/>
        <v>Ouest BatteriesMRT44J3X102R1J44Commande 4</v>
      </c>
      <c r="AM189" s="222" t="e">
        <f>VLOOKUP(AL189,'Commande Export 2023'!AC:AF,4,FALSE)</f>
        <v>#N/A</v>
      </c>
      <c r="AN189" s="222" t="e">
        <f t="shared" si="44"/>
        <v>#N/A</v>
      </c>
      <c r="AO189" s="222" t="str">
        <f t="shared" si="45"/>
        <v/>
      </c>
      <c r="AP189" s="222" t="e">
        <f>VLOOKUP(AO189,'Price list'!AO:AP,2,FALSE)</f>
        <v>#N/A</v>
      </c>
      <c r="AQ189" s="222" t="str">
        <f t="shared" si="46"/>
        <v/>
      </c>
      <c r="AR189" s="222" t="str">
        <f t="shared" si="47"/>
        <v/>
      </c>
      <c r="AS189" s="665" t="str">
        <f t="shared" si="48"/>
        <v/>
      </c>
      <c r="AT189" s="665">
        <f>SUM($AS$1:AS189)</f>
        <v>7</v>
      </c>
      <c r="AU189" s="665" t="s">
        <v>382</v>
      </c>
      <c r="AV189" s="665">
        <f t="shared" si="40"/>
        <v>0</v>
      </c>
      <c r="AW189" s="666" t="s">
        <v>36</v>
      </c>
      <c r="AX189" s="665">
        <v>209</v>
      </c>
      <c r="AY189" s="665">
        <v>189</v>
      </c>
      <c r="AZ189" s="222" t="str">
        <f t="shared" si="49"/>
        <v/>
      </c>
      <c r="BA189" s="222" t="e">
        <f>VLOOKUP(AZ189,'Price list'!AM:AN,2,FALSE)</f>
        <v>#N/A</v>
      </c>
      <c r="BB189" s="222" t="str">
        <f>IF(ISERROR(VLOOKUP(BA189,'Commande Export 2023'!AC:AG,5,FALSE)),"",VLOOKUP(BA189,'Commande Export 2023'!AC:AG,5,FALSE))</f>
        <v/>
      </c>
      <c r="BC189" s="222" t="str">
        <f t="shared" si="50"/>
        <v>Ouest Batteries</v>
      </c>
    </row>
    <row r="190" spans="28:55" x14ac:dyDescent="0.35">
      <c r="AB190" s="245" t="s">
        <v>1324</v>
      </c>
      <c r="AC190" s="245" t="s">
        <v>36</v>
      </c>
      <c r="AD190" s="245" t="s">
        <v>387</v>
      </c>
      <c r="AE190" s="245" t="s">
        <v>388</v>
      </c>
      <c r="AF190" s="245" t="s">
        <v>111</v>
      </c>
      <c r="AG190" s="245" t="s">
        <v>315</v>
      </c>
      <c r="AH190" s="232" t="s">
        <v>386</v>
      </c>
      <c r="AI190" s="222" t="str">
        <f t="shared" si="41"/>
        <v>LubatexMRT44J3X102L1J44Commande 4</v>
      </c>
      <c r="AJ190" s="222" t="str">
        <f t="shared" si="42"/>
        <v>P0190</v>
      </c>
      <c r="AK190" s="222" t="e">
        <f>'Commande Export 2023'!AF192</f>
        <v>#N/A</v>
      </c>
      <c r="AL190" s="222" t="str">
        <f t="shared" si="43"/>
        <v>Ouest BatteriesMRT44J3X102L1J44Commande 4</v>
      </c>
      <c r="AM190" s="222" t="e">
        <f>VLOOKUP(AL190,'Commande Export 2023'!AC:AF,4,FALSE)</f>
        <v>#N/A</v>
      </c>
      <c r="AN190" s="222" t="e">
        <f t="shared" si="44"/>
        <v>#N/A</v>
      </c>
      <c r="AO190" s="222" t="str">
        <f t="shared" si="45"/>
        <v/>
      </c>
      <c r="AP190" s="222" t="e">
        <f>VLOOKUP(AO190,'Price list'!AO:AP,2,FALSE)</f>
        <v>#N/A</v>
      </c>
      <c r="AQ190" s="222" t="str">
        <f t="shared" si="46"/>
        <v/>
      </c>
      <c r="AR190" s="222" t="str">
        <f t="shared" si="47"/>
        <v/>
      </c>
      <c r="AS190" s="665" t="str">
        <f t="shared" si="48"/>
        <v/>
      </c>
      <c r="AT190" s="665">
        <f>SUM($AS$1:AS190)</f>
        <v>7</v>
      </c>
      <c r="AU190" s="665" t="s">
        <v>386</v>
      </c>
      <c r="AV190" s="665">
        <f t="shared" si="40"/>
        <v>0</v>
      </c>
      <c r="AW190" s="666" t="s">
        <v>36</v>
      </c>
      <c r="AX190" s="665">
        <v>210</v>
      </c>
      <c r="AY190" s="665">
        <v>190</v>
      </c>
      <c r="AZ190" s="222" t="str">
        <f t="shared" si="49"/>
        <v/>
      </c>
      <c r="BA190" s="222" t="e">
        <f>VLOOKUP(AZ190,'Price list'!AM:AN,2,FALSE)</f>
        <v>#N/A</v>
      </c>
      <c r="BB190" s="222" t="str">
        <f>IF(ISERROR(VLOOKUP(BA190,'Commande Export 2023'!AC:AG,5,FALSE)),"",VLOOKUP(BA190,'Commande Export 2023'!AC:AG,5,FALSE))</f>
        <v/>
      </c>
      <c r="BC190" s="222" t="str">
        <f t="shared" si="50"/>
        <v>Ouest Batteries</v>
      </c>
    </row>
    <row r="191" spans="28:55" x14ac:dyDescent="0.35">
      <c r="AB191" s="245" t="s">
        <v>1325</v>
      </c>
      <c r="AC191" s="245" t="s">
        <v>36</v>
      </c>
      <c r="AD191" s="245" t="s">
        <v>391</v>
      </c>
      <c r="AE191" s="245" t="s">
        <v>392</v>
      </c>
      <c r="AF191" s="245" t="s">
        <v>48</v>
      </c>
      <c r="AG191" s="245" t="s">
        <v>315</v>
      </c>
      <c r="AH191" s="232" t="s">
        <v>390</v>
      </c>
      <c r="AI191" s="222" t="str">
        <f t="shared" si="41"/>
        <v>LubatexMRT45J4X102R1J44Commande 4</v>
      </c>
      <c r="AJ191" s="222" t="str">
        <f t="shared" si="42"/>
        <v>P0191</v>
      </c>
      <c r="AK191" s="222" t="e">
        <f>'Commande Export 2023'!AF193</f>
        <v>#N/A</v>
      </c>
      <c r="AL191" s="222" t="str">
        <f t="shared" si="43"/>
        <v>Ouest BatteriesMRT45J4X102R1J44Commande 4</v>
      </c>
      <c r="AM191" s="222" t="e">
        <f>VLOOKUP(AL191,'Commande Export 2023'!AC:AF,4,FALSE)</f>
        <v>#N/A</v>
      </c>
      <c r="AN191" s="222" t="e">
        <f t="shared" si="44"/>
        <v>#N/A</v>
      </c>
      <c r="AO191" s="222" t="str">
        <f t="shared" si="45"/>
        <v/>
      </c>
      <c r="AP191" s="222" t="e">
        <f>VLOOKUP(AO191,'Price list'!AO:AP,2,FALSE)</f>
        <v>#N/A</v>
      </c>
      <c r="AQ191" s="222" t="str">
        <f t="shared" si="46"/>
        <v/>
      </c>
      <c r="AR191" s="222" t="str">
        <f t="shared" si="47"/>
        <v/>
      </c>
      <c r="AS191" s="665" t="str">
        <f t="shared" si="48"/>
        <v/>
      </c>
      <c r="AT191" s="665">
        <f>SUM($AS$1:AS191)</f>
        <v>7</v>
      </c>
      <c r="AU191" s="665" t="s">
        <v>390</v>
      </c>
      <c r="AV191" s="665">
        <f t="shared" si="40"/>
        <v>0</v>
      </c>
      <c r="AW191" s="666" t="s">
        <v>36</v>
      </c>
      <c r="AX191" s="665">
        <v>211</v>
      </c>
      <c r="AY191" s="665">
        <v>191</v>
      </c>
      <c r="AZ191" s="222" t="str">
        <f t="shared" si="49"/>
        <v/>
      </c>
      <c r="BA191" s="222" t="e">
        <f>VLOOKUP(AZ191,'Price list'!AM:AN,2,FALSE)</f>
        <v>#N/A</v>
      </c>
      <c r="BB191" s="222" t="str">
        <f>IF(ISERROR(VLOOKUP(BA191,'Commande Export 2023'!AC:AG,5,FALSE)),"",VLOOKUP(BA191,'Commande Export 2023'!AC:AG,5,FALSE))</f>
        <v/>
      </c>
      <c r="BC191" s="222" t="str">
        <f t="shared" si="50"/>
        <v>Ouest Batteries</v>
      </c>
    </row>
    <row r="192" spans="28:55" x14ac:dyDescent="0.35">
      <c r="AB192" s="245" t="s">
        <v>1326</v>
      </c>
      <c r="AC192" s="245" t="s">
        <v>36</v>
      </c>
      <c r="AD192" s="245" t="s">
        <v>395</v>
      </c>
      <c r="AE192" s="245" t="s">
        <v>396</v>
      </c>
      <c r="AF192" s="245" t="s">
        <v>111</v>
      </c>
      <c r="AG192" s="245" t="s">
        <v>315</v>
      </c>
      <c r="AH192" s="232" t="s">
        <v>394</v>
      </c>
      <c r="AI192" s="222" t="str">
        <f t="shared" si="41"/>
        <v>LubatexMRT45J4X102L1J44Commande 4</v>
      </c>
      <c r="AJ192" s="222" t="str">
        <f t="shared" si="42"/>
        <v>P0192</v>
      </c>
      <c r="AK192" s="222" t="e">
        <f>'Commande Export 2023'!AF194</f>
        <v>#N/A</v>
      </c>
      <c r="AL192" s="222" t="str">
        <f t="shared" si="43"/>
        <v>Ouest BatteriesMRT45J4X102L1J44Commande 4</v>
      </c>
      <c r="AM192" s="222" t="e">
        <f>VLOOKUP(AL192,'Commande Export 2023'!AC:AF,4,FALSE)</f>
        <v>#N/A</v>
      </c>
      <c r="AN192" s="222" t="e">
        <f t="shared" si="44"/>
        <v>#N/A</v>
      </c>
      <c r="AO192" s="222" t="str">
        <f t="shared" si="45"/>
        <v/>
      </c>
      <c r="AP192" s="222" t="e">
        <f>VLOOKUP(AO192,'Price list'!AO:AP,2,FALSE)</f>
        <v>#N/A</v>
      </c>
      <c r="AQ192" s="222" t="str">
        <f t="shared" si="46"/>
        <v/>
      </c>
      <c r="AR192" s="222" t="str">
        <f t="shared" si="47"/>
        <v/>
      </c>
      <c r="AS192" s="665" t="str">
        <f t="shared" si="48"/>
        <v/>
      </c>
      <c r="AT192" s="665">
        <f>SUM($AS$1:AS192)</f>
        <v>7</v>
      </c>
      <c r="AU192" s="665" t="s">
        <v>394</v>
      </c>
      <c r="AV192" s="665">
        <f t="shared" si="40"/>
        <v>0</v>
      </c>
      <c r="AW192" s="666" t="s">
        <v>36</v>
      </c>
      <c r="AX192" s="665">
        <v>212</v>
      </c>
      <c r="AY192" s="665">
        <v>192</v>
      </c>
      <c r="AZ192" s="222" t="str">
        <f t="shared" si="49"/>
        <v/>
      </c>
      <c r="BA192" s="222" t="e">
        <f>VLOOKUP(AZ192,'Price list'!AM:AN,2,FALSE)</f>
        <v>#N/A</v>
      </c>
      <c r="BB192" s="222" t="str">
        <f>IF(ISERROR(VLOOKUP(BA192,'Commande Export 2023'!AC:AG,5,FALSE)),"",VLOOKUP(BA192,'Commande Export 2023'!AC:AG,5,FALSE))</f>
        <v/>
      </c>
      <c r="BC192" s="222" t="str">
        <f t="shared" si="50"/>
        <v>Ouest Batteries</v>
      </c>
    </row>
    <row r="193" spans="28:55" x14ac:dyDescent="0.35">
      <c r="AB193" s="245" t="s">
        <v>1327</v>
      </c>
      <c r="AC193" s="245" t="s">
        <v>36</v>
      </c>
      <c r="AD193" s="245" t="s">
        <v>399</v>
      </c>
      <c r="AE193" s="245" t="s">
        <v>400</v>
      </c>
      <c r="AF193" s="245" t="s">
        <v>48</v>
      </c>
      <c r="AG193" s="245" t="s">
        <v>315</v>
      </c>
      <c r="AH193" s="232" t="s">
        <v>398</v>
      </c>
      <c r="AI193" s="222" t="str">
        <f t="shared" si="41"/>
        <v>LubatexMRT45J4X102R1Z44Commande 4</v>
      </c>
      <c r="AJ193" s="222" t="str">
        <f t="shared" si="42"/>
        <v>P0193</v>
      </c>
      <c r="AK193" s="222" t="e">
        <f>'Commande Export 2023'!AF195</f>
        <v>#N/A</v>
      </c>
      <c r="AL193" s="222" t="str">
        <f t="shared" si="43"/>
        <v>Ouest BatteriesMRT45J4X102R1Z44Commande 4</v>
      </c>
      <c r="AM193" s="222" t="e">
        <f>VLOOKUP(AL193,'Commande Export 2023'!AC:AF,4,FALSE)</f>
        <v>#N/A</v>
      </c>
      <c r="AN193" s="222" t="e">
        <f t="shared" si="44"/>
        <v>#N/A</v>
      </c>
      <c r="AO193" s="222" t="str">
        <f t="shared" si="45"/>
        <v/>
      </c>
      <c r="AP193" s="222" t="e">
        <f>VLOOKUP(AO193,'Price list'!AO:AP,2,FALSE)</f>
        <v>#N/A</v>
      </c>
      <c r="AQ193" s="222" t="str">
        <f t="shared" si="46"/>
        <v/>
      </c>
      <c r="AR193" s="222" t="str">
        <f t="shared" si="47"/>
        <v/>
      </c>
      <c r="AS193" s="665" t="str">
        <f t="shared" si="48"/>
        <v/>
      </c>
      <c r="AT193" s="665">
        <f>SUM($AS$1:AS193)</f>
        <v>7</v>
      </c>
      <c r="AU193" s="665" t="s">
        <v>398</v>
      </c>
      <c r="AV193" s="665">
        <f t="shared" ref="AV193:AV256" si="51">IF(AQ193="",0,1)</f>
        <v>0</v>
      </c>
      <c r="AW193" s="666" t="s">
        <v>36</v>
      </c>
      <c r="AX193" s="665">
        <v>213</v>
      </c>
      <c r="AY193" s="665">
        <v>193</v>
      </c>
      <c r="AZ193" s="222" t="str">
        <f t="shared" si="49"/>
        <v/>
      </c>
      <c r="BA193" s="222" t="e">
        <f>VLOOKUP(AZ193,'Price list'!AM:AN,2,FALSE)</f>
        <v>#N/A</v>
      </c>
      <c r="BB193" s="222" t="str">
        <f>IF(ISERROR(VLOOKUP(BA193,'Commande Export 2023'!AC:AG,5,FALSE)),"",VLOOKUP(BA193,'Commande Export 2023'!AC:AG,5,FALSE))</f>
        <v/>
      </c>
      <c r="BC193" s="222" t="str">
        <f t="shared" si="50"/>
        <v>Ouest Batteries</v>
      </c>
    </row>
    <row r="194" spans="28:55" x14ac:dyDescent="0.35">
      <c r="AB194" s="245" t="s">
        <v>1328</v>
      </c>
      <c r="AC194" s="245" t="s">
        <v>36</v>
      </c>
      <c r="AD194" s="245" t="s">
        <v>403</v>
      </c>
      <c r="AE194" s="245" t="s">
        <v>404</v>
      </c>
      <c r="AF194" s="245" t="s">
        <v>111</v>
      </c>
      <c r="AG194" s="245" t="s">
        <v>315</v>
      </c>
      <c r="AH194" s="232" t="s">
        <v>402</v>
      </c>
      <c r="AI194" s="222" t="str">
        <f t="shared" ref="AI194:AI257" si="52">CONCATENATE(AB194,$R$5)</f>
        <v>LubatexMRT45J4X102L1Z44Commande 4</v>
      </c>
      <c r="AJ194" s="222" t="str">
        <f t="shared" ref="AJ194:AJ257" si="53">AH194</f>
        <v>P0194</v>
      </c>
      <c r="AK194" s="222" t="e">
        <f>'Commande Export 2023'!AF196</f>
        <v>#N/A</v>
      </c>
      <c r="AL194" s="222" t="str">
        <f t="shared" ref="AL194:AL257" si="54">CONCATENATE($P$7,AE194,$R$5)</f>
        <v>Ouest BatteriesMRT45J4X102L1Z44Commande 4</v>
      </c>
      <c r="AM194" s="222" t="e">
        <f>VLOOKUP(AL194,'Commande Export 2023'!AC:AF,4,FALSE)</f>
        <v>#N/A</v>
      </c>
      <c r="AN194" s="222" t="e">
        <f t="shared" ref="AN194:AN257" si="55">IF(AL194=AI194,AM194,#N/A)</f>
        <v>#N/A</v>
      </c>
      <c r="AO194" s="222" t="str">
        <f t="shared" ref="AO194:AO257" si="56">IF(ISERROR(AN194),"",AH194)</f>
        <v/>
      </c>
      <c r="AP194" s="222" t="e">
        <f>VLOOKUP(AO194,'Price list'!AO:AP,2,FALSE)</f>
        <v>#N/A</v>
      </c>
      <c r="AQ194" s="222" t="str">
        <f t="shared" ref="AQ194:AQ257" si="57">IF(ISERROR(AP194),"",1)</f>
        <v/>
      </c>
      <c r="AR194" s="222" t="str">
        <f t="shared" ref="AR194:AR257" si="58">IF(ISERROR(VLOOKUP($AY194,$AT$1:$AY$660,2,0)),"",VLOOKUP($AY194,$AT$1:$AY$660,2,0))</f>
        <v/>
      </c>
      <c r="AS194" s="665" t="str">
        <f t="shared" ref="AS194:AS257" si="59">IF(AV194&gt;0,1,"")</f>
        <v/>
      </c>
      <c r="AT194" s="665">
        <f>SUM($AS$1:AS194)</f>
        <v>7</v>
      </c>
      <c r="AU194" s="665" t="s">
        <v>402</v>
      </c>
      <c r="AV194" s="665">
        <f t="shared" si="51"/>
        <v>0</v>
      </c>
      <c r="AW194" s="666" t="s">
        <v>36</v>
      </c>
      <c r="AX194" s="665">
        <v>214</v>
      </c>
      <c r="AY194" s="665">
        <v>194</v>
      </c>
      <c r="AZ194" s="222" t="str">
        <f t="shared" ref="AZ194:AZ257" si="60">AR194</f>
        <v/>
      </c>
      <c r="BA194" s="222" t="e">
        <f>VLOOKUP(AZ194,'Price list'!AM:AN,2,FALSE)</f>
        <v>#N/A</v>
      </c>
      <c r="BB194" s="222" t="str">
        <f>IF(ISERROR(VLOOKUP(BA194,'Commande Export 2023'!AC:AG,5,FALSE)),"",VLOOKUP(BA194,'Commande Export 2023'!AC:AG,5,FALSE))</f>
        <v/>
      </c>
      <c r="BC194" s="222" t="str">
        <f t="shared" ref="BC194:BC257" si="61">$P$7</f>
        <v>Ouest Batteries</v>
      </c>
    </row>
    <row r="195" spans="28:55" x14ac:dyDescent="0.35">
      <c r="AB195" s="245" t="s">
        <v>1329</v>
      </c>
      <c r="AC195" s="245" t="s">
        <v>36</v>
      </c>
      <c r="AD195" s="245" t="s">
        <v>407</v>
      </c>
      <c r="AE195" s="245" t="s">
        <v>408</v>
      </c>
      <c r="AF195" s="245" t="s">
        <v>48</v>
      </c>
      <c r="AG195" s="245" t="s">
        <v>315</v>
      </c>
      <c r="AH195" s="232" t="s">
        <v>406</v>
      </c>
      <c r="AI195" s="222" t="str">
        <f t="shared" si="52"/>
        <v>LubatexM166J0X172R1Commande 4</v>
      </c>
      <c r="AJ195" s="222" t="str">
        <f t="shared" si="53"/>
        <v>P0195</v>
      </c>
      <c r="AK195" s="222" t="e">
        <f>'Commande Export 2023'!AF197</f>
        <v>#N/A</v>
      </c>
      <c r="AL195" s="222" t="str">
        <f t="shared" si="54"/>
        <v>Ouest BatteriesM166J0X172R1Commande 4</v>
      </c>
      <c r="AM195" s="222" t="e">
        <f>VLOOKUP(AL195,'Commande Export 2023'!AC:AF,4,FALSE)</f>
        <v>#N/A</v>
      </c>
      <c r="AN195" s="222" t="e">
        <f t="shared" si="55"/>
        <v>#N/A</v>
      </c>
      <c r="AO195" s="222" t="str">
        <f t="shared" si="56"/>
        <v/>
      </c>
      <c r="AP195" s="222" t="e">
        <f>VLOOKUP(AO195,'Price list'!AO:AP,2,FALSE)</f>
        <v>#N/A</v>
      </c>
      <c r="AQ195" s="222" t="str">
        <f t="shared" si="57"/>
        <v/>
      </c>
      <c r="AR195" s="222" t="str">
        <f t="shared" si="58"/>
        <v/>
      </c>
      <c r="AS195" s="665" t="str">
        <f t="shared" si="59"/>
        <v/>
      </c>
      <c r="AT195" s="665">
        <f>SUM($AS$1:AS195)</f>
        <v>7</v>
      </c>
      <c r="AU195" s="665" t="s">
        <v>406</v>
      </c>
      <c r="AV195" s="665">
        <f t="shared" si="51"/>
        <v>0</v>
      </c>
      <c r="AW195" s="666" t="s">
        <v>36</v>
      </c>
      <c r="AX195" s="665">
        <v>215</v>
      </c>
      <c r="AY195" s="665">
        <v>195</v>
      </c>
      <c r="AZ195" s="222" t="str">
        <f t="shared" si="60"/>
        <v/>
      </c>
      <c r="BA195" s="222" t="e">
        <f>VLOOKUP(AZ195,'Price list'!AM:AN,2,FALSE)</f>
        <v>#N/A</v>
      </c>
      <c r="BB195" s="222" t="str">
        <f>IF(ISERROR(VLOOKUP(BA195,'Commande Export 2023'!AC:AG,5,FALSE)),"",VLOOKUP(BA195,'Commande Export 2023'!AC:AG,5,FALSE))</f>
        <v/>
      </c>
      <c r="BC195" s="222" t="str">
        <f t="shared" si="61"/>
        <v>Ouest Batteries</v>
      </c>
    </row>
    <row r="196" spans="28:55" x14ac:dyDescent="0.35">
      <c r="AB196" s="245" t="s">
        <v>1330</v>
      </c>
      <c r="AC196" s="245" t="s">
        <v>36</v>
      </c>
      <c r="AD196" s="245" t="s">
        <v>411</v>
      </c>
      <c r="AE196" s="245" t="s">
        <v>412</v>
      </c>
      <c r="AF196" s="245" t="s">
        <v>111</v>
      </c>
      <c r="AG196" s="245" t="s">
        <v>315</v>
      </c>
      <c r="AH196" s="232" t="s">
        <v>410</v>
      </c>
      <c r="AI196" s="222" t="str">
        <f t="shared" si="52"/>
        <v>LubatexM166J0X172L1Commande 4</v>
      </c>
      <c r="AJ196" s="222" t="str">
        <f t="shared" si="53"/>
        <v>P0196</v>
      </c>
      <c r="AK196" s="222" t="e">
        <f>'Commande Export 2023'!AF198</f>
        <v>#N/A</v>
      </c>
      <c r="AL196" s="222" t="str">
        <f t="shared" si="54"/>
        <v>Ouest BatteriesM166J0X172L1Commande 4</v>
      </c>
      <c r="AM196" s="222" t="e">
        <f>VLOOKUP(AL196,'Commande Export 2023'!AC:AF,4,FALSE)</f>
        <v>#N/A</v>
      </c>
      <c r="AN196" s="222" t="e">
        <f t="shared" si="55"/>
        <v>#N/A</v>
      </c>
      <c r="AO196" s="222" t="str">
        <f t="shared" si="56"/>
        <v/>
      </c>
      <c r="AP196" s="222" t="e">
        <f>VLOOKUP(AO196,'Price list'!AO:AP,2,FALSE)</f>
        <v>#N/A</v>
      </c>
      <c r="AQ196" s="222" t="str">
        <f t="shared" si="57"/>
        <v/>
      </c>
      <c r="AR196" s="222" t="str">
        <f t="shared" si="58"/>
        <v/>
      </c>
      <c r="AS196" s="665" t="str">
        <f t="shared" si="59"/>
        <v/>
      </c>
      <c r="AT196" s="665">
        <f>SUM($AS$1:AS196)</f>
        <v>7</v>
      </c>
      <c r="AU196" s="665" t="s">
        <v>410</v>
      </c>
      <c r="AV196" s="665">
        <f t="shared" si="51"/>
        <v>0</v>
      </c>
      <c r="AW196" s="666" t="s">
        <v>36</v>
      </c>
      <c r="AX196" s="665">
        <v>216</v>
      </c>
      <c r="AY196" s="665">
        <v>196</v>
      </c>
      <c r="AZ196" s="222" t="str">
        <f t="shared" si="60"/>
        <v/>
      </c>
      <c r="BA196" s="222" t="e">
        <f>VLOOKUP(AZ196,'Price list'!AM:AN,2,FALSE)</f>
        <v>#N/A</v>
      </c>
      <c r="BB196" s="222" t="str">
        <f>IF(ISERROR(VLOOKUP(BA196,'Commande Export 2023'!AC:AG,5,FALSE)),"",VLOOKUP(BA196,'Commande Export 2023'!AC:AG,5,FALSE))</f>
        <v/>
      </c>
      <c r="BC196" s="222" t="str">
        <f t="shared" si="61"/>
        <v>Ouest Batteries</v>
      </c>
    </row>
    <row r="197" spans="28:55" x14ac:dyDescent="0.35">
      <c r="AB197" s="245" t="s">
        <v>1331</v>
      </c>
      <c r="AC197" s="245" t="s">
        <v>36</v>
      </c>
      <c r="AD197" s="245" t="s">
        <v>415</v>
      </c>
      <c r="AE197" s="245" t="s">
        <v>416</v>
      </c>
      <c r="AF197" s="245" t="s">
        <v>48</v>
      </c>
      <c r="AG197" s="245" t="s">
        <v>315</v>
      </c>
      <c r="AH197" s="232" t="s">
        <v>414</v>
      </c>
      <c r="AI197" s="222" t="str">
        <f t="shared" si="52"/>
        <v>LubatexM78J0X172R1Z44Commande 4</v>
      </c>
      <c r="AJ197" s="222" t="str">
        <f t="shared" si="53"/>
        <v>P0197</v>
      </c>
      <c r="AK197" s="222" t="e">
        <f>'Commande Export 2023'!AF199</f>
        <v>#N/A</v>
      </c>
      <c r="AL197" s="222" t="str">
        <f t="shared" si="54"/>
        <v>Ouest BatteriesM78J0X172R1Z44Commande 4</v>
      </c>
      <c r="AM197" s="222" t="e">
        <f>VLOOKUP(AL197,'Commande Export 2023'!AC:AF,4,FALSE)</f>
        <v>#N/A</v>
      </c>
      <c r="AN197" s="222" t="e">
        <f t="shared" si="55"/>
        <v>#N/A</v>
      </c>
      <c r="AO197" s="222" t="str">
        <f t="shared" si="56"/>
        <v/>
      </c>
      <c r="AP197" s="222" t="e">
        <f>VLOOKUP(AO197,'Price list'!AO:AP,2,FALSE)</f>
        <v>#N/A</v>
      </c>
      <c r="AQ197" s="222" t="str">
        <f t="shared" si="57"/>
        <v/>
      </c>
      <c r="AR197" s="222" t="str">
        <f t="shared" si="58"/>
        <v/>
      </c>
      <c r="AS197" s="665" t="str">
        <f t="shared" si="59"/>
        <v/>
      </c>
      <c r="AT197" s="665">
        <f>SUM($AS$1:AS197)</f>
        <v>7</v>
      </c>
      <c r="AU197" s="665" t="s">
        <v>414</v>
      </c>
      <c r="AV197" s="665">
        <f t="shared" si="51"/>
        <v>0</v>
      </c>
      <c r="AW197" s="666" t="s">
        <v>36</v>
      </c>
      <c r="AX197" s="665">
        <v>217</v>
      </c>
      <c r="AY197" s="665">
        <v>197</v>
      </c>
      <c r="AZ197" s="222" t="str">
        <f t="shared" si="60"/>
        <v/>
      </c>
      <c r="BA197" s="222" t="e">
        <f>VLOOKUP(AZ197,'Price list'!AM:AN,2,FALSE)</f>
        <v>#N/A</v>
      </c>
      <c r="BB197" s="222" t="str">
        <f>IF(ISERROR(VLOOKUP(BA197,'Commande Export 2023'!AC:AG,5,FALSE)),"",VLOOKUP(BA197,'Commande Export 2023'!AC:AG,5,FALSE))</f>
        <v/>
      </c>
      <c r="BC197" s="222" t="str">
        <f t="shared" si="61"/>
        <v>Ouest Batteries</v>
      </c>
    </row>
    <row r="198" spans="28:55" x14ac:dyDescent="0.35">
      <c r="AB198" s="245" t="s">
        <v>1332</v>
      </c>
      <c r="AC198" s="245" t="s">
        <v>36</v>
      </c>
      <c r="AD198" s="245" t="s">
        <v>419</v>
      </c>
      <c r="AE198" s="245" t="s">
        <v>420</v>
      </c>
      <c r="AF198" s="245" t="s">
        <v>111</v>
      </c>
      <c r="AG198" s="245" t="s">
        <v>315</v>
      </c>
      <c r="AH198" s="232" t="s">
        <v>418</v>
      </c>
      <c r="AI198" s="222" t="str">
        <f t="shared" si="52"/>
        <v>LubatexM78J0X172L1Z44Commande 4</v>
      </c>
      <c r="AJ198" s="222" t="str">
        <f t="shared" si="53"/>
        <v>P0198</v>
      </c>
      <c r="AK198" s="222" t="e">
        <f>'Commande Export 2023'!AF200</f>
        <v>#N/A</v>
      </c>
      <c r="AL198" s="222" t="str">
        <f t="shared" si="54"/>
        <v>Ouest BatteriesM78J0X172L1Z44Commande 4</v>
      </c>
      <c r="AM198" s="222" t="e">
        <f>VLOOKUP(AL198,'Commande Export 2023'!AC:AF,4,FALSE)</f>
        <v>#N/A</v>
      </c>
      <c r="AN198" s="222" t="e">
        <f t="shared" si="55"/>
        <v>#N/A</v>
      </c>
      <c r="AO198" s="222" t="str">
        <f t="shared" si="56"/>
        <v/>
      </c>
      <c r="AP198" s="222" t="e">
        <f>VLOOKUP(AO198,'Price list'!AO:AP,2,FALSE)</f>
        <v>#N/A</v>
      </c>
      <c r="AQ198" s="222" t="str">
        <f t="shared" si="57"/>
        <v/>
      </c>
      <c r="AR198" s="222" t="str">
        <f t="shared" si="58"/>
        <v/>
      </c>
      <c r="AS198" s="665" t="str">
        <f t="shared" si="59"/>
        <v/>
      </c>
      <c r="AT198" s="665">
        <f>SUM($AS$1:AS198)</f>
        <v>7</v>
      </c>
      <c r="AU198" s="665" t="s">
        <v>418</v>
      </c>
      <c r="AV198" s="665">
        <f t="shared" si="51"/>
        <v>0</v>
      </c>
      <c r="AW198" s="666" t="s">
        <v>36</v>
      </c>
      <c r="AX198" s="665">
        <v>218</v>
      </c>
      <c r="AY198" s="665">
        <v>198</v>
      </c>
      <c r="AZ198" s="222" t="str">
        <f t="shared" si="60"/>
        <v/>
      </c>
      <c r="BA198" s="222" t="e">
        <f>VLOOKUP(AZ198,'Price list'!AM:AN,2,FALSE)</f>
        <v>#N/A</v>
      </c>
      <c r="BB198" s="222" t="str">
        <f>IF(ISERROR(VLOOKUP(BA198,'Commande Export 2023'!AC:AG,5,FALSE)),"",VLOOKUP(BA198,'Commande Export 2023'!AC:AG,5,FALSE))</f>
        <v/>
      </c>
      <c r="BC198" s="222" t="str">
        <f t="shared" si="61"/>
        <v>Ouest Batteries</v>
      </c>
    </row>
    <row r="199" spans="28:55" x14ac:dyDescent="0.35">
      <c r="AB199" s="245" t="s">
        <v>1333</v>
      </c>
      <c r="AC199" s="245" t="s">
        <v>36</v>
      </c>
      <c r="AD199" s="245" t="s">
        <v>423</v>
      </c>
      <c r="AE199" s="245" t="s">
        <v>424</v>
      </c>
      <c r="AF199" s="245" t="s">
        <v>48</v>
      </c>
      <c r="AG199" s="245" t="s">
        <v>315</v>
      </c>
      <c r="AH199" s="232" t="s">
        <v>422</v>
      </c>
      <c r="AI199" s="222" t="str">
        <f t="shared" si="52"/>
        <v>LubatexM56J7X102R1Z44Commande 4</v>
      </c>
      <c r="AJ199" s="222" t="str">
        <f t="shared" si="53"/>
        <v>P0199</v>
      </c>
      <c r="AK199" s="222" t="e">
        <f>'Commande Export 2023'!AF201</f>
        <v>#N/A</v>
      </c>
      <c r="AL199" s="222" t="str">
        <f t="shared" si="54"/>
        <v>Ouest BatteriesM56J7X102R1Z44Commande 4</v>
      </c>
      <c r="AM199" s="222" t="e">
        <f>VLOOKUP(AL199,'Commande Export 2023'!AC:AF,4,FALSE)</f>
        <v>#N/A</v>
      </c>
      <c r="AN199" s="222" t="e">
        <f t="shared" si="55"/>
        <v>#N/A</v>
      </c>
      <c r="AO199" s="222" t="str">
        <f t="shared" si="56"/>
        <v/>
      </c>
      <c r="AP199" s="222" t="e">
        <f>VLOOKUP(AO199,'Price list'!AO:AP,2,FALSE)</f>
        <v>#N/A</v>
      </c>
      <c r="AQ199" s="222" t="str">
        <f t="shared" si="57"/>
        <v/>
      </c>
      <c r="AR199" s="222" t="str">
        <f t="shared" si="58"/>
        <v/>
      </c>
      <c r="AS199" s="665" t="str">
        <f t="shared" si="59"/>
        <v/>
      </c>
      <c r="AT199" s="665">
        <f>SUM($AS$1:AS199)</f>
        <v>7</v>
      </c>
      <c r="AU199" s="665" t="s">
        <v>422</v>
      </c>
      <c r="AV199" s="665">
        <f t="shared" si="51"/>
        <v>0</v>
      </c>
      <c r="AW199" s="666" t="s">
        <v>36</v>
      </c>
      <c r="AX199" s="665">
        <v>219</v>
      </c>
      <c r="AY199" s="665">
        <v>199</v>
      </c>
      <c r="AZ199" s="222" t="str">
        <f t="shared" si="60"/>
        <v/>
      </c>
      <c r="BA199" s="222" t="e">
        <f>VLOOKUP(AZ199,'Price list'!AM:AN,2,FALSE)</f>
        <v>#N/A</v>
      </c>
      <c r="BB199" s="222" t="str">
        <f>IF(ISERROR(VLOOKUP(BA199,'Commande Export 2023'!AC:AG,5,FALSE)),"",VLOOKUP(BA199,'Commande Export 2023'!AC:AG,5,FALSE))</f>
        <v/>
      </c>
      <c r="BC199" s="222" t="str">
        <f t="shared" si="61"/>
        <v>Ouest Batteries</v>
      </c>
    </row>
    <row r="200" spans="28:55" x14ac:dyDescent="0.35">
      <c r="AB200" s="245" t="s">
        <v>1334</v>
      </c>
      <c r="AC200" s="245" t="s">
        <v>36</v>
      </c>
      <c r="AD200" s="245" t="s">
        <v>427</v>
      </c>
      <c r="AE200" s="245" t="s">
        <v>428</v>
      </c>
      <c r="AF200" s="245" t="s">
        <v>111</v>
      </c>
      <c r="AG200" s="245" t="s">
        <v>315</v>
      </c>
      <c r="AH200" s="232" t="s">
        <v>426</v>
      </c>
      <c r="AI200" s="222" t="str">
        <f t="shared" si="52"/>
        <v>LubatexM56J7X102L1Z44Commande 4</v>
      </c>
      <c r="AJ200" s="222" t="str">
        <f t="shared" si="53"/>
        <v>P0200</v>
      </c>
      <c r="AK200" s="222" t="e">
        <f>'Commande Export 2023'!AF202</f>
        <v>#N/A</v>
      </c>
      <c r="AL200" s="222" t="str">
        <f t="shared" si="54"/>
        <v>Ouest BatteriesM56J7X102L1Z44Commande 4</v>
      </c>
      <c r="AM200" s="222" t="e">
        <f>VLOOKUP(AL200,'Commande Export 2023'!AC:AF,4,FALSE)</f>
        <v>#N/A</v>
      </c>
      <c r="AN200" s="222" t="e">
        <f t="shared" si="55"/>
        <v>#N/A</v>
      </c>
      <c r="AO200" s="222" t="str">
        <f t="shared" si="56"/>
        <v/>
      </c>
      <c r="AP200" s="222" t="e">
        <f>VLOOKUP(AO200,'Price list'!AO:AP,2,FALSE)</f>
        <v>#N/A</v>
      </c>
      <c r="AQ200" s="222" t="str">
        <f t="shared" si="57"/>
        <v/>
      </c>
      <c r="AR200" s="222" t="str">
        <f t="shared" si="58"/>
        <v/>
      </c>
      <c r="AS200" s="665" t="str">
        <f t="shared" si="59"/>
        <v/>
      </c>
      <c r="AT200" s="665">
        <f>SUM($AS$1:AS200)</f>
        <v>7</v>
      </c>
      <c r="AU200" s="665" t="s">
        <v>426</v>
      </c>
      <c r="AV200" s="665">
        <f t="shared" si="51"/>
        <v>0</v>
      </c>
      <c r="AW200" s="666" t="s">
        <v>36</v>
      </c>
      <c r="AX200" s="665">
        <v>220</v>
      </c>
      <c r="AY200" s="665">
        <v>200</v>
      </c>
      <c r="AZ200" s="222" t="str">
        <f t="shared" si="60"/>
        <v/>
      </c>
      <c r="BA200" s="222" t="e">
        <f>VLOOKUP(AZ200,'Price list'!AM:AN,2,FALSE)</f>
        <v>#N/A</v>
      </c>
      <c r="BB200" s="222" t="str">
        <f>IF(ISERROR(VLOOKUP(BA200,'Commande Export 2023'!AC:AG,5,FALSE)),"",VLOOKUP(BA200,'Commande Export 2023'!AC:AG,5,FALSE))</f>
        <v/>
      </c>
      <c r="BC200" s="222" t="str">
        <f t="shared" si="61"/>
        <v>Ouest Batteries</v>
      </c>
    </row>
    <row r="201" spans="28:55" x14ac:dyDescent="0.35">
      <c r="AB201" s="245" t="s">
        <v>1335</v>
      </c>
      <c r="AC201" s="245" t="s">
        <v>36</v>
      </c>
      <c r="AD201" s="245" t="s">
        <v>89</v>
      </c>
      <c r="AE201" s="245" t="s">
        <v>90</v>
      </c>
      <c r="AF201" s="245" t="s">
        <v>48</v>
      </c>
      <c r="AG201" s="245" t="s">
        <v>49</v>
      </c>
      <c r="AH201" s="232" t="s">
        <v>430</v>
      </c>
      <c r="AI201" s="222" t="str">
        <f t="shared" si="52"/>
        <v>LubatexLB44B1K072R1S12Commande 4</v>
      </c>
      <c r="AJ201" s="222" t="str">
        <f t="shared" si="53"/>
        <v>P0201</v>
      </c>
      <c r="AK201" s="222" t="e">
        <f>'Commande Export 2023'!AF203</f>
        <v>#N/A</v>
      </c>
      <c r="AL201" s="222" t="str">
        <f t="shared" si="54"/>
        <v>Ouest BatteriesLB44B1K072R1S12Commande 4</v>
      </c>
      <c r="AM201" s="222" t="e">
        <f>VLOOKUP(AL201,'Commande Export 2023'!AC:AF,4,FALSE)</f>
        <v>#N/A</v>
      </c>
      <c r="AN201" s="222" t="e">
        <f t="shared" si="55"/>
        <v>#N/A</v>
      </c>
      <c r="AO201" s="222" t="str">
        <f t="shared" si="56"/>
        <v/>
      </c>
      <c r="AP201" s="222" t="e">
        <f>VLOOKUP(AO201,'Price list'!AO:AP,2,FALSE)</f>
        <v>#N/A</v>
      </c>
      <c r="AQ201" s="222" t="str">
        <f t="shared" si="57"/>
        <v/>
      </c>
      <c r="AR201" s="222" t="str">
        <f t="shared" si="58"/>
        <v/>
      </c>
      <c r="AS201" s="665" t="str">
        <f t="shared" si="59"/>
        <v/>
      </c>
      <c r="AT201" s="665">
        <f>SUM($AS$1:AS201)</f>
        <v>7</v>
      </c>
      <c r="AU201" s="665" t="s">
        <v>430</v>
      </c>
      <c r="AV201" s="665">
        <f t="shared" si="51"/>
        <v>0</v>
      </c>
      <c r="AW201" s="666" t="s">
        <v>36</v>
      </c>
      <c r="AX201" s="665">
        <v>221</v>
      </c>
      <c r="AY201" s="665">
        <v>201</v>
      </c>
      <c r="AZ201" s="222" t="str">
        <f t="shared" si="60"/>
        <v/>
      </c>
      <c r="BA201" s="222" t="e">
        <f>VLOOKUP(AZ201,'Price list'!AM:AN,2,FALSE)</f>
        <v>#N/A</v>
      </c>
      <c r="BB201" s="222" t="str">
        <f>IF(ISERROR(VLOOKUP(BA201,'Commande Export 2023'!AC:AG,5,FALSE)),"",VLOOKUP(BA201,'Commande Export 2023'!AC:AG,5,FALSE))</f>
        <v/>
      </c>
      <c r="BC201" s="222" t="str">
        <f t="shared" si="61"/>
        <v>Ouest Batteries</v>
      </c>
    </row>
    <row r="202" spans="28:55" x14ac:dyDescent="0.35">
      <c r="AB202" s="245" t="s">
        <v>1336</v>
      </c>
      <c r="AC202" s="245" t="s">
        <v>36</v>
      </c>
      <c r="AD202" s="245" t="s">
        <v>92</v>
      </c>
      <c r="AE202" s="245" t="s">
        <v>93</v>
      </c>
      <c r="AF202" s="245" t="s">
        <v>48</v>
      </c>
      <c r="AG202" s="245" t="s">
        <v>49</v>
      </c>
      <c r="AH202" s="232" t="s">
        <v>432</v>
      </c>
      <c r="AI202" s="222" t="str">
        <f t="shared" si="52"/>
        <v>LubatexLB44L1K072R1S12Commande 4</v>
      </c>
      <c r="AJ202" s="222" t="str">
        <f t="shared" si="53"/>
        <v>P0202</v>
      </c>
      <c r="AK202" s="222" t="e">
        <f>'Commande Export 2023'!AF204</f>
        <v>#N/A</v>
      </c>
      <c r="AL202" s="222" t="str">
        <f t="shared" si="54"/>
        <v>Ouest BatteriesLB44L1K072R1S12Commande 4</v>
      </c>
      <c r="AM202" s="222" t="str">
        <f>VLOOKUP(AL202,'Commande Export 2023'!AC:AF,4,FALSE)</f>
        <v>P0076</v>
      </c>
      <c r="AN202" s="222" t="e">
        <f t="shared" si="55"/>
        <v>#N/A</v>
      </c>
      <c r="AO202" s="222" t="str">
        <f t="shared" si="56"/>
        <v/>
      </c>
      <c r="AP202" s="222" t="e">
        <f>VLOOKUP(AO202,'Price list'!AO:AP,2,FALSE)</f>
        <v>#N/A</v>
      </c>
      <c r="AQ202" s="222" t="str">
        <f t="shared" si="57"/>
        <v/>
      </c>
      <c r="AR202" s="222" t="str">
        <f t="shared" si="58"/>
        <v/>
      </c>
      <c r="AS202" s="665" t="str">
        <f t="shared" si="59"/>
        <v/>
      </c>
      <c r="AT202" s="665">
        <f>SUM($AS$1:AS202)</f>
        <v>7</v>
      </c>
      <c r="AU202" s="665" t="s">
        <v>432</v>
      </c>
      <c r="AV202" s="665">
        <f t="shared" si="51"/>
        <v>0</v>
      </c>
      <c r="AW202" s="666" t="s">
        <v>36</v>
      </c>
      <c r="AX202" s="665">
        <v>222</v>
      </c>
      <c r="AY202" s="665">
        <v>202</v>
      </c>
      <c r="AZ202" s="222" t="str">
        <f t="shared" si="60"/>
        <v/>
      </c>
      <c r="BA202" s="222" t="e">
        <f>VLOOKUP(AZ202,'Price list'!AM:AN,2,FALSE)</f>
        <v>#N/A</v>
      </c>
      <c r="BB202" s="222" t="str">
        <f>IF(ISERROR(VLOOKUP(BA202,'Commande Export 2023'!AC:AG,5,FALSE)),"",VLOOKUP(BA202,'Commande Export 2023'!AC:AG,5,FALSE))</f>
        <v/>
      </c>
      <c r="BC202" s="222" t="str">
        <f t="shared" si="61"/>
        <v>Ouest Batteries</v>
      </c>
    </row>
    <row r="203" spans="28:55" x14ac:dyDescent="0.35">
      <c r="AB203" s="245" t="s">
        <v>1337</v>
      </c>
      <c r="AC203" s="245" t="s">
        <v>36</v>
      </c>
      <c r="AD203" s="245" t="s">
        <v>95</v>
      </c>
      <c r="AE203" s="245" t="s">
        <v>96</v>
      </c>
      <c r="AF203" s="245" t="s">
        <v>48</v>
      </c>
      <c r="AG203" s="245" t="s">
        <v>49</v>
      </c>
      <c r="AH203" s="232" t="s">
        <v>434</v>
      </c>
      <c r="AI203" s="222" t="str">
        <f t="shared" si="52"/>
        <v>LubatexLB55B2K072R1S12Commande 4</v>
      </c>
      <c r="AJ203" s="222" t="str">
        <f t="shared" si="53"/>
        <v>P0203</v>
      </c>
      <c r="AK203" s="222" t="e">
        <f>'Commande Export 2023'!AF205</f>
        <v>#N/A</v>
      </c>
      <c r="AL203" s="222" t="str">
        <f t="shared" si="54"/>
        <v>Ouest BatteriesLB55B2K072R1S12Commande 4</v>
      </c>
      <c r="AM203" s="222" t="e">
        <f>VLOOKUP(AL203,'Commande Export 2023'!AC:AF,4,FALSE)</f>
        <v>#N/A</v>
      </c>
      <c r="AN203" s="222" t="e">
        <f t="shared" si="55"/>
        <v>#N/A</v>
      </c>
      <c r="AO203" s="222" t="str">
        <f t="shared" si="56"/>
        <v/>
      </c>
      <c r="AP203" s="222" t="e">
        <f>VLOOKUP(AO203,'Price list'!AO:AP,2,FALSE)</f>
        <v>#N/A</v>
      </c>
      <c r="AQ203" s="222" t="str">
        <f t="shared" si="57"/>
        <v/>
      </c>
      <c r="AR203" s="222" t="str">
        <f t="shared" si="58"/>
        <v/>
      </c>
      <c r="AS203" s="665" t="str">
        <f t="shared" si="59"/>
        <v/>
      </c>
      <c r="AT203" s="665">
        <f>SUM($AS$1:AS203)</f>
        <v>7</v>
      </c>
      <c r="AU203" s="665" t="s">
        <v>434</v>
      </c>
      <c r="AV203" s="665">
        <f t="shared" si="51"/>
        <v>0</v>
      </c>
      <c r="AW203" s="666" t="s">
        <v>36</v>
      </c>
      <c r="AX203" s="665">
        <v>223</v>
      </c>
      <c r="AY203" s="665">
        <v>203</v>
      </c>
      <c r="AZ203" s="222" t="str">
        <f t="shared" si="60"/>
        <v/>
      </c>
      <c r="BA203" s="222" t="e">
        <f>VLOOKUP(AZ203,'Price list'!AM:AN,2,FALSE)</f>
        <v>#N/A</v>
      </c>
      <c r="BB203" s="222" t="str">
        <f>IF(ISERROR(VLOOKUP(BA203,'Commande Export 2023'!AC:AG,5,FALSE)),"",VLOOKUP(BA203,'Commande Export 2023'!AC:AG,5,FALSE))</f>
        <v/>
      </c>
      <c r="BC203" s="222" t="str">
        <f t="shared" si="61"/>
        <v>Ouest Batteries</v>
      </c>
    </row>
    <row r="204" spans="28:55" x14ac:dyDescent="0.35">
      <c r="AB204" s="245" t="s">
        <v>1338</v>
      </c>
      <c r="AC204" s="245" t="s">
        <v>36</v>
      </c>
      <c r="AD204" s="245" t="s">
        <v>98</v>
      </c>
      <c r="AE204" s="245" t="s">
        <v>99</v>
      </c>
      <c r="AF204" s="245" t="s">
        <v>48</v>
      </c>
      <c r="AG204" s="245" t="s">
        <v>49</v>
      </c>
      <c r="AH204" s="232" t="s">
        <v>436</v>
      </c>
      <c r="AI204" s="222" t="str">
        <f t="shared" si="52"/>
        <v>LubatexLB55L2K072R1S12Commande 4</v>
      </c>
      <c r="AJ204" s="222" t="str">
        <f t="shared" si="53"/>
        <v>P0204</v>
      </c>
      <c r="AK204" s="222" t="e">
        <f>'Commande Export 2023'!AF206</f>
        <v>#N/A</v>
      </c>
      <c r="AL204" s="222" t="str">
        <f t="shared" si="54"/>
        <v>Ouest BatteriesLB55L2K072R1S12Commande 4</v>
      </c>
      <c r="AM204" s="222" t="e">
        <f>VLOOKUP(AL204,'Commande Export 2023'!AC:AF,4,FALSE)</f>
        <v>#N/A</v>
      </c>
      <c r="AN204" s="222" t="e">
        <f t="shared" si="55"/>
        <v>#N/A</v>
      </c>
      <c r="AO204" s="222" t="str">
        <f t="shared" si="56"/>
        <v/>
      </c>
      <c r="AP204" s="222" t="e">
        <f>VLOOKUP(AO204,'Price list'!AO:AP,2,FALSE)</f>
        <v>#N/A</v>
      </c>
      <c r="AQ204" s="222" t="str">
        <f t="shared" si="57"/>
        <v/>
      </c>
      <c r="AR204" s="222" t="str">
        <f t="shared" si="58"/>
        <v/>
      </c>
      <c r="AS204" s="665" t="str">
        <f t="shared" si="59"/>
        <v/>
      </c>
      <c r="AT204" s="665">
        <f>SUM($AS$1:AS204)</f>
        <v>7</v>
      </c>
      <c r="AU204" s="665" t="s">
        <v>436</v>
      </c>
      <c r="AV204" s="665">
        <f t="shared" si="51"/>
        <v>0</v>
      </c>
      <c r="AW204" s="666" t="s">
        <v>36</v>
      </c>
      <c r="AX204" s="665">
        <v>224</v>
      </c>
      <c r="AY204" s="665">
        <v>204</v>
      </c>
      <c r="AZ204" s="222" t="str">
        <f t="shared" si="60"/>
        <v/>
      </c>
      <c r="BA204" s="222" t="e">
        <f>VLOOKUP(AZ204,'Price list'!AM:AN,2,FALSE)</f>
        <v>#N/A</v>
      </c>
      <c r="BB204" s="222" t="str">
        <f>IF(ISERROR(VLOOKUP(BA204,'Commande Export 2023'!AC:AG,5,FALSE)),"",VLOOKUP(BA204,'Commande Export 2023'!AC:AG,5,FALSE))</f>
        <v/>
      </c>
      <c r="BC204" s="222" t="str">
        <f t="shared" si="61"/>
        <v>Ouest Batteries</v>
      </c>
    </row>
    <row r="205" spans="28:55" x14ac:dyDescent="0.35">
      <c r="AB205" s="245" t="s">
        <v>1339</v>
      </c>
      <c r="AC205" s="245" t="s">
        <v>36</v>
      </c>
      <c r="AD205" s="245" t="s">
        <v>101</v>
      </c>
      <c r="AE205" s="245" t="s">
        <v>102</v>
      </c>
      <c r="AF205" s="245" t="s">
        <v>48</v>
      </c>
      <c r="AG205" s="245" t="s">
        <v>49</v>
      </c>
      <c r="AH205" s="232" t="s">
        <v>438</v>
      </c>
      <c r="AI205" s="222" t="str">
        <f t="shared" si="52"/>
        <v>LubatexLB66B3K072R1S12Commande 4</v>
      </c>
      <c r="AJ205" s="222" t="str">
        <f t="shared" si="53"/>
        <v>P0205</v>
      </c>
      <c r="AK205" s="222" t="e">
        <f>'Commande Export 2023'!AF207</f>
        <v>#N/A</v>
      </c>
      <c r="AL205" s="222" t="str">
        <f t="shared" si="54"/>
        <v>Ouest BatteriesLB66B3K072R1S12Commande 4</v>
      </c>
      <c r="AM205" s="222" t="e">
        <f>VLOOKUP(AL205,'Commande Export 2023'!AC:AF,4,FALSE)</f>
        <v>#N/A</v>
      </c>
      <c r="AN205" s="222" t="e">
        <f t="shared" si="55"/>
        <v>#N/A</v>
      </c>
      <c r="AO205" s="222" t="str">
        <f t="shared" si="56"/>
        <v/>
      </c>
      <c r="AP205" s="222" t="e">
        <f>VLOOKUP(AO205,'Price list'!AO:AP,2,FALSE)</f>
        <v>#N/A</v>
      </c>
      <c r="AQ205" s="222" t="str">
        <f t="shared" si="57"/>
        <v/>
      </c>
      <c r="AR205" s="222" t="str">
        <f t="shared" si="58"/>
        <v/>
      </c>
      <c r="AS205" s="665" t="str">
        <f t="shared" si="59"/>
        <v/>
      </c>
      <c r="AT205" s="665">
        <f>SUM($AS$1:AS205)</f>
        <v>7</v>
      </c>
      <c r="AU205" s="665" t="s">
        <v>438</v>
      </c>
      <c r="AV205" s="665">
        <f t="shared" si="51"/>
        <v>0</v>
      </c>
      <c r="AW205" s="666" t="s">
        <v>36</v>
      </c>
      <c r="AX205" s="665">
        <v>225</v>
      </c>
      <c r="AY205" s="665">
        <v>205</v>
      </c>
      <c r="AZ205" s="222" t="str">
        <f t="shared" si="60"/>
        <v/>
      </c>
      <c r="BA205" s="222" t="e">
        <f>VLOOKUP(AZ205,'Price list'!AM:AN,2,FALSE)</f>
        <v>#N/A</v>
      </c>
      <c r="BB205" s="222" t="str">
        <f>IF(ISERROR(VLOOKUP(BA205,'Commande Export 2023'!AC:AG,5,FALSE)),"",VLOOKUP(BA205,'Commande Export 2023'!AC:AG,5,FALSE))</f>
        <v/>
      </c>
      <c r="BC205" s="222" t="str">
        <f t="shared" si="61"/>
        <v>Ouest Batteries</v>
      </c>
    </row>
    <row r="206" spans="28:55" x14ac:dyDescent="0.35">
      <c r="AB206" s="245" t="s">
        <v>1340</v>
      </c>
      <c r="AC206" s="245" t="s">
        <v>36</v>
      </c>
      <c r="AD206" s="245" t="s">
        <v>104</v>
      </c>
      <c r="AE206" s="245" t="s">
        <v>105</v>
      </c>
      <c r="AF206" s="245" t="s">
        <v>48</v>
      </c>
      <c r="AG206" s="245" t="s">
        <v>49</v>
      </c>
      <c r="AH206" s="232" t="s">
        <v>440</v>
      </c>
      <c r="AI206" s="222" t="str">
        <f t="shared" si="52"/>
        <v>LubatexLB66L3K072R1S12Commande 4</v>
      </c>
      <c r="AJ206" s="222" t="str">
        <f t="shared" si="53"/>
        <v>P0206</v>
      </c>
      <c r="AK206" s="222" t="e">
        <f>'Commande Export 2023'!AF208</f>
        <v>#N/A</v>
      </c>
      <c r="AL206" s="222" t="str">
        <f t="shared" si="54"/>
        <v>Ouest BatteriesLB66L3K072R1S12Commande 4</v>
      </c>
      <c r="AM206" s="222" t="e">
        <f>VLOOKUP(AL206,'Commande Export 2023'!AC:AF,4,FALSE)</f>
        <v>#N/A</v>
      </c>
      <c r="AN206" s="222" t="e">
        <f t="shared" si="55"/>
        <v>#N/A</v>
      </c>
      <c r="AO206" s="222" t="str">
        <f t="shared" si="56"/>
        <v/>
      </c>
      <c r="AP206" s="222" t="e">
        <f>VLOOKUP(AO206,'Price list'!AO:AP,2,FALSE)</f>
        <v>#N/A</v>
      </c>
      <c r="AQ206" s="222" t="str">
        <f t="shared" si="57"/>
        <v/>
      </c>
      <c r="AR206" s="222" t="str">
        <f t="shared" si="58"/>
        <v/>
      </c>
      <c r="AS206" s="665" t="str">
        <f t="shared" si="59"/>
        <v/>
      </c>
      <c r="AT206" s="665">
        <f>SUM($AS$1:AS206)</f>
        <v>7</v>
      </c>
      <c r="AU206" s="665" t="s">
        <v>440</v>
      </c>
      <c r="AV206" s="665">
        <f t="shared" si="51"/>
        <v>0</v>
      </c>
      <c r="AW206" s="666" t="s">
        <v>36</v>
      </c>
      <c r="AX206" s="665">
        <v>226</v>
      </c>
      <c r="AY206" s="665">
        <v>206</v>
      </c>
      <c r="AZ206" s="222" t="str">
        <f t="shared" si="60"/>
        <v/>
      </c>
      <c r="BA206" s="222" t="e">
        <f>VLOOKUP(AZ206,'Price list'!AM:AN,2,FALSE)</f>
        <v>#N/A</v>
      </c>
      <c r="BB206" s="222" t="str">
        <f>IF(ISERROR(VLOOKUP(BA206,'Commande Export 2023'!AC:AG,5,FALSE)),"",VLOOKUP(BA206,'Commande Export 2023'!AC:AG,5,FALSE))</f>
        <v/>
      </c>
      <c r="BC206" s="222" t="str">
        <f t="shared" si="61"/>
        <v>Ouest Batteries</v>
      </c>
    </row>
    <row r="207" spans="28:55" x14ac:dyDescent="0.35">
      <c r="AB207" s="245" t="s">
        <v>1312</v>
      </c>
      <c r="AC207" s="245" t="s">
        <v>36</v>
      </c>
      <c r="AD207" s="245" t="s">
        <v>46</v>
      </c>
      <c r="AE207" s="245" t="s">
        <v>47</v>
      </c>
      <c r="AF207" s="245" t="s">
        <v>48</v>
      </c>
      <c r="AG207" s="245" t="s">
        <v>49</v>
      </c>
      <c r="AH207" s="232" t="s">
        <v>442</v>
      </c>
      <c r="AI207" s="222" t="str">
        <f t="shared" si="52"/>
        <v>LubatexLB55L1W172R1Z55Commande 4</v>
      </c>
      <c r="AJ207" s="222" t="str">
        <f t="shared" si="53"/>
        <v>P0207</v>
      </c>
      <c r="AK207" s="222" t="e">
        <f>'Commande Export 2023'!AF209</f>
        <v>#N/A</v>
      </c>
      <c r="AL207" s="222" t="str">
        <f t="shared" si="54"/>
        <v>Ouest BatteriesLB55L1W172R1Z55Commande 4</v>
      </c>
      <c r="AM207" s="222" t="str">
        <f>VLOOKUP(AL207,'Commande Export 2023'!AC:AF,4,FALSE)</f>
        <v>P0064</v>
      </c>
      <c r="AN207" s="222" t="e">
        <f t="shared" si="55"/>
        <v>#N/A</v>
      </c>
      <c r="AO207" s="222" t="str">
        <f t="shared" si="56"/>
        <v/>
      </c>
      <c r="AP207" s="222" t="e">
        <f>VLOOKUP(AO207,'Price list'!AO:AP,2,FALSE)</f>
        <v>#N/A</v>
      </c>
      <c r="AQ207" s="222" t="str">
        <f t="shared" si="57"/>
        <v/>
      </c>
      <c r="AR207" s="222" t="str">
        <f t="shared" si="58"/>
        <v/>
      </c>
      <c r="AS207" s="665" t="str">
        <f t="shared" si="59"/>
        <v/>
      </c>
      <c r="AT207" s="665">
        <f>SUM($AS$1:AS207)</f>
        <v>7</v>
      </c>
      <c r="AU207" s="665" t="s">
        <v>442</v>
      </c>
      <c r="AV207" s="665">
        <f t="shared" si="51"/>
        <v>0</v>
      </c>
      <c r="AW207" s="666" t="s">
        <v>36</v>
      </c>
      <c r="AX207" s="665">
        <v>227</v>
      </c>
      <c r="AY207" s="665">
        <v>207</v>
      </c>
      <c r="AZ207" s="222" t="str">
        <f t="shared" si="60"/>
        <v/>
      </c>
      <c r="BA207" s="222" t="e">
        <f>VLOOKUP(AZ207,'Price list'!AM:AN,2,FALSE)</f>
        <v>#N/A</v>
      </c>
      <c r="BB207" s="222" t="str">
        <f>IF(ISERROR(VLOOKUP(BA207,'Commande Export 2023'!AC:AG,5,FALSE)),"",VLOOKUP(BA207,'Commande Export 2023'!AC:AG,5,FALSE))</f>
        <v/>
      </c>
      <c r="BC207" s="222" t="str">
        <f t="shared" si="61"/>
        <v>Ouest Batteries</v>
      </c>
    </row>
    <row r="208" spans="28:55" x14ac:dyDescent="0.35">
      <c r="AB208" s="245" t="s">
        <v>1313</v>
      </c>
      <c r="AC208" s="245" t="s">
        <v>36</v>
      </c>
      <c r="AD208" s="245" t="s">
        <v>53</v>
      </c>
      <c r="AE208" s="245" t="s">
        <v>54</v>
      </c>
      <c r="AF208" s="245" t="s">
        <v>48</v>
      </c>
      <c r="AG208" s="245" t="s">
        <v>49</v>
      </c>
      <c r="AH208" s="232" t="s">
        <v>445</v>
      </c>
      <c r="AI208" s="222" t="str">
        <f t="shared" si="52"/>
        <v>LubatexLB66L2W172R1Z55Commande 4</v>
      </c>
      <c r="AJ208" s="222" t="str">
        <f t="shared" si="53"/>
        <v>P0208</v>
      </c>
      <c r="AK208" s="222" t="e">
        <f>'Commande Export 2023'!AF210</f>
        <v>#N/A</v>
      </c>
      <c r="AL208" s="222" t="str">
        <f t="shared" si="54"/>
        <v>Ouest BatteriesLB66L2W172R1Z55Commande 4</v>
      </c>
      <c r="AM208" s="222" t="str">
        <f>VLOOKUP(AL208,'Commande Export 2023'!AC:AF,4,FALSE)</f>
        <v>P0065</v>
      </c>
      <c r="AN208" s="222" t="e">
        <f t="shared" si="55"/>
        <v>#N/A</v>
      </c>
      <c r="AO208" s="222" t="str">
        <f t="shared" si="56"/>
        <v/>
      </c>
      <c r="AP208" s="222" t="e">
        <f>VLOOKUP(AO208,'Price list'!AO:AP,2,FALSE)</f>
        <v>#N/A</v>
      </c>
      <c r="AQ208" s="222" t="str">
        <f t="shared" si="57"/>
        <v/>
      </c>
      <c r="AR208" s="222" t="str">
        <f t="shared" si="58"/>
        <v/>
      </c>
      <c r="AS208" s="665" t="str">
        <f t="shared" si="59"/>
        <v/>
      </c>
      <c r="AT208" s="665">
        <f>SUM($AS$1:AS208)</f>
        <v>7</v>
      </c>
      <c r="AU208" s="665" t="s">
        <v>445</v>
      </c>
      <c r="AV208" s="665">
        <f t="shared" si="51"/>
        <v>0</v>
      </c>
      <c r="AW208" s="666" t="s">
        <v>36</v>
      </c>
      <c r="AX208" s="665">
        <v>228</v>
      </c>
      <c r="AY208" s="665">
        <v>208</v>
      </c>
      <c r="AZ208" s="222" t="str">
        <f t="shared" si="60"/>
        <v/>
      </c>
      <c r="BA208" s="222" t="e">
        <f>VLOOKUP(AZ208,'Price list'!AM:AN,2,FALSE)</f>
        <v>#N/A</v>
      </c>
      <c r="BB208" s="222" t="str">
        <f>IF(ISERROR(VLOOKUP(BA208,'Commande Export 2023'!AC:AG,5,FALSE)),"",VLOOKUP(BA208,'Commande Export 2023'!AC:AG,5,FALSE))</f>
        <v/>
      </c>
      <c r="BC208" s="222" t="str">
        <f t="shared" si="61"/>
        <v>Ouest Batteries</v>
      </c>
    </row>
    <row r="209" spans="28:55" x14ac:dyDescent="0.35">
      <c r="AB209" s="245" t="s">
        <v>1314</v>
      </c>
      <c r="AC209" s="245" t="s">
        <v>36</v>
      </c>
      <c r="AD209" s="245" t="s">
        <v>57</v>
      </c>
      <c r="AE209" s="245" t="s">
        <v>58</v>
      </c>
      <c r="AF209" s="245" t="s">
        <v>48</v>
      </c>
      <c r="AG209" s="245" t="s">
        <v>49</v>
      </c>
      <c r="AH209" s="232" t="s">
        <v>447</v>
      </c>
      <c r="AI209" s="222" t="str">
        <f t="shared" si="52"/>
        <v>LubatexLB77L3W172R1Z55Commande 4</v>
      </c>
      <c r="AJ209" s="222" t="str">
        <f t="shared" si="53"/>
        <v>P0209</v>
      </c>
      <c r="AK209" s="222" t="e">
        <f>'Commande Export 2023'!AF211</f>
        <v>#N/A</v>
      </c>
      <c r="AL209" s="222" t="str">
        <f t="shared" si="54"/>
        <v>Ouest BatteriesLB77L3W172R1Z55Commande 4</v>
      </c>
      <c r="AM209" s="222" t="e">
        <f>VLOOKUP(AL209,'Commande Export 2023'!AC:AF,4,FALSE)</f>
        <v>#N/A</v>
      </c>
      <c r="AN209" s="222" t="e">
        <f t="shared" si="55"/>
        <v>#N/A</v>
      </c>
      <c r="AO209" s="222" t="str">
        <f t="shared" si="56"/>
        <v/>
      </c>
      <c r="AP209" s="222" t="e">
        <f>VLOOKUP(AO209,'Price list'!AO:AP,2,FALSE)</f>
        <v>#N/A</v>
      </c>
      <c r="AQ209" s="222" t="str">
        <f t="shared" si="57"/>
        <v/>
      </c>
      <c r="AR209" s="222" t="str">
        <f t="shared" si="58"/>
        <v/>
      </c>
      <c r="AS209" s="665" t="str">
        <f t="shared" si="59"/>
        <v/>
      </c>
      <c r="AT209" s="665">
        <f>SUM($AS$1:AS209)</f>
        <v>7</v>
      </c>
      <c r="AU209" s="665" t="s">
        <v>447</v>
      </c>
      <c r="AV209" s="665">
        <f t="shared" si="51"/>
        <v>0</v>
      </c>
      <c r="AW209" s="666" t="s">
        <v>36</v>
      </c>
      <c r="AX209" s="665">
        <v>229</v>
      </c>
      <c r="AY209" s="665">
        <v>209</v>
      </c>
      <c r="AZ209" s="222" t="str">
        <f t="shared" si="60"/>
        <v/>
      </c>
      <c r="BA209" s="222" t="e">
        <f>VLOOKUP(AZ209,'Price list'!AM:AN,2,FALSE)</f>
        <v>#N/A</v>
      </c>
      <c r="BB209" s="222" t="str">
        <f>IF(ISERROR(VLOOKUP(BA209,'Commande Export 2023'!AC:AG,5,FALSE)),"",VLOOKUP(BA209,'Commande Export 2023'!AC:AG,5,FALSE))</f>
        <v/>
      </c>
      <c r="BC209" s="222" t="str">
        <f t="shared" si="61"/>
        <v>Ouest Batteries</v>
      </c>
    </row>
    <row r="210" spans="28:55" x14ac:dyDescent="0.35">
      <c r="AB210" s="245" t="s">
        <v>1315</v>
      </c>
      <c r="AC210" s="245" t="s">
        <v>36</v>
      </c>
      <c r="AD210" s="245" t="s">
        <v>61</v>
      </c>
      <c r="AE210" s="245" t="s">
        <v>62</v>
      </c>
      <c r="AF210" s="245" t="s">
        <v>48</v>
      </c>
      <c r="AG210" s="245" t="s">
        <v>49</v>
      </c>
      <c r="AH210" s="232" t="s">
        <v>449</v>
      </c>
      <c r="AI210" s="222" t="str">
        <f t="shared" si="52"/>
        <v>LubatexLB90L5W172R1Z55Commande 4</v>
      </c>
      <c r="AJ210" s="222" t="str">
        <f t="shared" si="53"/>
        <v>P0210</v>
      </c>
      <c r="AK210" s="222" t="e">
        <f>'Commande Export 2023'!AF212</f>
        <v>#N/A</v>
      </c>
      <c r="AL210" s="222" t="str">
        <f t="shared" si="54"/>
        <v>Ouest BatteriesLB90L5W172R1Z55Commande 4</v>
      </c>
      <c r="AM210" s="222" t="e">
        <f>VLOOKUP(AL210,'Commande Export 2023'!AC:AF,4,FALSE)</f>
        <v>#N/A</v>
      </c>
      <c r="AN210" s="222" t="e">
        <f t="shared" si="55"/>
        <v>#N/A</v>
      </c>
      <c r="AO210" s="222" t="str">
        <f t="shared" si="56"/>
        <v/>
      </c>
      <c r="AP210" s="222" t="e">
        <f>VLOOKUP(AO210,'Price list'!AO:AP,2,FALSE)</f>
        <v>#N/A</v>
      </c>
      <c r="AQ210" s="222" t="str">
        <f t="shared" si="57"/>
        <v/>
      </c>
      <c r="AR210" s="222" t="str">
        <f t="shared" si="58"/>
        <v/>
      </c>
      <c r="AS210" s="665" t="str">
        <f t="shared" si="59"/>
        <v/>
      </c>
      <c r="AT210" s="665">
        <f>SUM($AS$1:AS210)</f>
        <v>7</v>
      </c>
      <c r="AU210" s="665" t="s">
        <v>449</v>
      </c>
      <c r="AV210" s="665">
        <f t="shared" si="51"/>
        <v>0</v>
      </c>
      <c r="AW210" s="666" t="s">
        <v>36</v>
      </c>
      <c r="AX210" s="665">
        <v>230</v>
      </c>
      <c r="AY210" s="665">
        <v>210</v>
      </c>
      <c r="AZ210" s="222" t="str">
        <f t="shared" si="60"/>
        <v/>
      </c>
      <c r="BA210" s="222" t="e">
        <f>VLOOKUP(AZ210,'Price list'!AM:AN,2,FALSE)</f>
        <v>#N/A</v>
      </c>
      <c r="BB210" s="222" t="str">
        <f>IF(ISERROR(VLOOKUP(BA210,'Commande Export 2023'!AC:AG,5,FALSE)),"",VLOOKUP(BA210,'Commande Export 2023'!AC:AG,5,FALSE))</f>
        <v/>
      </c>
      <c r="BC210" s="222" t="str">
        <f t="shared" si="61"/>
        <v>Ouest Batteries</v>
      </c>
    </row>
    <row r="211" spans="28:55" x14ac:dyDescent="0.35">
      <c r="AB211" s="245" t="s">
        <v>1316</v>
      </c>
      <c r="AC211" s="245" t="s">
        <v>36</v>
      </c>
      <c r="AD211" s="245" t="s">
        <v>65</v>
      </c>
      <c r="AE211" s="245" t="s">
        <v>66</v>
      </c>
      <c r="AF211" s="245" t="s">
        <v>48</v>
      </c>
      <c r="AG211" s="245" t="s">
        <v>49</v>
      </c>
      <c r="AH211" s="232" t="s">
        <v>451</v>
      </c>
      <c r="AI211" s="222" t="str">
        <f t="shared" si="52"/>
        <v>LubatexLB45B1W172R1Z44Commande 4</v>
      </c>
      <c r="AJ211" s="222" t="str">
        <f t="shared" si="53"/>
        <v>P0211</v>
      </c>
      <c r="AK211" s="222" t="e">
        <f>'Commande Export 2023'!AF213</f>
        <v>#N/A</v>
      </c>
      <c r="AL211" s="222" t="str">
        <f t="shared" si="54"/>
        <v>Ouest BatteriesLB45B1W172R1Z44Commande 4</v>
      </c>
      <c r="AM211" s="222" t="e">
        <f>VLOOKUP(AL211,'Commande Export 2023'!AC:AF,4,FALSE)</f>
        <v>#N/A</v>
      </c>
      <c r="AN211" s="222" t="e">
        <f t="shared" si="55"/>
        <v>#N/A</v>
      </c>
      <c r="AO211" s="222" t="str">
        <f t="shared" si="56"/>
        <v/>
      </c>
      <c r="AP211" s="222" t="e">
        <f>VLOOKUP(AO211,'Price list'!AO:AP,2,FALSE)</f>
        <v>#N/A</v>
      </c>
      <c r="AQ211" s="222" t="str">
        <f t="shared" si="57"/>
        <v/>
      </c>
      <c r="AR211" s="222" t="str">
        <f t="shared" si="58"/>
        <v/>
      </c>
      <c r="AS211" s="665" t="str">
        <f t="shared" si="59"/>
        <v/>
      </c>
      <c r="AT211" s="665">
        <f>SUM($AS$1:AS211)</f>
        <v>7</v>
      </c>
      <c r="AU211" s="665" t="s">
        <v>451</v>
      </c>
      <c r="AV211" s="665">
        <f t="shared" si="51"/>
        <v>0</v>
      </c>
      <c r="AW211" s="666" t="s">
        <v>36</v>
      </c>
      <c r="AX211" s="665">
        <v>231</v>
      </c>
      <c r="AY211" s="665">
        <v>211</v>
      </c>
      <c r="AZ211" s="222" t="str">
        <f t="shared" si="60"/>
        <v/>
      </c>
      <c r="BA211" s="222" t="e">
        <f>VLOOKUP(AZ211,'Price list'!AM:AN,2,FALSE)</f>
        <v>#N/A</v>
      </c>
      <c r="BB211" s="222" t="str">
        <f>IF(ISERROR(VLOOKUP(BA211,'Commande Export 2023'!AC:AG,5,FALSE)),"",VLOOKUP(BA211,'Commande Export 2023'!AC:AG,5,FALSE))</f>
        <v/>
      </c>
      <c r="BC211" s="222" t="str">
        <f t="shared" si="61"/>
        <v>Ouest Batteries</v>
      </c>
    </row>
    <row r="212" spans="28:55" x14ac:dyDescent="0.35">
      <c r="AB212" s="245" t="s">
        <v>1317</v>
      </c>
      <c r="AC212" s="245" t="s">
        <v>36</v>
      </c>
      <c r="AD212" s="245" t="s">
        <v>69</v>
      </c>
      <c r="AE212" s="245" t="s">
        <v>70</v>
      </c>
      <c r="AF212" s="245" t="s">
        <v>48</v>
      </c>
      <c r="AG212" s="245" t="s">
        <v>49</v>
      </c>
      <c r="AH212" s="232" t="s">
        <v>453</v>
      </c>
      <c r="AI212" s="222" t="str">
        <f t="shared" si="52"/>
        <v>LubatexLB45L1W172R1Z44Commande 4</v>
      </c>
      <c r="AJ212" s="222" t="str">
        <f t="shared" si="53"/>
        <v>P0212</v>
      </c>
      <c r="AK212" s="222" t="e">
        <f>'Commande Export 2023'!AF214</f>
        <v>#N/A</v>
      </c>
      <c r="AL212" s="222" t="str">
        <f t="shared" si="54"/>
        <v>Ouest BatteriesLB45L1W172R1Z44Commande 4</v>
      </c>
      <c r="AM212" s="222" t="e">
        <f>VLOOKUP(AL212,'Commande Export 2023'!AC:AF,4,FALSE)</f>
        <v>#N/A</v>
      </c>
      <c r="AN212" s="222" t="e">
        <f t="shared" si="55"/>
        <v>#N/A</v>
      </c>
      <c r="AO212" s="222" t="str">
        <f t="shared" si="56"/>
        <v/>
      </c>
      <c r="AP212" s="222" t="e">
        <f>VLOOKUP(AO212,'Price list'!AO:AP,2,FALSE)</f>
        <v>#N/A</v>
      </c>
      <c r="AQ212" s="222" t="str">
        <f t="shared" si="57"/>
        <v/>
      </c>
      <c r="AR212" s="222" t="str">
        <f t="shared" si="58"/>
        <v/>
      </c>
      <c r="AS212" s="665" t="str">
        <f t="shared" si="59"/>
        <v/>
      </c>
      <c r="AT212" s="665">
        <f>SUM($AS$1:AS212)</f>
        <v>7</v>
      </c>
      <c r="AU212" s="665" t="s">
        <v>453</v>
      </c>
      <c r="AV212" s="665">
        <f t="shared" si="51"/>
        <v>0</v>
      </c>
      <c r="AW212" s="666" t="s">
        <v>36</v>
      </c>
      <c r="AX212" s="665">
        <v>232</v>
      </c>
      <c r="AY212" s="665">
        <v>212</v>
      </c>
      <c r="AZ212" s="222" t="str">
        <f t="shared" si="60"/>
        <v/>
      </c>
      <c r="BA212" s="222" t="e">
        <f>VLOOKUP(AZ212,'Price list'!AM:AN,2,FALSE)</f>
        <v>#N/A</v>
      </c>
      <c r="BB212" s="222" t="str">
        <f>IF(ISERROR(VLOOKUP(BA212,'Commande Export 2023'!AC:AG,5,FALSE)),"",VLOOKUP(BA212,'Commande Export 2023'!AC:AG,5,FALSE))</f>
        <v/>
      </c>
      <c r="BC212" s="222" t="str">
        <f t="shared" si="61"/>
        <v>Ouest Batteries</v>
      </c>
    </row>
    <row r="213" spans="28:55" x14ac:dyDescent="0.35">
      <c r="AB213" s="245" t="s">
        <v>1318</v>
      </c>
      <c r="AC213" s="245" t="s">
        <v>36</v>
      </c>
      <c r="AD213" s="245" t="s">
        <v>72</v>
      </c>
      <c r="AE213" s="245" t="s">
        <v>73</v>
      </c>
      <c r="AF213" s="245" t="s">
        <v>48</v>
      </c>
      <c r="AG213" s="245" t="s">
        <v>49</v>
      </c>
      <c r="AH213" s="232" t="s">
        <v>455</v>
      </c>
      <c r="AI213" s="222" t="str">
        <f t="shared" si="52"/>
        <v>LubatexLB56B2W172R1Z44Commande 4</v>
      </c>
      <c r="AJ213" s="222" t="str">
        <f t="shared" si="53"/>
        <v>P0213</v>
      </c>
      <c r="AK213" s="222" t="e">
        <f>'Commande Export 2023'!AF215</f>
        <v>#N/A</v>
      </c>
      <c r="AL213" s="222" t="str">
        <f t="shared" si="54"/>
        <v>Ouest BatteriesLB56B2W172R1Z44Commande 4</v>
      </c>
      <c r="AM213" s="222" t="str">
        <f>VLOOKUP(AL213,'Commande Export 2023'!AC:AF,4,FALSE)</f>
        <v>P0070</v>
      </c>
      <c r="AN213" s="222" t="e">
        <f t="shared" si="55"/>
        <v>#N/A</v>
      </c>
      <c r="AO213" s="222" t="str">
        <f t="shared" si="56"/>
        <v/>
      </c>
      <c r="AP213" s="222" t="e">
        <f>VLOOKUP(AO213,'Price list'!AO:AP,2,FALSE)</f>
        <v>#N/A</v>
      </c>
      <c r="AQ213" s="222" t="str">
        <f t="shared" si="57"/>
        <v/>
      </c>
      <c r="AR213" s="222" t="str">
        <f t="shared" si="58"/>
        <v/>
      </c>
      <c r="AS213" s="665" t="str">
        <f t="shared" si="59"/>
        <v/>
      </c>
      <c r="AT213" s="665">
        <f>SUM($AS$1:AS213)</f>
        <v>7</v>
      </c>
      <c r="AU213" s="665" t="s">
        <v>455</v>
      </c>
      <c r="AV213" s="665">
        <f t="shared" si="51"/>
        <v>0</v>
      </c>
      <c r="AW213" s="666" t="s">
        <v>36</v>
      </c>
      <c r="AX213" s="665">
        <v>233</v>
      </c>
      <c r="AY213" s="665">
        <v>213</v>
      </c>
      <c r="AZ213" s="222" t="str">
        <f t="shared" si="60"/>
        <v/>
      </c>
      <c r="BA213" s="222" t="e">
        <f>VLOOKUP(AZ213,'Price list'!AM:AN,2,FALSE)</f>
        <v>#N/A</v>
      </c>
      <c r="BB213" s="222" t="str">
        <f>IF(ISERROR(VLOOKUP(BA213,'Commande Export 2023'!AC:AG,5,FALSE)),"",VLOOKUP(BA213,'Commande Export 2023'!AC:AG,5,FALSE))</f>
        <v/>
      </c>
      <c r="BC213" s="222" t="str">
        <f t="shared" si="61"/>
        <v>Ouest Batteries</v>
      </c>
    </row>
    <row r="214" spans="28:55" x14ac:dyDescent="0.35">
      <c r="AB214" s="245" t="s">
        <v>1319</v>
      </c>
      <c r="AC214" s="245" t="s">
        <v>36</v>
      </c>
      <c r="AD214" s="245" t="s">
        <v>76</v>
      </c>
      <c r="AE214" s="245" t="s">
        <v>77</v>
      </c>
      <c r="AF214" s="245" t="s">
        <v>48</v>
      </c>
      <c r="AG214" s="245" t="s">
        <v>49</v>
      </c>
      <c r="AH214" s="232" t="s">
        <v>457</v>
      </c>
      <c r="AI214" s="222" t="str">
        <f t="shared" si="52"/>
        <v>LubatexLB56L2W172R1Z44Commande 4</v>
      </c>
      <c r="AJ214" s="222" t="str">
        <f t="shared" si="53"/>
        <v>P0214</v>
      </c>
      <c r="AK214" s="222" t="e">
        <f>'Commande Export 2023'!AF216</f>
        <v>#N/A</v>
      </c>
      <c r="AL214" s="222" t="str">
        <f t="shared" si="54"/>
        <v>Ouest BatteriesLB56L2W172R1Z44Commande 4</v>
      </c>
      <c r="AM214" s="222" t="str">
        <f>VLOOKUP(AL214,'Commande Export 2023'!AC:AF,4,FALSE)</f>
        <v>P0071</v>
      </c>
      <c r="AN214" s="222" t="e">
        <f t="shared" si="55"/>
        <v>#N/A</v>
      </c>
      <c r="AO214" s="222" t="str">
        <f t="shared" si="56"/>
        <v/>
      </c>
      <c r="AP214" s="222" t="e">
        <f>VLOOKUP(AO214,'Price list'!AO:AP,2,FALSE)</f>
        <v>#N/A</v>
      </c>
      <c r="AQ214" s="222" t="str">
        <f t="shared" si="57"/>
        <v/>
      </c>
      <c r="AR214" s="222" t="str">
        <f t="shared" si="58"/>
        <v/>
      </c>
      <c r="AS214" s="665" t="str">
        <f t="shared" si="59"/>
        <v/>
      </c>
      <c r="AT214" s="665">
        <f>SUM($AS$1:AS214)</f>
        <v>7</v>
      </c>
      <c r="AU214" s="665" t="s">
        <v>457</v>
      </c>
      <c r="AV214" s="665">
        <f t="shared" si="51"/>
        <v>0</v>
      </c>
      <c r="AW214" s="666" t="s">
        <v>36</v>
      </c>
      <c r="AX214" s="665">
        <v>234</v>
      </c>
      <c r="AY214" s="665">
        <v>214</v>
      </c>
      <c r="AZ214" s="222" t="str">
        <f t="shared" si="60"/>
        <v/>
      </c>
      <c r="BA214" s="222" t="e">
        <f>VLOOKUP(AZ214,'Price list'!AM:AN,2,FALSE)</f>
        <v>#N/A</v>
      </c>
      <c r="BB214" s="222" t="str">
        <f>IF(ISERROR(VLOOKUP(BA214,'Commande Export 2023'!AC:AG,5,FALSE)),"",VLOOKUP(BA214,'Commande Export 2023'!AC:AG,5,FALSE))</f>
        <v/>
      </c>
      <c r="BC214" s="222" t="str">
        <f t="shared" si="61"/>
        <v>Ouest Batteries</v>
      </c>
    </row>
    <row r="215" spans="28:55" x14ac:dyDescent="0.35">
      <c r="AB215" s="245" t="s">
        <v>1320</v>
      </c>
      <c r="AC215" s="245" t="s">
        <v>36</v>
      </c>
      <c r="AD215" s="245" t="s">
        <v>79</v>
      </c>
      <c r="AE215" s="245" t="s">
        <v>80</v>
      </c>
      <c r="AF215" s="245" t="s">
        <v>48</v>
      </c>
      <c r="AG215" s="245" t="s">
        <v>49</v>
      </c>
      <c r="AH215" s="232" t="s">
        <v>459</v>
      </c>
      <c r="AI215" s="222" t="str">
        <f t="shared" si="52"/>
        <v>LubatexLB67B3W172R1Z44Commande 4</v>
      </c>
      <c r="AJ215" s="222" t="str">
        <f t="shared" si="53"/>
        <v>P0215</v>
      </c>
      <c r="AK215" s="222" t="e">
        <f>'Commande Export 2023'!AF217</f>
        <v>#N/A</v>
      </c>
      <c r="AL215" s="222" t="str">
        <f t="shared" si="54"/>
        <v>Ouest BatteriesLB67B3W172R1Z44Commande 4</v>
      </c>
      <c r="AM215" s="222" t="str">
        <f>VLOOKUP(AL215,'Commande Export 2023'!AC:AF,4,FALSE)</f>
        <v>P0072</v>
      </c>
      <c r="AN215" s="222" t="e">
        <f t="shared" si="55"/>
        <v>#N/A</v>
      </c>
      <c r="AO215" s="222" t="str">
        <f t="shared" si="56"/>
        <v/>
      </c>
      <c r="AP215" s="222" t="e">
        <f>VLOOKUP(AO215,'Price list'!AO:AP,2,FALSE)</f>
        <v>#N/A</v>
      </c>
      <c r="AQ215" s="222" t="str">
        <f t="shared" si="57"/>
        <v/>
      </c>
      <c r="AR215" s="222" t="str">
        <f t="shared" si="58"/>
        <v/>
      </c>
      <c r="AS215" s="665" t="str">
        <f t="shared" si="59"/>
        <v/>
      </c>
      <c r="AT215" s="665">
        <f>SUM($AS$1:AS215)</f>
        <v>7</v>
      </c>
      <c r="AU215" s="665" t="s">
        <v>459</v>
      </c>
      <c r="AV215" s="665">
        <f t="shared" si="51"/>
        <v>0</v>
      </c>
      <c r="AW215" s="666" t="s">
        <v>36</v>
      </c>
      <c r="AX215" s="665">
        <v>235</v>
      </c>
      <c r="AY215" s="665">
        <v>215</v>
      </c>
      <c r="AZ215" s="222" t="str">
        <f t="shared" si="60"/>
        <v/>
      </c>
      <c r="BA215" s="222" t="e">
        <f>VLOOKUP(AZ215,'Price list'!AM:AN,2,FALSE)</f>
        <v>#N/A</v>
      </c>
      <c r="BB215" s="222" t="str">
        <f>IF(ISERROR(VLOOKUP(BA215,'Commande Export 2023'!AC:AG,5,FALSE)),"",VLOOKUP(BA215,'Commande Export 2023'!AC:AG,5,FALSE))</f>
        <v/>
      </c>
      <c r="BC215" s="222" t="str">
        <f t="shared" si="61"/>
        <v>Ouest Batteries</v>
      </c>
    </row>
    <row r="216" spans="28:55" x14ac:dyDescent="0.35">
      <c r="AB216" s="245" t="s">
        <v>1321</v>
      </c>
      <c r="AC216" s="245" t="s">
        <v>36</v>
      </c>
      <c r="AD216" s="245" t="s">
        <v>83</v>
      </c>
      <c r="AE216" s="245" t="s">
        <v>84</v>
      </c>
      <c r="AF216" s="245" t="s">
        <v>48</v>
      </c>
      <c r="AG216" s="245" t="s">
        <v>49</v>
      </c>
      <c r="AH216" s="232" t="s">
        <v>461</v>
      </c>
      <c r="AI216" s="222" t="str">
        <f t="shared" si="52"/>
        <v>LubatexLB67L3W172R1Z44Commande 4</v>
      </c>
      <c r="AJ216" s="222" t="str">
        <f t="shared" si="53"/>
        <v>P0216</v>
      </c>
      <c r="AK216" s="222" t="e">
        <f>'Commande Export 2023'!AF218</f>
        <v>#N/A</v>
      </c>
      <c r="AL216" s="222" t="str">
        <f t="shared" si="54"/>
        <v>Ouest BatteriesLB67L3W172R1Z44Commande 4</v>
      </c>
      <c r="AM216" s="222" t="str">
        <f>VLOOKUP(AL216,'Commande Export 2023'!AC:AF,4,FALSE)</f>
        <v>P0073</v>
      </c>
      <c r="AN216" s="222" t="e">
        <f t="shared" si="55"/>
        <v>#N/A</v>
      </c>
      <c r="AO216" s="222" t="str">
        <f t="shared" si="56"/>
        <v/>
      </c>
      <c r="AP216" s="222" t="e">
        <f>VLOOKUP(AO216,'Price list'!AO:AP,2,FALSE)</f>
        <v>#N/A</v>
      </c>
      <c r="AQ216" s="222" t="str">
        <f t="shared" si="57"/>
        <v/>
      </c>
      <c r="AR216" s="222" t="str">
        <f t="shared" si="58"/>
        <v/>
      </c>
      <c r="AS216" s="665" t="str">
        <f t="shared" si="59"/>
        <v/>
      </c>
      <c r="AT216" s="665">
        <f>SUM($AS$1:AS216)</f>
        <v>7</v>
      </c>
      <c r="AU216" s="665" t="s">
        <v>461</v>
      </c>
      <c r="AV216" s="665">
        <f t="shared" si="51"/>
        <v>0</v>
      </c>
      <c r="AW216" s="666" t="s">
        <v>36</v>
      </c>
      <c r="AX216" s="665">
        <v>236</v>
      </c>
      <c r="AY216" s="665">
        <v>216</v>
      </c>
      <c r="AZ216" s="222" t="str">
        <f t="shared" si="60"/>
        <v/>
      </c>
      <c r="BA216" s="222" t="e">
        <f>VLOOKUP(AZ216,'Price list'!AM:AN,2,FALSE)</f>
        <v>#N/A</v>
      </c>
      <c r="BB216" s="222" t="str">
        <f>IF(ISERROR(VLOOKUP(BA216,'Commande Export 2023'!AC:AG,5,FALSE)),"",VLOOKUP(BA216,'Commande Export 2023'!AC:AG,5,FALSE))</f>
        <v/>
      </c>
      <c r="BC216" s="222" t="str">
        <f t="shared" si="61"/>
        <v>Ouest Batteries</v>
      </c>
    </row>
    <row r="217" spans="28:55" x14ac:dyDescent="0.35">
      <c r="AB217" s="245" t="s">
        <v>1322</v>
      </c>
      <c r="AC217" s="245" t="s">
        <v>36</v>
      </c>
      <c r="AD217" s="245" t="s">
        <v>86</v>
      </c>
      <c r="AE217" s="245" t="s">
        <v>87</v>
      </c>
      <c r="AF217" s="245" t="s">
        <v>48</v>
      </c>
      <c r="AG217" s="245" t="s">
        <v>49</v>
      </c>
      <c r="AH217" s="232" t="s">
        <v>463</v>
      </c>
      <c r="AI217" s="222" t="str">
        <f t="shared" si="52"/>
        <v>LubatexLB89L5W172R1Z44Commande 4</v>
      </c>
      <c r="AJ217" s="222" t="str">
        <f t="shared" si="53"/>
        <v>P0217</v>
      </c>
      <c r="AK217" s="222" t="e">
        <f>'Commande Export 2023'!AF219</f>
        <v>#N/A</v>
      </c>
      <c r="AL217" s="222" t="str">
        <f t="shared" si="54"/>
        <v>Ouest BatteriesLB89L5W172R1Z44Commande 4</v>
      </c>
      <c r="AM217" s="222" t="e">
        <f>VLOOKUP(AL217,'Commande Export 2023'!AC:AF,4,FALSE)</f>
        <v>#N/A</v>
      </c>
      <c r="AN217" s="222" t="e">
        <f t="shared" si="55"/>
        <v>#N/A</v>
      </c>
      <c r="AO217" s="222" t="str">
        <f t="shared" si="56"/>
        <v/>
      </c>
      <c r="AP217" s="222" t="e">
        <f>VLOOKUP(AO217,'Price list'!AO:AP,2,FALSE)</f>
        <v>#N/A</v>
      </c>
      <c r="AQ217" s="222" t="str">
        <f t="shared" si="57"/>
        <v/>
      </c>
      <c r="AR217" s="222" t="str">
        <f t="shared" si="58"/>
        <v/>
      </c>
      <c r="AS217" s="665" t="str">
        <f t="shared" si="59"/>
        <v/>
      </c>
      <c r="AT217" s="665">
        <f>SUM($AS$1:AS217)</f>
        <v>7</v>
      </c>
      <c r="AU217" s="665" t="s">
        <v>463</v>
      </c>
      <c r="AV217" s="665">
        <f t="shared" si="51"/>
        <v>0</v>
      </c>
      <c r="AW217" s="666" t="s">
        <v>36</v>
      </c>
      <c r="AX217" s="665">
        <v>237</v>
      </c>
      <c r="AY217" s="665">
        <v>217</v>
      </c>
      <c r="AZ217" s="222" t="str">
        <f t="shared" si="60"/>
        <v/>
      </c>
      <c r="BA217" s="222" t="e">
        <f>VLOOKUP(AZ217,'Price list'!AM:AN,2,FALSE)</f>
        <v>#N/A</v>
      </c>
      <c r="BB217" s="222" t="str">
        <f>IF(ISERROR(VLOOKUP(BA217,'Commande Export 2023'!AC:AG,5,FALSE)),"",VLOOKUP(BA217,'Commande Export 2023'!AC:AG,5,FALSE))</f>
        <v/>
      </c>
      <c r="BC217" s="222" t="str">
        <f t="shared" si="61"/>
        <v>Ouest Batteries</v>
      </c>
    </row>
    <row r="218" spans="28:55" x14ac:dyDescent="0.35">
      <c r="AB218" s="245" t="s">
        <v>1323</v>
      </c>
      <c r="AC218" s="245" t="s">
        <v>36</v>
      </c>
      <c r="AD218" s="245" t="s">
        <v>383</v>
      </c>
      <c r="AE218" s="245" t="s">
        <v>384</v>
      </c>
      <c r="AF218" s="245" t="s">
        <v>48</v>
      </c>
      <c r="AG218" s="245" t="s">
        <v>315</v>
      </c>
      <c r="AH218" s="232" t="s">
        <v>465</v>
      </c>
      <c r="AI218" s="222" t="str">
        <f t="shared" si="52"/>
        <v>LubatexMRT44J3X102R1J44Commande 4</v>
      </c>
      <c r="AJ218" s="222" t="str">
        <f t="shared" si="53"/>
        <v>P0218</v>
      </c>
      <c r="AK218" s="222" t="e">
        <f>'Commande Export 2023'!AF220</f>
        <v>#N/A</v>
      </c>
      <c r="AL218" s="222" t="str">
        <f t="shared" si="54"/>
        <v>Ouest BatteriesMRT44J3X102R1J44Commande 4</v>
      </c>
      <c r="AM218" s="222" t="e">
        <f>VLOOKUP(AL218,'Commande Export 2023'!AC:AF,4,FALSE)</f>
        <v>#N/A</v>
      </c>
      <c r="AN218" s="222" t="e">
        <f t="shared" si="55"/>
        <v>#N/A</v>
      </c>
      <c r="AO218" s="222" t="str">
        <f t="shared" si="56"/>
        <v/>
      </c>
      <c r="AP218" s="222" t="e">
        <f>VLOOKUP(AO218,'Price list'!AO:AP,2,FALSE)</f>
        <v>#N/A</v>
      </c>
      <c r="AQ218" s="222" t="str">
        <f t="shared" si="57"/>
        <v/>
      </c>
      <c r="AR218" s="222" t="str">
        <f t="shared" si="58"/>
        <v/>
      </c>
      <c r="AS218" s="665" t="str">
        <f t="shared" si="59"/>
        <v/>
      </c>
      <c r="AT218" s="665">
        <f>SUM($AS$1:AS218)</f>
        <v>7</v>
      </c>
      <c r="AU218" s="665" t="s">
        <v>465</v>
      </c>
      <c r="AV218" s="665">
        <f t="shared" si="51"/>
        <v>0</v>
      </c>
      <c r="AW218" s="666" t="s">
        <v>36</v>
      </c>
      <c r="AX218" s="665">
        <v>238</v>
      </c>
      <c r="AY218" s="665">
        <v>218</v>
      </c>
      <c r="AZ218" s="222" t="str">
        <f t="shared" si="60"/>
        <v/>
      </c>
      <c r="BA218" s="222" t="e">
        <f>VLOOKUP(AZ218,'Price list'!AM:AN,2,FALSE)</f>
        <v>#N/A</v>
      </c>
      <c r="BB218" s="222" t="str">
        <f>IF(ISERROR(VLOOKUP(BA218,'Commande Export 2023'!AC:AG,5,FALSE)),"",VLOOKUP(BA218,'Commande Export 2023'!AC:AG,5,FALSE))</f>
        <v/>
      </c>
      <c r="BC218" s="222" t="str">
        <f t="shared" si="61"/>
        <v>Ouest Batteries</v>
      </c>
    </row>
    <row r="219" spans="28:55" x14ac:dyDescent="0.35">
      <c r="AB219" s="245" t="s">
        <v>1324</v>
      </c>
      <c r="AC219" s="245" t="s">
        <v>36</v>
      </c>
      <c r="AD219" s="245" t="s">
        <v>387</v>
      </c>
      <c r="AE219" s="245" t="s">
        <v>388</v>
      </c>
      <c r="AF219" s="245" t="s">
        <v>111</v>
      </c>
      <c r="AG219" s="245" t="s">
        <v>315</v>
      </c>
      <c r="AH219" s="232" t="s">
        <v>467</v>
      </c>
      <c r="AI219" s="222" t="str">
        <f t="shared" si="52"/>
        <v>LubatexMRT44J3X102L1J44Commande 4</v>
      </c>
      <c r="AJ219" s="222" t="str">
        <f t="shared" si="53"/>
        <v>P0219</v>
      </c>
      <c r="AK219" s="222" t="e">
        <f>'Commande Export 2023'!AF221</f>
        <v>#N/A</v>
      </c>
      <c r="AL219" s="222" t="str">
        <f t="shared" si="54"/>
        <v>Ouest BatteriesMRT44J3X102L1J44Commande 4</v>
      </c>
      <c r="AM219" s="222" t="e">
        <f>VLOOKUP(AL219,'Commande Export 2023'!AC:AF,4,FALSE)</f>
        <v>#N/A</v>
      </c>
      <c r="AN219" s="222" t="e">
        <f t="shared" si="55"/>
        <v>#N/A</v>
      </c>
      <c r="AO219" s="222" t="str">
        <f t="shared" si="56"/>
        <v/>
      </c>
      <c r="AP219" s="222" t="e">
        <f>VLOOKUP(AO219,'Price list'!AO:AP,2,FALSE)</f>
        <v>#N/A</v>
      </c>
      <c r="AQ219" s="222" t="str">
        <f t="shared" si="57"/>
        <v/>
      </c>
      <c r="AR219" s="222" t="str">
        <f t="shared" si="58"/>
        <v/>
      </c>
      <c r="AS219" s="665" t="str">
        <f t="shared" si="59"/>
        <v/>
      </c>
      <c r="AT219" s="665">
        <f>SUM($AS$1:AS219)</f>
        <v>7</v>
      </c>
      <c r="AU219" s="665" t="s">
        <v>467</v>
      </c>
      <c r="AV219" s="665">
        <f t="shared" si="51"/>
        <v>0</v>
      </c>
      <c r="AW219" s="666" t="s">
        <v>36</v>
      </c>
      <c r="AX219" s="665">
        <v>239</v>
      </c>
      <c r="AY219" s="665">
        <v>219</v>
      </c>
      <c r="AZ219" s="222" t="str">
        <f t="shared" si="60"/>
        <v/>
      </c>
      <c r="BA219" s="222" t="e">
        <f>VLOOKUP(AZ219,'Price list'!AM:AN,2,FALSE)</f>
        <v>#N/A</v>
      </c>
      <c r="BB219" s="222" t="str">
        <f>IF(ISERROR(VLOOKUP(BA219,'Commande Export 2023'!AC:AG,5,FALSE)),"",VLOOKUP(BA219,'Commande Export 2023'!AC:AG,5,FALSE))</f>
        <v/>
      </c>
      <c r="BC219" s="222" t="str">
        <f t="shared" si="61"/>
        <v>Ouest Batteries</v>
      </c>
    </row>
    <row r="220" spans="28:55" x14ac:dyDescent="0.35">
      <c r="AB220" s="245" t="s">
        <v>1325</v>
      </c>
      <c r="AC220" s="245" t="s">
        <v>36</v>
      </c>
      <c r="AD220" s="245" t="s">
        <v>391</v>
      </c>
      <c r="AE220" s="245" t="s">
        <v>392</v>
      </c>
      <c r="AF220" s="245" t="s">
        <v>48</v>
      </c>
      <c r="AG220" s="245" t="s">
        <v>315</v>
      </c>
      <c r="AH220" s="232" t="s">
        <v>469</v>
      </c>
      <c r="AI220" s="222" t="str">
        <f t="shared" si="52"/>
        <v>LubatexMRT45J4X102R1J44Commande 4</v>
      </c>
      <c r="AJ220" s="222" t="str">
        <f t="shared" si="53"/>
        <v>P0220</v>
      </c>
      <c r="AK220" s="222" t="e">
        <f>'Commande Export 2023'!AF222</f>
        <v>#N/A</v>
      </c>
      <c r="AL220" s="222" t="str">
        <f t="shared" si="54"/>
        <v>Ouest BatteriesMRT45J4X102R1J44Commande 4</v>
      </c>
      <c r="AM220" s="222" t="e">
        <f>VLOOKUP(AL220,'Commande Export 2023'!AC:AF,4,FALSE)</f>
        <v>#N/A</v>
      </c>
      <c r="AN220" s="222" t="e">
        <f t="shared" si="55"/>
        <v>#N/A</v>
      </c>
      <c r="AO220" s="222" t="str">
        <f t="shared" si="56"/>
        <v/>
      </c>
      <c r="AP220" s="222" t="e">
        <f>VLOOKUP(AO220,'Price list'!AO:AP,2,FALSE)</f>
        <v>#N/A</v>
      </c>
      <c r="AQ220" s="222" t="str">
        <f t="shared" si="57"/>
        <v/>
      </c>
      <c r="AR220" s="222" t="str">
        <f t="shared" si="58"/>
        <v/>
      </c>
      <c r="AS220" s="665" t="str">
        <f t="shared" si="59"/>
        <v/>
      </c>
      <c r="AT220" s="665">
        <f>SUM($AS$1:AS220)</f>
        <v>7</v>
      </c>
      <c r="AU220" s="665" t="s">
        <v>469</v>
      </c>
      <c r="AV220" s="665">
        <f t="shared" si="51"/>
        <v>0</v>
      </c>
      <c r="AW220" s="666" t="s">
        <v>36</v>
      </c>
      <c r="AX220" s="665">
        <v>240</v>
      </c>
      <c r="AY220" s="665">
        <v>220</v>
      </c>
      <c r="AZ220" s="222" t="str">
        <f t="shared" si="60"/>
        <v/>
      </c>
      <c r="BA220" s="222" t="e">
        <f>VLOOKUP(AZ220,'Price list'!AM:AN,2,FALSE)</f>
        <v>#N/A</v>
      </c>
      <c r="BB220" s="222" t="str">
        <f>IF(ISERROR(VLOOKUP(BA220,'Commande Export 2023'!AC:AG,5,FALSE)),"",VLOOKUP(BA220,'Commande Export 2023'!AC:AG,5,FALSE))</f>
        <v/>
      </c>
      <c r="BC220" s="222" t="str">
        <f t="shared" si="61"/>
        <v>Ouest Batteries</v>
      </c>
    </row>
    <row r="221" spans="28:55" x14ac:dyDescent="0.35">
      <c r="AB221" s="245" t="s">
        <v>1326</v>
      </c>
      <c r="AC221" s="245" t="s">
        <v>36</v>
      </c>
      <c r="AD221" s="245" t="s">
        <v>395</v>
      </c>
      <c r="AE221" s="245" t="s">
        <v>396</v>
      </c>
      <c r="AF221" s="245" t="s">
        <v>111</v>
      </c>
      <c r="AG221" s="245" t="s">
        <v>315</v>
      </c>
      <c r="AH221" s="232" t="s">
        <v>471</v>
      </c>
      <c r="AI221" s="222" t="str">
        <f t="shared" si="52"/>
        <v>LubatexMRT45J4X102L1J44Commande 4</v>
      </c>
      <c r="AJ221" s="222" t="str">
        <f t="shared" si="53"/>
        <v>P0221</v>
      </c>
      <c r="AK221" s="222" t="e">
        <f>'Commande Export 2023'!AF223</f>
        <v>#N/A</v>
      </c>
      <c r="AL221" s="222" t="str">
        <f t="shared" si="54"/>
        <v>Ouest BatteriesMRT45J4X102L1J44Commande 4</v>
      </c>
      <c r="AM221" s="222" t="e">
        <f>VLOOKUP(AL221,'Commande Export 2023'!AC:AF,4,FALSE)</f>
        <v>#N/A</v>
      </c>
      <c r="AN221" s="222" t="e">
        <f t="shared" si="55"/>
        <v>#N/A</v>
      </c>
      <c r="AO221" s="222" t="str">
        <f t="shared" si="56"/>
        <v/>
      </c>
      <c r="AP221" s="222" t="e">
        <f>VLOOKUP(AO221,'Price list'!AO:AP,2,FALSE)</f>
        <v>#N/A</v>
      </c>
      <c r="AQ221" s="222" t="str">
        <f t="shared" si="57"/>
        <v/>
      </c>
      <c r="AR221" s="222" t="str">
        <f t="shared" si="58"/>
        <v/>
      </c>
      <c r="AS221" s="665" t="str">
        <f t="shared" si="59"/>
        <v/>
      </c>
      <c r="AT221" s="665">
        <f>SUM($AS$1:AS221)</f>
        <v>7</v>
      </c>
      <c r="AU221" s="665" t="s">
        <v>471</v>
      </c>
      <c r="AV221" s="665">
        <f t="shared" si="51"/>
        <v>0</v>
      </c>
      <c r="AW221" s="666" t="s">
        <v>36</v>
      </c>
      <c r="AX221" s="665">
        <v>241</v>
      </c>
      <c r="AY221" s="665">
        <v>221</v>
      </c>
      <c r="AZ221" s="222" t="str">
        <f t="shared" si="60"/>
        <v/>
      </c>
      <c r="BA221" s="222" t="e">
        <f>VLOOKUP(AZ221,'Price list'!AM:AN,2,FALSE)</f>
        <v>#N/A</v>
      </c>
      <c r="BB221" s="222" t="str">
        <f>IF(ISERROR(VLOOKUP(BA221,'Commande Export 2023'!AC:AG,5,FALSE)),"",VLOOKUP(BA221,'Commande Export 2023'!AC:AG,5,FALSE))</f>
        <v/>
      </c>
      <c r="BC221" s="222" t="str">
        <f t="shared" si="61"/>
        <v>Ouest Batteries</v>
      </c>
    </row>
    <row r="222" spans="28:55" x14ac:dyDescent="0.35">
      <c r="AB222" s="245" t="s">
        <v>1327</v>
      </c>
      <c r="AC222" s="245" t="s">
        <v>36</v>
      </c>
      <c r="AD222" s="245" t="s">
        <v>399</v>
      </c>
      <c r="AE222" s="245" t="s">
        <v>400</v>
      </c>
      <c r="AF222" s="245" t="s">
        <v>48</v>
      </c>
      <c r="AG222" s="245" t="s">
        <v>315</v>
      </c>
      <c r="AH222" s="232" t="s">
        <v>473</v>
      </c>
      <c r="AI222" s="222" t="str">
        <f t="shared" si="52"/>
        <v>LubatexMRT45J4X102R1Z44Commande 4</v>
      </c>
      <c r="AJ222" s="222" t="str">
        <f t="shared" si="53"/>
        <v>P0222</v>
      </c>
      <c r="AK222" s="222" t="e">
        <f>'Commande Export 2023'!AF224</f>
        <v>#N/A</v>
      </c>
      <c r="AL222" s="222" t="str">
        <f t="shared" si="54"/>
        <v>Ouest BatteriesMRT45J4X102R1Z44Commande 4</v>
      </c>
      <c r="AM222" s="222" t="e">
        <f>VLOOKUP(AL222,'Commande Export 2023'!AC:AF,4,FALSE)</f>
        <v>#N/A</v>
      </c>
      <c r="AN222" s="222" t="e">
        <f t="shared" si="55"/>
        <v>#N/A</v>
      </c>
      <c r="AO222" s="222" t="str">
        <f t="shared" si="56"/>
        <v/>
      </c>
      <c r="AP222" s="222" t="e">
        <f>VLOOKUP(AO222,'Price list'!AO:AP,2,FALSE)</f>
        <v>#N/A</v>
      </c>
      <c r="AQ222" s="222" t="str">
        <f t="shared" si="57"/>
        <v/>
      </c>
      <c r="AR222" s="222" t="str">
        <f t="shared" si="58"/>
        <v/>
      </c>
      <c r="AS222" s="665" t="str">
        <f t="shared" si="59"/>
        <v/>
      </c>
      <c r="AT222" s="665">
        <f>SUM($AS$1:AS222)</f>
        <v>7</v>
      </c>
      <c r="AU222" s="665" t="s">
        <v>473</v>
      </c>
      <c r="AV222" s="665">
        <f t="shared" si="51"/>
        <v>0</v>
      </c>
      <c r="AW222" s="666" t="s">
        <v>36</v>
      </c>
      <c r="AX222" s="665">
        <v>242</v>
      </c>
      <c r="AY222" s="665">
        <v>222</v>
      </c>
      <c r="AZ222" s="222" t="str">
        <f t="shared" si="60"/>
        <v/>
      </c>
      <c r="BA222" s="222" t="e">
        <f>VLOOKUP(AZ222,'Price list'!AM:AN,2,FALSE)</f>
        <v>#N/A</v>
      </c>
      <c r="BB222" s="222" t="str">
        <f>IF(ISERROR(VLOOKUP(BA222,'Commande Export 2023'!AC:AG,5,FALSE)),"",VLOOKUP(BA222,'Commande Export 2023'!AC:AG,5,FALSE))</f>
        <v/>
      </c>
      <c r="BC222" s="222" t="str">
        <f t="shared" si="61"/>
        <v>Ouest Batteries</v>
      </c>
    </row>
    <row r="223" spans="28:55" x14ac:dyDescent="0.35">
      <c r="AB223" s="245" t="s">
        <v>1328</v>
      </c>
      <c r="AC223" s="245" t="s">
        <v>36</v>
      </c>
      <c r="AD223" s="245" t="s">
        <v>403</v>
      </c>
      <c r="AE223" s="245" t="s">
        <v>404</v>
      </c>
      <c r="AF223" s="245" t="s">
        <v>111</v>
      </c>
      <c r="AG223" s="245" t="s">
        <v>315</v>
      </c>
      <c r="AH223" s="232" t="s">
        <v>475</v>
      </c>
      <c r="AI223" s="222" t="str">
        <f t="shared" si="52"/>
        <v>LubatexMRT45J4X102L1Z44Commande 4</v>
      </c>
      <c r="AJ223" s="222" t="str">
        <f t="shared" si="53"/>
        <v>P0223</v>
      </c>
      <c r="AK223" s="222" t="e">
        <f>'Commande Export 2023'!AF225</f>
        <v>#N/A</v>
      </c>
      <c r="AL223" s="222" t="str">
        <f t="shared" si="54"/>
        <v>Ouest BatteriesMRT45J4X102L1Z44Commande 4</v>
      </c>
      <c r="AM223" s="222" t="e">
        <f>VLOOKUP(AL223,'Commande Export 2023'!AC:AF,4,FALSE)</f>
        <v>#N/A</v>
      </c>
      <c r="AN223" s="222" t="e">
        <f t="shared" si="55"/>
        <v>#N/A</v>
      </c>
      <c r="AO223" s="222" t="str">
        <f t="shared" si="56"/>
        <v/>
      </c>
      <c r="AP223" s="222" t="e">
        <f>VLOOKUP(AO223,'Price list'!AO:AP,2,FALSE)</f>
        <v>#N/A</v>
      </c>
      <c r="AQ223" s="222" t="str">
        <f t="shared" si="57"/>
        <v/>
      </c>
      <c r="AR223" s="222" t="str">
        <f t="shared" si="58"/>
        <v/>
      </c>
      <c r="AS223" s="665" t="str">
        <f t="shared" si="59"/>
        <v/>
      </c>
      <c r="AT223" s="665">
        <f>SUM($AS$1:AS223)</f>
        <v>7</v>
      </c>
      <c r="AU223" s="665" t="s">
        <v>475</v>
      </c>
      <c r="AV223" s="665">
        <f t="shared" si="51"/>
        <v>0</v>
      </c>
      <c r="AW223" s="666" t="s">
        <v>36</v>
      </c>
      <c r="AX223" s="665">
        <v>243</v>
      </c>
      <c r="AY223" s="665">
        <v>223</v>
      </c>
      <c r="AZ223" s="222" t="str">
        <f t="shared" si="60"/>
        <v/>
      </c>
      <c r="BA223" s="222" t="e">
        <f>VLOOKUP(AZ223,'Price list'!AM:AN,2,FALSE)</f>
        <v>#N/A</v>
      </c>
      <c r="BB223" s="222" t="str">
        <f>IF(ISERROR(VLOOKUP(BA223,'Commande Export 2023'!AC:AG,5,FALSE)),"",VLOOKUP(BA223,'Commande Export 2023'!AC:AG,5,FALSE))</f>
        <v/>
      </c>
      <c r="BC223" s="222" t="str">
        <f t="shared" si="61"/>
        <v>Ouest Batteries</v>
      </c>
    </row>
    <row r="224" spans="28:55" x14ac:dyDescent="0.35">
      <c r="AB224" s="245" t="s">
        <v>1329</v>
      </c>
      <c r="AC224" s="245" t="s">
        <v>36</v>
      </c>
      <c r="AD224" s="245" t="s">
        <v>407</v>
      </c>
      <c r="AE224" s="245" t="s">
        <v>408</v>
      </c>
      <c r="AF224" s="245" t="s">
        <v>48</v>
      </c>
      <c r="AG224" s="245" t="s">
        <v>315</v>
      </c>
      <c r="AH224" s="232" t="s">
        <v>477</v>
      </c>
      <c r="AI224" s="222" t="str">
        <f t="shared" si="52"/>
        <v>LubatexM166J0X172R1Commande 4</v>
      </c>
      <c r="AJ224" s="222" t="str">
        <f t="shared" si="53"/>
        <v>P0224</v>
      </c>
      <c r="AK224" s="222" t="e">
        <f>'Commande Export 2023'!AF226</f>
        <v>#N/A</v>
      </c>
      <c r="AL224" s="222" t="str">
        <f t="shared" si="54"/>
        <v>Ouest BatteriesM166J0X172R1Commande 4</v>
      </c>
      <c r="AM224" s="222" t="e">
        <f>VLOOKUP(AL224,'Commande Export 2023'!AC:AF,4,FALSE)</f>
        <v>#N/A</v>
      </c>
      <c r="AN224" s="222" t="e">
        <f t="shared" si="55"/>
        <v>#N/A</v>
      </c>
      <c r="AO224" s="222" t="str">
        <f t="shared" si="56"/>
        <v/>
      </c>
      <c r="AP224" s="222" t="e">
        <f>VLOOKUP(AO224,'Price list'!AO:AP,2,FALSE)</f>
        <v>#N/A</v>
      </c>
      <c r="AQ224" s="222" t="str">
        <f t="shared" si="57"/>
        <v/>
      </c>
      <c r="AR224" s="222" t="str">
        <f t="shared" si="58"/>
        <v/>
      </c>
      <c r="AS224" s="665" t="str">
        <f t="shared" si="59"/>
        <v/>
      </c>
      <c r="AT224" s="665">
        <f>SUM($AS$1:AS224)</f>
        <v>7</v>
      </c>
      <c r="AU224" s="665" t="s">
        <v>477</v>
      </c>
      <c r="AV224" s="665">
        <f t="shared" si="51"/>
        <v>0</v>
      </c>
      <c r="AW224" s="666" t="s">
        <v>36</v>
      </c>
      <c r="AX224" s="665">
        <v>244</v>
      </c>
      <c r="AY224" s="665">
        <v>224</v>
      </c>
      <c r="AZ224" s="222" t="str">
        <f t="shared" si="60"/>
        <v/>
      </c>
      <c r="BA224" s="222" t="e">
        <f>VLOOKUP(AZ224,'Price list'!AM:AN,2,FALSE)</f>
        <v>#N/A</v>
      </c>
      <c r="BB224" s="222" t="str">
        <f>IF(ISERROR(VLOOKUP(BA224,'Commande Export 2023'!AC:AG,5,FALSE)),"",VLOOKUP(BA224,'Commande Export 2023'!AC:AG,5,FALSE))</f>
        <v/>
      </c>
      <c r="BC224" s="222" t="str">
        <f t="shared" si="61"/>
        <v>Ouest Batteries</v>
      </c>
    </row>
    <row r="225" spans="28:55" x14ac:dyDescent="0.35">
      <c r="AB225" s="245" t="s">
        <v>1330</v>
      </c>
      <c r="AC225" s="245" t="s">
        <v>36</v>
      </c>
      <c r="AD225" s="245" t="s">
        <v>411</v>
      </c>
      <c r="AE225" s="245" t="s">
        <v>412</v>
      </c>
      <c r="AF225" s="245" t="s">
        <v>111</v>
      </c>
      <c r="AG225" s="245" t="s">
        <v>315</v>
      </c>
      <c r="AH225" s="232" t="s">
        <v>479</v>
      </c>
      <c r="AI225" s="222" t="str">
        <f t="shared" si="52"/>
        <v>LubatexM166J0X172L1Commande 4</v>
      </c>
      <c r="AJ225" s="222" t="str">
        <f t="shared" si="53"/>
        <v>P0225</v>
      </c>
      <c r="AK225" s="222" t="e">
        <f>'Commande Export 2023'!AF227</f>
        <v>#N/A</v>
      </c>
      <c r="AL225" s="222" t="str">
        <f t="shared" si="54"/>
        <v>Ouest BatteriesM166J0X172L1Commande 4</v>
      </c>
      <c r="AM225" s="222" t="e">
        <f>VLOOKUP(AL225,'Commande Export 2023'!AC:AF,4,FALSE)</f>
        <v>#N/A</v>
      </c>
      <c r="AN225" s="222" t="e">
        <f t="shared" si="55"/>
        <v>#N/A</v>
      </c>
      <c r="AO225" s="222" t="str">
        <f t="shared" si="56"/>
        <v/>
      </c>
      <c r="AP225" s="222" t="e">
        <f>VLOOKUP(AO225,'Price list'!AO:AP,2,FALSE)</f>
        <v>#N/A</v>
      </c>
      <c r="AQ225" s="222" t="str">
        <f t="shared" si="57"/>
        <v/>
      </c>
      <c r="AR225" s="222" t="str">
        <f t="shared" si="58"/>
        <v/>
      </c>
      <c r="AS225" s="665" t="str">
        <f t="shared" si="59"/>
        <v/>
      </c>
      <c r="AT225" s="665">
        <f>SUM($AS$1:AS225)</f>
        <v>7</v>
      </c>
      <c r="AU225" s="665" t="s">
        <v>479</v>
      </c>
      <c r="AV225" s="665">
        <f t="shared" si="51"/>
        <v>0</v>
      </c>
      <c r="AW225" s="666" t="s">
        <v>36</v>
      </c>
      <c r="AX225" s="665">
        <v>245</v>
      </c>
      <c r="AY225" s="665">
        <v>225</v>
      </c>
      <c r="AZ225" s="222" t="str">
        <f t="shared" si="60"/>
        <v/>
      </c>
      <c r="BA225" s="222" t="e">
        <f>VLOOKUP(AZ225,'Price list'!AM:AN,2,FALSE)</f>
        <v>#N/A</v>
      </c>
      <c r="BB225" s="222" t="str">
        <f>IF(ISERROR(VLOOKUP(BA225,'Commande Export 2023'!AC:AG,5,FALSE)),"",VLOOKUP(BA225,'Commande Export 2023'!AC:AG,5,FALSE))</f>
        <v/>
      </c>
      <c r="BC225" s="222" t="str">
        <f t="shared" si="61"/>
        <v>Ouest Batteries</v>
      </c>
    </row>
    <row r="226" spans="28:55" x14ac:dyDescent="0.35">
      <c r="AB226" s="245" t="s">
        <v>1331</v>
      </c>
      <c r="AC226" s="245" t="s">
        <v>36</v>
      </c>
      <c r="AD226" s="245" t="s">
        <v>415</v>
      </c>
      <c r="AE226" s="245" t="s">
        <v>416</v>
      </c>
      <c r="AF226" s="245" t="s">
        <v>48</v>
      </c>
      <c r="AG226" s="245" t="s">
        <v>315</v>
      </c>
      <c r="AH226" s="232" t="s">
        <v>481</v>
      </c>
      <c r="AI226" s="222" t="str">
        <f t="shared" si="52"/>
        <v>LubatexM78J0X172R1Z44Commande 4</v>
      </c>
      <c r="AJ226" s="222" t="str">
        <f t="shared" si="53"/>
        <v>P0226</v>
      </c>
      <c r="AK226" s="222" t="e">
        <f>'Commande Export 2023'!AF228</f>
        <v>#N/A</v>
      </c>
      <c r="AL226" s="222" t="str">
        <f t="shared" si="54"/>
        <v>Ouest BatteriesM78J0X172R1Z44Commande 4</v>
      </c>
      <c r="AM226" s="222" t="e">
        <f>VLOOKUP(AL226,'Commande Export 2023'!AC:AF,4,FALSE)</f>
        <v>#N/A</v>
      </c>
      <c r="AN226" s="222" t="e">
        <f t="shared" si="55"/>
        <v>#N/A</v>
      </c>
      <c r="AO226" s="222" t="str">
        <f t="shared" si="56"/>
        <v/>
      </c>
      <c r="AP226" s="222" t="e">
        <f>VLOOKUP(AO226,'Price list'!AO:AP,2,FALSE)</f>
        <v>#N/A</v>
      </c>
      <c r="AQ226" s="222" t="str">
        <f t="shared" si="57"/>
        <v/>
      </c>
      <c r="AR226" s="222" t="str">
        <f t="shared" si="58"/>
        <v/>
      </c>
      <c r="AS226" s="665" t="str">
        <f t="shared" si="59"/>
        <v/>
      </c>
      <c r="AT226" s="665">
        <f>SUM($AS$1:AS226)</f>
        <v>7</v>
      </c>
      <c r="AU226" s="665" t="s">
        <v>481</v>
      </c>
      <c r="AV226" s="665">
        <f t="shared" si="51"/>
        <v>0</v>
      </c>
      <c r="AW226" s="666" t="s">
        <v>36</v>
      </c>
      <c r="AX226" s="665">
        <v>246</v>
      </c>
      <c r="AY226" s="665">
        <v>226</v>
      </c>
      <c r="AZ226" s="222" t="str">
        <f t="shared" si="60"/>
        <v/>
      </c>
      <c r="BA226" s="222" t="e">
        <f>VLOOKUP(AZ226,'Price list'!AM:AN,2,FALSE)</f>
        <v>#N/A</v>
      </c>
      <c r="BB226" s="222" t="str">
        <f>IF(ISERROR(VLOOKUP(BA226,'Commande Export 2023'!AC:AG,5,FALSE)),"",VLOOKUP(BA226,'Commande Export 2023'!AC:AG,5,FALSE))</f>
        <v/>
      </c>
      <c r="BC226" s="222" t="str">
        <f t="shared" si="61"/>
        <v>Ouest Batteries</v>
      </c>
    </row>
    <row r="227" spans="28:55" x14ac:dyDescent="0.35">
      <c r="AB227" s="245" t="s">
        <v>1332</v>
      </c>
      <c r="AC227" s="245" t="s">
        <v>36</v>
      </c>
      <c r="AD227" s="245" t="s">
        <v>419</v>
      </c>
      <c r="AE227" s="245" t="s">
        <v>420</v>
      </c>
      <c r="AF227" s="245" t="s">
        <v>111</v>
      </c>
      <c r="AG227" s="245" t="s">
        <v>315</v>
      </c>
      <c r="AH227" s="232" t="s">
        <v>483</v>
      </c>
      <c r="AI227" s="222" t="str">
        <f t="shared" si="52"/>
        <v>LubatexM78J0X172L1Z44Commande 4</v>
      </c>
      <c r="AJ227" s="222" t="str">
        <f t="shared" si="53"/>
        <v>P0227</v>
      </c>
      <c r="AK227" s="222" t="e">
        <f>'Commande Export 2023'!AF229</f>
        <v>#N/A</v>
      </c>
      <c r="AL227" s="222" t="str">
        <f t="shared" si="54"/>
        <v>Ouest BatteriesM78J0X172L1Z44Commande 4</v>
      </c>
      <c r="AM227" s="222" t="e">
        <f>VLOOKUP(AL227,'Commande Export 2023'!AC:AF,4,FALSE)</f>
        <v>#N/A</v>
      </c>
      <c r="AN227" s="222" t="e">
        <f t="shared" si="55"/>
        <v>#N/A</v>
      </c>
      <c r="AO227" s="222" t="str">
        <f t="shared" si="56"/>
        <v/>
      </c>
      <c r="AP227" s="222" t="e">
        <f>VLOOKUP(AO227,'Price list'!AO:AP,2,FALSE)</f>
        <v>#N/A</v>
      </c>
      <c r="AQ227" s="222" t="str">
        <f t="shared" si="57"/>
        <v/>
      </c>
      <c r="AR227" s="222" t="str">
        <f t="shared" si="58"/>
        <v/>
      </c>
      <c r="AS227" s="665" t="str">
        <f t="shared" si="59"/>
        <v/>
      </c>
      <c r="AT227" s="665">
        <f>SUM($AS$1:AS227)</f>
        <v>7</v>
      </c>
      <c r="AU227" s="665" t="s">
        <v>483</v>
      </c>
      <c r="AV227" s="665">
        <f t="shared" si="51"/>
        <v>0</v>
      </c>
      <c r="AW227" s="666" t="s">
        <v>36</v>
      </c>
      <c r="AX227" s="665">
        <v>247</v>
      </c>
      <c r="AY227" s="665">
        <v>227</v>
      </c>
      <c r="AZ227" s="222" t="str">
        <f t="shared" si="60"/>
        <v/>
      </c>
      <c r="BA227" s="222" t="e">
        <f>VLOOKUP(AZ227,'Price list'!AM:AN,2,FALSE)</f>
        <v>#N/A</v>
      </c>
      <c r="BB227" s="222" t="str">
        <f>IF(ISERROR(VLOOKUP(BA227,'Commande Export 2023'!AC:AG,5,FALSE)),"",VLOOKUP(BA227,'Commande Export 2023'!AC:AG,5,FALSE))</f>
        <v/>
      </c>
      <c r="BC227" s="222" t="str">
        <f t="shared" si="61"/>
        <v>Ouest Batteries</v>
      </c>
    </row>
    <row r="228" spans="28:55" x14ac:dyDescent="0.35">
      <c r="AB228" s="245" t="s">
        <v>1333</v>
      </c>
      <c r="AC228" s="245" t="s">
        <v>36</v>
      </c>
      <c r="AD228" s="245" t="s">
        <v>423</v>
      </c>
      <c r="AE228" s="245" t="s">
        <v>424</v>
      </c>
      <c r="AF228" s="245" t="s">
        <v>48</v>
      </c>
      <c r="AG228" s="245" t="s">
        <v>315</v>
      </c>
      <c r="AH228" s="232" t="s">
        <v>485</v>
      </c>
      <c r="AI228" s="222" t="str">
        <f t="shared" si="52"/>
        <v>LubatexM56J7X102R1Z44Commande 4</v>
      </c>
      <c r="AJ228" s="222" t="str">
        <f t="shared" si="53"/>
        <v>P0228</v>
      </c>
      <c r="AK228" s="222" t="e">
        <f>'Commande Export 2023'!AF230</f>
        <v>#N/A</v>
      </c>
      <c r="AL228" s="222" t="str">
        <f t="shared" si="54"/>
        <v>Ouest BatteriesM56J7X102R1Z44Commande 4</v>
      </c>
      <c r="AM228" s="222" t="e">
        <f>VLOOKUP(AL228,'Commande Export 2023'!AC:AF,4,FALSE)</f>
        <v>#N/A</v>
      </c>
      <c r="AN228" s="222" t="e">
        <f t="shared" si="55"/>
        <v>#N/A</v>
      </c>
      <c r="AO228" s="222" t="str">
        <f t="shared" si="56"/>
        <v/>
      </c>
      <c r="AP228" s="222" t="e">
        <f>VLOOKUP(AO228,'Price list'!AO:AP,2,FALSE)</f>
        <v>#N/A</v>
      </c>
      <c r="AQ228" s="222" t="str">
        <f t="shared" si="57"/>
        <v/>
      </c>
      <c r="AR228" s="222" t="str">
        <f t="shared" si="58"/>
        <v/>
      </c>
      <c r="AS228" s="665" t="str">
        <f t="shared" si="59"/>
        <v/>
      </c>
      <c r="AT228" s="665">
        <f>SUM($AS$1:AS228)</f>
        <v>7</v>
      </c>
      <c r="AU228" s="665" t="s">
        <v>485</v>
      </c>
      <c r="AV228" s="665">
        <f t="shared" si="51"/>
        <v>0</v>
      </c>
      <c r="AW228" s="666" t="s">
        <v>36</v>
      </c>
      <c r="AX228" s="665">
        <v>248</v>
      </c>
      <c r="AY228" s="665">
        <v>228</v>
      </c>
      <c r="AZ228" s="222" t="str">
        <f t="shared" si="60"/>
        <v/>
      </c>
      <c r="BA228" s="222" t="e">
        <f>VLOOKUP(AZ228,'Price list'!AM:AN,2,FALSE)</f>
        <v>#N/A</v>
      </c>
      <c r="BB228" s="222" t="str">
        <f>IF(ISERROR(VLOOKUP(BA228,'Commande Export 2023'!AC:AG,5,FALSE)),"",VLOOKUP(BA228,'Commande Export 2023'!AC:AG,5,FALSE))</f>
        <v/>
      </c>
      <c r="BC228" s="222" t="str">
        <f t="shared" si="61"/>
        <v>Ouest Batteries</v>
      </c>
    </row>
    <row r="229" spans="28:55" x14ac:dyDescent="0.35">
      <c r="AB229" s="245" t="s">
        <v>1334</v>
      </c>
      <c r="AC229" s="245" t="s">
        <v>36</v>
      </c>
      <c r="AD229" s="245" t="s">
        <v>427</v>
      </c>
      <c r="AE229" s="245" t="s">
        <v>428</v>
      </c>
      <c r="AF229" s="245" t="s">
        <v>111</v>
      </c>
      <c r="AG229" s="245" t="s">
        <v>315</v>
      </c>
      <c r="AH229" s="232" t="s">
        <v>487</v>
      </c>
      <c r="AI229" s="222" t="str">
        <f t="shared" si="52"/>
        <v>LubatexM56J7X102L1Z44Commande 4</v>
      </c>
      <c r="AJ229" s="222" t="str">
        <f t="shared" si="53"/>
        <v>P0229</v>
      </c>
      <c r="AK229" s="222" t="e">
        <f>'Commande Export 2023'!AF231</f>
        <v>#N/A</v>
      </c>
      <c r="AL229" s="222" t="str">
        <f t="shared" si="54"/>
        <v>Ouest BatteriesM56J7X102L1Z44Commande 4</v>
      </c>
      <c r="AM229" s="222" t="e">
        <f>VLOOKUP(AL229,'Commande Export 2023'!AC:AF,4,FALSE)</f>
        <v>#N/A</v>
      </c>
      <c r="AN229" s="222" t="e">
        <f t="shared" si="55"/>
        <v>#N/A</v>
      </c>
      <c r="AO229" s="222" t="str">
        <f t="shared" si="56"/>
        <v/>
      </c>
      <c r="AP229" s="222" t="e">
        <f>VLOOKUP(AO229,'Price list'!AO:AP,2,FALSE)</f>
        <v>#N/A</v>
      </c>
      <c r="AQ229" s="222" t="str">
        <f t="shared" si="57"/>
        <v/>
      </c>
      <c r="AR229" s="222" t="str">
        <f t="shared" si="58"/>
        <v/>
      </c>
      <c r="AS229" s="665" t="str">
        <f t="shared" si="59"/>
        <v/>
      </c>
      <c r="AT229" s="665">
        <f>SUM($AS$1:AS229)</f>
        <v>7</v>
      </c>
      <c r="AU229" s="665" t="s">
        <v>487</v>
      </c>
      <c r="AV229" s="665">
        <f t="shared" si="51"/>
        <v>0</v>
      </c>
      <c r="AW229" s="666" t="s">
        <v>36</v>
      </c>
      <c r="AX229" s="665">
        <v>249</v>
      </c>
      <c r="AY229" s="665">
        <v>229</v>
      </c>
      <c r="AZ229" s="222" t="str">
        <f t="shared" si="60"/>
        <v/>
      </c>
      <c r="BA229" s="222" t="e">
        <f>VLOOKUP(AZ229,'Price list'!AM:AN,2,FALSE)</f>
        <v>#N/A</v>
      </c>
      <c r="BB229" s="222" t="str">
        <f>IF(ISERROR(VLOOKUP(BA229,'Commande Export 2023'!AC:AG,5,FALSE)),"",VLOOKUP(BA229,'Commande Export 2023'!AC:AG,5,FALSE))</f>
        <v/>
      </c>
      <c r="BC229" s="222" t="str">
        <f t="shared" si="61"/>
        <v>Ouest Batteries</v>
      </c>
    </row>
    <row r="230" spans="28:55" x14ac:dyDescent="0.35">
      <c r="AB230" s="245" t="s">
        <v>1335</v>
      </c>
      <c r="AC230" s="245" t="s">
        <v>36</v>
      </c>
      <c r="AD230" s="245" t="s">
        <v>89</v>
      </c>
      <c r="AE230" s="245" t="s">
        <v>90</v>
      </c>
      <c r="AF230" s="245" t="s">
        <v>48</v>
      </c>
      <c r="AG230" s="245" t="s">
        <v>49</v>
      </c>
      <c r="AH230" s="232" t="s">
        <v>489</v>
      </c>
      <c r="AI230" s="222" t="str">
        <f t="shared" si="52"/>
        <v>LubatexLB44B1K072R1S12Commande 4</v>
      </c>
      <c r="AJ230" s="222" t="str">
        <f t="shared" si="53"/>
        <v>P0230</v>
      </c>
      <c r="AK230" s="222" t="e">
        <f>'Commande Export 2023'!AF232</f>
        <v>#N/A</v>
      </c>
      <c r="AL230" s="222" t="str">
        <f t="shared" si="54"/>
        <v>Ouest BatteriesLB44B1K072R1S12Commande 4</v>
      </c>
      <c r="AM230" s="222" t="e">
        <f>VLOOKUP(AL230,'Commande Export 2023'!AC:AF,4,FALSE)</f>
        <v>#N/A</v>
      </c>
      <c r="AN230" s="222" t="e">
        <f t="shared" si="55"/>
        <v>#N/A</v>
      </c>
      <c r="AO230" s="222" t="str">
        <f t="shared" si="56"/>
        <v/>
      </c>
      <c r="AP230" s="222" t="e">
        <f>VLOOKUP(AO230,'Price list'!AO:AP,2,FALSE)</f>
        <v>#N/A</v>
      </c>
      <c r="AQ230" s="222" t="str">
        <f t="shared" si="57"/>
        <v/>
      </c>
      <c r="AR230" s="222" t="str">
        <f t="shared" si="58"/>
        <v/>
      </c>
      <c r="AS230" s="665" t="str">
        <f t="shared" si="59"/>
        <v/>
      </c>
      <c r="AT230" s="665">
        <f>SUM($AS$1:AS230)</f>
        <v>7</v>
      </c>
      <c r="AU230" s="665" t="s">
        <v>489</v>
      </c>
      <c r="AV230" s="665">
        <f t="shared" si="51"/>
        <v>0</v>
      </c>
      <c r="AW230" s="666" t="s">
        <v>36</v>
      </c>
      <c r="AX230" s="665">
        <v>250</v>
      </c>
      <c r="AY230" s="665">
        <v>230</v>
      </c>
      <c r="AZ230" s="222" t="str">
        <f t="shared" si="60"/>
        <v/>
      </c>
      <c r="BA230" s="222" t="e">
        <f>VLOOKUP(AZ230,'Price list'!AM:AN,2,FALSE)</f>
        <v>#N/A</v>
      </c>
      <c r="BB230" s="222" t="str">
        <f>IF(ISERROR(VLOOKUP(BA230,'Commande Export 2023'!AC:AG,5,FALSE)),"",VLOOKUP(BA230,'Commande Export 2023'!AC:AG,5,FALSE))</f>
        <v/>
      </c>
      <c r="BC230" s="222" t="str">
        <f t="shared" si="61"/>
        <v>Ouest Batteries</v>
      </c>
    </row>
    <row r="231" spans="28:55" x14ac:dyDescent="0.35">
      <c r="AB231" s="245" t="s">
        <v>1336</v>
      </c>
      <c r="AC231" s="245" t="s">
        <v>36</v>
      </c>
      <c r="AD231" s="245" t="s">
        <v>92</v>
      </c>
      <c r="AE231" s="245" t="s">
        <v>93</v>
      </c>
      <c r="AF231" s="245" t="s">
        <v>48</v>
      </c>
      <c r="AG231" s="245" t="s">
        <v>49</v>
      </c>
      <c r="AH231" s="232" t="s">
        <v>491</v>
      </c>
      <c r="AI231" s="222" t="str">
        <f t="shared" si="52"/>
        <v>LubatexLB44L1K072R1S12Commande 4</v>
      </c>
      <c r="AJ231" s="222" t="str">
        <f t="shared" si="53"/>
        <v>P0231</v>
      </c>
      <c r="AK231" s="222" t="e">
        <f>'Commande Export 2023'!AF233</f>
        <v>#N/A</v>
      </c>
      <c r="AL231" s="222" t="str">
        <f t="shared" si="54"/>
        <v>Ouest BatteriesLB44L1K072R1S12Commande 4</v>
      </c>
      <c r="AM231" s="222" t="str">
        <f>VLOOKUP(AL231,'Commande Export 2023'!AC:AF,4,FALSE)</f>
        <v>P0076</v>
      </c>
      <c r="AN231" s="222" t="e">
        <f t="shared" si="55"/>
        <v>#N/A</v>
      </c>
      <c r="AO231" s="222" t="str">
        <f t="shared" si="56"/>
        <v/>
      </c>
      <c r="AP231" s="222" t="e">
        <f>VLOOKUP(AO231,'Price list'!AO:AP,2,FALSE)</f>
        <v>#N/A</v>
      </c>
      <c r="AQ231" s="222" t="str">
        <f t="shared" si="57"/>
        <v/>
      </c>
      <c r="AR231" s="222" t="str">
        <f t="shared" si="58"/>
        <v/>
      </c>
      <c r="AS231" s="665" t="str">
        <f t="shared" si="59"/>
        <v/>
      </c>
      <c r="AT231" s="665">
        <f>SUM($AS$1:AS231)</f>
        <v>7</v>
      </c>
      <c r="AU231" s="665" t="s">
        <v>491</v>
      </c>
      <c r="AV231" s="665">
        <f t="shared" si="51"/>
        <v>0</v>
      </c>
      <c r="AW231" s="666" t="s">
        <v>36</v>
      </c>
      <c r="AX231" s="665">
        <v>251</v>
      </c>
      <c r="AY231" s="665">
        <v>231</v>
      </c>
      <c r="AZ231" s="222" t="str">
        <f t="shared" si="60"/>
        <v/>
      </c>
      <c r="BA231" s="222" t="e">
        <f>VLOOKUP(AZ231,'Price list'!AM:AN,2,FALSE)</f>
        <v>#N/A</v>
      </c>
      <c r="BB231" s="222" t="str">
        <f>IF(ISERROR(VLOOKUP(BA231,'Commande Export 2023'!AC:AG,5,FALSE)),"",VLOOKUP(BA231,'Commande Export 2023'!AC:AG,5,FALSE))</f>
        <v/>
      </c>
      <c r="BC231" s="222" t="str">
        <f t="shared" si="61"/>
        <v>Ouest Batteries</v>
      </c>
    </row>
    <row r="232" spans="28:55" x14ac:dyDescent="0.35">
      <c r="AB232" s="245" t="s">
        <v>1337</v>
      </c>
      <c r="AC232" s="245" t="s">
        <v>36</v>
      </c>
      <c r="AD232" s="245" t="s">
        <v>95</v>
      </c>
      <c r="AE232" s="245" t="s">
        <v>96</v>
      </c>
      <c r="AF232" s="245" t="s">
        <v>48</v>
      </c>
      <c r="AG232" s="245" t="s">
        <v>49</v>
      </c>
      <c r="AH232" s="232" t="s">
        <v>493</v>
      </c>
      <c r="AI232" s="222" t="str">
        <f t="shared" si="52"/>
        <v>LubatexLB55B2K072R1S12Commande 4</v>
      </c>
      <c r="AJ232" s="222" t="str">
        <f t="shared" si="53"/>
        <v>P0232</v>
      </c>
      <c r="AK232" s="222" t="e">
        <f>'Commande Export 2023'!AF234</f>
        <v>#N/A</v>
      </c>
      <c r="AL232" s="222" t="str">
        <f t="shared" si="54"/>
        <v>Ouest BatteriesLB55B2K072R1S12Commande 4</v>
      </c>
      <c r="AM232" s="222" t="e">
        <f>VLOOKUP(AL232,'Commande Export 2023'!AC:AF,4,FALSE)</f>
        <v>#N/A</v>
      </c>
      <c r="AN232" s="222" t="e">
        <f t="shared" si="55"/>
        <v>#N/A</v>
      </c>
      <c r="AO232" s="222" t="str">
        <f t="shared" si="56"/>
        <v/>
      </c>
      <c r="AP232" s="222" t="e">
        <f>VLOOKUP(AO232,'Price list'!AO:AP,2,FALSE)</f>
        <v>#N/A</v>
      </c>
      <c r="AQ232" s="222" t="str">
        <f t="shared" si="57"/>
        <v/>
      </c>
      <c r="AR232" s="222" t="str">
        <f t="shared" si="58"/>
        <v/>
      </c>
      <c r="AS232" s="665" t="str">
        <f t="shared" si="59"/>
        <v/>
      </c>
      <c r="AT232" s="665">
        <f>SUM($AS$1:AS232)</f>
        <v>7</v>
      </c>
      <c r="AU232" s="665" t="s">
        <v>493</v>
      </c>
      <c r="AV232" s="665">
        <f t="shared" si="51"/>
        <v>0</v>
      </c>
      <c r="AW232" s="666" t="s">
        <v>36</v>
      </c>
      <c r="AX232" s="665">
        <v>252</v>
      </c>
      <c r="AY232" s="665">
        <v>232</v>
      </c>
      <c r="AZ232" s="222" t="str">
        <f t="shared" si="60"/>
        <v/>
      </c>
      <c r="BA232" s="222" t="e">
        <f>VLOOKUP(AZ232,'Price list'!AM:AN,2,FALSE)</f>
        <v>#N/A</v>
      </c>
      <c r="BB232" s="222" t="str">
        <f>IF(ISERROR(VLOOKUP(BA232,'Commande Export 2023'!AC:AG,5,FALSE)),"",VLOOKUP(BA232,'Commande Export 2023'!AC:AG,5,FALSE))</f>
        <v/>
      </c>
      <c r="BC232" s="222" t="str">
        <f t="shared" si="61"/>
        <v>Ouest Batteries</v>
      </c>
    </row>
    <row r="233" spans="28:55" x14ac:dyDescent="0.35">
      <c r="AB233" s="245" t="s">
        <v>1338</v>
      </c>
      <c r="AC233" s="245" t="s">
        <v>36</v>
      </c>
      <c r="AD233" s="245" t="s">
        <v>98</v>
      </c>
      <c r="AE233" s="245" t="s">
        <v>99</v>
      </c>
      <c r="AF233" s="245" t="s">
        <v>48</v>
      </c>
      <c r="AG233" s="245" t="s">
        <v>49</v>
      </c>
      <c r="AH233" s="232" t="s">
        <v>495</v>
      </c>
      <c r="AI233" s="222" t="str">
        <f t="shared" si="52"/>
        <v>LubatexLB55L2K072R1S12Commande 4</v>
      </c>
      <c r="AJ233" s="222" t="str">
        <f t="shared" si="53"/>
        <v>P0233</v>
      </c>
      <c r="AK233" s="222" t="e">
        <f>'Commande Export 2023'!AF235</f>
        <v>#N/A</v>
      </c>
      <c r="AL233" s="222" t="str">
        <f t="shared" si="54"/>
        <v>Ouest BatteriesLB55L2K072R1S12Commande 4</v>
      </c>
      <c r="AM233" s="222" t="e">
        <f>VLOOKUP(AL233,'Commande Export 2023'!AC:AF,4,FALSE)</f>
        <v>#N/A</v>
      </c>
      <c r="AN233" s="222" t="e">
        <f t="shared" si="55"/>
        <v>#N/A</v>
      </c>
      <c r="AO233" s="222" t="str">
        <f t="shared" si="56"/>
        <v/>
      </c>
      <c r="AP233" s="222" t="e">
        <f>VLOOKUP(AO233,'Price list'!AO:AP,2,FALSE)</f>
        <v>#N/A</v>
      </c>
      <c r="AQ233" s="222" t="str">
        <f t="shared" si="57"/>
        <v/>
      </c>
      <c r="AR233" s="222" t="str">
        <f t="shared" si="58"/>
        <v/>
      </c>
      <c r="AS233" s="665" t="str">
        <f t="shared" si="59"/>
        <v/>
      </c>
      <c r="AT233" s="665">
        <f>SUM($AS$1:AS233)</f>
        <v>7</v>
      </c>
      <c r="AU233" s="665" t="s">
        <v>495</v>
      </c>
      <c r="AV233" s="665">
        <f t="shared" si="51"/>
        <v>0</v>
      </c>
      <c r="AW233" s="666" t="s">
        <v>36</v>
      </c>
      <c r="AX233" s="665">
        <v>253</v>
      </c>
      <c r="AY233" s="665">
        <v>233</v>
      </c>
      <c r="AZ233" s="222" t="str">
        <f t="shared" si="60"/>
        <v/>
      </c>
      <c r="BA233" s="222" t="e">
        <f>VLOOKUP(AZ233,'Price list'!AM:AN,2,FALSE)</f>
        <v>#N/A</v>
      </c>
      <c r="BB233" s="222" t="str">
        <f>IF(ISERROR(VLOOKUP(BA233,'Commande Export 2023'!AC:AG,5,FALSE)),"",VLOOKUP(BA233,'Commande Export 2023'!AC:AG,5,FALSE))</f>
        <v/>
      </c>
      <c r="BC233" s="222" t="str">
        <f t="shared" si="61"/>
        <v>Ouest Batteries</v>
      </c>
    </row>
    <row r="234" spans="28:55" x14ac:dyDescent="0.35">
      <c r="AB234" s="245" t="s">
        <v>1339</v>
      </c>
      <c r="AC234" s="245" t="s">
        <v>36</v>
      </c>
      <c r="AD234" s="245" t="s">
        <v>101</v>
      </c>
      <c r="AE234" s="245" t="s">
        <v>102</v>
      </c>
      <c r="AF234" s="245" t="s">
        <v>48</v>
      </c>
      <c r="AG234" s="245" t="s">
        <v>49</v>
      </c>
      <c r="AH234" s="232" t="s">
        <v>497</v>
      </c>
      <c r="AI234" s="222" t="str">
        <f t="shared" si="52"/>
        <v>LubatexLB66B3K072R1S12Commande 4</v>
      </c>
      <c r="AJ234" s="222" t="str">
        <f t="shared" si="53"/>
        <v>P0234</v>
      </c>
      <c r="AK234" s="222" t="e">
        <f>'Commande Export 2023'!AF236</f>
        <v>#N/A</v>
      </c>
      <c r="AL234" s="222" t="str">
        <f t="shared" si="54"/>
        <v>Ouest BatteriesLB66B3K072R1S12Commande 4</v>
      </c>
      <c r="AM234" s="222" t="e">
        <f>VLOOKUP(AL234,'Commande Export 2023'!AC:AF,4,FALSE)</f>
        <v>#N/A</v>
      </c>
      <c r="AN234" s="222" t="e">
        <f t="shared" si="55"/>
        <v>#N/A</v>
      </c>
      <c r="AO234" s="222" t="str">
        <f t="shared" si="56"/>
        <v/>
      </c>
      <c r="AP234" s="222" t="e">
        <f>VLOOKUP(AO234,'Price list'!AO:AP,2,FALSE)</f>
        <v>#N/A</v>
      </c>
      <c r="AQ234" s="222" t="str">
        <f t="shared" si="57"/>
        <v/>
      </c>
      <c r="AR234" s="222" t="str">
        <f t="shared" si="58"/>
        <v/>
      </c>
      <c r="AS234" s="665" t="str">
        <f t="shared" si="59"/>
        <v/>
      </c>
      <c r="AT234" s="665">
        <f>SUM($AS$1:AS234)</f>
        <v>7</v>
      </c>
      <c r="AU234" s="665" t="s">
        <v>497</v>
      </c>
      <c r="AV234" s="665">
        <f t="shared" si="51"/>
        <v>0</v>
      </c>
      <c r="AW234" s="666" t="s">
        <v>36</v>
      </c>
      <c r="AX234" s="665">
        <v>254</v>
      </c>
      <c r="AY234" s="665">
        <v>234</v>
      </c>
      <c r="AZ234" s="222" t="str">
        <f t="shared" si="60"/>
        <v/>
      </c>
      <c r="BA234" s="222" t="e">
        <f>VLOOKUP(AZ234,'Price list'!AM:AN,2,FALSE)</f>
        <v>#N/A</v>
      </c>
      <c r="BB234" s="222" t="str">
        <f>IF(ISERROR(VLOOKUP(BA234,'Commande Export 2023'!AC:AG,5,FALSE)),"",VLOOKUP(BA234,'Commande Export 2023'!AC:AG,5,FALSE))</f>
        <v/>
      </c>
      <c r="BC234" s="222" t="str">
        <f t="shared" si="61"/>
        <v>Ouest Batteries</v>
      </c>
    </row>
    <row r="235" spans="28:55" x14ac:dyDescent="0.35">
      <c r="AB235" s="245" t="s">
        <v>1340</v>
      </c>
      <c r="AC235" s="245" t="s">
        <v>36</v>
      </c>
      <c r="AD235" s="245" t="s">
        <v>104</v>
      </c>
      <c r="AE235" s="245" t="s">
        <v>105</v>
      </c>
      <c r="AF235" s="245" t="s">
        <v>48</v>
      </c>
      <c r="AG235" s="245" t="s">
        <v>49</v>
      </c>
      <c r="AH235" s="232" t="s">
        <v>499</v>
      </c>
      <c r="AI235" s="222" t="str">
        <f t="shared" si="52"/>
        <v>LubatexLB66L3K072R1S12Commande 4</v>
      </c>
      <c r="AJ235" s="222" t="str">
        <f t="shared" si="53"/>
        <v>P0235</v>
      </c>
      <c r="AK235" s="222" t="e">
        <f>'Commande Export 2023'!AF237</f>
        <v>#N/A</v>
      </c>
      <c r="AL235" s="222" t="str">
        <f t="shared" si="54"/>
        <v>Ouest BatteriesLB66L3K072R1S12Commande 4</v>
      </c>
      <c r="AM235" s="222" t="e">
        <f>VLOOKUP(AL235,'Commande Export 2023'!AC:AF,4,FALSE)</f>
        <v>#N/A</v>
      </c>
      <c r="AN235" s="222" t="e">
        <f t="shared" si="55"/>
        <v>#N/A</v>
      </c>
      <c r="AO235" s="222" t="str">
        <f t="shared" si="56"/>
        <v/>
      </c>
      <c r="AP235" s="222" t="e">
        <f>VLOOKUP(AO235,'Price list'!AO:AP,2,FALSE)</f>
        <v>#N/A</v>
      </c>
      <c r="AQ235" s="222" t="str">
        <f t="shared" si="57"/>
        <v/>
      </c>
      <c r="AR235" s="222" t="str">
        <f t="shared" si="58"/>
        <v/>
      </c>
      <c r="AS235" s="665" t="str">
        <f t="shared" si="59"/>
        <v/>
      </c>
      <c r="AT235" s="665">
        <f>SUM($AS$1:AS235)</f>
        <v>7</v>
      </c>
      <c r="AU235" s="665" t="s">
        <v>499</v>
      </c>
      <c r="AV235" s="665">
        <f t="shared" si="51"/>
        <v>0</v>
      </c>
      <c r="AW235" s="666" t="s">
        <v>36</v>
      </c>
      <c r="AX235" s="665">
        <v>255</v>
      </c>
      <c r="AY235" s="665">
        <v>235</v>
      </c>
      <c r="AZ235" s="222" t="str">
        <f t="shared" si="60"/>
        <v/>
      </c>
      <c r="BA235" s="222" t="e">
        <f>VLOOKUP(AZ235,'Price list'!AM:AN,2,FALSE)</f>
        <v>#N/A</v>
      </c>
      <c r="BB235" s="222" t="str">
        <f>IF(ISERROR(VLOOKUP(BA235,'Commande Export 2023'!AC:AG,5,FALSE)),"",VLOOKUP(BA235,'Commande Export 2023'!AC:AG,5,FALSE))</f>
        <v/>
      </c>
      <c r="BC235" s="222" t="str">
        <f t="shared" si="61"/>
        <v>Ouest Batteries</v>
      </c>
    </row>
    <row r="236" spans="28:55" x14ac:dyDescent="0.35">
      <c r="AB236" s="245" t="s">
        <v>36</v>
      </c>
      <c r="AC236" s="245" t="s">
        <v>36</v>
      </c>
      <c r="AH236" s="232" t="s">
        <v>501</v>
      </c>
      <c r="AI236" s="222" t="str">
        <f t="shared" si="52"/>
        <v>LubatexCommande 4</v>
      </c>
      <c r="AJ236" s="222" t="str">
        <f t="shared" si="53"/>
        <v>P0236</v>
      </c>
      <c r="AK236" s="222" t="e">
        <f>'Commande Export 2023'!AF238</f>
        <v>#N/A</v>
      </c>
      <c r="AL236" s="222" t="str">
        <f t="shared" si="54"/>
        <v>Ouest BatteriesCommande 4</v>
      </c>
      <c r="AM236" s="222" t="e">
        <f>VLOOKUP(AL236,'Commande Export 2023'!AC:AF,4,FALSE)</f>
        <v>#N/A</v>
      </c>
      <c r="AN236" s="222" t="e">
        <f t="shared" si="55"/>
        <v>#N/A</v>
      </c>
      <c r="AO236" s="222" t="str">
        <f t="shared" si="56"/>
        <v/>
      </c>
      <c r="AP236" s="222" t="e">
        <f>VLOOKUP(AO236,'Price list'!AO:AP,2,FALSE)</f>
        <v>#N/A</v>
      </c>
      <c r="AQ236" s="222" t="str">
        <f t="shared" si="57"/>
        <v/>
      </c>
      <c r="AR236" s="222" t="str">
        <f t="shared" si="58"/>
        <v/>
      </c>
      <c r="AS236" s="665" t="str">
        <f t="shared" si="59"/>
        <v/>
      </c>
      <c r="AT236" s="665">
        <f>SUM($AS$1:AS236)</f>
        <v>7</v>
      </c>
      <c r="AU236" s="665" t="s">
        <v>501</v>
      </c>
      <c r="AV236" s="665">
        <f t="shared" si="51"/>
        <v>0</v>
      </c>
      <c r="AW236" s="666" t="s">
        <v>36</v>
      </c>
      <c r="AX236" s="665">
        <v>256</v>
      </c>
      <c r="AY236" s="665">
        <v>236</v>
      </c>
      <c r="AZ236" s="222" t="str">
        <f t="shared" si="60"/>
        <v/>
      </c>
      <c r="BA236" s="222" t="e">
        <f>VLOOKUP(AZ236,'Price list'!AM:AN,2,FALSE)</f>
        <v>#N/A</v>
      </c>
      <c r="BB236" s="222" t="str">
        <f>IF(ISERROR(VLOOKUP(BA236,'Commande Export 2023'!AC:AG,5,FALSE)),"",VLOOKUP(BA236,'Commande Export 2023'!AC:AG,5,FALSE))</f>
        <v/>
      </c>
      <c r="BC236" s="222" t="str">
        <f t="shared" si="61"/>
        <v>Ouest Batteries</v>
      </c>
    </row>
    <row r="237" spans="28:55" x14ac:dyDescent="0.35">
      <c r="AB237" s="245" t="s">
        <v>36</v>
      </c>
      <c r="AC237" s="245" t="s">
        <v>36</v>
      </c>
      <c r="AH237" s="232" t="s">
        <v>502</v>
      </c>
      <c r="AI237" s="222" t="str">
        <f t="shared" si="52"/>
        <v>LubatexCommande 4</v>
      </c>
      <c r="AJ237" s="222" t="str">
        <f t="shared" si="53"/>
        <v>P0237</v>
      </c>
      <c r="AK237" s="222" t="e">
        <f>'Commande Export 2023'!AF239</f>
        <v>#N/A</v>
      </c>
      <c r="AL237" s="222" t="str">
        <f t="shared" si="54"/>
        <v>Ouest BatteriesCommande 4</v>
      </c>
      <c r="AM237" s="222" t="e">
        <f>VLOOKUP(AL237,'Commande Export 2023'!AC:AF,4,FALSE)</f>
        <v>#N/A</v>
      </c>
      <c r="AN237" s="222" t="e">
        <f t="shared" si="55"/>
        <v>#N/A</v>
      </c>
      <c r="AO237" s="222" t="str">
        <f t="shared" si="56"/>
        <v/>
      </c>
      <c r="AP237" s="222" t="e">
        <f>VLOOKUP(AO237,'Price list'!AO:AP,2,FALSE)</f>
        <v>#N/A</v>
      </c>
      <c r="AQ237" s="222" t="str">
        <f t="shared" si="57"/>
        <v/>
      </c>
      <c r="AR237" s="222" t="str">
        <f t="shared" si="58"/>
        <v/>
      </c>
      <c r="AS237" s="665" t="str">
        <f t="shared" si="59"/>
        <v/>
      </c>
      <c r="AT237" s="665">
        <f>SUM($AS$1:AS237)</f>
        <v>7</v>
      </c>
      <c r="AU237" s="665" t="s">
        <v>502</v>
      </c>
      <c r="AV237" s="665">
        <f t="shared" si="51"/>
        <v>0</v>
      </c>
      <c r="AW237" s="666" t="s">
        <v>36</v>
      </c>
      <c r="AX237" s="665">
        <v>257</v>
      </c>
      <c r="AY237" s="665">
        <v>237</v>
      </c>
      <c r="AZ237" s="222" t="str">
        <f t="shared" si="60"/>
        <v/>
      </c>
      <c r="BA237" s="222" t="e">
        <f>VLOOKUP(AZ237,'Price list'!AM:AN,2,FALSE)</f>
        <v>#N/A</v>
      </c>
      <c r="BB237" s="222" t="str">
        <f>IF(ISERROR(VLOOKUP(BA237,'Commande Export 2023'!AC:AG,5,FALSE)),"",VLOOKUP(BA237,'Commande Export 2023'!AC:AG,5,FALSE))</f>
        <v/>
      </c>
      <c r="BC237" s="222" t="str">
        <f t="shared" si="61"/>
        <v>Ouest Batteries</v>
      </c>
    </row>
    <row r="238" spans="28:55" x14ac:dyDescent="0.35">
      <c r="AB238" s="245" t="s">
        <v>36</v>
      </c>
      <c r="AC238" s="245" t="s">
        <v>36</v>
      </c>
      <c r="AH238" s="232" t="s">
        <v>503</v>
      </c>
      <c r="AI238" s="222" t="str">
        <f t="shared" si="52"/>
        <v>LubatexCommande 4</v>
      </c>
      <c r="AJ238" s="222" t="str">
        <f t="shared" si="53"/>
        <v>P0238</v>
      </c>
      <c r="AK238" s="222" t="e">
        <f>'Commande Export 2023'!AF240</f>
        <v>#N/A</v>
      </c>
      <c r="AL238" s="222" t="str">
        <f t="shared" si="54"/>
        <v>Ouest BatteriesCommande 4</v>
      </c>
      <c r="AM238" s="222" t="e">
        <f>VLOOKUP(AL238,'Commande Export 2023'!AC:AF,4,FALSE)</f>
        <v>#N/A</v>
      </c>
      <c r="AN238" s="222" t="e">
        <f t="shared" si="55"/>
        <v>#N/A</v>
      </c>
      <c r="AO238" s="222" t="str">
        <f t="shared" si="56"/>
        <v/>
      </c>
      <c r="AP238" s="222" t="e">
        <f>VLOOKUP(AO238,'Price list'!AO:AP,2,FALSE)</f>
        <v>#N/A</v>
      </c>
      <c r="AQ238" s="222" t="str">
        <f t="shared" si="57"/>
        <v/>
      </c>
      <c r="AR238" s="222" t="str">
        <f t="shared" si="58"/>
        <v/>
      </c>
      <c r="AS238" s="665" t="str">
        <f t="shared" si="59"/>
        <v/>
      </c>
      <c r="AT238" s="665">
        <f>SUM($AS$1:AS238)</f>
        <v>7</v>
      </c>
      <c r="AU238" s="665" t="s">
        <v>503</v>
      </c>
      <c r="AV238" s="665">
        <f t="shared" si="51"/>
        <v>0</v>
      </c>
      <c r="AW238" s="666" t="s">
        <v>36</v>
      </c>
      <c r="AX238" s="665">
        <v>258</v>
      </c>
      <c r="AY238" s="665">
        <v>238</v>
      </c>
      <c r="AZ238" s="222" t="str">
        <f t="shared" si="60"/>
        <v/>
      </c>
      <c r="BA238" s="222" t="e">
        <f>VLOOKUP(AZ238,'Price list'!AM:AN,2,FALSE)</f>
        <v>#N/A</v>
      </c>
      <c r="BB238" s="222" t="str">
        <f>IF(ISERROR(VLOOKUP(BA238,'Commande Export 2023'!AC:AG,5,FALSE)),"",VLOOKUP(BA238,'Commande Export 2023'!AC:AG,5,FALSE))</f>
        <v/>
      </c>
      <c r="BC238" s="222" t="str">
        <f t="shared" si="61"/>
        <v>Ouest Batteries</v>
      </c>
    </row>
    <row r="239" spans="28:55" x14ac:dyDescent="0.35">
      <c r="AB239" s="245" t="s">
        <v>36</v>
      </c>
      <c r="AC239" s="245" t="s">
        <v>36</v>
      </c>
      <c r="AH239" s="232" t="s">
        <v>504</v>
      </c>
      <c r="AI239" s="222" t="str">
        <f t="shared" si="52"/>
        <v>LubatexCommande 4</v>
      </c>
      <c r="AJ239" s="222" t="str">
        <f t="shared" si="53"/>
        <v>P0239</v>
      </c>
      <c r="AK239" s="222" t="e">
        <f>'Commande Export 2023'!AF241</f>
        <v>#N/A</v>
      </c>
      <c r="AL239" s="222" t="str">
        <f t="shared" si="54"/>
        <v>Ouest BatteriesCommande 4</v>
      </c>
      <c r="AM239" s="222" t="e">
        <f>VLOOKUP(AL239,'Commande Export 2023'!AC:AF,4,FALSE)</f>
        <v>#N/A</v>
      </c>
      <c r="AN239" s="222" t="e">
        <f t="shared" si="55"/>
        <v>#N/A</v>
      </c>
      <c r="AO239" s="222" t="str">
        <f t="shared" si="56"/>
        <v/>
      </c>
      <c r="AP239" s="222" t="e">
        <f>VLOOKUP(AO239,'Price list'!AO:AP,2,FALSE)</f>
        <v>#N/A</v>
      </c>
      <c r="AQ239" s="222" t="str">
        <f t="shared" si="57"/>
        <v/>
      </c>
      <c r="AR239" s="222" t="str">
        <f t="shared" si="58"/>
        <v/>
      </c>
      <c r="AS239" s="665" t="str">
        <f t="shared" si="59"/>
        <v/>
      </c>
      <c r="AT239" s="665">
        <f>SUM($AS$1:AS239)</f>
        <v>7</v>
      </c>
      <c r="AU239" s="665" t="s">
        <v>504</v>
      </c>
      <c r="AV239" s="665">
        <f t="shared" si="51"/>
        <v>0</v>
      </c>
      <c r="AW239" s="666" t="s">
        <v>36</v>
      </c>
      <c r="AX239" s="665">
        <v>259</v>
      </c>
      <c r="AY239" s="665">
        <v>239</v>
      </c>
      <c r="AZ239" s="222" t="str">
        <f t="shared" si="60"/>
        <v/>
      </c>
      <c r="BA239" s="222" t="e">
        <f>VLOOKUP(AZ239,'Price list'!AM:AN,2,FALSE)</f>
        <v>#N/A</v>
      </c>
      <c r="BB239" s="222" t="str">
        <f>IF(ISERROR(VLOOKUP(BA239,'Commande Export 2023'!AC:AG,5,FALSE)),"",VLOOKUP(BA239,'Commande Export 2023'!AC:AG,5,FALSE))</f>
        <v/>
      </c>
      <c r="BC239" s="222" t="str">
        <f t="shared" si="61"/>
        <v>Ouest Batteries</v>
      </c>
    </row>
    <row r="240" spans="28:55" x14ac:dyDescent="0.35">
      <c r="AB240" s="245" t="s">
        <v>36</v>
      </c>
      <c r="AC240" s="245" t="s">
        <v>36</v>
      </c>
      <c r="AH240" s="232" t="s">
        <v>505</v>
      </c>
      <c r="AI240" s="222" t="str">
        <f t="shared" si="52"/>
        <v>LubatexCommande 4</v>
      </c>
      <c r="AJ240" s="222" t="str">
        <f t="shared" si="53"/>
        <v>P0240</v>
      </c>
      <c r="AK240" s="222" t="e">
        <f>'Commande Export 2023'!AF242</f>
        <v>#N/A</v>
      </c>
      <c r="AL240" s="222" t="str">
        <f t="shared" si="54"/>
        <v>Ouest BatteriesCommande 4</v>
      </c>
      <c r="AM240" s="222" t="e">
        <f>VLOOKUP(AL240,'Commande Export 2023'!AC:AF,4,FALSE)</f>
        <v>#N/A</v>
      </c>
      <c r="AN240" s="222" t="e">
        <f t="shared" si="55"/>
        <v>#N/A</v>
      </c>
      <c r="AO240" s="222" t="str">
        <f t="shared" si="56"/>
        <v/>
      </c>
      <c r="AP240" s="222" t="e">
        <f>VLOOKUP(AO240,'Price list'!AO:AP,2,FALSE)</f>
        <v>#N/A</v>
      </c>
      <c r="AQ240" s="222" t="str">
        <f t="shared" si="57"/>
        <v/>
      </c>
      <c r="AR240" s="222" t="str">
        <f t="shared" si="58"/>
        <v/>
      </c>
      <c r="AS240" s="665" t="str">
        <f t="shared" si="59"/>
        <v/>
      </c>
      <c r="AT240" s="665">
        <f>SUM($AS$1:AS240)</f>
        <v>7</v>
      </c>
      <c r="AU240" s="665" t="s">
        <v>505</v>
      </c>
      <c r="AV240" s="665">
        <f t="shared" si="51"/>
        <v>0</v>
      </c>
      <c r="AW240" s="666" t="s">
        <v>36</v>
      </c>
      <c r="AX240" s="665">
        <v>260</v>
      </c>
      <c r="AY240" s="665">
        <v>240</v>
      </c>
      <c r="AZ240" s="222" t="str">
        <f t="shared" si="60"/>
        <v/>
      </c>
      <c r="BA240" s="222" t="e">
        <f>VLOOKUP(AZ240,'Price list'!AM:AN,2,FALSE)</f>
        <v>#N/A</v>
      </c>
      <c r="BB240" s="222" t="str">
        <f>IF(ISERROR(VLOOKUP(BA240,'Commande Export 2023'!AC:AG,5,FALSE)),"",VLOOKUP(BA240,'Commande Export 2023'!AC:AG,5,FALSE))</f>
        <v/>
      </c>
      <c r="BC240" s="222" t="str">
        <f t="shared" si="61"/>
        <v>Ouest Batteries</v>
      </c>
    </row>
    <row r="241" spans="28:55" x14ac:dyDescent="0.35">
      <c r="AB241" s="245" t="s">
        <v>36</v>
      </c>
      <c r="AC241" s="245" t="s">
        <v>36</v>
      </c>
      <c r="AH241" s="232" t="s">
        <v>506</v>
      </c>
      <c r="AI241" s="222" t="str">
        <f t="shared" si="52"/>
        <v>LubatexCommande 4</v>
      </c>
      <c r="AJ241" s="222" t="str">
        <f t="shared" si="53"/>
        <v>P0241</v>
      </c>
      <c r="AK241" s="222" t="e">
        <f>'Commande Export 2023'!AF243</f>
        <v>#N/A</v>
      </c>
      <c r="AL241" s="222" t="str">
        <f t="shared" si="54"/>
        <v>Ouest BatteriesCommande 4</v>
      </c>
      <c r="AM241" s="222" t="e">
        <f>VLOOKUP(AL241,'Commande Export 2023'!AC:AF,4,FALSE)</f>
        <v>#N/A</v>
      </c>
      <c r="AN241" s="222" t="e">
        <f t="shared" si="55"/>
        <v>#N/A</v>
      </c>
      <c r="AO241" s="222" t="str">
        <f t="shared" si="56"/>
        <v/>
      </c>
      <c r="AP241" s="222" t="e">
        <f>VLOOKUP(AO241,'Price list'!AO:AP,2,FALSE)</f>
        <v>#N/A</v>
      </c>
      <c r="AQ241" s="222" t="str">
        <f t="shared" si="57"/>
        <v/>
      </c>
      <c r="AR241" s="222" t="str">
        <f t="shared" si="58"/>
        <v/>
      </c>
      <c r="AS241" s="665" t="str">
        <f t="shared" si="59"/>
        <v/>
      </c>
      <c r="AT241" s="665">
        <f>SUM($AS$1:AS241)</f>
        <v>7</v>
      </c>
      <c r="AU241" s="665" t="s">
        <v>506</v>
      </c>
      <c r="AV241" s="665">
        <f t="shared" si="51"/>
        <v>0</v>
      </c>
      <c r="AW241" s="666" t="s">
        <v>36</v>
      </c>
      <c r="AX241" s="665">
        <v>261</v>
      </c>
      <c r="AY241" s="665">
        <v>241</v>
      </c>
      <c r="AZ241" s="222" t="str">
        <f t="shared" si="60"/>
        <v/>
      </c>
      <c r="BA241" s="222" t="e">
        <f>VLOOKUP(AZ241,'Price list'!AM:AN,2,FALSE)</f>
        <v>#N/A</v>
      </c>
      <c r="BB241" s="222" t="str">
        <f>IF(ISERROR(VLOOKUP(BA241,'Commande Export 2023'!AC:AG,5,FALSE)),"",VLOOKUP(BA241,'Commande Export 2023'!AC:AG,5,FALSE))</f>
        <v/>
      </c>
      <c r="BC241" s="222" t="str">
        <f t="shared" si="61"/>
        <v>Ouest Batteries</v>
      </c>
    </row>
    <row r="242" spans="28:55" x14ac:dyDescent="0.35">
      <c r="AB242" s="245" t="s">
        <v>36</v>
      </c>
      <c r="AC242" s="245" t="s">
        <v>36</v>
      </c>
      <c r="AH242" s="232" t="s">
        <v>507</v>
      </c>
      <c r="AI242" s="222" t="str">
        <f t="shared" si="52"/>
        <v>LubatexCommande 4</v>
      </c>
      <c r="AJ242" s="222" t="str">
        <f t="shared" si="53"/>
        <v>P0242</v>
      </c>
      <c r="AK242" s="222" t="e">
        <f>'Commande Export 2023'!AF244</f>
        <v>#N/A</v>
      </c>
      <c r="AL242" s="222" t="str">
        <f t="shared" si="54"/>
        <v>Ouest BatteriesCommande 4</v>
      </c>
      <c r="AM242" s="222" t="e">
        <f>VLOOKUP(AL242,'Commande Export 2023'!AC:AF,4,FALSE)</f>
        <v>#N/A</v>
      </c>
      <c r="AN242" s="222" t="e">
        <f t="shared" si="55"/>
        <v>#N/A</v>
      </c>
      <c r="AO242" s="222" t="str">
        <f t="shared" si="56"/>
        <v/>
      </c>
      <c r="AP242" s="222" t="e">
        <f>VLOOKUP(AO242,'Price list'!AO:AP,2,FALSE)</f>
        <v>#N/A</v>
      </c>
      <c r="AQ242" s="222" t="str">
        <f t="shared" si="57"/>
        <v/>
      </c>
      <c r="AR242" s="222" t="str">
        <f t="shared" si="58"/>
        <v/>
      </c>
      <c r="AS242" s="665" t="str">
        <f t="shared" si="59"/>
        <v/>
      </c>
      <c r="AT242" s="665">
        <f>SUM($AS$1:AS242)</f>
        <v>7</v>
      </c>
      <c r="AU242" s="665" t="s">
        <v>507</v>
      </c>
      <c r="AV242" s="665">
        <f t="shared" si="51"/>
        <v>0</v>
      </c>
      <c r="AW242" s="666" t="s">
        <v>36</v>
      </c>
      <c r="AX242" s="665">
        <v>262</v>
      </c>
      <c r="AY242" s="665">
        <v>242</v>
      </c>
      <c r="AZ242" s="222" t="str">
        <f t="shared" si="60"/>
        <v/>
      </c>
      <c r="BA242" s="222" t="e">
        <f>VLOOKUP(AZ242,'Price list'!AM:AN,2,FALSE)</f>
        <v>#N/A</v>
      </c>
      <c r="BB242" s="222" t="str">
        <f>IF(ISERROR(VLOOKUP(BA242,'Commande Export 2023'!AC:AG,5,FALSE)),"",VLOOKUP(BA242,'Commande Export 2023'!AC:AG,5,FALSE))</f>
        <v/>
      </c>
      <c r="BC242" s="222" t="str">
        <f t="shared" si="61"/>
        <v>Ouest Batteries</v>
      </c>
    </row>
    <row r="243" spans="28:55" x14ac:dyDescent="0.35">
      <c r="AB243" s="245" t="s">
        <v>36</v>
      </c>
      <c r="AC243" s="245" t="s">
        <v>36</v>
      </c>
      <c r="AH243" s="232" t="s">
        <v>508</v>
      </c>
      <c r="AI243" s="222" t="str">
        <f t="shared" si="52"/>
        <v>LubatexCommande 4</v>
      </c>
      <c r="AJ243" s="222" t="str">
        <f t="shared" si="53"/>
        <v>P0243</v>
      </c>
      <c r="AK243" s="222" t="e">
        <f>'Commande Export 2023'!AF245</f>
        <v>#N/A</v>
      </c>
      <c r="AL243" s="222" t="str">
        <f t="shared" si="54"/>
        <v>Ouest BatteriesCommande 4</v>
      </c>
      <c r="AM243" s="222" t="e">
        <f>VLOOKUP(AL243,'Commande Export 2023'!AC:AF,4,FALSE)</f>
        <v>#N/A</v>
      </c>
      <c r="AN243" s="222" t="e">
        <f t="shared" si="55"/>
        <v>#N/A</v>
      </c>
      <c r="AO243" s="222" t="str">
        <f t="shared" si="56"/>
        <v/>
      </c>
      <c r="AP243" s="222" t="e">
        <f>VLOOKUP(AO243,'Price list'!AO:AP,2,FALSE)</f>
        <v>#N/A</v>
      </c>
      <c r="AQ243" s="222" t="str">
        <f t="shared" si="57"/>
        <v/>
      </c>
      <c r="AR243" s="222" t="str">
        <f t="shared" si="58"/>
        <v/>
      </c>
      <c r="AS243" s="665" t="str">
        <f t="shared" si="59"/>
        <v/>
      </c>
      <c r="AT243" s="665">
        <f>SUM($AS$1:AS243)</f>
        <v>7</v>
      </c>
      <c r="AU243" s="665" t="s">
        <v>508</v>
      </c>
      <c r="AV243" s="665">
        <f t="shared" si="51"/>
        <v>0</v>
      </c>
      <c r="AW243" s="666" t="s">
        <v>36</v>
      </c>
      <c r="AX243" s="665">
        <v>263</v>
      </c>
      <c r="AY243" s="665">
        <v>243</v>
      </c>
      <c r="AZ243" s="222" t="str">
        <f t="shared" si="60"/>
        <v/>
      </c>
      <c r="BA243" s="222" t="e">
        <f>VLOOKUP(AZ243,'Price list'!AM:AN,2,FALSE)</f>
        <v>#N/A</v>
      </c>
      <c r="BB243" s="222" t="str">
        <f>IF(ISERROR(VLOOKUP(BA243,'Commande Export 2023'!AC:AG,5,FALSE)),"",VLOOKUP(BA243,'Commande Export 2023'!AC:AG,5,FALSE))</f>
        <v/>
      </c>
      <c r="BC243" s="222" t="str">
        <f t="shared" si="61"/>
        <v>Ouest Batteries</v>
      </c>
    </row>
    <row r="244" spans="28:55" x14ac:dyDescent="0.35">
      <c r="AB244" s="245" t="s">
        <v>36</v>
      </c>
      <c r="AC244" s="245" t="s">
        <v>36</v>
      </c>
      <c r="AH244" s="232" t="s">
        <v>509</v>
      </c>
      <c r="AI244" s="222" t="str">
        <f t="shared" si="52"/>
        <v>LubatexCommande 4</v>
      </c>
      <c r="AJ244" s="222" t="str">
        <f t="shared" si="53"/>
        <v>P0244</v>
      </c>
      <c r="AK244" s="222" t="e">
        <f>'Commande Export 2023'!AF246</f>
        <v>#N/A</v>
      </c>
      <c r="AL244" s="222" t="str">
        <f t="shared" si="54"/>
        <v>Ouest BatteriesCommande 4</v>
      </c>
      <c r="AM244" s="222" t="e">
        <f>VLOOKUP(AL244,'Commande Export 2023'!AC:AF,4,FALSE)</f>
        <v>#N/A</v>
      </c>
      <c r="AN244" s="222" t="e">
        <f t="shared" si="55"/>
        <v>#N/A</v>
      </c>
      <c r="AO244" s="222" t="str">
        <f t="shared" si="56"/>
        <v/>
      </c>
      <c r="AP244" s="222" t="e">
        <f>VLOOKUP(AO244,'Price list'!AO:AP,2,FALSE)</f>
        <v>#N/A</v>
      </c>
      <c r="AQ244" s="222" t="str">
        <f t="shared" si="57"/>
        <v/>
      </c>
      <c r="AR244" s="222" t="str">
        <f t="shared" si="58"/>
        <v/>
      </c>
      <c r="AS244" s="665" t="str">
        <f t="shared" si="59"/>
        <v/>
      </c>
      <c r="AT244" s="665">
        <f>SUM($AS$1:AS244)</f>
        <v>7</v>
      </c>
      <c r="AU244" s="665" t="s">
        <v>509</v>
      </c>
      <c r="AV244" s="665">
        <f t="shared" si="51"/>
        <v>0</v>
      </c>
      <c r="AW244" s="666" t="s">
        <v>36</v>
      </c>
      <c r="AX244" s="665">
        <v>264</v>
      </c>
      <c r="AY244" s="665">
        <v>244</v>
      </c>
      <c r="AZ244" s="222" t="str">
        <f t="shared" si="60"/>
        <v/>
      </c>
      <c r="BA244" s="222" t="e">
        <f>VLOOKUP(AZ244,'Price list'!AM:AN,2,FALSE)</f>
        <v>#N/A</v>
      </c>
      <c r="BB244" s="222" t="str">
        <f>IF(ISERROR(VLOOKUP(BA244,'Commande Export 2023'!AC:AG,5,FALSE)),"",VLOOKUP(BA244,'Commande Export 2023'!AC:AG,5,FALSE))</f>
        <v/>
      </c>
      <c r="BC244" s="222" t="str">
        <f t="shared" si="61"/>
        <v>Ouest Batteries</v>
      </c>
    </row>
    <row r="245" spans="28:55" x14ac:dyDescent="0.35">
      <c r="AB245" s="245" t="s">
        <v>36</v>
      </c>
      <c r="AC245" s="245" t="s">
        <v>36</v>
      </c>
      <c r="AH245" s="232" t="s">
        <v>510</v>
      </c>
      <c r="AI245" s="222" t="str">
        <f t="shared" si="52"/>
        <v>LubatexCommande 4</v>
      </c>
      <c r="AJ245" s="222" t="str">
        <f t="shared" si="53"/>
        <v>P0245</v>
      </c>
      <c r="AK245" s="222" t="e">
        <f>'Commande Export 2023'!AF247</f>
        <v>#N/A</v>
      </c>
      <c r="AL245" s="222" t="str">
        <f t="shared" si="54"/>
        <v>Ouest BatteriesCommande 4</v>
      </c>
      <c r="AM245" s="222" t="e">
        <f>VLOOKUP(AL245,'Commande Export 2023'!AC:AF,4,FALSE)</f>
        <v>#N/A</v>
      </c>
      <c r="AN245" s="222" t="e">
        <f t="shared" si="55"/>
        <v>#N/A</v>
      </c>
      <c r="AO245" s="222" t="str">
        <f t="shared" si="56"/>
        <v/>
      </c>
      <c r="AP245" s="222" t="e">
        <f>VLOOKUP(AO245,'Price list'!AO:AP,2,FALSE)</f>
        <v>#N/A</v>
      </c>
      <c r="AQ245" s="222" t="str">
        <f t="shared" si="57"/>
        <v/>
      </c>
      <c r="AR245" s="222" t="str">
        <f t="shared" si="58"/>
        <v/>
      </c>
      <c r="AS245" s="665" t="str">
        <f t="shared" si="59"/>
        <v/>
      </c>
      <c r="AT245" s="665">
        <f>SUM($AS$1:AS245)</f>
        <v>7</v>
      </c>
      <c r="AU245" s="665" t="s">
        <v>510</v>
      </c>
      <c r="AV245" s="665">
        <f t="shared" si="51"/>
        <v>0</v>
      </c>
      <c r="AW245" s="666" t="s">
        <v>36</v>
      </c>
      <c r="AX245" s="665">
        <v>265</v>
      </c>
      <c r="AY245" s="665">
        <v>245</v>
      </c>
      <c r="AZ245" s="222" t="str">
        <f t="shared" si="60"/>
        <v/>
      </c>
      <c r="BA245" s="222" t="e">
        <f>VLOOKUP(AZ245,'Price list'!AM:AN,2,FALSE)</f>
        <v>#N/A</v>
      </c>
      <c r="BB245" s="222" t="str">
        <f>IF(ISERROR(VLOOKUP(BA245,'Commande Export 2023'!AC:AG,5,FALSE)),"",VLOOKUP(BA245,'Commande Export 2023'!AC:AG,5,FALSE))</f>
        <v/>
      </c>
      <c r="BC245" s="222" t="str">
        <f t="shared" si="61"/>
        <v>Ouest Batteries</v>
      </c>
    </row>
    <row r="246" spans="28:55" x14ac:dyDescent="0.35">
      <c r="AB246" s="245" t="s">
        <v>1169</v>
      </c>
      <c r="AH246" s="232" t="s">
        <v>511</v>
      </c>
      <c r="AI246" s="222" t="str">
        <f t="shared" si="52"/>
        <v>Commande 4</v>
      </c>
      <c r="AJ246" s="222" t="str">
        <f t="shared" si="53"/>
        <v>P0246</v>
      </c>
      <c r="AK246" s="222" t="e">
        <f>'Commande Export 2023'!AF248</f>
        <v>#N/A</v>
      </c>
      <c r="AL246" s="222" t="str">
        <f t="shared" si="54"/>
        <v>Ouest BatteriesCommande 4</v>
      </c>
      <c r="AM246" s="222" t="e">
        <f>VLOOKUP(AL246,'Commande Export 2023'!AC:AF,4,FALSE)</f>
        <v>#N/A</v>
      </c>
      <c r="AN246" s="222" t="e">
        <f t="shared" si="55"/>
        <v>#N/A</v>
      </c>
      <c r="AO246" s="222" t="str">
        <f t="shared" si="56"/>
        <v/>
      </c>
      <c r="AP246" s="222" t="e">
        <f>VLOOKUP(AO246,'Price list'!AO:AP,2,FALSE)</f>
        <v>#N/A</v>
      </c>
      <c r="AQ246" s="222" t="str">
        <f t="shared" si="57"/>
        <v/>
      </c>
      <c r="AR246" s="222" t="str">
        <f t="shared" si="58"/>
        <v/>
      </c>
      <c r="AS246" s="665" t="str">
        <f t="shared" si="59"/>
        <v/>
      </c>
      <c r="AT246" s="665">
        <f>SUM($AS$1:AS246)</f>
        <v>7</v>
      </c>
      <c r="AU246" s="665" t="s">
        <v>511</v>
      </c>
      <c r="AV246" s="665">
        <f t="shared" si="51"/>
        <v>0</v>
      </c>
      <c r="AW246" s="666">
        <v>0</v>
      </c>
      <c r="AX246" s="665">
        <v>266</v>
      </c>
      <c r="AY246" s="665">
        <v>246</v>
      </c>
      <c r="AZ246" s="222" t="str">
        <f t="shared" si="60"/>
        <v/>
      </c>
      <c r="BA246" s="222" t="e">
        <f>VLOOKUP(AZ246,'Price list'!AM:AN,2,FALSE)</f>
        <v>#N/A</v>
      </c>
      <c r="BB246" s="222" t="str">
        <f>IF(ISERROR(VLOOKUP(BA246,'Commande Export 2023'!AC:AG,5,FALSE)),"",VLOOKUP(BA246,'Commande Export 2023'!AC:AG,5,FALSE))</f>
        <v/>
      </c>
      <c r="BC246" s="222" t="str">
        <f t="shared" si="61"/>
        <v>Ouest Batteries</v>
      </c>
    </row>
    <row r="247" spans="28:55" x14ac:dyDescent="0.35">
      <c r="AB247" s="245" t="s">
        <v>1169</v>
      </c>
      <c r="AH247" s="232" t="s">
        <v>512</v>
      </c>
      <c r="AI247" s="222" t="str">
        <f t="shared" si="52"/>
        <v>Commande 4</v>
      </c>
      <c r="AJ247" s="222" t="str">
        <f t="shared" si="53"/>
        <v>P0247</v>
      </c>
      <c r="AK247" s="222" t="e">
        <f>'Commande Export 2023'!AF249</f>
        <v>#N/A</v>
      </c>
      <c r="AL247" s="222" t="str">
        <f t="shared" si="54"/>
        <v>Ouest BatteriesCommande 4</v>
      </c>
      <c r="AM247" s="222" t="e">
        <f>VLOOKUP(AL247,'Commande Export 2023'!AC:AF,4,FALSE)</f>
        <v>#N/A</v>
      </c>
      <c r="AN247" s="222" t="e">
        <f t="shared" si="55"/>
        <v>#N/A</v>
      </c>
      <c r="AO247" s="222" t="str">
        <f t="shared" si="56"/>
        <v/>
      </c>
      <c r="AP247" s="222" t="e">
        <f>VLOOKUP(AO247,'Price list'!AO:AP,2,FALSE)</f>
        <v>#N/A</v>
      </c>
      <c r="AQ247" s="222" t="str">
        <f t="shared" si="57"/>
        <v/>
      </c>
      <c r="AR247" s="222" t="str">
        <f t="shared" si="58"/>
        <v/>
      </c>
      <c r="AS247" s="665" t="str">
        <f t="shared" si="59"/>
        <v/>
      </c>
      <c r="AT247" s="665">
        <f>SUM($AS$1:AS247)</f>
        <v>7</v>
      </c>
      <c r="AU247" s="665" t="s">
        <v>512</v>
      </c>
      <c r="AV247" s="665">
        <f t="shared" si="51"/>
        <v>0</v>
      </c>
      <c r="AW247" s="666">
        <v>0</v>
      </c>
      <c r="AX247" s="665">
        <v>267</v>
      </c>
      <c r="AY247" s="665">
        <v>247</v>
      </c>
      <c r="AZ247" s="222" t="str">
        <f t="shared" si="60"/>
        <v/>
      </c>
      <c r="BA247" s="222" t="e">
        <f>VLOOKUP(AZ247,'Price list'!AM:AN,2,FALSE)</f>
        <v>#N/A</v>
      </c>
      <c r="BB247" s="222" t="str">
        <f>IF(ISERROR(VLOOKUP(BA247,'Commande Export 2023'!AC:AG,5,FALSE)),"",VLOOKUP(BA247,'Commande Export 2023'!AC:AG,5,FALSE))</f>
        <v/>
      </c>
      <c r="BC247" s="222" t="str">
        <f t="shared" si="61"/>
        <v>Ouest Batteries</v>
      </c>
    </row>
    <row r="248" spans="28:55" x14ac:dyDescent="0.35">
      <c r="AB248" s="245" t="s">
        <v>1169</v>
      </c>
      <c r="AH248" s="232" t="s">
        <v>513</v>
      </c>
      <c r="AI248" s="222" t="str">
        <f t="shared" si="52"/>
        <v>Commande 4</v>
      </c>
      <c r="AJ248" s="222" t="str">
        <f t="shared" si="53"/>
        <v>P0248</v>
      </c>
      <c r="AK248" s="222" t="e">
        <f>'Commande Export 2023'!AF250</f>
        <v>#N/A</v>
      </c>
      <c r="AL248" s="222" t="str">
        <f t="shared" si="54"/>
        <v>Ouest BatteriesCommande 4</v>
      </c>
      <c r="AM248" s="222" t="e">
        <f>VLOOKUP(AL248,'Commande Export 2023'!AC:AF,4,FALSE)</f>
        <v>#N/A</v>
      </c>
      <c r="AN248" s="222" t="e">
        <f t="shared" si="55"/>
        <v>#N/A</v>
      </c>
      <c r="AO248" s="222" t="str">
        <f t="shared" si="56"/>
        <v/>
      </c>
      <c r="AP248" s="222" t="e">
        <f>VLOOKUP(AO248,'Price list'!AO:AP,2,FALSE)</f>
        <v>#N/A</v>
      </c>
      <c r="AQ248" s="222" t="str">
        <f t="shared" si="57"/>
        <v/>
      </c>
      <c r="AR248" s="222" t="str">
        <f t="shared" si="58"/>
        <v/>
      </c>
      <c r="AS248" s="665" t="str">
        <f t="shared" si="59"/>
        <v/>
      </c>
      <c r="AT248" s="665">
        <f>SUM($AS$1:AS248)</f>
        <v>7</v>
      </c>
      <c r="AU248" s="665" t="s">
        <v>513</v>
      </c>
      <c r="AV248" s="665">
        <f t="shared" si="51"/>
        <v>0</v>
      </c>
      <c r="AW248" s="666">
        <v>0</v>
      </c>
      <c r="AX248" s="665">
        <v>268</v>
      </c>
      <c r="AY248" s="665">
        <v>248</v>
      </c>
      <c r="AZ248" s="222" t="str">
        <f t="shared" si="60"/>
        <v/>
      </c>
      <c r="BA248" s="222" t="e">
        <f>VLOOKUP(AZ248,'Price list'!AM:AN,2,FALSE)</f>
        <v>#N/A</v>
      </c>
      <c r="BB248" s="222" t="str">
        <f>IF(ISERROR(VLOOKUP(BA248,'Commande Export 2023'!AC:AG,5,FALSE)),"",VLOOKUP(BA248,'Commande Export 2023'!AC:AG,5,FALSE))</f>
        <v/>
      </c>
      <c r="BC248" s="222" t="str">
        <f t="shared" si="61"/>
        <v>Ouest Batteries</v>
      </c>
    </row>
    <row r="249" spans="28:55" x14ac:dyDescent="0.35">
      <c r="AB249" s="245" t="s">
        <v>1169</v>
      </c>
      <c r="AH249" s="232" t="s">
        <v>514</v>
      </c>
      <c r="AI249" s="222" t="str">
        <f t="shared" si="52"/>
        <v>Commande 4</v>
      </c>
      <c r="AJ249" s="222" t="str">
        <f t="shared" si="53"/>
        <v>P0249</v>
      </c>
      <c r="AK249" s="222" t="str">
        <f>'Commande Export 2023'!AF251</f>
        <v>P0071</v>
      </c>
      <c r="AL249" s="222" t="str">
        <f t="shared" si="54"/>
        <v>Ouest BatteriesCommande 4</v>
      </c>
      <c r="AM249" s="222" t="e">
        <f>VLOOKUP(AL249,'Commande Export 2023'!AC:AF,4,FALSE)</f>
        <v>#N/A</v>
      </c>
      <c r="AN249" s="222" t="e">
        <f t="shared" si="55"/>
        <v>#N/A</v>
      </c>
      <c r="AO249" s="222" t="str">
        <f t="shared" si="56"/>
        <v/>
      </c>
      <c r="AP249" s="222" t="e">
        <f>VLOOKUP(AO249,'Price list'!AO:AP,2,FALSE)</f>
        <v>#N/A</v>
      </c>
      <c r="AQ249" s="222" t="str">
        <f t="shared" si="57"/>
        <v/>
      </c>
      <c r="AR249" s="222" t="str">
        <f t="shared" si="58"/>
        <v/>
      </c>
      <c r="AS249" s="665" t="str">
        <f t="shared" si="59"/>
        <v/>
      </c>
      <c r="AT249" s="665">
        <f>SUM($AS$1:AS249)</f>
        <v>7</v>
      </c>
      <c r="AU249" s="665" t="s">
        <v>514</v>
      </c>
      <c r="AV249" s="665">
        <f t="shared" si="51"/>
        <v>0</v>
      </c>
      <c r="AW249" s="666">
        <v>0</v>
      </c>
      <c r="AX249" s="665">
        <v>269</v>
      </c>
      <c r="AY249" s="665">
        <v>249</v>
      </c>
      <c r="AZ249" s="222" t="str">
        <f t="shared" si="60"/>
        <v/>
      </c>
      <c r="BA249" s="222" t="e">
        <f>VLOOKUP(AZ249,'Price list'!AM:AN,2,FALSE)</f>
        <v>#N/A</v>
      </c>
      <c r="BB249" s="222" t="str">
        <f>IF(ISERROR(VLOOKUP(BA249,'Commande Export 2023'!AC:AG,5,FALSE)),"",VLOOKUP(BA249,'Commande Export 2023'!AC:AG,5,FALSE))</f>
        <v/>
      </c>
      <c r="BC249" s="222" t="str">
        <f t="shared" si="61"/>
        <v>Ouest Batteries</v>
      </c>
    </row>
    <row r="250" spans="28:55" x14ac:dyDescent="0.35">
      <c r="AB250" s="245" t="s">
        <v>1169</v>
      </c>
      <c r="AH250" s="232" t="s">
        <v>515</v>
      </c>
      <c r="AI250" s="222" t="str">
        <f t="shared" si="52"/>
        <v>Commande 4</v>
      </c>
      <c r="AJ250" s="222" t="str">
        <f t="shared" si="53"/>
        <v>P0250</v>
      </c>
      <c r="AK250" s="222" t="str">
        <f>'Commande Export 2023'!AF252</f>
        <v>P0073</v>
      </c>
      <c r="AL250" s="222" t="str">
        <f t="shared" si="54"/>
        <v>Ouest BatteriesCommande 4</v>
      </c>
      <c r="AM250" s="222" t="e">
        <f>VLOOKUP(AL250,'Commande Export 2023'!AC:AF,4,FALSE)</f>
        <v>#N/A</v>
      </c>
      <c r="AN250" s="222" t="e">
        <f t="shared" si="55"/>
        <v>#N/A</v>
      </c>
      <c r="AO250" s="222" t="str">
        <f t="shared" si="56"/>
        <v/>
      </c>
      <c r="AP250" s="222" t="e">
        <f>VLOOKUP(AO250,'Price list'!AO:AP,2,FALSE)</f>
        <v>#N/A</v>
      </c>
      <c r="AQ250" s="222" t="str">
        <f t="shared" si="57"/>
        <v/>
      </c>
      <c r="AR250" s="222" t="str">
        <f t="shared" si="58"/>
        <v/>
      </c>
      <c r="AS250" s="665" t="str">
        <f t="shared" si="59"/>
        <v/>
      </c>
      <c r="AT250" s="665">
        <f>SUM($AS$1:AS250)</f>
        <v>7</v>
      </c>
      <c r="AU250" s="665" t="s">
        <v>515</v>
      </c>
      <c r="AV250" s="665">
        <f t="shared" si="51"/>
        <v>0</v>
      </c>
      <c r="AW250" s="666">
        <v>0</v>
      </c>
      <c r="AX250" s="665">
        <v>270</v>
      </c>
      <c r="AY250" s="665">
        <v>250</v>
      </c>
      <c r="AZ250" s="222" t="str">
        <f t="shared" si="60"/>
        <v/>
      </c>
      <c r="BA250" s="222" t="e">
        <f>VLOOKUP(AZ250,'Price list'!AM:AN,2,FALSE)</f>
        <v>#N/A</v>
      </c>
      <c r="BB250" s="222" t="str">
        <f>IF(ISERROR(VLOOKUP(BA250,'Commande Export 2023'!AC:AG,5,FALSE)),"",VLOOKUP(BA250,'Commande Export 2023'!AC:AG,5,FALSE))</f>
        <v/>
      </c>
      <c r="BC250" s="222" t="str">
        <f t="shared" si="61"/>
        <v>Ouest Batteries</v>
      </c>
    </row>
    <row r="251" spans="28:55" x14ac:dyDescent="0.35">
      <c r="AB251" s="245" t="s">
        <v>1169</v>
      </c>
      <c r="AH251" s="232" t="s">
        <v>516</v>
      </c>
      <c r="AI251" s="222" t="str">
        <f t="shared" si="52"/>
        <v>Commande 4</v>
      </c>
      <c r="AJ251" s="222" t="str">
        <f t="shared" si="53"/>
        <v>P0251</v>
      </c>
      <c r="AK251" s="222" t="str">
        <f>'Commande Export 2023'!AF253</f>
        <v>P0065</v>
      </c>
      <c r="AL251" s="222" t="str">
        <f t="shared" si="54"/>
        <v>Ouest BatteriesCommande 4</v>
      </c>
      <c r="AM251" s="222" t="e">
        <f>VLOOKUP(AL251,'Commande Export 2023'!AC:AF,4,FALSE)</f>
        <v>#N/A</v>
      </c>
      <c r="AN251" s="222" t="e">
        <f t="shared" si="55"/>
        <v>#N/A</v>
      </c>
      <c r="AO251" s="222" t="str">
        <f t="shared" si="56"/>
        <v/>
      </c>
      <c r="AP251" s="222" t="e">
        <f>VLOOKUP(AO251,'Price list'!AO:AP,2,FALSE)</f>
        <v>#N/A</v>
      </c>
      <c r="AQ251" s="222" t="str">
        <f t="shared" si="57"/>
        <v/>
      </c>
      <c r="AR251" s="222" t="str">
        <f t="shared" si="58"/>
        <v/>
      </c>
      <c r="AS251" s="665" t="str">
        <f t="shared" si="59"/>
        <v/>
      </c>
      <c r="AT251" s="665">
        <f>SUM($AS$1:AS251)</f>
        <v>7</v>
      </c>
      <c r="AU251" s="665" t="s">
        <v>516</v>
      </c>
      <c r="AV251" s="665">
        <f t="shared" si="51"/>
        <v>0</v>
      </c>
      <c r="AW251" s="666">
        <v>0</v>
      </c>
      <c r="AX251" s="665">
        <v>271</v>
      </c>
      <c r="AY251" s="665">
        <v>251</v>
      </c>
      <c r="AZ251" s="222" t="str">
        <f t="shared" si="60"/>
        <v/>
      </c>
      <c r="BA251" s="222" t="e">
        <f>VLOOKUP(AZ251,'Price list'!AM:AN,2,FALSE)</f>
        <v>#N/A</v>
      </c>
      <c r="BB251" s="222" t="str">
        <f>IF(ISERROR(VLOOKUP(BA251,'Commande Export 2023'!AC:AG,5,FALSE)),"",VLOOKUP(BA251,'Commande Export 2023'!AC:AG,5,FALSE))</f>
        <v/>
      </c>
      <c r="BC251" s="222" t="str">
        <f t="shared" si="61"/>
        <v>Ouest Batteries</v>
      </c>
    </row>
    <row r="252" spans="28:55" x14ac:dyDescent="0.35">
      <c r="AB252" s="245" t="s">
        <v>1169</v>
      </c>
      <c r="AH252" s="232" t="s">
        <v>517</v>
      </c>
      <c r="AI252" s="222" t="str">
        <f t="shared" si="52"/>
        <v>Commande 4</v>
      </c>
      <c r="AJ252" s="222" t="str">
        <f t="shared" si="53"/>
        <v>P0252</v>
      </c>
      <c r="AK252" s="222" t="str">
        <f>'Commande Export 2023'!AF254</f>
        <v>P0076</v>
      </c>
      <c r="AL252" s="222" t="str">
        <f t="shared" si="54"/>
        <v>Ouest BatteriesCommande 4</v>
      </c>
      <c r="AM252" s="222" t="e">
        <f>VLOOKUP(AL252,'Commande Export 2023'!AC:AF,4,FALSE)</f>
        <v>#N/A</v>
      </c>
      <c r="AN252" s="222" t="e">
        <f t="shared" si="55"/>
        <v>#N/A</v>
      </c>
      <c r="AO252" s="222" t="str">
        <f t="shared" si="56"/>
        <v/>
      </c>
      <c r="AP252" s="222" t="e">
        <f>VLOOKUP(AO252,'Price list'!AO:AP,2,FALSE)</f>
        <v>#N/A</v>
      </c>
      <c r="AQ252" s="222" t="str">
        <f t="shared" si="57"/>
        <v/>
      </c>
      <c r="AR252" s="222" t="str">
        <f t="shared" si="58"/>
        <v/>
      </c>
      <c r="AS252" s="665" t="str">
        <f t="shared" si="59"/>
        <v/>
      </c>
      <c r="AT252" s="665">
        <f>SUM($AS$1:AS252)</f>
        <v>7</v>
      </c>
      <c r="AU252" s="665" t="s">
        <v>517</v>
      </c>
      <c r="AV252" s="665">
        <f t="shared" si="51"/>
        <v>0</v>
      </c>
      <c r="AW252" s="666">
        <v>0</v>
      </c>
      <c r="AX252" s="665">
        <v>272</v>
      </c>
      <c r="AY252" s="665">
        <v>252</v>
      </c>
      <c r="AZ252" s="222" t="str">
        <f t="shared" si="60"/>
        <v/>
      </c>
      <c r="BA252" s="222" t="e">
        <f>VLOOKUP(AZ252,'Price list'!AM:AN,2,FALSE)</f>
        <v>#N/A</v>
      </c>
      <c r="BB252" s="222" t="str">
        <f>IF(ISERROR(VLOOKUP(BA252,'Commande Export 2023'!AC:AG,5,FALSE)),"",VLOOKUP(BA252,'Commande Export 2023'!AC:AG,5,FALSE))</f>
        <v/>
      </c>
      <c r="BC252" s="222" t="str">
        <f t="shared" si="61"/>
        <v>Ouest Batteries</v>
      </c>
    </row>
    <row r="253" spans="28:55" x14ac:dyDescent="0.35">
      <c r="AB253" s="245" t="s">
        <v>1169</v>
      </c>
      <c r="AH253" s="232" t="s">
        <v>518</v>
      </c>
      <c r="AI253" s="222" t="str">
        <f t="shared" si="52"/>
        <v>Commande 4</v>
      </c>
      <c r="AJ253" s="222" t="str">
        <f t="shared" si="53"/>
        <v>P0253</v>
      </c>
      <c r="AK253" s="222" t="str">
        <f>'Commande Export 2023'!AF255</f>
        <v>P0064</v>
      </c>
      <c r="AL253" s="222" t="str">
        <f t="shared" si="54"/>
        <v>Ouest BatteriesCommande 4</v>
      </c>
      <c r="AM253" s="222" t="e">
        <f>VLOOKUP(AL253,'Commande Export 2023'!AC:AF,4,FALSE)</f>
        <v>#N/A</v>
      </c>
      <c r="AN253" s="222" t="e">
        <f t="shared" si="55"/>
        <v>#N/A</v>
      </c>
      <c r="AO253" s="222" t="str">
        <f t="shared" si="56"/>
        <v/>
      </c>
      <c r="AP253" s="222" t="e">
        <f>VLOOKUP(AO253,'Price list'!AO:AP,2,FALSE)</f>
        <v>#N/A</v>
      </c>
      <c r="AQ253" s="222" t="str">
        <f t="shared" si="57"/>
        <v/>
      </c>
      <c r="AR253" s="222" t="str">
        <f t="shared" si="58"/>
        <v/>
      </c>
      <c r="AS253" s="665" t="str">
        <f t="shared" si="59"/>
        <v/>
      </c>
      <c r="AT253" s="665">
        <f>SUM($AS$1:AS253)</f>
        <v>7</v>
      </c>
      <c r="AU253" s="665" t="s">
        <v>518</v>
      </c>
      <c r="AV253" s="665">
        <f t="shared" si="51"/>
        <v>0</v>
      </c>
      <c r="AW253" s="666">
        <v>0</v>
      </c>
      <c r="AX253" s="665">
        <v>273</v>
      </c>
      <c r="AY253" s="665">
        <v>253</v>
      </c>
      <c r="AZ253" s="222" t="str">
        <f t="shared" si="60"/>
        <v/>
      </c>
      <c r="BA253" s="222" t="e">
        <f>VLOOKUP(AZ253,'Price list'!AM:AN,2,FALSE)</f>
        <v>#N/A</v>
      </c>
      <c r="BB253" s="222" t="str">
        <f>IF(ISERROR(VLOOKUP(BA253,'Commande Export 2023'!AC:AG,5,FALSE)),"",VLOOKUP(BA253,'Commande Export 2023'!AC:AG,5,FALSE))</f>
        <v/>
      </c>
      <c r="BC253" s="222" t="str">
        <f t="shared" si="61"/>
        <v>Ouest Batteries</v>
      </c>
    </row>
    <row r="254" spans="28:55" x14ac:dyDescent="0.35">
      <c r="AB254" s="245" t="s">
        <v>1169</v>
      </c>
      <c r="AH254" s="232" t="s">
        <v>519</v>
      </c>
      <c r="AI254" s="222" t="str">
        <f t="shared" si="52"/>
        <v>Commande 4</v>
      </c>
      <c r="AJ254" s="222" t="str">
        <f t="shared" si="53"/>
        <v>P0254</v>
      </c>
      <c r="AK254" s="222" t="str">
        <f>'Commande Export 2023'!AF256</f>
        <v>P0072</v>
      </c>
      <c r="AL254" s="222" t="str">
        <f t="shared" si="54"/>
        <v>Ouest BatteriesCommande 4</v>
      </c>
      <c r="AM254" s="222" t="e">
        <f>VLOOKUP(AL254,'Commande Export 2023'!AC:AF,4,FALSE)</f>
        <v>#N/A</v>
      </c>
      <c r="AN254" s="222" t="e">
        <f t="shared" si="55"/>
        <v>#N/A</v>
      </c>
      <c r="AO254" s="222" t="str">
        <f t="shared" si="56"/>
        <v/>
      </c>
      <c r="AP254" s="222" t="e">
        <f>VLOOKUP(AO254,'Price list'!AO:AP,2,FALSE)</f>
        <v>#N/A</v>
      </c>
      <c r="AQ254" s="222" t="str">
        <f t="shared" si="57"/>
        <v/>
      </c>
      <c r="AR254" s="222" t="str">
        <f t="shared" si="58"/>
        <v/>
      </c>
      <c r="AS254" s="665" t="str">
        <f t="shared" si="59"/>
        <v/>
      </c>
      <c r="AT254" s="665">
        <f>SUM($AS$1:AS254)</f>
        <v>7</v>
      </c>
      <c r="AU254" s="665" t="s">
        <v>519</v>
      </c>
      <c r="AV254" s="665">
        <f t="shared" si="51"/>
        <v>0</v>
      </c>
      <c r="AW254" s="666">
        <v>0</v>
      </c>
      <c r="AX254" s="665">
        <v>274</v>
      </c>
      <c r="AY254" s="665">
        <v>254</v>
      </c>
      <c r="AZ254" s="222" t="str">
        <f t="shared" si="60"/>
        <v/>
      </c>
      <c r="BA254" s="222" t="e">
        <f>VLOOKUP(AZ254,'Price list'!AM:AN,2,FALSE)</f>
        <v>#N/A</v>
      </c>
      <c r="BB254" s="222" t="str">
        <f>IF(ISERROR(VLOOKUP(BA254,'Commande Export 2023'!AC:AG,5,FALSE)),"",VLOOKUP(BA254,'Commande Export 2023'!AC:AG,5,FALSE))</f>
        <v/>
      </c>
      <c r="BC254" s="222" t="str">
        <f t="shared" si="61"/>
        <v>Ouest Batteries</v>
      </c>
    </row>
    <row r="255" spans="28:55" x14ac:dyDescent="0.35">
      <c r="AB255" s="245" t="s">
        <v>1169</v>
      </c>
      <c r="AH255" s="232" t="s">
        <v>520</v>
      </c>
      <c r="AI255" s="222" t="str">
        <f t="shared" si="52"/>
        <v>Commande 4</v>
      </c>
      <c r="AJ255" s="222" t="str">
        <f t="shared" si="53"/>
        <v>P0255</v>
      </c>
      <c r="AK255" s="222" t="str">
        <f>'Commande Export 2023'!AF257</f>
        <v>P0070</v>
      </c>
      <c r="AL255" s="222" t="str">
        <f t="shared" si="54"/>
        <v>Ouest BatteriesCommande 4</v>
      </c>
      <c r="AM255" s="222" t="e">
        <f>VLOOKUP(AL255,'Commande Export 2023'!AC:AF,4,FALSE)</f>
        <v>#N/A</v>
      </c>
      <c r="AN255" s="222" t="e">
        <f t="shared" si="55"/>
        <v>#N/A</v>
      </c>
      <c r="AO255" s="222" t="str">
        <f t="shared" si="56"/>
        <v/>
      </c>
      <c r="AP255" s="222" t="e">
        <f>VLOOKUP(AO255,'Price list'!AO:AP,2,FALSE)</f>
        <v>#N/A</v>
      </c>
      <c r="AQ255" s="222" t="str">
        <f t="shared" si="57"/>
        <v/>
      </c>
      <c r="AR255" s="222" t="str">
        <f t="shared" si="58"/>
        <v/>
      </c>
      <c r="AS255" s="665" t="str">
        <f t="shared" si="59"/>
        <v/>
      </c>
      <c r="AT255" s="665">
        <f>SUM($AS$1:AS255)</f>
        <v>7</v>
      </c>
      <c r="AU255" s="665" t="s">
        <v>520</v>
      </c>
      <c r="AV255" s="665">
        <f t="shared" si="51"/>
        <v>0</v>
      </c>
      <c r="AW255" s="666">
        <v>0</v>
      </c>
      <c r="AX255" s="665">
        <v>275</v>
      </c>
      <c r="AY255" s="665">
        <v>255</v>
      </c>
      <c r="AZ255" s="222" t="str">
        <f t="shared" si="60"/>
        <v/>
      </c>
      <c r="BA255" s="222" t="e">
        <f>VLOOKUP(AZ255,'Price list'!AM:AN,2,FALSE)</f>
        <v>#N/A</v>
      </c>
      <c r="BB255" s="222" t="str">
        <f>IF(ISERROR(VLOOKUP(BA255,'Commande Export 2023'!AC:AG,5,FALSE)),"",VLOOKUP(BA255,'Commande Export 2023'!AC:AG,5,FALSE))</f>
        <v/>
      </c>
      <c r="BC255" s="222" t="str">
        <f t="shared" si="61"/>
        <v>Ouest Batteries</v>
      </c>
    </row>
    <row r="256" spans="28:55" x14ac:dyDescent="0.35">
      <c r="AB256" s="245" t="s">
        <v>1169</v>
      </c>
      <c r="AH256" s="232" t="s">
        <v>521</v>
      </c>
      <c r="AI256" s="222" t="str">
        <f t="shared" si="52"/>
        <v>Commande 4</v>
      </c>
      <c r="AJ256" s="222" t="str">
        <f t="shared" si="53"/>
        <v>P0256</v>
      </c>
      <c r="AK256" s="222" t="e">
        <f>'Commande Export 2023'!AF258</f>
        <v>#N/A</v>
      </c>
      <c r="AL256" s="222" t="str">
        <f t="shared" si="54"/>
        <v>Ouest BatteriesCommande 4</v>
      </c>
      <c r="AM256" s="222" t="e">
        <f>VLOOKUP(AL256,'Commande Export 2023'!AC:AF,4,FALSE)</f>
        <v>#N/A</v>
      </c>
      <c r="AN256" s="222" t="e">
        <f t="shared" si="55"/>
        <v>#N/A</v>
      </c>
      <c r="AO256" s="222" t="str">
        <f t="shared" si="56"/>
        <v/>
      </c>
      <c r="AP256" s="222" t="e">
        <f>VLOOKUP(AO256,'Price list'!AO:AP,2,FALSE)</f>
        <v>#N/A</v>
      </c>
      <c r="AQ256" s="222" t="str">
        <f t="shared" si="57"/>
        <v/>
      </c>
      <c r="AR256" s="222" t="str">
        <f t="shared" si="58"/>
        <v/>
      </c>
      <c r="AS256" s="665" t="str">
        <f t="shared" si="59"/>
        <v/>
      </c>
      <c r="AT256" s="665">
        <f>SUM($AS$1:AS256)</f>
        <v>7</v>
      </c>
      <c r="AU256" s="665" t="s">
        <v>521</v>
      </c>
      <c r="AV256" s="665">
        <f t="shared" si="51"/>
        <v>0</v>
      </c>
      <c r="AW256" s="666">
        <v>0</v>
      </c>
      <c r="AX256" s="665">
        <v>276</v>
      </c>
      <c r="AY256" s="665">
        <v>256</v>
      </c>
      <c r="AZ256" s="222" t="str">
        <f t="shared" si="60"/>
        <v/>
      </c>
      <c r="BA256" s="222" t="e">
        <f>VLOOKUP(AZ256,'Price list'!AM:AN,2,FALSE)</f>
        <v>#N/A</v>
      </c>
      <c r="BB256" s="222" t="str">
        <f>IF(ISERROR(VLOOKUP(BA256,'Commande Export 2023'!AC:AG,5,FALSE)),"",VLOOKUP(BA256,'Commande Export 2023'!AC:AG,5,FALSE))</f>
        <v/>
      </c>
      <c r="BC256" s="222" t="str">
        <f t="shared" si="61"/>
        <v>Ouest Batteries</v>
      </c>
    </row>
    <row r="257" spans="28:55" x14ac:dyDescent="0.35">
      <c r="AB257" s="245" t="s">
        <v>1169</v>
      </c>
      <c r="AH257" s="232" t="s">
        <v>522</v>
      </c>
      <c r="AI257" s="222" t="str">
        <f t="shared" si="52"/>
        <v>Commande 4</v>
      </c>
      <c r="AJ257" s="222" t="str">
        <f t="shared" si="53"/>
        <v>P0257</v>
      </c>
      <c r="AK257" s="222" t="e">
        <f>'Commande Export 2023'!AF259</f>
        <v>#N/A</v>
      </c>
      <c r="AL257" s="222" t="str">
        <f t="shared" si="54"/>
        <v>Ouest BatteriesCommande 4</v>
      </c>
      <c r="AM257" s="222" t="e">
        <f>VLOOKUP(AL257,'Commande Export 2023'!AC:AF,4,FALSE)</f>
        <v>#N/A</v>
      </c>
      <c r="AN257" s="222" t="e">
        <f t="shared" si="55"/>
        <v>#N/A</v>
      </c>
      <c r="AO257" s="222" t="str">
        <f t="shared" si="56"/>
        <v/>
      </c>
      <c r="AP257" s="222" t="e">
        <f>VLOOKUP(AO257,'Price list'!AO:AP,2,FALSE)</f>
        <v>#N/A</v>
      </c>
      <c r="AQ257" s="222" t="str">
        <f t="shared" si="57"/>
        <v/>
      </c>
      <c r="AR257" s="222" t="str">
        <f t="shared" si="58"/>
        <v/>
      </c>
      <c r="AS257" s="665" t="str">
        <f t="shared" si="59"/>
        <v/>
      </c>
      <c r="AT257" s="665">
        <f>SUM($AS$1:AS257)</f>
        <v>7</v>
      </c>
      <c r="AU257" s="665" t="s">
        <v>522</v>
      </c>
      <c r="AV257" s="665">
        <f t="shared" ref="AV257:AV320" si="62">IF(AQ257="",0,1)</f>
        <v>0</v>
      </c>
      <c r="AW257" s="666">
        <v>0</v>
      </c>
      <c r="AX257" s="665">
        <v>277</v>
      </c>
      <c r="AY257" s="665">
        <v>257</v>
      </c>
      <c r="AZ257" s="222" t="str">
        <f t="shared" si="60"/>
        <v/>
      </c>
      <c r="BA257" s="222" t="e">
        <f>VLOOKUP(AZ257,'Price list'!AM:AN,2,FALSE)</f>
        <v>#N/A</v>
      </c>
      <c r="BB257" s="222" t="str">
        <f>IF(ISERROR(VLOOKUP(BA257,'Commande Export 2023'!AC:AG,5,FALSE)),"",VLOOKUP(BA257,'Commande Export 2023'!AC:AG,5,FALSE))</f>
        <v/>
      </c>
      <c r="BC257" s="222" t="str">
        <f t="shared" si="61"/>
        <v>Ouest Batteries</v>
      </c>
    </row>
    <row r="258" spans="28:55" x14ac:dyDescent="0.35">
      <c r="AB258" s="245" t="s">
        <v>1169</v>
      </c>
      <c r="AH258" s="232" t="s">
        <v>523</v>
      </c>
      <c r="AI258" s="222" t="str">
        <f t="shared" ref="AI258:AI321" si="63">CONCATENATE(AB258,$R$5)</f>
        <v>Commande 4</v>
      </c>
      <c r="AJ258" s="222" t="str">
        <f t="shared" ref="AJ258:AJ321" si="64">AH258</f>
        <v>P0258</v>
      </c>
      <c r="AK258" s="222" t="e">
        <f>'Commande Export 2023'!AF260</f>
        <v>#N/A</v>
      </c>
      <c r="AL258" s="222" t="str">
        <f t="shared" ref="AL258:AL321" si="65">CONCATENATE($P$7,AE258,$R$5)</f>
        <v>Ouest BatteriesCommande 4</v>
      </c>
      <c r="AM258" s="222" t="e">
        <f>VLOOKUP(AL258,'Commande Export 2023'!AC:AF,4,FALSE)</f>
        <v>#N/A</v>
      </c>
      <c r="AN258" s="222" t="e">
        <f t="shared" ref="AN258:AN321" si="66">IF(AL258=AI258,AM258,#N/A)</f>
        <v>#N/A</v>
      </c>
      <c r="AO258" s="222" t="str">
        <f t="shared" ref="AO258:AO321" si="67">IF(ISERROR(AN258),"",AH258)</f>
        <v/>
      </c>
      <c r="AP258" s="222" t="e">
        <f>VLOOKUP(AO258,'Price list'!AO:AP,2,FALSE)</f>
        <v>#N/A</v>
      </c>
      <c r="AQ258" s="222" t="str">
        <f t="shared" ref="AQ258:AQ321" si="68">IF(ISERROR(AP258),"",1)</f>
        <v/>
      </c>
      <c r="AR258" s="222" t="str">
        <f t="shared" ref="AR258:AR321" si="69">IF(ISERROR(VLOOKUP($AY258,$AT$1:$AY$660,2,0)),"",VLOOKUP($AY258,$AT$1:$AY$660,2,0))</f>
        <v/>
      </c>
      <c r="AS258" s="665" t="str">
        <f t="shared" ref="AS258:AS321" si="70">IF(AV258&gt;0,1,"")</f>
        <v/>
      </c>
      <c r="AT258" s="665">
        <f>SUM($AS$1:AS258)</f>
        <v>7</v>
      </c>
      <c r="AU258" s="665" t="s">
        <v>523</v>
      </c>
      <c r="AV258" s="665">
        <f t="shared" si="62"/>
        <v>0</v>
      </c>
      <c r="AW258" s="666">
        <v>0</v>
      </c>
      <c r="AX258" s="665">
        <v>278</v>
      </c>
      <c r="AY258" s="665">
        <v>258</v>
      </c>
      <c r="AZ258" s="222" t="str">
        <f t="shared" ref="AZ258:AZ321" si="71">AR258</f>
        <v/>
      </c>
      <c r="BA258" s="222" t="e">
        <f>VLOOKUP(AZ258,'Price list'!AM:AN,2,FALSE)</f>
        <v>#N/A</v>
      </c>
      <c r="BB258" s="222" t="str">
        <f>IF(ISERROR(VLOOKUP(BA258,'Commande Export 2023'!AC:AG,5,FALSE)),"",VLOOKUP(BA258,'Commande Export 2023'!AC:AG,5,FALSE))</f>
        <v/>
      </c>
      <c r="BC258" s="222" t="str">
        <f t="shared" ref="BC258:BC321" si="72">$P$7</f>
        <v>Ouest Batteries</v>
      </c>
    </row>
    <row r="259" spans="28:55" x14ac:dyDescent="0.35">
      <c r="AB259" s="245" t="s">
        <v>1169</v>
      </c>
      <c r="AH259" s="232" t="s">
        <v>524</v>
      </c>
      <c r="AI259" s="222" t="str">
        <f t="shared" si="63"/>
        <v>Commande 4</v>
      </c>
      <c r="AJ259" s="222" t="str">
        <f t="shared" si="64"/>
        <v>P0259</v>
      </c>
      <c r="AK259" s="222" t="e">
        <f>'Commande Export 2023'!AF261</f>
        <v>#N/A</v>
      </c>
      <c r="AL259" s="222" t="str">
        <f t="shared" si="65"/>
        <v>Ouest BatteriesCommande 4</v>
      </c>
      <c r="AM259" s="222" t="e">
        <f>VLOOKUP(AL259,'Commande Export 2023'!AC:AF,4,FALSE)</f>
        <v>#N/A</v>
      </c>
      <c r="AN259" s="222" t="e">
        <f t="shared" si="66"/>
        <v>#N/A</v>
      </c>
      <c r="AO259" s="222" t="str">
        <f t="shared" si="67"/>
        <v/>
      </c>
      <c r="AP259" s="222" t="e">
        <f>VLOOKUP(AO259,'Price list'!AO:AP,2,FALSE)</f>
        <v>#N/A</v>
      </c>
      <c r="AQ259" s="222" t="str">
        <f t="shared" si="68"/>
        <v/>
      </c>
      <c r="AR259" s="222" t="str">
        <f t="shared" si="69"/>
        <v/>
      </c>
      <c r="AS259" s="665" t="str">
        <f t="shared" si="70"/>
        <v/>
      </c>
      <c r="AT259" s="665">
        <f>SUM($AS$1:AS259)</f>
        <v>7</v>
      </c>
      <c r="AU259" s="665" t="s">
        <v>524</v>
      </c>
      <c r="AV259" s="665">
        <f t="shared" si="62"/>
        <v>0</v>
      </c>
      <c r="AW259" s="666">
        <v>0</v>
      </c>
      <c r="AX259" s="665">
        <v>279</v>
      </c>
      <c r="AY259" s="665">
        <v>259</v>
      </c>
      <c r="AZ259" s="222" t="str">
        <f t="shared" si="71"/>
        <v/>
      </c>
      <c r="BA259" s="222" t="e">
        <f>VLOOKUP(AZ259,'Price list'!AM:AN,2,FALSE)</f>
        <v>#N/A</v>
      </c>
      <c r="BB259" s="222" t="str">
        <f>IF(ISERROR(VLOOKUP(BA259,'Commande Export 2023'!AC:AG,5,FALSE)),"",VLOOKUP(BA259,'Commande Export 2023'!AC:AG,5,FALSE))</f>
        <v/>
      </c>
      <c r="BC259" s="222" t="str">
        <f t="shared" si="72"/>
        <v>Ouest Batteries</v>
      </c>
    </row>
    <row r="260" spans="28:55" x14ac:dyDescent="0.35">
      <c r="AB260" s="245" t="s">
        <v>1169</v>
      </c>
      <c r="AH260" s="232" t="s">
        <v>525</v>
      </c>
      <c r="AI260" s="222" t="str">
        <f t="shared" si="63"/>
        <v>Commande 4</v>
      </c>
      <c r="AJ260" s="222" t="str">
        <f t="shared" si="64"/>
        <v>P0260</v>
      </c>
      <c r="AK260" s="222" t="e">
        <f>'Commande Export 2023'!AF262</f>
        <v>#N/A</v>
      </c>
      <c r="AL260" s="222" t="str">
        <f t="shared" si="65"/>
        <v>Ouest BatteriesCommande 4</v>
      </c>
      <c r="AM260" s="222" t="e">
        <f>VLOOKUP(AL260,'Commande Export 2023'!AC:AF,4,FALSE)</f>
        <v>#N/A</v>
      </c>
      <c r="AN260" s="222" t="e">
        <f t="shared" si="66"/>
        <v>#N/A</v>
      </c>
      <c r="AO260" s="222" t="str">
        <f t="shared" si="67"/>
        <v/>
      </c>
      <c r="AP260" s="222" t="e">
        <f>VLOOKUP(AO260,'Price list'!AO:AP,2,FALSE)</f>
        <v>#N/A</v>
      </c>
      <c r="AQ260" s="222" t="str">
        <f t="shared" si="68"/>
        <v/>
      </c>
      <c r="AR260" s="222" t="str">
        <f t="shared" si="69"/>
        <v/>
      </c>
      <c r="AS260" s="665" t="str">
        <f t="shared" si="70"/>
        <v/>
      </c>
      <c r="AT260" s="665">
        <f>SUM($AS$1:AS260)</f>
        <v>7</v>
      </c>
      <c r="AU260" s="665" t="s">
        <v>525</v>
      </c>
      <c r="AV260" s="665">
        <f t="shared" si="62"/>
        <v>0</v>
      </c>
      <c r="AW260" s="666">
        <v>0</v>
      </c>
      <c r="AX260" s="665">
        <v>280</v>
      </c>
      <c r="AY260" s="665">
        <v>260</v>
      </c>
      <c r="AZ260" s="222" t="str">
        <f t="shared" si="71"/>
        <v/>
      </c>
      <c r="BA260" s="222" t="e">
        <f>VLOOKUP(AZ260,'Price list'!AM:AN,2,FALSE)</f>
        <v>#N/A</v>
      </c>
      <c r="BB260" s="222" t="str">
        <f>IF(ISERROR(VLOOKUP(BA260,'Commande Export 2023'!AC:AG,5,FALSE)),"",VLOOKUP(BA260,'Commande Export 2023'!AC:AG,5,FALSE))</f>
        <v/>
      </c>
      <c r="BC260" s="222" t="str">
        <f t="shared" si="72"/>
        <v>Ouest Batteries</v>
      </c>
    </row>
    <row r="261" spans="28:55" x14ac:dyDescent="0.35">
      <c r="AB261" s="245" t="s">
        <v>1169</v>
      </c>
      <c r="AH261" s="232" t="s">
        <v>526</v>
      </c>
      <c r="AI261" s="222" t="str">
        <f t="shared" si="63"/>
        <v>Commande 4</v>
      </c>
      <c r="AJ261" s="222" t="str">
        <f t="shared" si="64"/>
        <v>P0261</v>
      </c>
      <c r="AK261" s="222" t="e">
        <f>'Commande Export 2023'!AF263</f>
        <v>#N/A</v>
      </c>
      <c r="AL261" s="222" t="str">
        <f t="shared" si="65"/>
        <v>Ouest BatteriesCommande 4</v>
      </c>
      <c r="AM261" s="222" t="e">
        <f>VLOOKUP(AL261,'Commande Export 2023'!AC:AF,4,FALSE)</f>
        <v>#N/A</v>
      </c>
      <c r="AN261" s="222" t="e">
        <f t="shared" si="66"/>
        <v>#N/A</v>
      </c>
      <c r="AO261" s="222" t="str">
        <f t="shared" si="67"/>
        <v/>
      </c>
      <c r="AP261" s="222" t="e">
        <f>VLOOKUP(AO261,'Price list'!AO:AP,2,FALSE)</f>
        <v>#N/A</v>
      </c>
      <c r="AQ261" s="222" t="str">
        <f t="shared" si="68"/>
        <v/>
      </c>
      <c r="AR261" s="222" t="str">
        <f t="shared" si="69"/>
        <v/>
      </c>
      <c r="AS261" s="665" t="str">
        <f t="shared" si="70"/>
        <v/>
      </c>
      <c r="AT261" s="665">
        <f>SUM($AS$1:AS261)</f>
        <v>7</v>
      </c>
      <c r="AU261" s="665" t="s">
        <v>526</v>
      </c>
      <c r="AV261" s="665">
        <f t="shared" si="62"/>
        <v>0</v>
      </c>
      <c r="AW261" s="666">
        <v>0</v>
      </c>
      <c r="AX261" s="665">
        <v>281</v>
      </c>
      <c r="AY261" s="665">
        <v>261</v>
      </c>
      <c r="AZ261" s="222" t="str">
        <f t="shared" si="71"/>
        <v/>
      </c>
      <c r="BA261" s="222" t="e">
        <f>VLOOKUP(AZ261,'Price list'!AM:AN,2,FALSE)</f>
        <v>#N/A</v>
      </c>
      <c r="BB261" s="222" t="str">
        <f>IF(ISERROR(VLOOKUP(BA261,'Commande Export 2023'!AC:AG,5,FALSE)),"",VLOOKUP(BA261,'Commande Export 2023'!AC:AG,5,FALSE))</f>
        <v/>
      </c>
      <c r="BC261" s="222" t="str">
        <f t="shared" si="72"/>
        <v>Ouest Batteries</v>
      </c>
    </row>
    <row r="262" spans="28:55" x14ac:dyDescent="0.35">
      <c r="AB262" s="245" t="s">
        <v>1169</v>
      </c>
      <c r="AH262" s="232" t="s">
        <v>527</v>
      </c>
      <c r="AI262" s="222" t="str">
        <f t="shared" si="63"/>
        <v>Commande 4</v>
      </c>
      <c r="AJ262" s="222" t="str">
        <f t="shared" si="64"/>
        <v>P0262</v>
      </c>
      <c r="AK262" s="222" t="e">
        <f>'Commande Export 2023'!AF264</f>
        <v>#N/A</v>
      </c>
      <c r="AL262" s="222" t="str">
        <f t="shared" si="65"/>
        <v>Ouest BatteriesCommande 4</v>
      </c>
      <c r="AM262" s="222" t="e">
        <f>VLOOKUP(AL262,'Commande Export 2023'!AC:AF,4,FALSE)</f>
        <v>#N/A</v>
      </c>
      <c r="AN262" s="222" t="e">
        <f t="shared" si="66"/>
        <v>#N/A</v>
      </c>
      <c r="AO262" s="222" t="str">
        <f t="shared" si="67"/>
        <v/>
      </c>
      <c r="AP262" s="222" t="e">
        <f>VLOOKUP(AO262,'Price list'!AO:AP,2,FALSE)</f>
        <v>#N/A</v>
      </c>
      <c r="AQ262" s="222" t="str">
        <f t="shared" si="68"/>
        <v/>
      </c>
      <c r="AR262" s="222" t="str">
        <f t="shared" si="69"/>
        <v/>
      </c>
      <c r="AS262" s="665" t="str">
        <f t="shared" si="70"/>
        <v/>
      </c>
      <c r="AT262" s="665">
        <f>SUM($AS$1:AS262)</f>
        <v>7</v>
      </c>
      <c r="AU262" s="665" t="s">
        <v>527</v>
      </c>
      <c r="AV262" s="665">
        <f t="shared" si="62"/>
        <v>0</v>
      </c>
      <c r="AW262" s="666">
        <v>0</v>
      </c>
      <c r="AX262" s="665">
        <v>282</v>
      </c>
      <c r="AY262" s="665">
        <v>262</v>
      </c>
      <c r="AZ262" s="222" t="str">
        <f t="shared" si="71"/>
        <v/>
      </c>
      <c r="BA262" s="222" t="e">
        <f>VLOOKUP(AZ262,'Price list'!AM:AN,2,FALSE)</f>
        <v>#N/A</v>
      </c>
      <c r="BB262" s="222" t="str">
        <f>IF(ISERROR(VLOOKUP(BA262,'Commande Export 2023'!AC:AG,5,FALSE)),"",VLOOKUP(BA262,'Commande Export 2023'!AC:AG,5,FALSE))</f>
        <v/>
      </c>
      <c r="BC262" s="222" t="str">
        <f t="shared" si="72"/>
        <v>Ouest Batteries</v>
      </c>
    </row>
    <row r="263" spans="28:55" x14ac:dyDescent="0.35">
      <c r="AB263" s="245" t="s">
        <v>1169</v>
      </c>
      <c r="AH263" s="232" t="s">
        <v>528</v>
      </c>
      <c r="AI263" s="222" t="str">
        <f t="shared" si="63"/>
        <v>Commande 4</v>
      </c>
      <c r="AJ263" s="222" t="str">
        <f t="shared" si="64"/>
        <v>P0263</v>
      </c>
      <c r="AK263" s="222" t="e">
        <f>'Commande Export 2023'!AF265</f>
        <v>#N/A</v>
      </c>
      <c r="AL263" s="222" t="str">
        <f t="shared" si="65"/>
        <v>Ouest BatteriesCommande 4</v>
      </c>
      <c r="AM263" s="222" t="e">
        <f>VLOOKUP(AL263,'Commande Export 2023'!AC:AF,4,FALSE)</f>
        <v>#N/A</v>
      </c>
      <c r="AN263" s="222" t="e">
        <f t="shared" si="66"/>
        <v>#N/A</v>
      </c>
      <c r="AO263" s="222" t="str">
        <f t="shared" si="67"/>
        <v/>
      </c>
      <c r="AP263" s="222" t="e">
        <f>VLOOKUP(AO263,'Price list'!AO:AP,2,FALSE)</f>
        <v>#N/A</v>
      </c>
      <c r="AQ263" s="222" t="str">
        <f t="shared" si="68"/>
        <v/>
      </c>
      <c r="AR263" s="222" t="str">
        <f t="shared" si="69"/>
        <v/>
      </c>
      <c r="AS263" s="665" t="str">
        <f t="shared" si="70"/>
        <v/>
      </c>
      <c r="AT263" s="665">
        <f>SUM($AS$1:AS263)</f>
        <v>7</v>
      </c>
      <c r="AU263" s="665" t="s">
        <v>528</v>
      </c>
      <c r="AV263" s="665">
        <f t="shared" si="62"/>
        <v>0</v>
      </c>
      <c r="AW263" s="666">
        <v>0</v>
      </c>
      <c r="AX263" s="665">
        <v>283</v>
      </c>
      <c r="AY263" s="665">
        <v>263</v>
      </c>
      <c r="AZ263" s="222" t="str">
        <f t="shared" si="71"/>
        <v/>
      </c>
      <c r="BA263" s="222" t="e">
        <f>VLOOKUP(AZ263,'Price list'!AM:AN,2,FALSE)</f>
        <v>#N/A</v>
      </c>
      <c r="BB263" s="222" t="str">
        <f>IF(ISERROR(VLOOKUP(BA263,'Commande Export 2023'!AC:AG,5,FALSE)),"",VLOOKUP(BA263,'Commande Export 2023'!AC:AG,5,FALSE))</f>
        <v/>
      </c>
      <c r="BC263" s="222" t="str">
        <f t="shared" si="72"/>
        <v>Ouest Batteries</v>
      </c>
    </row>
    <row r="264" spans="28:55" x14ac:dyDescent="0.35">
      <c r="AB264" s="245" t="s">
        <v>1169</v>
      </c>
      <c r="AH264" s="232" t="s">
        <v>529</v>
      </c>
      <c r="AI264" s="222" t="str">
        <f t="shared" si="63"/>
        <v>Commande 4</v>
      </c>
      <c r="AJ264" s="222" t="str">
        <f t="shared" si="64"/>
        <v>P0264</v>
      </c>
      <c r="AK264" s="222" t="e">
        <f>'Commande Export 2023'!#REF!</f>
        <v>#REF!</v>
      </c>
      <c r="AL264" s="222" t="str">
        <f t="shared" si="65"/>
        <v>Ouest BatteriesCommande 4</v>
      </c>
      <c r="AM264" s="222" t="e">
        <f>VLOOKUP(AL264,'Commande Export 2023'!AC:AF,4,FALSE)</f>
        <v>#N/A</v>
      </c>
      <c r="AN264" s="222" t="e">
        <f t="shared" si="66"/>
        <v>#N/A</v>
      </c>
      <c r="AO264" s="222" t="str">
        <f t="shared" si="67"/>
        <v/>
      </c>
      <c r="AP264" s="222" t="e">
        <f>VLOOKUP(AO264,'Price list'!AO:AP,2,FALSE)</f>
        <v>#N/A</v>
      </c>
      <c r="AQ264" s="222" t="str">
        <f t="shared" si="68"/>
        <v/>
      </c>
      <c r="AR264" s="222" t="str">
        <f t="shared" si="69"/>
        <v/>
      </c>
      <c r="AS264" s="665" t="str">
        <f t="shared" si="70"/>
        <v/>
      </c>
      <c r="AT264" s="665">
        <f>SUM($AS$1:AS264)</f>
        <v>7</v>
      </c>
      <c r="AU264" s="665" t="s">
        <v>529</v>
      </c>
      <c r="AV264" s="665">
        <f t="shared" si="62"/>
        <v>0</v>
      </c>
      <c r="AW264" s="666">
        <v>0</v>
      </c>
      <c r="AX264" s="665">
        <v>284</v>
      </c>
      <c r="AY264" s="665">
        <v>264</v>
      </c>
      <c r="AZ264" s="222" t="str">
        <f t="shared" si="71"/>
        <v/>
      </c>
      <c r="BA264" s="222" t="e">
        <f>VLOOKUP(AZ264,'Price list'!AM:AN,2,FALSE)</f>
        <v>#N/A</v>
      </c>
      <c r="BB264" s="222" t="str">
        <f>IF(ISERROR(VLOOKUP(BA264,'Commande Export 2023'!AC:AG,5,FALSE)),"",VLOOKUP(BA264,'Commande Export 2023'!AC:AG,5,FALSE))</f>
        <v/>
      </c>
      <c r="BC264" s="222" t="str">
        <f t="shared" si="72"/>
        <v>Ouest Batteries</v>
      </c>
    </row>
    <row r="265" spans="28:55" x14ac:dyDescent="0.35">
      <c r="AB265" s="245" t="s">
        <v>1169</v>
      </c>
      <c r="AH265" s="232" t="s">
        <v>530</v>
      </c>
      <c r="AI265" s="222" t="str">
        <f t="shared" si="63"/>
        <v>Commande 4</v>
      </c>
      <c r="AJ265" s="222" t="str">
        <f t="shared" si="64"/>
        <v>P0265</v>
      </c>
      <c r="AK265" s="222" t="e">
        <f>'Commande Export 2023'!AF266</f>
        <v>#N/A</v>
      </c>
      <c r="AL265" s="222" t="str">
        <f t="shared" si="65"/>
        <v>Ouest BatteriesCommande 4</v>
      </c>
      <c r="AM265" s="222" t="e">
        <f>VLOOKUP(AL265,'Commande Export 2023'!AC:AF,4,FALSE)</f>
        <v>#N/A</v>
      </c>
      <c r="AN265" s="222" t="e">
        <f t="shared" si="66"/>
        <v>#N/A</v>
      </c>
      <c r="AO265" s="222" t="str">
        <f t="shared" si="67"/>
        <v/>
      </c>
      <c r="AP265" s="222" t="e">
        <f>VLOOKUP(AO265,'Price list'!AO:AP,2,FALSE)</f>
        <v>#N/A</v>
      </c>
      <c r="AQ265" s="222" t="str">
        <f t="shared" si="68"/>
        <v/>
      </c>
      <c r="AR265" s="222" t="str">
        <f t="shared" si="69"/>
        <v/>
      </c>
      <c r="AS265" s="665" t="str">
        <f t="shared" si="70"/>
        <v/>
      </c>
      <c r="AT265" s="665">
        <f>SUM($AS$1:AS265)</f>
        <v>7</v>
      </c>
      <c r="AU265" s="665" t="s">
        <v>530</v>
      </c>
      <c r="AV265" s="665">
        <f t="shared" si="62"/>
        <v>0</v>
      </c>
      <c r="AW265" s="666">
        <v>0</v>
      </c>
      <c r="AX265" s="665">
        <v>285</v>
      </c>
      <c r="AY265" s="665">
        <v>265</v>
      </c>
      <c r="AZ265" s="222" t="str">
        <f t="shared" si="71"/>
        <v/>
      </c>
      <c r="BA265" s="222" t="e">
        <f>VLOOKUP(AZ265,'Price list'!AM:AN,2,FALSE)</f>
        <v>#N/A</v>
      </c>
      <c r="BB265" s="222" t="str">
        <f>IF(ISERROR(VLOOKUP(BA265,'Commande Export 2023'!AC:AG,5,FALSE)),"",VLOOKUP(BA265,'Commande Export 2023'!AC:AG,5,FALSE))</f>
        <v/>
      </c>
      <c r="BC265" s="222" t="str">
        <f t="shared" si="72"/>
        <v>Ouest Batteries</v>
      </c>
    </row>
    <row r="266" spans="28:55" x14ac:dyDescent="0.35">
      <c r="AB266" s="245" t="s">
        <v>1169</v>
      </c>
      <c r="AH266" s="232" t="s">
        <v>531</v>
      </c>
      <c r="AI266" s="222" t="str">
        <f t="shared" si="63"/>
        <v>Commande 4</v>
      </c>
      <c r="AJ266" s="222" t="str">
        <f t="shared" si="64"/>
        <v>P0266</v>
      </c>
      <c r="AK266" s="222" t="e">
        <f>'Commande Export 2023'!AF267</f>
        <v>#N/A</v>
      </c>
      <c r="AL266" s="222" t="str">
        <f t="shared" si="65"/>
        <v>Ouest BatteriesCommande 4</v>
      </c>
      <c r="AM266" s="222" t="e">
        <f>VLOOKUP(AL266,'Commande Export 2023'!AC:AF,4,FALSE)</f>
        <v>#N/A</v>
      </c>
      <c r="AN266" s="222" t="e">
        <f t="shared" si="66"/>
        <v>#N/A</v>
      </c>
      <c r="AO266" s="222" t="str">
        <f t="shared" si="67"/>
        <v/>
      </c>
      <c r="AP266" s="222" t="e">
        <f>VLOOKUP(AO266,'Price list'!AO:AP,2,FALSE)</f>
        <v>#N/A</v>
      </c>
      <c r="AQ266" s="222" t="str">
        <f t="shared" si="68"/>
        <v/>
      </c>
      <c r="AR266" s="222" t="str">
        <f t="shared" si="69"/>
        <v/>
      </c>
      <c r="AS266" s="665" t="str">
        <f t="shared" si="70"/>
        <v/>
      </c>
      <c r="AT266" s="665">
        <f>SUM($AS$1:AS266)</f>
        <v>7</v>
      </c>
      <c r="AU266" s="665" t="s">
        <v>531</v>
      </c>
      <c r="AV266" s="665">
        <f t="shared" si="62"/>
        <v>0</v>
      </c>
      <c r="AW266" s="666">
        <v>0</v>
      </c>
      <c r="AX266" s="665">
        <v>286</v>
      </c>
      <c r="AY266" s="665">
        <v>266</v>
      </c>
      <c r="AZ266" s="222" t="str">
        <f t="shared" si="71"/>
        <v/>
      </c>
      <c r="BA266" s="222" t="e">
        <f>VLOOKUP(AZ266,'Price list'!AM:AN,2,FALSE)</f>
        <v>#N/A</v>
      </c>
      <c r="BB266" s="222" t="str">
        <f>IF(ISERROR(VLOOKUP(BA266,'Commande Export 2023'!AC:AG,5,FALSE)),"",VLOOKUP(BA266,'Commande Export 2023'!AC:AG,5,FALSE))</f>
        <v/>
      </c>
      <c r="BC266" s="222" t="str">
        <f t="shared" si="72"/>
        <v>Ouest Batteries</v>
      </c>
    </row>
    <row r="267" spans="28:55" x14ac:dyDescent="0.35">
      <c r="AB267" s="245" t="s">
        <v>1169</v>
      </c>
      <c r="AH267" s="232" t="s">
        <v>532</v>
      </c>
      <c r="AI267" s="222" t="str">
        <f t="shared" si="63"/>
        <v>Commande 4</v>
      </c>
      <c r="AJ267" s="222" t="str">
        <f t="shared" si="64"/>
        <v>P0267</v>
      </c>
      <c r="AK267" s="222" t="e">
        <f>'Commande Export 2023'!AF268</f>
        <v>#N/A</v>
      </c>
      <c r="AL267" s="222" t="str">
        <f t="shared" si="65"/>
        <v>Ouest BatteriesCommande 4</v>
      </c>
      <c r="AM267" s="222" t="e">
        <f>VLOOKUP(AL267,'Commande Export 2023'!AC:AF,4,FALSE)</f>
        <v>#N/A</v>
      </c>
      <c r="AN267" s="222" t="e">
        <f t="shared" si="66"/>
        <v>#N/A</v>
      </c>
      <c r="AO267" s="222" t="str">
        <f t="shared" si="67"/>
        <v/>
      </c>
      <c r="AP267" s="222" t="e">
        <f>VLOOKUP(AO267,'Price list'!AO:AP,2,FALSE)</f>
        <v>#N/A</v>
      </c>
      <c r="AQ267" s="222" t="str">
        <f t="shared" si="68"/>
        <v/>
      </c>
      <c r="AR267" s="222" t="str">
        <f t="shared" si="69"/>
        <v/>
      </c>
      <c r="AS267" s="665" t="str">
        <f t="shared" si="70"/>
        <v/>
      </c>
      <c r="AT267" s="665">
        <f>SUM($AS$1:AS267)</f>
        <v>7</v>
      </c>
      <c r="AU267" s="665" t="s">
        <v>532</v>
      </c>
      <c r="AV267" s="665">
        <f t="shared" si="62"/>
        <v>0</v>
      </c>
      <c r="AW267" s="666">
        <v>0</v>
      </c>
      <c r="AX267" s="665">
        <v>287</v>
      </c>
      <c r="AY267" s="665">
        <v>267</v>
      </c>
      <c r="AZ267" s="222" t="str">
        <f t="shared" si="71"/>
        <v/>
      </c>
      <c r="BA267" s="222" t="e">
        <f>VLOOKUP(AZ267,'Price list'!AM:AN,2,FALSE)</f>
        <v>#N/A</v>
      </c>
      <c r="BB267" s="222" t="str">
        <f>IF(ISERROR(VLOOKUP(BA267,'Commande Export 2023'!AC:AG,5,FALSE)),"",VLOOKUP(BA267,'Commande Export 2023'!AC:AG,5,FALSE))</f>
        <v/>
      </c>
      <c r="BC267" s="222" t="str">
        <f t="shared" si="72"/>
        <v>Ouest Batteries</v>
      </c>
    </row>
    <row r="268" spans="28:55" x14ac:dyDescent="0.35">
      <c r="AB268" s="245" t="s">
        <v>1169</v>
      </c>
      <c r="AH268" s="232" t="s">
        <v>533</v>
      </c>
      <c r="AI268" s="222" t="str">
        <f t="shared" si="63"/>
        <v>Commande 4</v>
      </c>
      <c r="AJ268" s="222" t="str">
        <f t="shared" si="64"/>
        <v>P0268</v>
      </c>
      <c r="AK268" s="222" t="e">
        <f>'Commande Export 2023'!AF269</f>
        <v>#N/A</v>
      </c>
      <c r="AL268" s="222" t="str">
        <f t="shared" si="65"/>
        <v>Ouest BatteriesCommande 4</v>
      </c>
      <c r="AM268" s="222" t="e">
        <f>VLOOKUP(AL268,'Commande Export 2023'!AC:AF,4,FALSE)</f>
        <v>#N/A</v>
      </c>
      <c r="AN268" s="222" t="e">
        <f t="shared" si="66"/>
        <v>#N/A</v>
      </c>
      <c r="AO268" s="222" t="str">
        <f t="shared" si="67"/>
        <v/>
      </c>
      <c r="AP268" s="222" t="e">
        <f>VLOOKUP(AO268,'Price list'!AO:AP,2,FALSE)</f>
        <v>#N/A</v>
      </c>
      <c r="AQ268" s="222" t="str">
        <f t="shared" si="68"/>
        <v/>
      </c>
      <c r="AR268" s="222" t="str">
        <f t="shared" si="69"/>
        <v/>
      </c>
      <c r="AS268" s="665" t="str">
        <f t="shared" si="70"/>
        <v/>
      </c>
      <c r="AT268" s="665">
        <f>SUM($AS$1:AS268)</f>
        <v>7</v>
      </c>
      <c r="AU268" s="665" t="s">
        <v>533</v>
      </c>
      <c r="AV268" s="665">
        <f t="shared" si="62"/>
        <v>0</v>
      </c>
      <c r="AW268" s="666">
        <v>0</v>
      </c>
      <c r="AX268" s="665">
        <v>288</v>
      </c>
      <c r="AY268" s="665">
        <v>268</v>
      </c>
      <c r="AZ268" s="222" t="str">
        <f t="shared" si="71"/>
        <v/>
      </c>
      <c r="BA268" s="222" t="e">
        <f>VLOOKUP(AZ268,'Price list'!AM:AN,2,FALSE)</f>
        <v>#N/A</v>
      </c>
      <c r="BB268" s="222" t="str">
        <f>IF(ISERROR(VLOOKUP(BA268,'Commande Export 2023'!AC:AG,5,FALSE)),"",VLOOKUP(BA268,'Commande Export 2023'!AC:AG,5,FALSE))</f>
        <v/>
      </c>
      <c r="BC268" s="222" t="str">
        <f t="shared" si="72"/>
        <v>Ouest Batteries</v>
      </c>
    </row>
    <row r="269" spans="28:55" x14ac:dyDescent="0.35">
      <c r="AB269" s="245" t="s">
        <v>1169</v>
      </c>
      <c r="AH269" s="232" t="s">
        <v>534</v>
      </c>
      <c r="AI269" s="222" t="str">
        <f t="shared" si="63"/>
        <v>Commande 4</v>
      </c>
      <c r="AJ269" s="222" t="str">
        <f t="shared" si="64"/>
        <v>P0269</v>
      </c>
      <c r="AK269" s="222" t="e">
        <f>'Commande Export 2023'!AF270</f>
        <v>#N/A</v>
      </c>
      <c r="AL269" s="222" t="str">
        <f t="shared" si="65"/>
        <v>Ouest BatteriesCommande 4</v>
      </c>
      <c r="AM269" s="222" t="e">
        <f>VLOOKUP(AL269,'Commande Export 2023'!AC:AF,4,FALSE)</f>
        <v>#N/A</v>
      </c>
      <c r="AN269" s="222" t="e">
        <f t="shared" si="66"/>
        <v>#N/A</v>
      </c>
      <c r="AO269" s="222" t="str">
        <f t="shared" si="67"/>
        <v/>
      </c>
      <c r="AP269" s="222" t="e">
        <f>VLOOKUP(AO269,'Price list'!AO:AP,2,FALSE)</f>
        <v>#N/A</v>
      </c>
      <c r="AQ269" s="222" t="str">
        <f t="shared" si="68"/>
        <v/>
      </c>
      <c r="AR269" s="222" t="str">
        <f t="shared" si="69"/>
        <v/>
      </c>
      <c r="AS269" s="665" t="str">
        <f t="shared" si="70"/>
        <v/>
      </c>
      <c r="AT269" s="665">
        <f>SUM($AS$1:AS269)</f>
        <v>7</v>
      </c>
      <c r="AU269" s="665" t="s">
        <v>534</v>
      </c>
      <c r="AV269" s="665">
        <f t="shared" si="62"/>
        <v>0</v>
      </c>
      <c r="AW269" s="666">
        <v>0</v>
      </c>
      <c r="AX269" s="665">
        <v>289</v>
      </c>
      <c r="AY269" s="665">
        <v>269</v>
      </c>
      <c r="AZ269" s="222" t="str">
        <f t="shared" si="71"/>
        <v/>
      </c>
      <c r="BA269" s="222" t="e">
        <f>VLOOKUP(AZ269,'Price list'!AM:AN,2,FALSE)</f>
        <v>#N/A</v>
      </c>
      <c r="BB269" s="222" t="str">
        <f>IF(ISERROR(VLOOKUP(BA269,'Commande Export 2023'!AC:AG,5,FALSE)),"",VLOOKUP(BA269,'Commande Export 2023'!AC:AG,5,FALSE))</f>
        <v/>
      </c>
      <c r="BC269" s="222" t="str">
        <f t="shared" si="72"/>
        <v>Ouest Batteries</v>
      </c>
    </row>
    <row r="270" spans="28:55" x14ac:dyDescent="0.35">
      <c r="AB270" s="245" t="s">
        <v>1169</v>
      </c>
      <c r="AH270" s="232" t="s">
        <v>535</v>
      </c>
      <c r="AI270" s="222" t="str">
        <f t="shared" si="63"/>
        <v>Commande 4</v>
      </c>
      <c r="AJ270" s="222" t="str">
        <f t="shared" si="64"/>
        <v>P0270</v>
      </c>
      <c r="AK270" s="222" t="e">
        <f>'Commande Export 2023'!AF271</f>
        <v>#N/A</v>
      </c>
      <c r="AL270" s="222" t="str">
        <f t="shared" si="65"/>
        <v>Ouest BatteriesCommande 4</v>
      </c>
      <c r="AM270" s="222" t="e">
        <f>VLOOKUP(AL270,'Commande Export 2023'!AC:AF,4,FALSE)</f>
        <v>#N/A</v>
      </c>
      <c r="AN270" s="222" t="e">
        <f t="shared" si="66"/>
        <v>#N/A</v>
      </c>
      <c r="AO270" s="222" t="str">
        <f t="shared" si="67"/>
        <v/>
      </c>
      <c r="AP270" s="222" t="e">
        <f>VLOOKUP(AO270,'Price list'!AO:AP,2,FALSE)</f>
        <v>#N/A</v>
      </c>
      <c r="AQ270" s="222" t="str">
        <f t="shared" si="68"/>
        <v/>
      </c>
      <c r="AR270" s="222" t="str">
        <f t="shared" si="69"/>
        <v/>
      </c>
      <c r="AS270" s="665" t="str">
        <f t="shared" si="70"/>
        <v/>
      </c>
      <c r="AT270" s="665">
        <f>SUM($AS$1:AS270)</f>
        <v>7</v>
      </c>
      <c r="AU270" s="665" t="s">
        <v>535</v>
      </c>
      <c r="AV270" s="665">
        <f t="shared" si="62"/>
        <v>0</v>
      </c>
      <c r="AW270" s="666">
        <v>0</v>
      </c>
      <c r="AX270" s="665">
        <v>290</v>
      </c>
      <c r="AY270" s="665">
        <v>270</v>
      </c>
      <c r="AZ270" s="222" t="str">
        <f t="shared" si="71"/>
        <v/>
      </c>
      <c r="BA270" s="222" t="e">
        <f>VLOOKUP(AZ270,'Price list'!AM:AN,2,FALSE)</f>
        <v>#N/A</v>
      </c>
      <c r="BB270" s="222" t="str">
        <f>IF(ISERROR(VLOOKUP(BA270,'Commande Export 2023'!AC:AG,5,FALSE)),"",VLOOKUP(BA270,'Commande Export 2023'!AC:AG,5,FALSE))</f>
        <v/>
      </c>
      <c r="BC270" s="222" t="str">
        <f t="shared" si="72"/>
        <v>Ouest Batteries</v>
      </c>
    </row>
    <row r="271" spans="28:55" x14ac:dyDescent="0.35">
      <c r="AB271" s="245" t="s">
        <v>1169</v>
      </c>
      <c r="AH271" s="232" t="s">
        <v>536</v>
      </c>
      <c r="AI271" s="222" t="str">
        <f t="shared" si="63"/>
        <v>Commande 4</v>
      </c>
      <c r="AJ271" s="222" t="str">
        <f t="shared" si="64"/>
        <v>P0271</v>
      </c>
      <c r="AK271" s="222" t="e">
        <f>'Commande Export 2023'!AF272</f>
        <v>#N/A</v>
      </c>
      <c r="AL271" s="222" t="str">
        <f t="shared" si="65"/>
        <v>Ouest BatteriesCommande 4</v>
      </c>
      <c r="AM271" s="222" t="e">
        <f>VLOOKUP(AL271,'Commande Export 2023'!AC:AF,4,FALSE)</f>
        <v>#N/A</v>
      </c>
      <c r="AN271" s="222" t="e">
        <f t="shared" si="66"/>
        <v>#N/A</v>
      </c>
      <c r="AO271" s="222" t="str">
        <f t="shared" si="67"/>
        <v/>
      </c>
      <c r="AP271" s="222" t="e">
        <f>VLOOKUP(AO271,'Price list'!AO:AP,2,FALSE)</f>
        <v>#N/A</v>
      </c>
      <c r="AQ271" s="222" t="str">
        <f t="shared" si="68"/>
        <v/>
      </c>
      <c r="AR271" s="222" t="str">
        <f t="shared" si="69"/>
        <v/>
      </c>
      <c r="AS271" s="665" t="str">
        <f t="shared" si="70"/>
        <v/>
      </c>
      <c r="AT271" s="665">
        <f>SUM($AS$1:AS271)</f>
        <v>7</v>
      </c>
      <c r="AU271" s="665" t="s">
        <v>536</v>
      </c>
      <c r="AV271" s="665">
        <f t="shared" si="62"/>
        <v>0</v>
      </c>
      <c r="AW271" s="666">
        <v>0</v>
      </c>
      <c r="AX271" s="665">
        <v>291</v>
      </c>
      <c r="AY271" s="665">
        <v>271</v>
      </c>
      <c r="AZ271" s="222" t="str">
        <f t="shared" si="71"/>
        <v/>
      </c>
      <c r="BA271" s="222" t="e">
        <f>VLOOKUP(AZ271,'Price list'!AM:AN,2,FALSE)</f>
        <v>#N/A</v>
      </c>
      <c r="BB271" s="222" t="str">
        <f>IF(ISERROR(VLOOKUP(BA271,'Commande Export 2023'!AC:AG,5,FALSE)),"",VLOOKUP(BA271,'Commande Export 2023'!AC:AG,5,FALSE))</f>
        <v/>
      </c>
      <c r="BC271" s="222" t="str">
        <f t="shared" si="72"/>
        <v>Ouest Batteries</v>
      </c>
    </row>
    <row r="272" spans="28:55" x14ac:dyDescent="0.35">
      <c r="AB272" s="245" t="s">
        <v>1169</v>
      </c>
      <c r="AH272" s="232" t="s">
        <v>537</v>
      </c>
      <c r="AI272" s="222" t="str">
        <f t="shared" si="63"/>
        <v>Commande 4</v>
      </c>
      <c r="AJ272" s="222" t="str">
        <f t="shared" si="64"/>
        <v>P0272</v>
      </c>
      <c r="AK272" s="222" t="e">
        <f>'Commande Export 2023'!AF273</f>
        <v>#N/A</v>
      </c>
      <c r="AL272" s="222" t="str">
        <f t="shared" si="65"/>
        <v>Ouest BatteriesCommande 4</v>
      </c>
      <c r="AM272" s="222" t="e">
        <f>VLOOKUP(AL272,'Commande Export 2023'!AC:AF,4,FALSE)</f>
        <v>#N/A</v>
      </c>
      <c r="AN272" s="222" t="e">
        <f t="shared" si="66"/>
        <v>#N/A</v>
      </c>
      <c r="AO272" s="222" t="str">
        <f t="shared" si="67"/>
        <v/>
      </c>
      <c r="AP272" s="222" t="e">
        <f>VLOOKUP(AO272,'Price list'!AO:AP,2,FALSE)</f>
        <v>#N/A</v>
      </c>
      <c r="AQ272" s="222" t="str">
        <f t="shared" si="68"/>
        <v/>
      </c>
      <c r="AR272" s="222" t="str">
        <f t="shared" si="69"/>
        <v/>
      </c>
      <c r="AS272" s="665" t="str">
        <f t="shared" si="70"/>
        <v/>
      </c>
      <c r="AT272" s="665">
        <f>SUM($AS$1:AS272)</f>
        <v>7</v>
      </c>
      <c r="AU272" s="665" t="s">
        <v>537</v>
      </c>
      <c r="AV272" s="665">
        <f t="shared" si="62"/>
        <v>0</v>
      </c>
      <c r="AW272" s="666">
        <v>0</v>
      </c>
      <c r="AX272" s="665">
        <v>292</v>
      </c>
      <c r="AY272" s="665">
        <v>272</v>
      </c>
      <c r="AZ272" s="222" t="str">
        <f t="shared" si="71"/>
        <v/>
      </c>
      <c r="BA272" s="222" t="e">
        <f>VLOOKUP(AZ272,'Price list'!AM:AN,2,FALSE)</f>
        <v>#N/A</v>
      </c>
      <c r="BB272" s="222" t="str">
        <f>IF(ISERROR(VLOOKUP(BA272,'Commande Export 2023'!AC:AG,5,FALSE)),"",VLOOKUP(BA272,'Commande Export 2023'!AC:AG,5,FALSE))</f>
        <v/>
      </c>
      <c r="BC272" s="222" t="str">
        <f t="shared" si="72"/>
        <v>Ouest Batteries</v>
      </c>
    </row>
    <row r="273" spans="28:55" x14ac:dyDescent="0.35">
      <c r="AB273" s="245" t="s">
        <v>1169</v>
      </c>
      <c r="AH273" s="232" t="s">
        <v>538</v>
      </c>
      <c r="AI273" s="222" t="str">
        <f t="shared" si="63"/>
        <v>Commande 4</v>
      </c>
      <c r="AJ273" s="222" t="str">
        <f t="shared" si="64"/>
        <v>P0273</v>
      </c>
      <c r="AK273" s="222" t="e">
        <f>'Commande Export 2023'!AF274</f>
        <v>#N/A</v>
      </c>
      <c r="AL273" s="222" t="str">
        <f t="shared" si="65"/>
        <v>Ouest BatteriesCommande 4</v>
      </c>
      <c r="AM273" s="222" t="e">
        <f>VLOOKUP(AL273,'Commande Export 2023'!AC:AF,4,FALSE)</f>
        <v>#N/A</v>
      </c>
      <c r="AN273" s="222" t="e">
        <f t="shared" si="66"/>
        <v>#N/A</v>
      </c>
      <c r="AO273" s="222" t="str">
        <f t="shared" si="67"/>
        <v/>
      </c>
      <c r="AP273" s="222" t="e">
        <f>VLOOKUP(AO273,'Price list'!AO:AP,2,FALSE)</f>
        <v>#N/A</v>
      </c>
      <c r="AQ273" s="222" t="str">
        <f t="shared" si="68"/>
        <v/>
      </c>
      <c r="AR273" s="222" t="str">
        <f t="shared" si="69"/>
        <v/>
      </c>
      <c r="AS273" s="665" t="str">
        <f t="shared" si="70"/>
        <v/>
      </c>
      <c r="AT273" s="665">
        <f>SUM($AS$1:AS273)</f>
        <v>7</v>
      </c>
      <c r="AU273" s="665" t="s">
        <v>538</v>
      </c>
      <c r="AV273" s="665">
        <f t="shared" si="62"/>
        <v>0</v>
      </c>
      <c r="AW273" s="666">
        <v>0</v>
      </c>
      <c r="AX273" s="665">
        <v>293</v>
      </c>
      <c r="AY273" s="665">
        <v>273</v>
      </c>
      <c r="AZ273" s="222" t="str">
        <f t="shared" si="71"/>
        <v/>
      </c>
      <c r="BA273" s="222" t="e">
        <f>VLOOKUP(AZ273,'Price list'!AM:AN,2,FALSE)</f>
        <v>#N/A</v>
      </c>
      <c r="BB273" s="222" t="str">
        <f>IF(ISERROR(VLOOKUP(BA273,'Commande Export 2023'!AC:AG,5,FALSE)),"",VLOOKUP(BA273,'Commande Export 2023'!AC:AG,5,FALSE))</f>
        <v/>
      </c>
      <c r="BC273" s="222" t="str">
        <f t="shared" si="72"/>
        <v>Ouest Batteries</v>
      </c>
    </row>
    <row r="274" spans="28:55" x14ac:dyDescent="0.35">
      <c r="AB274" s="245" t="s">
        <v>1169</v>
      </c>
      <c r="AH274" s="232" t="s">
        <v>539</v>
      </c>
      <c r="AI274" s="222" t="str">
        <f t="shared" si="63"/>
        <v>Commande 4</v>
      </c>
      <c r="AJ274" s="222" t="str">
        <f t="shared" si="64"/>
        <v>P0274</v>
      </c>
      <c r="AK274" s="222" t="e">
        <f>'Commande Export 2023'!AF275</f>
        <v>#N/A</v>
      </c>
      <c r="AL274" s="222" t="str">
        <f t="shared" si="65"/>
        <v>Ouest BatteriesCommande 4</v>
      </c>
      <c r="AM274" s="222" t="e">
        <f>VLOOKUP(AL274,'Commande Export 2023'!AC:AF,4,FALSE)</f>
        <v>#N/A</v>
      </c>
      <c r="AN274" s="222" t="e">
        <f t="shared" si="66"/>
        <v>#N/A</v>
      </c>
      <c r="AO274" s="222" t="str">
        <f t="shared" si="67"/>
        <v/>
      </c>
      <c r="AP274" s="222" t="e">
        <f>VLOOKUP(AO274,'Price list'!AO:AP,2,FALSE)</f>
        <v>#N/A</v>
      </c>
      <c r="AQ274" s="222" t="str">
        <f t="shared" si="68"/>
        <v/>
      </c>
      <c r="AR274" s="222" t="str">
        <f t="shared" si="69"/>
        <v/>
      </c>
      <c r="AS274" s="665" t="str">
        <f t="shared" si="70"/>
        <v/>
      </c>
      <c r="AT274" s="665">
        <f>SUM($AS$1:AS274)</f>
        <v>7</v>
      </c>
      <c r="AU274" s="665" t="s">
        <v>539</v>
      </c>
      <c r="AV274" s="665">
        <f t="shared" si="62"/>
        <v>0</v>
      </c>
      <c r="AW274" s="666">
        <v>0</v>
      </c>
      <c r="AX274" s="665">
        <v>294</v>
      </c>
      <c r="AY274" s="665">
        <v>274</v>
      </c>
      <c r="AZ274" s="222" t="str">
        <f t="shared" si="71"/>
        <v/>
      </c>
      <c r="BA274" s="222" t="e">
        <f>VLOOKUP(AZ274,'Price list'!AM:AN,2,FALSE)</f>
        <v>#N/A</v>
      </c>
      <c r="BB274" s="222" t="str">
        <f>IF(ISERROR(VLOOKUP(BA274,'Commande Export 2023'!AC:AG,5,FALSE)),"",VLOOKUP(BA274,'Commande Export 2023'!AC:AG,5,FALSE))</f>
        <v/>
      </c>
      <c r="BC274" s="222" t="str">
        <f t="shared" si="72"/>
        <v>Ouest Batteries</v>
      </c>
    </row>
    <row r="275" spans="28:55" x14ac:dyDescent="0.35">
      <c r="AB275" s="245" t="s">
        <v>1169</v>
      </c>
      <c r="AH275" s="232" t="s">
        <v>540</v>
      </c>
      <c r="AI275" s="222" t="str">
        <f t="shared" si="63"/>
        <v>Commande 4</v>
      </c>
      <c r="AJ275" s="222" t="str">
        <f t="shared" si="64"/>
        <v>P0275</v>
      </c>
      <c r="AK275" s="222" t="e">
        <f>'Commande Export 2023'!AF276</f>
        <v>#N/A</v>
      </c>
      <c r="AL275" s="222" t="str">
        <f t="shared" si="65"/>
        <v>Ouest BatteriesCommande 4</v>
      </c>
      <c r="AM275" s="222" t="e">
        <f>VLOOKUP(AL275,'Commande Export 2023'!AC:AF,4,FALSE)</f>
        <v>#N/A</v>
      </c>
      <c r="AN275" s="222" t="e">
        <f t="shared" si="66"/>
        <v>#N/A</v>
      </c>
      <c r="AO275" s="222" t="str">
        <f t="shared" si="67"/>
        <v/>
      </c>
      <c r="AP275" s="222" t="e">
        <f>VLOOKUP(AO275,'Price list'!AO:AP,2,FALSE)</f>
        <v>#N/A</v>
      </c>
      <c r="AQ275" s="222" t="str">
        <f t="shared" si="68"/>
        <v/>
      </c>
      <c r="AR275" s="222" t="str">
        <f t="shared" si="69"/>
        <v/>
      </c>
      <c r="AS275" s="665" t="str">
        <f t="shared" si="70"/>
        <v/>
      </c>
      <c r="AT275" s="665">
        <f>SUM($AS$1:AS275)</f>
        <v>7</v>
      </c>
      <c r="AU275" s="665" t="s">
        <v>540</v>
      </c>
      <c r="AV275" s="665">
        <f t="shared" si="62"/>
        <v>0</v>
      </c>
      <c r="AW275" s="666">
        <v>0</v>
      </c>
      <c r="AX275" s="665">
        <v>295</v>
      </c>
      <c r="AY275" s="665">
        <v>275</v>
      </c>
      <c r="AZ275" s="222" t="str">
        <f t="shared" si="71"/>
        <v/>
      </c>
      <c r="BA275" s="222" t="e">
        <f>VLOOKUP(AZ275,'Price list'!AM:AN,2,FALSE)</f>
        <v>#N/A</v>
      </c>
      <c r="BB275" s="222" t="str">
        <f>IF(ISERROR(VLOOKUP(BA275,'Commande Export 2023'!AC:AG,5,FALSE)),"",VLOOKUP(BA275,'Commande Export 2023'!AC:AG,5,FALSE))</f>
        <v/>
      </c>
      <c r="BC275" s="222" t="str">
        <f t="shared" si="72"/>
        <v>Ouest Batteries</v>
      </c>
    </row>
    <row r="276" spans="28:55" x14ac:dyDescent="0.35">
      <c r="AB276" s="245" t="s">
        <v>1169</v>
      </c>
      <c r="AH276" s="232" t="s">
        <v>541</v>
      </c>
      <c r="AI276" s="222" t="str">
        <f t="shared" si="63"/>
        <v>Commande 4</v>
      </c>
      <c r="AJ276" s="222" t="str">
        <f t="shared" si="64"/>
        <v>P0276</v>
      </c>
      <c r="AK276" s="222" t="e">
        <f>'Commande Export 2023'!AF277</f>
        <v>#N/A</v>
      </c>
      <c r="AL276" s="222" t="str">
        <f t="shared" si="65"/>
        <v>Ouest BatteriesCommande 4</v>
      </c>
      <c r="AM276" s="222" t="e">
        <f>VLOOKUP(AL276,'Commande Export 2023'!AC:AF,4,FALSE)</f>
        <v>#N/A</v>
      </c>
      <c r="AN276" s="222" t="e">
        <f t="shared" si="66"/>
        <v>#N/A</v>
      </c>
      <c r="AO276" s="222" t="str">
        <f t="shared" si="67"/>
        <v/>
      </c>
      <c r="AP276" s="222" t="e">
        <f>VLOOKUP(AO276,'Price list'!AO:AP,2,FALSE)</f>
        <v>#N/A</v>
      </c>
      <c r="AQ276" s="222" t="str">
        <f t="shared" si="68"/>
        <v/>
      </c>
      <c r="AR276" s="222" t="str">
        <f t="shared" si="69"/>
        <v/>
      </c>
      <c r="AS276" s="665" t="str">
        <f t="shared" si="70"/>
        <v/>
      </c>
      <c r="AT276" s="665">
        <f>SUM($AS$1:AS276)</f>
        <v>7</v>
      </c>
      <c r="AU276" s="665" t="s">
        <v>541</v>
      </c>
      <c r="AV276" s="665">
        <f t="shared" si="62"/>
        <v>0</v>
      </c>
      <c r="AW276" s="666">
        <v>0</v>
      </c>
      <c r="AX276" s="665">
        <v>296</v>
      </c>
      <c r="AY276" s="665">
        <v>276</v>
      </c>
      <c r="AZ276" s="222" t="str">
        <f t="shared" si="71"/>
        <v/>
      </c>
      <c r="BA276" s="222" t="e">
        <f>VLOOKUP(AZ276,'Price list'!AM:AN,2,FALSE)</f>
        <v>#N/A</v>
      </c>
      <c r="BB276" s="222" t="str">
        <f>IF(ISERROR(VLOOKUP(BA276,'Commande Export 2023'!AC:AG,5,FALSE)),"",VLOOKUP(BA276,'Commande Export 2023'!AC:AG,5,FALSE))</f>
        <v/>
      </c>
      <c r="BC276" s="222" t="str">
        <f t="shared" si="72"/>
        <v>Ouest Batteries</v>
      </c>
    </row>
    <row r="277" spans="28:55" x14ac:dyDescent="0.35">
      <c r="AB277" s="245" t="s">
        <v>1169</v>
      </c>
      <c r="AH277" s="232" t="s">
        <v>542</v>
      </c>
      <c r="AI277" s="222" t="str">
        <f t="shared" si="63"/>
        <v>Commande 4</v>
      </c>
      <c r="AJ277" s="222" t="str">
        <f t="shared" si="64"/>
        <v>P0277</v>
      </c>
      <c r="AK277" s="222" t="e">
        <f>'Commande Export 2023'!AF278</f>
        <v>#N/A</v>
      </c>
      <c r="AL277" s="222" t="str">
        <f t="shared" si="65"/>
        <v>Ouest BatteriesCommande 4</v>
      </c>
      <c r="AM277" s="222" t="e">
        <f>VLOOKUP(AL277,'Commande Export 2023'!AC:AF,4,FALSE)</f>
        <v>#N/A</v>
      </c>
      <c r="AN277" s="222" t="e">
        <f t="shared" si="66"/>
        <v>#N/A</v>
      </c>
      <c r="AO277" s="222" t="str">
        <f t="shared" si="67"/>
        <v/>
      </c>
      <c r="AP277" s="222" t="e">
        <f>VLOOKUP(AO277,'Price list'!AO:AP,2,FALSE)</f>
        <v>#N/A</v>
      </c>
      <c r="AQ277" s="222" t="str">
        <f t="shared" si="68"/>
        <v/>
      </c>
      <c r="AR277" s="222" t="str">
        <f t="shared" si="69"/>
        <v/>
      </c>
      <c r="AS277" s="665" t="str">
        <f t="shared" si="70"/>
        <v/>
      </c>
      <c r="AT277" s="665">
        <f>SUM($AS$1:AS277)</f>
        <v>7</v>
      </c>
      <c r="AU277" s="665" t="s">
        <v>542</v>
      </c>
      <c r="AV277" s="665">
        <f t="shared" si="62"/>
        <v>0</v>
      </c>
      <c r="AW277" s="666">
        <v>0</v>
      </c>
      <c r="AX277" s="665">
        <v>297</v>
      </c>
      <c r="AY277" s="665">
        <v>277</v>
      </c>
      <c r="AZ277" s="222" t="str">
        <f t="shared" si="71"/>
        <v/>
      </c>
      <c r="BA277" s="222" t="e">
        <f>VLOOKUP(AZ277,'Price list'!AM:AN,2,FALSE)</f>
        <v>#N/A</v>
      </c>
      <c r="BB277" s="222" t="str">
        <f>IF(ISERROR(VLOOKUP(BA277,'Commande Export 2023'!AC:AG,5,FALSE)),"",VLOOKUP(BA277,'Commande Export 2023'!AC:AG,5,FALSE))</f>
        <v/>
      </c>
      <c r="BC277" s="222" t="str">
        <f t="shared" si="72"/>
        <v>Ouest Batteries</v>
      </c>
    </row>
    <row r="278" spans="28:55" x14ac:dyDescent="0.35">
      <c r="AB278" s="245" t="s">
        <v>1169</v>
      </c>
      <c r="AH278" s="232" t="s">
        <v>543</v>
      </c>
      <c r="AI278" s="222" t="str">
        <f t="shared" si="63"/>
        <v>Commande 4</v>
      </c>
      <c r="AJ278" s="222" t="str">
        <f t="shared" si="64"/>
        <v>P0278</v>
      </c>
      <c r="AK278" s="222" t="e">
        <f>'Commande Export 2023'!AF279</f>
        <v>#REF!</v>
      </c>
      <c r="AL278" s="222" t="str">
        <f t="shared" si="65"/>
        <v>Ouest BatteriesCommande 4</v>
      </c>
      <c r="AM278" s="222" t="e">
        <f>VLOOKUP(AL278,'Commande Export 2023'!AC:AF,4,FALSE)</f>
        <v>#N/A</v>
      </c>
      <c r="AN278" s="222" t="e">
        <f t="shared" si="66"/>
        <v>#N/A</v>
      </c>
      <c r="AO278" s="222" t="str">
        <f t="shared" si="67"/>
        <v/>
      </c>
      <c r="AP278" s="222" t="e">
        <f>VLOOKUP(AO278,'Price list'!AO:AP,2,FALSE)</f>
        <v>#N/A</v>
      </c>
      <c r="AQ278" s="222" t="str">
        <f t="shared" si="68"/>
        <v/>
      </c>
      <c r="AR278" s="222" t="str">
        <f t="shared" si="69"/>
        <v/>
      </c>
      <c r="AS278" s="665" t="str">
        <f t="shared" si="70"/>
        <v/>
      </c>
      <c r="AT278" s="665">
        <f>SUM($AS$1:AS278)</f>
        <v>7</v>
      </c>
      <c r="AU278" s="665" t="s">
        <v>543</v>
      </c>
      <c r="AV278" s="665">
        <f t="shared" si="62"/>
        <v>0</v>
      </c>
      <c r="AW278" s="666">
        <v>0</v>
      </c>
      <c r="AX278" s="665">
        <v>298</v>
      </c>
      <c r="AY278" s="665">
        <v>278</v>
      </c>
      <c r="AZ278" s="222" t="str">
        <f t="shared" si="71"/>
        <v/>
      </c>
      <c r="BA278" s="222" t="e">
        <f>VLOOKUP(AZ278,'Price list'!AM:AN,2,FALSE)</f>
        <v>#N/A</v>
      </c>
      <c r="BB278" s="222" t="str">
        <f>IF(ISERROR(VLOOKUP(BA278,'Commande Export 2023'!AC:AG,5,FALSE)),"",VLOOKUP(BA278,'Commande Export 2023'!AC:AG,5,FALSE))</f>
        <v/>
      </c>
      <c r="BC278" s="222" t="str">
        <f t="shared" si="72"/>
        <v>Ouest Batteries</v>
      </c>
    </row>
    <row r="279" spans="28:55" x14ac:dyDescent="0.35">
      <c r="AB279" s="245" t="s">
        <v>1169</v>
      </c>
      <c r="AH279" s="232" t="s">
        <v>544</v>
      </c>
      <c r="AI279" s="222" t="str">
        <f t="shared" si="63"/>
        <v>Commande 4</v>
      </c>
      <c r="AJ279" s="222" t="str">
        <f t="shared" si="64"/>
        <v>P0279</v>
      </c>
      <c r="AK279" s="222" t="e">
        <f>'Commande Export 2023'!AF280</f>
        <v>#REF!</v>
      </c>
      <c r="AL279" s="222" t="str">
        <f t="shared" si="65"/>
        <v>Ouest BatteriesCommande 4</v>
      </c>
      <c r="AM279" s="222" t="e">
        <f>VLOOKUP(AL279,'Commande Export 2023'!AC:AF,4,FALSE)</f>
        <v>#N/A</v>
      </c>
      <c r="AN279" s="222" t="e">
        <f t="shared" si="66"/>
        <v>#N/A</v>
      </c>
      <c r="AO279" s="222" t="str">
        <f t="shared" si="67"/>
        <v/>
      </c>
      <c r="AP279" s="222" t="e">
        <f>VLOOKUP(AO279,'Price list'!AO:AP,2,FALSE)</f>
        <v>#N/A</v>
      </c>
      <c r="AQ279" s="222" t="str">
        <f t="shared" si="68"/>
        <v/>
      </c>
      <c r="AR279" s="222" t="str">
        <f t="shared" si="69"/>
        <v/>
      </c>
      <c r="AS279" s="665" t="str">
        <f t="shared" si="70"/>
        <v/>
      </c>
      <c r="AT279" s="665">
        <f>SUM($AS$1:AS279)</f>
        <v>7</v>
      </c>
      <c r="AU279" s="665" t="s">
        <v>544</v>
      </c>
      <c r="AV279" s="665">
        <f t="shared" si="62"/>
        <v>0</v>
      </c>
      <c r="AW279" s="666">
        <v>0</v>
      </c>
      <c r="AX279" s="665">
        <v>299</v>
      </c>
      <c r="AY279" s="665">
        <v>279</v>
      </c>
      <c r="AZ279" s="222" t="str">
        <f t="shared" si="71"/>
        <v/>
      </c>
      <c r="BA279" s="222" t="e">
        <f>VLOOKUP(AZ279,'Price list'!AM:AN,2,FALSE)</f>
        <v>#N/A</v>
      </c>
      <c r="BB279" s="222" t="str">
        <f>IF(ISERROR(VLOOKUP(BA279,'Commande Export 2023'!AC:AG,5,FALSE)),"",VLOOKUP(BA279,'Commande Export 2023'!AC:AG,5,FALSE))</f>
        <v/>
      </c>
      <c r="BC279" s="222" t="str">
        <f t="shared" si="72"/>
        <v>Ouest Batteries</v>
      </c>
    </row>
    <row r="280" spans="28:55" x14ac:dyDescent="0.35">
      <c r="AB280" s="245" t="s">
        <v>1169</v>
      </c>
      <c r="AH280" s="232" t="s">
        <v>545</v>
      </c>
      <c r="AI280" s="222" t="str">
        <f t="shared" si="63"/>
        <v>Commande 4</v>
      </c>
      <c r="AJ280" s="222" t="str">
        <f t="shared" si="64"/>
        <v>P0280</v>
      </c>
      <c r="AK280" s="222" t="e">
        <f>'Commande Export 2023'!AF281</f>
        <v>#REF!</v>
      </c>
      <c r="AL280" s="222" t="str">
        <f t="shared" si="65"/>
        <v>Ouest BatteriesCommande 4</v>
      </c>
      <c r="AM280" s="222" t="e">
        <f>VLOOKUP(AL280,'Commande Export 2023'!AC:AF,4,FALSE)</f>
        <v>#N/A</v>
      </c>
      <c r="AN280" s="222" t="e">
        <f t="shared" si="66"/>
        <v>#N/A</v>
      </c>
      <c r="AO280" s="222" t="str">
        <f t="shared" si="67"/>
        <v/>
      </c>
      <c r="AP280" s="222" t="e">
        <f>VLOOKUP(AO280,'Price list'!AO:AP,2,FALSE)</f>
        <v>#N/A</v>
      </c>
      <c r="AQ280" s="222" t="str">
        <f t="shared" si="68"/>
        <v/>
      </c>
      <c r="AR280" s="222" t="str">
        <f t="shared" si="69"/>
        <v/>
      </c>
      <c r="AS280" s="665" t="str">
        <f t="shared" si="70"/>
        <v/>
      </c>
      <c r="AT280" s="665">
        <f>SUM($AS$1:AS280)</f>
        <v>7</v>
      </c>
      <c r="AU280" s="665" t="s">
        <v>545</v>
      </c>
      <c r="AV280" s="665">
        <f t="shared" si="62"/>
        <v>0</v>
      </c>
      <c r="AW280" s="666">
        <v>0</v>
      </c>
      <c r="AX280" s="665">
        <v>300</v>
      </c>
      <c r="AY280" s="665">
        <v>280</v>
      </c>
      <c r="AZ280" s="222" t="str">
        <f t="shared" si="71"/>
        <v/>
      </c>
      <c r="BA280" s="222" t="e">
        <f>VLOOKUP(AZ280,'Price list'!AM:AN,2,FALSE)</f>
        <v>#N/A</v>
      </c>
      <c r="BB280" s="222" t="str">
        <f>IF(ISERROR(VLOOKUP(BA280,'Commande Export 2023'!AC:AG,5,FALSE)),"",VLOOKUP(BA280,'Commande Export 2023'!AC:AG,5,FALSE))</f>
        <v/>
      </c>
      <c r="BC280" s="222" t="str">
        <f t="shared" si="72"/>
        <v>Ouest Batteries</v>
      </c>
    </row>
    <row r="281" spans="28:55" x14ac:dyDescent="0.35">
      <c r="AB281" s="245" t="s">
        <v>1169</v>
      </c>
      <c r="AH281" s="232" t="s">
        <v>546</v>
      </c>
      <c r="AI281" s="222" t="str">
        <f t="shared" si="63"/>
        <v>Commande 4</v>
      </c>
      <c r="AJ281" s="222" t="str">
        <f t="shared" si="64"/>
        <v>P0281</v>
      </c>
      <c r="AK281" s="222" t="e">
        <f>'Commande Export 2023'!AF282</f>
        <v>#REF!</v>
      </c>
      <c r="AL281" s="222" t="str">
        <f t="shared" si="65"/>
        <v>Ouest BatteriesCommande 4</v>
      </c>
      <c r="AM281" s="222" t="e">
        <f>VLOOKUP(AL281,'Commande Export 2023'!AC:AF,4,FALSE)</f>
        <v>#N/A</v>
      </c>
      <c r="AN281" s="222" t="e">
        <f t="shared" si="66"/>
        <v>#N/A</v>
      </c>
      <c r="AO281" s="222" t="str">
        <f t="shared" si="67"/>
        <v/>
      </c>
      <c r="AP281" s="222" t="e">
        <f>VLOOKUP(AO281,'Price list'!AO:AP,2,FALSE)</f>
        <v>#N/A</v>
      </c>
      <c r="AQ281" s="222" t="str">
        <f t="shared" si="68"/>
        <v/>
      </c>
      <c r="AR281" s="222" t="str">
        <f t="shared" si="69"/>
        <v/>
      </c>
      <c r="AS281" s="665" t="str">
        <f t="shared" si="70"/>
        <v/>
      </c>
      <c r="AT281" s="665">
        <f>SUM($AS$1:AS281)</f>
        <v>7</v>
      </c>
      <c r="AU281" s="665" t="s">
        <v>546</v>
      </c>
      <c r="AV281" s="665">
        <f t="shared" si="62"/>
        <v>0</v>
      </c>
      <c r="AW281" s="666">
        <v>0</v>
      </c>
      <c r="AX281" s="665">
        <v>301</v>
      </c>
      <c r="AY281" s="665">
        <v>281</v>
      </c>
      <c r="AZ281" s="222" t="str">
        <f t="shared" si="71"/>
        <v/>
      </c>
      <c r="BA281" s="222" t="e">
        <f>VLOOKUP(AZ281,'Price list'!AM:AN,2,FALSE)</f>
        <v>#N/A</v>
      </c>
      <c r="BB281" s="222" t="str">
        <f>IF(ISERROR(VLOOKUP(BA281,'Commande Export 2023'!AC:AG,5,FALSE)),"",VLOOKUP(BA281,'Commande Export 2023'!AC:AG,5,FALSE))</f>
        <v/>
      </c>
      <c r="BC281" s="222" t="str">
        <f t="shared" si="72"/>
        <v>Ouest Batteries</v>
      </c>
    </row>
    <row r="282" spans="28:55" x14ac:dyDescent="0.35">
      <c r="AB282" s="245" t="s">
        <v>1169</v>
      </c>
      <c r="AH282" s="232" t="s">
        <v>547</v>
      </c>
      <c r="AI282" s="222" t="str">
        <f t="shared" si="63"/>
        <v>Commande 4</v>
      </c>
      <c r="AJ282" s="222" t="str">
        <f t="shared" si="64"/>
        <v>P0282</v>
      </c>
      <c r="AK282" s="222" t="e">
        <f>'Commande Export 2023'!AF283</f>
        <v>#REF!</v>
      </c>
      <c r="AL282" s="222" t="str">
        <f t="shared" si="65"/>
        <v>Ouest BatteriesCommande 4</v>
      </c>
      <c r="AM282" s="222" t="e">
        <f>VLOOKUP(AL282,'Commande Export 2023'!AC:AF,4,FALSE)</f>
        <v>#N/A</v>
      </c>
      <c r="AN282" s="222" t="e">
        <f t="shared" si="66"/>
        <v>#N/A</v>
      </c>
      <c r="AO282" s="222" t="str">
        <f t="shared" si="67"/>
        <v/>
      </c>
      <c r="AP282" s="222" t="e">
        <f>VLOOKUP(AO282,'Price list'!AO:AP,2,FALSE)</f>
        <v>#N/A</v>
      </c>
      <c r="AQ282" s="222" t="str">
        <f t="shared" si="68"/>
        <v/>
      </c>
      <c r="AR282" s="222" t="str">
        <f t="shared" si="69"/>
        <v/>
      </c>
      <c r="AS282" s="665" t="str">
        <f t="shared" si="70"/>
        <v/>
      </c>
      <c r="AT282" s="665">
        <f>SUM($AS$1:AS282)</f>
        <v>7</v>
      </c>
      <c r="AU282" s="665" t="s">
        <v>547</v>
      </c>
      <c r="AV282" s="665">
        <f t="shared" si="62"/>
        <v>0</v>
      </c>
      <c r="AW282" s="666">
        <v>0</v>
      </c>
      <c r="AX282" s="665">
        <v>302</v>
      </c>
      <c r="AY282" s="665">
        <v>282</v>
      </c>
      <c r="AZ282" s="222" t="str">
        <f t="shared" si="71"/>
        <v/>
      </c>
      <c r="BA282" s="222" t="e">
        <f>VLOOKUP(AZ282,'Price list'!AM:AN,2,FALSE)</f>
        <v>#N/A</v>
      </c>
      <c r="BB282" s="222" t="str">
        <f>IF(ISERROR(VLOOKUP(BA282,'Commande Export 2023'!AC:AG,5,FALSE)),"",VLOOKUP(BA282,'Commande Export 2023'!AC:AG,5,FALSE))</f>
        <v/>
      </c>
      <c r="BC282" s="222" t="str">
        <f t="shared" si="72"/>
        <v>Ouest Batteries</v>
      </c>
    </row>
    <row r="283" spans="28:55" x14ac:dyDescent="0.35">
      <c r="AB283" s="245" t="s">
        <v>1169</v>
      </c>
      <c r="AH283" s="232" t="s">
        <v>548</v>
      </c>
      <c r="AI283" s="222" t="str">
        <f t="shared" si="63"/>
        <v>Commande 4</v>
      </c>
      <c r="AJ283" s="222" t="str">
        <f t="shared" si="64"/>
        <v>P0283</v>
      </c>
      <c r="AK283" s="222" t="e">
        <f>'Commande Export 2023'!AF284</f>
        <v>#REF!</v>
      </c>
      <c r="AL283" s="222" t="str">
        <f t="shared" si="65"/>
        <v>Ouest BatteriesCommande 4</v>
      </c>
      <c r="AM283" s="222" t="e">
        <f>VLOOKUP(AL283,'Commande Export 2023'!AC:AF,4,FALSE)</f>
        <v>#N/A</v>
      </c>
      <c r="AN283" s="222" t="e">
        <f t="shared" si="66"/>
        <v>#N/A</v>
      </c>
      <c r="AO283" s="222" t="str">
        <f t="shared" si="67"/>
        <v/>
      </c>
      <c r="AP283" s="222" t="e">
        <f>VLOOKUP(AO283,'Price list'!AO:AP,2,FALSE)</f>
        <v>#N/A</v>
      </c>
      <c r="AQ283" s="222" t="str">
        <f t="shared" si="68"/>
        <v/>
      </c>
      <c r="AR283" s="222" t="str">
        <f t="shared" si="69"/>
        <v/>
      </c>
      <c r="AS283" s="665" t="str">
        <f t="shared" si="70"/>
        <v/>
      </c>
      <c r="AT283" s="665">
        <f>SUM($AS$1:AS283)</f>
        <v>7</v>
      </c>
      <c r="AU283" s="665" t="s">
        <v>548</v>
      </c>
      <c r="AV283" s="665">
        <f t="shared" si="62"/>
        <v>0</v>
      </c>
      <c r="AW283" s="666">
        <v>0</v>
      </c>
      <c r="AX283" s="665">
        <v>303</v>
      </c>
      <c r="AY283" s="665">
        <v>283</v>
      </c>
      <c r="AZ283" s="222" t="str">
        <f t="shared" si="71"/>
        <v/>
      </c>
      <c r="BA283" s="222" t="e">
        <f>VLOOKUP(AZ283,'Price list'!AM:AN,2,FALSE)</f>
        <v>#N/A</v>
      </c>
      <c r="BB283" s="222" t="str">
        <f>IF(ISERROR(VLOOKUP(BA283,'Commande Export 2023'!AC:AG,5,FALSE)),"",VLOOKUP(BA283,'Commande Export 2023'!AC:AG,5,FALSE))</f>
        <v/>
      </c>
      <c r="BC283" s="222" t="str">
        <f t="shared" si="72"/>
        <v>Ouest Batteries</v>
      </c>
    </row>
    <row r="284" spans="28:55" x14ac:dyDescent="0.35">
      <c r="AB284" s="245" t="s">
        <v>1169</v>
      </c>
      <c r="AH284" s="232" t="s">
        <v>549</v>
      </c>
      <c r="AI284" s="222" t="str">
        <f t="shared" si="63"/>
        <v>Commande 4</v>
      </c>
      <c r="AJ284" s="222" t="str">
        <f t="shared" si="64"/>
        <v>P0284</v>
      </c>
      <c r="AK284" s="222" t="e">
        <f>'Commande Export 2023'!AF285</f>
        <v>#N/A</v>
      </c>
      <c r="AL284" s="222" t="str">
        <f t="shared" si="65"/>
        <v>Ouest BatteriesCommande 4</v>
      </c>
      <c r="AM284" s="222" t="e">
        <f>VLOOKUP(AL284,'Commande Export 2023'!AC:AF,4,FALSE)</f>
        <v>#N/A</v>
      </c>
      <c r="AN284" s="222" t="e">
        <f t="shared" si="66"/>
        <v>#N/A</v>
      </c>
      <c r="AO284" s="222" t="str">
        <f t="shared" si="67"/>
        <v/>
      </c>
      <c r="AP284" s="222" t="e">
        <f>VLOOKUP(AO284,'Price list'!AO:AP,2,FALSE)</f>
        <v>#N/A</v>
      </c>
      <c r="AQ284" s="222" t="str">
        <f t="shared" si="68"/>
        <v/>
      </c>
      <c r="AR284" s="222" t="str">
        <f t="shared" si="69"/>
        <v/>
      </c>
      <c r="AS284" s="665" t="str">
        <f t="shared" si="70"/>
        <v/>
      </c>
      <c r="AT284" s="665">
        <f>SUM($AS$1:AS284)</f>
        <v>7</v>
      </c>
      <c r="AU284" s="665" t="s">
        <v>549</v>
      </c>
      <c r="AV284" s="665">
        <f t="shared" si="62"/>
        <v>0</v>
      </c>
      <c r="AW284" s="666">
        <v>0</v>
      </c>
      <c r="AX284" s="665">
        <v>304</v>
      </c>
      <c r="AY284" s="665">
        <v>284</v>
      </c>
      <c r="AZ284" s="222" t="str">
        <f t="shared" si="71"/>
        <v/>
      </c>
      <c r="BA284" s="222" t="e">
        <f>VLOOKUP(AZ284,'Price list'!AM:AN,2,FALSE)</f>
        <v>#N/A</v>
      </c>
      <c r="BB284" s="222" t="str">
        <f>IF(ISERROR(VLOOKUP(BA284,'Commande Export 2023'!AC:AG,5,FALSE)),"",VLOOKUP(BA284,'Commande Export 2023'!AC:AG,5,FALSE))</f>
        <v/>
      </c>
      <c r="BC284" s="222" t="str">
        <f t="shared" si="72"/>
        <v>Ouest Batteries</v>
      </c>
    </row>
    <row r="285" spans="28:55" x14ac:dyDescent="0.35">
      <c r="AB285" s="245" t="s">
        <v>1169</v>
      </c>
      <c r="AH285" s="232" t="s">
        <v>550</v>
      </c>
      <c r="AI285" s="222" t="str">
        <f t="shared" si="63"/>
        <v>Commande 4</v>
      </c>
      <c r="AJ285" s="222" t="str">
        <f t="shared" si="64"/>
        <v>P0285</v>
      </c>
      <c r="AK285" s="222" t="e">
        <f>'Commande Export 2023'!AF286</f>
        <v>#N/A</v>
      </c>
      <c r="AL285" s="222" t="str">
        <f t="shared" si="65"/>
        <v>Ouest BatteriesCommande 4</v>
      </c>
      <c r="AM285" s="222" t="e">
        <f>VLOOKUP(AL285,'Commande Export 2023'!AC:AF,4,FALSE)</f>
        <v>#N/A</v>
      </c>
      <c r="AN285" s="222" t="e">
        <f t="shared" si="66"/>
        <v>#N/A</v>
      </c>
      <c r="AO285" s="222" t="str">
        <f t="shared" si="67"/>
        <v/>
      </c>
      <c r="AP285" s="222" t="e">
        <f>VLOOKUP(AO285,'Price list'!AO:AP,2,FALSE)</f>
        <v>#N/A</v>
      </c>
      <c r="AQ285" s="222" t="str">
        <f t="shared" si="68"/>
        <v/>
      </c>
      <c r="AR285" s="222" t="str">
        <f t="shared" si="69"/>
        <v/>
      </c>
      <c r="AS285" s="665" t="str">
        <f t="shared" si="70"/>
        <v/>
      </c>
      <c r="AT285" s="665">
        <f>SUM($AS$1:AS285)</f>
        <v>7</v>
      </c>
      <c r="AU285" s="665" t="s">
        <v>550</v>
      </c>
      <c r="AV285" s="665">
        <f t="shared" si="62"/>
        <v>0</v>
      </c>
      <c r="AW285" s="666">
        <v>0</v>
      </c>
      <c r="AX285" s="665">
        <v>305</v>
      </c>
      <c r="AY285" s="665">
        <v>285</v>
      </c>
      <c r="AZ285" s="222" t="str">
        <f t="shared" si="71"/>
        <v/>
      </c>
      <c r="BA285" s="222" t="e">
        <f>VLOOKUP(AZ285,'Price list'!AM:AN,2,FALSE)</f>
        <v>#N/A</v>
      </c>
      <c r="BB285" s="222" t="str">
        <f>IF(ISERROR(VLOOKUP(BA285,'Commande Export 2023'!AC:AG,5,FALSE)),"",VLOOKUP(BA285,'Commande Export 2023'!AC:AG,5,FALSE))</f>
        <v/>
      </c>
      <c r="BC285" s="222" t="str">
        <f t="shared" si="72"/>
        <v>Ouest Batteries</v>
      </c>
    </row>
    <row r="286" spans="28:55" x14ac:dyDescent="0.35">
      <c r="AB286" s="245" t="s">
        <v>1169</v>
      </c>
      <c r="AH286" s="232" t="s">
        <v>551</v>
      </c>
      <c r="AI286" s="222" t="str">
        <f t="shared" si="63"/>
        <v>Commande 4</v>
      </c>
      <c r="AJ286" s="222" t="str">
        <f t="shared" si="64"/>
        <v>P0286</v>
      </c>
      <c r="AK286" s="222" t="e">
        <f>'Commande Export 2023'!AF287</f>
        <v>#N/A</v>
      </c>
      <c r="AL286" s="222" t="str">
        <f t="shared" si="65"/>
        <v>Ouest BatteriesCommande 4</v>
      </c>
      <c r="AM286" s="222" t="e">
        <f>VLOOKUP(AL286,'Commande Export 2023'!AC:AF,4,FALSE)</f>
        <v>#N/A</v>
      </c>
      <c r="AN286" s="222" t="e">
        <f t="shared" si="66"/>
        <v>#N/A</v>
      </c>
      <c r="AO286" s="222" t="str">
        <f t="shared" si="67"/>
        <v/>
      </c>
      <c r="AP286" s="222" t="e">
        <f>VLOOKUP(AO286,'Price list'!AO:AP,2,FALSE)</f>
        <v>#N/A</v>
      </c>
      <c r="AQ286" s="222" t="str">
        <f t="shared" si="68"/>
        <v/>
      </c>
      <c r="AR286" s="222" t="str">
        <f t="shared" si="69"/>
        <v/>
      </c>
      <c r="AS286" s="665" t="str">
        <f t="shared" si="70"/>
        <v/>
      </c>
      <c r="AT286" s="665">
        <f>SUM($AS$1:AS286)</f>
        <v>7</v>
      </c>
      <c r="AU286" s="665" t="s">
        <v>551</v>
      </c>
      <c r="AV286" s="665">
        <f t="shared" si="62"/>
        <v>0</v>
      </c>
      <c r="AW286" s="666">
        <v>0</v>
      </c>
      <c r="AX286" s="665">
        <v>306</v>
      </c>
      <c r="AY286" s="665">
        <v>286</v>
      </c>
      <c r="AZ286" s="222" t="str">
        <f t="shared" si="71"/>
        <v/>
      </c>
      <c r="BA286" s="222" t="e">
        <f>VLOOKUP(AZ286,'Price list'!AM:AN,2,FALSE)</f>
        <v>#N/A</v>
      </c>
      <c r="BB286" s="222" t="str">
        <f>IF(ISERROR(VLOOKUP(BA286,'Commande Export 2023'!AC:AG,5,FALSE)),"",VLOOKUP(BA286,'Commande Export 2023'!AC:AG,5,FALSE))</f>
        <v/>
      </c>
      <c r="BC286" s="222" t="str">
        <f t="shared" si="72"/>
        <v>Ouest Batteries</v>
      </c>
    </row>
    <row r="287" spans="28:55" x14ac:dyDescent="0.35">
      <c r="AB287" s="245" t="s">
        <v>1169</v>
      </c>
      <c r="AH287" s="232" t="s">
        <v>552</v>
      </c>
      <c r="AI287" s="222" t="str">
        <f t="shared" si="63"/>
        <v>Commande 4</v>
      </c>
      <c r="AJ287" s="222" t="str">
        <f t="shared" si="64"/>
        <v>P0287</v>
      </c>
      <c r="AK287" s="222" t="e">
        <f>'Commande Export 2023'!AF288</f>
        <v>#N/A</v>
      </c>
      <c r="AL287" s="222" t="str">
        <f t="shared" si="65"/>
        <v>Ouest BatteriesCommande 4</v>
      </c>
      <c r="AM287" s="222" t="e">
        <f>VLOOKUP(AL287,'Commande Export 2023'!AC:AF,4,FALSE)</f>
        <v>#N/A</v>
      </c>
      <c r="AN287" s="222" t="e">
        <f t="shared" si="66"/>
        <v>#N/A</v>
      </c>
      <c r="AO287" s="222" t="str">
        <f t="shared" si="67"/>
        <v/>
      </c>
      <c r="AP287" s="222" t="e">
        <f>VLOOKUP(AO287,'Price list'!AO:AP,2,FALSE)</f>
        <v>#N/A</v>
      </c>
      <c r="AQ287" s="222" t="str">
        <f t="shared" si="68"/>
        <v/>
      </c>
      <c r="AR287" s="222" t="str">
        <f t="shared" si="69"/>
        <v/>
      </c>
      <c r="AS287" s="665" t="str">
        <f t="shared" si="70"/>
        <v/>
      </c>
      <c r="AT287" s="665">
        <f>SUM($AS$1:AS287)</f>
        <v>7</v>
      </c>
      <c r="AU287" s="665" t="s">
        <v>552</v>
      </c>
      <c r="AV287" s="665">
        <f t="shared" si="62"/>
        <v>0</v>
      </c>
      <c r="AW287" s="666">
        <v>0</v>
      </c>
      <c r="AX287" s="665">
        <v>307</v>
      </c>
      <c r="AY287" s="665">
        <v>287</v>
      </c>
      <c r="AZ287" s="222" t="str">
        <f t="shared" si="71"/>
        <v/>
      </c>
      <c r="BA287" s="222" t="e">
        <f>VLOOKUP(AZ287,'Price list'!AM:AN,2,FALSE)</f>
        <v>#N/A</v>
      </c>
      <c r="BB287" s="222" t="str">
        <f>IF(ISERROR(VLOOKUP(BA287,'Commande Export 2023'!AC:AG,5,FALSE)),"",VLOOKUP(BA287,'Commande Export 2023'!AC:AG,5,FALSE))</f>
        <v/>
      </c>
      <c r="BC287" s="222" t="str">
        <f t="shared" si="72"/>
        <v>Ouest Batteries</v>
      </c>
    </row>
    <row r="288" spans="28:55" x14ac:dyDescent="0.35">
      <c r="AB288" s="245" t="s">
        <v>1169</v>
      </c>
      <c r="AH288" s="232" t="s">
        <v>553</v>
      </c>
      <c r="AI288" s="222" t="str">
        <f t="shared" si="63"/>
        <v>Commande 4</v>
      </c>
      <c r="AJ288" s="222" t="str">
        <f t="shared" si="64"/>
        <v>P0288</v>
      </c>
      <c r="AK288" s="222" t="e">
        <f>'Commande Export 2023'!AF289</f>
        <v>#N/A</v>
      </c>
      <c r="AL288" s="222" t="str">
        <f t="shared" si="65"/>
        <v>Ouest BatteriesCommande 4</v>
      </c>
      <c r="AM288" s="222" t="e">
        <f>VLOOKUP(AL288,'Commande Export 2023'!AC:AF,4,FALSE)</f>
        <v>#N/A</v>
      </c>
      <c r="AN288" s="222" t="e">
        <f t="shared" si="66"/>
        <v>#N/A</v>
      </c>
      <c r="AO288" s="222" t="str">
        <f t="shared" si="67"/>
        <v/>
      </c>
      <c r="AP288" s="222" t="e">
        <f>VLOOKUP(AO288,'Price list'!AO:AP,2,FALSE)</f>
        <v>#N/A</v>
      </c>
      <c r="AQ288" s="222" t="str">
        <f t="shared" si="68"/>
        <v/>
      </c>
      <c r="AR288" s="222" t="str">
        <f t="shared" si="69"/>
        <v/>
      </c>
      <c r="AS288" s="665" t="str">
        <f t="shared" si="70"/>
        <v/>
      </c>
      <c r="AT288" s="665">
        <f>SUM($AS$1:AS288)</f>
        <v>7</v>
      </c>
      <c r="AU288" s="665" t="s">
        <v>553</v>
      </c>
      <c r="AV288" s="665">
        <f t="shared" si="62"/>
        <v>0</v>
      </c>
      <c r="AW288" s="666">
        <v>0</v>
      </c>
      <c r="AX288" s="665">
        <v>308</v>
      </c>
      <c r="AY288" s="665">
        <v>288</v>
      </c>
      <c r="AZ288" s="222" t="str">
        <f t="shared" si="71"/>
        <v/>
      </c>
      <c r="BA288" s="222" t="e">
        <f>VLOOKUP(AZ288,'Price list'!AM:AN,2,FALSE)</f>
        <v>#N/A</v>
      </c>
      <c r="BB288" s="222" t="str">
        <f>IF(ISERROR(VLOOKUP(BA288,'Commande Export 2023'!AC:AG,5,FALSE)),"",VLOOKUP(BA288,'Commande Export 2023'!AC:AG,5,FALSE))</f>
        <v/>
      </c>
      <c r="BC288" s="222" t="str">
        <f t="shared" si="72"/>
        <v>Ouest Batteries</v>
      </c>
    </row>
    <row r="289" spans="28:55" x14ac:dyDescent="0.35">
      <c r="AB289" s="245" t="s">
        <v>1169</v>
      </c>
      <c r="AH289" s="232" t="s">
        <v>554</v>
      </c>
      <c r="AI289" s="222" t="str">
        <f t="shared" si="63"/>
        <v>Commande 4</v>
      </c>
      <c r="AJ289" s="222" t="str">
        <f t="shared" si="64"/>
        <v>P0289</v>
      </c>
      <c r="AK289" s="222" t="e">
        <f>'Commande Export 2023'!AF290</f>
        <v>#N/A</v>
      </c>
      <c r="AL289" s="222" t="str">
        <f t="shared" si="65"/>
        <v>Ouest BatteriesCommande 4</v>
      </c>
      <c r="AM289" s="222" t="e">
        <f>VLOOKUP(AL289,'Commande Export 2023'!AC:AF,4,FALSE)</f>
        <v>#N/A</v>
      </c>
      <c r="AN289" s="222" t="e">
        <f t="shared" si="66"/>
        <v>#N/A</v>
      </c>
      <c r="AO289" s="222" t="str">
        <f t="shared" si="67"/>
        <v/>
      </c>
      <c r="AP289" s="222" t="e">
        <f>VLOOKUP(AO289,'Price list'!AO:AP,2,FALSE)</f>
        <v>#N/A</v>
      </c>
      <c r="AQ289" s="222" t="str">
        <f t="shared" si="68"/>
        <v/>
      </c>
      <c r="AR289" s="222" t="str">
        <f t="shared" si="69"/>
        <v/>
      </c>
      <c r="AS289" s="665" t="str">
        <f t="shared" si="70"/>
        <v/>
      </c>
      <c r="AT289" s="665">
        <f>SUM($AS$1:AS289)</f>
        <v>7</v>
      </c>
      <c r="AU289" s="665" t="s">
        <v>554</v>
      </c>
      <c r="AV289" s="665">
        <f t="shared" si="62"/>
        <v>0</v>
      </c>
      <c r="AW289" s="666">
        <v>0</v>
      </c>
      <c r="AX289" s="665">
        <v>309</v>
      </c>
      <c r="AY289" s="665">
        <v>289</v>
      </c>
      <c r="AZ289" s="222" t="str">
        <f t="shared" si="71"/>
        <v/>
      </c>
      <c r="BA289" s="222" t="e">
        <f>VLOOKUP(AZ289,'Price list'!AM:AN,2,FALSE)</f>
        <v>#N/A</v>
      </c>
      <c r="BB289" s="222" t="str">
        <f>IF(ISERROR(VLOOKUP(BA289,'Commande Export 2023'!AC:AG,5,FALSE)),"",VLOOKUP(BA289,'Commande Export 2023'!AC:AG,5,FALSE))</f>
        <v/>
      </c>
      <c r="BC289" s="222" t="str">
        <f t="shared" si="72"/>
        <v>Ouest Batteries</v>
      </c>
    </row>
    <row r="290" spans="28:55" x14ac:dyDescent="0.35">
      <c r="AB290" s="245" t="s">
        <v>1169</v>
      </c>
      <c r="AH290" s="232" t="s">
        <v>555</v>
      </c>
      <c r="AI290" s="222" t="str">
        <f t="shared" si="63"/>
        <v>Commande 4</v>
      </c>
      <c r="AJ290" s="222" t="str">
        <f t="shared" si="64"/>
        <v>P0290</v>
      </c>
      <c r="AK290" s="222" t="e">
        <f>'Commande Export 2023'!AF291</f>
        <v>#N/A</v>
      </c>
      <c r="AL290" s="222" t="str">
        <f t="shared" si="65"/>
        <v>Ouest BatteriesCommande 4</v>
      </c>
      <c r="AM290" s="222" t="e">
        <f>VLOOKUP(AL290,'Commande Export 2023'!AC:AF,4,FALSE)</f>
        <v>#N/A</v>
      </c>
      <c r="AN290" s="222" t="e">
        <f t="shared" si="66"/>
        <v>#N/A</v>
      </c>
      <c r="AO290" s="222" t="str">
        <f t="shared" si="67"/>
        <v/>
      </c>
      <c r="AP290" s="222" t="e">
        <f>VLOOKUP(AO290,'Price list'!AO:AP,2,FALSE)</f>
        <v>#N/A</v>
      </c>
      <c r="AQ290" s="222" t="str">
        <f t="shared" si="68"/>
        <v/>
      </c>
      <c r="AR290" s="222" t="str">
        <f t="shared" si="69"/>
        <v/>
      </c>
      <c r="AS290" s="665" t="str">
        <f t="shared" si="70"/>
        <v/>
      </c>
      <c r="AT290" s="665">
        <f>SUM($AS$1:AS290)</f>
        <v>7</v>
      </c>
      <c r="AU290" s="665" t="s">
        <v>555</v>
      </c>
      <c r="AV290" s="665">
        <f t="shared" si="62"/>
        <v>0</v>
      </c>
      <c r="AW290" s="666">
        <v>0</v>
      </c>
      <c r="AX290" s="665">
        <v>310</v>
      </c>
      <c r="AY290" s="665">
        <v>290</v>
      </c>
      <c r="AZ290" s="222" t="str">
        <f t="shared" si="71"/>
        <v/>
      </c>
      <c r="BA290" s="222" t="e">
        <f>VLOOKUP(AZ290,'Price list'!AM:AN,2,FALSE)</f>
        <v>#N/A</v>
      </c>
      <c r="BB290" s="222" t="str">
        <f>IF(ISERROR(VLOOKUP(BA290,'Commande Export 2023'!AC:AG,5,FALSE)),"",VLOOKUP(BA290,'Commande Export 2023'!AC:AG,5,FALSE))</f>
        <v/>
      </c>
      <c r="BC290" s="222" t="str">
        <f t="shared" si="72"/>
        <v>Ouest Batteries</v>
      </c>
    </row>
    <row r="291" spans="28:55" x14ac:dyDescent="0.35">
      <c r="AB291" s="245" t="s">
        <v>1169</v>
      </c>
      <c r="AH291" s="232" t="s">
        <v>556</v>
      </c>
      <c r="AI291" s="222" t="str">
        <f t="shared" si="63"/>
        <v>Commande 4</v>
      </c>
      <c r="AJ291" s="222" t="str">
        <f t="shared" si="64"/>
        <v>P0291</v>
      </c>
      <c r="AK291" s="222" t="e">
        <f>'Commande Export 2023'!AF292</f>
        <v>#N/A</v>
      </c>
      <c r="AL291" s="222" t="str">
        <f t="shared" si="65"/>
        <v>Ouest BatteriesCommande 4</v>
      </c>
      <c r="AM291" s="222" t="e">
        <f>VLOOKUP(AL291,'Commande Export 2023'!AC:AF,4,FALSE)</f>
        <v>#N/A</v>
      </c>
      <c r="AN291" s="222" t="e">
        <f t="shared" si="66"/>
        <v>#N/A</v>
      </c>
      <c r="AO291" s="222" t="str">
        <f t="shared" si="67"/>
        <v/>
      </c>
      <c r="AP291" s="222" t="e">
        <f>VLOOKUP(AO291,'Price list'!AO:AP,2,FALSE)</f>
        <v>#N/A</v>
      </c>
      <c r="AQ291" s="222" t="str">
        <f t="shared" si="68"/>
        <v/>
      </c>
      <c r="AR291" s="222" t="str">
        <f t="shared" si="69"/>
        <v/>
      </c>
      <c r="AS291" s="665" t="str">
        <f t="shared" si="70"/>
        <v/>
      </c>
      <c r="AT291" s="665">
        <f>SUM($AS$1:AS291)</f>
        <v>7</v>
      </c>
      <c r="AU291" s="665" t="s">
        <v>556</v>
      </c>
      <c r="AV291" s="665">
        <f t="shared" si="62"/>
        <v>0</v>
      </c>
      <c r="AW291" s="666">
        <v>0</v>
      </c>
      <c r="AX291" s="665">
        <v>311</v>
      </c>
      <c r="AY291" s="665">
        <v>291</v>
      </c>
      <c r="AZ291" s="222" t="str">
        <f t="shared" si="71"/>
        <v/>
      </c>
      <c r="BA291" s="222" t="e">
        <f>VLOOKUP(AZ291,'Price list'!AM:AN,2,FALSE)</f>
        <v>#N/A</v>
      </c>
      <c r="BB291" s="222" t="str">
        <f>IF(ISERROR(VLOOKUP(BA291,'Commande Export 2023'!AC:AG,5,FALSE)),"",VLOOKUP(BA291,'Commande Export 2023'!AC:AG,5,FALSE))</f>
        <v/>
      </c>
      <c r="BC291" s="222" t="str">
        <f t="shared" si="72"/>
        <v>Ouest Batteries</v>
      </c>
    </row>
    <row r="292" spans="28:55" x14ac:dyDescent="0.35">
      <c r="AB292" s="245" t="s">
        <v>1169</v>
      </c>
      <c r="AH292" s="232" t="s">
        <v>557</v>
      </c>
      <c r="AI292" s="222" t="str">
        <f t="shared" si="63"/>
        <v>Commande 4</v>
      </c>
      <c r="AJ292" s="222" t="str">
        <f t="shared" si="64"/>
        <v>P0292</v>
      </c>
      <c r="AK292" s="222" t="e">
        <f>'Commande Export 2023'!AF293</f>
        <v>#N/A</v>
      </c>
      <c r="AL292" s="222" t="str">
        <f t="shared" si="65"/>
        <v>Ouest BatteriesCommande 4</v>
      </c>
      <c r="AM292" s="222" t="e">
        <f>VLOOKUP(AL292,'Commande Export 2023'!AC:AF,4,FALSE)</f>
        <v>#N/A</v>
      </c>
      <c r="AN292" s="222" t="e">
        <f t="shared" si="66"/>
        <v>#N/A</v>
      </c>
      <c r="AO292" s="222" t="str">
        <f t="shared" si="67"/>
        <v/>
      </c>
      <c r="AP292" s="222" t="e">
        <f>VLOOKUP(AO292,'Price list'!AO:AP,2,FALSE)</f>
        <v>#N/A</v>
      </c>
      <c r="AQ292" s="222" t="str">
        <f t="shared" si="68"/>
        <v/>
      </c>
      <c r="AR292" s="222" t="str">
        <f t="shared" si="69"/>
        <v/>
      </c>
      <c r="AS292" s="665" t="str">
        <f t="shared" si="70"/>
        <v/>
      </c>
      <c r="AT292" s="665">
        <f>SUM($AS$1:AS292)</f>
        <v>7</v>
      </c>
      <c r="AU292" s="665" t="s">
        <v>557</v>
      </c>
      <c r="AV292" s="665">
        <f t="shared" si="62"/>
        <v>0</v>
      </c>
      <c r="AW292" s="666">
        <v>0</v>
      </c>
      <c r="AX292" s="665">
        <v>312</v>
      </c>
      <c r="AY292" s="665">
        <v>292</v>
      </c>
      <c r="AZ292" s="222" t="str">
        <f t="shared" si="71"/>
        <v/>
      </c>
      <c r="BA292" s="222" t="e">
        <f>VLOOKUP(AZ292,'Price list'!AM:AN,2,FALSE)</f>
        <v>#N/A</v>
      </c>
      <c r="BB292" s="222" t="str">
        <f>IF(ISERROR(VLOOKUP(BA292,'Commande Export 2023'!AC:AG,5,FALSE)),"",VLOOKUP(BA292,'Commande Export 2023'!AC:AG,5,FALSE))</f>
        <v/>
      </c>
      <c r="BC292" s="222" t="str">
        <f t="shared" si="72"/>
        <v>Ouest Batteries</v>
      </c>
    </row>
    <row r="293" spans="28:55" x14ac:dyDescent="0.35">
      <c r="AB293" s="245" t="s">
        <v>1169</v>
      </c>
      <c r="AH293" s="232" t="s">
        <v>558</v>
      </c>
      <c r="AI293" s="222" t="str">
        <f t="shared" si="63"/>
        <v>Commande 4</v>
      </c>
      <c r="AJ293" s="222" t="str">
        <f t="shared" si="64"/>
        <v>P0293</v>
      </c>
      <c r="AK293" s="222" t="e">
        <f>'Commande Export 2023'!AF294</f>
        <v>#N/A</v>
      </c>
      <c r="AL293" s="222" t="str">
        <f t="shared" si="65"/>
        <v>Ouest BatteriesCommande 4</v>
      </c>
      <c r="AM293" s="222" t="e">
        <f>VLOOKUP(AL293,'Commande Export 2023'!AC:AF,4,FALSE)</f>
        <v>#N/A</v>
      </c>
      <c r="AN293" s="222" t="e">
        <f t="shared" si="66"/>
        <v>#N/A</v>
      </c>
      <c r="AO293" s="222" t="str">
        <f t="shared" si="67"/>
        <v/>
      </c>
      <c r="AP293" s="222" t="e">
        <f>VLOOKUP(AO293,'Price list'!AO:AP,2,FALSE)</f>
        <v>#N/A</v>
      </c>
      <c r="AQ293" s="222" t="str">
        <f t="shared" si="68"/>
        <v/>
      </c>
      <c r="AR293" s="222" t="str">
        <f t="shared" si="69"/>
        <v/>
      </c>
      <c r="AS293" s="665" t="str">
        <f t="shared" si="70"/>
        <v/>
      </c>
      <c r="AT293" s="665">
        <f>SUM($AS$1:AS293)</f>
        <v>7</v>
      </c>
      <c r="AU293" s="665" t="s">
        <v>558</v>
      </c>
      <c r="AV293" s="665">
        <f t="shared" si="62"/>
        <v>0</v>
      </c>
      <c r="AW293" s="666">
        <v>0</v>
      </c>
      <c r="AX293" s="665">
        <v>313</v>
      </c>
      <c r="AY293" s="665">
        <v>293</v>
      </c>
      <c r="AZ293" s="222" t="str">
        <f t="shared" si="71"/>
        <v/>
      </c>
      <c r="BA293" s="222" t="e">
        <f>VLOOKUP(AZ293,'Price list'!AM:AN,2,FALSE)</f>
        <v>#N/A</v>
      </c>
      <c r="BB293" s="222" t="str">
        <f>IF(ISERROR(VLOOKUP(BA293,'Commande Export 2023'!AC:AG,5,FALSE)),"",VLOOKUP(BA293,'Commande Export 2023'!AC:AG,5,FALSE))</f>
        <v/>
      </c>
      <c r="BC293" s="222" t="str">
        <f t="shared" si="72"/>
        <v>Ouest Batteries</v>
      </c>
    </row>
    <row r="294" spans="28:55" x14ac:dyDescent="0.35">
      <c r="AB294" s="245" t="s">
        <v>1169</v>
      </c>
      <c r="AH294" s="232" t="s">
        <v>559</v>
      </c>
      <c r="AI294" s="222" t="str">
        <f t="shared" si="63"/>
        <v>Commande 4</v>
      </c>
      <c r="AJ294" s="222" t="str">
        <f t="shared" si="64"/>
        <v>P0294</v>
      </c>
      <c r="AK294" s="222" t="e">
        <f>'Commande Export 2023'!AF295</f>
        <v>#N/A</v>
      </c>
      <c r="AL294" s="222" t="str">
        <f t="shared" si="65"/>
        <v>Ouest BatteriesCommande 4</v>
      </c>
      <c r="AM294" s="222" t="e">
        <f>VLOOKUP(AL294,'Commande Export 2023'!AC:AF,4,FALSE)</f>
        <v>#N/A</v>
      </c>
      <c r="AN294" s="222" t="e">
        <f t="shared" si="66"/>
        <v>#N/A</v>
      </c>
      <c r="AO294" s="222" t="str">
        <f t="shared" si="67"/>
        <v/>
      </c>
      <c r="AP294" s="222" t="e">
        <f>VLOOKUP(AO294,'Price list'!AO:AP,2,FALSE)</f>
        <v>#N/A</v>
      </c>
      <c r="AQ294" s="222" t="str">
        <f t="shared" si="68"/>
        <v/>
      </c>
      <c r="AR294" s="222" t="str">
        <f t="shared" si="69"/>
        <v/>
      </c>
      <c r="AS294" s="665" t="str">
        <f t="shared" si="70"/>
        <v/>
      </c>
      <c r="AT294" s="665">
        <f>SUM($AS$1:AS294)</f>
        <v>7</v>
      </c>
      <c r="AU294" s="665" t="s">
        <v>559</v>
      </c>
      <c r="AV294" s="665">
        <f t="shared" si="62"/>
        <v>0</v>
      </c>
      <c r="AW294" s="666">
        <v>0</v>
      </c>
      <c r="AX294" s="665">
        <v>314</v>
      </c>
      <c r="AY294" s="665">
        <v>294</v>
      </c>
      <c r="AZ294" s="222" t="str">
        <f t="shared" si="71"/>
        <v/>
      </c>
      <c r="BA294" s="222" t="e">
        <f>VLOOKUP(AZ294,'Price list'!AM:AN,2,FALSE)</f>
        <v>#N/A</v>
      </c>
      <c r="BB294" s="222" t="str">
        <f>IF(ISERROR(VLOOKUP(BA294,'Commande Export 2023'!AC:AG,5,FALSE)),"",VLOOKUP(BA294,'Commande Export 2023'!AC:AG,5,FALSE))</f>
        <v/>
      </c>
      <c r="BC294" s="222" t="str">
        <f t="shared" si="72"/>
        <v>Ouest Batteries</v>
      </c>
    </row>
    <row r="295" spans="28:55" x14ac:dyDescent="0.35">
      <c r="AB295" s="245" t="s">
        <v>1169</v>
      </c>
      <c r="AH295" s="232" t="s">
        <v>560</v>
      </c>
      <c r="AI295" s="222" t="str">
        <f t="shared" si="63"/>
        <v>Commande 4</v>
      </c>
      <c r="AJ295" s="222" t="str">
        <f t="shared" si="64"/>
        <v>P0295</v>
      </c>
      <c r="AK295" s="222" t="e">
        <f>'Commande Export 2023'!AF296</f>
        <v>#N/A</v>
      </c>
      <c r="AL295" s="222" t="str">
        <f t="shared" si="65"/>
        <v>Ouest BatteriesCommande 4</v>
      </c>
      <c r="AM295" s="222" t="e">
        <f>VLOOKUP(AL295,'Commande Export 2023'!AC:AF,4,FALSE)</f>
        <v>#N/A</v>
      </c>
      <c r="AN295" s="222" t="e">
        <f t="shared" si="66"/>
        <v>#N/A</v>
      </c>
      <c r="AO295" s="222" t="str">
        <f t="shared" si="67"/>
        <v/>
      </c>
      <c r="AP295" s="222" t="e">
        <f>VLOOKUP(AO295,'Price list'!AO:AP,2,FALSE)</f>
        <v>#N/A</v>
      </c>
      <c r="AQ295" s="222" t="str">
        <f t="shared" si="68"/>
        <v/>
      </c>
      <c r="AR295" s="222" t="str">
        <f t="shared" si="69"/>
        <v/>
      </c>
      <c r="AS295" s="665" t="str">
        <f t="shared" si="70"/>
        <v/>
      </c>
      <c r="AT295" s="665">
        <f>SUM($AS$1:AS295)</f>
        <v>7</v>
      </c>
      <c r="AU295" s="665" t="s">
        <v>560</v>
      </c>
      <c r="AV295" s="665">
        <f t="shared" si="62"/>
        <v>0</v>
      </c>
      <c r="AW295" s="666">
        <v>0</v>
      </c>
      <c r="AX295" s="665">
        <v>315</v>
      </c>
      <c r="AY295" s="665">
        <v>295</v>
      </c>
      <c r="AZ295" s="222" t="str">
        <f t="shared" si="71"/>
        <v/>
      </c>
      <c r="BA295" s="222" t="e">
        <f>VLOOKUP(AZ295,'Price list'!AM:AN,2,FALSE)</f>
        <v>#N/A</v>
      </c>
      <c r="BB295" s="222" t="str">
        <f>IF(ISERROR(VLOOKUP(BA295,'Commande Export 2023'!AC:AG,5,FALSE)),"",VLOOKUP(BA295,'Commande Export 2023'!AC:AG,5,FALSE))</f>
        <v/>
      </c>
      <c r="BC295" s="222" t="str">
        <f t="shared" si="72"/>
        <v>Ouest Batteries</v>
      </c>
    </row>
    <row r="296" spans="28:55" x14ac:dyDescent="0.35">
      <c r="AB296" s="245" t="s">
        <v>1169</v>
      </c>
      <c r="AH296" s="232" t="s">
        <v>561</v>
      </c>
      <c r="AI296" s="222" t="str">
        <f t="shared" si="63"/>
        <v>Commande 4</v>
      </c>
      <c r="AJ296" s="222" t="str">
        <f t="shared" si="64"/>
        <v>P0296</v>
      </c>
      <c r="AK296" s="222" t="e">
        <f>'Commande Export 2023'!AF297</f>
        <v>#N/A</v>
      </c>
      <c r="AL296" s="222" t="str">
        <f t="shared" si="65"/>
        <v>Ouest BatteriesCommande 4</v>
      </c>
      <c r="AM296" s="222" t="e">
        <f>VLOOKUP(AL296,'Commande Export 2023'!AC:AF,4,FALSE)</f>
        <v>#N/A</v>
      </c>
      <c r="AN296" s="222" t="e">
        <f t="shared" si="66"/>
        <v>#N/A</v>
      </c>
      <c r="AO296" s="222" t="str">
        <f t="shared" si="67"/>
        <v/>
      </c>
      <c r="AP296" s="222" t="e">
        <f>VLOOKUP(AO296,'Price list'!AO:AP,2,FALSE)</f>
        <v>#N/A</v>
      </c>
      <c r="AQ296" s="222" t="str">
        <f t="shared" si="68"/>
        <v/>
      </c>
      <c r="AR296" s="222" t="str">
        <f t="shared" si="69"/>
        <v/>
      </c>
      <c r="AS296" s="665" t="str">
        <f t="shared" si="70"/>
        <v/>
      </c>
      <c r="AT296" s="665">
        <f>SUM($AS$1:AS296)</f>
        <v>7</v>
      </c>
      <c r="AU296" s="665" t="s">
        <v>561</v>
      </c>
      <c r="AV296" s="665">
        <f t="shared" si="62"/>
        <v>0</v>
      </c>
      <c r="AW296" s="666">
        <v>0</v>
      </c>
      <c r="AX296" s="665">
        <v>316</v>
      </c>
      <c r="AY296" s="665">
        <v>296</v>
      </c>
      <c r="AZ296" s="222" t="str">
        <f t="shared" si="71"/>
        <v/>
      </c>
      <c r="BA296" s="222" t="e">
        <f>VLOOKUP(AZ296,'Price list'!AM:AN,2,FALSE)</f>
        <v>#N/A</v>
      </c>
      <c r="BB296" s="222" t="str">
        <f>IF(ISERROR(VLOOKUP(BA296,'Commande Export 2023'!AC:AG,5,FALSE)),"",VLOOKUP(BA296,'Commande Export 2023'!AC:AG,5,FALSE))</f>
        <v/>
      </c>
      <c r="BC296" s="222" t="str">
        <f t="shared" si="72"/>
        <v>Ouest Batteries</v>
      </c>
    </row>
    <row r="297" spans="28:55" x14ac:dyDescent="0.35">
      <c r="AB297" s="245" t="s">
        <v>1169</v>
      </c>
      <c r="AH297" s="232" t="s">
        <v>562</v>
      </c>
      <c r="AI297" s="222" t="str">
        <f t="shared" si="63"/>
        <v>Commande 4</v>
      </c>
      <c r="AJ297" s="222" t="str">
        <f t="shared" si="64"/>
        <v>P0297</v>
      </c>
      <c r="AK297" s="222" t="e">
        <f>'Commande Export 2023'!AF298</f>
        <v>#N/A</v>
      </c>
      <c r="AL297" s="222" t="str">
        <f t="shared" si="65"/>
        <v>Ouest BatteriesCommande 4</v>
      </c>
      <c r="AM297" s="222" t="e">
        <f>VLOOKUP(AL297,'Commande Export 2023'!AC:AF,4,FALSE)</f>
        <v>#N/A</v>
      </c>
      <c r="AN297" s="222" t="e">
        <f t="shared" si="66"/>
        <v>#N/A</v>
      </c>
      <c r="AO297" s="222" t="str">
        <f t="shared" si="67"/>
        <v/>
      </c>
      <c r="AP297" s="222" t="e">
        <f>VLOOKUP(AO297,'Price list'!AO:AP,2,FALSE)</f>
        <v>#N/A</v>
      </c>
      <c r="AQ297" s="222" t="str">
        <f t="shared" si="68"/>
        <v/>
      </c>
      <c r="AR297" s="222" t="str">
        <f t="shared" si="69"/>
        <v/>
      </c>
      <c r="AS297" s="665" t="str">
        <f t="shared" si="70"/>
        <v/>
      </c>
      <c r="AT297" s="665">
        <f>SUM($AS$1:AS297)</f>
        <v>7</v>
      </c>
      <c r="AU297" s="665" t="s">
        <v>562</v>
      </c>
      <c r="AV297" s="665">
        <f t="shared" si="62"/>
        <v>0</v>
      </c>
      <c r="AW297" s="666">
        <v>0</v>
      </c>
      <c r="AX297" s="665">
        <v>317</v>
      </c>
      <c r="AY297" s="665">
        <v>297</v>
      </c>
      <c r="AZ297" s="222" t="str">
        <f t="shared" si="71"/>
        <v/>
      </c>
      <c r="BA297" s="222" t="e">
        <f>VLOOKUP(AZ297,'Price list'!AM:AN,2,FALSE)</f>
        <v>#N/A</v>
      </c>
      <c r="BB297" s="222" t="str">
        <f>IF(ISERROR(VLOOKUP(BA297,'Commande Export 2023'!AC:AG,5,FALSE)),"",VLOOKUP(BA297,'Commande Export 2023'!AC:AG,5,FALSE))</f>
        <v/>
      </c>
      <c r="BC297" s="222" t="str">
        <f t="shared" si="72"/>
        <v>Ouest Batteries</v>
      </c>
    </row>
    <row r="298" spans="28:55" x14ac:dyDescent="0.35">
      <c r="AB298" s="245" t="s">
        <v>1169</v>
      </c>
      <c r="AH298" s="232" t="s">
        <v>563</v>
      </c>
      <c r="AI298" s="222" t="str">
        <f t="shared" si="63"/>
        <v>Commande 4</v>
      </c>
      <c r="AJ298" s="222" t="str">
        <f t="shared" si="64"/>
        <v>P0298</v>
      </c>
      <c r="AK298" s="222" t="e">
        <f>'Commande Export 2023'!AF299</f>
        <v>#N/A</v>
      </c>
      <c r="AL298" s="222" t="str">
        <f t="shared" si="65"/>
        <v>Ouest BatteriesCommande 4</v>
      </c>
      <c r="AM298" s="222" t="e">
        <f>VLOOKUP(AL298,'Commande Export 2023'!AC:AF,4,FALSE)</f>
        <v>#N/A</v>
      </c>
      <c r="AN298" s="222" t="e">
        <f t="shared" si="66"/>
        <v>#N/A</v>
      </c>
      <c r="AO298" s="222" t="str">
        <f t="shared" si="67"/>
        <v/>
      </c>
      <c r="AP298" s="222" t="e">
        <f>VLOOKUP(AO298,'Price list'!AO:AP,2,FALSE)</f>
        <v>#N/A</v>
      </c>
      <c r="AQ298" s="222" t="str">
        <f t="shared" si="68"/>
        <v/>
      </c>
      <c r="AR298" s="222" t="str">
        <f t="shared" si="69"/>
        <v/>
      </c>
      <c r="AS298" s="665" t="str">
        <f t="shared" si="70"/>
        <v/>
      </c>
      <c r="AT298" s="665">
        <f>SUM($AS$1:AS298)</f>
        <v>7</v>
      </c>
      <c r="AU298" s="665" t="s">
        <v>563</v>
      </c>
      <c r="AV298" s="665">
        <f t="shared" si="62"/>
        <v>0</v>
      </c>
      <c r="AW298" s="666">
        <v>0</v>
      </c>
      <c r="AX298" s="665">
        <v>318</v>
      </c>
      <c r="AY298" s="665">
        <v>298</v>
      </c>
      <c r="AZ298" s="222" t="str">
        <f t="shared" si="71"/>
        <v/>
      </c>
      <c r="BA298" s="222" t="e">
        <f>VLOOKUP(AZ298,'Price list'!AM:AN,2,FALSE)</f>
        <v>#N/A</v>
      </c>
      <c r="BB298" s="222" t="str">
        <f>IF(ISERROR(VLOOKUP(BA298,'Commande Export 2023'!AC:AG,5,FALSE)),"",VLOOKUP(BA298,'Commande Export 2023'!AC:AG,5,FALSE))</f>
        <v/>
      </c>
      <c r="BC298" s="222" t="str">
        <f t="shared" si="72"/>
        <v>Ouest Batteries</v>
      </c>
    </row>
    <row r="299" spans="28:55" x14ac:dyDescent="0.35">
      <c r="AB299" s="245" t="s">
        <v>1169</v>
      </c>
      <c r="AH299" s="232" t="s">
        <v>564</v>
      </c>
      <c r="AI299" s="222" t="str">
        <f t="shared" si="63"/>
        <v>Commande 4</v>
      </c>
      <c r="AJ299" s="222" t="str">
        <f t="shared" si="64"/>
        <v>P0299</v>
      </c>
      <c r="AK299" s="222" t="e">
        <f>'Commande Export 2023'!AF300</f>
        <v>#N/A</v>
      </c>
      <c r="AL299" s="222" t="str">
        <f t="shared" si="65"/>
        <v>Ouest BatteriesCommande 4</v>
      </c>
      <c r="AM299" s="222" t="e">
        <f>VLOOKUP(AL299,'Commande Export 2023'!AC:AF,4,FALSE)</f>
        <v>#N/A</v>
      </c>
      <c r="AN299" s="222" t="e">
        <f t="shared" si="66"/>
        <v>#N/A</v>
      </c>
      <c r="AO299" s="222" t="str">
        <f t="shared" si="67"/>
        <v/>
      </c>
      <c r="AP299" s="222" t="e">
        <f>VLOOKUP(AO299,'Price list'!AO:AP,2,FALSE)</f>
        <v>#N/A</v>
      </c>
      <c r="AQ299" s="222" t="str">
        <f t="shared" si="68"/>
        <v/>
      </c>
      <c r="AR299" s="222" t="str">
        <f t="shared" si="69"/>
        <v/>
      </c>
      <c r="AS299" s="665" t="str">
        <f t="shared" si="70"/>
        <v/>
      </c>
      <c r="AT299" s="665">
        <f>SUM($AS$1:AS299)</f>
        <v>7</v>
      </c>
      <c r="AU299" s="665" t="s">
        <v>564</v>
      </c>
      <c r="AV299" s="665">
        <f t="shared" si="62"/>
        <v>0</v>
      </c>
      <c r="AW299" s="666">
        <v>0</v>
      </c>
      <c r="AX299" s="665">
        <v>319</v>
      </c>
      <c r="AY299" s="665">
        <v>299</v>
      </c>
      <c r="AZ299" s="222" t="str">
        <f t="shared" si="71"/>
        <v/>
      </c>
      <c r="BA299" s="222" t="e">
        <f>VLOOKUP(AZ299,'Price list'!AM:AN,2,FALSE)</f>
        <v>#N/A</v>
      </c>
      <c r="BB299" s="222" t="str">
        <f>IF(ISERROR(VLOOKUP(BA299,'Commande Export 2023'!AC:AG,5,FALSE)),"",VLOOKUP(BA299,'Commande Export 2023'!AC:AG,5,FALSE))</f>
        <v/>
      </c>
      <c r="BC299" s="222" t="str">
        <f t="shared" si="72"/>
        <v>Ouest Batteries</v>
      </c>
    </row>
    <row r="300" spans="28:55" x14ac:dyDescent="0.35">
      <c r="AB300" s="245" t="s">
        <v>1169</v>
      </c>
      <c r="AH300" s="232" t="s">
        <v>565</v>
      </c>
      <c r="AI300" s="222" t="str">
        <f t="shared" si="63"/>
        <v>Commande 4</v>
      </c>
      <c r="AJ300" s="222" t="str">
        <f t="shared" si="64"/>
        <v>P0300</v>
      </c>
      <c r="AK300" s="222" t="e">
        <f>'Commande Export 2023'!AF301</f>
        <v>#N/A</v>
      </c>
      <c r="AL300" s="222" t="str">
        <f t="shared" si="65"/>
        <v>Ouest BatteriesCommande 4</v>
      </c>
      <c r="AM300" s="222" t="e">
        <f>VLOOKUP(AL300,'Commande Export 2023'!AC:AF,4,FALSE)</f>
        <v>#N/A</v>
      </c>
      <c r="AN300" s="222" t="e">
        <f t="shared" si="66"/>
        <v>#N/A</v>
      </c>
      <c r="AO300" s="222" t="str">
        <f t="shared" si="67"/>
        <v/>
      </c>
      <c r="AP300" s="222" t="e">
        <f>VLOOKUP(AO300,'Price list'!AO:AP,2,FALSE)</f>
        <v>#N/A</v>
      </c>
      <c r="AQ300" s="222" t="str">
        <f t="shared" si="68"/>
        <v/>
      </c>
      <c r="AR300" s="222" t="str">
        <f t="shared" si="69"/>
        <v/>
      </c>
      <c r="AS300" s="665" t="str">
        <f t="shared" si="70"/>
        <v/>
      </c>
      <c r="AT300" s="665">
        <f>SUM($AS$1:AS300)</f>
        <v>7</v>
      </c>
      <c r="AU300" s="665" t="s">
        <v>565</v>
      </c>
      <c r="AV300" s="665">
        <f t="shared" si="62"/>
        <v>0</v>
      </c>
      <c r="AW300" s="666">
        <v>0</v>
      </c>
      <c r="AX300" s="665">
        <v>320</v>
      </c>
      <c r="AY300" s="665">
        <v>300</v>
      </c>
      <c r="AZ300" s="222" t="str">
        <f t="shared" si="71"/>
        <v/>
      </c>
      <c r="BA300" s="222" t="e">
        <f>VLOOKUP(AZ300,'Price list'!AM:AN,2,FALSE)</f>
        <v>#N/A</v>
      </c>
      <c r="BB300" s="222" t="str">
        <f>IF(ISERROR(VLOOKUP(BA300,'Commande Export 2023'!AC:AG,5,FALSE)),"",VLOOKUP(BA300,'Commande Export 2023'!AC:AG,5,FALSE))</f>
        <v/>
      </c>
      <c r="BC300" s="222" t="str">
        <f t="shared" si="72"/>
        <v>Ouest Batteries</v>
      </c>
    </row>
    <row r="301" spans="28:55" x14ac:dyDescent="0.35">
      <c r="AB301" s="245" t="s">
        <v>1169</v>
      </c>
      <c r="AH301" s="232" t="s">
        <v>566</v>
      </c>
      <c r="AI301" s="222" t="str">
        <f t="shared" si="63"/>
        <v>Commande 4</v>
      </c>
      <c r="AJ301" s="222" t="str">
        <f t="shared" si="64"/>
        <v>P0301</v>
      </c>
      <c r="AK301" s="222" t="e">
        <f>'Commande Export 2023'!AF302</f>
        <v>#N/A</v>
      </c>
      <c r="AL301" s="222" t="str">
        <f t="shared" si="65"/>
        <v>Ouest BatteriesCommande 4</v>
      </c>
      <c r="AM301" s="222" t="e">
        <f>VLOOKUP(AL301,'Commande Export 2023'!AC:AF,4,FALSE)</f>
        <v>#N/A</v>
      </c>
      <c r="AN301" s="222" t="e">
        <f t="shared" si="66"/>
        <v>#N/A</v>
      </c>
      <c r="AO301" s="222" t="str">
        <f t="shared" si="67"/>
        <v/>
      </c>
      <c r="AP301" s="222" t="e">
        <f>VLOOKUP(AO301,'Price list'!AO:AP,2,FALSE)</f>
        <v>#N/A</v>
      </c>
      <c r="AQ301" s="222" t="str">
        <f t="shared" si="68"/>
        <v/>
      </c>
      <c r="AR301" s="222" t="str">
        <f t="shared" si="69"/>
        <v/>
      </c>
      <c r="AS301" s="665" t="str">
        <f t="shared" si="70"/>
        <v/>
      </c>
      <c r="AT301" s="665">
        <f>SUM($AS$1:AS301)</f>
        <v>7</v>
      </c>
      <c r="AU301" s="665" t="s">
        <v>566</v>
      </c>
      <c r="AV301" s="665">
        <f t="shared" si="62"/>
        <v>0</v>
      </c>
      <c r="AW301" s="666">
        <v>0</v>
      </c>
      <c r="AX301" s="665">
        <v>321</v>
      </c>
      <c r="AY301" s="665">
        <v>301</v>
      </c>
      <c r="AZ301" s="222" t="str">
        <f t="shared" si="71"/>
        <v/>
      </c>
      <c r="BA301" s="222" t="e">
        <f>VLOOKUP(AZ301,'Price list'!AM:AN,2,FALSE)</f>
        <v>#N/A</v>
      </c>
      <c r="BB301" s="222" t="str">
        <f>IF(ISERROR(VLOOKUP(BA301,'Commande Export 2023'!AC:AG,5,FALSE)),"",VLOOKUP(BA301,'Commande Export 2023'!AC:AG,5,FALSE))</f>
        <v/>
      </c>
      <c r="BC301" s="222" t="str">
        <f t="shared" si="72"/>
        <v>Ouest Batteries</v>
      </c>
    </row>
    <row r="302" spans="28:55" x14ac:dyDescent="0.35">
      <c r="AB302" s="245" t="s">
        <v>1169</v>
      </c>
      <c r="AH302" s="232" t="s">
        <v>567</v>
      </c>
      <c r="AI302" s="222" t="str">
        <f t="shared" si="63"/>
        <v>Commande 4</v>
      </c>
      <c r="AJ302" s="222" t="str">
        <f t="shared" si="64"/>
        <v>P0302</v>
      </c>
      <c r="AK302" s="222" t="e">
        <f>'Commande Export 2023'!AF303</f>
        <v>#N/A</v>
      </c>
      <c r="AL302" s="222" t="str">
        <f t="shared" si="65"/>
        <v>Ouest BatteriesCommande 4</v>
      </c>
      <c r="AM302" s="222" t="e">
        <f>VLOOKUP(AL302,'Commande Export 2023'!AC:AF,4,FALSE)</f>
        <v>#N/A</v>
      </c>
      <c r="AN302" s="222" t="e">
        <f t="shared" si="66"/>
        <v>#N/A</v>
      </c>
      <c r="AO302" s="222" t="str">
        <f t="shared" si="67"/>
        <v/>
      </c>
      <c r="AP302" s="222" t="e">
        <f>VLOOKUP(AO302,'Price list'!AO:AP,2,FALSE)</f>
        <v>#N/A</v>
      </c>
      <c r="AQ302" s="222" t="str">
        <f t="shared" si="68"/>
        <v/>
      </c>
      <c r="AR302" s="222" t="str">
        <f t="shared" si="69"/>
        <v/>
      </c>
      <c r="AS302" s="665" t="str">
        <f t="shared" si="70"/>
        <v/>
      </c>
      <c r="AT302" s="665">
        <f>SUM($AS$1:AS302)</f>
        <v>7</v>
      </c>
      <c r="AU302" s="665" t="s">
        <v>567</v>
      </c>
      <c r="AV302" s="665">
        <f t="shared" si="62"/>
        <v>0</v>
      </c>
      <c r="AW302" s="666">
        <v>0</v>
      </c>
      <c r="AX302" s="665">
        <v>322</v>
      </c>
      <c r="AY302" s="665">
        <v>302</v>
      </c>
      <c r="AZ302" s="222" t="str">
        <f t="shared" si="71"/>
        <v/>
      </c>
      <c r="BA302" s="222" t="e">
        <f>VLOOKUP(AZ302,'Price list'!AM:AN,2,FALSE)</f>
        <v>#N/A</v>
      </c>
      <c r="BB302" s="222" t="str">
        <f>IF(ISERROR(VLOOKUP(BA302,'Commande Export 2023'!AC:AG,5,FALSE)),"",VLOOKUP(BA302,'Commande Export 2023'!AC:AG,5,FALSE))</f>
        <v/>
      </c>
      <c r="BC302" s="222" t="str">
        <f t="shared" si="72"/>
        <v>Ouest Batteries</v>
      </c>
    </row>
    <row r="303" spans="28:55" x14ac:dyDescent="0.35">
      <c r="AB303" s="245" t="s">
        <v>1169</v>
      </c>
      <c r="AH303" s="232" t="s">
        <v>568</v>
      </c>
      <c r="AI303" s="222" t="str">
        <f t="shared" si="63"/>
        <v>Commande 4</v>
      </c>
      <c r="AJ303" s="222" t="str">
        <f t="shared" si="64"/>
        <v>P0303</v>
      </c>
      <c r="AK303" s="222" t="e">
        <f>'Commande Export 2023'!AF304</f>
        <v>#N/A</v>
      </c>
      <c r="AL303" s="222" t="str">
        <f t="shared" si="65"/>
        <v>Ouest BatteriesCommande 4</v>
      </c>
      <c r="AM303" s="222" t="e">
        <f>VLOOKUP(AL303,'Commande Export 2023'!AC:AF,4,FALSE)</f>
        <v>#N/A</v>
      </c>
      <c r="AN303" s="222" t="e">
        <f t="shared" si="66"/>
        <v>#N/A</v>
      </c>
      <c r="AO303" s="222" t="str">
        <f t="shared" si="67"/>
        <v/>
      </c>
      <c r="AP303" s="222" t="e">
        <f>VLOOKUP(AO303,'Price list'!AO:AP,2,FALSE)</f>
        <v>#N/A</v>
      </c>
      <c r="AQ303" s="222" t="str">
        <f t="shared" si="68"/>
        <v/>
      </c>
      <c r="AR303" s="222" t="str">
        <f t="shared" si="69"/>
        <v/>
      </c>
      <c r="AS303" s="665" t="str">
        <f t="shared" si="70"/>
        <v/>
      </c>
      <c r="AT303" s="665">
        <f>SUM($AS$1:AS303)</f>
        <v>7</v>
      </c>
      <c r="AU303" s="665" t="s">
        <v>568</v>
      </c>
      <c r="AV303" s="665">
        <f t="shared" si="62"/>
        <v>0</v>
      </c>
      <c r="AW303" s="666">
        <v>0</v>
      </c>
      <c r="AX303" s="665">
        <v>323</v>
      </c>
      <c r="AY303" s="665">
        <v>303</v>
      </c>
      <c r="AZ303" s="222" t="str">
        <f t="shared" si="71"/>
        <v/>
      </c>
      <c r="BA303" s="222" t="e">
        <f>VLOOKUP(AZ303,'Price list'!AM:AN,2,FALSE)</f>
        <v>#N/A</v>
      </c>
      <c r="BB303" s="222" t="str">
        <f>IF(ISERROR(VLOOKUP(BA303,'Commande Export 2023'!AC:AG,5,FALSE)),"",VLOOKUP(BA303,'Commande Export 2023'!AC:AG,5,FALSE))</f>
        <v/>
      </c>
      <c r="BC303" s="222" t="str">
        <f t="shared" si="72"/>
        <v>Ouest Batteries</v>
      </c>
    </row>
    <row r="304" spans="28:55" x14ac:dyDescent="0.35">
      <c r="AB304" s="245" t="s">
        <v>1169</v>
      </c>
      <c r="AH304" s="232" t="s">
        <v>569</v>
      </c>
      <c r="AI304" s="222" t="str">
        <f t="shared" si="63"/>
        <v>Commande 4</v>
      </c>
      <c r="AJ304" s="222" t="str">
        <f t="shared" si="64"/>
        <v>P0304</v>
      </c>
      <c r="AK304" s="222" t="e">
        <f>'Commande Export 2023'!AF305</f>
        <v>#N/A</v>
      </c>
      <c r="AL304" s="222" t="str">
        <f t="shared" si="65"/>
        <v>Ouest BatteriesCommande 4</v>
      </c>
      <c r="AM304" s="222" t="e">
        <f>VLOOKUP(AL304,'Commande Export 2023'!AC:AF,4,FALSE)</f>
        <v>#N/A</v>
      </c>
      <c r="AN304" s="222" t="e">
        <f t="shared" si="66"/>
        <v>#N/A</v>
      </c>
      <c r="AO304" s="222" t="str">
        <f t="shared" si="67"/>
        <v/>
      </c>
      <c r="AP304" s="222" t="e">
        <f>VLOOKUP(AO304,'Price list'!AO:AP,2,FALSE)</f>
        <v>#N/A</v>
      </c>
      <c r="AQ304" s="222" t="str">
        <f t="shared" si="68"/>
        <v/>
      </c>
      <c r="AR304" s="222" t="str">
        <f t="shared" si="69"/>
        <v/>
      </c>
      <c r="AS304" s="665" t="str">
        <f t="shared" si="70"/>
        <v/>
      </c>
      <c r="AT304" s="665">
        <f>SUM($AS$1:AS304)</f>
        <v>7</v>
      </c>
      <c r="AU304" s="665" t="s">
        <v>569</v>
      </c>
      <c r="AV304" s="665">
        <f t="shared" si="62"/>
        <v>0</v>
      </c>
      <c r="AW304" s="666">
        <v>0</v>
      </c>
      <c r="AX304" s="665">
        <v>324</v>
      </c>
      <c r="AY304" s="665">
        <v>304</v>
      </c>
      <c r="AZ304" s="222" t="str">
        <f t="shared" si="71"/>
        <v/>
      </c>
      <c r="BA304" s="222" t="e">
        <f>VLOOKUP(AZ304,'Price list'!AM:AN,2,FALSE)</f>
        <v>#N/A</v>
      </c>
      <c r="BB304" s="222" t="str">
        <f>IF(ISERROR(VLOOKUP(BA304,'Commande Export 2023'!AC:AG,5,FALSE)),"",VLOOKUP(BA304,'Commande Export 2023'!AC:AG,5,FALSE))</f>
        <v/>
      </c>
      <c r="BC304" s="222" t="str">
        <f t="shared" si="72"/>
        <v>Ouest Batteries</v>
      </c>
    </row>
    <row r="305" spans="28:55" x14ac:dyDescent="0.35">
      <c r="AB305" s="245" t="s">
        <v>1169</v>
      </c>
      <c r="AH305" s="232" t="s">
        <v>570</v>
      </c>
      <c r="AI305" s="222" t="str">
        <f t="shared" si="63"/>
        <v>Commande 4</v>
      </c>
      <c r="AJ305" s="222" t="str">
        <f t="shared" si="64"/>
        <v>P0305</v>
      </c>
      <c r="AK305" s="222" t="e">
        <f>'Commande Export 2023'!AF306</f>
        <v>#N/A</v>
      </c>
      <c r="AL305" s="222" t="str">
        <f t="shared" si="65"/>
        <v>Ouest BatteriesCommande 4</v>
      </c>
      <c r="AM305" s="222" t="e">
        <f>VLOOKUP(AL305,'Commande Export 2023'!AC:AF,4,FALSE)</f>
        <v>#N/A</v>
      </c>
      <c r="AN305" s="222" t="e">
        <f t="shared" si="66"/>
        <v>#N/A</v>
      </c>
      <c r="AO305" s="222" t="str">
        <f t="shared" si="67"/>
        <v/>
      </c>
      <c r="AP305" s="222" t="e">
        <f>VLOOKUP(AO305,'Price list'!AO:AP,2,FALSE)</f>
        <v>#N/A</v>
      </c>
      <c r="AQ305" s="222" t="str">
        <f t="shared" si="68"/>
        <v/>
      </c>
      <c r="AR305" s="222" t="str">
        <f t="shared" si="69"/>
        <v/>
      </c>
      <c r="AS305" s="665" t="str">
        <f t="shared" si="70"/>
        <v/>
      </c>
      <c r="AT305" s="665">
        <f>SUM($AS$1:AS305)</f>
        <v>7</v>
      </c>
      <c r="AU305" s="665" t="s">
        <v>570</v>
      </c>
      <c r="AV305" s="665">
        <f t="shared" si="62"/>
        <v>0</v>
      </c>
      <c r="AW305" s="666">
        <v>0</v>
      </c>
      <c r="AX305" s="665">
        <v>325</v>
      </c>
      <c r="AY305" s="665">
        <v>305</v>
      </c>
      <c r="AZ305" s="222" t="str">
        <f t="shared" si="71"/>
        <v/>
      </c>
      <c r="BA305" s="222" t="e">
        <f>VLOOKUP(AZ305,'Price list'!AM:AN,2,FALSE)</f>
        <v>#N/A</v>
      </c>
      <c r="BB305" s="222" t="str">
        <f>IF(ISERROR(VLOOKUP(BA305,'Commande Export 2023'!AC:AG,5,FALSE)),"",VLOOKUP(BA305,'Commande Export 2023'!AC:AG,5,FALSE))</f>
        <v/>
      </c>
      <c r="BC305" s="222" t="str">
        <f t="shared" si="72"/>
        <v>Ouest Batteries</v>
      </c>
    </row>
    <row r="306" spans="28:55" x14ac:dyDescent="0.35">
      <c r="AB306" s="245" t="s">
        <v>1169</v>
      </c>
      <c r="AH306" s="232" t="s">
        <v>571</v>
      </c>
      <c r="AI306" s="222" t="str">
        <f t="shared" si="63"/>
        <v>Commande 4</v>
      </c>
      <c r="AJ306" s="222" t="str">
        <f t="shared" si="64"/>
        <v>P0306</v>
      </c>
      <c r="AK306" s="222" t="e">
        <f>'Commande Export 2023'!AF307</f>
        <v>#N/A</v>
      </c>
      <c r="AL306" s="222" t="str">
        <f t="shared" si="65"/>
        <v>Ouest BatteriesCommande 4</v>
      </c>
      <c r="AM306" s="222" t="e">
        <f>VLOOKUP(AL306,'Commande Export 2023'!AC:AF,4,FALSE)</f>
        <v>#N/A</v>
      </c>
      <c r="AN306" s="222" t="e">
        <f t="shared" si="66"/>
        <v>#N/A</v>
      </c>
      <c r="AO306" s="222" t="str">
        <f t="shared" si="67"/>
        <v/>
      </c>
      <c r="AP306" s="222" t="e">
        <f>VLOOKUP(AO306,'Price list'!AO:AP,2,FALSE)</f>
        <v>#N/A</v>
      </c>
      <c r="AQ306" s="222" t="str">
        <f t="shared" si="68"/>
        <v/>
      </c>
      <c r="AR306" s="222" t="str">
        <f t="shared" si="69"/>
        <v/>
      </c>
      <c r="AS306" s="665" t="str">
        <f t="shared" si="70"/>
        <v/>
      </c>
      <c r="AT306" s="665">
        <f>SUM($AS$1:AS306)</f>
        <v>7</v>
      </c>
      <c r="AU306" s="665" t="s">
        <v>571</v>
      </c>
      <c r="AV306" s="665">
        <f t="shared" si="62"/>
        <v>0</v>
      </c>
      <c r="AW306" s="666">
        <v>0</v>
      </c>
      <c r="AX306" s="665">
        <v>326</v>
      </c>
      <c r="AY306" s="665">
        <v>306</v>
      </c>
      <c r="AZ306" s="222" t="str">
        <f t="shared" si="71"/>
        <v/>
      </c>
      <c r="BA306" s="222" t="e">
        <f>VLOOKUP(AZ306,'Price list'!AM:AN,2,FALSE)</f>
        <v>#N/A</v>
      </c>
      <c r="BB306" s="222" t="str">
        <f>IF(ISERROR(VLOOKUP(BA306,'Commande Export 2023'!AC:AG,5,FALSE)),"",VLOOKUP(BA306,'Commande Export 2023'!AC:AG,5,FALSE))</f>
        <v/>
      </c>
      <c r="BC306" s="222" t="str">
        <f t="shared" si="72"/>
        <v>Ouest Batteries</v>
      </c>
    </row>
    <row r="307" spans="28:55" x14ac:dyDescent="0.35">
      <c r="AB307" s="245" t="s">
        <v>1169</v>
      </c>
      <c r="AH307" s="232" t="s">
        <v>572</v>
      </c>
      <c r="AI307" s="222" t="str">
        <f t="shared" si="63"/>
        <v>Commande 4</v>
      </c>
      <c r="AJ307" s="222" t="str">
        <f t="shared" si="64"/>
        <v>P0307</v>
      </c>
      <c r="AK307" s="222" t="e">
        <f>'Commande Export 2023'!AF308</f>
        <v>#N/A</v>
      </c>
      <c r="AL307" s="222" t="str">
        <f t="shared" si="65"/>
        <v>Ouest BatteriesCommande 4</v>
      </c>
      <c r="AM307" s="222" t="e">
        <f>VLOOKUP(AL307,'Commande Export 2023'!AC:AF,4,FALSE)</f>
        <v>#N/A</v>
      </c>
      <c r="AN307" s="222" t="e">
        <f t="shared" si="66"/>
        <v>#N/A</v>
      </c>
      <c r="AO307" s="222" t="str">
        <f t="shared" si="67"/>
        <v/>
      </c>
      <c r="AP307" s="222" t="e">
        <f>VLOOKUP(AO307,'Price list'!AO:AP,2,FALSE)</f>
        <v>#N/A</v>
      </c>
      <c r="AQ307" s="222" t="str">
        <f t="shared" si="68"/>
        <v/>
      </c>
      <c r="AR307" s="222" t="str">
        <f t="shared" si="69"/>
        <v/>
      </c>
      <c r="AS307" s="665" t="str">
        <f t="shared" si="70"/>
        <v/>
      </c>
      <c r="AT307" s="665">
        <f>SUM($AS$1:AS307)</f>
        <v>7</v>
      </c>
      <c r="AU307" s="665" t="s">
        <v>572</v>
      </c>
      <c r="AV307" s="665">
        <f t="shared" si="62"/>
        <v>0</v>
      </c>
      <c r="AW307" s="666">
        <v>0</v>
      </c>
      <c r="AX307" s="665">
        <v>327</v>
      </c>
      <c r="AY307" s="665">
        <v>307</v>
      </c>
      <c r="AZ307" s="222" t="str">
        <f t="shared" si="71"/>
        <v/>
      </c>
      <c r="BA307" s="222" t="e">
        <f>VLOOKUP(AZ307,'Price list'!AM:AN,2,FALSE)</f>
        <v>#N/A</v>
      </c>
      <c r="BB307" s="222" t="str">
        <f>IF(ISERROR(VLOOKUP(BA307,'Commande Export 2023'!AC:AG,5,FALSE)),"",VLOOKUP(BA307,'Commande Export 2023'!AC:AG,5,FALSE))</f>
        <v/>
      </c>
      <c r="BC307" s="222" t="str">
        <f t="shared" si="72"/>
        <v>Ouest Batteries</v>
      </c>
    </row>
    <row r="308" spans="28:55" x14ac:dyDescent="0.35">
      <c r="AB308" s="245" t="s">
        <v>1169</v>
      </c>
      <c r="AH308" s="232" t="s">
        <v>573</v>
      </c>
      <c r="AI308" s="222" t="str">
        <f t="shared" si="63"/>
        <v>Commande 4</v>
      </c>
      <c r="AJ308" s="222" t="str">
        <f t="shared" si="64"/>
        <v>P0308</v>
      </c>
      <c r="AK308" s="222" t="e">
        <f>'Commande Export 2023'!AF309</f>
        <v>#N/A</v>
      </c>
      <c r="AL308" s="222" t="str">
        <f t="shared" si="65"/>
        <v>Ouest BatteriesCommande 4</v>
      </c>
      <c r="AM308" s="222" t="e">
        <f>VLOOKUP(AL308,'Commande Export 2023'!AC:AF,4,FALSE)</f>
        <v>#N/A</v>
      </c>
      <c r="AN308" s="222" t="e">
        <f t="shared" si="66"/>
        <v>#N/A</v>
      </c>
      <c r="AO308" s="222" t="str">
        <f t="shared" si="67"/>
        <v/>
      </c>
      <c r="AP308" s="222" t="e">
        <f>VLOOKUP(AO308,'Price list'!AO:AP,2,FALSE)</f>
        <v>#N/A</v>
      </c>
      <c r="AQ308" s="222" t="str">
        <f t="shared" si="68"/>
        <v/>
      </c>
      <c r="AR308" s="222" t="str">
        <f t="shared" si="69"/>
        <v/>
      </c>
      <c r="AS308" s="665" t="str">
        <f t="shared" si="70"/>
        <v/>
      </c>
      <c r="AT308" s="665">
        <f>SUM($AS$1:AS308)</f>
        <v>7</v>
      </c>
      <c r="AU308" s="665" t="s">
        <v>573</v>
      </c>
      <c r="AV308" s="665">
        <f t="shared" si="62"/>
        <v>0</v>
      </c>
      <c r="AW308" s="666">
        <v>0</v>
      </c>
      <c r="AX308" s="665">
        <v>328</v>
      </c>
      <c r="AY308" s="665">
        <v>308</v>
      </c>
      <c r="AZ308" s="222" t="str">
        <f t="shared" si="71"/>
        <v/>
      </c>
      <c r="BA308" s="222" t="e">
        <f>VLOOKUP(AZ308,'Price list'!AM:AN,2,FALSE)</f>
        <v>#N/A</v>
      </c>
      <c r="BB308" s="222" t="str">
        <f>IF(ISERROR(VLOOKUP(BA308,'Commande Export 2023'!AC:AG,5,FALSE)),"",VLOOKUP(BA308,'Commande Export 2023'!AC:AG,5,FALSE))</f>
        <v/>
      </c>
      <c r="BC308" s="222" t="str">
        <f t="shared" si="72"/>
        <v>Ouest Batteries</v>
      </c>
    </row>
    <row r="309" spans="28:55" x14ac:dyDescent="0.35">
      <c r="AB309" s="245" t="s">
        <v>1169</v>
      </c>
      <c r="AH309" s="232" t="s">
        <v>574</v>
      </c>
      <c r="AI309" s="222" t="str">
        <f t="shared" si="63"/>
        <v>Commande 4</v>
      </c>
      <c r="AJ309" s="222" t="str">
        <f t="shared" si="64"/>
        <v>P0309</v>
      </c>
      <c r="AK309" s="222" t="e">
        <f>'Commande Export 2023'!AF310</f>
        <v>#N/A</v>
      </c>
      <c r="AL309" s="222" t="str">
        <f t="shared" si="65"/>
        <v>Ouest BatteriesCommande 4</v>
      </c>
      <c r="AM309" s="222" t="e">
        <f>VLOOKUP(AL309,'Commande Export 2023'!AC:AF,4,FALSE)</f>
        <v>#N/A</v>
      </c>
      <c r="AN309" s="222" t="e">
        <f t="shared" si="66"/>
        <v>#N/A</v>
      </c>
      <c r="AO309" s="222" t="str">
        <f t="shared" si="67"/>
        <v/>
      </c>
      <c r="AP309" s="222" t="e">
        <f>VLOOKUP(AO309,'Price list'!AO:AP,2,FALSE)</f>
        <v>#N/A</v>
      </c>
      <c r="AQ309" s="222" t="str">
        <f t="shared" si="68"/>
        <v/>
      </c>
      <c r="AR309" s="222" t="str">
        <f t="shared" si="69"/>
        <v/>
      </c>
      <c r="AS309" s="665" t="str">
        <f t="shared" si="70"/>
        <v/>
      </c>
      <c r="AT309" s="665">
        <f>SUM($AS$1:AS309)</f>
        <v>7</v>
      </c>
      <c r="AU309" s="665" t="s">
        <v>574</v>
      </c>
      <c r="AV309" s="665">
        <f t="shared" si="62"/>
        <v>0</v>
      </c>
      <c r="AW309" s="666">
        <v>0</v>
      </c>
      <c r="AX309" s="665">
        <v>329</v>
      </c>
      <c r="AY309" s="665">
        <v>309</v>
      </c>
      <c r="AZ309" s="222" t="str">
        <f t="shared" si="71"/>
        <v/>
      </c>
      <c r="BA309" s="222" t="e">
        <f>VLOOKUP(AZ309,'Price list'!AM:AN,2,FALSE)</f>
        <v>#N/A</v>
      </c>
      <c r="BB309" s="222" t="str">
        <f>IF(ISERROR(VLOOKUP(BA309,'Commande Export 2023'!AC:AG,5,FALSE)),"",VLOOKUP(BA309,'Commande Export 2023'!AC:AG,5,FALSE))</f>
        <v/>
      </c>
      <c r="BC309" s="222" t="str">
        <f t="shared" si="72"/>
        <v>Ouest Batteries</v>
      </c>
    </row>
    <row r="310" spans="28:55" x14ac:dyDescent="0.35">
      <c r="AB310" s="245" t="s">
        <v>1169</v>
      </c>
      <c r="AH310" s="232" t="s">
        <v>575</v>
      </c>
      <c r="AI310" s="222" t="str">
        <f t="shared" si="63"/>
        <v>Commande 4</v>
      </c>
      <c r="AJ310" s="222" t="str">
        <f t="shared" si="64"/>
        <v>P0310</v>
      </c>
      <c r="AK310" s="222" t="e">
        <f>'Commande Export 2023'!AF311</f>
        <v>#N/A</v>
      </c>
      <c r="AL310" s="222" t="str">
        <f t="shared" si="65"/>
        <v>Ouest BatteriesCommande 4</v>
      </c>
      <c r="AM310" s="222" t="e">
        <f>VLOOKUP(AL310,'Commande Export 2023'!AC:AF,4,FALSE)</f>
        <v>#N/A</v>
      </c>
      <c r="AN310" s="222" t="e">
        <f t="shared" si="66"/>
        <v>#N/A</v>
      </c>
      <c r="AO310" s="222" t="str">
        <f t="shared" si="67"/>
        <v/>
      </c>
      <c r="AP310" s="222" t="e">
        <f>VLOOKUP(AO310,'Price list'!AO:AP,2,FALSE)</f>
        <v>#N/A</v>
      </c>
      <c r="AQ310" s="222" t="str">
        <f t="shared" si="68"/>
        <v/>
      </c>
      <c r="AR310" s="222" t="str">
        <f t="shared" si="69"/>
        <v/>
      </c>
      <c r="AS310" s="665" t="str">
        <f t="shared" si="70"/>
        <v/>
      </c>
      <c r="AT310" s="665">
        <f>SUM($AS$1:AS310)</f>
        <v>7</v>
      </c>
      <c r="AU310" s="665" t="s">
        <v>575</v>
      </c>
      <c r="AV310" s="665">
        <f t="shared" si="62"/>
        <v>0</v>
      </c>
      <c r="AW310" s="666">
        <v>0</v>
      </c>
      <c r="AX310" s="665">
        <v>330</v>
      </c>
      <c r="AY310" s="665">
        <v>310</v>
      </c>
      <c r="AZ310" s="222" t="str">
        <f t="shared" si="71"/>
        <v/>
      </c>
      <c r="BA310" s="222" t="e">
        <f>VLOOKUP(AZ310,'Price list'!AM:AN,2,FALSE)</f>
        <v>#N/A</v>
      </c>
      <c r="BB310" s="222" t="str">
        <f>IF(ISERROR(VLOOKUP(BA310,'Commande Export 2023'!AC:AG,5,FALSE)),"",VLOOKUP(BA310,'Commande Export 2023'!AC:AG,5,FALSE))</f>
        <v/>
      </c>
      <c r="BC310" s="222" t="str">
        <f t="shared" si="72"/>
        <v>Ouest Batteries</v>
      </c>
    </row>
    <row r="311" spans="28:55" x14ac:dyDescent="0.35">
      <c r="AB311" s="245" t="s">
        <v>1169</v>
      </c>
      <c r="AH311" s="232" t="s">
        <v>576</v>
      </c>
      <c r="AI311" s="222" t="str">
        <f t="shared" si="63"/>
        <v>Commande 4</v>
      </c>
      <c r="AJ311" s="222" t="str">
        <f t="shared" si="64"/>
        <v>P0311</v>
      </c>
      <c r="AK311" s="222" t="e">
        <f>'Commande Export 2023'!AF312</f>
        <v>#N/A</v>
      </c>
      <c r="AL311" s="222" t="str">
        <f t="shared" si="65"/>
        <v>Ouest BatteriesCommande 4</v>
      </c>
      <c r="AM311" s="222" t="e">
        <f>VLOOKUP(AL311,'Commande Export 2023'!AC:AF,4,FALSE)</f>
        <v>#N/A</v>
      </c>
      <c r="AN311" s="222" t="e">
        <f t="shared" si="66"/>
        <v>#N/A</v>
      </c>
      <c r="AO311" s="222" t="str">
        <f t="shared" si="67"/>
        <v/>
      </c>
      <c r="AP311" s="222" t="e">
        <f>VLOOKUP(AO311,'Price list'!AO:AP,2,FALSE)</f>
        <v>#N/A</v>
      </c>
      <c r="AQ311" s="222" t="str">
        <f t="shared" si="68"/>
        <v/>
      </c>
      <c r="AR311" s="222" t="str">
        <f t="shared" si="69"/>
        <v/>
      </c>
      <c r="AS311" s="665" t="str">
        <f t="shared" si="70"/>
        <v/>
      </c>
      <c r="AT311" s="665">
        <f>SUM($AS$1:AS311)</f>
        <v>7</v>
      </c>
      <c r="AU311" s="665" t="s">
        <v>576</v>
      </c>
      <c r="AV311" s="665">
        <f t="shared" si="62"/>
        <v>0</v>
      </c>
      <c r="AW311" s="666">
        <v>0</v>
      </c>
      <c r="AX311" s="665">
        <v>331</v>
      </c>
      <c r="AY311" s="665">
        <v>311</v>
      </c>
      <c r="AZ311" s="222" t="str">
        <f t="shared" si="71"/>
        <v/>
      </c>
      <c r="BA311" s="222" t="e">
        <f>VLOOKUP(AZ311,'Price list'!AM:AN,2,FALSE)</f>
        <v>#N/A</v>
      </c>
      <c r="BB311" s="222" t="str">
        <f>IF(ISERROR(VLOOKUP(BA311,'Commande Export 2023'!AC:AG,5,FALSE)),"",VLOOKUP(BA311,'Commande Export 2023'!AC:AG,5,FALSE))</f>
        <v/>
      </c>
      <c r="BC311" s="222" t="str">
        <f t="shared" si="72"/>
        <v>Ouest Batteries</v>
      </c>
    </row>
    <row r="312" spans="28:55" x14ac:dyDescent="0.35">
      <c r="AB312" s="245" t="s">
        <v>1169</v>
      </c>
      <c r="AH312" s="232" t="s">
        <v>577</v>
      </c>
      <c r="AI312" s="222" t="str">
        <f t="shared" si="63"/>
        <v>Commande 4</v>
      </c>
      <c r="AJ312" s="222" t="str">
        <f t="shared" si="64"/>
        <v>P0312</v>
      </c>
      <c r="AK312" s="222" t="e">
        <f>'Commande Export 2023'!AF313</f>
        <v>#N/A</v>
      </c>
      <c r="AL312" s="222" t="str">
        <f t="shared" si="65"/>
        <v>Ouest BatteriesCommande 4</v>
      </c>
      <c r="AM312" s="222" t="e">
        <f>VLOOKUP(AL312,'Commande Export 2023'!AC:AF,4,FALSE)</f>
        <v>#N/A</v>
      </c>
      <c r="AN312" s="222" t="e">
        <f t="shared" si="66"/>
        <v>#N/A</v>
      </c>
      <c r="AO312" s="222" t="str">
        <f t="shared" si="67"/>
        <v/>
      </c>
      <c r="AP312" s="222" t="e">
        <f>VLOOKUP(AO312,'Price list'!AO:AP,2,FALSE)</f>
        <v>#N/A</v>
      </c>
      <c r="AQ312" s="222" t="str">
        <f t="shared" si="68"/>
        <v/>
      </c>
      <c r="AR312" s="222" t="str">
        <f t="shared" si="69"/>
        <v/>
      </c>
      <c r="AS312" s="665" t="str">
        <f t="shared" si="70"/>
        <v/>
      </c>
      <c r="AT312" s="665">
        <f>SUM($AS$1:AS312)</f>
        <v>7</v>
      </c>
      <c r="AU312" s="665" t="s">
        <v>577</v>
      </c>
      <c r="AV312" s="665">
        <f t="shared" si="62"/>
        <v>0</v>
      </c>
      <c r="AW312" s="666">
        <v>0</v>
      </c>
      <c r="AX312" s="665">
        <v>332</v>
      </c>
      <c r="AY312" s="665">
        <v>312</v>
      </c>
      <c r="AZ312" s="222" t="str">
        <f t="shared" si="71"/>
        <v/>
      </c>
      <c r="BA312" s="222" t="e">
        <f>VLOOKUP(AZ312,'Price list'!AM:AN,2,FALSE)</f>
        <v>#N/A</v>
      </c>
      <c r="BB312" s="222" t="str">
        <f>IF(ISERROR(VLOOKUP(BA312,'Commande Export 2023'!AC:AG,5,FALSE)),"",VLOOKUP(BA312,'Commande Export 2023'!AC:AG,5,FALSE))</f>
        <v/>
      </c>
      <c r="BC312" s="222" t="str">
        <f t="shared" si="72"/>
        <v>Ouest Batteries</v>
      </c>
    </row>
    <row r="313" spans="28:55" x14ac:dyDescent="0.35">
      <c r="AB313" s="245" t="s">
        <v>1169</v>
      </c>
      <c r="AH313" s="232" t="s">
        <v>578</v>
      </c>
      <c r="AI313" s="222" t="str">
        <f t="shared" si="63"/>
        <v>Commande 4</v>
      </c>
      <c r="AJ313" s="222" t="str">
        <f t="shared" si="64"/>
        <v>P0313</v>
      </c>
      <c r="AK313" s="222" t="e">
        <f>'Commande Export 2023'!AF314</f>
        <v>#N/A</v>
      </c>
      <c r="AL313" s="222" t="str">
        <f t="shared" si="65"/>
        <v>Ouest BatteriesCommande 4</v>
      </c>
      <c r="AM313" s="222" t="e">
        <f>VLOOKUP(AL313,'Commande Export 2023'!AC:AF,4,FALSE)</f>
        <v>#N/A</v>
      </c>
      <c r="AN313" s="222" t="e">
        <f t="shared" si="66"/>
        <v>#N/A</v>
      </c>
      <c r="AO313" s="222" t="str">
        <f t="shared" si="67"/>
        <v/>
      </c>
      <c r="AP313" s="222" t="e">
        <f>VLOOKUP(AO313,'Price list'!AO:AP,2,FALSE)</f>
        <v>#N/A</v>
      </c>
      <c r="AQ313" s="222" t="str">
        <f t="shared" si="68"/>
        <v/>
      </c>
      <c r="AR313" s="222" t="str">
        <f t="shared" si="69"/>
        <v/>
      </c>
      <c r="AS313" s="665" t="str">
        <f t="shared" si="70"/>
        <v/>
      </c>
      <c r="AT313" s="665">
        <f>SUM($AS$1:AS313)</f>
        <v>7</v>
      </c>
      <c r="AU313" s="665" t="s">
        <v>578</v>
      </c>
      <c r="AV313" s="665">
        <f t="shared" si="62"/>
        <v>0</v>
      </c>
      <c r="AW313" s="666">
        <v>0</v>
      </c>
      <c r="AX313" s="665">
        <v>333</v>
      </c>
      <c r="AY313" s="665">
        <v>313</v>
      </c>
      <c r="AZ313" s="222" t="str">
        <f t="shared" si="71"/>
        <v/>
      </c>
      <c r="BA313" s="222" t="e">
        <f>VLOOKUP(AZ313,'Price list'!AM:AN,2,FALSE)</f>
        <v>#N/A</v>
      </c>
      <c r="BB313" s="222" t="str">
        <f>IF(ISERROR(VLOOKUP(BA313,'Commande Export 2023'!AC:AG,5,FALSE)),"",VLOOKUP(BA313,'Commande Export 2023'!AC:AG,5,FALSE))</f>
        <v/>
      </c>
      <c r="BC313" s="222" t="str">
        <f t="shared" si="72"/>
        <v>Ouest Batteries</v>
      </c>
    </row>
    <row r="314" spans="28:55" x14ac:dyDescent="0.35">
      <c r="AB314" s="245" t="s">
        <v>1169</v>
      </c>
      <c r="AH314" s="232" t="s">
        <v>579</v>
      </c>
      <c r="AI314" s="222" t="str">
        <f t="shared" si="63"/>
        <v>Commande 4</v>
      </c>
      <c r="AJ314" s="222" t="str">
        <f t="shared" si="64"/>
        <v>P0314</v>
      </c>
      <c r="AK314" s="222" t="e">
        <f>'Commande Export 2023'!AF315</f>
        <v>#N/A</v>
      </c>
      <c r="AL314" s="222" t="str">
        <f t="shared" si="65"/>
        <v>Ouest BatteriesCommande 4</v>
      </c>
      <c r="AM314" s="222" t="e">
        <f>VLOOKUP(AL314,'Commande Export 2023'!AC:AF,4,FALSE)</f>
        <v>#N/A</v>
      </c>
      <c r="AN314" s="222" t="e">
        <f t="shared" si="66"/>
        <v>#N/A</v>
      </c>
      <c r="AO314" s="222" t="str">
        <f t="shared" si="67"/>
        <v/>
      </c>
      <c r="AP314" s="222" t="e">
        <f>VLOOKUP(AO314,'Price list'!AO:AP,2,FALSE)</f>
        <v>#N/A</v>
      </c>
      <c r="AQ314" s="222" t="str">
        <f t="shared" si="68"/>
        <v/>
      </c>
      <c r="AR314" s="222" t="str">
        <f t="shared" si="69"/>
        <v/>
      </c>
      <c r="AS314" s="665" t="str">
        <f t="shared" si="70"/>
        <v/>
      </c>
      <c r="AT314" s="665">
        <f>SUM($AS$1:AS314)</f>
        <v>7</v>
      </c>
      <c r="AU314" s="665" t="s">
        <v>579</v>
      </c>
      <c r="AV314" s="665">
        <f t="shared" si="62"/>
        <v>0</v>
      </c>
      <c r="AW314" s="666">
        <v>0</v>
      </c>
      <c r="AX314" s="665">
        <v>334</v>
      </c>
      <c r="AY314" s="665">
        <v>314</v>
      </c>
      <c r="AZ314" s="222" t="str">
        <f t="shared" si="71"/>
        <v/>
      </c>
      <c r="BA314" s="222" t="e">
        <f>VLOOKUP(AZ314,'Price list'!AM:AN,2,FALSE)</f>
        <v>#N/A</v>
      </c>
      <c r="BB314" s="222" t="str">
        <f>IF(ISERROR(VLOOKUP(BA314,'Commande Export 2023'!AC:AG,5,FALSE)),"",VLOOKUP(BA314,'Commande Export 2023'!AC:AG,5,FALSE))</f>
        <v/>
      </c>
      <c r="BC314" s="222" t="str">
        <f t="shared" si="72"/>
        <v>Ouest Batteries</v>
      </c>
    </row>
    <row r="315" spans="28:55" x14ac:dyDescent="0.35">
      <c r="AB315" s="245" t="s">
        <v>1169</v>
      </c>
      <c r="AH315" s="232" t="s">
        <v>580</v>
      </c>
      <c r="AI315" s="222" t="str">
        <f t="shared" si="63"/>
        <v>Commande 4</v>
      </c>
      <c r="AJ315" s="222" t="str">
        <f t="shared" si="64"/>
        <v>P0315</v>
      </c>
      <c r="AK315" s="222" t="e">
        <f>'Commande Export 2023'!AF316</f>
        <v>#N/A</v>
      </c>
      <c r="AL315" s="222" t="str">
        <f t="shared" si="65"/>
        <v>Ouest BatteriesCommande 4</v>
      </c>
      <c r="AM315" s="222" t="e">
        <f>VLOOKUP(AL315,'Commande Export 2023'!AC:AF,4,FALSE)</f>
        <v>#N/A</v>
      </c>
      <c r="AN315" s="222" t="e">
        <f t="shared" si="66"/>
        <v>#N/A</v>
      </c>
      <c r="AO315" s="222" t="str">
        <f t="shared" si="67"/>
        <v/>
      </c>
      <c r="AP315" s="222" t="e">
        <f>VLOOKUP(AO315,'Price list'!AO:AP,2,FALSE)</f>
        <v>#N/A</v>
      </c>
      <c r="AQ315" s="222" t="str">
        <f t="shared" si="68"/>
        <v/>
      </c>
      <c r="AR315" s="222" t="str">
        <f t="shared" si="69"/>
        <v/>
      </c>
      <c r="AS315" s="665" t="str">
        <f t="shared" si="70"/>
        <v/>
      </c>
      <c r="AT315" s="665">
        <f>SUM($AS$1:AS315)</f>
        <v>7</v>
      </c>
      <c r="AU315" s="665" t="s">
        <v>580</v>
      </c>
      <c r="AV315" s="665">
        <f t="shared" si="62"/>
        <v>0</v>
      </c>
      <c r="AW315" s="666">
        <v>0</v>
      </c>
      <c r="AX315" s="665">
        <v>335</v>
      </c>
      <c r="AY315" s="665">
        <v>315</v>
      </c>
      <c r="AZ315" s="222" t="str">
        <f t="shared" si="71"/>
        <v/>
      </c>
      <c r="BA315" s="222" t="e">
        <f>VLOOKUP(AZ315,'Price list'!AM:AN,2,FALSE)</f>
        <v>#N/A</v>
      </c>
      <c r="BB315" s="222" t="str">
        <f>IF(ISERROR(VLOOKUP(BA315,'Commande Export 2023'!AC:AG,5,FALSE)),"",VLOOKUP(BA315,'Commande Export 2023'!AC:AG,5,FALSE))</f>
        <v/>
      </c>
      <c r="BC315" s="222" t="str">
        <f t="shared" si="72"/>
        <v>Ouest Batteries</v>
      </c>
    </row>
    <row r="316" spans="28:55" x14ac:dyDescent="0.35">
      <c r="AB316" s="245" t="s">
        <v>1169</v>
      </c>
      <c r="AH316" s="232" t="s">
        <v>581</v>
      </c>
      <c r="AI316" s="222" t="str">
        <f t="shared" si="63"/>
        <v>Commande 4</v>
      </c>
      <c r="AJ316" s="222" t="str">
        <f t="shared" si="64"/>
        <v>P0316</v>
      </c>
      <c r="AK316" s="222" t="e">
        <f>'Commande Export 2023'!AF317</f>
        <v>#N/A</v>
      </c>
      <c r="AL316" s="222" t="str">
        <f t="shared" si="65"/>
        <v>Ouest BatteriesCommande 4</v>
      </c>
      <c r="AM316" s="222" t="e">
        <f>VLOOKUP(AL316,'Commande Export 2023'!AC:AF,4,FALSE)</f>
        <v>#N/A</v>
      </c>
      <c r="AN316" s="222" t="e">
        <f t="shared" si="66"/>
        <v>#N/A</v>
      </c>
      <c r="AO316" s="222" t="str">
        <f t="shared" si="67"/>
        <v/>
      </c>
      <c r="AP316" s="222" t="e">
        <f>VLOOKUP(AO316,'Price list'!AO:AP,2,FALSE)</f>
        <v>#N/A</v>
      </c>
      <c r="AQ316" s="222" t="str">
        <f t="shared" si="68"/>
        <v/>
      </c>
      <c r="AR316" s="222" t="str">
        <f t="shared" si="69"/>
        <v/>
      </c>
      <c r="AS316" s="665" t="str">
        <f t="shared" si="70"/>
        <v/>
      </c>
      <c r="AT316" s="665">
        <f>SUM($AS$1:AS316)</f>
        <v>7</v>
      </c>
      <c r="AU316" s="665" t="s">
        <v>581</v>
      </c>
      <c r="AV316" s="665">
        <f t="shared" si="62"/>
        <v>0</v>
      </c>
      <c r="AW316" s="666">
        <v>0</v>
      </c>
      <c r="AX316" s="665">
        <v>336</v>
      </c>
      <c r="AY316" s="665">
        <v>316</v>
      </c>
      <c r="AZ316" s="222" t="str">
        <f t="shared" si="71"/>
        <v/>
      </c>
      <c r="BA316" s="222" t="e">
        <f>VLOOKUP(AZ316,'Price list'!AM:AN,2,FALSE)</f>
        <v>#N/A</v>
      </c>
      <c r="BB316" s="222" t="str">
        <f>IF(ISERROR(VLOOKUP(BA316,'Commande Export 2023'!AC:AG,5,FALSE)),"",VLOOKUP(BA316,'Commande Export 2023'!AC:AG,5,FALSE))</f>
        <v/>
      </c>
      <c r="BC316" s="222" t="str">
        <f t="shared" si="72"/>
        <v>Ouest Batteries</v>
      </c>
    </row>
    <row r="317" spans="28:55" x14ac:dyDescent="0.35">
      <c r="AB317" s="245" t="s">
        <v>1169</v>
      </c>
      <c r="AH317" s="232" t="s">
        <v>582</v>
      </c>
      <c r="AI317" s="222" t="str">
        <f t="shared" si="63"/>
        <v>Commande 4</v>
      </c>
      <c r="AJ317" s="222" t="str">
        <f t="shared" si="64"/>
        <v>P0317</v>
      </c>
      <c r="AK317" s="222" t="e">
        <f>'Commande Export 2023'!AF318</f>
        <v>#N/A</v>
      </c>
      <c r="AL317" s="222" t="str">
        <f t="shared" si="65"/>
        <v>Ouest BatteriesCommande 4</v>
      </c>
      <c r="AM317" s="222" t="e">
        <f>VLOOKUP(AL317,'Commande Export 2023'!AC:AF,4,FALSE)</f>
        <v>#N/A</v>
      </c>
      <c r="AN317" s="222" t="e">
        <f t="shared" si="66"/>
        <v>#N/A</v>
      </c>
      <c r="AO317" s="222" t="str">
        <f t="shared" si="67"/>
        <v/>
      </c>
      <c r="AP317" s="222" t="e">
        <f>VLOOKUP(AO317,'Price list'!AO:AP,2,FALSE)</f>
        <v>#N/A</v>
      </c>
      <c r="AQ317" s="222" t="str">
        <f t="shared" si="68"/>
        <v/>
      </c>
      <c r="AR317" s="222" t="str">
        <f t="shared" si="69"/>
        <v/>
      </c>
      <c r="AS317" s="665" t="str">
        <f t="shared" si="70"/>
        <v/>
      </c>
      <c r="AT317" s="665">
        <f>SUM($AS$1:AS317)</f>
        <v>7</v>
      </c>
      <c r="AU317" s="665" t="s">
        <v>582</v>
      </c>
      <c r="AV317" s="665">
        <f t="shared" si="62"/>
        <v>0</v>
      </c>
      <c r="AW317" s="666">
        <v>0</v>
      </c>
      <c r="AX317" s="665">
        <v>337</v>
      </c>
      <c r="AY317" s="665">
        <v>317</v>
      </c>
      <c r="AZ317" s="222" t="str">
        <f t="shared" si="71"/>
        <v/>
      </c>
      <c r="BA317" s="222" t="e">
        <f>VLOOKUP(AZ317,'Price list'!AM:AN,2,FALSE)</f>
        <v>#N/A</v>
      </c>
      <c r="BB317" s="222" t="str">
        <f>IF(ISERROR(VLOOKUP(BA317,'Commande Export 2023'!AC:AG,5,FALSE)),"",VLOOKUP(BA317,'Commande Export 2023'!AC:AG,5,FALSE))</f>
        <v/>
      </c>
      <c r="BC317" s="222" t="str">
        <f t="shared" si="72"/>
        <v>Ouest Batteries</v>
      </c>
    </row>
    <row r="318" spans="28:55" x14ac:dyDescent="0.35">
      <c r="AB318" s="245" t="s">
        <v>1169</v>
      </c>
      <c r="AH318" s="232" t="s">
        <v>583</v>
      </c>
      <c r="AI318" s="222" t="str">
        <f t="shared" si="63"/>
        <v>Commande 4</v>
      </c>
      <c r="AJ318" s="222" t="str">
        <f t="shared" si="64"/>
        <v>P0318</v>
      </c>
      <c r="AK318" s="222" t="e">
        <f>'Commande Export 2023'!AF319</f>
        <v>#N/A</v>
      </c>
      <c r="AL318" s="222" t="str">
        <f t="shared" si="65"/>
        <v>Ouest BatteriesCommande 4</v>
      </c>
      <c r="AM318" s="222" t="e">
        <f>VLOOKUP(AL318,'Commande Export 2023'!AC:AF,4,FALSE)</f>
        <v>#N/A</v>
      </c>
      <c r="AN318" s="222" t="e">
        <f t="shared" si="66"/>
        <v>#N/A</v>
      </c>
      <c r="AO318" s="222" t="str">
        <f t="shared" si="67"/>
        <v/>
      </c>
      <c r="AP318" s="222" t="e">
        <f>VLOOKUP(AO318,'Price list'!AO:AP,2,FALSE)</f>
        <v>#N/A</v>
      </c>
      <c r="AQ318" s="222" t="str">
        <f t="shared" si="68"/>
        <v/>
      </c>
      <c r="AR318" s="222" t="str">
        <f t="shared" si="69"/>
        <v/>
      </c>
      <c r="AS318" s="665" t="str">
        <f t="shared" si="70"/>
        <v/>
      </c>
      <c r="AT318" s="665">
        <f>SUM($AS$1:AS318)</f>
        <v>7</v>
      </c>
      <c r="AU318" s="665" t="s">
        <v>583</v>
      </c>
      <c r="AV318" s="665">
        <f t="shared" si="62"/>
        <v>0</v>
      </c>
      <c r="AW318" s="666">
        <v>0</v>
      </c>
      <c r="AX318" s="665">
        <v>338</v>
      </c>
      <c r="AY318" s="665">
        <v>318</v>
      </c>
      <c r="AZ318" s="222" t="str">
        <f t="shared" si="71"/>
        <v/>
      </c>
      <c r="BA318" s="222" t="e">
        <f>VLOOKUP(AZ318,'Price list'!AM:AN,2,FALSE)</f>
        <v>#N/A</v>
      </c>
      <c r="BB318" s="222" t="str">
        <f>IF(ISERROR(VLOOKUP(BA318,'Commande Export 2023'!AC:AG,5,FALSE)),"",VLOOKUP(BA318,'Commande Export 2023'!AC:AG,5,FALSE))</f>
        <v/>
      </c>
      <c r="BC318" s="222" t="str">
        <f t="shared" si="72"/>
        <v>Ouest Batteries</v>
      </c>
    </row>
    <row r="319" spans="28:55" x14ac:dyDescent="0.35">
      <c r="AB319" s="245" t="s">
        <v>1169</v>
      </c>
      <c r="AH319" s="232" t="s">
        <v>584</v>
      </c>
      <c r="AI319" s="222" t="str">
        <f t="shared" si="63"/>
        <v>Commande 4</v>
      </c>
      <c r="AJ319" s="222" t="str">
        <f t="shared" si="64"/>
        <v>P0319</v>
      </c>
      <c r="AK319" s="222" t="e">
        <f>'Commande Export 2023'!AF320</f>
        <v>#N/A</v>
      </c>
      <c r="AL319" s="222" t="str">
        <f t="shared" si="65"/>
        <v>Ouest BatteriesCommande 4</v>
      </c>
      <c r="AM319" s="222" t="e">
        <f>VLOOKUP(AL319,'Commande Export 2023'!AC:AF,4,FALSE)</f>
        <v>#N/A</v>
      </c>
      <c r="AN319" s="222" t="e">
        <f t="shared" si="66"/>
        <v>#N/A</v>
      </c>
      <c r="AO319" s="222" t="str">
        <f t="shared" si="67"/>
        <v/>
      </c>
      <c r="AP319" s="222" t="e">
        <f>VLOOKUP(AO319,'Price list'!AO:AP,2,FALSE)</f>
        <v>#N/A</v>
      </c>
      <c r="AQ319" s="222" t="str">
        <f t="shared" si="68"/>
        <v/>
      </c>
      <c r="AR319" s="222" t="str">
        <f t="shared" si="69"/>
        <v/>
      </c>
      <c r="AS319" s="665" t="str">
        <f t="shared" si="70"/>
        <v/>
      </c>
      <c r="AT319" s="665">
        <f>SUM($AS$1:AS319)</f>
        <v>7</v>
      </c>
      <c r="AU319" s="665" t="s">
        <v>584</v>
      </c>
      <c r="AV319" s="665">
        <f t="shared" si="62"/>
        <v>0</v>
      </c>
      <c r="AW319" s="666">
        <v>0</v>
      </c>
      <c r="AX319" s="665">
        <v>339</v>
      </c>
      <c r="AY319" s="665">
        <v>319</v>
      </c>
      <c r="AZ319" s="222" t="str">
        <f t="shared" si="71"/>
        <v/>
      </c>
      <c r="BA319" s="222" t="e">
        <f>VLOOKUP(AZ319,'Price list'!AM:AN,2,FALSE)</f>
        <v>#N/A</v>
      </c>
      <c r="BB319" s="222" t="str">
        <f>IF(ISERROR(VLOOKUP(BA319,'Commande Export 2023'!AC:AG,5,FALSE)),"",VLOOKUP(BA319,'Commande Export 2023'!AC:AG,5,FALSE))</f>
        <v/>
      </c>
      <c r="BC319" s="222" t="str">
        <f t="shared" si="72"/>
        <v>Ouest Batteries</v>
      </c>
    </row>
    <row r="320" spans="28:55" x14ac:dyDescent="0.35">
      <c r="AB320" s="245" t="s">
        <v>1169</v>
      </c>
      <c r="AH320" s="232" t="s">
        <v>585</v>
      </c>
      <c r="AI320" s="222" t="str">
        <f t="shared" si="63"/>
        <v>Commande 4</v>
      </c>
      <c r="AJ320" s="222" t="str">
        <f t="shared" si="64"/>
        <v>P0320</v>
      </c>
      <c r="AK320" s="222" t="e">
        <f>'Commande Export 2023'!AF321</f>
        <v>#N/A</v>
      </c>
      <c r="AL320" s="222" t="str">
        <f t="shared" si="65"/>
        <v>Ouest BatteriesCommande 4</v>
      </c>
      <c r="AM320" s="222" t="e">
        <f>VLOOKUP(AL320,'Commande Export 2023'!AC:AF,4,FALSE)</f>
        <v>#N/A</v>
      </c>
      <c r="AN320" s="222" t="e">
        <f t="shared" si="66"/>
        <v>#N/A</v>
      </c>
      <c r="AO320" s="222" t="str">
        <f t="shared" si="67"/>
        <v/>
      </c>
      <c r="AP320" s="222" t="e">
        <f>VLOOKUP(AO320,'Price list'!AO:AP,2,FALSE)</f>
        <v>#N/A</v>
      </c>
      <c r="AQ320" s="222" t="str">
        <f t="shared" si="68"/>
        <v/>
      </c>
      <c r="AR320" s="222" t="str">
        <f t="shared" si="69"/>
        <v/>
      </c>
      <c r="AS320" s="665" t="str">
        <f t="shared" si="70"/>
        <v/>
      </c>
      <c r="AT320" s="665">
        <f>SUM($AS$1:AS320)</f>
        <v>7</v>
      </c>
      <c r="AU320" s="665" t="s">
        <v>585</v>
      </c>
      <c r="AV320" s="665">
        <f t="shared" si="62"/>
        <v>0</v>
      </c>
      <c r="AW320" s="666">
        <v>0</v>
      </c>
      <c r="AX320" s="665">
        <v>340</v>
      </c>
      <c r="AY320" s="665">
        <v>320</v>
      </c>
      <c r="AZ320" s="222" t="str">
        <f t="shared" si="71"/>
        <v/>
      </c>
      <c r="BA320" s="222" t="e">
        <f>VLOOKUP(AZ320,'Price list'!AM:AN,2,FALSE)</f>
        <v>#N/A</v>
      </c>
      <c r="BB320" s="222" t="str">
        <f>IF(ISERROR(VLOOKUP(BA320,'Commande Export 2023'!AC:AG,5,FALSE)),"",VLOOKUP(BA320,'Commande Export 2023'!AC:AG,5,FALSE))</f>
        <v/>
      </c>
      <c r="BC320" s="222" t="str">
        <f t="shared" si="72"/>
        <v>Ouest Batteries</v>
      </c>
    </row>
    <row r="321" spans="28:55" x14ac:dyDescent="0.35">
      <c r="AB321" s="245" t="s">
        <v>1169</v>
      </c>
      <c r="AH321" s="232" t="s">
        <v>586</v>
      </c>
      <c r="AI321" s="222" t="str">
        <f t="shared" si="63"/>
        <v>Commande 4</v>
      </c>
      <c r="AJ321" s="222" t="str">
        <f t="shared" si="64"/>
        <v>P0321</v>
      </c>
      <c r="AK321" s="222" t="e">
        <f>'Commande Export 2023'!AF322</f>
        <v>#N/A</v>
      </c>
      <c r="AL321" s="222" t="str">
        <f t="shared" si="65"/>
        <v>Ouest BatteriesCommande 4</v>
      </c>
      <c r="AM321" s="222" t="e">
        <f>VLOOKUP(AL321,'Commande Export 2023'!AC:AF,4,FALSE)</f>
        <v>#N/A</v>
      </c>
      <c r="AN321" s="222" t="e">
        <f t="shared" si="66"/>
        <v>#N/A</v>
      </c>
      <c r="AO321" s="222" t="str">
        <f t="shared" si="67"/>
        <v/>
      </c>
      <c r="AP321" s="222" t="e">
        <f>VLOOKUP(AO321,'Price list'!AO:AP,2,FALSE)</f>
        <v>#N/A</v>
      </c>
      <c r="AQ321" s="222" t="str">
        <f t="shared" si="68"/>
        <v/>
      </c>
      <c r="AR321" s="222" t="str">
        <f t="shared" si="69"/>
        <v/>
      </c>
      <c r="AS321" s="665" t="str">
        <f t="shared" si="70"/>
        <v/>
      </c>
      <c r="AT321" s="665">
        <f>SUM($AS$1:AS321)</f>
        <v>7</v>
      </c>
      <c r="AU321" s="665" t="s">
        <v>586</v>
      </c>
      <c r="AV321" s="665">
        <f t="shared" ref="AV321:AV384" si="73">IF(AQ321="",0,1)</f>
        <v>0</v>
      </c>
      <c r="AW321" s="666">
        <v>0</v>
      </c>
      <c r="AX321" s="665">
        <v>341</v>
      </c>
      <c r="AY321" s="665">
        <v>321</v>
      </c>
      <c r="AZ321" s="222" t="str">
        <f t="shared" si="71"/>
        <v/>
      </c>
      <c r="BA321" s="222" t="e">
        <f>VLOOKUP(AZ321,'Price list'!AM:AN,2,FALSE)</f>
        <v>#N/A</v>
      </c>
      <c r="BB321" s="222" t="str">
        <f>IF(ISERROR(VLOOKUP(BA321,'Commande Export 2023'!AC:AG,5,FALSE)),"",VLOOKUP(BA321,'Commande Export 2023'!AC:AG,5,FALSE))</f>
        <v/>
      </c>
      <c r="BC321" s="222" t="str">
        <f t="shared" si="72"/>
        <v>Ouest Batteries</v>
      </c>
    </row>
    <row r="322" spans="28:55" x14ac:dyDescent="0.35">
      <c r="AB322" s="245" t="s">
        <v>1169</v>
      </c>
      <c r="AH322" s="232" t="s">
        <v>587</v>
      </c>
      <c r="AI322" s="222" t="str">
        <f t="shared" ref="AI322:AI385" si="74">CONCATENATE(AB322,$R$5)</f>
        <v>Commande 4</v>
      </c>
      <c r="AJ322" s="222" t="str">
        <f t="shared" ref="AJ322:AJ385" si="75">AH322</f>
        <v>P0322</v>
      </c>
      <c r="AK322" s="222" t="e">
        <f>'Commande Export 2023'!AF323</f>
        <v>#N/A</v>
      </c>
      <c r="AL322" s="222" t="str">
        <f t="shared" ref="AL322:AL385" si="76">CONCATENATE($P$7,AE322,$R$5)</f>
        <v>Ouest BatteriesCommande 4</v>
      </c>
      <c r="AM322" s="222" t="e">
        <f>VLOOKUP(AL322,'Commande Export 2023'!AC:AF,4,FALSE)</f>
        <v>#N/A</v>
      </c>
      <c r="AN322" s="222" t="e">
        <f t="shared" ref="AN322:AN385" si="77">IF(AL322=AI322,AM322,#N/A)</f>
        <v>#N/A</v>
      </c>
      <c r="AO322" s="222" t="str">
        <f t="shared" ref="AO322:AO385" si="78">IF(ISERROR(AN322),"",AH322)</f>
        <v/>
      </c>
      <c r="AP322" s="222" t="e">
        <f>VLOOKUP(AO322,'Price list'!AO:AP,2,FALSE)</f>
        <v>#N/A</v>
      </c>
      <c r="AQ322" s="222" t="str">
        <f t="shared" ref="AQ322:AQ385" si="79">IF(ISERROR(AP322),"",1)</f>
        <v/>
      </c>
      <c r="AR322" s="222" t="str">
        <f t="shared" ref="AR322:AR385" si="80">IF(ISERROR(VLOOKUP($AY322,$AT$1:$AY$660,2,0)),"",VLOOKUP($AY322,$AT$1:$AY$660,2,0))</f>
        <v/>
      </c>
      <c r="AS322" s="665" t="str">
        <f t="shared" ref="AS322:AS385" si="81">IF(AV322&gt;0,1,"")</f>
        <v/>
      </c>
      <c r="AT322" s="665">
        <f>SUM($AS$1:AS322)</f>
        <v>7</v>
      </c>
      <c r="AU322" s="665" t="s">
        <v>587</v>
      </c>
      <c r="AV322" s="665">
        <f t="shared" si="73"/>
        <v>0</v>
      </c>
      <c r="AW322" s="666">
        <v>0</v>
      </c>
      <c r="AX322" s="665">
        <v>342</v>
      </c>
      <c r="AY322" s="665">
        <v>322</v>
      </c>
      <c r="AZ322" s="222" t="str">
        <f t="shared" ref="AZ322:AZ385" si="82">AR322</f>
        <v/>
      </c>
      <c r="BA322" s="222" t="e">
        <f>VLOOKUP(AZ322,'Price list'!AM:AN,2,FALSE)</f>
        <v>#N/A</v>
      </c>
      <c r="BB322" s="222" t="str">
        <f>IF(ISERROR(VLOOKUP(BA322,'Commande Export 2023'!AC:AG,5,FALSE)),"",VLOOKUP(BA322,'Commande Export 2023'!AC:AG,5,FALSE))</f>
        <v/>
      </c>
      <c r="BC322" s="222" t="str">
        <f t="shared" ref="BC322:BC385" si="83">$P$7</f>
        <v>Ouest Batteries</v>
      </c>
    </row>
    <row r="323" spans="28:55" x14ac:dyDescent="0.35">
      <c r="AB323" s="245" t="s">
        <v>1169</v>
      </c>
      <c r="AH323" s="232" t="s">
        <v>588</v>
      </c>
      <c r="AI323" s="222" t="str">
        <f t="shared" si="74"/>
        <v>Commande 4</v>
      </c>
      <c r="AJ323" s="222" t="str">
        <f t="shared" si="75"/>
        <v>P0323</v>
      </c>
      <c r="AK323" s="222" t="e">
        <f>'Commande Export 2023'!AF324</f>
        <v>#N/A</v>
      </c>
      <c r="AL323" s="222" t="str">
        <f t="shared" si="76"/>
        <v>Ouest BatteriesCommande 4</v>
      </c>
      <c r="AM323" s="222" t="e">
        <f>VLOOKUP(AL323,'Commande Export 2023'!AC:AF,4,FALSE)</f>
        <v>#N/A</v>
      </c>
      <c r="AN323" s="222" t="e">
        <f t="shared" si="77"/>
        <v>#N/A</v>
      </c>
      <c r="AO323" s="222" t="str">
        <f t="shared" si="78"/>
        <v/>
      </c>
      <c r="AP323" s="222" t="e">
        <f>VLOOKUP(AO323,'Price list'!AO:AP,2,FALSE)</f>
        <v>#N/A</v>
      </c>
      <c r="AQ323" s="222" t="str">
        <f t="shared" si="79"/>
        <v/>
      </c>
      <c r="AR323" s="222" t="str">
        <f t="shared" si="80"/>
        <v/>
      </c>
      <c r="AS323" s="665" t="str">
        <f t="shared" si="81"/>
        <v/>
      </c>
      <c r="AT323" s="665">
        <f>SUM($AS$1:AS323)</f>
        <v>7</v>
      </c>
      <c r="AU323" s="665" t="s">
        <v>588</v>
      </c>
      <c r="AV323" s="665">
        <f t="shared" si="73"/>
        <v>0</v>
      </c>
      <c r="AW323" s="666">
        <v>0</v>
      </c>
      <c r="AX323" s="665">
        <v>343</v>
      </c>
      <c r="AY323" s="665">
        <v>323</v>
      </c>
      <c r="AZ323" s="222" t="str">
        <f t="shared" si="82"/>
        <v/>
      </c>
      <c r="BA323" s="222" t="e">
        <f>VLOOKUP(AZ323,'Price list'!AM:AN,2,FALSE)</f>
        <v>#N/A</v>
      </c>
      <c r="BB323" s="222" t="str">
        <f>IF(ISERROR(VLOOKUP(BA323,'Commande Export 2023'!AC:AG,5,FALSE)),"",VLOOKUP(BA323,'Commande Export 2023'!AC:AG,5,FALSE))</f>
        <v/>
      </c>
      <c r="BC323" s="222" t="str">
        <f t="shared" si="83"/>
        <v>Ouest Batteries</v>
      </c>
    </row>
    <row r="324" spans="28:55" x14ac:dyDescent="0.35">
      <c r="AB324" s="245" t="s">
        <v>1169</v>
      </c>
      <c r="AH324" s="232" t="s">
        <v>589</v>
      </c>
      <c r="AI324" s="222" t="str">
        <f t="shared" si="74"/>
        <v>Commande 4</v>
      </c>
      <c r="AJ324" s="222" t="str">
        <f t="shared" si="75"/>
        <v>P0324</v>
      </c>
      <c r="AK324" s="222" t="e">
        <f>'Commande Export 2023'!AF325</f>
        <v>#N/A</v>
      </c>
      <c r="AL324" s="222" t="str">
        <f t="shared" si="76"/>
        <v>Ouest BatteriesCommande 4</v>
      </c>
      <c r="AM324" s="222" t="e">
        <f>VLOOKUP(AL324,'Commande Export 2023'!AC:AF,4,FALSE)</f>
        <v>#N/A</v>
      </c>
      <c r="AN324" s="222" t="e">
        <f t="shared" si="77"/>
        <v>#N/A</v>
      </c>
      <c r="AO324" s="222" t="str">
        <f t="shared" si="78"/>
        <v/>
      </c>
      <c r="AP324" s="222" t="e">
        <f>VLOOKUP(AO324,'Price list'!AO:AP,2,FALSE)</f>
        <v>#N/A</v>
      </c>
      <c r="AQ324" s="222" t="str">
        <f t="shared" si="79"/>
        <v/>
      </c>
      <c r="AR324" s="222" t="str">
        <f t="shared" si="80"/>
        <v/>
      </c>
      <c r="AS324" s="665" t="str">
        <f t="shared" si="81"/>
        <v/>
      </c>
      <c r="AT324" s="665">
        <f>SUM($AS$1:AS324)</f>
        <v>7</v>
      </c>
      <c r="AU324" s="665" t="s">
        <v>589</v>
      </c>
      <c r="AV324" s="665">
        <f t="shared" si="73"/>
        <v>0</v>
      </c>
      <c r="AW324" s="666">
        <v>0</v>
      </c>
      <c r="AX324" s="665">
        <v>344</v>
      </c>
      <c r="AY324" s="665">
        <v>324</v>
      </c>
      <c r="AZ324" s="222" t="str">
        <f t="shared" si="82"/>
        <v/>
      </c>
      <c r="BA324" s="222" t="e">
        <f>VLOOKUP(AZ324,'Price list'!AM:AN,2,FALSE)</f>
        <v>#N/A</v>
      </c>
      <c r="BB324" s="222" t="str">
        <f>IF(ISERROR(VLOOKUP(BA324,'Commande Export 2023'!AC:AG,5,FALSE)),"",VLOOKUP(BA324,'Commande Export 2023'!AC:AG,5,FALSE))</f>
        <v/>
      </c>
      <c r="BC324" s="222" t="str">
        <f t="shared" si="83"/>
        <v>Ouest Batteries</v>
      </c>
    </row>
    <row r="325" spans="28:55" x14ac:dyDescent="0.35">
      <c r="AB325" s="245" t="s">
        <v>1169</v>
      </c>
      <c r="AH325" s="232" t="s">
        <v>590</v>
      </c>
      <c r="AI325" s="222" t="str">
        <f t="shared" si="74"/>
        <v>Commande 4</v>
      </c>
      <c r="AJ325" s="222" t="str">
        <f t="shared" si="75"/>
        <v>P0325</v>
      </c>
      <c r="AK325" s="222" t="e">
        <f>'Commande Export 2023'!AF326</f>
        <v>#N/A</v>
      </c>
      <c r="AL325" s="222" t="str">
        <f t="shared" si="76"/>
        <v>Ouest BatteriesCommande 4</v>
      </c>
      <c r="AM325" s="222" t="e">
        <f>VLOOKUP(AL325,'Commande Export 2023'!AC:AF,4,FALSE)</f>
        <v>#N/A</v>
      </c>
      <c r="AN325" s="222" t="e">
        <f t="shared" si="77"/>
        <v>#N/A</v>
      </c>
      <c r="AO325" s="222" t="str">
        <f t="shared" si="78"/>
        <v/>
      </c>
      <c r="AP325" s="222" t="e">
        <f>VLOOKUP(AO325,'Price list'!AO:AP,2,FALSE)</f>
        <v>#N/A</v>
      </c>
      <c r="AQ325" s="222" t="str">
        <f t="shared" si="79"/>
        <v/>
      </c>
      <c r="AR325" s="222" t="str">
        <f t="shared" si="80"/>
        <v/>
      </c>
      <c r="AS325" s="665" t="str">
        <f t="shared" si="81"/>
        <v/>
      </c>
      <c r="AT325" s="665">
        <f>SUM($AS$1:AS325)</f>
        <v>7</v>
      </c>
      <c r="AU325" s="665" t="s">
        <v>590</v>
      </c>
      <c r="AV325" s="665">
        <f t="shared" si="73"/>
        <v>0</v>
      </c>
      <c r="AW325" s="666">
        <v>0</v>
      </c>
      <c r="AX325" s="665">
        <v>345</v>
      </c>
      <c r="AY325" s="665">
        <v>325</v>
      </c>
      <c r="AZ325" s="222" t="str">
        <f t="shared" si="82"/>
        <v/>
      </c>
      <c r="BA325" s="222" t="e">
        <f>VLOOKUP(AZ325,'Price list'!AM:AN,2,FALSE)</f>
        <v>#N/A</v>
      </c>
      <c r="BB325" s="222" t="str">
        <f>IF(ISERROR(VLOOKUP(BA325,'Commande Export 2023'!AC:AG,5,FALSE)),"",VLOOKUP(BA325,'Commande Export 2023'!AC:AG,5,FALSE))</f>
        <v/>
      </c>
      <c r="BC325" s="222" t="str">
        <f t="shared" si="83"/>
        <v>Ouest Batteries</v>
      </c>
    </row>
    <row r="326" spans="28:55" x14ac:dyDescent="0.35">
      <c r="AB326" s="245" t="s">
        <v>1169</v>
      </c>
      <c r="AH326" s="232" t="s">
        <v>591</v>
      </c>
      <c r="AI326" s="222" t="str">
        <f t="shared" si="74"/>
        <v>Commande 4</v>
      </c>
      <c r="AJ326" s="222" t="str">
        <f t="shared" si="75"/>
        <v>P0326</v>
      </c>
      <c r="AK326" s="222" t="e">
        <f>'Commande Export 2023'!AF327</f>
        <v>#N/A</v>
      </c>
      <c r="AL326" s="222" t="str">
        <f t="shared" si="76"/>
        <v>Ouest BatteriesCommande 4</v>
      </c>
      <c r="AM326" s="222" t="e">
        <f>VLOOKUP(AL326,'Commande Export 2023'!AC:AF,4,FALSE)</f>
        <v>#N/A</v>
      </c>
      <c r="AN326" s="222" t="e">
        <f t="shared" si="77"/>
        <v>#N/A</v>
      </c>
      <c r="AO326" s="222" t="str">
        <f t="shared" si="78"/>
        <v/>
      </c>
      <c r="AP326" s="222" t="e">
        <f>VLOOKUP(AO326,'Price list'!AO:AP,2,FALSE)</f>
        <v>#N/A</v>
      </c>
      <c r="AQ326" s="222" t="str">
        <f t="shared" si="79"/>
        <v/>
      </c>
      <c r="AR326" s="222" t="str">
        <f t="shared" si="80"/>
        <v/>
      </c>
      <c r="AS326" s="665" t="str">
        <f t="shared" si="81"/>
        <v/>
      </c>
      <c r="AT326" s="665">
        <f>SUM($AS$1:AS326)</f>
        <v>7</v>
      </c>
      <c r="AU326" s="665" t="s">
        <v>591</v>
      </c>
      <c r="AV326" s="665">
        <f t="shared" si="73"/>
        <v>0</v>
      </c>
      <c r="AW326" s="666">
        <v>0</v>
      </c>
      <c r="AX326" s="665">
        <v>346</v>
      </c>
      <c r="AY326" s="665">
        <v>326</v>
      </c>
      <c r="AZ326" s="222" t="str">
        <f t="shared" si="82"/>
        <v/>
      </c>
      <c r="BA326" s="222" t="e">
        <f>VLOOKUP(AZ326,'Price list'!AM:AN,2,FALSE)</f>
        <v>#N/A</v>
      </c>
      <c r="BB326" s="222" t="str">
        <f>IF(ISERROR(VLOOKUP(BA326,'Commande Export 2023'!AC:AG,5,FALSE)),"",VLOOKUP(BA326,'Commande Export 2023'!AC:AG,5,FALSE))</f>
        <v/>
      </c>
      <c r="BC326" s="222" t="str">
        <f t="shared" si="83"/>
        <v>Ouest Batteries</v>
      </c>
    </row>
    <row r="327" spans="28:55" x14ac:dyDescent="0.35">
      <c r="AB327" s="245" t="s">
        <v>1169</v>
      </c>
      <c r="AH327" s="232" t="s">
        <v>592</v>
      </c>
      <c r="AI327" s="222" t="str">
        <f t="shared" si="74"/>
        <v>Commande 4</v>
      </c>
      <c r="AJ327" s="222" t="str">
        <f t="shared" si="75"/>
        <v>P0327</v>
      </c>
      <c r="AK327" s="222" t="e">
        <f>'Commande Export 2023'!AF328</f>
        <v>#N/A</v>
      </c>
      <c r="AL327" s="222" t="str">
        <f t="shared" si="76"/>
        <v>Ouest BatteriesCommande 4</v>
      </c>
      <c r="AM327" s="222" t="e">
        <f>VLOOKUP(AL327,'Commande Export 2023'!AC:AF,4,FALSE)</f>
        <v>#N/A</v>
      </c>
      <c r="AN327" s="222" t="e">
        <f t="shared" si="77"/>
        <v>#N/A</v>
      </c>
      <c r="AO327" s="222" t="str">
        <f t="shared" si="78"/>
        <v/>
      </c>
      <c r="AP327" s="222" t="e">
        <f>VLOOKUP(AO327,'Price list'!AO:AP,2,FALSE)</f>
        <v>#N/A</v>
      </c>
      <c r="AQ327" s="222" t="str">
        <f t="shared" si="79"/>
        <v/>
      </c>
      <c r="AR327" s="222" t="str">
        <f t="shared" si="80"/>
        <v/>
      </c>
      <c r="AS327" s="665" t="str">
        <f t="shared" si="81"/>
        <v/>
      </c>
      <c r="AT327" s="665">
        <f>SUM($AS$1:AS327)</f>
        <v>7</v>
      </c>
      <c r="AU327" s="665" t="s">
        <v>592</v>
      </c>
      <c r="AV327" s="665">
        <f t="shared" si="73"/>
        <v>0</v>
      </c>
      <c r="AW327" s="666">
        <v>0</v>
      </c>
      <c r="AX327" s="665">
        <v>347</v>
      </c>
      <c r="AY327" s="665">
        <v>327</v>
      </c>
      <c r="AZ327" s="222" t="str">
        <f t="shared" si="82"/>
        <v/>
      </c>
      <c r="BA327" s="222" t="e">
        <f>VLOOKUP(AZ327,'Price list'!AM:AN,2,FALSE)</f>
        <v>#N/A</v>
      </c>
      <c r="BB327" s="222" t="str">
        <f>IF(ISERROR(VLOOKUP(BA327,'Commande Export 2023'!AC:AG,5,FALSE)),"",VLOOKUP(BA327,'Commande Export 2023'!AC:AG,5,FALSE))</f>
        <v/>
      </c>
      <c r="BC327" s="222" t="str">
        <f t="shared" si="83"/>
        <v>Ouest Batteries</v>
      </c>
    </row>
    <row r="328" spans="28:55" x14ac:dyDescent="0.35">
      <c r="AB328" s="245" t="s">
        <v>1169</v>
      </c>
      <c r="AH328" s="232" t="s">
        <v>593</v>
      </c>
      <c r="AI328" s="222" t="str">
        <f t="shared" si="74"/>
        <v>Commande 4</v>
      </c>
      <c r="AJ328" s="222" t="str">
        <f t="shared" si="75"/>
        <v>P0328</v>
      </c>
      <c r="AK328" s="222" t="e">
        <f>'Commande Export 2023'!AF329</f>
        <v>#N/A</v>
      </c>
      <c r="AL328" s="222" t="str">
        <f t="shared" si="76"/>
        <v>Ouest BatteriesCommande 4</v>
      </c>
      <c r="AM328" s="222" t="e">
        <f>VLOOKUP(AL328,'Commande Export 2023'!AC:AF,4,FALSE)</f>
        <v>#N/A</v>
      </c>
      <c r="AN328" s="222" t="e">
        <f t="shared" si="77"/>
        <v>#N/A</v>
      </c>
      <c r="AO328" s="222" t="str">
        <f t="shared" si="78"/>
        <v/>
      </c>
      <c r="AP328" s="222" t="e">
        <f>VLOOKUP(AO328,'Price list'!AO:AP,2,FALSE)</f>
        <v>#N/A</v>
      </c>
      <c r="AQ328" s="222" t="str">
        <f t="shared" si="79"/>
        <v/>
      </c>
      <c r="AR328" s="222" t="str">
        <f t="shared" si="80"/>
        <v/>
      </c>
      <c r="AS328" s="665" t="str">
        <f t="shared" si="81"/>
        <v/>
      </c>
      <c r="AT328" s="665">
        <f>SUM($AS$1:AS328)</f>
        <v>7</v>
      </c>
      <c r="AU328" s="665" t="s">
        <v>593</v>
      </c>
      <c r="AV328" s="665">
        <f t="shared" si="73"/>
        <v>0</v>
      </c>
      <c r="AW328" s="666">
        <v>0</v>
      </c>
      <c r="AX328" s="665">
        <v>348</v>
      </c>
      <c r="AY328" s="665">
        <v>328</v>
      </c>
      <c r="AZ328" s="222" t="str">
        <f t="shared" si="82"/>
        <v/>
      </c>
      <c r="BA328" s="222" t="e">
        <f>VLOOKUP(AZ328,'Price list'!AM:AN,2,FALSE)</f>
        <v>#N/A</v>
      </c>
      <c r="BB328" s="222" t="str">
        <f>IF(ISERROR(VLOOKUP(BA328,'Commande Export 2023'!AC:AG,5,FALSE)),"",VLOOKUP(BA328,'Commande Export 2023'!AC:AG,5,FALSE))</f>
        <v/>
      </c>
      <c r="BC328" s="222" t="str">
        <f t="shared" si="83"/>
        <v>Ouest Batteries</v>
      </c>
    </row>
    <row r="329" spans="28:55" x14ac:dyDescent="0.35">
      <c r="AB329" s="245" t="s">
        <v>1169</v>
      </c>
      <c r="AH329" s="232" t="s">
        <v>594</v>
      </c>
      <c r="AI329" s="222" t="str">
        <f t="shared" si="74"/>
        <v>Commande 4</v>
      </c>
      <c r="AJ329" s="222" t="str">
        <f t="shared" si="75"/>
        <v>P0329</v>
      </c>
      <c r="AK329" s="222" t="e">
        <f>'Commande Export 2023'!AF330</f>
        <v>#N/A</v>
      </c>
      <c r="AL329" s="222" t="str">
        <f t="shared" si="76"/>
        <v>Ouest BatteriesCommande 4</v>
      </c>
      <c r="AM329" s="222" t="e">
        <f>VLOOKUP(AL329,'Commande Export 2023'!AC:AF,4,FALSE)</f>
        <v>#N/A</v>
      </c>
      <c r="AN329" s="222" t="e">
        <f t="shared" si="77"/>
        <v>#N/A</v>
      </c>
      <c r="AO329" s="222" t="str">
        <f t="shared" si="78"/>
        <v/>
      </c>
      <c r="AP329" s="222" t="e">
        <f>VLOOKUP(AO329,'Price list'!AO:AP,2,FALSE)</f>
        <v>#N/A</v>
      </c>
      <c r="AQ329" s="222" t="str">
        <f t="shared" si="79"/>
        <v/>
      </c>
      <c r="AR329" s="222" t="str">
        <f t="shared" si="80"/>
        <v/>
      </c>
      <c r="AS329" s="665" t="str">
        <f t="shared" si="81"/>
        <v/>
      </c>
      <c r="AT329" s="665">
        <f>SUM($AS$1:AS329)</f>
        <v>7</v>
      </c>
      <c r="AU329" s="665" t="s">
        <v>594</v>
      </c>
      <c r="AV329" s="665">
        <f t="shared" si="73"/>
        <v>0</v>
      </c>
      <c r="AW329" s="666">
        <v>0</v>
      </c>
      <c r="AX329" s="665">
        <v>349</v>
      </c>
      <c r="AY329" s="665">
        <v>329</v>
      </c>
      <c r="AZ329" s="222" t="str">
        <f t="shared" si="82"/>
        <v/>
      </c>
      <c r="BA329" s="222" t="e">
        <f>VLOOKUP(AZ329,'Price list'!AM:AN,2,FALSE)</f>
        <v>#N/A</v>
      </c>
      <c r="BB329" s="222" t="str">
        <f>IF(ISERROR(VLOOKUP(BA329,'Commande Export 2023'!AC:AG,5,FALSE)),"",VLOOKUP(BA329,'Commande Export 2023'!AC:AG,5,FALSE))</f>
        <v/>
      </c>
      <c r="BC329" s="222" t="str">
        <f t="shared" si="83"/>
        <v>Ouest Batteries</v>
      </c>
    </row>
    <row r="330" spans="28:55" x14ac:dyDescent="0.35">
      <c r="AB330" s="245" t="s">
        <v>1169</v>
      </c>
      <c r="AH330" s="232" t="s">
        <v>595</v>
      </c>
      <c r="AI330" s="222" t="str">
        <f t="shared" si="74"/>
        <v>Commande 4</v>
      </c>
      <c r="AJ330" s="222" t="str">
        <f t="shared" si="75"/>
        <v>P0330</v>
      </c>
      <c r="AK330" s="222" t="e">
        <f>'Commande Export 2023'!AF331</f>
        <v>#N/A</v>
      </c>
      <c r="AL330" s="222" t="str">
        <f t="shared" si="76"/>
        <v>Ouest BatteriesCommande 4</v>
      </c>
      <c r="AM330" s="222" t="e">
        <f>VLOOKUP(AL330,'Commande Export 2023'!AC:AF,4,FALSE)</f>
        <v>#N/A</v>
      </c>
      <c r="AN330" s="222" t="e">
        <f t="shared" si="77"/>
        <v>#N/A</v>
      </c>
      <c r="AO330" s="222" t="str">
        <f t="shared" si="78"/>
        <v/>
      </c>
      <c r="AP330" s="222" t="e">
        <f>VLOOKUP(AO330,'Price list'!AO:AP,2,FALSE)</f>
        <v>#N/A</v>
      </c>
      <c r="AQ330" s="222" t="str">
        <f t="shared" si="79"/>
        <v/>
      </c>
      <c r="AR330" s="222" t="str">
        <f t="shared" si="80"/>
        <v/>
      </c>
      <c r="AS330" s="665" t="str">
        <f t="shared" si="81"/>
        <v/>
      </c>
      <c r="AT330" s="665">
        <f>SUM($AS$1:AS330)</f>
        <v>7</v>
      </c>
      <c r="AU330" s="665" t="s">
        <v>595</v>
      </c>
      <c r="AV330" s="665">
        <f t="shared" si="73"/>
        <v>0</v>
      </c>
      <c r="AW330" s="666">
        <v>0</v>
      </c>
      <c r="AX330" s="665">
        <v>350</v>
      </c>
      <c r="AY330" s="665">
        <v>330</v>
      </c>
      <c r="AZ330" s="222" t="str">
        <f t="shared" si="82"/>
        <v/>
      </c>
      <c r="BA330" s="222" t="e">
        <f>VLOOKUP(AZ330,'Price list'!AM:AN,2,FALSE)</f>
        <v>#N/A</v>
      </c>
      <c r="BB330" s="222" t="str">
        <f>IF(ISERROR(VLOOKUP(BA330,'Commande Export 2023'!AC:AG,5,FALSE)),"",VLOOKUP(BA330,'Commande Export 2023'!AC:AG,5,FALSE))</f>
        <v/>
      </c>
      <c r="BC330" s="222" t="str">
        <f t="shared" si="83"/>
        <v>Ouest Batteries</v>
      </c>
    </row>
    <row r="331" spans="28:55" x14ac:dyDescent="0.35">
      <c r="AB331" s="245" t="s">
        <v>1169</v>
      </c>
      <c r="AH331" s="232" t="s">
        <v>596</v>
      </c>
      <c r="AI331" s="222" t="str">
        <f t="shared" si="74"/>
        <v>Commande 4</v>
      </c>
      <c r="AJ331" s="222" t="str">
        <f t="shared" si="75"/>
        <v>P0331</v>
      </c>
      <c r="AK331" s="222" t="e">
        <f>'Commande Export 2023'!AF332</f>
        <v>#N/A</v>
      </c>
      <c r="AL331" s="222" t="str">
        <f t="shared" si="76"/>
        <v>Ouest BatteriesCommande 4</v>
      </c>
      <c r="AM331" s="222" t="e">
        <f>VLOOKUP(AL331,'Commande Export 2023'!AC:AF,4,FALSE)</f>
        <v>#N/A</v>
      </c>
      <c r="AN331" s="222" t="e">
        <f t="shared" si="77"/>
        <v>#N/A</v>
      </c>
      <c r="AO331" s="222" t="str">
        <f t="shared" si="78"/>
        <v/>
      </c>
      <c r="AP331" s="222" t="e">
        <f>VLOOKUP(AO331,'Price list'!AO:AP,2,FALSE)</f>
        <v>#N/A</v>
      </c>
      <c r="AQ331" s="222" t="str">
        <f t="shared" si="79"/>
        <v/>
      </c>
      <c r="AR331" s="222" t="str">
        <f t="shared" si="80"/>
        <v/>
      </c>
      <c r="AS331" s="665" t="str">
        <f t="shared" si="81"/>
        <v/>
      </c>
      <c r="AT331" s="665">
        <f>SUM($AS$1:AS331)</f>
        <v>7</v>
      </c>
      <c r="AU331" s="665" t="s">
        <v>596</v>
      </c>
      <c r="AV331" s="665">
        <f t="shared" si="73"/>
        <v>0</v>
      </c>
      <c r="AW331" s="666">
        <v>0</v>
      </c>
      <c r="AX331" s="665">
        <v>351</v>
      </c>
      <c r="AY331" s="665">
        <v>331</v>
      </c>
      <c r="AZ331" s="222" t="str">
        <f t="shared" si="82"/>
        <v/>
      </c>
      <c r="BA331" s="222" t="e">
        <f>VLOOKUP(AZ331,'Price list'!AM:AN,2,FALSE)</f>
        <v>#N/A</v>
      </c>
      <c r="BB331" s="222" t="str">
        <f>IF(ISERROR(VLOOKUP(BA331,'Commande Export 2023'!AC:AG,5,FALSE)),"",VLOOKUP(BA331,'Commande Export 2023'!AC:AG,5,FALSE))</f>
        <v/>
      </c>
      <c r="BC331" s="222" t="str">
        <f t="shared" si="83"/>
        <v>Ouest Batteries</v>
      </c>
    </row>
    <row r="332" spans="28:55" x14ac:dyDescent="0.35">
      <c r="AB332" s="245" t="s">
        <v>1169</v>
      </c>
      <c r="AH332" s="232" t="s">
        <v>597</v>
      </c>
      <c r="AI332" s="222" t="str">
        <f t="shared" si="74"/>
        <v>Commande 4</v>
      </c>
      <c r="AJ332" s="222" t="str">
        <f t="shared" si="75"/>
        <v>P0332</v>
      </c>
      <c r="AK332" s="222" t="e">
        <f>'Commande Export 2023'!AF333</f>
        <v>#N/A</v>
      </c>
      <c r="AL332" s="222" t="str">
        <f t="shared" si="76"/>
        <v>Ouest BatteriesCommande 4</v>
      </c>
      <c r="AM332" s="222" t="e">
        <f>VLOOKUP(AL332,'Commande Export 2023'!AC:AF,4,FALSE)</f>
        <v>#N/A</v>
      </c>
      <c r="AN332" s="222" t="e">
        <f t="shared" si="77"/>
        <v>#N/A</v>
      </c>
      <c r="AO332" s="222" t="str">
        <f t="shared" si="78"/>
        <v/>
      </c>
      <c r="AP332" s="222" t="e">
        <f>VLOOKUP(AO332,'Price list'!AO:AP,2,FALSE)</f>
        <v>#N/A</v>
      </c>
      <c r="AQ332" s="222" t="str">
        <f t="shared" si="79"/>
        <v/>
      </c>
      <c r="AR332" s="222" t="str">
        <f t="shared" si="80"/>
        <v/>
      </c>
      <c r="AS332" s="665" t="str">
        <f t="shared" si="81"/>
        <v/>
      </c>
      <c r="AT332" s="665">
        <f>SUM($AS$1:AS332)</f>
        <v>7</v>
      </c>
      <c r="AU332" s="665" t="s">
        <v>597</v>
      </c>
      <c r="AV332" s="665">
        <f t="shared" si="73"/>
        <v>0</v>
      </c>
      <c r="AW332" s="666">
        <v>0</v>
      </c>
      <c r="AX332" s="665">
        <v>352</v>
      </c>
      <c r="AY332" s="665">
        <v>332</v>
      </c>
      <c r="AZ332" s="222" t="str">
        <f t="shared" si="82"/>
        <v/>
      </c>
      <c r="BA332" s="222" t="e">
        <f>VLOOKUP(AZ332,'Price list'!AM:AN,2,FALSE)</f>
        <v>#N/A</v>
      </c>
      <c r="BB332" s="222" t="str">
        <f>IF(ISERROR(VLOOKUP(BA332,'Commande Export 2023'!AC:AG,5,FALSE)),"",VLOOKUP(BA332,'Commande Export 2023'!AC:AG,5,FALSE))</f>
        <v/>
      </c>
      <c r="BC332" s="222" t="str">
        <f t="shared" si="83"/>
        <v>Ouest Batteries</v>
      </c>
    </row>
    <row r="333" spans="28:55" x14ac:dyDescent="0.35">
      <c r="AB333" s="245" t="s">
        <v>1169</v>
      </c>
      <c r="AH333" s="232" t="s">
        <v>598</v>
      </c>
      <c r="AI333" s="222" t="str">
        <f t="shared" si="74"/>
        <v>Commande 4</v>
      </c>
      <c r="AJ333" s="222" t="str">
        <f t="shared" si="75"/>
        <v>P0333</v>
      </c>
      <c r="AK333" s="222" t="e">
        <f>'Commande Export 2023'!AF334</f>
        <v>#N/A</v>
      </c>
      <c r="AL333" s="222" t="str">
        <f t="shared" si="76"/>
        <v>Ouest BatteriesCommande 4</v>
      </c>
      <c r="AM333" s="222" t="e">
        <f>VLOOKUP(AL333,'Commande Export 2023'!AC:AF,4,FALSE)</f>
        <v>#N/A</v>
      </c>
      <c r="AN333" s="222" t="e">
        <f t="shared" si="77"/>
        <v>#N/A</v>
      </c>
      <c r="AO333" s="222" t="str">
        <f t="shared" si="78"/>
        <v/>
      </c>
      <c r="AP333" s="222" t="e">
        <f>VLOOKUP(AO333,'Price list'!AO:AP,2,FALSE)</f>
        <v>#N/A</v>
      </c>
      <c r="AQ333" s="222" t="str">
        <f t="shared" si="79"/>
        <v/>
      </c>
      <c r="AR333" s="222" t="str">
        <f t="shared" si="80"/>
        <v/>
      </c>
      <c r="AS333" s="665" t="str">
        <f t="shared" si="81"/>
        <v/>
      </c>
      <c r="AT333" s="665">
        <f>SUM($AS$1:AS333)</f>
        <v>7</v>
      </c>
      <c r="AU333" s="665" t="s">
        <v>598</v>
      </c>
      <c r="AV333" s="665">
        <f t="shared" si="73"/>
        <v>0</v>
      </c>
      <c r="AW333" s="666">
        <v>0</v>
      </c>
      <c r="AX333" s="665">
        <v>353</v>
      </c>
      <c r="AY333" s="665">
        <v>333</v>
      </c>
      <c r="AZ333" s="222" t="str">
        <f t="shared" si="82"/>
        <v/>
      </c>
      <c r="BA333" s="222" t="e">
        <f>VLOOKUP(AZ333,'Price list'!AM:AN,2,FALSE)</f>
        <v>#N/A</v>
      </c>
      <c r="BB333" s="222" t="str">
        <f>IF(ISERROR(VLOOKUP(BA333,'Commande Export 2023'!AC:AG,5,FALSE)),"",VLOOKUP(BA333,'Commande Export 2023'!AC:AG,5,FALSE))</f>
        <v/>
      </c>
      <c r="BC333" s="222" t="str">
        <f t="shared" si="83"/>
        <v>Ouest Batteries</v>
      </c>
    </row>
    <row r="334" spans="28:55" x14ac:dyDescent="0.35">
      <c r="AB334" s="245" t="s">
        <v>1169</v>
      </c>
      <c r="AH334" s="232" t="s">
        <v>599</v>
      </c>
      <c r="AI334" s="222" t="str">
        <f t="shared" si="74"/>
        <v>Commande 4</v>
      </c>
      <c r="AJ334" s="222" t="str">
        <f t="shared" si="75"/>
        <v>P0334</v>
      </c>
      <c r="AK334" s="222" t="e">
        <f>'Commande Export 2023'!AF335</f>
        <v>#N/A</v>
      </c>
      <c r="AL334" s="222" t="str">
        <f t="shared" si="76"/>
        <v>Ouest BatteriesCommande 4</v>
      </c>
      <c r="AM334" s="222" t="e">
        <f>VLOOKUP(AL334,'Commande Export 2023'!AC:AF,4,FALSE)</f>
        <v>#N/A</v>
      </c>
      <c r="AN334" s="222" t="e">
        <f t="shared" si="77"/>
        <v>#N/A</v>
      </c>
      <c r="AO334" s="222" t="str">
        <f t="shared" si="78"/>
        <v/>
      </c>
      <c r="AP334" s="222" t="e">
        <f>VLOOKUP(AO334,'Price list'!AO:AP,2,FALSE)</f>
        <v>#N/A</v>
      </c>
      <c r="AQ334" s="222" t="str">
        <f t="shared" si="79"/>
        <v/>
      </c>
      <c r="AR334" s="222" t="str">
        <f t="shared" si="80"/>
        <v/>
      </c>
      <c r="AS334" s="665" t="str">
        <f t="shared" si="81"/>
        <v/>
      </c>
      <c r="AT334" s="665">
        <f>SUM($AS$1:AS334)</f>
        <v>7</v>
      </c>
      <c r="AU334" s="665" t="s">
        <v>599</v>
      </c>
      <c r="AV334" s="665">
        <f t="shared" si="73"/>
        <v>0</v>
      </c>
      <c r="AW334" s="666">
        <v>0</v>
      </c>
      <c r="AX334" s="665">
        <v>354</v>
      </c>
      <c r="AY334" s="665">
        <v>334</v>
      </c>
      <c r="AZ334" s="222" t="str">
        <f t="shared" si="82"/>
        <v/>
      </c>
      <c r="BA334" s="222" t="e">
        <f>VLOOKUP(AZ334,'Price list'!AM:AN,2,FALSE)</f>
        <v>#N/A</v>
      </c>
      <c r="BB334" s="222" t="str">
        <f>IF(ISERROR(VLOOKUP(BA334,'Commande Export 2023'!AC:AG,5,FALSE)),"",VLOOKUP(BA334,'Commande Export 2023'!AC:AG,5,FALSE))</f>
        <v/>
      </c>
      <c r="BC334" s="222" t="str">
        <f t="shared" si="83"/>
        <v>Ouest Batteries</v>
      </c>
    </row>
    <row r="335" spans="28:55" x14ac:dyDescent="0.35">
      <c r="AB335" s="245" t="s">
        <v>1169</v>
      </c>
      <c r="AH335" s="232" t="s">
        <v>600</v>
      </c>
      <c r="AI335" s="222" t="str">
        <f t="shared" si="74"/>
        <v>Commande 4</v>
      </c>
      <c r="AJ335" s="222" t="str">
        <f t="shared" si="75"/>
        <v>P0335</v>
      </c>
      <c r="AK335" s="222" t="e">
        <f>'Commande Export 2023'!AF336</f>
        <v>#N/A</v>
      </c>
      <c r="AL335" s="222" t="str">
        <f t="shared" si="76"/>
        <v>Ouest BatteriesCommande 4</v>
      </c>
      <c r="AM335" s="222" t="e">
        <f>VLOOKUP(AL335,'Commande Export 2023'!AC:AF,4,FALSE)</f>
        <v>#N/A</v>
      </c>
      <c r="AN335" s="222" t="e">
        <f t="shared" si="77"/>
        <v>#N/A</v>
      </c>
      <c r="AO335" s="222" t="str">
        <f t="shared" si="78"/>
        <v/>
      </c>
      <c r="AP335" s="222" t="e">
        <f>VLOOKUP(AO335,'Price list'!AO:AP,2,FALSE)</f>
        <v>#N/A</v>
      </c>
      <c r="AQ335" s="222" t="str">
        <f t="shared" si="79"/>
        <v/>
      </c>
      <c r="AR335" s="222" t="str">
        <f t="shared" si="80"/>
        <v/>
      </c>
      <c r="AS335" s="665" t="str">
        <f t="shared" si="81"/>
        <v/>
      </c>
      <c r="AT335" s="665">
        <f>SUM($AS$1:AS335)</f>
        <v>7</v>
      </c>
      <c r="AU335" s="665" t="s">
        <v>600</v>
      </c>
      <c r="AV335" s="665">
        <f t="shared" si="73"/>
        <v>0</v>
      </c>
      <c r="AW335" s="666">
        <v>0</v>
      </c>
      <c r="AX335" s="665">
        <v>355</v>
      </c>
      <c r="AY335" s="665">
        <v>335</v>
      </c>
      <c r="AZ335" s="222" t="str">
        <f t="shared" si="82"/>
        <v/>
      </c>
      <c r="BA335" s="222" t="e">
        <f>VLOOKUP(AZ335,'Price list'!AM:AN,2,FALSE)</f>
        <v>#N/A</v>
      </c>
      <c r="BB335" s="222" t="str">
        <f>IF(ISERROR(VLOOKUP(BA335,'Commande Export 2023'!AC:AG,5,FALSE)),"",VLOOKUP(BA335,'Commande Export 2023'!AC:AG,5,FALSE))</f>
        <v/>
      </c>
      <c r="BC335" s="222" t="str">
        <f t="shared" si="83"/>
        <v>Ouest Batteries</v>
      </c>
    </row>
    <row r="336" spans="28:55" x14ac:dyDescent="0.35">
      <c r="AB336" s="245" t="s">
        <v>1169</v>
      </c>
      <c r="AH336" s="232" t="s">
        <v>601</v>
      </c>
      <c r="AI336" s="222" t="str">
        <f t="shared" si="74"/>
        <v>Commande 4</v>
      </c>
      <c r="AJ336" s="222" t="str">
        <f t="shared" si="75"/>
        <v>P0336</v>
      </c>
      <c r="AK336" s="222" t="e">
        <f>'Commande Export 2023'!AF337</f>
        <v>#N/A</v>
      </c>
      <c r="AL336" s="222" t="str">
        <f t="shared" si="76"/>
        <v>Ouest BatteriesCommande 4</v>
      </c>
      <c r="AM336" s="222" t="e">
        <f>VLOOKUP(AL336,'Commande Export 2023'!AC:AF,4,FALSE)</f>
        <v>#N/A</v>
      </c>
      <c r="AN336" s="222" t="e">
        <f t="shared" si="77"/>
        <v>#N/A</v>
      </c>
      <c r="AO336" s="222" t="str">
        <f t="shared" si="78"/>
        <v/>
      </c>
      <c r="AP336" s="222" t="e">
        <f>VLOOKUP(AO336,'Price list'!AO:AP,2,FALSE)</f>
        <v>#N/A</v>
      </c>
      <c r="AQ336" s="222" t="str">
        <f t="shared" si="79"/>
        <v/>
      </c>
      <c r="AR336" s="222" t="str">
        <f t="shared" si="80"/>
        <v/>
      </c>
      <c r="AS336" s="665" t="str">
        <f t="shared" si="81"/>
        <v/>
      </c>
      <c r="AT336" s="665">
        <f>SUM($AS$1:AS336)</f>
        <v>7</v>
      </c>
      <c r="AU336" s="665" t="s">
        <v>601</v>
      </c>
      <c r="AV336" s="665">
        <f t="shared" si="73"/>
        <v>0</v>
      </c>
      <c r="AW336" s="666">
        <v>0</v>
      </c>
      <c r="AX336" s="665">
        <v>356</v>
      </c>
      <c r="AY336" s="665">
        <v>336</v>
      </c>
      <c r="AZ336" s="222" t="str">
        <f t="shared" si="82"/>
        <v/>
      </c>
      <c r="BA336" s="222" t="e">
        <f>VLOOKUP(AZ336,'Price list'!AM:AN,2,FALSE)</f>
        <v>#N/A</v>
      </c>
      <c r="BB336" s="222" t="str">
        <f>IF(ISERROR(VLOOKUP(BA336,'Commande Export 2023'!AC:AG,5,FALSE)),"",VLOOKUP(BA336,'Commande Export 2023'!AC:AG,5,FALSE))</f>
        <v/>
      </c>
      <c r="BC336" s="222" t="str">
        <f t="shared" si="83"/>
        <v>Ouest Batteries</v>
      </c>
    </row>
    <row r="337" spans="28:55" x14ac:dyDescent="0.35">
      <c r="AB337" s="245" t="s">
        <v>1169</v>
      </c>
      <c r="AH337" s="232" t="s">
        <v>602</v>
      </c>
      <c r="AI337" s="222" t="str">
        <f t="shared" si="74"/>
        <v>Commande 4</v>
      </c>
      <c r="AJ337" s="222" t="str">
        <f t="shared" si="75"/>
        <v>P0337</v>
      </c>
      <c r="AK337" s="222" t="e">
        <f>'Commande Export 2023'!AF338</f>
        <v>#N/A</v>
      </c>
      <c r="AL337" s="222" t="str">
        <f t="shared" si="76"/>
        <v>Ouest BatteriesCommande 4</v>
      </c>
      <c r="AM337" s="222" t="e">
        <f>VLOOKUP(AL337,'Commande Export 2023'!AC:AF,4,FALSE)</f>
        <v>#N/A</v>
      </c>
      <c r="AN337" s="222" t="e">
        <f t="shared" si="77"/>
        <v>#N/A</v>
      </c>
      <c r="AO337" s="222" t="str">
        <f t="shared" si="78"/>
        <v/>
      </c>
      <c r="AP337" s="222" t="e">
        <f>VLOOKUP(AO337,'Price list'!AO:AP,2,FALSE)</f>
        <v>#N/A</v>
      </c>
      <c r="AQ337" s="222" t="str">
        <f t="shared" si="79"/>
        <v/>
      </c>
      <c r="AR337" s="222" t="str">
        <f t="shared" si="80"/>
        <v/>
      </c>
      <c r="AS337" s="665" t="str">
        <f t="shared" si="81"/>
        <v/>
      </c>
      <c r="AT337" s="665">
        <f>SUM($AS$1:AS337)</f>
        <v>7</v>
      </c>
      <c r="AU337" s="665" t="s">
        <v>602</v>
      </c>
      <c r="AV337" s="665">
        <f t="shared" si="73"/>
        <v>0</v>
      </c>
      <c r="AW337" s="666">
        <v>0</v>
      </c>
      <c r="AX337" s="665">
        <v>357</v>
      </c>
      <c r="AY337" s="665">
        <v>337</v>
      </c>
      <c r="AZ337" s="222" t="str">
        <f t="shared" si="82"/>
        <v/>
      </c>
      <c r="BA337" s="222" t="e">
        <f>VLOOKUP(AZ337,'Price list'!AM:AN,2,FALSE)</f>
        <v>#N/A</v>
      </c>
      <c r="BB337" s="222" t="str">
        <f>IF(ISERROR(VLOOKUP(BA337,'Commande Export 2023'!AC:AG,5,FALSE)),"",VLOOKUP(BA337,'Commande Export 2023'!AC:AG,5,FALSE))</f>
        <v/>
      </c>
      <c r="BC337" s="222" t="str">
        <f t="shared" si="83"/>
        <v>Ouest Batteries</v>
      </c>
    </row>
    <row r="338" spans="28:55" x14ac:dyDescent="0.35">
      <c r="AB338" s="245" t="s">
        <v>1169</v>
      </c>
      <c r="AH338" s="232" t="s">
        <v>603</v>
      </c>
      <c r="AI338" s="222" t="str">
        <f t="shared" si="74"/>
        <v>Commande 4</v>
      </c>
      <c r="AJ338" s="222" t="str">
        <f t="shared" si="75"/>
        <v>P0338</v>
      </c>
      <c r="AK338" s="222" t="e">
        <f>'Commande Export 2023'!AF339</f>
        <v>#N/A</v>
      </c>
      <c r="AL338" s="222" t="str">
        <f t="shared" si="76"/>
        <v>Ouest BatteriesCommande 4</v>
      </c>
      <c r="AM338" s="222" t="e">
        <f>VLOOKUP(AL338,'Commande Export 2023'!AC:AF,4,FALSE)</f>
        <v>#N/A</v>
      </c>
      <c r="AN338" s="222" t="e">
        <f t="shared" si="77"/>
        <v>#N/A</v>
      </c>
      <c r="AO338" s="222" t="str">
        <f t="shared" si="78"/>
        <v/>
      </c>
      <c r="AP338" s="222" t="e">
        <f>VLOOKUP(AO338,'Price list'!AO:AP,2,FALSE)</f>
        <v>#N/A</v>
      </c>
      <c r="AQ338" s="222" t="str">
        <f t="shared" si="79"/>
        <v/>
      </c>
      <c r="AR338" s="222" t="str">
        <f t="shared" si="80"/>
        <v/>
      </c>
      <c r="AS338" s="665" t="str">
        <f t="shared" si="81"/>
        <v/>
      </c>
      <c r="AT338" s="665">
        <f>SUM($AS$1:AS338)</f>
        <v>7</v>
      </c>
      <c r="AU338" s="665" t="s">
        <v>603</v>
      </c>
      <c r="AV338" s="665">
        <f t="shared" si="73"/>
        <v>0</v>
      </c>
      <c r="AW338" s="666">
        <v>0</v>
      </c>
      <c r="AX338" s="665">
        <v>358</v>
      </c>
      <c r="AY338" s="665">
        <v>338</v>
      </c>
      <c r="AZ338" s="222" t="str">
        <f t="shared" si="82"/>
        <v/>
      </c>
      <c r="BA338" s="222" t="e">
        <f>VLOOKUP(AZ338,'Price list'!AM:AN,2,FALSE)</f>
        <v>#N/A</v>
      </c>
      <c r="BB338" s="222" t="str">
        <f>IF(ISERROR(VLOOKUP(BA338,'Commande Export 2023'!AC:AG,5,FALSE)),"",VLOOKUP(BA338,'Commande Export 2023'!AC:AG,5,FALSE))</f>
        <v/>
      </c>
      <c r="BC338" s="222" t="str">
        <f t="shared" si="83"/>
        <v>Ouest Batteries</v>
      </c>
    </row>
    <row r="339" spans="28:55" x14ac:dyDescent="0.35">
      <c r="AB339" s="245" t="s">
        <v>1169</v>
      </c>
      <c r="AH339" s="232" t="s">
        <v>604</v>
      </c>
      <c r="AI339" s="222" t="str">
        <f t="shared" si="74"/>
        <v>Commande 4</v>
      </c>
      <c r="AJ339" s="222" t="str">
        <f t="shared" si="75"/>
        <v>P0339</v>
      </c>
      <c r="AK339" s="222" t="e">
        <f>'Commande Export 2023'!AF340</f>
        <v>#N/A</v>
      </c>
      <c r="AL339" s="222" t="str">
        <f t="shared" si="76"/>
        <v>Ouest BatteriesCommande 4</v>
      </c>
      <c r="AM339" s="222" t="e">
        <f>VLOOKUP(AL339,'Commande Export 2023'!AC:AF,4,FALSE)</f>
        <v>#N/A</v>
      </c>
      <c r="AN339" s="222" t="e">
        <f t="shared" si="77"/>
        <v>#N/A</v>
      </c>
      <c r="AO339" s="222" t="str">
        <f t="shared" si="78"/>
        <v/>
      </c>
      <c r="AP339" s="222" t="e">
        <f>VLOOKUP(AO339,'Price list'!AO:AP,2,FALSE)</f>
        <v>#N/A</v>
      </c>
      <c r="AQ339" s="222" t="str">
        <f t="shared" si="79"/>
        <v/>
      </c>
      <c r="AR339" s="222" t="str">
        <f t="shared" si="80"/>
        <v/>
      </c>
      <c r="AS339" s="665" t="str">
        <f t="shared" si="81"/>
        <v/>
      </c>
      <c r="AT339" s="665">
        <f>SUM($AS$1:AS339)</f>
        <v>7</v>
      </c>
      <c r="AU339" s="665" t="s">
        <v>604</v>
      </c>
      <c r="AV339" s="665">
        <f t="shared" si="73"/>
        <v>0</v>
      </c>
      <c r="AW339" s="666">
        <v>0</v>
      </c>
      <c r="AX339" s="665">
        <v>359</v>
      </c>
      <c r="AY339" s="665">
        <v>339</v>
      </c>
      <c r="AZ339" s="222" t="str">
        <f t="shared" si="82"/>
        <v/>
      </c>
      <c r="BA339" s="222" t="e">
        <f>VLOOKUP(AZ339,'Price list'!AM:AN,2,FALSE)</f>
        <v>#N/A</v>
      </c>
      <c r="BB339" s="222" t="str">
        <f>IF(ISERROR(VLOOKUP(BA339,'Commande Export 2023'!AC:AG,5,FALSE)),"",VLOOKUP(BA339,'Commande Export 2023'!AC:AG,5,FALSE))</f>
        <v/>
      </c>
      <c r="BC339" s="222" t="str">
        <f t="shared" si="83"/>
        <v>Ouest Batteries</v>
      </c>
    </row>
    <row r="340" spans="28:55" x14ac:dyDescent="0.35">
      <c r="AB340" s="245" t="s">
        <v>1169</v>
      </c>
      <c r="AH340" s="232" t="s">
        <v>605</v>
      </c>
      <c r="AI340" s="222" t="str">
        <f t="shared" si="74"/>
        <v>Commande 4</v>
      </c>
      <c r="AJ340" s="222" t="str">
        <f t="shared" si="75"/>
        <v>P0340</v>
      </c>
      <c r="AK340" s="222" t="e">
        <f>'Commande Export 2023'!AF341</f>
        <v>#N/A</v>
      </c>
      <c r="AL340" s="222" t="str">
        <f t="shared" si="76"/>
        <v>Ouest BatteriesCommande 4</v>
      </c>
      <c r="AM340" s="222" t="e">
        <f>VLOOKUP(AL340,'Commande Export 2023'!AC:AF,4,FALSE)</f>
        <v>#N/A</v>
      </c>
      <c r="AN340" s="222" t="e">
        <f t="shared" si="77"/>
        <v>#N/A</v>
      </c>
      <c r="AO340" s="222" t="str">
        <f t="shared" si="78"/>
        <v/>
      </c>
      <c r="AP340" s="222" t="e">
        <f>VLOOKUP(AO340,'Price list'!AO:AP,2,FALSE)</f>
        <v>#N/A</v>
      </c>
      <c r="AQ340" s="222" t="str">
        <f t="shared" si="79"/>
        <v/>
      </c>
      <c r="AR340" s="222" t="str">
        <f t="shared" si="80"/>
        <v/>
      </c>
      <c r="AS340" s="665" t="str">
        <f t="shared" si="81"/>
        <v/>
      </c>
      <c r="AT340" s="665">
        <f>SUM($AS$1:AS340)</f>
        <v>7</v>
      </c>
      <c r="AU340" s="665" t="s">
        <v>605</v>
      </c>
      <c r="AV340" s="665">
        <f t="shared" si="73"/>
        <v>0</v>
      </c>
      <c r="AW340" s="666">
        <v>0</v>
      </c>
      <c r="AX340" s="665">
        <v>360</v>
      </c>
      <c r="AY340" s="665">
        <v>340</v>
      </c>
      <c r="AZ340" s="222" t="str">
        <f t="shared" si="82"/>
        <v/>
      </c>
      <c r="BA340" s="222" t="e">
        <f>VLOOKUP(AZ340,'Price list'!AM:AN,2,FALSE)</f>
        <v>#N/A</v>
      </c>
      <c r="BB340" s="222" t="str">
        <f>IF(ISERROR(VLOOKUP(BA340,'Commande Export 2023'!AC:AG,5,FALSE)),"",VLOOKUP(BA340,'Commande Export 2023'!AC:AG,5,FALSE))</f>
        <v/>
      </c>
      <c r="BC340" s="222" t="str">
        <f t="shared" si="83"/>
        <v>Ouest Batteries</v>
      </c>
    </row>
    <row r="341" spans="28:55" x14ac:dyDescent="0.35">
      <c r="AB341" s="245" t="s">
        <v>1169</v>
      </c>
      <c r="AH341" s="232" t="s">
        <v>606</v>
      </c>
      <c r="AI341" s="222" t="str">
        <f t="shared" si="74"/>
        <v>Commande 4</v>
      </c>
      <c r="AJ341" s="222" t="str">
        <f t="shared" si="75"/>
        <v>P0341</v>
      </c>
      <c r="AK341" s="222" t="e">
        <f>'Commande Export 2023'!AF342</f>
        <v>#N/A</v>
      </c>
      <c r="AL341" s="222" t="str">
        <f t="shared" si="76"/>
        <v>Ouest BatteriesCommande 4</v>
      </c>
      <c r="AM341" s="222" t="e">
        <f>VLOOKUP(AL341,'Commande Export 2023'!AC:AF,4,FALSE)</f>
        <v>#N/A</v>
      </c>
      <c r="AN341" s="222" t="e">
        <f t="shared" si="77"/>
        <v>#N/A</v>
      </c>
      <c r="AO341" s="222" t="str">
        <f t="shared" si="78"/>
        <v/>
      </c>
      <c r="AP341" s="222" t="e">
        <f>VLOOKUP(AO341,'Price list'!AO:AP,2,FALSE)</f>
        <v>#N/A</v>
      </c>
      <c r="AQ341" s="222" t="str">
        <f t="shared" si="79"/>
        <v/>
      </c>
      <c r="AR341" s="222" t="str">
        <f t="shared" si="80"/>
        <v/>
      </c>
      <c r="AS341" s="665" t="str">
        <f t="shared" si="81"/>
        <v/>
      </c>
      <c r="AT341" s="665">
        <f>SUM($AS$1:AS341)</f>
        <v>7</v>
      </c>
      <c r="AU341" s="665" t="s">
        <v>606</v>
      </c>
      <c r="AV341" s="665">
        <f t="shared" si="73"/>
        <v>0</v>
      </c>
      <c r="AW341" s="666">
        <v>0</v>
      </c>
      <c r="AX341" s="665">
        <v>361</v>
      </c>
      <c r="AY341" s="665">
        <v>341</v>
      </c>
      <c r="AZ341" s="222" t="str">
        <f t="shared" si="82"/>
        <v/>
      </c>
      <c r="BA341" s="222" t="e">
        <f>VLOOKUP(AZ341,'Price list'!AM:AN,2,FALSE)</f>
        <v>#N/A</v>
      </c>
      <c r="BB341" s="222" t="str">
        <f>IF(ISERROR(VLOOKUP(BA341,'Commande Export 2023'!AC:AG,5,FALSE)),"",VLOOKUP(BA341,'Commande Export 2023'!AC:AG,5,FALSE))</f>
        <v/>
      </c>
      <c r="BC341" s="222" t="str">
        <f t="shared" si="83"/>
        <v>Ouest Batteries</v>
      </c>
    </row>
    <row r="342" spans="28:55" x14ac:dyDescent="0.35">
      <c r="AB342" s="245" t="s">
        <v>1169</v>
      </c>
      <c r="AH342" s="232" t="s">
        <v>607</v>
      </c>
      <c r="AI342" s="222" t="str">
        <f t="shared" si="74"/>
        <v>Commande 4</v>
      </c>
      <c r="AJ342" s="222" t="str">
        <f t="shared" si="75"/>
        <v>P0342</v>
      </c>
      <c r="AK342" s="222" t="e">
        <f>'Commande Export 2023'!AF343</f>
        <v>#N/A</v>
      </c>
      <c r="AL342" s="222" t="str">
        <f t="shared" si="76"/>
        <v>Ouest BatteriesCommande 4</v>
      </c>
      <c r="AM342" s="222" t="e">
        <f>VLOOKUP(AL342,'Commande Export 2023'!AC:AF,4,FALSE)</f>
        <v>#N/A</v>
      </c>
      <c r="AN342" s="222" t="e">
        <f t="shared" si="77"/>
        <v>#N/A</v>
      </c>
      <c r="AO342" s="222" t="str">
        <f t="shared" si="78"/>
        <v/>
      </c>
      <c r="AP342" s="222" t="e">
        <f>VLOOKUP(AO342,'Price list'!AO:AP,2,FALSE)</f>
        <v>#N/A</v>
      </c>
      <c r="AQ342" s="222" t="str">
        <f t="shared" si="79"/>
        <v/>
      </c>
      <c r="AR342" s="222" t="str">
        <f t="shared" si="80"/>
        <v/>
      </c>
      <c r="AS342" s="665" t="str">
        <f t="shared" si="81"/>
        <v/>
      </c>
      <c r="AT342" s="665">
        <f>SUM($AS$1:AS342)</f>
        <v>7</v>
      </c>
      <c r="AU342" s="665" t="s">
        <v>607</v>
      </c>
      <c r="AV342" s="665">
        <f t="shared" si="73"/>
        <v>0</v>
      </c>
      <c r="AW342" s="666">
        <v>0</v>
      </c>
      <c r="AX342" s="665">
        <v>362</v>
      </c>
      <c r="AY342" s="665">
        <v>342</v>
      </c>
      <c r="AZ342" s="222" t="str">
        <f t="shared" si="82"/>
        <v/>
      </c>
      <c r="BA342" s="222" t="e">
        <f>VLOOKUP(AZ342,'Price list'!AM:AN,2,FALSE)</f>
        <v>#N/A</v>
      </c>
      <c r="BB342" s="222" t="str">
        <f>IF(ISERROR(VLOOKUP(BA342,'Commande Export 2023'!AC:AG,5,FALSE)),"",VLOOKUP(BA342,'Commande Export 2023'!AC:AG,5,FALSE))</f>
        <v/>
      </c>
      <c r="BC342" s="222" t="str">
        <f t="shared" si="83"/>
        <v>Ouest Batteries</v>
      </c>
    </row>
    <row r="343" spans="28:55" x14ac:dyDescent="0.35">
      <c r="AB343" s="245" t="s">
        <v>1169</v>
      </c>
      <c r="AH343" s="232" t="s">
        <v>608</v>
      </c>
      <c r="AI343" s="222" t="str">
        <f t="shared" si="74"/>
        <v>Commande 4</v>
      </c>
      <c r="AJ343" s="222" t="str">
        <f t="shared" si="75"/>
        <v>P0343</v>
      </c>
      <c r="AK343" s="222" t="e">
        <f>'Commande Export 2023'!AF344</f>
        <v>#N/A</v>
      </c>
      <c r="AL343" s="222" t="str">
        <f t="shared" si="76"/>
        <v>Ouest BatteriesCommande 4</v>
      </c>
      <c r="AM343" s="222" t="e">
        <f>VLOOKUP(AL343,'Commande Export 2023'!AC:AF,4,FALSE)</f>
        <v>#N/A</v>
      </c>
      <c r="AN343" s="222" t="e">
        <f t="shared" si="77"/>
        <v>#N/A</v>
      </c>
      <c r="AO343" s="222" t="str">
        <f t="shared" si="78"/>
        <v/>
      </c>
      <c r="AP343" s="222" t="e">
        <f>VLOOKUP(AO343,'Price list'!AO:AP,2,FALSE)</f>
        <v>#N/A</v>
      </c>
      <c r="AQ343" s="222" t="str">
        <f t="shared" si="79"/>
        <v/>
      </c>
      <c r="AR343" s="222" t="str">
        <f t="shared" si="80"/>
        <v/>
      </c>
      <c r="AS343" s="665" t="str">
        <f t="shared" si="81"/>
        <v/>
      </c>
      <c r="AT343" s="665">
        <f>SUM($AS$1:AS343)</f>
        <v>7</v>
      </c>
      <c r="AU343" s="665" t="s">
        <v>608</v>
      </c>
      <c r="AV343" s="665">
        <f t="shared" si="73"/>
        <v>0</v>
      </c>
      <c r="AW343" s="666">
        <v>0</v>
      </c>
      <c r="AX343" s="665">
        <v>363</v>
      </c>
      <c r="AY343" s="665">
        <v>343</v>
      </c>
      <c r="AZ343" s="222" t="str">
        <f t="shared" si="82"/>
        <v/>
      </c>
      <c r="BA343" s="222" t="e">
        <f>VLOOKUP(AZ343,'Price list'!AM:AN,2,FALSE)</f>
        <v>#N/A</v>
      </c>
      <c r="BB343" s="222" t="str">
        <f>IF(ISERROR(VLOOKUP(BA343,'Commande Export 2023'!AC:AG,5,FALSE)),"",VLOOKUP(BA343,'Commande Export 2023'!AC:AG,5,FALSE))</f>
        <v/>
      </c>
      <c r="BC343" s="222" t="str">
        <f t="shared" si="83"/>
        <v>Ouest Batteries</v>
      </c>
    </row>
    <row r="344" spans="28:55" x14ac:dyDescent="0.35">
      <c r="AB344" s="245" t="s">
        <v>1169</v>
      </c>
      <c r="AH344" s="232" t="s">
        <v>609</v>
      </c>
      <c r="AI344" s="222" t="str">
        <f t="shared" si="74"/>
        <v>Commande 4</v>
      </c>
      <c r="AJ344" s="222" t="str">
        <f t="shared" si="75"/>
        <v>P0344</v>
      </c>
      <c r="AK344" s="222" t="e">
        <f>'Commande Export 2023'!AF345</f>
        <v>#N/A</v>
      </c>
      <c r="AL344" s="222" t="str">
        <f t="shared" si="76"/>
        <v>Ouest BatteriesCommande 4</v>
      </c>
      <c r="AM344" s="222" t="e">
        <f>VLOOKUP(AL344,'Commande Export 2023'!AC:AF,4,FALSE)</f>
        <v>#N/A</v>
      </c>
      <c r="AN344" s="222" t="e">
        <f t="shared" si="77"/>
        <v>#N/A</v>
      </c>
      <c r="AO344" s="222" t="str">
        <f t="shared" si="78"/>
        <v/>
      </c>
      <c r="AP344" s="222" t="e">
        <f>VLOOKUP(AO344,'Price list'!AO:AP,2,FALSE)</f>
        <v>#N/A</v>
      </c>
      <c r="AQ344" s="222" t="str">
        <f t="shared" si="79"/>
        <v/>
      </c>
      <c r="AR344" s="222" t="str">
        <f t="shared" si="80"/>
        <v/>
      </c>
      <c r="AS344" s="665" t="str">
        <f t="shared" si="81"/>
        <v/>
      </c>
      <c r="AT344" s="665">
        <f>SUM($AS$1:AS344)</f>
        <v>7</v>
      </c>
      <c r="AU344" s="665" t="s">
        <v>609</v>
      </c>
      <c r="AV344" s="665">
        <f t="shared" si="73"/>
        <v>0</v>
      </c>
      <c r="AW344" s="666">
        <v>0</v>
      </c>
      <c r="AX344" s="665">
        <v>364</v>
      </c>
      <c r="AY344" s="665">
        <v>344</v>
      </c>
      <c r="AZ344" s="222" t="str">
        <f t="shared" si="82"/>
        <v/>
      </c>
      <c r="BA344" s="222" t="e">
        <f>VLOOKUP(AZ344,'Price list'!AM:AN,2,FALSE)</f>
        <v>#N/A</v>
      </c>
      <c r="BB344" s="222" t="str">
        <f>IF(ISERROR(VLOOKUP(BA344,'Commande Export 2023'!AC:AG,5,FALSE)),"",VLOOKUP(BA344,'Commande Export 2023'!AC:AG,5,FALSE))</f>
        <v/>
      </c>
      <c r="BC344" s="222" t="str">
        <f t="shared" si="83"/>
        <v>Ouest Batteries</v>
      </c>
    </row>
    <row r="345" spans="28:55" x14ac:dyDescent="0.35">
      <c r="AB345" s="245" t="s">
        <v>1169</v>
      </c>
      <c r="AH345" s="232" t="s">
        <v>610</v>
      </c>
      <c r="AI345" s="222" t="str">
        <f t="shared" si="74"/>
        <v>Commande 4</v>
      </c>
      <c r="AJ345" s="222" t="str">
        <f t="shared" si="75"/>
        <v>P0345</v>
      </c>
      <c r="AK345" s="222" t="e">
        <f>'Commande Export 2023'!AF346</f>
        <v>#N/A</v>
      </c>
      <c r="AL345" s="222" t="str">
        <f t="shared" si="76"/>
        <v>Ouest BatteriesCommande 4</v>
      </c>
      <c r="AM345" s="222" t="e">
        <f>VLOOKUP(AL345,'Commande Export 2023'!AC:AF,4,FALSE)</f>
        <v>#N/A</v>
      </c>
      <c r="AN345" s="222" t="e">
        <f t="shared" si="77"/>
        <v>#N/A</v>
      </c>
      <c r="AO345" s="222" t="str">
        <f t="shared" si="78"/>
        <v/>
      </c>
      <c r="AP345" s="222" t="e">
        <f>VLOOKUP(AO345,'Price list'!AO:AP,2,FALSE)</f>
        <v>#N/A</v>
      </c>
      <c r="AQ345" s="222" t="str">
        <f t="shared" si="79"/>
        <v/>
      </c>
      <c r="AR345" s="222" t="str">
        <f t="shared" si="80"/>
        <v/>
      </c>
      <c r="AS345" s="665" t="str">
        <f t="shared" si="81"/>
        <v/>
      </c>
      <c r="AT345" s="665">
        <f>SUM($AS$1:AS345)</f>
        <v>7</v>
      </c>
      <c r="AU345" s="665" t="s">
        <v>610</v>
      </c>
      <c r="AV345" s="665">
        <f t="shared" si="73"/>
        <v>0</v>
      </c>
      <c r="AW345" s="666">
        <v>0</v>
      </c>
      <c r="AX345" s="665">
        <v>365</v>
      </c>
      <c r="AY345" s="665">
        <v>345</v>
      </c>
      <c r="AZ345" s="222" t="str">
        <f t="shared" si="82"/>
        <v/>
      </c>
      <c r="BA345" s="222" t="e">
        <f>VLOOKUP(AZ345,'Price list'!AM:AN,2,FALSE)</f>
        <v>#N/A</v>
      </c>
      <c r="BB345" s="222" t="str">
        <f>IF(ISERROR(VLOOKUP(BA345,'Commande Export 2023'!AC:AG,5,FALSE)),"",VLOOKUP(BA345,'Commande Export 2023'!AC:AG,5,FALSE))</f>
        <v/>
      </c>
      <c r="BC345" s="222" t="str">
        <f t="shared" si="83"/>
        <v>Ouest Batteries</v>
      </c>
    </row>
    <row r="346" spans="28:55" x14ac:dyDescent="0.35">
      <c r="AB346" s="245" t="s">
        <v>1169</v>
      </c>
      <c r="AH346" s="232" t="s">
        <v>611</v>
      </c>
      <c r="AI346" s="222" t="str">
        <f t="shared" si="74"/>
        <v>Commande 4</v>
      </c>
      <c r="AJ346" s="222" t="str">
        <f t="shared" si="75"/>
        <v>P0346</v>
      </c>
      <c r="AK346" s="222" t="e">
        <f>'Commande Export 2023'!AF347</f>
        <v>#N/A</v>
      </c>
      <c r="AL346" s="222" t="str">
        <f t="shared" si="76"/>
        <v>Ouest BatteriesCommande 4</v>
      </c>
      <c r="AM346" s="222" t="e">
        <f>VLOOKUP(AL346,'Commande Export 2023'!AC:AF,4,FALSE)</f>
        <v>#N/A</v>
      </c>
      <c r="AN346" s="222" t="e">
        <f t="shared" si="77"/>
        <v>#N/A</v>
      </c>
      <c r="AO346" s="222" t="str">
        <f t="shared" si="78"/>
        <v/>
      </c>
      <c r="AP346" s="222" t="e">
        <f>VLOOKUP(AO346,'Price list'!AO:AP,2,FALSE)</f>
        <v>#N/A</v>
      </c>
      <c r="AQ346" s="222" t="str">
        <f t="shared" si="79"/>
        <v/>
      </c>
      <c r="AR346" s="222" t="str">
        <f t="shared" si="80"/>
        <v/>
      </c>
      <c r="AS346" s="665" t="str">
        <f t="shared" si="81"/>
        <v/>
      </c>
      <c r="AT346" s="665">
        <f>SUM($AS$1:AS346)</f>
        <v>7</v>
      </c>
      <c r="AU346" s="665" t="s">
        <v>611</v>
      </c>
      <c r="AV346" s="665">
        <f t="shared" si="73"/>
        <v>0</v>
      </c>
      <c r="AW346" s="666">
        <v>0</v>
      </c>
      <c r="AX346" s="665">
        <v>366</v>
      </c>
      <c r="AY346" s="665">
        <v>346</v>
      </c>
      <c r="AZ346" s="222" t="str">
        <f t="shared" si="82"/>
        <v/>
      </c>
      <c r="BA346" s="222" t="e">
        <f>VLOOKUP(AZ346,'Price list'!AM:AN,2,FALSE)</f>
        <v>#N/A</v>
      </c>
      <c r="BB346" s="222" t="str">
        <f>IF(ISERROR(VLOOKUP(BA346,'Commande Export 2023'!AC:AG,5,FALSE)),"",VLOOKUP(BA346,'Commande Export 2023'!AC:AG,5,FALSE))</f>
        <v/>
      </c>
      <c r="BC346" s="222" t="str">
        <f t="shared" si="83"/>
        <v>Ouest Batteries</v>
      </c>
    </row>
    <row r="347" spans="28:55" x14ac:dyDescent="0.35">
      <c r="AB347" s="245" t="s">
        <v>1169</v>
      </c>
      <c r="AH347" s="232" t="s">
        <v>612</v>
      </c>
      <c r="AI347" s="222" t="str">
        <f t="shared" si="74"/>
        <v>Commande 4</v>
      </c>
      <c r="AJ347" s="222" t="str">
        <f t="shared" si="75"/>
        <v>P0347</v>
      </c>
      <c r="AK347" s="222" t="e">
        <f>'Commande Export 2023'!AF348</f>
        <v>#N/A</v>
      </c>
      <c r="AL347" s="222" t="str">
        <f t="shared" si="76"/>
        <v>Ouest BatteriesCommande 4</v>
      </c>
      <c r="AM347" s="222" t="e">
        <f>VLOOKUP(AL347,'Commande Export 2023'!AC:AF,4,FALSE)</f>
        <v>#N/A</v>
      </c>
      <c r="AN347" s="222" t="e">
        <f t="shared" si="77"/>
        <v>#N/A</v>
      </c>
      <c r="AO347" s="222" t="str">
        <f t="shared" si="78"/>
        <v/>
      </c>
      <c r="AP347" s="222" t="e">
        <f>VLOOKUP(AO347,'Price list'!AO:AP,2,FALSE)</f>
        <v>#N/A</v>
      </c>
      <c r="AQ347" s="222" t="str">
        <f t="shared" si="79"/>
        <v/>
      </c>
      <c r="AR347" s="222" t="str">
        <f t="shared" si="80"/>
        <v/>
      </c>
      <c r="AS347" s="665" t="str">
        <f t="shared" si="81"/>
        <v/>
      </c>
      <c r="AT347" s="665">
        <f>SUM($AS$1:AS347)</f>
        <v>7</v>
      </c>
      <c r="AU347" s="665" t="s">
        <v>612</v>
      </c>
      <c r="AV347" s="665">
        <f t="shared" si="73"/>
        <v>0</v>
      </c>
      <c r="AW347" s="666">
        <v>0</v>
      </c>
      <c r="AX347" s="665">
        <v>367</v>
      </c>
      <c r="AY347" s="665">
        <v>347</v>
      </c>
      <c r="AZ347" s="222" t="str">
        <f t="shared" si="82"/>
        <v/>
      </c>
      <c r="BA347" s="222" t="e">
        <f>VLOOKUP(AZ347,'Price list'!AM:AN,2,FALSE)</f>
        <v>#N/A</v>
      </c>
      <c r="BB347" s="222" t="str">
        <f>IF(ISERROR(VLOOKUP(BA347,'Commande Export 2023'!AC:AG,5,FALSE)),"",VLOOKUP(BA347,'Commande Export 2023'!AC:AG,5,FALSE))</f>
        <v/>
      </c>
      <c r="BC347" s="222" t="str">
        <f t="shared" si="83"/>
        <v>Ouest Batteries</v>
      </c>
    </row>
    <row r="348" spans="28:55" x14ac:dyDescent="0.35">
      <c r="AB348" s="245" t="s">
        <v>1169</v>
      </c>
      <c r="AH348" s="232" t="s">
        <v>613</v>
      </c>
      <c r="AI348" s="222" t="str">
        <f t="shared" si="74"/>
        <v>Commande 4</v>
      </c>
      <c r="AJ348" s="222" t="str">
        <f t="shared" si="75"/>
        <v>P0348</v>
      </c>
      <c r="AK348" s="222" t="e">
        <f>'Commande Export 2023'!AF349</f>
        <v>#N/A</v>
      </c>
      <c r="AL348" s="222" t="str">
        <f t="shared" si="76"/>
        <v>Ouest BatteriesCommande 4</v>
      </c>
      <c r="AM348" s="222" t="e">
        <f>VLOOKUP(AL348,'Commande Export 2023'!AC:AF,4,FALSE)</f>
        <v>#N/A</v>
      </c>
      <c r="AN348" s="222" t="e">
        <f t="shared" si="77"/>
        <v>#N/A</v>
      </c>
      <c r="AO348" s="222" t="str">
        <f t="shared" si="78"/>
        <v/>
      </c>
      <c r="AP348" s="222" t="e">
        <f>VLOOKUP(AO348,'Price list'!AO:AP,2,FALSE)</f>
        <v>#N/A</v>
      </c>
      <c r="AQ348" s="222" t="str">
        <f t="shared" si="79"/>
        <v/>
      </c>
      <c r="AR348" s="222" t="str">
        <f t="shared" si="80"/>
        <v/>
      </c>
      <c r="AS348" s="665" t="str">
        <f t="shared" si="81"/>
        <v/>
      </c>
      <c r="AT348" s="665">
        <f>SUM($AS$1:AS348)</f>
        <v>7</v>
      </c>
      <c r="AU348" s="665" t="s">
        <v>613</v>
      </c>
      <c r="AV348" s="665">
        <f t="shared" si="73"/>
        <v>0</v>
      </c>
      <c r="AW348" s="666">
        <v>0</v>
      </c>
      <c r="AX348" s="665">
        <v>368</v>
      </c>
      <c r="AY348" s="665">
        <v>348</v>
      </c>
      <c r="AZ348" s="222" t="str">
        <f t="shared" si="82"/>
        <v/>
      </c>
      <c r="BA348" s="222" t="e">
        <f>VLOOKUP(AZ348,'Price list'!AM:AN,2,FALSE)</f>
        <v>#N/A</v>
      </c>
      <c r="BB348" s="222" t="str">
        <f>IF(ISERROR(VLOOKUP(BA348,'Commande Export 2023'!AC:AG,5,FALSE)),"",VLOOKUP(BA348,'Commande Export 2023'!AC:AG,5,FALSE))</f>
        <v/>
      </c>
      <c r="BC348" s="222" t="str">
        <f t="shared" si="83"/>
        <v>Ouest Batteries</v>
      </c>
    </row>
    <row r="349" spans="28:55" x14ac:dyDescent="0.35">
      <c r="AB349" s="245" t="s">
        <v>1169</v>
      </c>
      <c r="AH349" s="232" t="s">
        <v>614</v>
      </c>
      <c r="AI349" s="222" t="str">
        <f t="shared" si="74"/>
        <v>Commande 4</v>
      </c>
      <c r="AJ349" s="222" t="str">
        <f t="shared" si="75"/>
        <v>P0349</v>
      </c>
      <c r="AK349" s="222" t="e">
        <f>'Commande Export 2023'!AF350</f>
        <v>#N/A</v>
      </c>
      <c r="AL349" s="222" t="str">
        <f t="shared" si="76"/>
        <v>Ouest BatteriesCommande 4</v>
      </c>
      <c r="AM349" s="222" t="e">
        <f>VLOOKUP(AL349,'Commande Export 2023'!AC:AF,4,FALSE)</f>
        <v>#N/A</v>
      </c>
      <c r="AN349" s="222" t="e">
        <f t="shared" si="77"/>
        <v>#N/A</v>
      </c>
      <c r="AO349" s="222" t="str">
        <f t="shared" si="78"/>
        <v/>
      </c>
      <c r="AP349" s="222" t="e">
        <f>VLOOKUP(AO349,'Price list'!AO:AP,2,FALSE)</f>
        <v>#N/A</v>
      </c>
      <c r="AQ349" s="222" t="str">
        <f t="shared" si="79"/>
        <v/>
      </c>
      <c r="AR349" s="222" t="str">
        <f t="shared" si="80"/>
        <v/>
      </c>
      <c r="AS349" s="665" t="str">
        <f t="shared" si="81"/>
        <v/>
      </c>
      <c r="AT349" s="665">
        <f>SUM($AS$1:AS349)</f>
        <v>7</v>
      </c>
      <c r="AU349" s="665" t="s">
        <v>614</v>
      </c>
      <c r="AV349" s="665">
        <f t="shared" si="73"/>
        <v>0</v>
      </c>
      <c r="AW349" s="666">
        <v>0</v>
      </c>
      <c r="AX349" s="665">
        <v>369</v>
      </c>
      <c r="AY349" s="665">
        <v>349</v>
      </c>
      <c r="AZ349" s="222" t="str">
        <f t="shared" si="82"/>
        <v/>
      </c>
      <c r="BA349" s="222" t="e">
        <f>VLOOKUP(AZ349,'Price list'!AM:AN,2,FALSE)</f>
        <v>#N/A</v>
      </c>
      <c r="BB349" s="222" t="str">
        <f>IF(ISERROR(VLOOKUP(BA349,'Commande Export 2023'!AC:AG,5,FALSE)),"",VLOOKUP(BA349,'Commande Export 2023'!AC:AG,5,FALSE))</f>
        <v/>
      </c>
      <c r="BC349" s="222" t="str">
        <f t="shared" si="83"/>
        <v>Ouest Batteries</v>
      </c>
    </row>
    <row r="350" spans="28:55" x14ac:dyDescent="0.35">
      <c r="AB350" s="245" t="s">
        <v>1169</v>
      </c>
      <c r="AH350" s="232" t="s">
        <v>615</v>
      </c>
      <c r="AI350" s="222" t="str">
        <f t="shared" si="74"/>
        <v>Commande 4</v>
      </c>
      <c r="AJ350" s="222" t="str">
        <f t="shared" si="75"/>
        <v>P0350</v>
      </c>
      <c r="AK350" s="222" t="e">
        <f>'Commande Export 2023'!AF351</f>
        <v>#N/A</v>
      </c>
      <c r="AL350" s="222" t="str">
        <f t="shared" si="76"/>
        <v>Ouest BatteriesCommande 4</v>
      </c>
      <c r="AM350" s="222" t="e">
        <f>VLOOKUP(AL350,'Commande Export 2023'!AC:AF,4,FALSE)</f>
        <v>#N/A</v>
      </c>
      <c r="AN350" s="222" t="e">
        <f t="shared" si="77"/>
        <v>#N/A</v>
      </c>
      <c r="AO350" s="222" t="str">
        <f t="shared" si="78"/>
        <v/>
      </c>
      <c r="AP350" s="222" t="e">
        <f>VLOOKUP(AO350,'Price list'!AO:AP,2,FALSE)</f>
        <v>#N/A</v>
      </c>
      <c r="AQ350" s="222" t="str">
        <f t="shared" si="79"/>
        <v/>
      </c>
      <c r="AR350" s="222" t="str">
        <f t="shared" si="80"/>
        <v/>
      </c>
      <c r="AS350" s="665" t="str">
        <f t="shared" si="81"/>
        <v/>
      </c>
      <c r="AT350" s="665">
        <f>SUM($AS$1:AS350)</f>
        <v>7</v>
      </c>
      <c r="AU350" s="665" t="s">
        <v>615</v>
      </c>
      <c r="AV350" s="665">
        <f t="shared" si="73"/>
        <v>0</v>
      </c>
      <c r="AW350" s="666">
        <v>0</v>
      </c>
      <c r="AX350" s="665">
        <v>370</v>
      </c>
      <c r="AY350" s="665">
        <v>350</v>
      </c>
      <c r="AZ350" s="222" t="str">
        <f t="shared" si="82"/>
        <v/>
      </c>
      <c r="BA350" s="222" t="e">
        <f>VLOOKUP(AZ350,'Price list'!AM:AN,2,FALSE)</f>
        <v>#N/A</v>
      </c>
      <c r="BB350" s="222" t="str">
        <f>IF(ISERROR(VLOOKUP(BA350,'Commande Export 2023'!AC:AG,5,FALSE)),"",VLOOKUP(BA350,'Commande Export 2023'!AC:AG,5,FALSE))</f>
        <v/>
      </c>
      <c r="BC350" s="222" t="str">
        <f t="shared" si="83"/>
        <v>Ouest Batteries</v>
      </c>
    </row>
    <row r="351" spans="28:55" x14ac:dyDescent="0.35">
      <c r="AB351" s="245" t="s">
        <v>1169</v>
      </c>
      <c r="AH351" s="232" t="s">
        <v>616</v>
      </c>
      <c r="AI351" s="222" t="str">
        <f t="shared" si="74"/>
        <v>Commande 4</v>
      </c>
      <c r="AJ351" s="222" t="str">
        <f t="shared" si="75"/>
        <v>P0351</v>
      </c>
      <c r="AK351" s="222" t="e">
        <f>'Commande Export 2023'!AF352</f>
        <v>#N/A</v>
      </c>
      <c r="AL351" s="222" t="str">
        <f t="shared" si="76"/>
        <v>Ouest BatteriesCommande 4</v>
      </c>
      <c r="AM351" s="222" t="e">
        <f>VLOOKUP(AL351,'Commande Export 2023'!AC:AF,4,FALSE)</f>
        <v>#N/A</v>
      </c>
      <c r="AN351" s="222" t="e">
        <f t="shared" si="77"/>
        <v>#N/A</v>
      </c>
      <c r="AO351" s="222" t="str">
        <f t="shared" si="78"/>
        <v/>
      </c>
      <c r="AP351" s="222" t="e">
        <f>VLOOKUP(AO351,'Price list'!AO:AP,2,FALSE)</f>
        <v>#N/A</v>
      </c>
      <c r="AQ351" s="222" t="str">
        <f t="shared" si="79"/>
        <v/>
      </c>
      <c r="AR351" s="222" t="str">
        <f t="shared" si="80"/>
        <v/>
      </c>
      <c r="AS351" s="665" t="str">
        <f t="shared" si="81"/>
        <v/>
      </c>
      <c r="AT351" s="665">
        <f>SUM($AS$1:AS351)</f>
        <v>7</v>
      </c>
      <c r="AU351" s="665" t="s">
        <v>616</v>
      </c>
      <c r="AV351" s="665">
        <f t="shared" si="73"/>
        <v>0</v>
      </c>
      <c r="AW351" s="666">
        <v>0</v>
      </c>
      <c r="AX351" s="665">
        <v>371</v>
      </c>
      <c r="AY351" s="665">
        <v>351</v>
      </c>
      <c r="AZ351" s="222" t="str">
        <f t="shared" si="82"/>
        <v/>
      </c>
      <c r="BA351" s="222" t="e">
        <f>VLOOKUP(AZ351,'Price list'!AM:AN,2,FALSE)</f>
        <v>#N/A</v>
      </c>
      <c r="BB351" s="222" t="str">
        <f>IF(ISERROR(VLOOKUP(BA351,'Commande Export 2023'!AC:AG,5,FALSE)),"",VLOOKUP(BA351,'Commande Export 2023'!AC:AG,5,FALSE))</f>
        <v/>
      </c>
      <c r="BC351" s="222" t="str">
        <f t="shared" si="83"/>
        <v>Ouest Batteries</v>
      </c>
    </row>
    <row r="352" spans="28:55" x14ac:dyDescent="0.35">
      <c r="AB352" s="245" t="s">
        <v>1169</v>
      </c>
      <c r="AH352" s="232" t="s">
        <v>617</v>
      </c>
      <c r="AI352" s="222" t="str">
        <f t="shared" si="74"/>
        <v>Commande 4</v>
      </c>
      <c r="AJ352" s="222" t="str">
        <f t="shared" si="75"/>
        <v>P0352</v>
      </c>
      <c r="AK352" s="222" t="e">
        <f>'Commande Export 2023'!AF353</f>
        <v>#N/A</v>
      </c>
      <c r="AL352" s="222" t="str">
        <f t="shared" si="76"/>
        <v>Ouest BatteriesCommande 4</v>
      </c>
      <c r="AM352" s="222" t="e">
        <f>VLOOKUP(AL352,'Commande Export 2023'!AC:AF,4,FALSE)</f>
        <v>#N/A</v>
      </c>
      <c r="AN352" s="222" t="e">
        <f t="shared" si="77"/>
        <v>#N/A</v>
      </c>
      <c r="AO352" s="222" t="str">
        <f t="shared" si="78"/>
        <v/>
      </c>
      <c r="AP352" s="222" t="e">
        <f>VLOOKUP(AO352,'Price list'!AO:AP,2,FALSE)</f>
        <v>#N/A</v>
      </c>
      <c r="AQ352" s="222" t="str">
        <f t="shared" si="79"/>
        <v/>
      </c>
      <c r="AR352" s="222" t="str">
        <f t="shared" si="80"/>
        <v/>
      </c>
      <c r="AS352" s="665" t="str">
        <f t="shared" si="81"/>
        <v/>
      </c>
      <c r="AT352" s="665">
        <f>SUM($AS$1:AS352)</f>
        <v>7</v>
      </c>
      <c r="AU352" s="665" t="s">
        <v>617</v>
      </c>
      <c r="AV352" s="665">
        <f t="shared" si="73"/>
        <v>0</v>
      </c>
      <c r="AW352" s="666">
        <v>0</v>
      </c>
      <c r="AX352" s="665">
        <v>372</v>
      </c>
      <c r="AY352" s="665">
        <v>352</v>
      </c>
      <c r="AZ352" s="222" t="str">
        <f t="shared" si="82"/>
        <v/>
      </c>
      <c r="BA352" s="222" t="e">
        <f>VLOOKUP(AZ352,'Price list'!AM:AN,2,FALSE)</f>
        <v>#N/A</v>
      </c>
      <c r="BB352" s="222" t="str">
        <f>IF(ISERROR(VLOOKUP(BA352,'Commande Export 2023'!AC:AG,5,FALSE)),"",VLOOKUP(BA352,'Commande Export 2023'!AC:AG,5,FALSE))</f>
        <v/>
      </c>
      <c r="BC352" s="222" t="str">
        <f t="shared" si="83"/>
        <v>Ouest Batteries</v>
      </c>
    </row>
    <row r="353" spans="28:55" x14ac:dyDescent="0.35">
      <c r="AB353" s="245" t="s">
        <v>1169</v>
      </c>
      <c r="AH353" s="232" t="s">
        <v>618</v>
      </c>
      <c r="AI353" s="222" t="str">
        <f t="shared" si="74"/>
        <v>Commande 4</v>
      </c>
      <c r="AJ353" s="222" t="str">
        <f t="shared" si="75"/>
        <v>P0353</v>
      </c>
      <c r="AK353" s="222" t="e">
        <f>'Commande Export 2023'!AF354</f>
        <v>#N/A</v>
      </c>
      <c r="AL353" s="222" t="str">
        <f t="shared" si="76"/>
        <v>Ouest BatteriesCommande 4</v>
      </c>
      <c r="AM353" s="222" t="e">
        <f>VLOOKUP(AL353,'Commande Export 2023'!AC:AF,4,FALSE)</f>
        <v>#N/A</v>
      </c>
      <c r="AN353" s="222" t="e">
        <f t="shared" si="77"/>
        <v>#N/A</v>
      </c>
      <c r="AO353" s="222" t="str">
        <f t="shared" si="78"/>
        <v/>
      </c>
      <c r="AP353" s="222" t="e">
        <f>VLOOKUP(AO353,'Price list'!AO:AP,2,FALSE)</f>
        <v>#N/A</v>
      </c>
      <c r="AQ353" s="222" t="str">
        <f t="shared" si="79"/>
        <v/>
      </c>
      <c r="AR353" s="222" t="str">
        <f t="shared" si="80"/>
        <v/>
      </c>
      <c r="AS353" s="665" t="str">
        <f t="shared" si="81"/>
        <v/>
      </c>
      <c r="AT353" s="665">
        <f>SUM($AS$1:AS353)</f>
        <v>7</v>
      </c>
      <c r="AU353" s="665" t="s">
        <v>618</v>
      </c>
      <c r="AV353" s="665">
        <f t="shared" si="73"/>
        <v>0</v>
      </c>
      <c r="AW353" s="666">
        <v>0</v>
      </c>
      <c r="AX353" s="665">
        <v>373</v>
      </c>
      <c r="AY353" s="665">
        <v>353</v>
      </c>
      <c r="AZ353" s="222" t="str">
        <f t="shared" si="82"/>
        <v/>
      </c>
      <c r="BA353" s="222" t="e">
        <f>VLOOKUP(AZ353,'Price list'!AM:AN,2,FALSE)</f>
        <v>#N/A</v>
      </c>
      <c r="BB353" s="222" t="str">
        <f>IF(ISERROR(VLOOKUP(BA353,'Commande Export 2023'!AC:AG,5,FALSE)),"",VLOOKUP(BA353,'Commande Export 2023'!AC:AG,5,FALSE))</f>
        <v/>
      </c>
      <c r="BC353" s="222" t="str">
        <f t="shared" si="83"/>
        <v>Ouest Batteries</v>
      </c>
    </row>
    <row r="354" spans="28:55" x14ac:dyDescent="0.35">
      <c r="AB354" s="245" t="s">
        <v>1169</v>
      </c>
      <c r="AH354" s="232" t="s">
        <v>619</v>
      </c>
      <c r="AI354" s="222" t="str">
        <f t="shared" si="74"/>
        <v>Commande 4</v>
      </c>
      <c r="AJ354" s="222" t="str">
        <f t="shared" si="75"/>
        <v>P0354</v>
      </c>
      <c r="AK354" s="222" t="e">
        <f>'Commande Export 2023'!AF355</f>
        <v>#N/A</v>
      </c>
      <c r="AL354" s="222" t="str">
        <f t="shared" si="76"/>
        <v>Ouest BatteriesCommande 4</v>
      </c>
      <c r="AM354" s="222" t="e">
        <f>VLOOKUP(AL354,'Commande Export 2023'!AC:AF,4,FALSE)</f>
        <v>#N/A</v>
      </c>
      <c r="AN354" s="222" t="e">
        <f t="shared" si="77"/>
        <v>#N/A</v>
      </c>
      <c r="AO354" s="222" t="str">
        <f t="shared" si="78"/>
        <v/>
      </c>
      <c r="AP354" s="222" t="e">
        <f>VLOOKUP(AO354,'Price list'!AO:AP,2,FALSE)</f>
        <v>#N/A</v>
      </c>
      <c r="AQ354" s="222" t="str">
        <f t="shared" si="79"/>
        <v/>
      </c>
      <c r="AR354" s="222" t="str">
        <f t="shared" si="80"/>
        <v/>
      </c>
      <c r="AS354" s="665" t="str">
        <f t="shared" si="81"/>
        <v/>
      </c>
      <c r="AT354" s="665">
        <f>SUM($AS$1:AS354)</f>
        <v>7</v>
      </c>
      <c r="AU354" s="665" t="s">
        <v>619</v>
      </c>
      <c r="AV354" s="665">
        <f t="shared" si="73"/>
        <v>0</v>
      </c>
      <c r="AW354" s="666">
        <v>0</v>
      </c>
      <c r="AX354" s="665">
        <v>374</v>
      </c>
      <c r="AY354" s="665">
        <v>354</v>
      </c>
      <c r="AZ354" s="222" t="str">
        <f t="shared" si="82"/>
        <v/>
      </c>
      <c r="BA354" s="222" t="e">
        <f>VLOOKUP(AZ354,'Price list'!AM:AN,2,FALSE)</f>
        <v>#N/A</v>
      </c>
      <c r="BB354" s="222" t="str">
        <f>IF(ISERROR(VLOOKUP(BA354,'Commande Export 2023'!AC:AG,5,FALSE)),"",VLOOKUP(BA354,'Commande Export 2023'!AC:AG,5,FALSE))</f>
        <v/>
      </c>
      <c r="BC354" s="222" t="str">
        <f t="shared" si="83"/>
        <v>Ouest Batteries</v>
      </c>
    </row>
    <row r="355" spans="28:55" x14ac:dyDescent="0.35">
      <c r="AB355" s="245" t="s">
        <v>1169</v>
      </c>
      <c r="AH355" s="232" t="s">
        <v>620</v>
      </c>
      <c r="AI355" s="222" t="str">
        <f t="shared" si="74"/>
        <v>Commande 4</v>
      </c>
      <c r="AJ355" s="222" t="str">
        <f t="shared" si="75"/>
        <v>P0355</v>
      </c>
      <c r="AK355" s="222" t="e">
        <f>'Commande Export 2023'!AF356</f>
        <v>#N/A</v>
      </c>
      <c r="AL355" s="222" t="str">
        <f t="shared" si="76"/>
        <v>Ouest BatteriesCommande 4</v>
      </c>
      <c r="AM355" s="222" t="e">
        <f>VLOOKUP(AL355,'Commande Export 2023'!AC:AF,4,FALSE)</f>
        <v>#N/A</v>
      </c>
      <c r="AN355" s="222" t="e">
        <f t="shared" si="77"/>
        <v>#N/A</v>
      </c>
      <c r="AO355" s="222" t="str">
        <f t="shared" si="78"/>
        <v/>
      </c>
      <c r="AP355" s="222" t="e">
        <f>VLOOKUP(AO355,'Price list'!AO:AP,2,FALSE)</f>
        <v>#N/A</v>
      </c>
      <c r="AQ355" s="222" t="str">
        <f t="shared" si="79"/>
        <v/>
      </c>
      <c r="AR355" s="222" t="str">
        <f t="shared" si="80"/>
        <v/>
      </c>
      <c r="AS355" s="665" t="str">
        <f t="shared" si="81"/>
        <v/>
      </c>
      <c r="AT355" s="665">
        <f>SUM($AS$1:AS355)</f>
        <v>7</v>
      </c>
      <c r="AU355" s="665" t="s">
        <v>620</v>
      </c>
      <c r="AV355" s="665">
        <f t="shared" si="73"/>
        <v>0</v>
      </c>
      <c r="AW355" s="666">
        <v>0</v>
      </c>
      <c r="AX355" s="665">
        <v>375</v>
      </c>
      <c r="AY355" s="665">
        <v>355</v>
      </c>
      <c r="AZ355" s="222" t="str">
        <f t="shared" si="82"/>
        <v/>
      </c>
      <c r="BA355" s="222" t="e">
        <f>VLOOKUP(AZ355,'Price list'!AM:AN,2,FALSE)</f>
        <v>#N/A</v>
      </c>
      <c r="BB355" s="222" t="str">
        <f>IF(ISERROR(VLOOKUP(BA355,'Commande Export 2023'!AC:AG,5,FALSE)),"",VLOOKUP(BA355,'Commande Export 2023'!AC:AG,5,FALSE))</f>
        <v/>
      </c>
      <c r="BC355" s="222" t="str">
        <f t="shared" si="83"/>
        <v>Ouest Batteries</v>
      </c>
    </row>
    <row r="356" spans="28:55" x14ac:dyDescent="0.35">
      <c r="AB356" s="245" t="s">
        <v>1169</v>
      </c>
      <c r="AH356" s="232" t="s">
        <v>621</v>
      </c>
      <c r="AI356" s="222" t="str">
        <f t="shared" si="74"/>
        <v>Commande 4</v>
      </c>
      <c r="AJ356" s="222" t="str">
        <f t="shared" si="75"/>
        <v>P0356</v>
      </c>
      <c r="AK356" s="222" t="e">
        <f>'Commande Export 2023'!AF357</f>
        <v>#N/A</v>
      </c>
      <c r="AL356" s="222" t="str">
        <f t="shared" si="76"/>
        <v>Ouest BatteriesCommande 4</v>
      </c>
      <c r="AM356" s="222" t="e">
        <f>VLOOKUP(AL356,'Commande Export 2023'!AC:AF,4,FALSE)</f>
        <v>#N/A</v>
      </c>
      <c r="AN356" s="222" t="e">
        <f t="shared" si="77"/>
        <v>#N/A</v>
      </c>
      <c r="AO356" s="222" t="str">
        <f t="shared" si="78"/>
        <v/>
      </c>
      <c r="AP356" s="222" t="e">
        <f>VLOOKUP(AO356,'Price list'!AO:AP,2,FALSE)</f>
        <v>#N/A</v>
      </c>
      <c r="AQ356" s="222" t="str">
        <f t="shared" si="79"/>
        <v/>
      </c>
      <c r="AR356" s="222" t="str">
        <f t="shared" si="80"/>
        <v/>
      </c>
      <c r="AS356" s="665" t="str">
        <f t="shared" si="81"/>
        <v/>
      </c>
      <c r="AT356" s="665">
        <f>SUM($AS$1:AS356)</f>
        <v>7</v>
      </c>
      <c r="AU356" s="665" t="s">
        <v>621</v>
      </c>
      <c r="AV356" s="665">
        <f t="shared" si="73"/>
        <v>0</v>
      </c>
      <c r="AW356" s="666">
        <v>0</v>
      </c>
      <c r="AX356" s="665">
        <v>376</v>
      </c>
      <c r="AY356" s="665">
        <v>356</v>
      </c>
      <c r="AZ356" s="222" t="str">
        <f t="shared" si="82"/>
        <v/>
      </c>
      <c r="BA356" s="222" t="e">
        <f>VLOOKUP(AZ356,'Price list'!AM:AN,2,FALSE)</f>
        <v>#N/A</v>
      </c>
      <c r="BB356" s="222" t="str">
        <f>IF(ISERROR(VLOOKUP(BA356,'Commande Export 2023'!AC:AG,5,FALSE)),"",VLOOKUP(BA356,'Commande Export 2023'!AC:AG,5,FALSE))</f>
        <v/>
      </c>
      <c r="BC356" s="222" t="str">
        <f t="shared" si="83"/>
        <v>Ouest Batteries</v>
      </c>
    </row>
    <row r="357" spans="28:55" x14ac:dyDescent="0.35">
      <c r="AB357" s="245" t="s">
        <v>1169</v>
      </c>
      <c r="AH357" s="232" t="s">
        <v>622</v>
      </c>
      <c r="AI357" s="222" t="str">
        <f t="shared" si="74"/>
        <v>Commande 4</v>
      </c>
      <c r="AJ357" s="222" t="str">
        <f t="shared" si="75"/>
        <v>P0357</v>
      </c>
      <c r="AK357" s="222" t="e">
        <f>'Commande Export 2023'!AF358</f>
        <v>#N/A</v>
      </c>
      <c r="AL357" s="222" t="str">
        <f t="shared" si="76"/>
        <v>Ouest BatteriesCommande 4</v>
      </c>
      <c r="AM357" s="222" t="e">
        <f>VLOOKUP(AL357,'Commande Export 2023'!AC:AF,4,FALSE)</f>
        <v>#N/A</v>
      </c>
      <c r="AN357" s="222" t="e">
        <f t="shared" si="77"/>
        <v>#N/A</v>
      </c>
      <c r="AO357" s="222" t="str">
        <f t="shared" si="78"/>
        <v/>
      </c>
      <c r="AP357" s="222" t="e">
        <f>VLOOKUP(AO357,'Price list'!AO:AP,2,FALSE)</f>
        <v>#N/A</v>
      </c>
      <c r="AQ357" s="222" t="str">
        <f t="shared" si="79"/>
        <v/>
      </c>
      <c r="AR357" s="222" t="str">
        <f t="shared" si="80"/>
        <v/>
      </c>
      <c r="AS357" s="665" t="str">
        <f t="shared" si="81"/>
        <v/>
      </c>
      <c r="AT357" s="665">
        <f>SUM($AS$1:AS357)</f>
        <v>7</v>
      </c>
      <c r="AU357" s="665" t="s">
        <v>622</v>
      </c>
      <c r="AV357" s="665">
        <f t="shared" si="73"/>
        <v>0</v>
      </c>
      <c r="AW357" s="666">
        <v>0</v>
      </c>
      <c r="AX357" s="665">
        <v>377</v>
      </c>
      <c r="AY357" s="665">
        <v>357</v>
      </c>
      <c r="AZ357" s="222" t="str">
        <f t="shared" si="82"/>
        <v/>
      </c>
      <c r="BA357" s="222" t="e">
        <f>VLOOKUP(AZ357,'Price list'!AM:AN,2,FALSE)</f>
        <v>#N/A</v>
      </c>
      <c r="BB357" s="222" t="str">
        <f>IF(ISERROR(VLOOKUP(BA357,'Commande Export 2023'!AC:AG,5,FALSE)),"",VLOOKUP(BA357,'Commande Export 2023'!AC:AG,5,FALSE))</f>
        <v/>
      </c>
      <c r="BC357" s="222" t="str">
        <f t="shared" si="83"/>
        <v>Ouest Batteries</v>
      </c>
    </row>
    <row r="358" spans="28:55" x14ac:dyDescent="0.35">
      <c r="AB358" s="245" t="s">
        <v>1169</v>
      </c>
      <c r="AH358" s="232" t="s">
        <v>623</v>
      </c>
      <c r="AI358" s="222" t="str">
        <f t="shared" si="74"/>
        <v>Commande 4</v>
      </c>
      <c r="AJ358" s="222" t="str">
        <f t="shared" si="75"/>
        <v>P0358</v>
      </c>
      <c r="AK358" s="222" t="e">
        <f>'Commande Export 2023'!AF359</f>
        <v>#N/A</v>
      </c>
      <c r="AL358" s="222" t="str">
        <f t="shared" si="76"/>
        <v>Ouest BatteriesCommande 4</v>
      </c>
      <c r="AM358" s="222" t="e">
        <f>VLOOKUP(AL358,'Commande Export 2023'!AC:AF,4,FALSE)</f>
        <v>#N/A</v>
      </c>
      <c r="AN358" s="222" t="e">
        <f t="shared" si="77"/>
        <v>#N/A</v>
      </c>
      <c r="AO358" s="222" t="str">
        <f t="shared" si="78"/>
        <v/>
      </c>
      <c r="AP358" s="222" t="e">
        <f>VLOOKUP(AO358,'Price list'!AO:AP,2,FALSE)</f>
        <v>#N/A</v>
      </c>
      <c r="AQ358" s="222" t="str">
        <f t="shared" si="79"/>
        <v/>
      </c>
      <c r="AR358" s="222" t="str">
        <f t="shared" si="80"/>
        <v/>
      </c>
      <c r="AS358" s="665" t="str">
        <f t="shared" si="81"/>
        <v/>
      </c>
      <c r="AT358" s="665">
        <f>SUM($AS$1:AS358)</f>
        <v>7</v>
      </c>
      <c r="AU358" s="665" t="s">
        <v>623</v>
      </c>
      <c r="AV358" s="665">
        <f t="shared" si="73"/>
        <v>0</v>
      </c>
      <c r="AW358" s="666">
        <v>0</v>
      </c>
      <c r="AX358" s="665">
        <v>378</v>
      </c>
      <c r="AY358" s="665">
        <v>358</v>
      </c>
      <c r="AZ358" s="222" t="str">
        <f t="shared" si="82"/>
        <v/>
      </c>
      <c r="BA358" s="222" t="e">
        <f>VLOOKUP(AZ358,'Price list'!AM:AN,2,FALSE)</f>
        <v>#N/A</v>
      </c>
      <c r="BB358" s="222" t="str">
        <f>IF(ISERROR(VLOOKUP(BA358,'Commande Export 2023'!AC:AG,5,FALSE)),"",VLOOKUP(BA358,'Commande Export 2023'!AC:AG,5,FALSE))</f>
        <v/>
      </c>
      <c r="BC358" s="222" t="str">
        <f t="shared" si="83"/>
        <v>Ouest Batteries</v>
      </c>
    </row>
    <row r="359" spans="28:55" x14ac:dyDescent="0.35">
      <c r="AB359" s="245" t="s">
        <v>1169</v>
      </c>
      <c r="AH359" s="232" t="s">
        <v>624</v>
      </c>
      <c r="AI359" s="222" t="str">
        <f t="shared" si="74"/>
        <v>Commande 4</v>
      </c>
      <c r="AJ359" s="222" t="str">
        <f t="shared" si="75"/>
        <v>P0359</v>
      </c>
      <c r="AK359" s="222" t="e">
        <f>'Commande Export 2023'!AF360</f>
        <v>#N/A</v>
      </c>
      <c r="AL359" s="222" t="str">
        <f t="shared" si="76"/>
        <v>Ouest BatteriesCommande 4</v>
      </c>
      <c r="AM359" s="222" t="e">
        <f>VLOOKUP(AL359,'Commande Export 2023'!AC:AF,4,FALSE)</f>
        <v>#N/A</v>
      </c>
      <c r="AN359" s="222" t="e">
        <f t="shared" si="77"/>
        <v>#N/A</v>
      </c>
      <c r="AO359" s="222" t="str">
        <f t="shared" si="78"/>
        <v/>
      </c>
      <c r="AP359" s="222" t="e">
        <f>VLOOKUP(AO359,'Price list'!AO:AP,2,FALSE)</f>
        <v>#N/A</v>
      </c>
      <c r="AQ359" s="222" t="str">
        <f t="shared" si="79"/>
        <v/>
      </c>
      <c r="AR359" s="222" t="str">
        <f t="shared" si="80"/>
        <v/>
      </c>
      <c r="AS359" s="665" t="str">
        <f t="shared" si="81"/>
        <v/>
      </c>
      <c r="AT359" s="665">
        <f>SUM($AS$1:AS359)</f>
        <v>7</v>
      </c>
      <c r="AU359" s="665" t="s">
        <v>624</v>
      </c>
      <c r="AV359" s="665">
        <f t="shared" si="73"/>
        <v>0</v>
      </c>
      <c r="AW359" s="666">
        <v>0</v>
      </c>
      <c r="AX359" s="665">
        <v>379</v>
      </c>
      <c r="AY359" s="665">
        <v>359</v>
      </c>
      <c r="AZ359" s="222" t="str">
        <f t="shared" si="82"/>
        <v/>
      </c>
      <c r="BA359" s="222" t="e">
        <f>VLOOKUP(AZ359,'Price list'!AM:AN,2,FALSE)</f>
        <v>#N/A</v>
      </c>
      <c r="BB359" s="222" t="str">
        <f>IF(ISERROR(VLOOKUP(BA359,'Commande Export 2023'!AC:AG,5,FALSE)),"",VLOOKUP(BA359,'Commande Export 2023'!AC:AG,5,FALSE))</f>
        <v/>
      </c>
      <c r="BC359" s="222" t="str">
        <f t="shared" si="83"/>
        <v>Ouest Batteries</v>
      </c>
    </row>
    <row r="360" spans="28:55" x14ac:dyDescent="0.35">
      <c r="AB360" s="245" t="s">
        <v>1169</v>
      </c>
      <c r="AH360" s="232" t="s">
        <v>625</v>
      </c>
      <c r="AI360" s="222" t="str">
        <f t="shared" si="74"/>
        <v>Commande 4</v>
      </c>
      <c r="AJ360" s="222" t="str">
        <f t="shared" si="75"/>
        <v>P0360</v>
      </c>
      <c r="AK360" s="222" t="e">
        <f>'Commande Export 2023'!AF361</f>
        <v>#N/A</v>
      </c>
      <c r="AL360" s="222" t="str">
        <f t="shared" si="76"/>
        <v>Ouest BatteriesCommande 4</v>
      </c>
      <c r="AM360" s="222" t="e">
        <f>VLOOKUP(AL360,'Commande Export 2023'!AC:AF,4,FALSE)</f>
        <v>#N/A</v>
      </c>
      <c r="AN360" s="222" t="e">
        <f t="shared" si="77"/>
        <v>#N/A</v>
      </c>
      <c r="AO360" s="222" t="str">
        <f t="shared" si="78"/>
        <v/>
      </c>
      <c r="AP360" s="222" t="e">
        <f>VLOOKUP(AO360,'Price list'!AO:AP,2,FALSE)</f>
        <v>#N/A</v>
      </c>
      <c r="AQ360" s="222" t="str">
        <f t="shared" si="79"/>
        <v/>
      </c>
      <c r="AR360" s="222" t="str">
        <f t="shared" si="80"/>
        <v/>
      </c>
      <c r="AS360" s="665" t="str">
        <f t="shared" si="81"/>
        <v/>
      </c>
      <c r="AT360" s="665">
        <f>SUM($AS$1:AS360)</f>
        <v>7</v>
      </c>
      <c r="AU360" s="665" t="s">
        <v>625</v>
      </c>
      <c r="AV360" s="665">
        <f t="shared" si="73"/>
        <v>0</v>
      </c>
      <c r="AW360" s="666">
        <v>0</v>
      </c>
      <c r="AX360" s="665">
        <v>380</v>
      </c>
      <c r="AY360" s="665">
        <v>360</v>
      </c>
      <c r="AZ360" s="222" t="str">
        <f t="shared" si="82"/>
        <v/>
      </c>
      <c r="BA360" s="222" t="e">
        <f>VLOOKUP(AZ360,'Price list'!AM:AN,2,FALSE)</f>
        <v>#N/A</v>
      </c>
      <c r="BB360" s="222" t="str">
        <f>IF(ISERROR(VLOOKUP(BA360,'Commande Export 2023'!AC:AG,5,FALSE)),"",VLOOKUP(BA360,'Commande Export 2023'!AC:AG,5,FALSE))</f>
        <v/>
      </c>
      <c r="BC360" s="222" t="str">
        <f t="shared" si="83"/>
        <v>Ouest Batteries</v>
      </c>
    </row>
    <row r="361" spans="28:55" x14ac:dyDescent="0.35">
      <c r="AB361" s="245" t="s">
        <v>1169</v>
      </c>
      <c r="AH361" s="232" t="s">
        <v>626</v>
      </c>
      <c r="AI361" s="222" t="str">
        <f t="shared" si="74"/>
        <v>Commande 4</v>
      </c>
      <c r="AJ361" s="222" t="str">
        <f t="shared" si="75"/>
        <v>P0361</v>
      </c>
      <c r="AK361" s="222" t="e">
        <f>'Commande Export 2023'!AF362</f>
        <v>#N/A</v>
      </c>
      <c r="AL361" s="222" t="str">
        <f t="shared" si="76"/>
        <v>Ouest BatteriesCommande 4</v>
      </c>
      <c r="AM361" s="222" t="e">
        <f>VLOOKUP(AL361,'Commande Export 2023'!AC:AF,4,FALSE)</f>
        <v>#N/A</v>
      </c>
      <c r="AN361" s="222" t="e">
        <f t="shared" si="77"/>
        <v>#N/A</v>
      </c>
      <c r="AO361" s="222" t="str">
        <f t="shared" si="78"/>
        <v/>
      </c>
      <c r="AP361" s="222" t="e">
        <f>VLOOKUP(AO361,'Price list'!AO:AP,2,FALSE)</f>
        <v>#N/A</v>
      </c>
      <c r="AQ361" s="222" t="str">
        <f t="shared" si="79"/>
        <v/>
      </c>
      <c r="AR361" s="222" t="str">
        <f t="shared" si="80"/>
        <v/>
      </c>
      <c r="AS361" s="665" t="str">
        <f t="shared" si="81"/>
        <v/>
      </c>
      <c r="AT361" s="665">
        <f>SUM($AS$1:AS361)</f>
        <v>7</v>
      </c>
      <c r="AU361" s="665" t="s">
        <v>626</v>
      </c>
      <c r="AV361" s="665">
        <f t="shared" si="73"/>
        <v>0</v>
      </c>
      <c r="AW361" s="666">
        <v>0</v>
      </c>
      <c r="AX361" s="665">
        <v>381</v>
      </c>
      <c r="AY361" s="665">
        <v>361</v>
      </c>
      <c r="AZ361" s="222" t="str">
        <f t="shared" si="82"/>
        <v/>
      </c>
      <c r="BA361" s="222" t="e">
        <f>VLOOKUP(AZ361,'Price list'!AM:AN,2,FALSE)</f>
        <v>#N/A</v>
      </c>
      <c r="BB361" s="222" t="str">
        <f>IF(ISERROR(VLOOKUP(BA361,'Commande Export 2023'!AC:AG,5,FALSE)),"",VLOOKUP(BA361,'Commande Export 2023'!AC:AG,5,FALSE))</f>
        <v/>
      </c>
      <c r="BC361" s="222" t="str">
        <f t="shared" si="83"/>
        <v>Ouest Batteries</v>
      </c>
    </row>
    <row r="362" spans="28:55" x14ac:dyDescent="0.35">
      <c r="AB362" s="245" t="s">
        <v>1169</v>
      </c>
      <c r="AH362" s="232" t="s">
        <v>627</v>
      </c>
      <c r="AI362" s="222" t="str">
        <f t="shared" si="74"/>
        <v>Commande 4</v>
      </c>
      <c r="AJ362" s="222" t="str">
        <f t="shared" si="75"/>
        <v>P0362</v>
      </c>
      <c r="AK362" s="222" t="e">
        <f>'Commande Export 2023'!AF363</f>
        <v>#N/A</v>
      </c>
      <c r="AL362" s="222" t="str">
        <f t="shared" si="76"/>
        <v>Ouest BatteriesCommande 4</v>
      </c>
      <c r="AM362" s="222" t="e">
        <f>VLOOKUP(AL362,'Commande Export 2023'!AC:AF,4,FALSE)</f>
        <v>#N/A</v>
      </c>
      <c r="AN362" s="222" t="e">
        <f t="shared" si="77"/>
        <v>#N/A</v>
      </c>
      <c r="AO362" s="222" t="str">
        <f t="shared" si="78"/>
        <v/>
      </c>
      <c r="AP362" s="222" t="e">
        <f>VLOOKUP(AO362,'Price list'!AO:AP,2,FALSE)</f>
        <v>#N/A</v>
      </c>
      <c r="AQ362" s="222" t="str">
        <f t="shared" si="79"/>
        <v/>
      </c>
      <c r="AR362" s="222" t="str">
        <f t="shared" si="80"/>
        <v/>
      </c>
      <c r="AS362" s="665" t="str">
        <f t="shared" si="81"/>
        <v/>
      </c>
      <c r="AT362" s="665">
        <f>SUM($AS$1:AS362)</f>
        <v>7</v>
      </c>
      <c r="AU362" s="665" t="s">
        <v>627</v>
      </c>
      <c r="AV362" s="665">
        <f t="shared" si="73"/>
        <v>0</v>
      </c>
      <c r="AW362" s="666">
        <v>0</v>
      </c>
      <c r="AX362" s="665">
        <v>382</v>
      </c>
      <c r="AY362" s="665">
        <v>362</v>
      </c>
      <c r="AZ362" s="222" t="str">
        <f t="shared" si="82"/>
        <v/>
      </c>
      <c r="BA362" s="222" t="e">
        <f>VLOOKUP(AZ362,'Price list'!AM:AN,2,FALSE)</f>
        <v>#N/A</v>
      </c>
      <c r="BB362" s="222" t="str">
        <f>IF(ISERROR(VLOOKUP(BA362,'Commande Export 2023'!AC:AG,5,FALSE)),"",VLOOKUP(BA362,'Commande Export 2023'!AC:AG,5,FALSE))</f>
        <v/>
      </c>
      <c r="BC362" s="222" t="str">
        <f t="shared" si="83"/>
        <v>Ouest Batteries</v>
      </c>
    </row>
    <row r="363" spans="28:55" x14ac:dyDescent="0.35">
      <c r="AB363" s="245" t="s">
        <v>1169</v>
      </c>
      <c r="AH363" s="232" t="s">
        <v>628</v>
      </c>
      <c r="AI363" s="222" t="str">
        <f t="shared" si="74"/>
        <v>Commande 4</v>
      </c>
      <c r="AJ363" s="222" t="str">
        <f t="shared" si="75"/>
        <v>P0363</v>
      </c>
      <c r="AK363" s="222" t="e">
        <f>'Commande Export 2023'!AF364</f>
        <v>#N/A</v>
      </c>
      <c r="AL363" s="222" t="str">
        <f t="shared" si="76"/>
        <v>Ouest BatteriesCommande 4</v>
      </c>
      <c r="AM363" s="222" t="e">
        <f>VLOOKUP(AL363,'Commande Export 2023'!AC:AF,4,FALSE)</f>
        <v>#N/A</v>
      </c>
      <c r="AN363" s="222" t="e">
        <f t="shared" si="77"/>
        <v>#N/A</v>
      </c>
      <c r="AO363" s="222" t="str">
        <f t="shared" si="78"/>
        <v/>
      </c>
      <c r="AP363" s="222" t="e">
        <f>VLOOKUP(AO363,'Price list'!AO:AP,2,FALSE)</f>
        <v>#N/A</v>
      </c>
      <c r="AQ363" s="222" t="str">
        <f t="shared" si="79"/>
        <v/>
      </c>
      <c r="AR363" s="222" t="str">
        <f t="shared" si="80"/>
        <v/>
      </c>
      <c r="AS363" s="665" t="str">
        <f t="shared" si="81"/>
        <v/>
      </c>
      <c r="AT363" s="665">
        <f>SUM($AS$1:AS363)</f>
        <v>7</v>
      </c>
      <c r="AU363" s="665" t="s">
        <v>628</v>
      </c>
      <c r="AV363" s="665">
        <f t="shared" si="73"/>
        <v>0</v>
      </c>
      <c r="AW363" s="666">
        <v>0</v>
      </c>
      <c r="AX363" s="665">
        <v>383</v>
      </c>
      <c r="AY363" s="665">
        <v>363</v>
      </c>
      <c r="AZ363" s="222" t="str">
        <f t="shared" si="82"/>
        <v/>
      </c>
      <c r="BA363" s="222" t="e">
        <f>VLOOKUP(AZ363,'Price list'!AM:AN,2,FALSE)</f>
        <v>#N/A</v>
      </c>
      <c r="BB363" s="222" t="str">
        <f>IF(ISERROR(VLOOKUP(BA363,'Commande Export 2023'!AC:AG,5,FALSE)),"",VLOOKUP(BA363,'Commande Export 2023'!AC:AG,5,FALSE))</f>
        <v/>
      </c>
      <c r="BC363" s="222" t="str">
        <f t="shared" si="83"/>
        <v>Ouest Batteries</v>
      </c>
    </row>
    <row r="364" spans="28:55" x14ac:dyDescent="0.35">
      <c r="AB364" s="245" t="s">
        <v>1169</v>
      </c>
      <c r="AH364" s="232" t="s">
        <v>629</v>
      </c>
      <c r="AI364" s="222" t="str">
        <f t="shared" si="74"/>
        <v>Commande 4</v>
      </c>
      <c r="AJ364" s="222" t="str">
        <f t="shared" si="75"/>
        <v>P0364</v>
      </c>
      <c r="AK364" s="222" t="e">
        <f>'Commande Export 2023'!AF365</f>
        <v>#N/A</v>
      </c>
      <c r="AL364" s="222" t="str">
        <f t="shared" si="76"/>
        <v>Ouest BatteriesCommande 4</v>
      </c>
      <c r="AM364" s="222" t="e">
        <f>VLOOKUP(AL364,'Commande Export 2023'!AC:AF,4,FALSE)</f>
        <v>#N/A</v>
      </c>
      <c r="AN364" s="222" t="e">
        <f t="shared" si="77"/>
        <v>#N/A</v>
      </c>
      <c r="AO364" s="222" t="str">
        <f t="shared" si="78"/>
        <v/>
      </c>
      <c r="AP364" s="222" t="e">
        <f>VLOOKUP(AO364,'Price list'!AO:AP,2,FALSE)</f>
        <v>#N/A</v>
      </c>
      <c r="AQ364" s="222" t="str">
        <f t="shared" si="79"/>
        <v/>
      </c>
      <c r="AR364" s="222" t="str">
        <f t="shared" si="80"/>
        <v/>
      </c>
      <c r="AS364" s="665" t="str">
        <f t="shared" si="81"/>
        <v/>
      </c>
      <c r="AT364" s="665">
        <f>SUM($AS$1:AS364)</f>
        <v>7</v>
      </c>
      <c r="AU364" s="665" t="s">
        <v>629</v>
      </c>
      <c r="AV364" s="665">
        <f t="shared" si="73"/>
        <v>0</v>
      </c>
      <c r="AW364" s="666">
        <v>0</v>
      </c>
      <c r="AX364" s="665">
        <v>384</v>
      </c>
      <c r="AY364" s="665">
        <v>364</v>
      </c>
      <c r="AZ364" s="222" t="str">
        <f t="shared" si="82"/>
        <v/>
      </c>
      <c r="BA364" s="222" t="e">
        <f>VLOOKUP(AZ364,'Price list'!AM:AN,2,FALSE)</f>
        <v>#N/A</v>
      </c>
      <c r="BB364" s="222" t="str">
        <f>IF(ISERROR(VLOOKUP(BA364,'Commande Export 2023'!AC:AG,5,FALSE)),"",VLOOKUP(BA364,'Commande Export 2023'!AC:AG,5,FALSE))</f>
        <v/>
      </c>
      <c r="BC364" s="222" t="str">
        <f t="shared" si="83"/>
        <v>Ouest Batteries</v>
      </c>
    </row>
    <row r="365" spans="28:55" x14ac:dyDescent="0.35">
      <c r="AB365" s="245" t="s">
        <v>1169</v>
      </c>
      <c r="AH365" s="232" t="s">
        <v>630</v>
      </c>
      <c r="AI365" s="222" t="str">
        <f t="shared" si="74"/>
        <v>Commande 4</v>
      </c>
      <c r="AJ365" s="222" t="str">
        <f t="shared" si="75"/>
        <v>P0365</v>
      </c>
      <c r="AK365" s="222" t="e">
        <f>'Commande Export 2023'!AF366</f>
        <v>#N/A</v>
      </c>
      <c r="AL365" s="222" t="str">
        <f t="shared" si="76"/>
        <v>Ouest BatteriesCommande 4</v>
      </c>
      <c r="AM365" s="222" t="e">
        <f>VLOOKUP(AL365,'Commande Export 2023'!AC:AF,4,FALSE)</f>
        <v>#N/A</v>
      </c>
      <c r="AN365" s="222" t="e">
        <f t="shared" si="77"/>
        <v>#N/A</v>
      </c>
      <c r="AO365" s="222" t="str">
        <f t="shared" si="78"/>
        <v/>
      </c>
      <c r="AP365" s="222" t="e">
        <f>VLOOKUP(AO365,'Price list'!AO:AP,2,FALSE)</f>
        <v>#N/A</v>
      </c>
      <c r="AQ365" s="222" t="str">
        <f t="shared" si="79"/>
        <v/>
      </c>
      <c r="AR365" s="222" t="str">
        <f t="shared" si="80"/>
        <v/>
      </c>
      <c r="AS365" s="665" t="str">
        <f t="shared" si="81"/>
        <v/>
      </c>
      <c r="AT365" s="665">
        <f>SUM($AS$1:AS365)</f>
        <v>7</v>
      </c>
      <c r="AU365" s="665" t="s">
        <v>630</v>
      </c>
      <c r="AV365" s="665">
        <f t="shared" si="73"/>
        <v>0</v>
      </c>
      <c r="AW365" s="666">
        <v>0</v>
      </c>
      <c r="AX365" s="665">
        <v>385</v>
      </c>
      <c r="AY365" s="665">
        <v>365</v>
      </c>
      <c r="AZ365" s="222" t="str">
        <f t="shared" si="82"/>
        <v/>
      </c>
      <c r="BA365" s="222" t="e">
        <f>VLOOKUP(AZ365,'Price list'!AM:AN,2,FALSE)</f>
        <v>#N/A</v>
      </c>
      <c r="BB365" s="222" t="str">
        <f>IF(ISERROR(VLOOKUP(BA365,'Commande Export 2023'!AC:AG,5,FALSE)),"",VLOOKUP(BA365,'Commande Export 2023'!AC:AG,5,FALSE))</f>
        <v/>
      </c>
      <c r="BC365" s="222" t="str">
        <f t="shared" si="83"/>
        <v>Ouest Batteries</v>
      </c>
    </row>
    <row r="366" spans="28:55" x14ac:dyDescent="0.35">
      <c r="AB366" s="245" t="s">
        <v>1169</v>
      </c>
      <c r="AH366" s="232" t="s">
        <v>631</v>
      </c>
      <c r="AI366" s="222" t="str">
        <f t="shared" si="74"/>
        <v>Commande 4</v>
      </c>
      <c r="AJ366" s="222" t="str">
        <f t="shared" si="75"/>
        <v>P0366</v>
      </c>
      <c r="AK366" s="222" t="e">
        <f>'Commande Export 2023'!AF367</f>
        <v>#N/A</v>
      </c>
      <c r="AL366" s="222" t="str">
        <f t="shared" si="76"/>
        <v>Ouest BatteriesCommande 4</v>
      </c>
      <c r="AM366" s="222" t="e">
        <f>VLOOKUP(AL366,'Commande Export 2023'!AC:AF,4,FALSE)</f>
        <v>#N/A</v>
      </c>
      <c r="AN366" s="222" t="e">
        <f t="shared" si="77"/>
        <v>#N/A</v>
      </c>
      <c r="AO366" s="222" t="str">
        <f t="shared" si="78"/>
        <v/>
      </c>
      <c r="AP366" s="222" t="e">
        <f>VLOOKUP(AO366,'Price list'!AO:AP,2,FALSE)</f>
        <v>#N/A</v>
      </c>
      <c r="AQ366" s="222" t="str">
        <f t="shared" si="79"/>
        <v/>
      </c>
      <c r="AR366" s="222" t="str">
        <f t="shared" si="80"/>
        <v/>
      </c>
      <c r="AS366" s="665" t="str">
        <f t="shared" si="81"/>
        <v/>
      </c>
      <c r="AT366" s="665">
        <f>SUM($AS$1:AS366)</f>
        <v>7</v>
      </c>
      <c r="AU366" s="665" t="s">
        <v>631</v>
      </c>
      <c r="AV366" s="665">
        <f t="shared" si="73"/>
        <v>0</v>
      </c>
      <c r="AW366" s="666">
        <v>0</v>
      </c>
      <c r="AX366" s="665">
        <v>386</v>
      </c>
      <c r="AY366" s="665">
        <v>366</v>
      </c>
      <c r="AZ366" s="222" t="str">
        <f t="shared" si="82"/>
        <v/>
      </c>
      <c r="BA366" s="222" t="e">
        <f>VLOOKUP(AZ366,'Price list'!AM:AN,2,FALSE)</f>
        <v>#N/A</v>
      </c>
      <c r="BB366" s="222" t="str">
        <f>IF(ISERROR(VLOOKUP(BA366,'Commande Export 2023'!AC:AG,5,FALSE)),"",VLOOKUP(BA366,'Commande Export 2023'!AC:AG,5,FALSE))</f>
        <v/>
      </c>
      <c r="BC366" s="222" t="str">
        <f t="shared" si="83"/>
        <v>Ouest Batteries</v>
      </c>
    </row>
    <row r="367" spans="28:55" x14ac:dyDescent="0.35">
      <c r="AB367" s="245" t="s">
        <v>1169</v>
      </c>
      <c r="AH367" s="232" t="s">
        <v>632</v>
      </c>
      <c r="AI367" s="222" t="str">
        <f t="shared" si="74"/>
        <v>Commande 4</v>
      </c>
      <c r="AJ367" s="222" t="str">
        <f t="shared" si="75"/>
        <v>P0367</v>
      </c>
      <c r="AK367" s="222" t="e">
        <f>'Commande Export 2023'!AF368</f>
        <v>#N/A</v>
      </c>
      <c r="AL367" s="222" t="str">
        <f t="shared" si="76"/>
        <v>Ouest BatteriesCommande 4</v>
      </c>
      <c r="AM367" s="222" t="e">
        <f>VLOOKUP(AL367,'Commande Export 2023'!AC:AF,4,FALSE)</f>
        <v>#N/A</v>
      </c>
      <c r="AN367" s="222" t="e">
        <f t="shared" si="77"/>
        <v>#N/A</v>
      </c>
      <c r="AO367" s="222" t="str">
        <f t="shared" si="78"/>
        <v/>
      </c>
      <c r="AP367" s="222" t="e">
        <f>VLOOKUP(AO367,'Price list'!AO:AP,2,FALSE)</f>
        <v>#N/A</v>
      </c>
      <c r="AQ367" s="222" t="str">
        <f t="shared" si="79"/>
        <v/>
      </c>
      <c r="AR367" s="222" t="str">
        <f t="shared" si="80"/>
        <v/>
      </c>
      <c r="AS367" s="665" t="str">
        <f t="shared" si="81"/>
        <v/>
      </c>
      <c r="AT367" s="665">
        <f>SUM($AS$1:AS367)</f>
        <v>7</v>
      </c>
      <c r="AU367" s="665" t="s">
        <v>632</v>
      </c>
      <c r="AV367" s="665">
        <f t="shared" si="73"/>
        <v>0</v>
      </c>
      <c r="AW367" s="666">
        <v>0</v>
      </c>
      <c r="AX367" s="665">
        <v>387</v>
      </c>
      <c r="AY367" s="665">
        <v>367</v>
      </c>
      <c r="AZ367" s="222" t="str">
        <f t="shared" si="82"/>
        <v/>
      </c>
      <c r="BA367" s="222" t="e">
        <f>VLOOKUP(AZ367,'Price list'!AM:AN,2,FALSE)</f>
        <v>#N/A</v>
      </c>
      <c r="BB367" s="222" t="str">
        <f>IF(ISERROR(VLOOKUP(BA367,'Commande Export 2023'!AC:AG,5,FALSE)),"",VLOOKUP(BA367,'Commande Export 2023'!AC:AG,5,FALSE))</f>
        <v/>
      </c>
      <c r="BC367" s="222" t="str">
        <f t="shared" si="83"/>
        <v>Ouest Batteries</v>
      </c>
    </row>
    <row r="368" spans="28:55" x14ac:dyDescent="0.35">
      <c r="AB368" s="245" t="s">
        <v>1169</v>
      </c>
      <c r="AH368" s="232" t="s">
        <v>633</v>
      </c>
      <c r="AI368" s="222" t="str">
        <f t="shared" si="74"/>
        <v>Commande 4</v>
      </c>
      <c r="AJ368" s="222" t="str">
        <f t="shared" si="75"/>
        <v>P0368</v>
      </c>
      <c r="AK368" s="222" t="e">
        <f>'Commande Export 2023'!AF369</f>
        <v>#N/A</v>
      </c>
      <c r="AL368" s="222" t="str">
        <f t="shared" si="76"/>
        <v>Ouest BatteriesCommande 4</v>
      </c>
      <c r="AM368" s="222" t="e">
        <f>VLOOKUP(AL368,'Commande Export 2023'!AC:AF,4,FALSE)</f>
        <v>#N/A</v>
      </c>
      <c r="AN368" s="222" t="e">
        <f t="shared" si="77"/>
        <v>#N/A</v>
      </c>
      <c r="AO368" s="222" t="str">
        <f t="shared" si="78"/>
        <v/>
      </c>
      <c r="AP368" s="222" t="e">
        <f>VLOOKUP(AO368,'Price list'!AO:AP,2,FALSE)</f>
        <v>#N/A</v>
      </c>
      <c r="AQ368" s="222" t="str">
        <f t="shared" si="79"/>
        <v/>
      </c>
      <c r="AR368" s="222" t="str">
        <f t="shared" si="80"/>
        <v/>
      </c>
      <c r="AS368" s="665" t="str">
        <f t="shared" si="81"/>
        <v/>
      </c>
      <c r="AT368" s="665">
        <f>SUM($AS$1:AS368)</f>
        <v>7</v>
      </c>
      <c r="AU368" s="665" t="s">
        <v>633</v>
      </c>
      <c r="AV368" s="665">
        <f t="shared" si="73"/>
        <v>0</v>
      </c>
      <c r="AW368" s="666">
        <v>0</v>
      </c>
      <c r="AX368" s="665">
        <v>388</v>
      </c>
      <c r="AY368" s="665">
        <v>368</v>
      </c>
      <c r="AZ368" s="222" t="str">
        <f t="shared" si="82"/>
        <v/>
      </c>
      <c r="BA368" s="222" t="e">
        <f>VLOOKUP(AZ368,'Price list'!AM:AN,2,FALSE)</f>
        <v>#N/A</v>
      </c>
      <c r="BB368" s="222" t="str">
        <f>IF(ISERROR(VLOOKUP(BA368,'Commande Export 2023'!AC:AG,5,FALSE)),"",VLOOKUP(BA368,'Commande Export 2023'!AC:AG,5,FALSE))</f>
        <v/>
      </c>
      <c r="BC368" s="222" t="str">
        <f t="shared" si="83"/>
        <v>Ouest Batteries</v>
      </c>
    </row>
    <row r="369" spans="28:55" x14ac:dyDescent="0.35">
      <c r="AB369" s="245" t="s">
        <v>1169</v>
      </c>
      <c r="AH369" s="232" t="s">
        <v>634</v>
      </c>
      <c r="AI369" s="222" t="str">
        <f t="shared" si="74"/>
        <v>Commande 4</v>
      </c>
      <c r="AJ369" s="222" t="str">
        <f t="shared" si="75"/>
        <v>P0369</v>
      </c>
      <c r="AK369" s="222" t="e">
        <f>'Commande Export 2023'!AF370</f>
        <v>#N/A</v>
      </c>
      <c r="AL369" s="222" t="str">
        <f t="shared" si="76"/>
        <v>Ouest BatteriesCommande 4</v>
      </c>
      <c r="AM369" s="222" t="e">
        <f>VLOOKUP(AL369,'Commande Export 2023'!AC:AF,4,FALSE)</f>
        <v>#N/A</v>
      </c>
      <c r="AN369" s="222" t="e">
        <f t="shared" si="77"/>
        <v>#N/A</v>
      </c>
      <c r="AO369" s="222" t="str">
        <f t="shared" si="78"/>
        <v/>
      </c>
      <c r="AP369" s="222" t="e">
        <f>VLOOKUP(AO369,'Price list'!AO:AP,2,FALSE)</f>
        <v>#N/A</v>
      </c>
      <c r="AQ369" s="222" t="str">
        <f t="shared" si="79"/>
        <v/>
      </c>
      <c r="AR369" s="222" t="str">
        <f t="shared" si="80"/>
        <v/>
      </c>
      <c r="AS369" s="665" t="str">
        <f t="shared" si="81"/>
        <v/>
      </c>
      <c r="AT369" s="665">
        <f>SUM($AS$1:AS369)</f>
        <v>7</v>
      </c>
      <c r="AU369" s="665" t="s">
        <v>634</v>
      </c>
      <c r="AV369" s="665">
        <f t="shared" si="73"/>
        <v>0</v>
      </c>
      <c r="AW369" s="666">
        <v>0</v>
      </c>
      <c r="AX369" s="665">
        <v>389</v>
      </c>
      <c r="AY369" s="665">
        <v>369</v>
      </c>
      <c r="AZ369" s="222" t="str">
        <f t="shared" si="82"/>
        <v/>
      </c>
      <c r="BA369" s="222" t="e">
        <f>VLOOKUP(AZ369,'Price list'!AM:AN,2,FALSE)</f>
        <v>#N/A</v>
      </c>
      <c r="BB369" s="222" t="str">
        <f>IF(ISERROR(VLOOKUP(BA369,'Commande Export 2023'!AC:AG,5,FALSE)),"",VLOOKUP(BA369,'Commande Export 2023'!AC:AG,5,FALSE))</f>
        <v/>
      </c>
      <c r="BC369" s="222" t="str">
        <f t="shared" si="83"/>
        <v>Ouest Batteries</v>
      </c>
    </row>
    <row r="370" spans="28:55" x14ac:dyDescent="0.35">
      <c r="AB370" s="245" t="s">
        <v>1169</v>
      </c>
      <c r="AH370" s="232" t="s">
        <v>635</v>
      </c>
      <c r="AI370" s="222" t="str">
        <f t="shared" si="74"/>
        <v>Commande 4</v>
      </c>
      <c r="AJ370" s="222" t="str">
        <f t="shared" si="75"/>
        <v>P0370</v>
      </c>
      <c r="AK370" s="222" t="e">
        <f>'Commande Export 2023'!AF371</f>
        <v>#N/A</v>
      </c>
      <c r="AL370" s="222" t="str">
        <f t="shared" si="76"/>
        <v>Ouest BatteriesCommande 4</v>
      </c>
      <c r="AM370" s="222" t="e">
        <f>VLOOKUP(AL370,'Commande Export 2023'!AC:AF,4,FALSE)</f>
        <v>#N/A</v>
      </c>
      <c r="AN370" s="222" t="e">
        <f t="shared" si="77"/>
        <v>#N/A</v>
      </c>
      <c r="AO370" s="222" t="str">
        <f t="shared" si="78"/>
        <v/>
      </c>
      <c r="AP370" s="222" t="e">
        <f>VLOOKUP(AO370,'Price list'!AO:AP,2,FALSE)</f>
        <v>#N/A</v>
      </c>
      <c r="AQ370" s="222" t="str">
        <f t="shared" si="79"/>
        <v/>
      </c>
      <c r="AR370" s="222" t="str">
        <f t="shared" si="80"/>
        <v/>
      </c>
      <c r="AS370" s="665" t="str">
        <f t="shared" si="81"/>
        <v/>
      </c>
      <c r="AT370" s="665">
        <f>SUM($AS$1:AS370)</f>
        <v>7</v>
      </c>
      <c r="AU370" s="665" t="s">
        <v>635</v>
      </c>
      <c r="AV370" s="665">
        <f t="shared" si="73"/>
        <v>0</v>
      </c>
      <c r="AW370" s="666">
        <v>0</v>
      </c>
      <c r="AX370" s="665">
        <v>390</v>
      </c>
      <c r="AY370" s="665">
        <v>370</v>
      </c>
      <c r="AZ370" s="222" t="str">
        <f t="shared" si="82"/>
        <v/>
      </c>
      <c r="BA370" s="222" t="e">
        <f>VLOOKUP(AZ370,'Price list'!AM:AN,2,FALSE)</f>
        <v>#N/A</v>
      </c>
      <c r="BB370" s="222" t="str">
        <f>IF(ISERROR(VLOOKUP(BA370,'Commande Export 2023'!AC:AG,5,FALSE)),"",VLOOKUP(BA370,'Commande Export 2023'!AC:AG,5,FALSE))</f>
        <v/>
      </c>
      <c r="BC370" s="222" t="str">
        <f t="shared" si="83"/>
        <v>Ouest Batteries</v>
      </c>
    </row>
    <row r="371" spans="28:55" x14ac:dyDescent="0.35">
      <c r="AB371" s="245" t="s">
        <v>1169</v>
      </c>
      <c r="AH371" s="232" t="s">
        <v>636</v>
      </c>
      <c r="AI371" s="222" t="str">
        <f t="shared" si="74"/>
        <v>Commande 4</v>
      </c>
      <c r="AJ371" s="222" t="str">
        <f t="shared" si="75"/>
        <v>P0371</v>
      </c>
      <c r="AK371" s="222" t="e">
        <f>'Commande Export 2023'!AF372</f>
        <v>#N/A</v>
      </c>
      <c r="AL371" s="222" t="str">
        <f t="shared" si="76"/>
        <v>Ouest BatteriesCommande 4</v>
      </c>
      <c r="AM371" s="222" t="e">
        <f>VLOOKUP(AL371,'Commande Export 2023'!AC:AF,4,FALSE)</f>
        <v>#N/A</v>
      </c>
      <c r="AN371" s="222" t="e">
        <f t="shared" si="77"/>
        <v>#N/A</v>
      </c>
      <c r="AO371" s="222" t="str">
        <f t="shared" si="78"/>
        <v/>
      </c>
      <c r="AP371" s="222" t="e">
        <f>VLOOKUP(AO371,'Price list'!AO:AP,2,FALSE)</f>
        <v>#N/A</v>
      </c>
      <c r="AQ371" s="222" t="str">
        <f t="shared" si="79"/>
        <v/>
      </c>
      <c r="AR371" s="222" t="str">
        <f t="shared" si="80"/>
        <v/>
      </c>
      <c r="AS371" s="665" t="str">
        <f t="shared" si="81"/>
        <v/>
      </c>
      <c r="AT371" s="665">
        <f>SUM($AS$1:AS371)</f>
        <v>7</v>
      </c>
      <c r="AU371" s="665" t="s">
        <v>636</v>
      </c>
      <c r="AV371" s="665">
        <f t="shared" si="73"/>
        <v>0</v>
      </c>
      <c r="AW371" s="666">
        <v>0</v>
      </c>
      <c r="AX371" s="665">
        <v>391</v>
      </c>
      <c r="AY371" s="665">
        <v>371</v>
      </c>
      <c r="AZ371" s="222" t="str">
        <f t="shared" si="82"/>
        <v/>
      </c>
      <c r="BA371" s="222" t="e">
        <f>VLOOKUP(AZ371,'Price list'!AM:AN,2,FALSE)</f>
        <v>#N/A</v>
      </c>
      <c r="BB371" s="222" t="str">
        <f>IF(ISERROR(VLOOKUP(BA371,'Commande Export 2023'!AC:AG,5,FALSE)),"",VLOOKUP(BA371,'Commande Export 2023'!AC:AG,5,FALSE))</f>
        <v/>
      </c>
      <c r="BC371" s="222" t="str">
        <f t="shared" si="83"/>
        <v>Ouest Batteries</v>
      </c>
    </row>
    <row r="372" spans="28:55" x14ac:dyDescent="0.35">
      <c r="AB372" s="245" t="s">
        <v>1169</v>
      </c>
      <c r="AH372" s="232" t="s">
        <v>637</v>
      </c>
      <c r="AI372" s="222" t="str">
        <f t="shared" si="74"/>
        <v>Commande 4</v>
      </c>
      <c r="AJ372" s="222" t="str">
        <f t="shared" si="75"/>
        <v>P0372</v>
      </c>
      <c r="AK372" s="222" t="e">
        <f>'Commande Export 2023'!AF373</f>
        <v>#N/A</v>
      </c>
      <c r="AL372" s="222" t="str">
        <f t="shared" si="76"/>
        <v>Ouest BatteriesCommande 4</v>
      </c>
      <c r="AM372" s="222" t="e">
        <f>VLOOKUP(AL372,'Commande Export 2023'!AC:AF,4,FALSE)</f>
        <v>#N/A</v>
      </c>
      <c r="AN372" s="222" t="e">
        <f t="shared" si="77"/>
        <v>#N/A</v>
      </c>
      <c r="AO372" s="222" t="str">
        <f t="shared" si="78"/>
        <v/>
      </c>
      <c r="AP372" s="222" t="e">
        <f>VLOOKUP(AO372,'Price list'!AO:AP,2,FALSE)</f>
        <v>#N/A</v>
      </c>
      <c r="AQ372" s="222" t="str">
        <f t="shared" si="79"/>
        <v/>
      </c>
      <c r="AR372" s="222" t="str">
        <f t="shared" si="80"/>
        <v/>
      </c>
      <c r="AS372" s="665" t="str">
        <f t="shared" si="81"/>
        <v/>
      </c>
      <c r="AT372" s="665">
        <f>SUM($AS$1:AS372)</f>
        <v>7</v>
      </c>
      <c r="AU372" s="665" t="s">
        <v>637</v>
      </c>
      <c r="AV372" s="665">
        <f t="shared" si="73"/>
        <v>0</v>
      </c>
      <c r="AW372" s="666">
        <v>0</v>
      </c>
      <c r="AX372" s="665">
        <v>392</v>
      </c>
      <c r="AY372" s="665">
        <v>372</v>
      </c>
      <c r="AZ372" s="222" t="str">
        <f t="shared" si="82"/>
        <v/>
      </c>
      <c r="BA372" s="222" t="e">
        <f>VLOOKUP(AZ372,'Price list'!AM:AN,2,FALSE)</f>
        <v>#N/A</v>
      </c>
      <c r="BB372" s="222" t="str">
        <f>IF(ISERROR(VLOOKUP(BA372,'Commande Export 2023'!AC:AG,5,FALSE)),"",VLOOKUP(BA372,'Commande Export 2023'!AC:AG,5,FALSE))</f>
        <v/>
      </c>
      <c r="BC372" s="222" t="str">
        <f t="shared" si="83"/>
        <v>Ouest Batteries</v>
      </c>
    </row>
    <row r="373" spans="28:55" x14ac:dyDescent="0.35">
      <c r="AB373" s="245" t="s">
        <v>1169</v>
      </c>
      <c r="AH373" s="232" t="s">
        <v>638</v>
      </c>
      <c r="AI373" s="222" t="str">
        <f t="shared" si="74"/>
        <v>Commande 4</v>
      </c>
      <c r="AJ373" s="222" t="str">
        <f t="shared" si="75"/>
        <v>P0373</v>
      </c>
      <c r="AK373" s="222" t="e">
        <f>'Commande Export 2023'!AF374</f>
        <v>#N/A</v>
      </c>
      <c r="AL373" s="222" t="str">
        <f t="shared" si="76"/>
        <v>Ouest BatteriesCommande 4</v>
      </c>
      <c r="AM373" s="222" t="e">
        <f>VLOOKUP(AL373,'Commande Export 2023'!AC:AF,4,FALSE)</f>
        <v>#N/A</v>
      </c>
      <c r="AN373" s="222" t="e">
        <f t="shared" si="77"/>
        <v>#N/A</v>
      </c>
      <c r="AO373" s="222" t="str">
        <f t="shared" si="78"/>
        <v/>
      </c>
      <c r="AP373" s="222" t="e">
        <f>VLOOKUP(AO373,'Price list'!AO:AP,2,FALSE)</f>
        <v>#N/A</v>
      </c>
      <c r="AQ373" s="222" t="str">
        <f t="shared" si="79"/>
        <v/>
      </c>
      <c r="AR373" s="222" t="str">
        <f t="shared" si="80"/>
        <v/>
      </c>
      <c r="AS373" s="665" t="str">
        <f t="shared" si="81"/>
        <v/>
      </c>
      <c r="AT373" s="665">
        <f>SUM($AS$1:AS373)</f>
        <v>7</v>
      </c>
      <c r="AU373" s="665" t="s">
        <v>638</v>
      </c>
      <c r="AV373" s="665">
        <f t="shared" si="73"/>
        <v>0</v>
      </c>
      <c r="AW373" s="666">
        <v>0</v>
      </c>
      <c r="AX373" s="665">
        <v>393</v>
      </c>
      <c r="AY373" s="665">
        <v>373</v>
      </c>
      <c r="AZ373" s="222" t="str">
        <f t="shared" si="82"/>
        <v/>
      </c>
      <c r="BA373" s="222" t="e">
        <f>VLOOKUP(AZ373,'Price list'!AM:AN,2,FALSE)</f>
        <v>#N/A</v>
      </c>
      <c r="BB373" s="222" t="str">
        <f>IF(ISERROR(VLOOKUP(BA373,'Commande Export 2023'!AC:AG,5,FALSE)),"",VLOOKUP(BA373,'Commande Export 2023'!AC:AG,5,FALSE))</f>
        <v/>
      </c>
      <c r="BC373" s="222" t="str">
        <f t="shared" si="83"/>
        <v>Ouest Batteries</v>
      </c>
    </row>
    <row r="374" spans="28:55" x14ac:dyDescent="0.35">
      <c r="AB374" s="245" t="s">
        <v>1169</v>
      </c>
      <c r="AH374" s="232" t="s">
        <v>639</v>
      </c>
      <c r="AI374" s="222" t="str">
        <f t="shared" si="74"/>
        <v>Commande 4</v>
      </c>
      <c r="AJ374" s="222" t="str">
        <f t="shared" si="75"/>
        <v>P0374</v>
      </c>
      <c r="AK374" s="222" t="e">
        <f>'Commande Export 2023'!AF375</f>
        <v>#N/A</v>
      </c>
      <c r="AL374" s="222" t="str">
        <f t="shared" si="76"/>
        <v>Ouest BatteriesCommande 4</v>
      </c>
      <c r="AM374" s="222" t="e">
        <f>VLOOKUP(AL374,'Commande Export 2023'!AC:AF,4,FALSE)</f>
        <v>#N/A</v>
      </c>
      <c r="AN374" s="222" t="e">
        <f t="shared" si="77"/>
        <v>#N/A</v>
      </c>
      <c r="AO374" s="222" t="str">
        <f t="shared" si="78"/>
        <v/>
      </c>
      <c r="AP374" s="222" t="e">
        <f>VLOOKUP(AO374,'Price list'!AO:AP,2,FALSE)</f>
        <v>#N/A</v>
      </c>
      <c r="AQ374" s="222" t="str">
        <f t="shared" si="79"/>
        <v/>
      </c>
      <c r="AR374" s="222" t="str">
        <f t="shared" si="80"/>
        <v/>
      </c>
      <c r="AS374" s="665" t="str">
        <f t="shared" si="81"/>
        <v/>
      </c>
      <c r="AT374" s="665">
        <f>SUM($AS$1:AS374)</f>
        <v>7</v>
      </c>
      <c r="AU374" s="665" t="s">
        <v>639</v>
      </c>
      <c r="AV374" s="665">
        <f t="shared" si="73"/>
        <v>0</v>
      </c>
      <c r="AW374" s="666">
        <v>0</v>
      </c>
      <c r="AX374" s="665">
        <v>394</v>
      </c>
      <c r="AY374" s="665">
        <v>374</v>
      </c>
      <c r="AZ374" s="222" t="str">
        <f t="shared" si="82"/>
        <v/>
      </c>
      <c r="BA374" s="222" t="e">
        <f>VLOOKUP(AZ374,'Price list'!AM:AN,2,FALSE)</f>
        <v>#N/A</v>
      </c>
      <c r="BB374" s="222" t="str">
        <f>IF(ISERROR(VLOOKUP(BA374,'Commande Export 2023'!AC:AG,5,FALSE)),"",VLOOKUP(BA374,'Commande Export 2023'!AC:AG,5,FALSE))</f>
        <v/>
      </c>
      <c r="BC374" s="222" t="str">
        <f t="shared" si="83"/>
        <v>Ouest Batteries</v>
      </c>
    </row>
    <row r="375" spans="28:55" x14ac:dyDescent="0.35">
      <c r="AB375" s="245" t="s">
        <v>1169</v>
      </c>
      <c r="AH375" s="232" t="s">
        <v>640</v>
      </c>
      <c r="AI375" s="222" t="str">
        <f t="shared" si="74"/>
        <v>Commande 4</v>
      </c>
      <c r="AJ375" s="222" t="str">
        <f t="shared" si="75"/>
        <v>P0375</v>
      </c>
      <c r="AK375" s="222" t="e">
        <f>'Commande Export 2023'!AF376</f>
        <v>#N/A</v>
      </c>
      <c r="AL375" s="222" t="str">
        <f t="shared" si="76"/>
        <v>Ouest BatteriesCommande 4</v>
      </c>
      <c r="AM375" s="222" t="e">
        <f>VLOOKUP(AL375,'Commande Export 2023'!AC:AF,4,FALSE)</f>
        <v>#N/A</v>
      </c>
      <c r="AN375" s="222" t="e">
        <f t="shared" si="77"/>
        <v>#N/A</v>
      </c>
      <c r="AO375" s="222" t="str">
        <f t="shared" si="78"/>
        <v/>
      </c>
      <c r="AP375" s="222" t="e">
        <f>VLOOKUP(AO375,'Price list'!AO:AP,2,FALSE)</f>
        <v>#N/A</v>
      </c>
      <c r="AQ375" s="222" t="str">
        <f t="shared" si="79"/>
        <v/>
      </c>
      <c r="AR375" s="222" t="str">
        <f t="shared" si="80"/>
        <v/>
      </c>
      <c r="AS375" s="665" t="str">
        <f t="shared" si="81"/>
        <v/>
      </c>
      <c r="AT375" s="665">
        <f>SUM($AS$1:AS375)</f>
        <v>7</v>
      </c>
      <c r="AU375" s="665" t="s">
        <v>640</v>
      </c>
      <c r="AV375" s="665">
        <f t="shared" si="73"/>
        <v>0</v>
      </c>
      <c r="AW375" s="666">
        <v>0</v>
      </c>
      <c r="AX375" s="665">
        <v>395</v>
      </c>
      <c r="AY375" s="665">
        <v>375</v>
      </c>
      <c r="AZ375" s="222" t="str">
        <f t="shared" si="82"/>
        <v/>
      </c>
      <c r="BA375" s="222" t="e">
        <f>VLOOKUP(AZ375,'Price list'!AM:AN,2,FALSE)</f>
        <v>#N/A</v>
      </c>
      <c r="BB375" s="222" t="str">
        <f>IF(ISERROR(VLOOKUP(BA375,'Commande Export 2023'!AC:AG,5,FALSE)),"",VLOOKUP(BA375,'Commande Export 2023'!AC:AG,5,FALSE))</f>
        <v/>
      </c>
      <c r="BC375" s="222" t="str">
        <f t="shared" si="83"/>
        <v>Ouest Batteries</v>
      </c>
    </row>
    <row r="376" spans="28:55" x14ac:dyDescent="0.35">
      <c r="AB376" s="245" t="s">
        <v>1169</v>
      </c>
      <c r="AH376" s="232" t="s">
        <v>641</v>
      </c>
      <c r="AI376" s="222" t="str">
        <f t="shared" si="74"/>
        <v>Commande 4</v>
      </c>
      <c r="AJ376" s="222" t="str">
        <f t="shared" si="75"/>
        <v>P0376</v>
      </c>
      <c r="AK376" s="222" t="e">
        <f>'Commande Export 2023'!AF377</f>
        <v>#N/A</v>
      </c>
      <c r="AL376" s="222" t="str">
        <f t="shared" si="76"/>
        <v>Ouest BatteriesCommande 4</v>
      </c>
      <c r="AM376" s="222" t="e">
        <f>VLOOKUP(AL376,'Commande Export 2023'!AC:AF,4,FALSE)</f>
        <v>#N/A</v>
      </c>
      <c r="AN376" s="222" t="e">
        <f t="shared" si="77"/>
        <v>#N/A</v>
      </c>
      <c r="AO376" s="222" t="str">
        <f t="shared" si="78"/>
        <v/>
      </c>
      <c r="AP376" s="222" t="e">
        <f>VLOOKUP(AO376,'Price list'!AO:AP,2,FALSE)</f>
        <v>#N/A</v>
      </c>
      <c r="AQ376" s="222" t="str">
        <f t="shared" si="79"/>
        <v/>
      </c>
      <c r="AR376" s="222" t="str">
        <f t="shared" si="80"/>
        <v/>
      </c>
      <c r="AS376" s="665" t="str">
        <f t="shared" si="81"/>
        <v/>
      </c>
      <c r="AT376" s="665">
        <f>SUM($AS$1:AS376)</f>
        <v>7</v>
      </c>
      <c r="AU376" s="665" t="s">
        <v>641</v>
      </c>
      <c r="AV376" s="665">
        <f t="shared" si="73"/>
        <v>0</v>
      </c>
      <c r="AW376" s="666">
        <v>0</v>
      </c>
      <c r="AX376" s="665">
        <v>396</v>
      </c>
      <c r="AY376" s="665">
        <v>376</v>
      </c>
      <c r="AZ376" s="222" t="str">
        <f t="shared" si="82"/>
        <v/>
      </c>
      <c r="BA376" s="222" t="e">
        <f>VLOOKUP(AZ376,'Price list'!AM:AN,2,FALSE)</f>
        <v>#N/A</v>
      </c>
      <c r="BB376" s="222" t="str">
        <f>IF(ISERROR(VLOOKUP(BA376,'Commande Export 2023'!AC:AG,5,FALSE)),"",VLOOKUP(BA376,'Commande Export 2023'!AC:AG,5,FALSE))</f>
        <v/>
      </c>
      <c r="BC376" s="222" t="str">
        <f t="shared" si="83"/>
        <v>Ouest Batteries</v>
      </c>
    </row>
    <row r="377" spans="28:55" x14ac:dyDescent="0.35">
      <c r="AB377" s="245" t="s">
        <v>1169</v>
      </c>
      <c r="AH377" s="232" t="s">
        <v>642</v>
      </c>
      <c r="AI377" s="222" t="str">
        <f t="shared" si="74"/>
        <v>Commande 4</v>
      </c>
      <c r="AJ377" s="222" t="str">
        <f t="shared" si="75"/>
        <v>P0377</v>
      </c>
      <c r="AK377" s="222" t="e">
        <f>'Commande Export 2023'!AF378</f>
        <v>#N/A</v>
      </c>
      <c r="AL377" s="222" t="str">
        <f t="shared" si="76"/>
        <v>Ouest BatteriesCommande 4</v>
      </c>
      <c r="AM377" s="222" t="e">
        <f>VLOOKUP(AL377,'Commande Export 2023'!AC:AF,4,FALSE)</f>
        <v>#N/A</v>
      </c>
      <c r="AN377" s="222" t="e">
        <f t="shared" si="77"/>
        <v>#N/A</v>
      </c>
      <c r="AO377" s="222" t="str">
        <f t="shared" si="78"/>
        <v/>
      </c>
      <c r="AP377" s="222" t="e">
        <f>VLOOKUP(AO377,'Price list'!AO:AP,2,FALSE)</f>
        <v>#N/A</v>
      </c>
      <c r="AQ377" s="222" t="str">
        <f t="shared" si="79"/>
        <v/>
      </c>
      <c r="AR377" s="222" t="str">
        <f t="shared" si="80"/>
        <v/>
      </c>
      <c r="AS377" s="665" t="str">
        <f t="shared" si="81"/>
        <v/>
      </c>
      <c r="AT377" s="665">
        <f>SUM($AS$1:AS377)</f>
        <v>7</v>
      </c>
      <c r="AU377" s="665" t="s">
        <v>642</v>
      </c>
      <c r="AV377" s="665">
        <f t="shared" si="73"/>
        <v>0</v>
      </c>
      <c r="AW377" s="666">
        <v>0</v>
      </c>
      <c r="AX377" s="665">
        <v>397</v>
      </c>
      <c r="AY377" s="665">
        <v>377</v>
      </c>
      <c r="AZ377" s="222" t="str">
        <f t="shared" si="82"/>
        <v/>
      </c>
      <c r="BA377" s="222" t="e">
        <f>VLOOKUP(AZ377,'Price list'!AM:AN,2,FALSE)</f>
        <v>#N/A</v>
      </c>
      <c r="BB377" s="222" t="str">
        <f>IF(ISERROR(VLOOKUP(BA377,'Commande Export 2023'!AC:AG,5,FALSE)),"",VLOOKUP(BA377,'Commande Export 2023'!AC:AG,5,FALSE))</f>
        <v/>
      </c>
      <c r="BC377" s="222" t="str">
        <f t="shared" si="83"/>
        <v>Ouest Batteries</v>
      </c>
    </row>
    <row r="378" spans="28:55" x14ac:dyDescent="0.35">
      <c r="AB378" s="245" t="s">
        <v>1169</v>
      </c>
      <c r="AH378" s="232" t="s">
        <v>643</v>
      </c>
      <c r="AI378" s="222" t="str">
        <f t="shared" si="74"/>
        <v>Commande 4</v>
      </c>
      <c r="AJ378" s="222" t="str">
        <f t="shared" si="75"/>
        <v>P0378</v>
      </c>
      <c r="AK378" s="222" t="e">
        <f>'Commande Export 2023'!AF379</f>
        <v>#N/A</v>
      </c>
      <c r="AL378" s="222" t="str">
        <f t="shared" si="76"/>
        <v>Ouest BatteriesCommande 4</v>
      </c>
      <c r="AM378" s="222" t="e">
        <f>VLOOKUP(AL378,'Commande Export 2023'!AC:AF,4,FALSE)</f>
        <v>#N/A</v>
      </c>
      <c r="AN378" s="222" t="e">
        <f t="shared" si="77"/>
        <v>#N/A</v>
      </c>
      <c r="AO378" s="222" t="str">
        <f t="shared" si="78"/>
        <v/>
      </c>
      <c r="AP378" s="222" t="e">
        <f>VLOOKUP(AO378,'Price list'!AO:AP,2,FALSE)</f>
        <v>#N/A</v>
      </c>
      <c r="AQ378" s="222" t="str">
        <f t="shared" si="79"/>
        <v/>
      </c>
      <c r="AR378" s="222" t="str">
        <f t="shared" si="80"/>
        <v/>
      </c>
      <c r="AS378" s="665" t="str">
        <f t="shared" si="81"/>
        <v/>
      </c>
      <c r="AT378" s="665">
        <f>SUM($AS$1:AS378)</f>
        <v>7</v>
      </c>
      <c r="AU378" s="665" t="s">
        <v>643</v>
      </c>
      <c r="AV378" s="665">
        <f t="shared" si="73"/>
        <v>0</v>
      </c>
      <c r="AW378" s="666">
        <v>0</v>
      </c>
      <c r="AX378" s="665">
        <v>398</v>
      </c>
      <c r="AY378" s="665">
        <v>378</v>
      </c>
      <c r="AZ378" s="222" t="str">
        <f t="shared" si="82"/>
        <v/>
      </c>
      <c r="BA378" s="222" t="e">
        <f>VLOOKUP(AZ378,'Price list'!AM:AN,2,FALSE)</f>
        <v>#N/A</v>
      </c>
      <c r="BB378" s="222" t="str">
        <f>IF(ISERROR(VLOOKUP(BA378,'Commande Export 2023'!AC:AG,5,FALSE)),"",VLOOKUP(BA378,'Commande Export 2023'!AC:AG,5,FALSE))</f>
        <v/>
      </c>
      <c r="BC378" s="222" t="str">
        <f t="shared" si="83"/>
        <v>Ouest Batteries</v>
      </c>
    </row>
    <row r="379" spans="28:55" x14ac:dyDescent="0.35">
      <c r="AB379" s="245" t="s">
        <v>1169</v>
      </c>
      <c r="AH379" s="232" t="s">
        <v>644</v>
      </c>
      <c r="AI379" s="222" t="str">
        <f t="shared" si="74"/>
        <v>Commande 4</v>
      </c>
      <c r="AJ379" s="222" t="str">
        <f t="shared" si="75"/>
        <v>P0379</v>
      </c>
      <c r="AK379" s="222" t="e">
        <f>'Commande Export 2023'!AF380</f>
        <v>#N/A</v>
      </c>
      <c r="AL379" s="222" t="str">
        <f t="shared" si="76"/>
        <v>Ouest BatteriesCommande 4</v>
      </c>
      <c r="AM379" s="222" t="e">
        <f>VLOOKUP(AL379,'Commande Export 2023'!AC:AF,4,FALSE)</f>
        <v>#N/A</v>
      </c>
      <c r="AN379" s="222" t="e">
        <f t="shared" si="77"/>
        <v>#N/A</v>
      </c>
      <c r="AO379" s="222" t="str">
        <f t="shared" si="78"/>
        <v/>
      </c>
      <c r="AP379" s="222" t="e">
        <f>VLOOKUP(AO379,'Price list'!AO:AP,2,FALSE)</f>
        <v>#N/A</v>
      </c>
      <c r="AQ379" s="222" t="str">
        <f t="shared" si="79"/>
        <v/>
      </c>
      <c r="AR379" s="222" t="str">
        <f t="shared" si="80"/>
        <v/>
      </c>
      <c r="AS379" s="665" t="str">
        <f t="shared" si="81"/>
        <v/>
      </c>
      <c r="AT379" s="665">
        <f>SUM($AS$1:AS379)</f>
        <v>7</v>
      </c>
      <c r="AU379" s="665" t="s">
        <v>644</v>
      </c>
      <c r="AV379" s="665">
        <f t="shared" si="73"/>
        <v>0</v>
      </c>
      <c r="AW379" s="666">
        <v>0</v>
      </c>
      <c r="AX379" s="665">
        <v>399</v>
      </c>
      <c r="AY379" s="665">
        <v>379</v>
      </c>
      <c r="AZ379" s="222" t="str">
        <f t="shared" si="82"/>
        <v/>
      </c>
      <c r="BA379" s="222" t="e">
        <f>VLOOKUP(AZ379,'Price list'!AM:AN,2,FALSE)</f>
        <v>#N/A</v>
      </c>
      <c r="BB379" s="222" t="str">
        <f>IF(ISERROR(VLOOKUP(BA379,'Commande Export 2023'!AC:AG,5,FALSE)),"",VLOOKUP(BA379,'Commande Export 2023'!AC:AG,5,FALSE))</f>
        <v/>
      </c>
      <c r="BC379" s="222" t="str">
        <f t="shared" si="83"/>
        <v>Ouest Batteries</v>
      </c>
    </row>
    <row r="380" spans="28:55" x14ac:dyDescent="0.35">
      <c r="AB380" s="245" t="s">
        <v>1169</v>
      </c>
      <c r="AH380" s="232" t="s">
        <v>645</v>
      </c>
      <c r="AI380" s="222" t="str">
        <f t="shared" si="74"/>
        <v>Commande 4</v>
      </c>
      <c r="AJ380" s="222" t="str">
        <f t="shared" si="75"/>
        <v>P0380</v>
      </c>
      <c r="AK380" s="222" t="e">
        <f>'Commande Export 2023'!AF381</f>
        <v>#N/A</v>
      </c>
      <c r="AL380" s="222" t="str">
        <f t="shared" si="76"/>
        <v>Ouest BatteriesCommande 4</v>
      </c>
      <c r="AM380" s="222" t="e">
        <f>VLOOKUP(AL380,'Commande Export 2023'!AC:AF,4,FALSE)</f>
        <v>#N/A</v>
      </c>
      <c r="AN380" s="222" t="e">
        <f t="shared" si="77"/>
        <v>#N/A</v>
      </c>
      <c r="AO380" s="222" t="str">
        <f t="shared" si="78"/>
        <v/>
      </c>
      <c r="AP380" s="222" t="e">
        <f>VLOOKUP(AO380,'Price list'!AO:AP,2,FALSE)</f>
        <v>#N/A</v>
      </c>
      <c r="AQ380" s="222" t="str">
        <f t="shared" si="79"/>
        <v/>
      </c>
      <c r="AR380" s="222" t="str">
        <f t="shared" si="80"/>
        <v/>
      </c>
      <c r="AS380" s="665" t="str">
        <f t="shared" si="81"/>
        <v/>
      </c>
      <c r="AT380" s="665">
        <f>SUM($AS$1:AS380)</f>
        <v>7</v>
      </c>
      <c r="AU380" s="665" t="s">
        <v>645</v>
      </c>
      <c r="AV380" s="665">
        <f t="shared" si="73"/>
        <v>0</v>
      </c>
      <c r="AW380" s="666">
        <v>0</v>
      </c>
      <c r="AX380" s="665">
        <v>400</v>
      </c>
      <c r="AY380" s="665">
        <v>380</v>
      </c>
      <c r="AZ380" s="222" t="str">
        <f t="shared" si="82"/>
        <v/>
      </c>
      <c r="BA380" s="222" t="e">
        <f>VLOOKUP(AZ380,'Price list'!AM:AN,2,FALSE)</f>
        <v>#N/A</v>
      </c>
      <c r="BB380" s="222" t="str">
        <f>IF(ISERROR(VLOOKUP(BA380,'Commande Export 2023'!AC:AG,5,FALSE)),"",VLOOKUP(BA380,'Commande Export 2023'!AC:AG,5,FALSE))</f>
        <v/>
      </c>
      <c r="BC380" s="222" t="str">
        <f t="shared" si="83"/>
        <v>Ouest Batteries</v>
      </c>
    </row>
    <row r="381" spans="28:55" x14ac:dyDescent="0.35">
      <c r="AB381" s="245" t="s">
        <v>1169</v>
      </c>
      <c r="AH381" s="232" t="s">
        <v>646</v>
      </c>
      <c r="AI381" s="222" t="str">
        <f t="shared" si="74"/>
        <v>Commande 4</v>
      </c>
      <c r="AJ381" s="222" t="str">
        <f t="shared" si="75"/>
        <v>P0381</v>
      </c>
      <c r="AK381" s="222" t="e">
        <f>'Commande Export 2023'!AF382</f>
        <v>#N/A</v>
      </c>
      <c r="AL381" s="222" t="str">
        <f t="shared" si="76"/>
        <v>Ouest BatteriesCommande 4</v>
      </c>
      <c r="AM381" s="222" t="e">
        <f>VLOOKUP(AL381,'Commande Export 2023'!AC:AF,4,FALSE)</f>
        <v>#N/A</v>
      </c>
      <c r="AN381" s="222" t="e">
        <f t="shared" si="77"/>
        <v>#N/A</v>
      </c>
      <c r="AO381" s="222" t="str">
        <f t="shared" si="78"/>
        <v/>
      </c>
      <c r="AP381" s="222" t="e">
        <f>VLOOKUP(AO381,'Price list'!AO:AP,2,FALSE)</f>
        <v>#N/A</v>
      </c>
      <c r="AQ381" s="222" t="str">
        <f t="shared" si="79"/>
        <v/>
      </c>
      <c r="AR381" s="222" t="str">
        <f t="shared" si="80"/>
        <v/>
      </c>
      <c r="AS381" s="665" t="str">
        <f t="shared" si="81"/>
        <v/>
      </c>
      <c r="AT381" s="665">
        <f>SUM($AS$1:AS381)</f>
        <v>7</v>
      </c>
      <c r="AU381" s="665" t="s">
        <v>646</v>
      </c>
      <c r="AV381" s="665">
        <f t="shared" si="73"/>
        <v>0</v>
      </c>
      <c r="AW381" s="666">
        <v>0</v>
      </c>
      <c r="AX381" s="665">
        <v>401</v>
      </c>
      <c r="AY381" s="665">
        <v>381</v>
      </c>
      <c r="AZ381" s="222" t="str">
        <f t="shared" si="82"/>
        <v/>
      </c>
      <c r="BA381" s="222" t="e">
        <f>VLOOKUP(AZ381,'Price list'!AM:AN,2,FALSE)</f>
        <v>#N/A</v>
      </c>
      <c r="BB381" s="222" t="str">
        <f>IF(ISERROR(VLOOKUP(BA381,'Commande Export 2023'!AC:AG,5,FALSE)),"",VLOOKUP(BA381,'Commande Export 2023'!AC:AG,5,FALSE))</f>
        <v/>
      </c>
      <c r="BC381" s="222" t="str">
        <f t="shared" si="83"/>
        <v>Ouest Batteries</v>
      </c>
    </row>
    <row r="382" spans="28:55" x14ac:dyDescent="0.35">
      <c r="AB382" s="245" t="s">
        <v>1169</v>
      </c>
      <c r="AH382" s="232" t="s">
        <v>647</v>
      </c>
      <c r="AI382" s="222" t="str">
        <f t="shared" si="74"/>
        <v>Commande 4</v>
      </c>
      <c r="AJ382" s="222" t="str">
        <f t="shared" si="75"/>
        <v>P0382</v>
      </c>
      <c r="AK382" s="222" t="e">
        <f>'Commande Export 2023'!AF383</f>
        <v>#N/A</v>
      </c>
      <c r="AL382" s="222" t="str">
        <f t="shared" si="76"/>
        <v>Ouest BatteriesCommande 4</v>
      </c>
      <c r="AM382" s="222" t="e">
        <f>VLOOKUP(AL382,'Commande Export 2023'!AC:AF,4,FALSE)</f>
        <v>#N/A</v>
      </c>
      <c r="AN382" s="222" t="e">
        <f t="shared" si="77"/>
        <v>#N/A</v>
      </c>
      <c r="AO382" s="222" t="str">
        <f t="shared" si="78"/>
        <v/>
      </c>
      <c r="AP382" s="222" t="e">
        <f>VLOOKUP(AO382,'Price list'!AO:AP,2,FALSE)</f>
        <v>#N/A</v>
      </c>
      <c r="AQ382" s="222" t="str">
        <f t="shared" si="79"/>
        <v/>
      </c>
      <c r="AR382" s="222" t="str">
        <f t="shared" si="80"/>
        <v/>
      </c>
      <c r="AS382" s="665" t="str">
        <f t="shared" si="81"/>
        <v/>
      </c>
      <c r="AT382" s="665">
        <f>SUM($AS$1:AS382)</f>
        <v>7</v>
      </c>
      <c r="AU382" s="665" t="s">
        <v>647</v>
      </c>
      <c r="AV382" s="665">
        <f t="shared" si="73"/>
        <v>0</v>
      </c>
      <c r="AW382" s="666">
        <v>0</v>
      </c>
      <c r="AX382" s="665">
        <v>402</v>
      </c>
      <c r="AY382" s="665">
        <v>382</v>
      </c>
      <c r="AZ382" s="222" t="str">
        <f t="shared" si="82"/>
        <v/>
      </c>
      <c r="BA382" s="222" t="e">
        <f>VLOOKUP(AZ382,'Price list'!AM:AN,2,FALSE)</f>
        <v>#N/A</v>
      </c>
      <c r="BB382" s="222" t="str">
        <f>IF(ISERROR(VLOOKUP(BA382,'Commande Export 2023'!AC:AG,5,FALSE)),"",VLOOKUP(BA382,'Commande Export 2023'!AC:AG,5,FALSE))</f>
        <v/>
      </c>
      <c r="BC382" s="222" t="str">
        <f t="shared" si="83"/>
        <v>Ouest Batteries</v>
      </c>
    </row>
    <row r="383" spans="28:55" x14ac:dyDescent="0.35">
      <c r="AB383" s="245" t="s">
        <v>1169</v>
      </c>
      <c r="AH383" s="232" t="s">
        <v>648</v>
      </c>
      <c r="AI383" s="222" t="str">
        <f t="shared" si="74"/>
        <v>Commande 4</v>
      </c>
      <c r="AJ383" s="222" t="str">
        <f t="shared" si="75"/>
        <v>P0383</v>
      </c>
      <c r="AK383" s="222" t="e">
        <f>'Commande Export 2023'!AF384</f>
        <v>#N/A</v>
      </c>
      <c r="AL383" s="222" t="str">
        <f t="shared" si="76"/>
        <v>Ouest BatteriesCommande 4</v>
      </c>
      <c r="AM383" s="222" t="e">
        <f>VLOOKUP(AL383,'Commande Export 2023'!AC:AF,4,FALSE)</f>
        <v>#N/A</v>
      </c>
      <c r="AN383" s="222" t="e">
        <f t="shared" si="77"/>
        <v>#N/A</v>
      </c>
      <c r="AO383" s="222" t="str">
        <f t="shared" si="78"/>
        <v/>
      </c>
      <c r="AP383" s="222" t="e">
        <f>VLOOKUP(AO383,'Price list'!AO:AP,2,FALSE)</f>
        <v>#N/A</v>
      </c>
      <c r="AQ383" s="222" t="str">
        <f t="shared" si="79"/>
        <v/>
      </c>
      <c r="AR383" s="222" t="str">
        <f t="shared" si="80"/>
        <v/>
      </c>
      <c r="AS383" s="665" t="str">
        <f t="shared" si="81"/>
        <v/>
      </c>
      <c r="AT383" s="665">
        <f>SUM($AS$1:AS383)</f>
        <v>7</v>
      </c>
      <c r="AU383" s="665" t="s">
        <v>648</v>
      </c>
      <c r="AV383" s="665">
        <f t="shared" si="73"/>
        <v>0</v>
      </c>
      <c r="AW383" s="666">
        <v>0</v>
      </c>
      <c r="AX383" s="665">
        <v>403</v>
      </c>
      <c r="AY383" s="665">
        <v>383</v>
      </c>
      <c r="AZ383" s="222" t="str">
        <f t="shared" si="82"/>
        <v/>
      </c>
      <c r="BA383" s="222" t="e">
        <f>VLOOKUP(AZ383,'Price list'!AM:AN,2,FALSE)</f>
        <v>#N/A</v>
      </c>
      <c r="BB383" s="222" t="str">
        <f>IF(ISERROR(VLOOKUP(BA383,'Commande Export 2023'!AC:AG,5,FALSE)),"",VLOOKUP(BA383,'Commande Export 2023'!AC:AG,5,FALSE))</f>
        <v/>
      </c>
      <c r="BC383" s="222" t="str">
        <f t="shared" si="83"/>
        <v>Ouest Batteries</v>
      </c>
    </row>
    <row r="384" spans="28:55" x14ac:dyDescent="0.35">
      <c r="AB384" s="245" t="s">
        <v>1169</v>
      </c>
      <c r="AH384" s="232" t="s">
        <v>649</v>
      </c>
      <c r="AI384" s="222" t="str">
        <f t="shared" si="74"/>
        <v>Commande 4</v>
      </c>
      <c r="AJ384" s="222" t="str">
        <f t="shared" si="75"/>
        <v>P0384</v>
      </c>
      <c r="AK384" s="222" t="e">
        <f>'Commande Export 2023'!AF385</f>
        <v>#N/A</v>
      </c>
      <c r="AL384" s="222" t="str">
        <f t="shared" si="76"/>
        <v>Ouest BatteriesCommande 4</v>
      </c>
      <c r="AM384" s="222" t="e">
        <f>VLOOKUP(AL384,'Commande Export 2023'!AC:AF,4,FALSE)</f>
        <v>#N/A</v>
      </c>
      <c r="AN384" s="222" t="e">
        <f t="shared" si="77"/>
        <v>#N/A</v>
      </c>
      <c r="AO384" s="222" t="str">
        <f t="shared" si="78"/>
        <v/>
      </c>
      <c r="AP384" s="222" t="e">
        <f>VLOOKUP(AO384,'Price list'!AO:AP,2,FALSE)</f>
        <v>#N/A</v>
      </c>
      <c r="AQ384" s="222" t="str">
        <f t="shared" si="79"/>
        <v/>
      </c>
      <c r="AR384" s="222" t="str">
        <f t="shared" si="80"/>
        <v/>
      </c>
      <c r="AS384" s="665" t="str">
        <f t="shared" si="81"/>
        <v/>
      </c>
      <c r="AT384" s="665">
        <f>SUM($AS$1:AS384)</f>
        <v>7</v>
      </c>
      <c r="AU384" s="665" t="s">
        <v>649</v>
      </c>
      <c r="AV384" s="665">
        <f t="shared" si="73"/>
        <v>0</v>
      </c>
      <c r="AW384" s="666">
        <v>0</v>
      </c>
      <c r="AX384" s="665">
        <v>404</v>
      </c>
      <c r="AY384" s="665">
        <v>384</v>
      </c>
      <c r="AZ384" s="222" t="str">
        <f t="shared" si="82"/>
        <v/>
      </c>
      <c r="BA384" s="222" t="e">
        <f>VLOOKUP(AZ384,'Price list'!AM:AN,2,FALSE)</f>
        <v>#N/A</v>
      </c>
      <c r="BB384" s="222" t="str">
        <f>IF(ISERROR(VLOOKUP(BA384,'Commande Export 2023'!AC:AG,5,FALSE)),"",VLOOKUP(BA384,'Commande Export 2023'!AC:AG,5,FALSE))</f>
        <v/>
      </c>
      <c r="BC384" s="222" t="str">
        <f t="shared" si="83"/>
        <v>Ouest Batteries</v>
      </c>
    </row>
    <row r="385" spans="28:55" x14ac:dyDescent="0.35">
      <c r="AB385" s="245" t="s">
        <v>1169</v>
      </c>
      <c r="AH385" s="232" t="s">
        <v>650</v>
      </c>
      <c r="AI385" s="222" t="str">
        <f t="shared" si="74"/>
        <v>Commande 4</v>
      </c>
      <c r="AJ385" s="222" t="str">
        <f t="shared" si="75"/>
        <v>P0385</v>
      </c>
      <c r="AK385" s="222" t="e">
        <f>'Commande Export 2023'!AF386</f>
        <v>#N/A</v>
      </c>
      <c r="AL385" s="222" t="str">
        <f t="shared" si="76"/>
        <v>Ouest BatteriesCommande 4</v>
      </c>
      <c r="AM385" s="222" t="e">
        <f>VLOOKUP(AL385,'Commande Export 2023'!AC:AF,4,FALSE)</f>
        <v>#N/A</v>
      </c>
      <c r="AN385" s="222" t="e">
        <f t="shared" si="77"/>
        <v>#N/A</v>
      </c>
      <c r="AO385" s="222" t="str">
        <f t="shared" si="78"/>
        <v/>
      </c>
      <c r="AP385" s="222" t="e">
        <f>VLOOKUP(AO385,'Price list'!AO:AP,2,FALSE)</f>
        <v>#N/A</v>
      </c>
      <c r="AQ385" s="222" t="str">
        <f t="shared" si="79"/>
        <v/>
      </c>
      <c r="AR385" s="222" t="str">
        <f t="shared" si="80"/>
        <v/>
      </c>
      <c r="AS385" s="665" t="str">
        <f t="shared" si="81"/>
        <v/>
      </c>
      <c r="AT385" s="665">
        <f>SUM($AS$1:AS385)</f>
        <v>7</v>
      </c>
      <c r="AU385" s="665" t="s">
        <v>650</v>
      </c>
      <c r="AV385" s="665">
        <f t="shared" ref="AV385:AV448" si="84">IF(AQ385="",0,1)</f>
        <v>0</v>
      </c>
      <c r="AW385" s="666">
        <v>0</v>
      </c>
      <c r="AX385" s="665">
        <v>405</v>
      </c>
      <c r="AY385" s="665">
        <v>385</v>
      </c>
      <c r="AZ385" s="222" t="str">
        <f t="shared" si="82"/>
        <v/>
      </c>
      <c r="BA385" s="222" t="e">
        <f>VLOOKUP(AZ385,'Price list'!AM:AN,2,FALSE)</f>
        <v>#N/A</v>
      </c>
      <c r="BB385" s="222" t="str">
        <f>IF(ISERROR(VLOOKUP(BA385,'Commande Export 2023'!AC:AG,5,FALSE)),"",VLOOKUP(BA385,'Commande Export 2023'!AC:AG,5,FALSE))</f>
        <v/>
      </c>
      <c r="BC385" s="222" t="str">
        <f t="shared" si="83"/>
        <v>Ouest Batteries</v>
      </c>
    </row>
    <row r="386" spans="28:55" x14ac:dyDescent="0.35">
      <c r="AB386" s="245" t="s">
        <v>1169</v>
      </c>
      <c r="AH386" s="232" t="s">
        <v>651</v>
      </c>
      <c r="AI386" s="222" t="str">
        <f t="shared" ref="AI386:AI449" si="85">CONCATENATE(AB386,$R$5)</f>
        <v>Commande 4</v>
      </c>
      <c r="AJ386" s="222" t="str">
        <f t="shared" ref="AJ386:AJ449" si="86">AH386</f>
        <v>P0386</v>
      </c>
      <c r="AK386" s="222" t="e">
        <f>'Commande Export 2023'!AF387</f>
        <v>#N/A</v>
      </c>
      <c r="AL386" s="222" t="str">
        <f t="shared" ref="AL386:AL449" si="87">CONCATENATE($P$7,AE386,$R$5)</f>
        <v>Ouest BatteriesCommande 4</v>
      </c>
      <c r="AM386" s="222" t="e">
        <f>VLOOKUP(AL386,'Commande Export 2023'!AC:AF,4,FALSE)</f>
        <v>#N/A</v>
      </c>
      <c r="AN386" s="222" t="e">
        <f t="shared" ref="AN386:AN449" si="88">IF(AL386=AI386,AM386,#N/A)</f>
        <v>#N/A</v>
      </c>
      <c r="AO386" s="222" t="str">
        <f t="shared" ref="AO386:AO449" si="89">IF(ISERROR(AN386),"",AH386)</f>
        <v/>
      </c>
      <c r="AP386" s="222" t="e">
        <f>VLOOKUP(AO386,'Price list'!AO:AP,2,FALSE)</f>
        <v>#N/A</v>
      </c>
      <c r="AQ386" s="222" t="str">
        <f t="shared" ref="AQ386:AQ449" si="90">IF(ISERROR(AP386),"",1)</f>
        <v/>
      </c>
      <c r="AR386" s="222" t="str">
        <f t="shared" ref="AR386:AR449" si="91">IF(ISERROR(VLOOKUP($AY386,$AT$1:$AY$660,2,0)),"",VLOOKUP($AY386,$AT$1:$AY$660,2,0))</f>
        <v/>
      </c>
      <c r="AS386" s="665" t="str">
        <f t="shared" ref="AS386:AS449" si="92">IF(AV386&gt;0,1,"")</f>
        <v/>
      </c>
      <c r="AT386" s="665">
        <f>SUM($AS$1:AS386)</f>
        <v>7</v>
      </c>
      <c r="AU386" s="665" t="s">
        <v>651</v>
      </c>
      <c r="AV386" s="665">
        <f t="shared" si="84"/>
        <v>0</v>
      </c>
      <c r="AW386" s="666">
        <v>0</v>
      </c>
      <c r="AX386" s="665">
        <v>406</v>
      </c>
      <c r="AY386" s="665">
        <v>386</v>
      </c>
      <c r="AZ386" s="222" t="str">
        <f t="shared" ref="AZ386:AZ449" si="93">AR386</f>
        <v/>
      </c>
      <c r="BA386" s="222" t="e">
        <f>VLOOKUP(AZ386,'Price list'!AM:AN,2,FALSE)</f>
        <v>#N/A</v>
      </c>
      <c r="BB386" s="222" t="str">
        <f>IF(ISERROR(VLOOKUP(BA386,'Commande Export 2023'!AC:AG,5,FALSE)),"",VLOOKUP(BA386,'Commande Export 2023'!AC:AG,5,FALSE))</f>
        <v/>
      </c>
      <c r="BC386" s="222" t="str">
        <f t="shared" ref="BC386:BC449" si="94">$P$7</f>
        <v>Ouest Batteries</v>
      </c>
    </row>
    <row r="387" spans="28:55" x14ac:dyDescent="0.35">
      <c r="AB387" s="245" t="s">
        <v>1169</v>
      </c>
      <c r="AH387" s="232" t="s">
        <v>652</v>
      </c>
      <c r="AI387" s="222" t="str">
        <f t="shared" si="85"/>
        <v>Commande 4</v>
      </c>
      <c r="AJ387" s="222" t="str">
        <f t="shared" si="86"/>
        <v>P0387</v>
      </c>
      <c r="AK387" s="222" t="e">
        <f>'Commande Export 2023'!AF388</f>
        <v>#N/A</v>
      </c>
      <c r="AL387" s="222" t="str">
        <f t="shared" si="87"/>
        <v>Ouest BatteriesCommande 4</v>
      </c>
      <c r="AM387" s="222" t="e">
        <f>VLOOKUP(AL387,'Commande Export 2023'!AC:AF,4,FALSE)</f>
        <v>#N/A</v>
      </c>
      <c r="AN387" s="222" t="e">
        <f t="shared" si="88"/>
        <v>#N/A</v>
      </c>
      <c r="AO387" s="222" t="str">
        <f t="shared" si="89"/>
        <v/>
      </c>
      <c r="AP387" s="222" t="e">
        <f>VLOOKUP(AO387,'Price list'!AO:AP,2,FALSE)</f>
        <v>#N/A</v>
      </c>
      <c r="AQ387" s="222" t="str">
        <f t="shared" si="90"/>
        <v/>
      </c>
      <c r="AR387" s="222" t="str">
        <f t="shared" si="91"/>
        <v/>
      </c>
      <c r="AS387" s="665" t="str">
        <f t="shared" si="92"/>
        <v/>
      </c>
      <c r="AT387" s="665">
        <f>SUM($AS$1:AS387)</f>
        <v>7</v>
      </c>
      <c r="AU387" s="665" t="s">
        <v>652</v>
      </c>
      <c r="AV387" s="665">
        <f t="shared" si="84"/>
        <v>0</v>
      </c>
      <c r="AW387" s="666">
        <v>0</v>
      </c>
      <c r="AX387" s="665">
        <v>407</v>
      </c>
      <c r="AY387" s="665">
        <v>387</v>
      </c>
      <c r="AZ387" s="222" t="str">
        <f t="shared" si="93"/>
        <v/>
      </c>
      <c r="BA387" s="222" t="e">
        <f>VLOOKUP(AZ387,'Price list'!AM:AN,2,FALSE)</f>
        <v>#N/A</v>
      </c>
      <c r="BB387" s="222" t="str">
        <f>IF(ISERROR(VLOOKUP(BA387,'Commande Export 2023'!AC:AG,5,FALSE)),"",VLOOKUP(BA387,'Commande Export 2023'!AC:AG,5,FALSE))</f>
        <v/>
      </c>
      <c r="BC387" s="222" t="str">
        <f t="shared" si="94"/>
        <v>Ouest Batteries</v>
      </c>
    </row>
    <row r="388" spans="28:55" x14ac:dyDescent="0.35">
      <c r="AB388" s="245" t="s">
        <v>1169</v>
      </c>
      <c r="AH388" s="232" t="s">
        <v>653</v>
      </c>
      <c r="AI388" s="222" t="str">
        <f t="shared" si="85"/>
        <v>Commande 4</v>
      </c>
      <c r="AJ388" s="222" t="str">
        <f t="shared" si="86"/>
        <v>P0388</v>
      </c>
      <c r="AK388" s="222" t="e">
        <f>'Commande Export 2023'!AF389</f>
        <v>#N/A</v>
      </c>
      <c r="AL388" s="222" t="str">
        <f t="shared" si="87"/>
        <v>Ouest BatteriesCommande 4</v>
      </c>
      <c r="AM388" s="222" t="e">
        <f>VLOOKUP(AL388,'Commande Export 2023'!AC:AF,4,FALSE)</f>
        <v>#N/A</v>
      </c>
      <c r="AN388" s="222" t="e">
        <f t="shared" si="88"/>
        <v>#N/A</v>
      </c>
      <c r="AO388" s="222" t="str">
        <f t="shared" si="89"/>
        <v/>
      </c>
      <c r="AP388" s="222" t="e">
        <f>VLOOKUP(AO388,'Price list'!AO:AP,2,FALSE)</f>
        <v>#N/A</v>
      </c>
      <c r="AQ388" s="222" t="str">
        <f t="shared" si="90"/>
        <v/>
      </c>
      <c r="AR388" s="222" t="str">
        <f t="shared" si="91"/>
        <v/>
      </c>
      <c r="AS388" s="665" t="str">
        <f t="shared" si="92"/>
        <v/>
      </c>
      <c r="AT388" s="665">
        <f>SUM($AS$1:AS388)</f>
        <v>7</v>
      </c>
      <c r="AU388" s="665" t="s">
        <v>653</v>
      </c>
      <c r="AV388" s="665">
        <f t="shared" si="84"/>
        <v>0</v>
      </c>
      <c r="AW388" s="666">
        <v>0</v>
      </c>
      <c r="AX388" s="665">
        <v>408</v>
      </c>
      <c r="AY388" s="665">
        <v>388</v>
      </c>
      <c r="AZ388" s="222" t="str">
        <f t="shared" si="93"/>
        <v/>
      </c>
      <c r="BA388" s="222" t="e">
        <f>VLOOKUP(AZ388,'Price list'!AM:AN,2,FALSE)</f>
        <v>#N/A</v>
      </c>
      <c r="BB388" s="222" t="str">
        <f>IF(ISERROR(VLOOKUP(BA388,'Commande Export 2023'!AC:AG,5,FALSE)),"",VLOOKUP(BA388,'Commande Export 2023'!AC:AG,5,FALSE))</f>
        <v/>
      </c>
      <c r="BC388" s="222" t="str">
        <f t="shared" si="94"/>
        <v>Ouest Batteries</v>
      </c>
    </row>
    <row r="389" spans="28:55" x14ac:dyDescent="0.35">
      <c r="AB389" s="245" t="s">
        <v>1169</v>
      </c>
      <c r="AH389" s="232" t="s">
        <v>654</v>
      </c>
      <c r="AI389" s="222" t="str">
        <f t="shared" si="85"/>
        <v>Commande 4</v>
      </c>
      <c r="AJ389" s="222" t="str">
        <f t="shared" si="86"/>
        <v>P0389</v>
      </c>
      <c r="AK389" s="222" t="e">
        <f>'Commande Export 2023'!AF390</f>
        <v>#N/A</v>
      </c>
      <c r="AL389" s="222" t="str">
        <f t="shared" si="87"/>
        <v>Ouest BatteriesCommande 4</v>
      </c>
      <c r="AM389" s="222" t="e">
        <f>VLOOKUP(AL389,'Commande Export 2023'!AC:AF,4,FALSE)</f>
        <v>#N/A</v>
      </c>
      <c r="AN389" s="222" t="e">
        <f t="shared" si="88"/>
        <v>#N/A</v>
      </c>
      <c r="AO389" s="222" t="str">
        <f t="shared" si="89"/>
        <v/>
      </c>
      <c r="AP389" s="222" t="e">
        <f>VLOOKUP(AO389,'Price list'!AO:AP,2,FALSE)</f>
        <v>#N/A</v>
      </c>
      <c r="AQ389" s="222" t="str">
        <f t="shared" si="90"/>
        <v/>
      </c>
      <c r="AR389" s="222" t="str">
        <f t="shared" si="91"/>
        <v/>
      </c>
      <c r="AS389" s="665" t="str">
        <f t="shared" si="92"/>
        <v/>
      </c>
      <c r="AT389" s="665">
        <f>SUM($AS$1:AS389)</f>
        <v>7</v>
      </c>
      <c r="AU389" s="665" t="s">
        <v>654</v>
      </c>
      <c r="AV389" s="665">
        <f t="shared" si="84"/>
        <v>0</v>
      </c>
      <c r="AW389" s="666">
        <v>0</v>
      </c>
      <c r="AX389" s="665">
        <v>409</v>
      </c>
      <c r="AY389" s="665">
        <v>389</v>
      </c>
      <c r="AZ389" s="222" t="str">
        <f t="shared" si="93"/>
        <v/>
      </c>
      <c r="BA389" s="222" t="e">
        <f>VLOOKUP(AZ389,'Price list'!AM:AN,2,FALSE)</f>
        <v>#N/A</v>
      </c>
      <c r="BB389" s="222" t="str">
        <f>IF(ISERROR(VLOOKUP(BA389,'Commande Export 2023'!AC:AG,5,FALSE)),"",VLOOKUP(BA389,'Commande Export 2023'!AC:AG,5,FALSE))</f>
        <v/>
      </c>
      <c r="BC389" s="222" t="str">
        <f t="shared" si="94"/>
        <v>Ouest Batteries</v>
      </c>
    </row>
    <row r="390" spans="28:55" x14ac:dyDescent="0.35">
      <c r="AB390" s="245" t="s">
        <v>1169</v>
      </c>
      <c r="AH390" s="232" t="s">
        <v>655</v>
      </c>
      <c r="AI390" s="222" t="str">
        <f t="shared" si="85"/>
        <v>Commande 4</v>
      </c>
      <c r="AJ390" s="222" t="str">
        <f t="shared" si="86"/>
        <v>P0390</v>
      </c>
      <c r="AK390" s="222" t="e">
        <f>'Commande Export 2023'!AF391</f>
        <v>#N/A</v>
      </c>
      <c r="AL390" s="222" t="str">
        <f t="shared" si="87"/>
        <v>Ouest BatteriesCommande 4</v>
      </c>
      <c r="AM390" s="222" t="e">
        <f>VLOOKUP(AL390,'Commande Export 2023'!AC:AF,4,FALSE)</f>
        <v>#N/A</v>
      </c>
      <c r="AN390" s="222" t="e">
        <f t="shared" si="88"/>
        <v>#N/A</v>
      </c>
      <c r="AO390" s="222" t="str">
        <f t="shared" si="89"/>
        <v/>
      </c>
      <c r="AP390" s="222" t="e">
        <f>VLOOKUP(AO390,'Price list'!AO:AP,2,FALSE)</f>
        <v>#N/A</v>
      </c>
      <c r="AQ390" s="222" t="str">
        <f t="shared" si="90"/>
        <v/>
      </c>
      <c r="AR390" s="222" t="str">
        <f t="shared" si="91"/>
        <v/>
      </c>
      <c r="AS390" s="665" t="str">
        <f t="shared" si="92"/>
        <v/>
      </c>
      <c r="AT390" s="665">
        <f>SUM($AS$1:AS390)</f>
        <v>7</v>
      </c>
      <c r="AU390" s="665" t="s">
        <v>655</v>
      </c>
      <c r="AV390" s="665">
        <f t="shared" si="84"/>
        <v>0</v>
      </c>
      <c r="AW390" s="666">
        <v>0</v>
      </c>
      <c r="AX390" s="665">
        <v>410</v>
      </c>
      <c r="AY390" s="665">
        <v>390</v>
      </c>
      <c r="AZ390" s="222" t="str">
        <f t="shared" si="93"/>
        <v/>
      </c>
      <c r="BA390" s="222" t="e">
        <f>VLOOKUP(AZ390,'Price list'!AM:AN,2,FALSE)</f>
        <v>#N/A</v>
      </c>
      <c r="BB390" s="222" t="str">
        <f>IF(ISERROR(VLOOKUP(BA390,'Commande Export 2023'!AC:AG,5,FALSE)),"",VLOOKUP(BA390,'Commande Export 2023'!AC:AG,5,FALSE))</f>
        <v/>
      </c>
      <c r="BC390" s="222" t="str">
        <f t="shared" si="94"/>
        <v>Ouest Batteries</v>
      </c>
    </row>
    <row r="391" spans="28:55" x14ac:dyDescent="0.35">
      <c r="AB391" s="245" t="s">
        <v>1169</v>
      </c>
      <c r="AH391" s="232" t="s">
        <v>656</v>
      </c>
      <c r="AI391" s="222" t="str">
        <f t="shared" si="85"/>
        <v>Commande 4</v>
      </c>
      <c r="AJ391" s="222" t="str">
        <f t="shared" si="86"/>
        <v>P0391</v>
      </c>
      <c r="AK391" s="222" t="e">
        <f>'Commande Export 2023'!AF392</f>
        <v>#N/A</v>
      </c>
      <c r="AL391" s="222" t="str">
        <f t="shared" si="87"/>
        <v>Ouest BatteriesCommande 4</v>
      </c>
      <c r="AM391" s="222" t="e">
        <f>VLOOKUP(AL391,'Commande Export 2023'!AC:AF,4,FALSE)</f>
        <v>#N/A</v>
      </c>
      <c r="AN391" s="222" t="e">
        <f t="shared" si="88"/>
        <v>#N/A</v>
      </c>
      <c r="AO391" s="222" t="str">
        <f t="shared" si="89"/>
        <v/>
      </c>
      <c r="AP391" s="222" t="e">
        <f>VLOOKUP(AO391,'Price list'!AO:AP,2,FALSE)</f>
        <v>#N/A</v>
      </c>
      <c r="AQ391" s="222" t="str">
        <f t="shared" si="90"/>
        <v/>
      </c>
      <c r="AR391" s="222" t="str">
        <f t="shared" si="91"/>
        <v/>
      </c>
      <c r="AS391" s="665" t="str">
        <f t="shared" si="92"/>
        <v/>
      </c>
      <c r="AT391" s="665">
        <f>SUM($AS$1:AS391)</f>
        <v>7</v>
      </c>
      <c r="AU391" s="665" t="s">
        <v>656</v>
      </c>
      <c r="AV391" s="665">
        <f t="shared" si="84"/>
        <v>0</v>
      </c>
      <c r="AW391" s="666">
        <v>0</v>
      </c>
      <c r="AX391" s="665">
        <v>411</v>
      </c>
      <c r="AY391" s="665">
        <v>391</v>
      </c>
      <c r="AZ391" s="222" t="str">
        <f t="shared" si="93"/>
        <v/>
      </c>
      <c r="BA391" s="222" t="e">
        <f>VLOOKUP(AZ391,'Price list'!AM:AN,2,FALSE)</f>
        <v>#N/A</v>
      </c>
      <c r="BB391" s="222" t="str">
        <f>IF(ISERROR(VLOOKUP(BA391,'Commande Export 2023'!AC:AG,5,FALSE)),"",VLOOKUP(BA391,'Commande Export 2023'!AC:AG,5,FALSE))</f>
        <v/>
      </c>
      <c r="BC391" s="222" t="str">
        <f t="shared" si="94"/>
        <v>Ouest Batteries</v>
      </c>
    </row>
    <row r="392" spans="28:55" x14ac:dyDescent="0.35">
      <c r="AB392" s="245" t="s">
        <v>1169</v>
      </c>
      <c r="AH392" s="232" t="s">
        <v>657</v>
      </c>
      <c r="AI392" s="222" t="str">
        <f t="shared" si="85"/>
        <v>Commande 4</v>
      </c>
      <c r="AJ392" s="222" t="str">
        <f t="shared" si="86"/>
        <v>P0392</v>
      </c>
      <c r="AK392" s="222" t="e">
        <f>'Commande Export 2023'!AF393</f>
        <v>#N/A</v>
      </c>
      <c r="AL392" s="222" t="str">
        <f t="shared" si="87"/>
        <v>Ouest BatteriesCommande 4</v>
      </c>
      <c r="AM392" s="222" t="e">
        <f>VLOOKUP(AL392,'Commande Export 2023'!AC:AF,4,FALSE)</f>
        <v>#N/A</v>
      </c>
      <c r="AN392" s="222" t="e">
        <f t="shared" si="88"/>
        <v>#N/A</v>
      </c>
      <c r="AO392" s="222" t="str">
        <f t="shared" si="89"/>
        <v/>
      </c>
      <c r="AP392" s="222" t="e">
        <f>VLOOKUP(AO392,'Price list'!AO:AP,2,FALSE)</f>
        <v>#N/A</v>
      </c>
      <c r="AQ392" s="222" t="str">
        <f t="shared" si="90"/>
        <v/>
      </c>
      <c r="AR392" s="222" t="str">
        <f t="shared" si="91"/>
        <v/>
      </c>
      <c r="AS392" s="665" t="str">
        <f t="shared" si="92"/>
        <v/>
      </c>
      <c r="AT392" s="665">
        <f>SUM($AS$1:AS392)</f>
        <v>7</v>
      </c>
      <c r="AU392" s="665" t="s">
        <v>657</v>
      </c>
      <c r="AV392" s="665">
        <f t="shared" si="84"/>
        <v>0</v>
      </c>
      <c r="AW392" s="666">
        <v>0</v>
      </c>
      <c r="AX392" s="665">
        <v>412</v>
      </c>
      <c r="AY392" s="665">
        <v>392</v>
      </c>
      <c r="AZ392" s="222" t="str">
        <f t="shared" si="93"/>
        <v/>
      </c>
      <c r="BA392" s="222" t="e">
        <f>VLOOKUP(AZ392,'Price list'!AM:AN,2,FALSE)</f>
        <v>#N/A</v>
      </c>
      <c r="BB392" s="222" t="str">
        <f>IF(ISERROR(VLOOKUP(BA392,'Commande Export 2023'!AC:AG,5,FALSE)),"",VLOOKUP(BA392,'Commande Export 2023'!AC:AG,5,FALSE))</f>
        <v/>
      </c>
      <c r="BC392" s="222" t="str">
        <f t="shared" si="94"/>
        <v>Ouest Batteries</v>
      </c>
    </row>
    <row r="393" spans="28:55" x14ac:dyDescent="0.35">
      <c r="AB393" s="245" t="s">
        <v>1169</v>
      </c>
      <c r="AH393" s="232" t="s">
        <v>658</v>
      </c>
      <c r="AI393" s="222" t="str">
        <f t="shared" si="85"/>
        <v>Commande 4</v>
      </c>
      <c r="AJ393" s="222" t="str">
        <f t="shared" si="86"/>
        <v>P0393</v>
      </c>
      <c r="AK393" s="222" t="e">
        <f>'Commande Export 2023'!AF394</f>
        <v>#N/A</v>
      </c>
      <c r="AL393" s="222" t="str">
        <f t="shared" si="87"/>
        <v>Ouest BatteriesCommande 4</v>
      </c>
      <c r="AM393" s="222" t="e">
        <f>VLOOKUP(AL393,'Commande Export 2023'!AC:AF,4,FALSE)</f>
        <v>#N/A</v>
      </c>
      <c r="AN393" s="222" t="e">
        <f t="shared" si="88"/>
        <v>#N/A</v>
      </c>
      <c r="AO393" s="222" t="str">
        <f t="shared" si="89"/>
        <v/>
      </c>
      <c r="AP393" s="222" t="e">
        <f>VLOOKUP(AO393,'Price list'!AO:AP,2,FALSE)</f>
        <v>#N/A</v>
      </c>
      <c r="AQ393" s="222" t="str">
        <f t="shared" si="90"/>
        <v/>
      </c>
      <c r="AR393" s="222" t="str">
        <f t="shared" si="91"/>
        <v/>
      </c>
      <c r="AS393" s="665" t="str">
        <f t="shared" si="92"/>
        <v/>
      </c>
      <c r="AT393" s="665">
        <f>SUM($AS$1:AS393)</f>
        <v>7</v>
      </c>
      <c r="AU393" s="665" t="s">
        <v>658</v>
      </c>
      <c r="AV393" s="665">
        <f t="shared" si="84"/>
        <v>0</v>
      </c>
      <c r="AW393" s="666">
        <v>0</v>
      </c>
      <c r="AX393" s="665">
        <v>413</v>
      </c>
      <c r="AY393" s="665">
        <v>393</v>
      </c>
      <c r="AZ393" s="222" t="str">
        <f t="shared" si="93"/>
        <v/>
      </c>
      <c r="BA393" s="222" t="e">
        <f>VLOOKUP(AZ393,'Price list'!AM:AN,2,FALSE)</f>
        <v>#N/A</v>
      </c>
      <c r="BB393" s="222" t="str">
        <f>IF(ISERROR(VLOOKUP(BA393,'Commande Export 2023'!AC:AG,5,FALSE)),"",VLOOKUP(BA393,'Commande Export 2023'!AC:AG,5,FALSE))</f>
        <v/>
      </c>
      <c r="BC393" s="222" t="str">
        <f t="shared" si="94"/>
        <v>Ouest Batteries</v>
      </c>
    </row>
    <row r="394" spans="28:55" x14ac:dyDescent="0.35">
      <c r="AB394" s="245" t="s">
        <v>1169</v>
      </c>
      <c r="AH394" s="232" t="s">
        <v>659</v>
      </c>
      <c r="AI394" s="222" t="str">
        <f t="shared" si="85"/>
        <v>Commande 4</v>
      </c>
      <c r="AJ394" s="222" t="str">
        <f t="shared" si="86"/>
        <v>P0394</v>
      </c>
      <c r="AK394" s="222" t="e">
        <f>'Commande Export 2023'!AF395</f>
        <v>#N/A</v>
      </c>
      <c r="AL394" s="222" t="str">
        <f t="shared" si="87"/>
        <v>Ouest BatteriesCommande 4</v>
      </c>
      <c r="AM394" s="222" t="e">
        <f>VLOOKUP(AL394,'Commande Export 2023'!AC:AF,4,FALSE)</f>
        <v>#N/A</v>
      </c>
      <c r="AN394" s="222" t="e">
        <f t="shared" si="88"/>
        <v>#N/A</v>
      </c>
      <c r="AO394" s="222" t="str">
        <f t="shared" si="89"/>
        <v/>
      </c>
      <c r="AP394" s="222" t="e">
        <f>VLOOKUP(AO394,'Price list'!AO:AP,2,FALSE)</f>
        <v>#N/A</v>
      </c>
      <c r="AQ394" s="222" t="str">
        <f t="shared" si="90"/>
        <v/>
      </c>
      <c r="AR394" s="222" t="str">
        <f t="shared" si="91"/>
        <v/>
      </c>
      <c r="AS394" s="665" t="str">
        <f t="shared" si="92"/>
        <v/>
      </c>
      <c r="AT394" s="665">
        <f>SUM($AS$1:AS394)</f>
        <v>7</v>
      </c>
      <c r="AU394" s="665" t="s">
        <v>659</v>
      </c>
      <c r="AV394" s="665">
        <f t="shared" si="84"/>
        <v>0</v>
      </c>
      <c r="AW394" s="666">
        <v>0</v>
      </c>
      <c r="AX394" s="665">
        <v>414</v>
      </c>
      <c r="AY394" s="665">
        <v>394</v>
      </c>
      <c r="AZ394" s="222" t="str">
        <f t="shared" si="93"/>
        <v/>
      </c>
      <c r="BA394" s="222" t="e">
        <f>VLOOKUP(AZ394,'Price list'!AM:AN,2,FALSE)</f>
        <v>#N/A</v>
      </c>
      <c r="BB394" s="222" t="str">
        <f>IF(ISERROR(VLOOKUP(BA394,'Commande Export 2023'!AC:AG,5,FALSE)),"",VLOOKUP(BA394,'Commande Export 2023'!AC:AG,5,FALSE))</f>
        <v/>
      </c>
      <c r="BC394" s="222" t="str">
        <f t="shared" si="94"/>
        <v>Ouest Batteries</v>
      </c>
    </row>
    <row r="395" spans="28:55" x14ac:dyDescent="0.35">
      <c r="AB395" s="245" t="s">
        <v>1169</v>
      </c>
      <c r="AH395" s="232" t="s">
        <v>660</v>
      </c>
      <c r="AI395" s="222" t="str">
        <f t="shared" si="85"/>
        <v>Commande 4</v>
      </c>
      <c r="AJ395" s="222" t="str">
        <f t="shared" si="86"/>
        <v>P0395</v>
      </c>
      <c r="AK395" s="222" t="e">
        <f>'Commande Export 2023'!AF396</f>
        <v>#N/A</v>
      </c>
      <c r="AL395" s="222" t="str">
        <f t="shared" si="87"/>
        <v>Ouest BatteriesCommande 4</v>
      </c>
      <c r="AM395" s="222" t="e">
        <f>VLOOKUP(AL395,'Commande Export 2023'!AC:AF,4,FALSE)</f>
        <v>#N/A</v>
      </c>
      <c r="AN395" s="222" t="e">
        <f t="shared" si="88"/>
        <v>#N/A</v>
      </c>
      <c r="AO395" s="222" t="str">
        <f t="shared" si="89"/>
        <v/>
      </c>
      <c r="AP395" s="222" t="e">
        <f>VLOOKUP(AO395,'Price list'!AO:AP,2,FALSE)</f>
        <v>#N/A</v>
      </c>
      <c r="AQ395" s="222" t="str">
        <f t="shared" si="90"/>
        <v/>
      </c>
      <c r="AR395" s="222" t="str">
        <f t="shared" si="91"/>
        <v/>
      </c>
      <c r="AS395" s="665" t="str">
        <f t="shared" si="92"/>
        <v/>
      </c>
      <c r="AT395" s="665">
        <f>SUM($AS$1:AS395)</f>
        <v>7</v>
      </c>
      <c r="AU395" s="665" t="s">
        <v>660</v>
      </c>
      <c r="AV395" s="665">
        <f t="shared" si="84"/>
        <v>0</v>
      </c>
      <c r="AW395" s="666">
        <v>0</v>
      </c>
      <c r="AX395" s="665">
        <v>415</v>
      </c>
      <c r="AY395" s="665">
        <v>395</v>
      </c>
      <c r="AZ395" s="222" t="str">
        <f t="shared" si="93"/>
        <v/>
      </c>
      <c r="BA395" s="222" t="e">
        <f>VLOOKUP(AZ395,'Price list'!AM:AN,2,FALSE)</f>
        <v>#N/A</v>
      </c>
      <c r="BB395" s="222" t="str">
        <f>IF(ISERROR(VLOOKUP(BA395,'Commande Export 2023'!AC:AG,5,FALSE)),"",VLOOKUP(BA395,'Commande Export 2023'!AC:AG,5,FALSE))</f>
        <v/>
      </c>
      <c r="BC395" s="222" t="str">
        <f t="shared" si="94"/>
        <v>Ouest Batteries</v>
      </c>
    </row>
    <row r="396" spans="28:55" x14ac:dyDescent="0.35">
      <c r="AB396" s="245" t="s">
        <v>1169</v>
      </c>
      <c r="AH396" s="232" t="s">
        <v>661</v>
      </c>
      <c r="AI396" s="222" t="str">
        <f t="shared" si="85"/>
        <v>Commande 4</v>
      </c>
      <c r="AJ396" s="222" t="str">
        <f t="shared" si="86"/>
        <v>P0396</v>
      </c>
      <c r="AK396" s="222" t="e">
        <f>'Commande Export 2023'!AF397</f>
        <v>#N/A</v>
      </c>
      <c r="AL396" s="222" t="str">
        <f t="shared" si="87"/>
        <v>Ouest BatteriesCommande 4</v>
      </c>
      <c r="AM396" s="222" t="e">
        <f>VLOOKUP(AL396,'Commande Export 2023'!AC:AF,4,FALSE)</f>
        <v>#N/A</v>
      </c>
      <c r="AN396" s="222" t="e">
        <f t="shared" si="88"/>
        <v>#N/A</v>
      </c>
      <c r="AO396" s="222" t="str">
        <f t="shared" si="89"/>
        <v/>
      </c>
      <c r="AP396" s="222" t="e">
        <f>VLOOKUP(AO396,'Price list'!AO:AP,2,FALSE)</f>
        <v>#N/A</v>
      </c>
      <c r="AQ396" s="222" t="str">
        <f t="shared" si="90"/>
        <v/>
      </c>
      <c r="AR396" s="222" t="str">
        <f t="shared" si="91"/>
        <v/>
      </c>
      <c r="AS396" s="665" t="str">
        <f t="shared" si="92"/>
        <v/>
      </c>
      <c r="AT396" s="665">
        <f>SUM($AS$1:AS396)</f>
        <v>7</v>
      </c>
      <c r="AU396" s="665" t="s">
        <v>661</v>
      </c>
      <c r="AV396" s="665">
        <f t="shared" si="84"/>
        <v>0</v>
      </c>
      <c r="AW396" s="666">
        <v>0</v>
      </c>
      <c r="AX396" s="665">
        <v>416</v>
      </c>
      <c r="AY396" s="665">
        <v>396</v>
      </c>
      <c r="AZ396" s="222" t="str">
        <f t="shared" si="93"/>
        <v/>
      </c>
      <c r="BA396" s="222" t="e">
        <f>VLOOKUP(AZ396,'Price list'!AM:AN,2,FALSE)</f>
        <v>#N/A</v>
      </c>
      <c r="BB396" s="222" t="str">
        <f>IF(ISERROR(VLOOKUP(BA396,'Commande Export 2023'!AC:AG,5,FALSE)),"",VLOOKUP(BA396,'Commande Export 2023'!AC:AG,5,FALSE))</f>
        <v/>
      </c>
      <c r="BC396" s="222" t="str">
        <f t="shared" si="94"/>
        <v>Ouest Batteries</v>
      </c>
    </row>
    <row r="397" spans="28:55" x14ac:dyDescent="0.35">
      <c r="AB397" s="245" t="s">
        <v>1169</v>
      </c>
      <c r="AH397" s="232" t="s">
        <v>662</v>
      </c>
      <c r="AI397" s="222" t="str">
        <f t="shared" si="85"/>
        <v>Commande 4</v>
      </c>
      <c r="AJ397" s="222" t="str">
        <f t="shared" si="86"/>
        <v>P0397</v>
      </c>
      <c r="AK397" s="222" t="e">
        <f>'Commande Export 2023'!AF398</f>
        <v>#N/A</v>
      </c>
      <c r="AL397" s="222" t="str">
        <f t="shared" si="87"/>
        <v>Ouest BatteriesCommande 4</v>
      </c>
      <c r="AM397" s="222" t="e">
        <f>VLOOKUP(AL397,'Commande Export 2023'!AC:AF,4,FALSE)</f>
        <v>#N/A</v>
      </c>
      <c r="AN397" s="222" t="e">
        <f t="shared" si="88"/>
        <v>#N/A</v>
      </c>
      <c r="AO397" s="222" t="str">
        <f t="shared" si="89"/>
        <v/>
      </c>
      <c r="AP397" s="222" t="e">
        <f>VLOOKUP(AO397,'Price list'!AO:AP,2,FALSE)</f>
        <v>#N/A</v>
      </c>
      <c r="AQ397" s="222" t="str">
        <f t="shared" si="90"/>
        <v/>
      </c>
      <c r="AR397" s="222" t="str">
        <f t="shared" si="91"/>
        <v/>
      </c>
      <c r="AS397" s="665" t="str">
        <f t="shared" si="92"/>
        <v/>
      </c>
      <c r="AT397" s="665">
        <f>SUM($AS$1:AS397)</f>
        <v>7</v>
      </c>
      <c r="AU397" s="665" t="s">
        <v>662</v>
      </c>
      <c r="AV397" s="665">
        <f t="shared" si="84"/>
        <v>0</v>
      </c>
      <c r="AW397" s="666">
        <v>0</v>
      </c>
      <c r="AX397" s="665">
        <v>417</v>
      </c>
      <c r="AY397" s="665">
        <v>397</v>
      </c>
      <c r="AZ397" s="222" t="str">
        <f t="shared" si="93"/>
        <v/>
      </c>
      <c r="BA397" s="222" t="e">
        <f>VLOOKUP(AZ397,'Price list'!AM:AN,2,FALSE)</f>
        <v>#N/A</v>
      </c>
      <c r="BB397" s="222" t="str">
        <f>IF(ISERROR(VLOOKUP(BA397,'Commande Export 2023'!AC:AG,5,FALSE)),"",VLOOKUP(BA397,'Commande Export 2023'!AC:AG,5,FALSE))</f>
        <v/>
      </c>
      <c r="BC397" s="222" t="str">
        <f t="shared" si="94"/>
        <v>Ouest Batteries</v>
      </c>
    </row>
    <row r="398" spans="28:55" x14ac:dyDescent="0.35">
      <c r="AB398" s="245" t="s">
        <v>1169</v>
      </c>
      <c r="AH398" s="232" t="s">
        <v>663</v>
      </c>
      <c r="AI398" s="222" t="str">
        <f t="shared" si="85"/>
        <v>Commande 4</v>
      </c>
      <c r="AJ398" s="222" t="str">
        <f t="shared" si="86"/>
        <v>P0398</v>
      </c>
      <c r="AK398" s="222" t="e">
        <f>'Commande Export 2023'!AF399</f>
        <v>#N/A</v>
      </c>
      <c r="AL398" s="222" t="str">
        <f t="shared" si="87"/>
        <v>Ouest BatteriesCommande 4</v>
      </c>
      <c r="AM398" s="222" t="e">
        <f>VLOOKUP(AL398,'Commande Export 2023'!AC:AF,4,FALSE)</f>
        <v>#N/A</v>
      </c>
      <c r="AN398" s="222" t="e">
        <f t="shared" si="88"/>
        <v>#N/A</v>
      </c>
      <c r="AO398" s="222" t="str">
        <f t="shared" si="89"/>
        <v/>
      </c>
      <c r="AP398" s="222" t="e">
        <f>VLOOKUP(AO398,'Price list'!AO:AP,2,FALSE)</f>
        <v>#N/A</v>
      </c>
      <c r="AQ398" s="222" t="str">
        <f t="shared" si="90"/>
        <v/>
      </c>
      <c r="AR398" s="222" t="str">
        <f t="shared" si="91"/>
        <v/>
      </c>
      <c r="AS398" s="665" t="str">
        <f t="shared" si="92"/>
        <v/>
      </c>
      <c r="AT398" s="665">
        <f>SUM($AS$1:AS398)</f>
        <v>7</v>
      </c>
      <c r="AU398" s="665" t="s">
        <v>663</v>
      </c>
      <c r="AV398" s="665">
        <f t="shared" si="84"/>
        <v>0</v>
      </c>
      <c r="AW398" s="666">
        <v>0</v>
      </c>
      <c r="AX398" s="665">
        <v>418</v>
      </c>
      <c r="AY398" s="665">
        <v>398</v>
      </c>
      <c r="AZ398" s="222" t="str">
        <f t="shared" si="93"/>
        <v/>
      </c>
      <c r="BA398" s="222" t="e">
        <f>VLOOKUP(AZ398,'Price list'!AM:AN,2,FALSE)</f>
        <v>#N/A</v>
      </c>
      <c r="BB398" s="222" t="str">
        <f>IF(ISERROR(VLOOKUP(BA398,'Commande Export 2023'!AC:AG,5,FALSE)),"",VLOOKUP(BA398,'Commande Export 2023'!AC:AG,5,FALSE))</f>
        <v/>
      </c>
      <c r="BC398" s="222" t="str">
        <f t="shared" si="94"/>
        <v>Ouest Batteries</v>
      </c>
    </row>
    <row r="399" spans="28:55" x14ac:dyDescent="0.35">
      <c r="AB399" s="245" t="s">
        <v>1169</v>
      </c>
      <c r="AH399" s="232" t="s">
        <v>664</v>
      </c>
      <c r="AI399" s="222" t="str">
        <f t="shared" si="85"/>
        <v>Commande 4</v>
      </c>
      <c r="AJ399" s="222" t="str">
        <f t="shared" si="86"/>
        <v>P0399</v>
      </c>
      <c r="AK399" s="222" t="e">
        <f>'Commande Export 2023'!AF400</f>
        <v>#N/A</v>
      </c>
      <c r="AL399" s="222" t="str">
        <f t="shared" si="87"/>
        <v>Ouest BatteriesCommande 4</v>
      </c>
      <c r="AM399" s="222" t="e">
        <f>VLOOKUP(AL399,'Commande Export 2023'!AC:AF,4,FALSE)</f>
        <v>#N/A</v>
      </c>
      <c r="AN399" s="222" t="e">
        <f t="shared" si="88"/>
        <v>#N/A</v>
      </c>
      <c r="AO399" s="222" t="str">
        <f t="shared" si="89"/>
        <v/>
      </c>
      <c r="AP399" s="222" t="e">
        <f>VLOOKUP(AO399,'Price list'!AO:AP,2,FALSE)</f>
        <v>#N/A</v>
      </c>
      <c r="AQ399" s="222" t="str">
        <f t="shared" si="90"/>
        <v/>
      </c>
      <c r="AR399" s="222" t="str">
        <f t="shared" si="91"/>
        <v/>
      </c>
      <c r="AS399" s="665" t="str">
        <f t="shared" si="92"/>
        <v/>
      </c>
      <c r="AT399" s="665">
        <f>SUM($AS$1:AS399)</f>
        <v>7</v>
      </c>
      <c r="AU399" s="665" t="s">
        <v>664</v>
      </c>
      <c r="AV399" s="665">
        <f t="shared" si="84"/>
        <v>0</v>
      </c>
      <c r="AW399" s="666">
        <v>0</v>
      </c>
      <c r="AX399" s="665">
        <v>419</v>
      </c>
      <c r="AY399" s="665">
        <v>399</v>
      </c>
      <c r="AZ399" s="222" t="str">
        <f t="shared" si="93"/>
        <v/>
      </c>
      <c r="BA399" s="222" t="e">
        <f>VLOOKUP(AZ399,'Price list'!AM:AN,2,FALSE)</f>
        <v>#N/A</v>
      </c>
      <c r="BB399" s="222" t="str">
        <f>IF(ISERROR(VLOOKUP(BA399,'Commande Export 2023'!AC:AG,5,FALSE)),"",VLOOKUP(BA399,'Commande Export 2023'!AC:AG,5,FALSE))</f>
        <v/>
      </c>
      <c r="BC399" s="222" t="str">
        <f t="shared" si="94"/>
        <v>Ouest Batteries</v>
      </c>
    </row>
    <row r="400" spans="28:55" x14ac:dyDescent="0.35">
      <c r="AB400" s="245" t="s">
        <v>1169</v>
      </c>
      <c r="AH400" s="232" t="s">
        <v>665</v>
      </c>
      <c r="AI400" s="222" t="str">
        <f t="shared" si="85"/>
        <v>Commande 4</v>
      </c>
      <c r="AJ400" s="222" t="str">
        <f t="shared" si="86"/>
        <v>P0400</v>
      </c>
      <c r="AK400" s="222" t="e">
        <f>'Commande Export 2023'!AF401</f>
        <v>#N/A</v>
      </c>
      <c r="AL400" s="222" t="str">
        <f t="shared" si="87"/>
        <v>Ouest BatteriesCommande 4</v>
      </c>
      <c r="AM400" s="222" t="e">
        <f>VLOOKUP(AL400,'Commande Export 2023'!AC:AF,4,FALSE)</f>
        <v>#N/A</v>
      </c>
      <c r="AN400" s="222" t="e">
        <f t="shared" si="88"/>
        <v>#N/A</v>
      </c>
      <c r="AO400" s="222" t="str">
        <f t="shared" si="89"/>
        <v/>
      </c>
      <c r="AP400" s="222" t="e">
        <f>VLOOKUP(AO400,'Price list'!AO:AP,2,FALSE)</f>
        <v>#N/A</v>
      </c>
      <c r="AQ400" s="222" t="str">
        <f t="shared" si="90"/>
        <v/>
      </c>
      <c r="AR400" s="222" t="str">
        <f t="shared" si="91"/>
        <v/>
      </c>
      <c r="AS400" s="665" t="str">
        <f t="shared" si="92"/>
        <v/>
      </c>
      <c r="AT400" s="665">
        <f>SUM($AS$1:AS400)</f>
        <v>7</v>
      </c>
      <c r="AU400" s="665" t="s">
        <v>665</v>
      </c>
      <c r="AV400" s="665">
        <f t="shared" si="84"/>
        <v>0</v>
      </c>
      <c r="AW400" s="666">
        <v>0</v>
      </c>
      <c r="AX400" s="665">
        <v>420</v>
      </c>
      <c r="AY400" s="665">
        <v>400</v>
      </c>
      <c r="AZ400" s="222" t="str">
        <f t="shared" si="93"/>
        <v/>
      </c>
      <c r="BA400" s="222" t="e">
        <f>VLOOKUP(AZ400,'Price list'!AM:AN,2,FALSE)</f>
        <v>#N/A</v>
      </c>
      <c r="BB400" s="222" t="str">
        <f>IF(ISERROR(VLOOKUP(BA400,'Commande Export 2023'!AC:AG,5,FALSE)),"",VLOOKUP(BA400,'Commande Export 2023'!AC:AG,5,FALSE))</f>
        <v/>
      </c>
      <c r="BC400" s="222" t="str">
        <f t="shared" si="94"/>
        <v>Ouest Batteries</v>
      </c>
    </row>
    <row r="401" spans="28:55" x14ac:dyDescent="0.35">
      <c r="AB401" s="245" t="s">
        <v>1169</v>
      </c>
      <c r="AH401" s="232" t="s">
        <v>666</v>
      </c>
      <c r="AI401" s="222" t="str">
        <f t="shared" si="85"/>
        <v>Commande 4</v>
      </c>
      <c r="AJ401" s="222" t="str">
        <f t="shared" si="86"/>
        <v>P0401</v>
      </c>
      <c r="AK401" s="222" t="e">
        <f>'Commande Export 2023'!AF402</f>
        <v>#N/A</v>
      </c>
      <c r="AL401" s="222" t="str">
        <f t="shared" si="87"/>
        <v>Ouest BatteriesCommande 4</v>
      </c>
      <c r="AM401" s="222" t="e">
        <f>VLOOKUP(AL401,'Commande Export 2023'!AC:AF,4,FALSE)</f>
        <v>#N/A</v>
      </c>
      <c r="AN401" s="222" t="e">
        <f t="shared" si="88"/>
        <v>#N/A</v>
      </c>
      <c r="AO401" s="222" t="str">
        <f t="shared" si="89"/>
        <v/>
      </c>
      <c r="AP401" s="222" t="e">
        <f>VLOOKUP(AO401,'Price list'!AO:AP,2,FALSE)</f>
        <v>#N/A</v>
      </c>
      <c r="AQ401" s="222" t="str">
        <f t="shared" si="90"/>
        <v/>
      </c>
      <c r="AR401" s="222" t="str">
        <f t="shared" si="91"/>
        <v/>
      </c>
      <c r="AS401" s="665" t="str">
        <f t="shared" si="92"/>
        <v/>
      </c>
      <c r="AT401" s="665">
        <f>SUM($AS$1:AS401)</f>
        <v>7</v>
      </c>
      <c r="AU401" s="665" t="s">
        <v>666</v>
      </c>
      <c r="AV401" s="665">
        <f t="shared" si="84"/>
        <v>0</v>
      </c>
      <c r="AW401" s="666">
        <v>0</v>
      </c>
      <c r="AX401" s="665">
        <v>421</v>
      </c>
      <c r="AY401" s="665">
        <v>401</v>
      </c>
      <c r="AZ401" s="222" t="str">
        <f t="shared" si="93"/>
        <v/>
      </c>
      <c r="BA401" s="222" t="e">
        <f>VLOOKUP(AZ401,'Price list'!AM:AN,2,FALSE)</f>
        <v>#N/A</v>
      </c>
      <c r="BB401" s="222" t="str">
        <f>IF(ISERROR(VLOOKUP(BA401,'Commande Export 2023'!AC:AG,5,FALSE)),"",VLOOKUP(BA401,'Commande Export 2023'!AC:AG,5,FALSE))</f>
        <v/>
      </c>
      <c r="BC401" s="222" t="str">
        <f t="shared" si="94"/>
        <v>Ouest Batteries</v>
      </c>
    </row>
    <row r="402" spans="28:55" x14ac:dyDescent="0.35">
      <c r="AB402" s="245" t="s">
        <v>1169</v>
      </c>
      <c r="AH402" s="232" t="s">
        <v>667</v>
      </c>
      <c r="AI402" s="222" t="str">
        <f t="shared" si="85"/>
        <v>Commande 4</v>
      </c>
      <c r="AJ402" s="222" t="str">
        <f t="shared" si="86"/>
        <v>P0402</v>
      </c>
      <c r="AK402" s="222" t="e">
        <f>'Commande Export 2023'!AF403</f>
        <v>#N/A</v>
      </c>
      <c r="AL402" s="222" t="str">
        <f t="shared" si="87"/>
        <v>Ouest BatteriesCommande 4</v>
      </c>
      <c r="AM402" s="222" t="e">
        <f>VLOOKUP(AL402,'Commande Export 2023'!AC:AF,4,FALSE)</f>
        <v>#N/A</v>
      </c>
      <c r="AN402" s="222" t="e">
        <f t="shared" si="88"/>
        <v>#N/A</v>
      </c>
      <c r="AO402" s="222" t="str">
        <f t="shared" si="89"/>
        <v/>
      </c>
      <c r="AP402" s="222" t="e">
        <f>VLOOKUP(AO402,'Price list'!AO:AP,2,FALSE)</f>
        <v>#N/A</v>
      </c>
      <c r="AQ402" s="222" t="str">
        <f t="shared" si="90"/>
        <v/>
      </c>
      <c r="AR402" s="222" t="str">
        <f t="shared" si="91"/>
        <v/>
      </c>
      <c r="AS402" s="665" t="str">
        <f t="shared" si="92"/>
        <v/>
      </c>
      <c r="AT402" s="665">
        <f>SUM($AS$1:AS402)</f>
        <v>7</v>
      </c>
      <c r="AU402" s="665" t="s">
        <v>667</v>
      </c>
      <c r="AV402" s="665">
        <f t="shared" si="84"/>
        <v>0</v>
      </c>
      <c r="AW402" s="666">
        <v>0</v>
      </c>
      <c r="AX402" s="665">
        <v>422</v>
      </c>
      <c r="AY402" s="665">
        <v>402</v>
      </c>
      <c r="AZ402" s="222" t="str">
        <f t="shared" si="93"/>
        <v/>
      </c>
      <c r="BA402" s="222" t="e">
        <f>VLOOKUP(AZ402,'Price list'!AM:AN,2,FALSE)</f>
        <v>#N/A</v>
      </c>
      <c r="BB402" s="222" t="str">
        <f>IF(ISERROR(VLOOKUP(BA402,'Commande Export 2023'!AC:AG,5,FALSE)),"",VLOOKUP(BA402,'Commande Export 2023'!AC:AG,5,FALSE))</f>
        <v/>
      </c>
      <c r="BC402" s="222" t="str">
        <f t="shared" si="94"/>
        <v>Ouest Batteries</v>
      </c>
    </row>
    <row r="403" spans="28:55" x14ac:dyDescent="0.35">
      <c r="AB403" s="245" t="s">
        <v>1169</v>
      </c>
      <c r="AH403" s="232" t="s">
        <v>668</v>
      </c>
      <c r="AI403" s="222" t="str">
        <f t="shared" si="85"/>
        <v>Commande 4</v>
      </c>
      <c r="AJ403" s="222" t="str">
        <f t="shared" si="86"/>
        <v>P0403</v>
      </c>
      <c r="AK403" s="222" t="e">
        <f>'Commande Export 2023'!AF404</f>
        <v>#N/A</v>
      </c>
      <c r="AL403" s="222" t="str">
        <f t="shared" si="87"/>
        <v>Ouest BatteriesCommande 4</v>
      </c>
      <c r="AM403" s="222" t="e">
        <f>VLOOKUP(AL403,'Commande Export 2023'!AC:AF,4,FALSE)</f>
        <v>#N/A</v>
      </c>
      <c r="AN403" s="222" t="e">
        <f t="shared" si="88"/>
        <v>#N/A</v>
      </c>
      <c r="AO403" s="222" t="str">
        <f t="shared" si="89"/>
        <v/>
      </c>
      <c r="AP403" s="222" t="e">
        <f>VLOOKUP(AO403,'Price list'!AO:AP,2,FALSE)</f>
        <v>#N/A</v>
      </c>
      <c r="AQ403" s="222" t="str">
        <f t="shared" si="90"/>
        <v/>
      </c>
      <c r="AR403" s="222" t="str">
        <f t="shared" si="91"/>
        <v/>
      </c>
      <c r="AS403" s="665" t="str">
        <f t="shared" si="92"/>
        <v/>
      </c>
      <c r="AT403" s="665">
        <f>SUM($AS$1:AS403)</f>
        <v>7</v>
      </c>
      <c r="AU403" s="665" t="s">
        <v>668</v>
      </c>
      <c r="AV403" s="665">
        <f t="shared" si="84"/>
        <v>0</v>
      </c>
      <c r="AW403" s="666">
        <v>0</v>
      </c>
      <c r="AX403" s="665">
        <v>423</v>
      </c>
      <c r="AY403" s="665">
        <v>403</v>
      </c>
      <c r="AZ403" s="222" t="str">
        <f t="shared" si="93"/>
        <v/>
      </c>
      <c r="BA403" s="222" t="e">
        <f>VLOOKUP(AZ403,'Price list'!AM:AN,2,FALSE)</f>
        <v>#N/A</v>
      </c>
      <c r="BB403" s="222" t="str">
        <f>IF(ISERROR(VLOOKUP(BA403,'Commande Export 2023'!AC:AG,5,FALSE)),"",VLOOKUP(BA403,'Commande Export 2023'!AC:AG,5,FALSE))</f>
        <v/>
      </c>
      <c r="BC403" s="222" t="str">
        <f t="shared" si="94"/>
        <v>Ouest Batteries</v>
      </c>
    </row>
    <row r="404" spans="28:55" x14ac:dyDescent="0.35">
      <c r="AB404" s="245" t="s">
        <v>1169</v>
      </c>
      <c r="AH404" s="232" t="s">
        <v>669</v>
      </c>
      <c r="AI404" s="222" t="str">
        <f t="shared" si="85"/>
        <v>Commande 4</v>
      </c>
      <c r="AJ404" s="222" t="str">
        <f t="shared" si="86"/>
        <v>P0404</v>
      </c>
      <c r="AK404" s="222" t="e">
        <f>'Commande Export 2023'!AF405</f>
        <v>#N/A</v>
      </c>
      <c r="AL404" s="222" t="str">
        <f t="shared" si="87"/>
        <v>Ouest BatteriesCommande 4</v>
      </c>
      <c r="AM404" s="222" t="e">
        <f>VLOOKUP(AL404,'Commande Export 2023'!AC:AF,4,FALSE)</f>
        <v>#N/A</v>
      </c>
      <c r="AN404" s="222" t="e">
        <f t="shared" si="88"/>
        <v>#N/A</v>
      </c>
      <c r="AO404" s="222" t="str">
        <f t="shared" si="89"/>
        <v/>
      </c>
      <c r="AP404" s="222" t="e">
        <f>VLOOKUP(AO404,'Price list'!AO:AP,2,FALSE)</f>
        <v>#N/A</v>
      </c>
      <c r="AQ404" s="222" t="str">
        <f t="shared" si="90"/>
        <v/>
      </c>
      <c r="AR404" s="222" t="str">
        <f t="shared" si="91"/>
        <v/>
      </c>
      <c r="AS404" s="665" t="str">
        <f t="shared" si="92"/>
        <v/>
      </c>
      <c r="AT404" s="665">
        <f>SUM($AS$1:AS404)</f>
        <v>7</v>
      </c>
      <c r="AU404" s="665" t="s">
        <v>669</v>
      </c>
      <c r="AV404" s="665">
        <f t="shared" si="84"/>
        <v>0</v>
      </c>
      <c r="AW404" s="666">
        <v>0</v>
      </c>
      <c r="AX404" s="665">
        <v>424</v>
      </c>
      <c r="AY404" s="665">
        <v>404</v>
      </c>
      <c r="AZ404" s="222" t="str">
        <f t="shared" si="93"/>
        <v/>
      </c>
      <c r="BA404" s="222" t="e">
        <f>VLOOKUP(AZ404,'Price list'!AM:AN,2,FALSE)</f>
        <v>#N/A</v>
      </c>
      <c r="BB404" s="222" t="str">
        <f>IF(ISERROR(VLOOKUP(BA404,'Commande Export 2023'!AC:AG,5,FALSE)),"",VLOOKUP(BA404,'Commande Export 2023'!AC:AG,5,FALSE))</f>
        <v/>
      </c>
      <c r="BC404" s="222" t="str">
        <f t="shared" si="94"/>
        <v>Ouest Batteries</v>
      </c>
    </row>
    <row r="405" spans="28:55" x14ac:dyDescent="0.35">
      <c r="AB405" s="245" t="s">
        <v>1169</v>
      </c>
      <c r="AH405" s="232" t="s">
        <v>670</v>
      </c>
      <c r="AI405" s="222" t="str">
        <f t="shared" si="85"/>
        <v>Commande 4</v>
      </c>
      <c r="AJ405" s="222" t="str">
        <f t="shared" si="86"/>
        <v>P0405</v>
      </c>
      <c r="AK405" s="222" t="e">
        <f>'Commande Export 2023'!AF406</f>
        <v>#N/A</v>
      </c>
      <c r="AL405" s="222" t="str">
        <f t="shared" si="87"/>
        <v>Ouest BatteriesCommande 4</v>
      </c>
      <c r="AM405" s="222" t="e">
        <f>VLOOKUP(AL405,'Commande Export 2023'!AC:AF,4,FALSE)</f>
        <v>#N/A</v>
      </c>
      <c r="AN405" s="222" t="e">
        <f t="shared" si="88"/>
        <v>#N/A</v>
      </c>
      <c r="AO405" s="222" t="str">
        <f t="shared" si="89"/>
        <v/>
      </c>
      <c r="AP405" s="222" t="e">
        <f>VLOOKUP(AO405,'Price list'!AO:AP,2,FALSE)</f>
        <v>#N/A</v>
      </c>
      <c r="AQ405" s="222" t="str">
        <f t="shared" si="90"/>
        <v/>
      </c>
      <c r="AR405" s="222" t="str">
        <f t="shared" si="91"/>
        <v/>
      </c>
      <c r="AS405" s="665" t="str">
        <f t="shared" si="92"/>
        <v/>
      </c>
      <c r="AT405" s="665">
        <f>SUM($AS$1:AS405)</f>
        <v>7</v>
      </c>
      <c r="AU405" s="665" t="s">
        <v>670</v>
      </c>
      <c r="AV405" s="665">
        <f t="shared" si="84"/>
        <v>0</v>
      </c>
      <c r="AW405" s="666">
        <v>0</v>
      </c>
      <c r="AX405" s="665">
        <v>425</v>
      </c>
      <c r="AY405" s="665">
        <v>405</v>
      </c>
      <c r="AZ405" s="222" t="str">
        <f t="shared" si="93"/>
        <v/>
      </c>
      <c r="BA405" s="222" t="e">
        <f>VLOOKUP(AZ405,'Price list'!AM:AN,2,FALSE)</f>
        <v>#N/A</v>
      </c>
      <c r="BB405" s="222" t="str">
        <f>IF(ISERROR(VLOOKUP(BA405,'Commande Export 2023'!AC:AG,5,FALSE)),"",VLOOKUP(BA405,'Commande Export 2023'!AC:AG,5,FALSE))</f>
        <v/>
      </c>
      <c r="BC405" s="222" t="str">
        <f t="shared" si="94"/>
        <v>Ouest Batteries</v>
      </c>
    </row>
    <row r="406" spans="28:55" x14ac:dyDescent="0.35">
      <c r="AB406" s="245" t="s">
        <v>1169</v>
      </c>
      <c r="AH406" s="232" t="s">
        <v>671</v>
      </c>
      <c r="AI406" s="222" t="str">
        <f t="shared" si="85"/>
        <v>Commande 4</v>
      </c>
      <c r="AJ406" s="222" t="str">
        <f t="shared" si="86"/>
        <v>P0406</v>
      </c>
      <c r="AK406" s="222" t="e">
        <f>'Commande Export 2023'!AF407</f>
        <v>#N/A</v>
      </c>
      <c r="AL406" s="222" t="str">
        <f t="shared" si="87"/>
        <v>Ouest BatteriesCommande 4</v>
      </c>
      <c r="AM406" s="222" t="e">
        <f>VLOOKUP(AL406,'Commande Export 2023'!AC:AF,4,FALSE)</f>
        <v>#N/A</v>
      </c>
      <c r="AN406" s="222" t="e">
        <f t="shared" si="88"/>
        <v>#N/A</v>
      </c>
      <c r="AO406" s="222" t="str">
        <f t="shared" si="89"/>
        <v/>
      </c>
      <c r="AP406" s="222" t="e">
        <f>VLOOKUP(AO406,'Price list'!AO:AP,2,FALSE)</f>
        <v>#N/A</v>
      </c>
      <c r="AQ406" s="222" t="str">
        <f t="shared" si="90"/>
        <v/>
      </c>
      <c r="AR406" s="222" t="str">
        <f t="shared" si="91"/>
        <v/>
      </c>
      <c r="AS406" s="665" t="str">
        <f t="shared" si="92"/>
        <v/>
      </c>
      <c r="AT406" s="665">
        <f>SUM($AS$1:AS406)</f>
        <v>7</v>
      </c>
      <c r="AU406" s="665" t="s">
        <v>671</v>
      </c>
      <c r="AV406" s="665">
        <f t="shared" si="84"/>
        <v>0</v>
      </c>
      <c r="AW406" s="666">
        <v>0</v>
      </c>
      <c r="AX406" s="665">
        <v>426</v>
      </c>
      <c r="AY406" s="665">
        <v>406</v>
      </c>
      <c r="AZ406" s="222" t="str">
        <f t="shared" si="93"/>
        <v/>
      </c>
      <c r="BA406" s="222" t="e">
        <f>VLOOKUP(AZ406,'Price list'!AM:AN,2,FALSE)</f>
        <v>#N/A</v>
      </c>
      <c r="BB406" s="222" t="str">
        <f>IF(ISERROR(VLOOKUP(BA406,'Commande Export 2023'!AC:AG,5,FALSE)),"",VLOOKUP(BA406,'Commande Export 2023'!AC:AG,5,FALSE))</f>
        <v/>
      </c>
      <c r="BC406" s="222" t="str">
        <f t="shared" si="94"/>
        <v>Ouest Batteries</v>
      </c>
    </row>
    <row r="407" spans="28:55" x14ac:dyDescent="0.35">
      <c r="AB407" s="245" t="s">
        <v>1169</v>
      </c>
      <c r="AH407" s="232" t="s">
        <v>672</v>
      </c>
      <c r="AI407" s="222" t="str">
        <f t="shared" si="85"/>
        <v>Commande 4</v>
      </c>
      <c r="AJ407" s="222" t="str">
        <f t="shared" si="86"/>
        <v>P0407</v>
      </c>
      <c r="AK407" s="222" t="e">
        <f>'Commande Export 2023'!AF408</f>
        <v>#N/A</v>
      </c>
      <c r="AL407" s="222" t="str">
        <f t="shared" si="87"/>
        <v>Ouest BatteriesCommande 4</v>
      </c>
      <c r="AM407" s="222" t="e">
        <f>VLOOKUP(AL407,'Commande Export 2023'!AC:AF,4,FALSE)</f>
        <v>#N/A</v>
      </c>
      <c r="AN407" s="222" t="e">
        <f t="shared" si="88"/>
        <v>#N/A</v>
      </c>
      <c r="AO407" s="222" t="str">
        <f t="shared" si="89"/>
        <v/>
      </c>
      <c r="AP407" s="222" t="e">
        <f>VLOOKUP(AO407,'Price list'!AO:AP,2,FALSE)</f>
        <v>#N/A</v>
      </c>
      <c r="AQ407" s="222" t="str">
        <f t="shared" si="90"/>
        <v/>
      </c>
      <c r="AR407" s="222" t="str">
        <f t="shared" si="91"/>
        <v/>
      </c>
      <c r="AS407" s="665" t="str">
        <f t="shared" si="92"/>
        <v/>
      </c>
      <c r="AT407" s="665">
        <f>SUM($AS$1:AS407)</f>
        <v>7</v>
      </c>
      <c r="AU407" s="665" t="s">
        <v>672</v>
      </c>
      <c r="AV407" s="665">
        <f t="shared" si="84"/>
        <v>0</v>
      </c>
      <c r="AW407" s="666">
        <v>0</v>
      </c>
      <c r="AX407" s="665">
        <v>427</v>
      </c>
      <c r="AY407" s="665">
        <v>407</v>
      </c>
      <c r="AZ407" s="222" t="str">
        <f t="shared" si="93"/>
        <v/>
      </c>
      <c r="BA407" s="222" t="e">
        <f>VLOOKUP(AZ407,'Price list'!AM:AN,2,FALSE)</f>
        <v>#N/A</v>
      </c>
      <c r="BB407" s="222" t="str">
        <f>IF(ISERROR(VLOOKUP(BA407,'Commande Export 2023'!AC:AG,5,FALSE)),"",VLOOKUP(BA407,'Commande Export 2023'!AC:AG,5,FALSE))</f>
        <v/>
      </c>
      <c r="BC407" s="222" t="str">
        <f t="shared" si="94"/>
        <v>Ouest Batteries</v>
      </c>
    </row>
    <row r="408" spans="28:55" x14ac:dyDescent="0.35">
      <c r="AB408" s="245" t="s">
        <v>1169</v>
      </c>
      <c r="AH408" s="232" t="s">
        <v>673</v>
      </c>
      <c r="AI408" s="222" t="str">
        <f t="shared" si="85"/>
        <v>Commande 4</v>
      </c>
      <c r="AJ408" s="222" t="str">
        <f t="shared" si="86"/>
        <v>P0408</v>
      </c>
      <c r="AK408" s="222" t="e">
        <f>'Commande Export 2023'!AF409</f>
        <v>#N/A</v>
      </c>
      <c r="AL408" s="222" t="str">
        <f t="shared" si="87"/>
        <v>Ouest BatteriesCommande 4</v>
      </c>
      <c r="AM408" s="222" t="e">
        <f>VLOOKUP(AL408,'Commande Export 2023'!AC:AF,4,FALSE)</f>
        <v>#N/A</v>
      </c>
      <c r="AN408" s="222" t="e">
        <f t="shared" si="88"/>
        <v>#N/A</v>
      </c>
      <c r="AO408" s="222" t="str">
        <f t="shared" si="89"/>
        <v/>
      </c>
      <c r="AP408" s="222" t="e">
        <f>VLOOKUP(AO408,'Price list'!AO:AP,2,FALSE)</f>
        <v>#N/A</v>
      </c>
      <c r="AQ408" s="222" t="str">
        <f t="shared" si="90"/>
        <v/>
      </c>
      <c r="AR408" s="222" t="str">
        <f t="shared" si="91"/>
        <v/>
      </c>
      <c r="AS408" s="665" t="str">
        <f t="shared" si="92"/>
        <v/>
      </c>
      <c r="AT408" s="665">
        <f>SUM($AS$1:AS408)</f>
        <v>7</v>
      </c>
      <c r="AU408" s="665" t="s">
        <v>673</v>
      </c>
      <c r="AV408" s="665">
        <f t="shared" si="84"/>
        <v>0</v>
      </c>
      <c r="AW408" s="666">
        <v>0</v>
      </c>
      <c r="AX408" s="665">
        <v>428</v>
      </c>
      <c r="AY408" s="665">
        <v>408</v>
      </c>
      <c r="AZ408" s="222" t="str">
        <f t="shared" si="93"/>
        <v/>
      </c>
      <c r="BA408" s="222" t="e">
        <f>VLOOKUP(AZ408,'Price list'!AM:AN,2,FALSE)</f>
        <v>#N/A</v>
      </c>
      <c r="BB408" s="222" t="str">
        <f>IF(ISERROR(VLOOKUP(BA408,'Commande Export 2023'!AC:AG,5,FALSE)),"",VLOOKUP(BA408,'Commande Export 2023'!AC:AG,5,FALSE))</f>
        <v/>
      </c>
      <c r="BC408" s="222" t="str">
        <f t="shared" si="94"/>
        <v>Ouest Batteries</v>
      </c>
    </row>
    <row r="409" spans="28:55" x14ac:dyDescent="0.35">
      <c r="AB409" s="245" t="s">
        <v>1169</v>
      </c>
      <c r="AH409" s="232" t="s">
        <v>674</v>
      </c>
      <c r="AI409" s="222" t="str">
        <f t="shared" si="85"/>
        <v>Commande 4</v>
      </c>
      <c r="AJ409" s="222" t="str">
        <f t="shared" si="86"/>
        <v>P0409</v>
      </c>
      <c r="AK409" s="222" t="e">
        <f>'Commande Export 2023'!AF410</f>
        <v>#N/A</v>
      </c>
      <c r="AL409" s="222" t="str">
        <f t="shared" si="87"/>
        <v>Ouest BatteriesCommande 4</v>
      </c>
      <c r="AM409" s="222" t="e">
        <f>VLOOKUP(AL409,'Commande Export 2023'!AC:AF,4,FALSE)</f>
        <v>#N/A</v>
      </c>
      <c r="AN409" s="222" t="e">
        <f t="shared" si="88"/>
        <v>#N/A</v>
      </c>
      <c r="AO409" s="222" t="str">
        <f t="shared" si="89"/>
        <v/>
      </c>
      <c r="AP409" s="222" t="e">
        <f>VLOOKUP(AO409,'Price list'!AO:AP,2,FALSE)</f>
        <v>#N/A</v>
      </c>
      <c r="AQ409" s="222" t="str">
        <f t="shared" si="90"/>
        <v/>
      </c>
      <c r="AR409" s="222" t="str">
        <f t="shared" si="91"/>
        <v/>
      </c>
      <c r="AS409" s="665" t="str">
        <f t="shared" si="92"/>
        <v/>
      </c>
      <c r="AT409" s="665">
        <f>SUM($AS$1:AS409)</f>
        <v>7</v>
      </c>
      <c r="AU409" s="665" t="s">
        <v>674</v>
      </c>
      <c r="AV409" s="665">
        <f t="shared" si="84"/>
        <v>0</v>
      </c>
      <c r="AW409" s="666">
        <v>0</v>
      </c>
      <c r="AX409" s="665">
        <v>429</v>
      </c>
      <c r="AY409" s="665">
        <v>409</v>
      </c>
      <c r="AZ409" s="222" t="str">
        <f t="shared" si="93"/>
        <v/>
      </c>
      <c r="BA409" s="222" t="e">
        <f>VLOOKUP(AZ409,'Price list'!AM:AN,2,FALSE)</f>
        <v>#N/A</v>
      </c>
      <c r="BB409" s="222" t="str">
        <f>IF(ISERROR(VLOOKUP(BA409,'Commande Export 2023'!AC:AG,5,FALSE)),"",VLOOKUP(BA409,'Commande Export 2023'!AC:AG,5,FALSE))</f>
        <v/>
      </c>
      <c r="BC409" s="222" t="str">
        <f t="shared" si="94"/>
        <v>Ouest Batteries</v>
      </c>
    </row>
    <row r="410" spans="28:55" x14ac:dyDescent="0.35">
      <c r="AB410" s="245" t="s">
        <v>1169</v>
      </c>
      <c r="AH410" s="232" t="s">
        <v>675</v>
      </c>
      <c r="AI410" s="222" t="str">
        <f t="shared" si="85"/>
        <v>Commande 4</v>
      </c>
      <c r="AJ410" s="222" t="str">
        <f t="shared" si="86"/>
        <v>P0410</v>
      </c>
      <c r="AK410" s="222" t="e">
        <f>'Commande Export 2023'!AF411</f>
        <v>#N/A</v>
      </c>
      <c r="AL410" s="222" t="str">
        <f t="shared" si="87"/>
        <v>Ouest BatteriesCommande 4</v>
      </c>
      <c r="AM410" s="222" t="e">
        <f>VLOOKUP(AL410,'Commande Export 2023'!AC:AF,4,FALSE)</f>
        <v>#N/A</v>
      </c>
      <c r="AN410" s="222" t="e">
        <f t="shared" si="88"/>
        <v>#N/A</v>
      </c>
      <c r="AO410" s="222" t="str">
        <f t="shared" si="89"/>
        <v/>
      </c>
      <c r="AP410" s="222" t="e">
        <f>VLOOKUP(AO410,'Price list'!AO:AP,2,FALSE)</f>
        <v>#N/A</v>
      </c>
      <c r="AQ410" s="222" t="str">
        <f t="shared" si="90"/>
        <v/>
      </c>
      <c r="AR410" s="222" t="str">
        <f t="shared" si="91"/>
        <v/>
      </c>
      <c r="AS410" s="665" t="str">
        <f t="shared" si="92"/>
        <v/>
      </c>
      <c r="AT410" s="665">
        <f>SUM($AS$1:AS410)</f>
        <v>7</v>
      </c>
      <c r="AU410" s="665" t="s">
        <v>675</v>
      </c>
      <c r="AV410" s="665">
        <f t="shared" si="84"/>
        <v>0</v>
      </c>
      <c r="AW410" s="666">
        <v>0</v>
      </c>
      <c r="AX410" s="665">
        <v>430</v>
      </c>
      <c r="AY410" s="665">
        <v>410</v>
      </c>
      <c r="AZ410" s="222" t="str">
        <f t="shared" si="93"/>
        <v/>
      </c>
      <c r="BA410" s="222" t="e">
        <f>VLOOKUP(AZ410,'Price list'!AM:AN,2,FALSE)</f>
        <v>#N/A</v>
      </c>
      <c r="BB410" s="222" t="str">
        <f>IF(ISERROR(VLOOKUP(BA410,'Commande Export 2023'!AC:AG,5,FALSE)),"",VLOOKUP(BA410,'Commande Export 2023'!AC:AG,5,FALSE))</f>
        <v/>
      </c>
      <c r="BC410" s="222" t="str">
        <f t="shared" si="94"/>
        <v>Ouest Batteries</v>
      </c>
    </row>
    <row r="411" spans="28:55" x14ac:dyDescent="0.35">
      <c r="AB411" s="245" t="s">
        <v>1169</v>
      </c>
      <c r="AH411" s="232" t="s">
        <v>676</v>
      </c>
      <c r="AI411" s="222" t="str">
        <f t="shared" si="85"/>
        <v>Commande 4</v>
      </c>
      <c r="AJ411" s="222" t="str">
        <f t="shared" si="86"/>
        <v>P0411</v>
      </c>
      <c r="AK411" s="222" t="e">
        <f>'Commande Export 2023'!AF412</f>
        <v>#N/A</v>
      </c>
      <c r="AL411" s="222" t="str">
        <f t="shared" si="87"/>
        <v>Ouest BatteriesCommande 4</v>
      </c>
      <c r="AM411" s="222" t="e">
        <f>VLOOKUP(AL411,'Commande Export 2023'!AC:AF,4,FALSE)</f>
        <v>#N/A</v>
      </c>
      <c r="AN411" s="222" t="e">
        <f t="shared" si="88"/>
        <v>#N/A</v>
      </c>
      <c r="AO411" s="222" t="str">
        <f t="shared" si="89"/>
        <v/>
      </c>
      <c r="AP411" s="222" t="e">
        <f>VLOOKUP(AO411,'Price list'!AO:AP,2,FALSE)</f>
        <v>#N/A</v>
      </c>
      <c r="AQ411" s="222" t="str">
        <f t="shared" si="90"/>
        <v/>
      </c>
      <c r="AR411" s="222" t="str">
        <f t="shared" si="91"/>
        <v/>
      </c>
      <c r="AS411" s="665" t="str">
        <f t="shared" si="92"/>
        <v/>
      </c>
      <c r="AT411" s="665">
        <f>SUM($AS$1:AS411)</f>
        <v>7</v>
      </c>
      <c r="AU411" s="665" t="s">
        <v>676</v>
      </c>
      <c r="AV411" s="665">
        <f t="shared" si="84"/>
        <v>0</v>
      </c>
      <c r="AW411" s="666">
        <v>0</v>
      </c>
      <c r="AX411" s="665">
        <v>431</v>
      </c>
      <c r="AY411" s="665">
        <v>411</v>
      </c>
      <c r="AZ411" s="222" t="str">
        <f t="shared" si="93"/>
        <v/>
      </c>
      <c r="BA411" s="222" t="e">
        <f>VLOOKUP(AZ411,'Price list'!AM:AN,2,FALSE)</f>
        <v>#N/A</v>
      </c>
      <c r="BB411" s="222" t="str">
        <f>IF(ISERROR(VLOOKUP(BA411,'Commande Export 2023'!AC:AG,5,FALSE)),"",VLOOKUP(BA411,'Commande Export 2023'!AC:AG,5,FALSE))</f>
        <v/>
      </c>
      <c r="BC411" s="222" t="str">
        <f t="shared" si="94"/>
        <v>Ouest Batteries</v>
      </c>
    </row>
    <row r="412" spans="28:55" x14ac:dyDescent="0.35">
      <c r="AB412" s="245" t="s">
        <v>1169</v>
      </c>
      <c r="AH412" s="232" t="s">
        <v>677</v>
      </c>
      <c r="AI412" s="222" t="str">
        <f t="shared" si="85"/>
        <v>Commande 4</v>
      </c>
      <c r="AJ412" s="222" t="str">
        <f t="shared" si="86"/>
        <v>P0412</v>
      </c>
      <c r="AK412" s="222" t="e">
        <f>'Commande Export 2023'!AF413</f>
        <v>#N/A</v>
      </c>
      <c r="AL412" s="222" t="str">
        <f t="shared" si="87"/>
        <v>Ouest BatteriesCommande 4</v>
      </c>
      <c r="AM412" s="222" t="e">
        <f>VLOOKUP(AL412,'Commande Export 2023'!AC:AF,4,FALSE)</f>
        <v>#N/A</v>
      </c>
      <c r="AN412" s="222" t="e">
        <f t="shared" si="88"/>
        <v>#N/A</v>
      </c>
      <c r="AO412" s="222" t="str">
        <f t="shared" si="89"/>
        <v/>
      </c>
      <c r="AP412" s="222" t="e">
        <f>VLOOKUP(AO412,'Price list'!AO:AP,2,FALSE)</f>
        <v>#N/A</v>
      </c>
      <c r="AQ412" s="222" t="str">
        <f t="shared" si="90"/>
        <v/>
      </c>
      <c r="AR412" s="222" t="str">
        <f t="shared" si="91"/>
        <v/>
      </c>
      <c r="AS412" s="665" t="str">
        <f t="shared" si="92"/>
        <v/>
      </c>
      <c r="AT412" s="665">
        <f>SUM($AS$1:AS412)</f>
        <v>7</v>
      </c>
      <c r="AU412" s="665" t="s">
        <v>677</v>
      </c>
      <c r="AV412" s="665">
        <f t="shared" si="84"/>
        <v>0</v>
      </c>
      <c r="AW412" s="666">
        <v>0</v>
      </c>
      <c r="AX412" s="665">
        <v>432</v>
      </c>
      <c r="AY412" s="665">
        <v>412</v>
      </c>
      <c r="AZ412" s="222" t="str">
        <f t="shared" si="93"/>
        <v/>
      </c>
      <c r="BA412" s="222" t="e">
        <f>VLOOKUP(AZ412,'Price list'!AM:AN,2,FALSE)</f>
        <v>#N/A</v>
      </c>
      <c r="BB412" s="222" t="str">
        <f>IF(ISERROR(VLOOKUP(BA412,'Commande Export 2023'!AC:AG,5,FALSE)),"",VLOOKUP(BA412,'Commande Export 2023'!AC:AG,5,FALSE))</f>
        <v/>
      </c>
      <c r="BC412" s="222" t="str">
        <f t="shared" si="94"/>
        <v>Ouest Batteries</v>
      </c>
    </row>
    <row r="413" spans="28:55" x14ac:dyDescent="0.35">
      <c r="AB413" s="245" t="s">
        <v>1169</v>
      </c>
      <c r="AH413" s="232" t="s">
        <v>678</v>
      </c>
      <c r="AI413" s="222" t="str">
        <f t="shared" si="85"/>
        <v>Commande 4</v>
      </c>
      <c r="AJ413" s="222" t="str">
        <f t="shared" si="86"/>
        <v>P0413</v>
      </c>
      <c r="AK413" s="222" t="e">
        <f>'Commande Export 2023'!AF414</f>
        <v>#N/A</v>
      </c>
      <c r="AL413" s="222" t="str">
        <f t="shared" si="87"/>
        <v>Ouest BatteriesCommande 4</v>
      </c>
      <c r="AM413" s="222" t="e">
        <f>VLOOKUP(AL413,'Commande Export 2023'!AC:AF,4,FALSE)</f>
        <v>#N/A</v>
      </c>
      <c r="AN413" s="222" t="e">
        <f t="shared" si="88"/>
        <v>#N/A</v>
      </c>
      <c r="AO413" s="222" t="str">
        <f t="shared" si="89"/>
        <v/>
      </c>
      <c r="AP413" s="222" t="e">
        <f>VLOOKUP(AO413,'Price list'!AO:AP,2,FALSE)</f>
        <v>#N/A</v>
      </c>
      <c r="AQ413" s="222" t="str">
        <f t="shared" si="90"/>
        <v/>
      </c>
      <c r="AR413" s="222" t="str">
        <f t="shared" si="91"/>
        <v/>
      </c>
      <c r="AS413" s="665" t="str">
        <f t="shared" si="92"/>
        <v/>
      </c>
      <c r="AT413" s="665">
        <f>SUM($AS$1:AS413)</f>
        <v>7</v>
      </c>
      <c r="AU413" s="665" t="s">
        <v>678</v>
      </c>
      <c r="AV413" s="665">
        <f t="shared" si="84"/>
        <v>0</v>
      </c>
      <c r="AW413" s="666">
        <v>0</v>
      </c>
      <c r="AX413" s="665">
        <v>433</v>
      </c>
      <c r="AY413" s="665">
        <v>413</v>
      </c>
      <c r="AZ413" s="222" t="str">
        <f t="shared" si="93"/>
        <v/>
      </c>
      <c r="BA413" s="222" t="e">
        <f>VLOOKUP(AZ413,'Price list'!AM:AN,2,FALSE)</f>
        <v>#N/A</v>
      </c>
      <c r="BB413" s="222" t="str">
        <f>IF(ISERROR(VLOOKUP(BA413,'Commande Export 2023'!AC:AG,5,FALSE)),"",VLOOKUP(BA413,'Commande Export 2023'!AC:AG,5,FALSE))</f>
        <v/>
      </c>
      <c r="BC413" s="222" t="str">
        <f t="shared" si="94"/>
        <v>Ouest Batteries</v>
      </c>
    </row>
    <row r="414" spans="28:55" x14ac:dyDescent="0.35">
      <c r="AB414" s="245" t="s">
        <v>1169</v>
      </c>
      <c r="AH414" s="232" t="s">
        <v>679</v>
      </c>
      <c r="AI414" s="222" t="str">
        <f t="shared" si="85"/>
        <v>Commande 4</v>
      </c>
      <c r="AJ414" s="222" t="str">
        <f t="shared" si="86"/>
        <v>P0414</v>
      </c>
      <c r="AK414" s="222" t="e">
        <f>'Commande Export 2023'!AF415</f>
        <v>#N/A</v>
      </c>
      <c r="AL414" s="222" t="str">
        <f t="shared" si="87"/>
        <v>Ouest BatteriesCommande 4</v>
      </c>
      <c r="AM414" s="222" t="e">
        <f>VLOOKUP(AL414,'Commande Export 2023'!AC:AF,4,FALSE)</f>
        <v>#N/A</v>
      </c>
      <c r="AN414" s="222" t="e">
        <f t="shared" si="88"/>
        <v>#N/A</v>
      </c>
      <c r="AO414" s="222" t="str">
        <f t="shared" si="89"/>
        <v/>
      </c>
      <c r="AP414" s="222" t="e">
        <f>VLOOKUP(AO414,'Price list'!AO:AP,2,FALSE)</f>
        <v>#N/A</v>
      </c>
      <c r="AQ414" s="222" t="str">
        <f t="shared" si="90"/>
        <v/>
      </c>
      <c r="AR414" s="222" t="str">
        <f t="shared" si="91"/>
        <v/>
      </c>
      <c r="AS414" s="665" t="str">
        <f t="shared" si="92"/>
        <v/>
      </c>
      <c r="AT414" s="665">
        <f>SUM($AS$1:AS414)</f>
        <v>7</v>
      </c>
      <c r="AU414" s="665" t="s">
        <v>679</v>
      </c>
      <c r="AV414" s="665">
        <f t="shared" si="84"/>
        <v>0</v>
      </c>
      <c r="AW414" s="666">
        <v>0</v>
      </c>
      <c r="AX414" s="665">
        <v>434</v>
      </c>
      <c r="AY414" s="665">
        <v>414</v>
      </c>
      <c r="AZ414" s="222" t="str">
        <f t="shared" si="93"/>
        <v/>
      </c>
      <c r="BA414" s="222" t="e">
        <f>VLOOKUP(AZ414,'Price list'!AM:AN,2,FALSE)</f>
        <v>#N/A</v>
      </c>
      <c r="BB414" s="222" t="str">
        <f>IF(ISERROR(VLOOKUP(BA414,'Commande Export 2023'!AC:AG,5,FALSE)),"",VLOOKUP(BA414,'Commande Export 2023'!AC:AG,5,FALSE))</f>
        <v/>
      </c>
      <c r="BC414" s="222" t="str">
        <f t="shared" si="94"/>
        <v>Ouest Batteries</v>
      </c>
    </row>
    <row r="415" spans="28:55" x14ac:dyDescent="0.35">
      <c r="AB415" s="245" t="s">
        <v>1169</v>
      </c>
      <c r="AH415" s="232" t="s">
        <v>680</v>
      </c>
      <c r="AI415" s="222" t="str">
        <f t="shared" si="85"/>
        <v>Commande 4</v>
      </c>
      <c r="AJ415" s="222" t="str">
        <f t="shared" si="86"/>
        <v>P0415</v>
      </c>
      <c r="AK415" s="222" t="e">
        <f>'Commande Export 2023'!AF416</f>
        <v>#N/A</v>
      </c>
      <c r="AL415" s="222" t="str">
        <f t="shared" si="87"/>
        <v>Ouest BatteriesCommande 4</v>
      </c>
      <c r="AM415" s="222" t="e">
        <f>VLOOKUP(AL415,'Commande Export 2023'!AC:AF,4,FALSE)</f>
        <v>#N/A</v>
      </c>
      <c r="AN415" s="222" t="e">
        <f t="shared" si="88"/>
        <v>#N/A</v>
      </c>
      <c r="AO415" s="222" t="str">
        <f t="shared" si="89"/>
        <v/>
      </c>
      <c r="AP415" s="222" t="e">
        <f>VLOOKUP(AO415,'Price list'!AO:AP,2,FALSE)</f>
        <v>#N/A</v>
      </c>
      <c r="AQ415" s="222" t="str">
        <f t="shared" si="90"/>
        <v/>
      </c>
      <c r="AR415" s="222" t="str">
        <f t="shared" si="91"/>
        <v/>
      </c>
      <c r="AS415" s="665" t="str">
        <f t="shared" si="92"/>
        <v/>
      </c>
      <c r="AT415" s="665">
        <f>SUM($AS$1:AS415)</f>
        <v>7</v>
      </c>
      <c r="AU415" s="665" t="s">
        <v>680</v>
      </c>
      <c r="AV415" s="665">
        <f t="shared" si="84"/>
        <v>0</v>
      </c>
      <c r="AW415" s="666">
        <v>0</v>
      </c>
      <c r="AX415" s="665">
        <v>435</v>
      </c>
      <c r="AY415" s="665">
        <v>415</v>
      </c>
      <c r="AZ415" s="222" t="str">
        <f t="shared" si="93"/>
        <v/>
      </c>
      <c r="BA415" s="222" t="e">
        <f>VLOOKUP(AZ415,'Price list'!AM:AN,2,FALSE)</f>
        <v>#N/A</v>
      </c>
      <c r="BB415" s="222" t="str">
        <f>IF(ISERROR(VLOOKUP(BA415,'Commande Export 2023'!AC:AG,5,FALSE)),"",VLOOKUP(BA415,'Commande Export 2023'!AC:AG,5,FALSE))</f>
        <v/>
      </c>
      <c r="BC415" s="222" t="str">
        <f t="shared" si="94"/>
        <v>Ouest Batteries</v>
      </c>
    </row>
    <row r="416" spans="28:55" x14ac:dyDescent="0.35">
      <c r="AB416" s="245" t="s">
        <v>1169</v>
      </c>
      <c r="AH416" s="232" t="s">
        <v>681</v>
      </c>
      <c r="AI416" s="222" t="str">
        <f t="shared" si="85"/>
        <v>Commande 4</v>
      </c>
      <c r="AJ416" s="222" t="str">
        <f t="shared" si="86"/>
        <v>P0416</v>
      </c>
      <c r="AK416" s="222" t="e">
        <f>'Commande Export 2023'!AF417</f>
        <v>#N/A</v>
      </c>
      <c r="AL416" s="222" t="str">
        <f t="shared" si="87"/>
        <v>Ouest BatteriesCommande 4</v>
      </c>
      <c r="AM416" s="222" t="e">
        <f>VLOOKUP(AL416,'Commande Export 2023'!AC:AF,4,FALSE)</f>
        <v>#N/A</v>
      </c>
      <c r="AN416" s="222" t="e">
        <f t="shared" si="88"/>
        <v>#N/A</v>
      </c>
      <c r="AO416" s="222" t="str">
        <f t="shared" si="89"/>
        <v/>
      </c>
      <c r="AP416" s="222" t="e">
        <f>VLOOKUP(AO416,'Price list'!AO:AP,2,FALSE)</f>
        <v>#N/A</v>
      </c>
      <c r="AQ416" s="222" t="str">
        <f t="shared" si="90"/>
        <v/>
      </c>
      <c r="AR416" s="222" t="str">
        <f t="shared" si="91"/>
        <v/>
      </c>
      <c r="AS416" s="665" t="str">
        <f t="shared" si="92"/>
        <v/>
      </c>
      <c r="AT416" s="665">
        <f>SUM($AS$1:AS416)</f>
        <v>7</v>
      </c>
      <c r="AU416" s="665" t="s">
        <v>681</v>
      </c>
      <c r="AV416" s="665">
        <f t="shared" si="84"/>
        <v>0</v>
      </c>
      <c r="AW416" s="666">
        <v>0</v>
      </c>
      <c r="AX416" s="665">
        <v>436</v>
      </c>
      <c r="AY416" s="665">
        <v>416</v>
      </c>
      <c r="AZ416" s="222" t="str">
        <f t="shared" si="93"/>
        <v/>
      </c>
      <c r="BA416" s="222" t="e">
        <f>VLOOKUP(AZ416,'Price list'!AM:AN,2,FALSE)</f>
        <v>#N/A</v>
      </c>
      <c r="BB416" s="222" t="str">
        <f>IF(ISERROR(VLOOKUP(BA416,'Commande Export 2023'!AC:AG,5,FALSE)),"",VLOOKUP(BA416,'Commande Export 2023'!AC:AG,5,FALSE))</f>
        <v/>
      </c>
      <c r="BC416" s="222" t="str">
        <f t="shared" si="94"/>
        <v>Ouest Batteries</v>
      </c>
    </row>
    <row r="417" spans="28:55" x14ac:dyDescent="0.35">
      <c r="AB417" s="245" t="s">
        <v>1169</v>
      </c>
      <c r="AH417" s="232" t="s">
        <v>682</v>
      </c>
      <c r="AI417" s="222" t="str">
        <f t="shared" si="85"/>
        <v>Commande 4</v>
      </c>
      <c r="AJ417" s="222" t="str">
        <f t="shared" si="86"/>
        <v>P0417</v>
      </c>
      <c r="AK417" s="222" t="e">
        <f>'Commande Export 2023'!AF418</f>
        <v>#N/A</v>
      </c>
      <c r="AL417" s="222" t="str">
        <f t="shared" si="87"/>
        <v>Ouest BatteriesCommande 4</v>
      </c>
      <c r="AM417" s="222" t="e">
        <f>VLOOKUP(AL417,'Commande Export 2023'!AC:AF,4,FALSE)</f>
        <v>#N/A</v>
      </c>
      <c r="AN417" s="222" t="e">
        <f t="shared" si="88"/>
        <v>#N/A</v>
      </c>
      <c r="AO417" s="222" t="str">
        <f t="shared" si="89"/>
        <v/>
      </c>
      <c r="AP417" s="222" t="e">
        <f>VLOOKUP(AO417,'Price list'!AO:AP,2,FALSE)</f>
        <v>#N/A</v>
      </c>
      <c r="AQ417" s="222" t="str">
        <f t="shared" si="90"/>
        <v/>
      </c>
      <c r="AR417" s="222" t="str">
        <f t="shared" si="91"/>
        <v/>
      </c>
      <c r="AS417" s="665" t="str">
        <f t="shared" si="92"/>
        <v/>
      </c>
      <c r="AT417" s="665">
        <f>SUM($AS$1:AS417)</f>
        <v>7</v>
      </c>
      <c r="AU417" s="665" t="s">
        <v>682</v>
      </c>
      <c r="AV417" s="665">
        <f t="shared" si="84"/>
        <v>0</v>
      </c>
      <c r="AW417" s="666">
        <v>0</v>
      </c>
      <c r="AX417" s="665">
        <v>437</v>
      </c>
      <c r="AY417" s="665">
        <v>417</v>
      </c>
      <c r="AZ417" s="222" t="str">
        <f t="shared" si="93"/>
        <v/>
      </c>
      <c r="BA417" s="222" t="e">
        <f>VLOOKUP(AZ417,'Price list'!AM:AN,2,FALSE)</f>
        <v>#N/A</v>
      </c>
      <c r="BB417" s="222" t="str">
        <f>IF(ISERROR(VLOOKUP(BA417,'Commande Export 2023'!AC:AG,5,FALSE)),"",VLOOKUP(BA417,'Commande Export 2023'!AC:AG,5,FALSE))</f>
        <v/>
      </c>
      <c r="BC417" s="222" t="str">
        <f t="shared" si="94"/>
        <v>Ouest Batteries</v>
      </c>
    </row>
    <row r="418" spans="28:55" x14ac:dyDescent="0.35">
      <c r="AB418" s="245" t="s">
        <v>1169</v>
      </c>
      <c r="AH418" s="232" t="s">
        <v>683</v>
      </c>
      <c r="AI418" s="222" t="str">
        <f t="shared" si="85"/>
        <v>Commande 4</v>
      </c>
      <c r="AJ418" s="222" t="str">
        <f t="shared" si="86"/>
        <v>P0418</v>
      </c>
      <c r="AK418" s="222" t="e">
        <f>'Commande Export 2023'!AF419</f>
        <v>#N/A</v>
      </c>
      <c r="AL418" s="222" t="str">
        <f t="shared" si="87"/>
        <v>Ouest BatteriesCommande 4</v>
      </c>
      <c r="AM418" s="222" t="e">
        <f>VLOOKUP(AL418,'Commande Export 2023'!AC:AF,4,FALSE)</f>
        <v>#N/A</v>
      </c>
      <c r="AN418" s="222" t="e">
        <f t="shared" si="88"/>
        <v>#N/A</v>
      </c>
      <c r="AO418" s="222" t="str">
        <f t="shared" si="89"/>
        <v/>
      </c>
      <c r="AP418" s="222" t="e">
        <f>VLOOKUP(AO418,'Price list'!AO:AP,2,FALSE)</f>
        <v>#N/A</v>
      </c>
      <c r="AQ418" s="222" t="str">
        <f t="shared" si="90"/>
        <v/>
      </c>
      <c r="AR418" s="222" t="str">
        <f t="shared" si="91"/>
        <v/>
      </c>
      <c r="AS418" s="665" t="str">
        <f t="shared" si="92"/>
        <v/>
      </c>
      <c r="AT418" s="665">
        <f>SUM($AS$1:AS418)</f>
        <v>7</v>
      </c>
      <c r="AU418" s="665" t="s">
        <v>683</v>
      </c>
      <c r="AV418" s="665">
        <f t="shared" si="84"/>
        <v>0</v>
      </c>
      <c r="AW418" s="666">
        <v>0</v>
      </c>
      <c r="AX418" s="665">
        <v>438</v>
      </c>
      <c r="AY418" s="665">
        <v>418</v>
      </c>
      <c r="AZ418" s="222" t="str">
        <f t="shared" si="93"/>
        <v/>
      </c>
      <c r="BA418" s="222" t="e">
        <f>VLOOKUP(AZ418,'Price list'!AM:AN,2,FALSE)</f>
        <v>#N/A</v>
      </c>
      <c r="BB418" s="222" t="str">
        <f>IF(ISERROR(VLOOKUP(BA418,'Commande Export 2023'!AC:AG,5,FALSE)),"",VLOOKUP(BA418,'Commande Export 2023'!AC:AG,5,FALSE))</f>
        <v/>
      </c>
      <c r="BC418" s="222" t="str">
        <f t="shared" si="94"/>
        <v>Ouest Batteries</v>
      </c>
    </row>
    <row r="419" spans="28:55" x14ac:dyDescent="0.35">
      <c r="AB419" s="245" t="s">
        <v>1169</v>
      </c>
      <c r="AH419" s="232" t="s">
        <v>684</v>
      </c>
      <c r="AI419" s="222" t="str">
        <f t="shared" si="85"/>
        <v>Commande 4</v>
      </c>
      <c r="AJ419" s="222" t="str">
        <f t="shared" si="86"/>
        <v>P0419</v>
      </c>
      <c r="AK419" s="222" t="e">
        <f>'Commande Export 2023'!AF420</f>
        <v>#N/A</v>
      </c>
      <c r="AL419" s="222" t="str">
        <f t="shared" si="87"/>
        <v>Ouest BatteriesCommande 4</v>
      </c>
      <c r="AM419" s="222" t="e">
        <f>VLOOKUP(AL419,'Commande Export 2023'!AC:AF,4,FALSE)</f>
        <v>#N/A</v>
      </c>
      <c r="AN419" s="222" t="e">
        <f t="shared" si="88"/>
        <v>#N/A</v>
      </c>
      <c r="AO419" s="222" t="str">
        <f t="shared" si="89"/>
        <v/>
      </c>
      <c r="AP419" s="222" t="e">
        <f>VLOOKUP(AO419,'Price list'!AO:AP,2,FALSE)</f>
        <v>#N/A</v>
      </c>
      <c r="AQ419" s="222" t="str">
        <f t="shared" si="90"/>
        <v/>
      </c>
      <c r="AR419" s="222" t="str">
        <f t="shared" si="91"/>
        <v/>
      </c>
      <c r="AS419" s="665" t="str">
        <f t="shared" si="92"/>
        <v/>
      </c>
      <c r="AT419" s="665">
        <f>SUM($AS$1:AS419)</f>
        <v>7</v>
      </c>
      <c r="AU419" s="665" t="s">
        <v>684</v>
      </c>
      <c r="AV419" s="665">
        <f t="shared" si="84"/>
        <v>0</v>
      </c>
      <c r="AW419" s="666">
        <v>0</v>
      </c>
      <c r="AX419" s="665">
        <v>439</v>
      </c>
      <c r="AY419" s="665">
        <v>419</v>
      </c>
      <c r="AZ419" s="222" t="str">
        <f t="shared" si="93"/>
        <v/>
      </c>
      <c r="BA419" s="222" t="e">
        <f>VLOOKUP(AZ419,'Price list'!AM:AN,2,FALSE)</f>
        <v>#N/A</v>
      </c>
      <c r="BB419" s="222" t="str">
        <f>IF(ISERROR(VLOOKUP(BA419,'Commande Export 2023'!AC:AG,5,FALSE)),"",VLOOKUP(BA419,'Commande Export 2023'!AC:AG,5,FALSE))</f>
        <v/>
      </c>
      <c r="BC419" s="222" t="str">
        <f t="shared" si="94"/>
        <v>Ouest Batteries</v>
      </c>
    </row>
    <row r="420" spans="28:55" x14ac:dyDescent="0.35">
      <c r="AB420" s="245" t="s">
        <v>1169</v>
      </c>
      <c r="AH420" s="232" t="s">
        <v>685</v>
      </c>
      <c r="AI420" s="222" t="str">
        <f t="shared" si="85"/>
        <v>Commande 4</v>
      </c>
      <c r="AJ420" s="222" t="str">
        <f t="shared" si="86"/>
        <v>P0420</v>
      </c>
      <c r="AK420" s="222" t="e">
        <f>'Commande Export 2023'!AF421</f>
        <v>#N/A</v>
      </c>
      <c r="AL420" s="222" t="str">
        <f t="shared" si="87"/>
        <v>Ouest BatteriesCommande 4</v>
      </c>
      <c r="AM420" s="222" t="e">
        <f>VLOOKUP(AL420,'Commande Export 2023'!AC:AF,4,FALSE)</f>
        <v>#N/A</v>
      </c>
      <c r="AN420" s="222" t="e">
        <f t="shared" si="88"/>
        <v>#N/A</v>
      </c>
      <c r="AO420" s="222" t="str">
        <f t="shared" si="89"/>
        <v/>
      </c>
      <c r="AP420" s="222" t="e">
        <f>VLOOKUP(AO420,'Price list'!AO:AP,2,FALSE)</f>
        <v>#N/A</v>
      </c>
      <c r="AQ420" s="222" t="str">
        <f t="shared" si="90"/>
        <v/>
      </c>
      <c r="AR420" s="222" t="str">
        <f t="shared" si="91"/>
        <v/>
      </c>
      <c r="AS420" s="665" t="str">
        <f t="shared" si="92"/>
        <v/>
      </c>
      <c r="AT420" s="665">
        <f>SUM($AS$1:AS420)</f>
        <v>7</v>
      </c>
      <c r="AU420" s="665" t="s">
        <v>685</v>
      </c>
      <c r="AV420" s="665">
        <f t="shared" si="84"/>
        <v>0</v>
      </c>
      <c r="AW420" s="666">
        <v>0</v>
      </c>
      <c r="AX420" s="665">
        <v>440</v>
      </c>
      <c r="AY420" s="665">
        <v>420</v>
      </c>
      <c r="AZ420" s="222" t="str">
        <f t="shared" si="93"/>
        <v/>
      </c>
      <c r="BA420" s="222" t="e">
        <f>VLOOKUP(AZ420,'Price list'!AM:AN,2,FALSE)</f>
        <v>#N/A</v>
      </c>
      <c r="BB420" s="222" t="str">
        <f>IF(ISERROR(VLOOKUP(BA420,'Commande Export 2023'!AC:AG,5,FALSE)),"",VLOOKUP(BA420,'Commande Export 2023'!AC:AG,5,FALSE))</f>
        <v/>
      </c>
      <c r="BC420" s="222" t="str">
        <f t="shared" si="94"/>
        <v>Ouest Batteries</v>
      </c>
    </row>
    <row r="421" spans="28:55" x14ac:dyDescent="0.35">
      <c r="AB421" s="245" t="s">
        <v>1169</v>
      </c>
      <c r="AH421" s="232" t="s">
        <v>686</v>
      </c>
      <c r="AI421" s="222" t="str">
        <f t="shared" si="85"/>
        <v>Commande 4</v>
      </c>
      <c r="AJ421" s="222" t="str">
        <f t="shared" si="86"/>
        <v>P0421</v>
      </c>
      <c r="AK421" s="222" t="e">
        <f>'Commande Export 2023'!AF422</f>
        <v>#N/A</v>
      </c>
      <c r="AL421" s="222" t="str">
        <f t="shared" si="87"/>
        <v>Ouest BatteriesCommande 4</v>
      </c>
      <c r="AM421" s="222" t="e">
        <f>VLOOKUP(AL421,'Commande Export 2023'!AC:AF,4,FALSE)</f>
        <v>#N/A</v>
      </c>
      <c r="AN421" s="222" t="e">
        <f t="shared" si="88"/>
        <v>#N/A</v>
      </c>
      <c r="AO421" s="222" t="str">
        <f t="shared" si="89"/>
        <v/>
      </c>
      <c r="AP421" s="222" t="e">
        <f>VLOOKUP(AO421,'Price list'!AO:AP,2,FALSE)</f>
        <v>#N/A</v>
      </c>
      <c r="AQ421" s="222" t="str">
        <f t="shared" si="90"/>
        <v/>
      </c>
      <c r="AR421" s="222" t="str">
        <f t="shared" si="91"/>
        <v/>
      </c>
      <c r="AS421" s="665" t="str">
        <f t="shared" si="92"/>
        <v/>
      </c>
      <c r="AT421" s="665">
        <f>SUM($AS$1:AS421)</f>
        <v>7</v>
      </c>
      <c r="AU421" s="665" t="s">
        <v>686</v>
      </c>
      <c r="AV421" s="665">
        <f t="shared" si="84"/>
        <v>0</v>
      </c>
      <c r="AW421" s="666">
        <v>0</v>
      </c>
      <c r="AX421" s="665">
        <v>441</v>
      </c>
      <c r="AY421" s="665">
        <v>421</v>
      </c>
      <c r="AZ421" s="222" t="str">
        <f t="shared" si="93"/>
        <v/>
      </c>
      <c r="BA421" s="222" t="e">
        <f>VLOOKUP(AZ421,'Price list'!AM:AN,2,FALSE)</f>
        <v>#N/A</v>
      </c>
      <c r="BB421" s="222" t="str">
        <f>IF(ISERROR(VLOOKUP(BA421,'Commande Export 2023'!AC:AG,5,FALSE)),"",VLOOKUP(BA421,'Commande Export 2023'!AC:AG,5,FALSE))</f>
        <v/>
      </c>
      <c r="BC421" s="222" t="str">
        <f t="shared" si="94"/>
        <v>Ouest Batteries</v>
      </c>
    </row>
    <row r="422" spans="28:55" x14ac:dyDescent="0.35">
      <c r="AB422" s="245" t="s">
        <v>1169</v>
      </c>
      <c r="AH422" s="232" t="s">
        <v>687</v>
      </c>
      <c r="AI422" s="222" t="str">
        <f t="shared" si="85"/>
        <v>Commande 4</v>
      </c>
      <c r="AJ422" s="222" t="str">
        <f t="shared" si="86"/>
        <v>P0422</v>
      </c>
      <c r="AK422" s="222" t="e">
        <f>'Commande Export 2023'!AF423</f>
        <v>#N/A</v>
      </c>
      <c r="AL422" s="222" t="str">
        <f t="shared" si="87"/>
        <v>Ouest BatteriesCommande 4</v>
      </c>
      <c r="AM422" s="222" t="e">
        <f>VLOOKUP(AL422,'Commande Export 2023'!AC:AF,4,FALSE)</f>
        <v>#N/A</v>
      </c>
      <c r="AN422" s="222" t="e">
        <f t="shared" si="88"/>
        <v>#N/A</v>
      </c>
      <c r="AO422" s="222" t="str">
        <f t="shared" si="89"/>
        <v/>
      </c>
      <c r="AP422" s="222" t="e">
        <f>VLOOKUP(AO422,'Price list'!AO:AP,2,FALSE)</f>
        <v>#N/A</v>
      </c>
      <c r="AQ422" s="222" t="str">
        <f t="shared" si="90"/>
        <v/>
      </c>
      <c r="AR422" s="222" t="str">
        <f t="shared" si="91"/>
        <v/>
      </c>
      <c r="AS422" s="665" t="str">
        <f t="shared" si="92"/>
        <v/>
      </c>
      <c r="AT422" s="665">
        <f>SUM($AS$1:AS422)</f>
        <v>7</v>
      </c>
      <c r="AU422" s="665" t="s">
        <v>687</v>
      </c>
      <c r="AV422" s="665">
        <f t="shared" si="84"/>
        <v>0</v>
      </c>
      <c r="AW422" s="666">
        <v>0</v>
      </c>
      <c r="AX422" s="665">
        <v>442</v>
      </c>
      <c r="AY422" s="665">
        <v>422</v>
      </c>
      <c r="AZ422" s="222" t="str">
        <f t="shared" si="93"/>
        <v/>
      </c>
      <c r="BA422" s="222" t="e">
        <f>VLOOKUP(AZ422,'Price list'!AM:AN,2,FALSE)</f>
        <v>#N/A</v>
      </c>
      <c r="BB422" s="222" t="str">
        <f>IF(ISERROR(VLOOKUP(BA422,'Commande Export 2023'!AC:AG,5,FALSE)),"",VLOOKUP(BA422,'Commande Export 2023'!AC:AG,5,FALSE))</f>
        <v/>
      </c>
      <c r="BC422" s="222" t="str">
        <f t="shared" si="94"/>
        <v>Ouest Batteries</v>
      </c>
    </row>
    <row r="423" spans="28:55" x14ac:dyDescent="0.35">
      <c r="AB423" s="245" t="s">
        <v>1169</v>
      </c>
      <c r="AH423" s="232" t="s">
        <v>688</v>
      </c>
      <c r="AI423" s="222" t="str">
        <f t="shared" si="85"/>
        <v>Commande 4</v>
      </c>
      <c r="AJ423" s="222" t="str">
        <f t="shared" si="86"/>
        <v>P0423</v>
      </c>
      <c r="AK423" s="222" t="e">
        <f>'Commande Export 2023'!AF424</f>
        <v>#N/A</v>
      </c>
      <c r="AL423" s="222" t="str">
        <f t="shared" si="87"/>
        <v>Ouest BatteriesCommande 4</v>
      </c>
      <c r="AM423" s="222" t="e">
        <f>VLOOKUP(AL423,'Commande Export 2023'!AC:AF,4,FALSE)</f>
        <v>#N/A</v>
      </c>
      <c r="AN423" s="222" t="e">
        <f t="shared" si="88"/>
        <v>#N/A</v>
      </c>
      <c r="AO423" s="222" t="str">
        <f t="shared" si="89"/>
        <v/>
      </c>
      <c r="AP423" s="222" t="e">
        <f>VLOOKUP(AO423,'Price list'!AO:AP,2,FALSE)</f>
        <v>#N/A</v>
      </c>
      <c r="AQ423" s="222" t="str">
        <f t="shared" si="90"/>
        <v/>
      </c>
      <c r="AR423" s="222" t="str">
        <f t="shared" si="91"/>
        <v/>
      </c>
      <c r="AS423" s="665" t="str">
        <f t="shared" si="92"/>
        <v/>
      </c>
      <c r="AT423" s="665">
        <f>SUM($AS$1:AS423)</f>
        <v>7</v>
      </c>
      <c r="AU423" s="665" t="s">
        <v>688</v>
      </c>
      <c r="AV423" s="665">
        <f t="shared" si="84"/>
        <v>0</v>
      </c>
      <c r="AW423" s="666">
        <v>0</v>
      </c>
      <c r="AX423" s="665">
        <v>443</v>
      </c>
      <c r="AY423" s="665">
        <v>423</v>
      </c>
      <c r="AZ423" s="222" t="str">
        <f t="shared" si="93"/>
        <v/>
      </c>
      <c r="BA423" s="222" t="e">
        <f>VLOOKUP(AZ423,'Price list'!AM:AN,2,FALSE)</f>
        <v>#N/A</v>
      </c>
      <c r="BB423" s="222" t="str">
        <f>IF(ISERROR(VLOOKUP(BA423,'Commande Export 2023'!AC:AG,5,FALSE)),"",VLOOKUP(BA423,'Commande Export 2023'!AC:AG,5,FALSE))</f>
        <v/>
      </c>
      <c r="BC423" s="222" t="str">
        <f t="shared" si="94"/>
        <v>Ouest Batteries</v>
      </c>
    </row>
    <row r="424" spans="28:55" x14ac:dyDescent="0.35">
      <c r="AB424" s="245" t="s">
        <v>1169</v>
      </c>
      <c r="AH424" s="232" t="s">
        <v>689</v>
      </c>
      <c r="AI424" s="222" t="str">
        <f t="shared" si="85"/>
        <v>Commande 4</v>
      </c>
      <c r="AJ424" s="222" t="str">
        <f t="shared" si="86"/>
        <v>P0424</v>
      </c>
      <c r="AK424" s="222" t="e">
        <f>'Commande Export 2023'!AF425</f>
        <v>#N/A</v>
      </c>
      <c r="AL424" s="222" t="str">
        <f t="shared" si="87"/>
        <v>Ouest BatteriesCommande 4</v>
      </c>
      <c r="AM424" s="222" t="e">
        <f>VLOOKUP(AL424,'Commande Export 2023'!AC:AF,4,FALSE)</f>
        <v>#N/A</v>
      </c>
      <c r="AN424" s="222" t="e">
        <f t="shared" si="88"/>
        <v>#N/A</v>
      </c>
      <c r="AO424" s="222" t="str">
        <f t="shared" si="89"/>
        <v/>
      </c>
      <c r="AP424" s="222" t="e">
        <f>VLOOKUP(AO424,'Price list'!AO:AP,2,FALSE)</f>
        <v>#N/A</v>
      </c>
      <c r="AQ424" s="222" t="str">
        <f t="shared" si="90"/>
        <v/>
      </c>
      <c r="AR424" s="222" t="str">
        <f t="shared" si="91"/>
        <v/>
      </c>
      <c r="AS424" s="665" t="str">
        <f t="shared" si="92"/>
        <v/>
      </c>
      <c r="AT424" s="665">
        <f>SUM($AS$1:AS424)</f>
        <v>7</v>
      </c>
      <c r="AU424" s="665" t="s">
        <v>689</v>
      </c>
      <c r="AV424" s="665">
        <f t="shared" si="84"/>
        <v>0</v>
      </c>
      <c r="AW424" s="666">
        <v>0</v>
      </c>
      <c r="AX424" s="665">
        <v>444</v>
      </c>
      <c r="AY424" s="665">
        <v>424</v>
      </c>
      <c r="AZ424" s="222" t="str">
        <f t="shared" si="93"/>
        <v/>
      </c>
      <c r="BA424" s="222" t="e">
        <f>VLOOKUP(AZ424,'Price list'!AM:AN,2,FALSE)</f>
        <v>#N/A</v>
      </c>
      <c r="BB424" s="222" t="str">
        <f>IF(ISERROR(VLOOKUP(BA424,'Commande Export 2023'!AC:AG,5,FALSE)),"",VLOOKUP(BA424,'Commande Export 2023'!AC:AG,5,FALSE))</f>
        <v/>
      </c>
      <c r="BC424" s="222" t="str">
        <f t="shared" si="94"/>
        <v>Ouest Batteries</v>
      </c>
    </row>
    <row r="425" spans="28:55" x14ac:dyDescent="0.35">
      <c r="AB425" s="245" t="s">
        <v>1169</v>
      </c>
      <c r="AH425" s="232" t="s">
        <v>690</v>
      </c>
      <c r="AI425" s="222" t="str">
        <f t="shared" si="85"/>
        <v>Commande 4</v>
      </c>
      <c r="AJ425" s="222" t="str">
        <f t="shared" si="86"/>
        <v>P0425</v>
      </c>
      <c r="AK425" s="222" t="e">
        <f>'Commande Export 2023'!AF426</f>
        <v>#N/A</v>
      </c>
      <c r="AL425" s="222" t="str">
        <f t="shared" si="87"/>
        <v>Ouest BatteriesCommande 4</v>
      </c>
      <c r="AM425" s="222" t="e">
        <f>VLOOKUP(AL425,'Commande Export 2023'!AC:AF,4,FALSE)</f>
        <v>#N/A</v>
      </c>
      <c r="AN425" s="222" t="e">
        <f t="shared" si="88"/>
        <v>#N/A</v>
      </c>
      <c r="AO425" s="222" t="str">
        <f t="shared" si="89"/>
        <v/>
      </c>
      <c r="AP425" s="222" t="e">
        <f>VLOOKUP(AO425,'Price list'!AO:AP,2,FALSE)</f>
        <v>#N/A</v>
      </c>
      <c r="AQ425" s="222" t="str">
        <f t="shared" si="90"/>
        <v/>
      </c>
      <c r="AR425" s="222" t="str">
        <f t="shared" si="91"/>
        <v/>
      </c>
      <c r="AS425" s="665" t="str">
        <f t="shared" si="92"/>
        <v/>
      </c>
      <c r="AT425" s="665">
        <f>SUM($AS$1:AS425)</f>
        <v>7</v>
      </c>
      <c r="AU425" s="665" t="s">
        <v>690</v>
      </c>
      <c r="AV425" s="665">
        <f t="shared" si="84"/>
        <v>0</v>
      </c>
      <c r="AW425" s="666">
        <v>0</v>
      </c>
      <c r="AX425" s="665">
        <v>445</v>
      </c>
      <c r="AY425" s="665">
        <v>425</v>
      </c>
      <c r="AZ425" s="222" t="str">
        <f t="shared" si="93"/>
        <v/>
      </c>
      <c r="BA425" s="222" t="e">
        <f>VLOOKUP(AZ425,'Price list'!AM:AN,2,FALSE)</f>
        <v>#N/A</v>
      </c>
      <c r="BB425" s="222" t="str">
        <f>IF(ISERROR(VLOOKUP(BA425,'Commande Export 2023'!AC:AG,5,FALSE)),"",VLOOKUP(BA425,'Commande Export 2023'!AC:AG,5,FALSE))</f>
        <v/>
      </c>
      <c r="BC425" s="222" t="str">
        <f t="shared" si="94"/>
        <v>Ouest Batteries</v>
      </c>
    </row>
    <row r="426" spans="28:55" x14ac:dyDescent="0.35">
      <c r="AB426" s="245" t="s">
        <v>1169</v>
      </c>
      <c r="AH426" s="232" t="s">
        <v>691</v>
      </c>
      <c r="AI426" s="222" t="str">
        <f t="shared" si="85"/>
        <v>Commande 4</v>
      </c>
      <c r="AJ426" s="222" t="str">
        <f t="shared" si="86"/>
        <v>P0426</v>
      </c>
      <c r="AK426" s="222" t="e">
        <f>'Commande Export 2023'!AF427</f>
        <v>#N/A</v>
      </c>
      <c r="AL426" s="222" t="str">
        <f t="shared" si="87"/>
        <v>Ouest BatteriesCommande 4</v>
      </c>
      <c r="AM426" s="222" t="e">
        <f>VLOOKUP(AL426,'Commande Export 2023'!AC:AF,4,FALSE)</f>
        <v>#N/A</v>
      </c>
      <c r="AN426" s="222" t="e">
        <f t="shared" si="88"/>
        <v>#N/A</v>
      </c>
      <c r="AO426" s="222" t="str">
        <f t="shared" si="89"/>
        <v/>
      </c>
      <c r="AP426" s="222" t="e">
        <f>VLOOKUP(AO426,'Price list'!AO:AP,2,FALSE)</f>
        <v>#N/A</v>
      </c>
      <c r="AQ426" s="222" t="str">
        <f t="shared" si="90"/>
        <v/>
      </c>
      <c r="AR426" s="222" t="str">
        <f t="shared" si="91"/>
        <v/>
      </c>
      <c r="AS426" s="665" t="str">
        <f t="shared" si="92"/>
        <v/>
      </c>
      <c r="AT426" s="665">
        <f>SUM($AS$1:AS426)</f>
        <v>7</v>
      </c>
      <c r="AU426" s="665" t="s">
        <v>691</v>
      </c>
      <c r="AV426" s="665">
        <f t="shared" si="84"/>
        <v>0</v>
      </c>
      <c r="AW426" s="666">
        <v>0</v>
      </c>
      <c r="AX426" s="665">
        <v>446</v>
      </c>
      <c r="AY426" s="665">
        <v>426</v>
      </c>
      <c r="AZ426" s="222" t="str">
        <f t="shared" si="93"/>
        <v/>
      </c>
      <c r="BA426" s="222" t="e">
        <f>VLOOKUP(AZ426,'Price list'!AM:AN,2,FALSE)</f>
        <v>#N/A</v>
      </c>
      <c r="BB426" s="222" t="str">
        <f>IF(ISERROR(VLOOKUP(BA426,'Commande Export 2023'!AC:AG,5,FALSE)),"",VLOOKUP(BA426,'Commande Export 2023'!AC:AG,5,FALSE))</f>
        <v/>
      </c>
      <c r="BC426" s="222" t="str">
        <f t="shared" si="94"/>
        <v>Ouest Batteries</v>
      </c>
    </row>
    <row r="427" spans="28:55" x14ac:dyDescent="0.35">
      <c r="AB427" s="245" t="s">
        <v>1169</v>
      </c>
      <c r="AH427" s="232" t="s">
        <v>692</v>
      </c>
      <c r="AI427" s="222" t="str">
        <f t="shared" si="85"/>
        <v>Commande 4</v>
      </c>
      <c r="AJ427" s="222" t="str">
        <f t="shared" si="86"/>
        <v>P0427</v>
      </c>
      <c r="AK427" s="222" t="e">
        <f>'Commande Export 2023'!AF428</f>
        <v>#N/A</v>
      </c>
      <c r="AL427" s="222" t="str">
        <f t="shared" si="87"/>
        <v>Ouest BatteriesCommande 4</v>
      </c>
      <c r="AM427" s="222" t="e">
        <f>VLOOKUP(AL427,'Commande Export 2023'!AC:AF,4,FALSE)</f>
        <v>#N/A</v>
      </c>
      <c r="AN427" s="222" t="e">
        <f t="shared" si="88"/>
        <v>#N/A</v>
      </c>
      <c r="AO427" s="222" t="str">
        <f t="shared" si="89"/>
        <v/>
      </c>
      <c r="AP427" s="222" t="e">
        <f>VLOOKUP(AO427,'Price list'!AO:AP,2,FALSE)</f>
        <v>#N/A</v>
      </c>
      <c r="AQ427" s="222" t="str">
        <f t="shared" si="90"/>
        <v/>
      </c>
      <c r="AR427" s="222" t="str">
        <f t="shared" si="91"/>
        <v/>
      </c>
      <c r="AS427" s="665" t="str">
        <f t="shared" si="92"/>
        <v/>
      </c>
      <c r="AT427" s="665">
        <f>SUM($AS$1:AS427)</f>
        <v>7</v>
      </c>
      <c r="AU427" s="665" t="s">
        <v>692</v>
      </c>
      <c r="AV427" s="665">
        <f t="shared" si="84"/>
        <v>0</v>
      </c>
      <c r="AW427" s="666">
        <v>0</v>
      </c>
      <c r="AX427" s="665">
        <v>447</v>
      </c>
      <c r="AY427" s="665">
        <v>427</v>
      </c>
      <c r="AZ427" s="222" t="str">
        <f t="shared" si="93"/>
        <v/>
      </c>
      <c r="BA427" s="222" t="e">
        <f>VLOOKUP(AZ427,'Price list'!AM:AN,2,FALSE)</f>
        <v>#N/A</v>
      </c>
      <c r="BB427" s="222" t="str">
        <f>IF(ISERROR(VLOOKUP(BA427,'Commande Export 2023'!AC:AG,5,FALSE)),"",VLOOKUP(BA427,'Commande Export 2023'!AC:AG,5,FALSE))</f>
        <v/>
      </c>
      <c r="BC427" s="222" t="str">
        <f t="shared" si="94"/>
        <v>Ouest Batteries</v>
      </c>
    </row>
    <row r="428" spans="28:55" x14ac:dyDescent="0.35">
      <c r="AB428" s="245" t="s">
        <v>1169</v>
      </c>
      <c r="AH428" s="232" t="s">
        <v>693</v>
      </c>
      <c r="AI428" s="222" t="str">
        <f t="shared" si="85"/>
        <v>Commande 4</v>
      </c>
      <c r="AJ428" s="222" t="str">
        <f t="shared" si="86"/>
        <v>P0428</v>
      </c>
      <c r="AK428" s="222" t="e">
        <f>'Commande Export 2023'!AF429</f>
        <v>#N/A</v>
      </c>
      <c r="AL428" s="222" t="str">
        <f t="shared" si="87"/>
        <v>Ouest BatteriesCommande 4</v>
      </c>
      <c r="AM428" s="222" t="e">
        <f>VLOOKUP(AL428,'Commande Export 2023'!AC:AF,4,FALSE)</f>
        <v>#N/A</v>
      </c>
      <c r="AN428" s="222" t="e">
        <f t="shared" si="88"/>
        <v>#N/A</v>
      </c>
      <c r="AO428" s="222" t="str">
        <f t="shared" si="89"/>
        <v/>
      </c>
      <c r="AP428" s="222" t="e">
        <f>VLOOKUP(AO428,'Price list'!AO:AP,2,FALSE)</f>
        <v>#N/A</v>
      </c>
      <c r="AQ428" s="222" t="str">
        <f t="shared" si="90"/>
        <v/>
      </c>
      <c r="AR428" s="222" t="str">
        <f t="shared" si="91"/>
        <v/>
      </c>
      <c r="AS428" s="665" t="str">
        <f t="shared" si="92"/>
        <v/>
      </c>
      <c r="AT428" s="665">
        <f>SUM($AS$1:AS428)</f>
        <v>7</v>
      </c>
      <c r="AU428" s="665" t="s">
        <v>693</v>
      </c>
      <c r="AV428" s="665">
        <f t="shared" si="84"/>
        <v>0</v>
      </c>
      <c r="AW428" s="666">
        <v>0</v>
      </c>
      <c r="AX428" s="665">
        <v>448</v>
      </c>
      <c r="AY428" s="665">
        <v>428</v>
      </c>
      <c r="AZ428" s="222" t="str">
        <f t="shared" si="93"/>
        <v/>
      </c>
      <c r="BA428" s="222" t="e">
        <f>VLOOKUP(AZ428,'Price list'!AM:AN,2,FALSE)</f>
        <v>#N/A</v>
      </c>
      <c r="BB428" s="222" t="str">
        <f>IF(ISERROR(VLOOKUP(BA428,'Commande Export 2023'!AC:AG,5,FALSE)),"",VLOOKUP(BA428,'Commande Export 2023'!AC:AG,5,FALSE))</f>
        <v/>
      </c>
      <c r="BC428" s="222" t="str">
        <f t="shared" si="94"/>
        <v>Ouest Batteries</v>
      </c>
    </row>
    <row r="429" spans="28:55" x14ac:dyDescent="0.35">
      <c r="AB429" s="245" t="s">
        <v>1169</v>
      </c>
      <c r="AH429" s="232" t="s">
        <v>694</v>
      </c>
      <c r="AI429" s="222" t="str">
        <f t="shared" si="85"/>
        <v>Commande 4</v>
      </c>
      <c r="AJ429" s="222" t="str">
        <f t="shared" si="86"/>
        <v>P0429</v>
      </c>
      <c r="AK429" s="222" t="e">
        <f>'Commande Export 2023'!AF430</f>
        <v>#N/A</v>
      </c>
      <c r="AL429" s="222" t="str">
        <f t="shared" si="87"/>
        <v>Ouest BatteriesCommande 4</v>
      </c>
      <c r="AM429" s="222" t="e">
        <f>VLOOKUP(AL429,'Commande Export 2023'!AC:AF,4,FALSE)</f>
        <v>#N/A</v>
      </c>
      <c r="AN429" s="222" t="e">
        <f t="shared" si="88"/>
        <v>#N/A</v>
      </c>
      <c r="AO429" s="222" t="str">
        <f t="shared" si="89"/>
        <v/>
      </c>
      <c r="AP429" s="222" t="e">
        <f>VLOOKUP(AO429,'Price list'!AO:AP,2,FALSE)</f>
        <v>#N/A</v>
      </c>
      <c r="AQ429" s="222" t="str">
        <f t="shared" si="90"/>
        <v/>
      </c>
      <c r="AR429" s="222" t="str">
        <f t="shared" si="91"/>
        <v/>
      </c>
      <c r="AS429" s="665" t="str">
        <f t="shared" si="92"/>
        <v/>
      </c>
      <c r="AT429" s="665">
        <f>SUM($AS$1:AS429)</f>
        <v>7</v>
      </c>
      <c r="AU429" s="665" t="s">
        <v>694</v>
      </c>
      <c r="AV429" s="665">
        <f t="shared" si="84"/>
        <v>0</v>
      </c>
      <c r="AW429" s="666">
        <v>0</v>
      </c>
      <c r="AX429" s="665">
        <v>449</v>
      </c>
      <c r="AY429" s="665">
        <v>429</v>
      </c>
      <c r="AZ429" s="222" t="str">
        <f t="shared" si="93"/>
        <v/>
      </c>
      <c r="BA429" s="222" t="e">
        <f>VLOOKUP(AZ429,'Price list'!AM:AN,2,FALSE)</f>
        <v>#N/A</v>
      </c>
      <c r="BB429" s="222" t="str">
        <f>IF(ISERROR(VLOOKUP(BA429,'Commande Export 2023'!AC:AG,5,FALSE)),"",VLOOKUP(BA429,'Commande Export 2023'!AC:AG,5,FALSE))</f>
        <v/>
      </c>
      <c r="BC429" s="222" t="str">
        <f t="shared" si="94"/>
        <v>Ouest Batteries</v>
      </c>
    </row>
    <row r="430" spans="28:55" x14ac:dyDescent="0.35">
      <c r="AB430" s="245" t="s">
        <v>1169</v>
      </c>
      <c r="AH430" s="232" t="s">
        <v>695</v>
      </c>
      <c r="AI430" s="222" t="str">
        <f t="shared" si="85"/>
        <v>Commande 4</v>
      </c>
      <c r="AJ430" s="222" t="str">
        <f t="shared" si="86"/>
        <v>P0430</v>
      </c>
      <c r="AK430" s="222" t="e">
        <f>'Commande Export 2023'!AF431</f>
        <v>#N/A</v>
      </c>
      <c r="AL430" s="222" t="str">
        <f t="shared" si="87"/>
        <v>Ouest BatteriesCommande 4</v>
      </c>
      <c r="AM430" s="222" t="e">
        <f>VLOOKUP(AL430,'Commande Export 2023'!AC:AF,4,FALSE)</f>
        <v>#N/A</v>
      </c>
      <c r="AN430" s="222" t="e">
        <f t="shared" si="88"/>
        <v>#N/A</v>
      </c>
      <c r="AO430" s="222" t="str">
        <f t="shared" si="89"/>
        <v/>
      </c>
      <c r="AP430" s="222" t="e">
        <f>VLOOKUP(AO430,'Price list'!AO:AP,2,FALSE)</f>
        <v>#N/A</v>
      </c>
      <c r="AQ430" s="222" t="str">
        <f t="shared" si="90"/>
        <v/>
      </c>
      <c r="AR430" s="222" t="str">
        <f t="shared" si="91"/>
        <v/>
      </c>
      <c r="AS430" s="665" t="str">
        <f t="shared" si="92"/>
        <v/>
      </c>
      <c r="AT430" s="665">
        <f>SUM($AS$1:AS430)</f>
        <v>7</v>
      </c>
      <c r="AU430" s="665" t="s">
        <v>695</v>
      </c>
      <c r="AV430" s="665">
        <f t="shared" si="84"/>
        <v>0</v>
      </c>
      <c r="AW430" s="666">
        <v>0</v>
      </c>
      <c r="AX430" s="665">
        <v>450</v>
      </c>
      <c r="AY430" s="665">
        <v>430</v>
      </c>
      <c r="AZ430" s="222" t="str">
        <f t="shared" si="93"/>
        <v/>
      </c>
      <c r="BA430" s="222" t="e">
        <f>VLOOKUP(AZ430,'Price list'!AM:AN,2,FALSE)</f>
        <v>#N/A</v>
      </c>
      <c r="BB430" s="222" t="str">
        <f>IF(ISERROR(VLOOKUP(BA430,'Commande Export 2023'!AC:AG,5,FALSE)),"",VLOOKUP(BA430,'Commande Export 2023'!AC:AG,5,FALSE))</f>
        <v/>
      </c>
      <c r="BC430" s="222" t="str">
        <f t="shared" si="94"/>
        <v>Ouest Batteries</v>
      </c>
    </row>
    <row r="431" spans="28:55" x14ac:dyDescent="0.35">
      <c r="AB431" s="245" t="s">
        <v>1169</v>
      </c>
      <c r="AH431" s="232" t="s">
        <v>696</v>
      </c>
      <c r="AI431" s="222" t="str">
        <f t="shared" si="85"/>
        <v>Commande 4</v>
      </c>
      <c r="AJ431" s="222" t="str">
        <f t="shared" si="86"/>
        <v>P0431</v>
      </c>
      <c r="AK431" s="222" t="e">
        <f>'Commande Export 2023'!AF432</f>
        <v>#N/A</v>
      </c>
      <c r="AL431" s="222" t="str">
        <f t="shared" si="87"/>
        <v>Ouest BatteriesCommande 4</v>
      </c>
      <c r="AM431" s="222" t="e">
        <f>VLOOKUP(AL431,'Commande Export 2023'!AC:AF,4,FALSE)</f>
        <v>#N/A</v>
      </c>
      <c r="AN431" s="222" t="e">
        <f t="shared" si="88"/>
        <v>#N/A</v>
      </c>
      <c r="AO431" s="222" t="str">
        <f t="shared" si="89"/>
        <v/>
      </c>
      <c r="AP431" s="222" t="e">
        <f>VLOOKUP(AO431,'Price list'!AO:AP,2,FALSE)</f>
        <v>#N/A</v>
      </c>
      <c r="AQ431" s="222" t="str">
        <f t="shared" si="90"/>
        <v/>
      </c>
      <c r="AR431" s="222" t="str">
        <f t="shared" si="91"/>
        <v/>
      </c>
      <c r="AS431" s="665" t="str">
        <f t="shared" si="92"/>
        <v/>
      </c>
      <c r="AT431" s="665">
        <f>SUM($AS$1:AS431)</f>
        <v>7</v>
      </c>
      <c r="AU431" s="665" t="s">
        <v>696</v>
      </c>
      <c r="AV431" s="665">
        <f t="shared" si="84"/>
        <v>0</v>
      </c>
      <c r="AW431" s="666">
        <v>0</v>
      </c>
      <c r="AX431" s="665">
        <v>451</v>
      </c>
      <c r="AY431" s="665">
        <v>431</v>
      </c>
      <c r="AZ431" s="222" t="str">
        <f t="shared" si="93"/>
        <v/>
      </c>
      <c r="BA431" s="222" t="e">
        <f>VLOOKUP(AZ431,'Price list'!AM:AN,2,FALSE)</f>
        <v>#N/A</v>
      </c>
      <c r="BB431" s="222" t="str">
        <f>IF(ISERROR(VLOOKUP(BA431,'Commande Export 2023'!AC:AG,5,FALSE)),"",VLOOKUP(BA431,'Commande Export 2023'!AC:AG,5,FALSE))</f>
        <v/>
      </c>
      <c r="BC431" s="222" t="str">
        <f t="shared" si="94"/>
        <v>Ouest Batteries</v>
      </c>
    </row>
    <row r="432" spans="28:55" x14ac:dyDescent="0.35">
      <c r="AB432" s="245" t="s">
        <v>1169</v>
      </c>
      <c r="AH432" s="232" t="s">
        <v>697</v>
      </c>
      <c r="AI432" s="222" t="str">
        <f t="shared" si="85"/>
        <v>Commande 4</v>
      </c>
      <c r="AJ432" s="222" t="str">
        <f t="shared" si="86"/>
        <v>P0432</v>
      </c>
      <c r="AK432" s="222" t="e">
        <f>'Commande Export 2023'!AF433</f>
        <v>#N/A</v>
      </c>
      <c r="AL432" s="222" t="str">
        <f t="shared" si="87"/>
        <v>Ouest BatteriesCommande 4</v>
      </c>
      <c r="AM432" s="222" t="e">
        <f>VLOOKUP(AL432,'Commande Export 2023'!AC:AF,4,FALSE)</f>
        <v>#N/A</v>
      </c>
      <c r="AN432" s="222" t="e">
        <f t="shared" si="88"/>
        <v>#N/A</v>
      </c>
      <c r="AO432" s="222" t="str">
        <f t="shared" si="89"/>
        <v/>
      </c>
      <c r="AP432" s="222" t="e">
        <f>VLOOKUP(AO432,'Price list'!AO:AP,2,FALSE)</f>
        <v>#N/A</v>
      </c>
      <c r="AQ432" s="222" t="str">
        <f t="shared" si="90"/>
        <v/>
      </c>
      <c r="AR432" s="222" t="str">
        <f t="shared" si="91"/>
        <v/>
      </c>
      <c r="AS432" s="665" t="str">
        <f t="shared" si="92"/>
        <v/>
      </c>
      <c r="AT432" s="665">
        <f>SUM($AS$1:AS432)</f>
        <v>7</v>
      </c>
      <c r="AU432" s="665" t="s">
        <v>697</v>
      </c>
      <c r="AV432" s="665">
        <f t="shared" si="84"/>
        <v>0</v>
      </c>
      <c r="AW432" s="666">
        <v>0</v>
      </c>
      <c r="AX432" s="665">
        <v>452</v>
      </c>
      <c r="AY432" s="665">
        <v>432</v>
      </c>
      <c r="AZ432" s="222" t="str">
        <f t="shared" si="93"/>
        <v/>
      </c>
      <c r="BA432" s="222" t="e">
        <f>VLOOKUP(AZ432,'Price list'!AM:AN,2,FALSE)</f>
        <v>#N/A</v>
      </c>
      <c r="BB432" s="222" t="str">
        <f>IF(ISERROR(VLOOKUP(BA432,'Commande Export 2023'!AC:AG,5,FALSE)),"",VLOOKUP(BA432,'Commande Export 2023'!AC:AG,5,FALSE))</f>
        <v/>
      </c>
      <c r="BC432" s="222" t="str">
        <f t="shared" si="94"/>
        <v>Ouest Batteries</v>
      </c>
    </row>
    <row r="433" spans="28:55" x14ac:dyDescent="0.35">
      <c r="AB433" s="245" t="s">
        <v>1169</v>
      </c>
      <c r="AH433" s="232" t="s">
        <v>698</v>
      </c>
      <c r="AI433" s="222" t="str">
        <f t="shared" si="85"/>
        <v>Commande 4</v>
      </c>
      <c r="AJ433" s="222" t="str">
        <f t="shared" si="86"/>
        <v>P0433</v>
      </c>
      <c r="AK433" s="222" t="e">
        <f>'Commande Export 2023'!AF434</f>
        <v>#N/A</v>
      </c>
      <c r="AL433" s="222" t="str">
        <f t="shared" si="87"/>
        <v>Ouest BatteriesCommande 4</v>
      </c>
      <c r="AM433" s="222" t="e">
        <f>VLOOKUP(AL433,'Commande Export 2023'!AC:AF,4,FALSE)</f>
        <v>#N/A</v>
      </c>
      <c r="AN433" s="222" t="e">
        <f t="shared" si="88"/>
        <v>#N/A</v>
      </c>
      <c r="AO433" s="222" t="str">
        <f t="shared" si="89"/>
        <v/>
      </c>
      <c r="AP433" s="222" t="e">
        <f>VLOOKUP(AO433,'Price list'!AO:AP,2,FALSE)</f>
        <v>#N/A</v>
      </c>
      <c r="AQ433" s="222" t="str">
        <f t="shared" si="90"/>
        <v/>
      </c>
      <c r="AR433" s="222" t="str">
        <f t="shared" si="91"/>
        <v/>
      </c>
      <c r="AS433" s="665" t="str">
        <f t="shared" si="92"/>
        <v/>
      </c>
      <c r="AT433" s="665">
        <f>SUM($AS$1:AS433)</f>
        <v>7</v>
      </c>
      <c r="AU433" s="665" t="s">
        <v>698</v>
      </c>
      <c r="AV433" s="665">
        <f t="shared" si="84"/>
        <v>0</v>
      </c>
      <c r="AW433" s="666">
        <v>0</v>
      </c>
      <c r="AX433" s="665">
        <v>453</v>
      </c>
      <c r="AY433" s="665">
        <v>433</v>
      </c>
      <c r="AZ433" s="222" t="str">
        <f t="shared" si="93"/>
        <v/>
      </c>
      <c r="BA433" s="222" t="e">
        <f>VLOOKUP(AZ433,'Price list'!AM:AN,2,FALSE)</f>
        <v>#N/A</v>
      </c>
      <c r="BB433" s="222" t="str">
        <f>IF(ISERROR(VLOOKUP(BA433,'Commande Export 2023'!AC:AG,5,FALSE)),"",VLOOKUP(BA433,'Commande Export 2023'!AC:AG,5,FALSE))</f>
        <v/>
      </c>
      <c r="BC433" s="222" t="str">
        <f t="shared" si="94"/>
        <v>Ouest Batteries</v>
      </c>
    </row>
    <row r="434" spans="28:55" x14ac:dyDescent="0.35">
      <c r="AB434" s="245" t="s">
        <v>1169</v>
      </c>
      <c r="AH434" s="232" t="s">
        <v>699</v>
      </c>
      <c r="AI434" s="222" t="str">
        <f t="shared" si="85"/>
        <v>Commande 4</v>
      </c>
      <c r="AJ434" s="222" t="str">
        <f t="shared" si="86"/>
        <v>P0434</v>
      </c>
      <c r="AK434" s="222" t="e">
        <f>'Commande Export 2023'!AF435</f>
        <v>#N/A</v>
      </c>
      <c r="AL434" s="222" t="str">
        <f t="shared" si="87"/>
        <v>Ouest BatteriesCommande 4</v>
      </c>
      <c r="AM434" s="222" t="e">
        <f>VLOOKUP(AL434,'Commande Export 2023'!AC:AF,4,FALSE)</f>
        <v>#N/A</v>
      </c>
      <c r="AN434" s="222" t="e">
        <f t="shared" si="88"/>
        <v>#N/A</v>
      </c>
      <c r="AO434" s="222" t="str">
        <f t="shared" si="89"/>
        <v/>
      </c>
      <c r="AP434" s="222" t="e">
        <f>VLOOKUP(AO434,'Price list'!AO:AP,2,FALSE)</f>
        <v>#N/A</v>
      </c>
      <c r="AQ434" s="222" t="str">
        <f t="shared" si="90"/>
        <v/>
      </c>
      <c r="AR434" s="222" t="str">
        <f t="shared" si="91"/>
        <v/>
      </c>
      <c r="AS434" s="665" t="str">
        <f t="shared" si="92"/>
        <v/>
      </c>
      <c r="AT434" s="665">
        <f>SUM($AS$1:AS434)</f>
        <v>7</v>
      </c>
      <c r="AU434" s="665" t="s">
        <v>699</v>
      </c>
      <c r="AV434" s="665">
        <f t="shared" si="84"/>
        <v>0</v>
      </c>
      <c r="AW434" s="666">
        <v>0</v>
      </c>
      <c r="AX434" s="665">
        <v>454</v>
      </c>
      <c r="AY434" s="665">
        <v>434</v>
      </c>
      <c r="AZ434" s="222" t="str">
        <f t="shared" si="93"/>
        <v/>
      </c>
      <c r="BA434" s="222" t="e">
        <f>VLOOKUP(AZ434,'Price list'!AM:AN,2,FALSE)</f>
        <v>#N/A</v>
      </c>
      <c r="BB434" s="222" t="str">
        <f>IF(ISERROR(VLOOKUP(BA434,'Commande Export 2023'!AC:AG,5,FALSE)),"",VLOOKUP(BA434,'Commande Export 2023'!AC:AG,5,FALSE))</f>
        <v/>
      </c>
      <c r="BC434" s="222" t="str">
        <f t="shared" si="94"/>
        <v>Ouest Batteries</v>
      </c>
    </row>
    <row r="435" spans="28:55" x14ac:dyDescent="0.35">
      <c r="AB435" s="245" t="s">
        <v>1169</v>
      </c>
      <c r="AH435" s="232" t="s">
        <v>700</v>
      </c>
      <c r="AI435" s="222" t="str">
        <f t="shared" si="85"/>
        <v>Commande 4</v>
      </c>
      <c r="AJ435" s="222" t="str">
        <f t="shared" si="86"/>
        <v>P0435</v>
      </c>
      <c r="AK435" s="222" t="e">
        <f>'Commande Export 2023'!AF436</f>
        <v>#N/A</v>
      </c>
      <c r="AL435" s="222" t="str">
        <f t="shared" si="87"/>
        <v>Ouest BatteriesCommande 4</v>
      </c>
      <c r="AM435" s="222" t="e">
        <f>VLOOKUP(AL435,'Commande Export 2023'!AC:AF,4,FALSE)</f>
        <v>#N/A</v>
      </c>
      <c r="AN435" s="222" t="e">
        <f t="shared" si="88"/>
        <v>#N/A</v>
      </c>
      <c r="AO435" s="222" t="str">
        <f t="shared" si="89"/>
        <v/>
      </c>
      <c r="AP435" s="222" t="e">
        <f>VLOOKUP(AO435,'Price list'!AO:AP,2,FALSE)</f>
        <v>#N/A</v>
      </c>
      <c r="AQ435" s="222" t="str">
        <f t="shared" si="90"/>
        <v/>
      </c>
      <c r="AR435" s="222" t="str">
        <f t="shared" si="91"/>
        <v/>
      </c>
      <c r="AS435" s="665" t="str">
        <f t="shared" si="92"/>
        <v/>
      </c>
      <c r="AT435" s="665">
        <f>SUM($AS$1:AS435)</f>
        <v>7</v>
      </c>
      <c r="AU435" s="665" t="s">
        <v>700</v>
      </c>
      <c r="AV435" s="665">
        <f t="shared" si="84"/>
        <v>0</v>
      </c>
      <c r="AW435" s="666">
        <v>0</v>
      </c>
      <c r="AX435" s="665">
        <v>455</v>
      </c>
      <c r="AY435" s="665">
        <v>435</v>
      </c>
      <c r="AZ435" s="222" t="str">
        <f t="shared" si="93"/>
        <v/>
      </c>
      <c r="BA435" s="222" t="e">
        <f>VLOOKUP(AZ435,'Price list'!AM:AN,2,FALSE)</f>
        <v>#N/A</v>
      </c>
      <c r="BB435" s="222" t="str">
        <f>IF(ISERROR(VLOOKUP(BA435,'Commande Export 2023'!AC:AG,5,FALSE)),"",VLOOKUP(BA435,'Commande Export 2023'!AC:AG,5,FALSE))</f>
        <v/>
      </c>
      <c r="BC435" s="222" t="str">
        <f t="shared" si="94"/>
        <v>Ouest Batteries</v>
      </c>
    </row>
    <row r="436" spans="28:55" x14ac:dyDescent="0.35">
      <c r="AB436" s="245" t="s">
        <v>1169</v>
      </c>
      <c r="AH436" s="232" t="s">
        <v>701</v>
      </c>
      <c r="AI436" s="222" t="str">
        <f t="shared" si="85"/>
        <v>Commande 4</v>
      </c>
      <c r="AJ436" s="222" t="str">
        <f t="shared" si="86"/>
        <v>P0436</v>
      </c>
      <c r="AK436" s="222" t="e">
        <f>'Commande Export 2023'!AF437</f>
        <v>#N/A</v>
      </c>
      <c r="AL436" s="222" t="str">
        <f t="shared" si="87"/>
        <v>Ouest BatteriesCommande 4</v>
      </c>
      <c r="AM436" s="222" t="e">
        <f>VLOOKUP(AL436,'Commande Export 2023'!AC:AF,4,FALSE)</f>
        <v>#N/A</v>
      </c>
      <c r="AN436" s="222" t="e">
        <f t="shared" si="88"/>
        <v>#N/A</v>
      </c>
      <c r="AO436" s="222" t="str">
        <f t="shared" si="89"/>
        <v/>
      </c>
      <c r="AP436" s="222" t="e">
        <f>VLOOKUP(AO436,'Price list'!AO:AP,2,FALSE)</f>
        <v>#N/A</v>
      </c>
      <c r="AQ436" s="222" t="str">
        <f t="shared" si="90"/>
        <v/>
      </c>
      <c r="AR436" s="222" t="str">
        <f t="shared" si="91"/>
        <v/>
      </c>
      <c r="AS436" s="665" t="str">
        <f t="shared" si="92"/>
        <v/>
      </c>
      <c r="AT436" s="665">
        <f>SUM($AS$1:AS436)</f>
        <v>7</v>
      </c>
      <c r="AU436" s="665" t="s">
        <v>701</v>
      </c>
      <c r="AV436" s="665">
        <f t="shared" si="84"/>
        <v>0</v>
      </c>
      <c r="AW436" s="666">
        <v>0</v>
      </c>
      <c r="AX436" s="665">
        <v>456</v>
      </c>
      <c r="AY436" s="665">
        <v>436</v>
      </c>
      <c r="AZ436" s="222" t="str">
        <f t="shared" si="93"/>
        <v/>
      </c>
      <c r="BA436" s="222" t="e">
        <f>VLOOKUP(AZ436,'Price list'!AM:AN,2,FALSE)</f>
        <v>#N/A</v>
      </c>
      <c r="BB436" s="222" t="str">
        <f>IF(ISERROR(VLOOKUP(BA436,'Commande Export 2023'!AC:AG,5,FALSE)),"",VLOOKUP(BA436,'Commande Export 2023'!AC:AG,5,FALSE))</f>
        <v/>
      </c>
      <c r="BC436" s="222" t="str">
        <f t="shared" si="94"/>
        <v>Ouest Batteries</v>
      </c>
    </row>
    <row r="437" spans="28:55" x14ac:dyDescent="0.35">
      <c r="AB437" s="245" t="s">
        <v>1169</v>
      </c>
      <c r="AH437" s="232" t="s">
        <v>702</v>
      </c>
      <c r="AI437" s="222" t="str">
        <f t="shared" si="85"/>
        <v>Commande 4</v>
      </c>
      <c r="AJ437" s="222" t="str">
        <f t="shared" si="86"/>
        <v>P0437</v>
      </c>
      <c r="AK437" s="222" t="e">
        <f>'Commande Export 2023'!AF438</f>
        <v>#N/A</v>
      </c>
      <c r="AL437" s="222" t="str">
        <f t="shared" si="87"/>
        <v>Ouest BatteriesCommande 4</v>
      </c>
      <c r="AM437" s="222" t="e">
        <f>VLOOKUP(AL437,'Commande Export 2023'!AC:AF,4,FALSE)</f>
        <v>#N/A</v>
      </c>
      <c r="AN437" s="222" t="e">
        <f t="shared" si="88"/>
        <v>#N/A</v>
      </c>
      <c r="AO437" s="222" t="str">
        <f t="shared" si="89"/>
        <v/>
      </c>
      <c r="AP437" s="222" t="e">
        <f>VLOOKUP(AO437,'Price list'!AO:AP,2,FALSE)</f>
        <v>#N/A</v>
      </c>
      <c r="AQ437" s="222" t="str">
        <f t="shared" si="90"/>
        <v/>
      </c>
      <c r="AR437" s="222" t="str">
        <f t="shared" si="91"/>
        <v/>
      </c>
      <c r="AS437" s="665" t="str">
        <f t="shared" si="92"/>
        <v/>
      </c>
      <c r="AT437" s="665">
        <f>SUM($AS$1:AS437)</f>
        <v>7</v>
      </c>
      <c r="AU437" s="665" t="s">
        <v>702</v>
      </c>
      <c r="AV437" s="665">
        <f t="shared" si="84"/>
        <v>0</v>
      </c>
      <c r="AW437" s="666">
        <v>0</v>
      </c>
      <c r="AX437" s="665">
        <v>457</v>
      </c>
      <c r="AY437" s="665">
        <v>437</v>
      </c>
      <c r="AZ437" s="222" t="str">
        <f t="shared" si="93"/>
        <v/>
      </c>
      <c r="BA437" s="222" t="e">
        <f>VLOOKUP(AZ437,'Price list'!AM:AN,2,FALSE)</f>
        <v>#N/A</v>
      </c>
      <c r="BB437" s="222" t="str">
        <f>IF(ISERROR(VLOOKUP(BA437,'Commande Export 2023'!AC:AG,5,FALSE)),"",VLOOKUP(BA437,'Commande Export 2023'!AC:AG,5,FALSE))</f>
        <v/>
      </c>
      <c r="BC437" s="222" t="str">
        <f t="shared" si="94"/>
        <v>Ouest Batteries</v>
      </c>
    </row>
    <row r="438" spans="28:55" x14ac:dyDescent="0.35">
      <c r="AB438" s="245" t="s">
        <v>1169</v>
      </c>
      <c r="AH438" s="232" t="s">
        <v>703</v>
      </c>
      <c r="AI438" s="222" t="str">
        <f t="shared" si="85"/>
        <v>Commande 4</v>
      </c>
      <c r="AJ438" s="222" t="str">
        <f t="shared" si="86"/>
        <v>P0438</v>
      </c>
      <c r="AK438" s="222" t="e">
        <f>'Commande Export 2023'!AF439</f>
        <v>#N/A</v>
      </c>
      <c r="AL438" s="222" t="str">
        <f t="shared" si="87"/>
        <v>Ouest BatteriesCommande 4</v>
      </c>
      <c r="AM438" s="222" t="e">
        <f>VLOOKUP(AL438,'Commande Export 2023'!AC:AF,4,FALSE)</f>
        <v>#N/A</v>
      </c>
      <c r="AN438" s="222" t="e">
        <f t="shared" si="88"/>
        <v>#N/A</v>
      </c>
      <c r="AO438" s="222" t="str">
        <f t="shared" si="89"/>
        <v/>
      </c>
      <c r="AP438" s="222" t="e">
        <f>VLOOKUP(AO438,'Price list'!AO:AP,2,FALSE)</f>
        <v>#N/A</v>
      </c>
      <c r="AQ438" s="222" t="str">
        <f t="shared" si="90"/>
        <v/>
      </c>
      <c r="AR438" s="222" t="str">
        <f t="shared" si="91"/>
        <v/>
      </c>
      <c r="AS438" s="665" t="str">
        <f t="shared" si="92"/>
        <v/>
      </c>
      <c r="AT438" s="665">
        <f>SUM($AS$1:AS438)</f>
        <v>7</v>
      </c>
      <c r="AU438" s="665" t="s">
        <v>703</v>
      </c>
      <c r="AV438" s="665">
        <f t="shared" si="84"/>
        <v>0</v>
      </c>
      <c r="AW438" s="666">
        <v>0</v>
      </c>
      <c r="AX438" s="665">
        <v>458</v>
      </c>
      <c r="AY438" s="665">
        <v>438</v>
      </c>
      <c r="AZ438" s="222" t="str">
        <f t="shared" si="93"/>
        <v/>
      </c>
      <c r="BA438" s="222" t="e">
        <f>VLOOKUP(AZ438,'Price list'!AM:AN,2,FALSE)</f>
        <v>#N/A</v>
      </c>
      <c r="BB438" s="222" t="str">
        <f>IF(ISERROR(VLOOKUP(BA438,'Commande Export 2023'!AC:AG,5,FALSE)),"",VLOOKUP(BA438,'Commande Export 2023'!AC:AG,5,FALSE))</f>
        <v/>
      </c>
      <c r="BC438" s="222" t="str">
        <f t="shared" si="94"/>
        <v>Ouest Batteries</v>
      </c>
    </row>
    <row r="439" spans="28:55" x14ac:dyDescent="0.35">
      <c r="AB439" s="245" t="s">
        <v>1169</v>
      </c>
      <c r="AH439" s="232" t="s">
        <v>704</v>
      </c>
      <c r="AI439" s="222" t="str">
        <f t="shared" si="85"/>
        <v>Commande 4</v>
      </c>
      <c r="AJ439" s="222" t="str">
        <f t="shared" si="86"/>
        <v>P0439</v>
      </c>
      <c r="AK439" s="222" t="e">
        <f>'Commande Export 2023'!AF440</f>
        <v>#N/A</v>
      </c>
      <c r="AL439" s="222" t="str">
        <f t="shared" si="87"/>
        <v>Ouest BatteriesCommande 4</v>
      </c>
      <c r="AM439" s="222" t="e">
        <f>VLOOKUP(AL439,'Commande Export 2023'!AC:AF,4,FALSE)</f>
        <v>#N/A</v>
      </c>
      <c r="AN439" s="222" t="e">
        <f t="shared" si="88"/>
        <v>#N/A</v>
      </c>
      <c r="AO439" s="222" t="str">
        <f t="shared" si="89"/>
        <v/>
      </c>
      <c r="AP439" s="222" t="e">
        <f>VLOOKUP(AO439,'Price list'!AO:AP,2,FALSE)</f>
        <v>#N/A</v>
      </c>
      <c r="AQ439" s="222" t="str">
        <f t="shared" si="90"/>
        <v/>
      </c>
      <c r="AR439" s="222" t="str">
        <f t="shared" si="91"/>
        <v/>
      </c>
      <c r="AS439" s="665" t="str">
        <f t="shared" si="92"/>
        <v/>
      </c>
      <c r="AT439" s="665">
        <f>SUM($AS$1:AS439)</f>
        <v>7</v>
      </c>
      <c r="AU439" s="665" t="s">
        <v>704</v>
      </c>
      <c r="AV439" s="665">
        <f t="shared" si="84"/>
        <v>0</v>
      </c>
      <c r="AW439" s="666">
        <v>0</v>
      </c>
      <c r="AX439" s="665">
        <v>459</v>
      </c>
      <c r="AY439" s="665">
        <v>439</v>
      </c>
      <c r="AZ439" s="222" t="str">
        <f t="shared" si="93"/>
        <v/>
      </c>
      <c r="BA439" s="222" t="e">
        <f>VLOOKUP(AZ439,'Price list'!AM:AN,2,FALSE)</f>
        <v>#N/A</v>
      </c>
      <c r="BB439" s="222" t="str">
        <f>IF(ISERROR(VLOOKUP(BA439,'Commande Export 2023'!AC:AG,5,FALSE)),"",VLOOKUP(BA439,'Commande Export 2023'!AC:AG,5,FALSE))</f>
        <v/>
      </c>
      <c r="BC439" s="222" t="str">
        <f t="shared" si="94"/>
        <v>Ouest Batteries</v>
      </c>
    </row>
    <row r="440" spans="28:55" x14ac:dyDescent="0.35">
      <c r="AB440" s="245" t="s">
        <v>1169</v>
      </c>
      <c r="AH440" s="232" t="s">
        <v>705</v>
      </c>
      <c r="AI440" s="222" t="str">
        <f t="shared" si="85"/>
        <v>Commande 4</v>
      </c>
      <c r="AJ440" s="222" t="str">
        <f t="shared" si="86"/>
        <v>P0440</v>
      </c>
      <c r="AK440" s="222" t="e">
        <f>'Commande Export 2023'!AF441</f>
        <v>#N/A</v>
      </c>
      <c r="AL440" s="222" t="str">
        <f t="shared" si="87"/>
        <v>Ouest BatteriesCommande 4</v>
      </c>
      <c r="AM440" s="222" t="e">
        <f>VLOOKUP(AL440,'Commande Export 2023'!AC:AF,4,FALSE)</f>
        <v>#N/A</v>
      </c>
      <c r="AN440" s="222" t="e">
        <f t="shared" si="88"/>
        <v>#N/A</v>
      </c>
      <c r="AO440" s="222" t="str">
        <f t="shared" si="89"/>
        <v/>
      </c>
      <c r="AP440" s="222" t="e">
        <f>VLOOKUP(AO440,'Price list'!AO:AP,2,FALSE)</f>
        <v>#N/A</v>
      </c>
      <c r="AQ440" s="222" t="str">
        <f t="shared" si="90"/>
        <v/>
      </c>
      <c r="AR440" s="222" t="str">
        <f t="shared" si="91"/>
        <v/>
      </c>
      <c r="AS440" s="665" t="str">
        <f t="shared" si="92"/>
        <v/>
      </c>
      <c r="AT440" s="665">
        <f>SUM($AS$1:AS440)</f>
        <v>7</v>
      </c>
      <c r="AU440" s="665" t="s">
        <v>705</v>
      </c>
      <c r="AV440" s="665">
        <f t="shared" si="84"/>
        <v>0</v>
      </c>
      <c r="AW440" s="666">
        <v>0</v>
      </c>
      <c r="AX440" s="665">
        <v>460</v>
      </c>
      <c r="AY440" s="665">
        <v>440</v>
      </c>
      <c r="AZ440" s="222" t="str">
        <f t="shared" si="93"/>
        <v/>
      </c>
      <c r="BA440" s="222" t="e">
        <f>VLOOKUP(AZ440,'Price list'!AM:AN,2,FALSE)</f>
        <v>#N/A</v>
      </c>
      <c r="BB440" s="222" t="str">
        <f>IF(ISERROR(VLOOKUP(BA440,'Commande Export 2023'!AC:AG,5,FALSE)),"",VLOOKUP(BA440,'Commande Export 2023'!AC:AG,5,FALSE))</f>
        <v/>
      </c>
      <c r="BC440" s="222" t="str">
        <f t="shared" si="94"/>
        <v>Ouest Batteries</v>
      </c>
    </row>
    <row r="441" spans="28:55" x14ac:dyDescent="0.35">
      <c r="AB441" s="245" t="s">
        <v>1169</v>
      </c>
      <c r="AH441" s="232" t="s">
        <v>706</v>
      </c>
      <c r="AI441" s="222" t="str">
        <f t="shared" si="85"/>
        <v>Commande 4</v>
      </c>
      <c r="AJ441" s="222" t="str">
        <f t="shared" si="86"/>
        <v>P0441</v>
      </c>
      <c r="AK441" s="222" t="e">
        <f>'Commande Export 2023'!AF442</f>
        <v>#N/A</v>
      </c>
      <c r="AL441" s="222" t="str">
        <f t="shared" si="87"/>
        <v>Ouest BatteriesCommande 4</v>
      </c>
      <c r="AM441" s="222" t="e">
        <f>VLOOKUP(AL441,'Commande Export 2023'!AC:AF,4,FALSE)</f>
        <v>#N/A</v>
      </c>
      <c r="AN441" s="222" t="e">
        <f t="shared" si="88"/>
        <v>#N/A</v>
      </c>
      <c r="AO441" s="222" t="str">
        <f t="shared" si="89"/>
        <v/>
      </c>
      <c r="AP441" s="222" t="e">
        <f>VLOOKUP(AO441,'Price list'!AO:AP,2,FALSE)</f>
        <v>#N/A</v>
      </c>
      <c r="AQ441" s="222" t="str">
        <f t="shared" si="90"/>
        <v/>
      </c>
      <c r="AR441" s="222" t="str">
        <f t="shared" si="91"/>
        <v/>
      </c>
      <c r="AS441" s="665" t="str">
        <f t="shared" si="92"/>
        <v/>
      </c>
      <c r="AT441" s="665">
        <f>SUM($AS$1:AS441)</f>
        <v>7</v>
      </c>
      <c r="AU441" s="665" t="s">
        <v>706</v>
      </c>
      <c r="AV441" s="665">
        <f t="shared" si="84"/>
        <v>0</v>
      </c>
      <c r="AW441" s="666">
        <v>0</v>
      </c>
      <c r="AX441" s="665">
        <v>461</v>
      </c>
      <c r="AY441" s="665">
        <v>441</v>
      </c>
      <c r="AZ441" s="222" t="str">
        <f t="shared" si="93"/>
        <v/>
      </c>
      <c r="BA441" s="222" t="e">
        <f>VLOOKUP(AZ441,'Price list'!AM:AN,2,FALSE)</f>
        <v>#N/A</v>
      </c>
      <c r="BB441" s="222" t="str">
        <f>IF(ISERROR(VLOOKUP(BA441,'Commande Export 2023'!AC:AG,5,FALSE)),"",VLOOKUP(BA441,'Commande Export 2023'!AC:AG,5,FALSE))</f>
        <v/>
      </c>
      <c r="BC441" s="222" t="str">
        <f t="shared" si="94"/>
        <v>Ouest Batteries</v>
      </c>
    </row>
    <row r="442" spans="28:55" x14ac:dyDescent="0.35">
      <c r="AB442" s="245" t="s">
        <v>1169</v>
      </c>
      <c r="AH442" s="232" t="s">
        <v>707</v>
      </c>
      <c r="AI442" s="222" t="str">
        <f t="shared" si="85"/>
        <v>Commande 4</v>
      </c>
      <c r="AJ442" s="222" t="str">
        <f t="shared" si="86"/>
        <v>P0442</v>
      </c>
      <c r="AK442" s="222" t="e">
        <f>'Commande Export 2023'!AF443</f>
        <v>#N/A</v>
      </c>
      <c r="AL442" s="222" t="str">
        <f t="shared" si="87"/>
        <v>Ouest BatteriesCommande 4</v>
      </c>
      <c r="AM442" s="222" t="e">
        <f>VLOOKUP(AL442,'Commande Export 2023'!AC:AF,4,FALSE)</f>
        <v>#N/A</v>
      </c>
      <c r="AN442" s="222" t="e">
        <f t="shared" si="88"/>
        <v>#N/A</v>
      </c>
      <c r="AO442" s="222" t="str">
        <f t="shared" si="89"/>
        <v/>
      </c>
      <c r="AP442" s="222" t="e">
        <f>VLOOKUP(AO442,'Price list'!AO:AP,2,FALSE)</f>
        <v>#N/A</v>
      </c>
      <c r="AQ442" s="222" t="str">
        <f t="shared" si="90"/>
        <v/>
      </c>
      <c r="AR442" s="222" t="str">
        <f t="shared" si="91"/>
        <v/>
      </c>
      <c r="AS442" s="665" t="str">
        <f t="shared" si="92"/>
        <v/>
      </c>
      <c r="AT442" s="665">
        <f>SUM($AS$1:AS442)</f>
        <v>7</v>
      </c>
      <c r="AU442" s="665" t="s">
        <v>707</v>
      </c>
      <c r="AV442" s="665">
        <f t="shared" si="84"/>
        <v>0</v>
      </c>
      <c r="AW442" s="666">
        <v>0</v>
      </c>
      <c r="AX442" s="665">
        <v>462</v>
      </c>
      <c r="AY442" s="665">
        <v>442</v>
      </c>
      <c r="AZ442" s="222" t="str">
        <f t="shared" si="93"/>
        <v/>
      </c>
      <c r="BA442" s="222" t="e">
        <f>VLOOKUP(AZ442,'Price list'!AM:AN,2,FALSE)</f>
        <v>#N/A</v>
      </c>
      <c r="BB442" s="222" t="str">
        <f>IF(ISERROR(VLOOKUP(BA442,'Commande Export 2023'!AC:AG,5,FALSE)),"",VLOOKUP(BA442,'Commande Export 2023'!AC:AG,5,FALSE))</f>
        <v/>
      </c>
      <c r="BC442" s="222" t="str">
        <f t="shared" si="94"/>
        <v>Ouest Batteries</v>
      </c>
    </row>
    <row r="443" spans="28:55" x14ac:dyDescent="0.35">
      <c r="AB443" s="245" t="s">
        <v>1169</v>
      </c>
      <c r="AH443" s="232" t="s">
        <v>708</v>
      </c>
      <c r="AI443" s="222" t="str">
        <f t="shared" si="85"/>
        <v>Commande 4</v>
      </c>
      <c r="AJ443" s="222" t="str">
        <f t="shared" si="86"/>
        <v>P0443</v>
      </c>
      <c r="AK443" s="222" t="e">
        <f>'Commande Export 2023'!AF444</f>
        <v>#N/A</v>
      </c>
      <c r="AL443" s="222" t="str">
        <f t="shared" si="87"/>
        <v>Ouest BatteriesCommande 4</v>
      </c>
      <c r="AM443" s="222" t="e">
        <f>VLOOKUP(AL443,'Commande Export 2023'!AC:AF,4,FALSE)</f>
        <v>#N/A</v>
      </c>
      <c r="AN443" s="222" t="e">
        <f t="shared" si="88"/>
        <v>#N/A</v>
      </c>
      <c r="AO443" s="222" t="str">
        <f t="shared" si="89"/>
        <v/>
      </c>
      <c r="AP443" s="222" t="e">
        <f>VLOOKUP(AO443,'Price list'!AO:AP,2,FALSE)</f>
        <v>#N/A</v>
      </c>
      <c r="AQ443" s="222" t="str">
        <f t="shared" si="90"/>
        <v/>
      </c>
      <c r="AR443" s="222" t="str">
        <f t="shared" si="91"/>
        <v/>
      </c>
      <c r="AS443" s="665" t="str">
        <f t="shared" si="92"/>
        <v/>
      </c>
      <c r="AT443" s="665">
        <f>SUM($AS$1:AS443)</f>
        <v>7</v>
      </c>
      <c r="AU443" s="665" t="s">
        <v>708</v>
      </c>
      <c r="AV443" s="665">
        <f t="shared" si="84"/>
        <v>0</v>
      </c>
      <c r="AW443" s="666">
        <v>0</v>
      </c>
      <c r="AX443" s="665">
        <v>463</v>
      </c>
      <c r="AY443" s="665">
        <v>443</v>
      </c>
      <c r="AZ443" s="222" t="str">
        <f t="shared" si="93"/>
        <v/>
      </c>
      <c r="BA443" s="222" t="e">
        <f>VLOOKUP(AZ443,'Price list'!AM:AN,2,FALSE)</f>
        <v>#N/A</v>
      </c>
      <c r="BB443" s="222" t="str">
        <f>IF(ISERROR(VLOOKUP(BA443,'Commande Export 2023'!AC:AG,5,FALSE)),"",VLOOKUP(BA443,'Commande Export 2023'!AC:AG,5,FALSE))</f>
        <v/>
      </c>
      <c r="BC443" s="222" t="str">
        <f t="shared" si="94"/>
        <v>Ouest Batteries</v>
      </c>
    </row>
    <row r="444" spans="28:55" x14ac:dyDescent="0.35">
      <c r="AB444" s="245" t="s">
        <v>1169</v>
      </c>
      <c r="AH444" s="232" t="s">
        <v>709</v>
      </c>
      <c r="AI444" s="222" t="str">
        <f t="shared" si="85"/>
        <v>Commande 4</v>
      </c>
      <c r="AJ444" s="222" t="str">
        <f t="shared" si="86"/>
        <v>P0444</v>
      </c>
      <c r="AK444" s="222" t="e">
        <f>'Commande Export 2023'!AF445</f>
        <v>#N/A</v>
      </c>
      <c r="AL444" s="222" t="str">
        <f t="shared" si="87"/>
        <v>Ouest BatteriesCommande 4</v>
      </c>
      <c r="AM444" s="222" t="e">
        <f>VLOOKUP(AL444,'Commande Export 2023'!AC:AF,4,FALSE)</f>
        <v>#N/A</v>
      </c>
      <c r="AN444" s="222" t="e">
        <f t="shared" si="88"/>
        <v>#N/A</v>
      </c>
      <c r="AO444" s="222" t="str">
        <f t="shared" si="89"/>
        <v/>
      </c>
      <c r="AP444" s="222" t="e">
        <f>VLOOKUP(AO444,'Price list'!AO:AP,2,FALSE)</f>
        <v>#N/A</v>
      </c>
      <c r="AQ444" s="222" t="str">
        <f t="shared" si="90"/>
        <v/>
      </c>
      <c r="AR444" s="222" t="str">
        <f t="shared" si="91"/>
        <v/>
      </c>
      <c r="AS444" s="665" t="str">
        <f t="shared" si="92"/>
        <v/>
      </c>
      <c r="AT444" s="665">
        <f>SUM($AS$1:AS444)</f>
        <v>7</v>
      </c>
      <c r="AU444" s="665" t="s">
        <v>709</v>
      </c>
      <c r="AV444" s="665">
        <f t="shared" si="84"/>
        <v>0</v>
      </c>
      <c r="AW444" s="666">
        <v>0</v>
      </c>
      <c r="AX444" s="665">
        <v>464</v>
      </c>
      <c r="AY444" s="665">
        <v>444</v>
      </c>
      <c r="AZ444" s="222" t="str">
        <f t="shared" si="93"/>
        <v/>
      </c>
      <c r="BA444" s="222" t="e">
        <f>VLOOKUP(AZ444,'Price list'!AM:AN,2,FALSE)</f>
        <v>#N/A</v>
      </c>
      <c r="BB444" s="222" t="str">
        <f>IF(ISERROR(VLOOKUP(BA444,'Commande Export 2023'!AC:AG,5,FALSE)),"",VLOOKUP(BA444,'Commande Export 2023'!AC:AG,5,FALSE))</f>
        <v/>
      </c>
      <c r="BC444" s="222" t="str">
        <f t="shared" si="94"/>
        <v>Ouest Batteries</v>
      </c>
    </row>
    <row r="445" spans="28:55" x14ac:dyDescent="0.35">
      <c r="AB445" s="245" t="s">
        <v>1169</v>
      </c>
      <c r="AH445" s="232" t="s">
        <v>710</v>
      </c>
      <c r="AI445" s="222" t="str">
        <f t="shared" si="85"/>
        <v>Commande 4</v>
      </c>
      <c r="AJ445" s="222" t="str">
        <f t="shared" si="86"/>
        <v>P0445</v>
      </c>
      <c r="AK445" s="222" t="e">
        <f>'Commande Export 2023'!AF446</f>
        <v>#N/A</v>
      </c>
      <c r="AL445" s="222" t="str">
        <f t="shared" si="87"/>
        <v>Ouest BatteriesCommande 4</v>
      </c>
      <c r="AM445" s="222" t="e">
        <f>VLOOKUP(AL445,'Commande Export 2023'!AC:AF,4,FALSE)</f>
        <v>#N/A</v>
      </c>
      <c r="AN445" s="222" t="e">
        <f t="shared" si="88"/>
        <v>#N/A</v>
      </c>
      <c r="AO445" s="222" t="str">
        <f t="shared" si="89"/>
        <v/>
      </c>
      <c r="AP445" s="222" t="e">
        <f>VLOOKUP(AO445,'Price list'!AO:AP,2,FALSE)</f>
        <v>#N/A</v>
      </c>
      <c r="AQ445" s="222" t="str">
        <f t="shared" si="90"/>
        <v/>
      </c>
      <c r="AR445" s="222" t="str">
        <f t="shared" si="91"/>
        <v/>
      </c>
      <c r="AS445" s="665" t="str">
        <f t="shared" si="92"/>
        <v/>
      </c>
      <c r="AT445" s="665">
        <f>SUM($AS$1:AS445)</f>
        <v>7</v>
      </c>
      <c r="AU445" s="665" t="s">
        <v>710</v>
      </c>
      <c r="AV445" s="665">
        <f t="shared" si="84"/>
        <v>0</v>
      </c>
      <c r="AW445" s="666">
        <v>0</v>
      </c>
      <c r="AX445" s="665">
        <v>465</v>
      </c>
      <c r="AY445" s="665">
        <v>445</v>
      </c>
      <c r="AZ445" s="222" t="str">
        <f t="shared" si="93"/>
        <v/>
      </c>
      <c r="BA445" s="222" t="e">
        <f>VLOOKUP(AZ445,'Price list'!AM:AN,2,FALSE)</f>
        <v>#N/A</v>
      </c>
      <c r="BB445" s="222" t="str">
        <f>IF(ISERROR(VLOOKUP(BA445,'Commande Export 2023'!AC:AG,5,FALSE)),"",VLOOKUP(BA445,'Commande Export 2023'!AC:AG,5,FALSE))</f>
        <v/>
      </c>
      <c r="BC445" s="222" t="str">
        <f t="shared" si="94"/>
        <v>Ouest Batteries</v>
      </c>
    </row>
    <row r="446" spans="28:55" x14ac:dyDescent="0.35">
      <c r="AB446" s="245" t="s">
        <v>1169</v>
      </c>
      <c r="AH446" s="232" t="s">
        <v>711</v>
      </c>
      <c r="AI446" s="222" t="str">
        <f t="shared" si="85"/>
        <v>Commande 4</v>
      </c>
      <c r="AJ446" s="222" t="str">
        <f t="shared" si="86"/>
        <v>P0446</v>
      </c>
      <c r="AK446" s="222" t="e">
        <f>'Commande Export 2023'!AF447</f>
        <v>#N/A</v>
      </c>
      <c r="AL446" s="222" t="str">
        <f t="shared" si="87"/>
        <v>Ouest BatteriesCommande 4</v>
      </c>
      <c r="AM446" s="222" t="e">
        <f>VLOOKUP(AL446,'Commande Export 2023'!AC:AF,4,FALSE)</f>
        <v>#N/A</v>
      </c>
      <c r="AN446" s="222" t="e">
        <f t="shared" si="88"/>
        <v>#N/A</v>
      </c>
      <c r="AO446" s="222" t="str">
        <f t="shared" si="89"/>
        <v/>
      </c>
      <c r="AP446" s="222" t="e">
        <f>VLOOKUP(AO446,'Price list'!AO:AP,2,FALSE)</f>
        <v>#N/A</v>
      </c>
      <c r="AQ446" s="222" t="str">
        <f t="shared" si="90"/>
        <v/>
      </c>
      <c r="AR446" s="222" t="str">
        <f t="shared" si="91"/>
        <v/>
      </c>
      <c r="AS446" s="665" t="str">
        <f t="shared" si="92"/>
        <v/>
      </c>
      <c r="AT446" s="665">
        <f>SUM($AS$1:AS446)</f>
        <v>7</v>
      </c>
      <c r="AU446" s="665" t="s">
        <v>711</v>
      </c>
      <c r="AV446" s="665">
        <f t="shared" si="84"/>
        <v>0</v>
      </c>
      <c r="AW446" s="666">
        <v>0</v>
      </c>
      <c r="AX446" s="665">
        <v>466</v>
      </c>
      <c r="AY446" s="665">
        <v>446</v>
      </c>
      <c r="AZ446" s="222" t="str">
        <f t="shared" si="93"/>
        <v/>
      </c>
      <c r="BA446" s="222" t="e">
        <f>VLOOKUP(AZ446,'Price list'!AM:AN,2,FALSE)</f>
        <v>#N/A</v>
      </c>
      <c r="BB446" s="222" t="str">
        <f>IF(ISERROR(VLOOKUP(BA446,'Commande Export 2023'!AC:AG,5,FALSE)),"",VLOOKUP(BA446,'Commande Export 2023'!AC:AG,5,FALSE))</f>
        <v/>
      </c>
      <c r="BC446" s="222" t="str">
        <f t="shared" si="94"/>
        <v>Ouest Batteries</v>
      </c>
    </row>
    <row r="447" spans="28:55" x14ac:dyDescent="0.35">
      <c r="AB447" s="245" t="s">
        <v>1169</v>
      </c>
      <c r="AH447" s="232" t="s">
        <v>712</v>
      </c>
      <c r="AI447" s="222" t="str">
        <f t="shared" si="85"/>
        <v>Commande 4</v>
      </c>
      <c r="AJ447" s="222" t="str">
        <f t="shared" si="86"/>
        <v>P0447</v>
      </c>
      <c r="AK447" s="222" t="e">
        <f>'Commande Export 2023'!AF448</f>
        <v>#N/A</v>
      </c>
      <c r="AL447" s="222" t="str">
        <f t="shared" si="87"/>
        <v>Ouest BatteriesCommande 4</v>
      </c>
      <c r="AM447" s="222" t="e">
        <f>VLOOKUP(AL447,'Commande Export 2023'!AC:AF,4,FALSE)</f>
        <v>#N/A</v>
      </c>
      <c r="AN447" s="222" t="e">
        <f t="shared" si="88"/>
        <v>#N/A</v>
      </c>
      <c r="AO447" s="222" t="str">
        <f t="shared" si="89"/>
        <v/>
      </c>
      <c r="AP447" s="222" t="e">
        <f>VLOOKUP(AO447,'Price list'!AO:AP,2,FALSE)</f>
        <v>#N/A</v>
      </c>
      <c r="AQ447" s="222" t="str">
        <f t="shared" si="90"/>
        <v/>
      </c>
      <c r="AR447" s="222" t="str">
        <f t="shared" si="91"/>
        <v/>
      </c>
      <c r="AS447" s="665" t="str">
        <f t="shared" si="92"/>
        <v/>
      </c>
      <c r="AT447" s="665">
        <f>SUM($AS$1:AS447)</f>
        <v>7</v>
      </c>
      <c r="AU447" s="665" t="s">
        <v>712</v>
      </c>
      <c r="AV447" s="665">
        <f t="shared" si="84"/>
        <v>0</v>
      </c>
      <c r="AW447" s="666">
        <v>0</v>
      </c>
      <c r="AX447" s="665">
        <v>467</v>
      </c>
      <c r="AY447" s="665">
        <v>447</v>
      </c>
      <c r="AZ447" s="222" t="str">
        <f t="shared" si="93"/>
        <v/>
      </c>
      <c r="BA447" s="222" t="e">
        <f>VLOOKUP(AZ447,'Price list'!AM:AN,2,FALSE)</f>
        <v>#N/A</v>
      </c>
      <c r="BB447" s="222" t="str">
        <f>IF(ISERROR(VLOOKUP(BA447,'Commande Export 2023'!AC:AG,5,FALSE)),"",VLOOKUP(BA447,'Commande Export 2023'!AC:AG,5,FALSE))</f>
        <v/>
      </c>
      <c r="BC447" s="222" t="str">
        <f t="shared" si="94"/>
        <v>Ouest Batteries</v>
      </c>
    </row>
    <row r="448" spans="28:55" x14ac:dyDescent="0.35">
      <c r="AB448" s="245" t="s">
        <v>1169</v>
      </c>
      <c r="AH448" s="232" t="s">
        <v>713</v>
      </c>
      <c r="AI448" s="222" t="str">
        <f t="shared" si="85"/>
        <v>Commande 4</v>
      </c>
      <c r="AJ448" s="222" t="str">
        <f t="shared" si="86"/>
        <v>P0448</v>
      </c>
      <c r="AK448" s="222" t="e">
        <f>'Commande Export 2023'!AF449</f>
        <v>#N/A</v>
      </c>
      <c r="AL448" s="222" t="str">
        <f t="shared" si="87"/>
        <v>Ouest BatteriesCommande 4</v>
      </c>
      <c r="AM448" s="222" t="e">
        <f>VLOOKUP(AL448,'Commande Export 2023'!AC:AF,4,FALSE)</f>
        <v>#N/A</v>
      </c>
      <c r="AN448" s="222" t="e">
        <f t="shared" si="88"/>
        <v>#N/A</v>
      </c>
      <c r="AO448" s="222" t="str">
        <f t="shared" si="89"/>
        <v/>
      </c>
      <c r="AP448" s="222" t="e">
        <f>VLOOKUP(AO448,'Price list'!AO:AP,2,FALSE)</f>
        <v>#N/A</v>
      </c>
      <c r="AQ448" s="222" t="str">
        <f t="shared" si="90"/>
        <v/>
      </c>
      <c r="AR448" s="222" t="str">
        <f t="shared" si="91"/>
        <v/>
      </c>
      <c r="AS448" s="665" t="str">
        <f t="shared" si="92"/>
        <v/>
      </c>
      <c r="AT448" s="665">
        <f>SUM($AS$1:AS448)</f>
        <v>7</v>
      </c>
      <c r="AU448" s="665" t="s">
        <v>713</v>
      </c>
      <c r="AV448" s="665">
        <f t="shared" si="84"/>
        <v>0</v>
      </c>
      <c r="AW448" s="666">
        <v>0</v>
      </c>
      <c r="AX448" s="665">
        <v>468</v>
      </c>
      <c r="AY448" s="665">
        <v>448</v>
      </c>
      <c r="AZ448" s="222" t="str">
        <f t="shared" si="93"/>
        <v/>
      </c>
      <c r="BA448" s="222" t="e">
        <f>VLOOKUP(AZ448,'Price list'!AM:AN,2,FALSE)</f>
        <v>#N/A</v>
      </c>
      <c r="BB448" s="222" t="str">
        <f>IF(ISERROR(VLOOKUP(BA448,'Commande Export 2023'!AC:AG,5,FALSE)),"",VLOOKUP(BA448,'Commande Export 2023'!AC:AG,5,FALSE))</f>
        <v/>
      </c>
      <c r="BC448" s="222" t="str">
        <f t="shared" si="94"/>
        <v>Ouest Batteries</v>
      </c>
    </row>
    <row r="449" spans="28:55" x14ac:dyDescent="0.35">
      <c r="AB449" s="245" t="s">
        <v>1169</v>
      </c>
      <c r="AH449" s="232" t="s">
        <v>714</v>
      </c>
      <c r="AI449" s="222" t="str">
        <f t="shared" si="85"/>
        <v>Commande 4</v>
      </c>
      <c r="AJ449" s="222" t="str">
        <f t="shared" si="86"/>
        <v>P0449</v>
      </c>
      <c r="AK449" s="222" t="e">
        <f>'Commande Export 2023'!AF450</f>
        <v>#N/A</v>
      </c>
      <c r="AL449" s="222" t="str">
        <f t="shared" si="87"/>
        <v>Ouest BatteriesCommande 4</v>
      </c>
      <c r="AM449" s="222" t="e">
        <f>VLOOKUP(AL449,'Commande Export 2023'!AC:AF,4,FALSE)</f>
        <v>#N/A</v>
      </c>
      <c r="AN449" s="222" t="e">
        <f t="shared" si="88"/>
        <v>#N/A</v>
      </c>
      <c r="AO449" s="222" t="str">
        <f t="shared" si="89"/>
        <v/>
      </c>
      <c r="AP449" s="222" t="e">
        <f>VLOOKUP(AO449,'Price list'!AO:AP,2,FALSE)</f>
        <v>#N/A</v>
      </c>
      <c r="AQ449" s="222" t="str">
        <f t="shared" si="90"/>
        <v/>
      </c>
      <c r="AR449" s="222" t="str">
        <f t="shared" si="91"/>
        <v/>
      </c>
      <c r="AS449" s="665" t="str">
        <f t="shared" si="92"/>
        <v/>
      </c>
      <c r="AT449" s="665">
        <f>SUM($AS$1:AS449)</f>
        <v>7</v>
      </c>
      <c r="AU449" s="665" t="s">
        <v>714</v>
      </c>
      <c r="AV449" s="665">
        <f t="shared" ref="AV449:AV512" si="95">IF(AQ449="",0,1)</f>
        <v>0</v>
      </c>
      <c r="AW449" s="666">
        <v>0</v>
      </c>
      <c r="AX449" s="665">
        <v>469</v>
      </c>
      <c r="AY449" s="665">
        <v>449</v>
      </c>
      <c r="AZ449" s="222" t="str">
        <f t="shared" si="93"/>
        <v/>
      </c>
      <c r="BA449" s="222" t="e">
        <f>VLOOKUP(AZ449,'Price list'!AM:AN,2,FALSE)</f>
        <v>#N/A</v>
      </c>
      <c r="BB449" s="222" t="str">
        <f>IF(ISERROR(VLOOKUP(BA449,'Commande Export 2023'!AC:AG,5,FALSE)),"",VLOOKUP(BA449,'Commande Export 2023'!AC:AG,5,FALSE))</f>
        <v/>
      </c>
      <c r="BC449" s="222" t="str">
        <f t="shared" si="94"/>
        <v>Ouest Batteries</v>
      </c>
    </row>
    <row r="450" spans="28:55" x14ac:dyDescent="0.35">
      <c r="AB450" s="245" t="s">
        <v>1169</v>
      </c>
      <c r="AH450" s="232" t="s">
        <v>715</v>
      </c>
      <c r="AI450" s="222" t="str">
        <f t="shared" ref="AI450:AI513" si="96">CONCATENATE(AB450,$R$5)</f>
        <v>Commande 4</v>
      </c>
      <c r="AJ450" s="222" t="str">
        <f t="shared" ref="AJ450:AJ513" si="97">AH450</f>
        <v>P0450</v>
      </c>
      <c r="AK450" s="222" t="e">
        <f>'Commande Export 2023'!AF451</f>
        <v>#N/A</v>
      </c>
      <c r="AL450" s="222" t="str">
        <f t="shared" ref="AL450:AL513" si="98">CONCATENATE($P$7,AE450,$R$5)</f>
        <v>Ouest BatteriesCommande 4</v>
      </c>
      <c r="AM450" s="222" t="e">
        <f>VLOOKUP(AL450,'Commande Export 2023'!AC:AF,4,FALSE)</f>
        <v>#N/A</v>
      </c>
      <c r="AN450" s="222" t="e">
        <f t="shared" ref="AN450:AN513" si="99">IF(AL450=AI450,AM450,#N/A)</f>
        <v>#N/A</v>
      </c>
      <c r="AO450" s="222" t="str">
        <f t="shared" ref="AO450:AO513" si="100">IF(ISERROR(AN450),"",AH450)</f>
        <v/>
      </c>
      <c r="AP450" s="222" t="e">
        <f>VLOOKUP(AO450,'Price list'!AO:AP,2,FALSE)</f>
        <v>#N/A</v>
      </c>
      <c r="AQ450" s="222" t="str">
        <f t="shared" ref="AQ450:AQ513" si="101">IF(ISERROR(AP450),"",1)</f>
        <v/>
      </c>
      <c r="AR450" s="222" t="str">
        <f t="shared" ref="AR450:AR513" si="102">IF(ISERROR(VLOOKUP($AY450,$AT$1:$AY$660,2,0)),"",VLOOKUP($AY450,$AT$1:$AY$660,2,0))</f>
        <v/>
      </c>
      <c r="AS450" s="665" t="str">
        <f t="shared" ref="AS450:AS513" si="103">IF(AV450&gt;0,1,"")</f>
        <v/>
      </c>
      <c r="AT450" s="665">
        <f>SUM($AS$1:AS450)</f>
        <v>7</v>
      </c>
      <c r="AU450" s="665" t="s">
        <v>715</v>
      </c>
      <c r="AV450" s="665">
        <f t="shared" si="95"/>
        <v>0</v>
      </c>
      <c r="AW450" s="666">
        <v>0</v>
      </c>
      <c r="AX450" s="665">
        <v>470</v>
      </c>
      <c r="AY450" s="665">
        <v>450</v>
      </c>
      <c r="AZ450" s="222" t="str">
        <f t="shared" ref="AZ450:AZ513" si="104">AR450</f>
        <v/>
      </c>
      <c r="BA450" s="222" t="e">
        <f>VLOOKUP(AZ450,'Price list'!AM:AN,2,FALSE)</f>
        <v>#N/A</v>
      </c>
      <c r="BB450" s="222" t="str">
        <f>IF(ISERROR(VLOOKUP(BA450,'Commande Export 2023'!AC:AG,5,FALSE)),"",VLOOKUP(BA450,'Commande Export 2023'!AC:AG,5,FALSE))</f>
        <v/>
      </c>
      <c r="BC450" s="222" t="str">
        <f t="shared" ref="BC450:BC513" si="105">$P$7</f>
        <v>Ouest Batteries</v>
      </c>
    </row>
    <row r="451" spans="28:55" x14ac:dyDescent="0.35">
      <c r="AB451" s="245" t="s">
        <v>1169</v>
      </c>
      <c r="AH451" s="232" t="s">
        <v>716</v>
      </c>
      <c r="AI451" s="222" t="str">
        <f t="shared" si="96"/>
        <v>Commande 4</v>
      </c>
      <c r="AJ451" s="222" t="str">
        <f t="shared" si="97"/>
        <v>P0451</v>
      </c>
      <c r="AK451" s="222" t="e">
        <f>'Commande Export 2023'!AF452</f>
        <v>#N/A</v>
      </c>
      <c r="AL451" s="222" t="str">
        <f t="shared" si="98"/>
        <v>Ouest BatteriesCommande 4</v>
      </c>
      <c r="AM451" s="222" t="e">
        <f>VLOOKUP(AL451,'Commande Export 2023'!AC:AF,4,FALSE)</f>
        <v>#N/A</v>
      </c>
      <c r="AN451" s="222" t="e">
        <f t="shared" si="99"/>
        <v>#N/A</v>
      </c>
      <c r="AO451" s="222" t="str">
        <f t="shared" si="100"/>
        <v/>
      </c>
      <c r="AP451" s="222" t="e">
        <f>VLOOKUP(AO451,'Price list'!AO:AP,2,FALSE)</f>
        <v>#N/A</v>
      </c>
      <c r="AQ451" s="222" t="str">
        <f t="shared" si="101"/>
        <v/>
      </c>
      <c r="AR451" s="222" t="str">
        <f t="shared" si="102"/>
        <v/>
      </c>
      <c r="AS451" s="665" t="str">
        <f t="shared" si="103"/>
        <v/>
      </c>
      <c r="AT451" s="665">
        <f>SUM($AS$1:AS451)</f>
        <v>7</v>
      </c>
      <c r="AU451" s="665" t="s">
        <v>716</v>
      </c>
      <c r="AV451" s="665">
        <f t="shared" si="95"/>
        <v>0</v>
      </c>
      <c r="AW451" s="666">
        <v>0</v>
      </c>
      <c r="AX451" s="665">
        <v>471</v>
      </c>
      <c r="AY451" s="665">
        <v>451</v>
      </c>
      <c r="AZ451" s="222" t="str">
        <f t="shared" si="104"/>
        <v/>
      </c>
      <c r="BA451" s="222" t="e">
        <f>VLOOKUP(AZ451,'Price list'!AM:AN,2,FALSE)</f>
        <v>#N/A</v>
      </c>
      <c r="BB451" s="222" t="str">
        <f>IF(ISERROR(VLOOKUP(BA451,'Commande Export 2023'!AC:AG,5,FALSE)),"",VLOOKUP(BA451,'Commande Export 2023'!AC:AG,5,FALSE))</f>
        <v/>
      </c>
      <c r="BC451" s="222" t="str">
        <f t="shared" si="105"/>
        <v>Ouest Batteries</v>
      </c>
    </row>
    <row r="452" spans="28:55" x14ac:dyDescent="0.35">
      <c r="AB452" s="245" t="s">
        <v>1169</v>
      </c>
      <c r="AH452" s="232" t="s">
        <v>717</v>
      </c>
      <c r="AI452" s="222" t="str">
        <f t="shared" si="96"/>
        <v>Commande 4</v>
      </c>
      <c r="AJ452" s="222" t="str">
        <f t="shared" si="97"/>
        <v>P0452</v>
      </c>
      <c r="AK452" s="222" t="e">
        <f>'Commande Export 2023'!AF453</f>
        <v>#N/A</v>
      </c>
      <c r="AL452" s="222" t="str">
        <f t="shared" si="98"/>
        <v>Ouest BatteriesCommande 4</v>
      </c>
      <c r="AM452" s="222" t="e">
        <f>VLOOKUP(AL452,'Commande Export 2023'!AC:AF,4,FALSE)</f>
        <v>#N/A</v>
      </c>
      <c r="AN452" s="222" t="e">
        <f t="shared" si="99"/>
        <v>#N/A</v>
      </c>
      <c r="AO452" s="222" t="str">
        <f t="shared" si="100"/>
        <v/>
      </c>
      <c r="AP452" s="222" t="e">
        <f>VLOOKUP(AO452,'Price list'!AO:AP,2,FALSE)</f>
        <v>#N/A</v>
      </c>
      <c r="AQ452" s="222" t="str">
        <f t="shared" si="101"/>
        <v/>
      </c>
      <c r="AR452" s="222" t="str">
        <f t="shared" si="102"/>
        <v/>
      </c>
      <c r="AS452" s="665" t="str">
        <f t="shared" si="103"/>
        <v/>
      </c>
      <c r="AT452" s="665">
        <f>SUM($AS$1:AS452)</f>
        <v>7</v>
      </c>
      <c r="AU452" s="665" t="s">
        <v>717</v>
      </c>
      <c r="AV452" s="665">
        <f t="shared" si="95"/>
        <v>0</v>
      </c>
      <c r="AW452" s="666">
        <v>0</v>
      </c>
      <c r="AX452" s="665">
        <v>472</v>
      </c>
      <c r="AY452" s="665">
        <v>452</v>
      </c>
      <c r="AZ452" s="222" t="str">
        <f t="shared" si="104"/>
        <v/>
      </c>
      <c r="BA452" s="222" t="e">
        <f>VLOOKUP(AZ452,'Price list'!AM:AN,2,FALSE)</f>
        <v>#N/A</v>
      </c>
      <c r="BB452" s="222" t="str">
        <f>IF(ISERROR(VLOOKUP(BA452,'Commande Export 2023'!AC:AG,5,FALSE)),"",VLOOKUP(BA452,'Commande Export 2023'!AC:AG,5,FALSE))</f>
        <v/>
      </c>
      <c r="BC452" s="222" t="str">
        <f t="shared" si="105"/>
        <v>Ouest Batteries</v>
      </c>
    </row>
    <row r="453" spans="28:55" x14ac:dyDescent="0.35">
      <c r="AB453" s="245" t="s">
        <v>1169</v>
      </c>
      <c r="AH453" s="232" t="s">
        <v>718</v>
      </c>
      <c r="AI453" s="222" t="str">
        <f t="shared" si="96"/>
        <v>Commande 4</v>
      </c>
      <c r="AJ453" s="222" t="str">
        <f t="shared" si="97"/>
        <v>P0453</v>
      </c>
      <c r="AK453" s="222" t="e">
        <f>'Commande Export 2023'!AF454</f>
        <v>#N/A</v>
      </c>
      <c r="AL453" s="222" t="str">
        <f t="shared" si="98"/>
        <v>Ouest BatteriesCommande 4</v>
      </c>
      <c r="AM453" s="222" t="e">
        <f>VLOOKUP(AL453,'Commande Export 2023'!AC:AF,4,FALSE)</f>
        <v>#N/A</v>
      </c>
      <c r="AN453" s="222" t="e">
        <f t="shared" si="99"/>
        <v>#N/A</v>
      </c>
      <c r="AO453" s="222" t="str">
        <f t="shared" si="100"/>
        <v/>
      </c>
      <c r="AP453" s="222" t="e">
        <f>VLOOKUP(AO453,'Price list'!AO:AP,2,FALSE)</f>
        <v>#N/A</v>
      </c>
      <c r="AQ453" s="222" t="str">
        <f t="shared" si="101"/>
        <v/>
      </c>
      <c r="AR453" s="222" t="str">
        <f t="shared" si="102"/>
        <v/>
      </c>
      <c r="AS453" s="665" t="str">
        <f t="shared" si="103"/>
        <v/>
      </c>
      <c r="AT453" s="665">
        <f>SUM($AS$1:AS453)</f>
        <v>7</v>
      </c>
      <c r="AU453" s="665" t="s">
        <v>718</v>
      </c>
      <c r="AV453" s="665">
        <f t="shared" si="95"/>
        <v>0</v>
      </c>
      <c r="AW453" s="666">
        <v>0</v>
      </c>
      <c r="AX453" s="665">
        <v>473</v>
      </c>
      <c r="AY453" s="665">
        <v>453</v>
      </c>
      <c r="AZ453" s="222" t="str">
        <f t="shared" si="104"/>
        <v/>
      </c>
      <c r="BA453" s="222" t="e">
        <f>VLOOKUP(AZ453,'Price list'!AM:AN,2,FALSE)</f>
        <v>#N/A</v>
      </c>
      <c r="BB453" s="222" t="str">
        <f>IF(ISERROR(VLOOKUP(BA453,'Commande Export 2023'!AC:AG,5,FALSE)),"",VLOOKUP(BA453,'Commande Export 2023'!AC:AG,5,FALSE))</f>
        <v/>
      </c>
      <c r="BC453" s="222" t="str">
        <f t="shared" si="105"/>
        <v>Ouest Batteries</v>
      </c>
    </row>
    <row r="454" spans="28:55" x14ac:dyDescent="0.35">
      <c r="AB454" s="245" t="s">
        <v>1169</v>
      </c>
      <c r="AH454" s="232" t="s">
        <v>719</v>
      </c>
      <c r="AI454" s="222" t="str">
        <f t="shared" si="96"/>
        <v>Commande 4</v>
      </c>
      <c r="AJ454" s="222" t="str">
        <f t="shared" si="97"/>
        <v>P0454</v>
      </c>
      <c r="AK454" s="222" t="e">
        <f>'Commande Export 2023'!AF455</f>
        <v>#N/A</v>
      </c>
      <c r="AL454" s="222" t="str">
        <f t="shared" si="98"/>
        <v>Ouest BatteriesCommande 4</v>
      </c>
      <c r="AM454" s="222" t="e">
        <f>VLOOKUP(AL454,'Commande Export 2023'!AC:AF,4,FALSE)</f>
        <v>#N/A</v>
      </c>
      <c r="AN454" s="222" t="e">
        <f t="shared" si="99"/>
        <v>#N/A</v>
      </c>
      <c r="AO454" s="222" t="str">
        <f t="shared" si="100"/>
        <v/>
      </c>
      <c r="AP454" s="222" t="e">
        <f>VLOOKUP(AO454,'Price list'!AO:AP,2,FALSE)</f>
        <v>#N/A</v>
      </c>
      <c r="AQ454" s="222" t="str">
        <f t="shared" si="101"/>
        <v/>
      </c>
      <c r="AR454" s="222" t="str">
        <f t="shared" si="102"/>
        <v/>
      </c>
      <c r="AS454" s="665" t="str">
        <f t="shared" si="103"/>
        <v/>
      </c>
      <c r="AT454" s="665">
        <f>SUM($AS$1:AS454)</f>
        <v>7</v>
      </c>
      <c r="AU454" s="665" t="s">
        <v>719</v>
      </c>
      <c r="AV454" s="665">
        <f t="shared" si="95"/>
        <v>0</v>
      </c>
      <c r="AW454" s="666">
        <v>0</v>
      </c>
      <c r="AX454" s="665">
        <v>474</v>
      </c>
      <c r="AY454" s="665">
        <v>454</v>
      </c>
      <c r="AZ454" s="222" t="str">
        <f t="shared" si="104"/>
        <v/>
      </c>
      <c r="BA454" s="222" t="e">
        <f>VLOOKUP(AZ454,'Price list'!AM:AN,2,FALSE)</f>
        <v>#N/A</v>
      </c>
      <c r="BB454" s="222" t="str">
        <f>IF(ISERROR(VLOOKUP(BA454,'Commande Export 2023'!AC:AG,5,FALSE)),"",VLOOKUP(BA454,'Commande Export 2023'!AC:AG,5,FALSE))</f>
        <v/>
      </c>
      <c r="BC454" s="222" t="str">
        <f t="shared" si="105"/>
        <v>Ouest Batteries</v>
      </c>
    </row>
    <row r="455" spans="28:55" x14ac:dyDescent="0.35">
      <c r="AB455" s="245" t="s">
        <v>1169</v>
      </c>
      <c r="AH455" s="232" t="s">
        <v>720</v>
      </c>
      <c r="AI455" s="222" t="str">
        <f t="shared" si="96"/>
        <v>Commande 4</v>
      </c>
      <c r="AJ455" s="222" t="str">
        <f t="shared" si="97"/>
        <v>P0455</v>
      </c>
      <c r="AK455" s="222" t="e">
        <f>'Commande Export 2023'!AF456</f>
        <v>#N/A</v>
      </c>
      <c r="AL455" s="222" t="str">
        <f t="shared" si="98"/>
        <v>Ouest BatteriesCommande 4</v>
      </c>
      <c r="AM455" s="222" t="e">
        <f>VLOOKUP(AL455,'Commande Export 2023'!AC:AF,4,FALSE)</f>
        <v>#N/A</v>
      </c>
      <c r="AN455" s="222" t="e">
        <f t="shared" si="99"/>
        <v>#N/A</v>
      </c>
      <c r="AO455" s="222" t="str">
        <f t="shared" si="100"/>
        <v/>
      </c>
      <c r="AP455" s="222" t="e">
        <f>VLOOKUP(AO455,'Price list'!AO:AP,2,FALSE)</f>
        <v>#N/A</v>
      </c>
      <c r="AQ455" s="222" t="str">
        <f t="shared" si="101"/>
        <v/>
      </c>
      <c r="AR455" s="222" t="str">
        <f t="shared" si="102"/>
        <v/>
      </c>
      <c r="AS455" s="665" t="str">
        <f t="shared" si="103"/>
        <v/>
      </c>
      <c r="AT455" s="665">
        <f>SUM($AS$1:AS455)</f>
        <v>7</v>
      </c>
      <c r="AU455" s="665" t="s">
        <v>720</v>
      </c>
      <c r="AV455" s="665">
        <f t="shared" si="95"/>
        <v>0</v>
      </c>
      <c r="AW455" s="666">
        <v>0</v>
      </c>
      <c r="AX455" s="665">
        <v>475</v>
      </c>
      <c r="AY455" s="665">
        <v>455</v>
      </c>
      <c r="AZ455" s="222" t="str">
        <f t="shared" si="104"/>
        <v/>
      </c>
      <c r="BA455" s="222" t="e">
        <f>VLOOKUP(AZ455,'Price list'!AM:AN,2,FALSE)</f>
        <v>#N/A</v>
      </c>
      <c r="BB455" s="222" t="str">
        <f>IF(ISERROR(VLOOKUP(BA455,'Commande Export 2023'!AC:AG,5,FALSE)),"",VLOOKUP(BA455,'Commande Export 2023'!AC:AG,5,FALSE))</f>
        <v/>
      </c>
      <c r="BC455" s="222" t="str">
        <f t="shared" si="105"/>
        <v>Ouest Batteries</v>
      </c>
    </row>
    <row r="456" spans="28:55" x14ac:dyDescent="0.35">
      <c r="AB456" s="245" t="s">
        <v>1169</v>
      </c>
      <c r="AH456" s="232" t="s">
        <v>721</v>
      </c>
      <c r="AI456" s="222" t="str">
        <f t="shared" si="96"/>
        <v>Commande 4</v>
      </c>
      <c r="AJ456" s="222" t="str">
        <f t="shared" si="97"/>
        <v>P0456</v>
      </c>
      <c r="AK456" s="222" t="e">
        <f>'Commande Export 2023'!AF457</f>
        <v>#N/A</v>
      </c>
      <c r="AL456" s="222" t="str">
        <f t="shared" si="98"/>
        <v>Ouest BatteriesCommande 4</v>
      </c>
      <c r="AM456" s="222" t="e">
        <f>VLOOKUP(AL456,'Commande Export 2023'!AC:AF,4,FALSE)</f>
        <v>#N/A</v>
      </c>
      <c r="AN456" s="222" t="e">
        <f t="shared" si="99"/>
        <v>#N/A</v>
      </c>
      <c r="AO456" s="222" t="str">
        <f t="shared" si="100"/>
        <v/>
      </c>
      <c r="AP456" s="222" t="e">
        <f>VLOOKUP(AO456,'Price list'!AO:AP,2,FALSE)</f>
        <v>#N/A</v>
      </c>
      <c r="AQ456" s="222" t="str">
        <f t="shared" si="101"/>
        <v/>
      </c>
      <c r="AR456" s="222" t="str">
        <f t="shared" si="102"/>
        <v/>
      </c>
      <c r="AS456" s="665" t="str">
        <f t="shared" si="103"/>
        <v/>
      </c>
      <c r="AT456" s="665">
        <f>SUM($AS$1:AS456)</f>
        <v>7</v>
      </c>
      <c r="AU456" s="665" t="s">
        <v>721</v>
      </c>
      <c r="AV456" s="665">
        <f t="shared" si="95"/>
        <v>0</v>
      </c>
      <c r="AW456" s="666">
        <v>0</v>
      </c>
      <c r="AX456" s="665">
        <v>476</v>
      </c>
      <c r="AY456" s="665">
        <v>456</v>
      </c>
      <c r="AZ456" s="222" t="str">
        <f t="shared" si="104"/>
        <v/>
      </c>
      <c r="BA456" s="222" t="e">
        <f>VLOOKUP(AZ456,'Price list'!AM:AN,2,FALSE)</f>
        <v>#N/A</v>
      </c>
      <c r="BB456" s="222" t="str">
        <f>IF(ISERROR(VLOOKUP(BA456,'Commande Export 2023'!AC:AG,5,FALSE)),"",VLOOKUP(BA456,'Commande Export 2023'!AC:AG,5,FALSE))</f>
        <v/>
      </c>
      <c r="BC456" s="222" t="str">
        <f t="shared" si="105"/>
        <v>Ouest Batteries</v>
      </c>
    </row>
    <row r="457" spans="28:55" x14ac:dyDescent="0.35">
      <c r="AB457" s="245" t="s">
        <v>1169</v>
      </c>
      <c r="AH457" s="232" t="s">
        <v>722</v>
      </c>
      <c r="AI457" s="222" t="str">
        <f t="shared" si="96"/>
        <v>Commande 4</v>
      </c>
      <c r="AJ457" s="222" t="str">
        <f t="shared" si="97"/>
        <v>P0457</v>
      </c>
      <c r="AK457" s="222" t="e">
        <f>'Commande Export 2023'!AF458</f>
        <v>#N/A</v>
      </c>
      <c r="AL457" s="222" t="str">
        <f t="shared" si="98"/>
        <v>Ouest BatteriesCommande 4</v>
      </c>
      <c r="AM457" s="222" t="e">
        <f>VLOOKUP(AL457,'Commande Export 2023'!AC:AF,4,FALSE)</f>
        <v>#N/A</v>
      </c>
      <c r="AN457" s="222" t="e">
        <f t="shared" si="99"/>
        <v>#N/A</v>
      </c>
      <c r="AO457" s="222" t="str">
        <f t="shared" si="100"/>
        <v/>
      </c>
      <c r="AP457" s="222" t="e">
        <f>VLOOKUP(AO457,'Price list'!AO:AP,2,FALSE)</f>
        <v>#N/A</v>
      </c>
      <c r="AQ457" s="222" t="str">
        <f t="shared" si="101"/>
        <v/>
      </c>
      <c r="AR457" s="222" t="str">
        <f t="shared" si="102"/>
        <v/>
      </c>
      <c r="AS457" s="665" t="str">
        <f t="shared" si="103"/>
        <v/>
      </c>
      <c r="AT457" s="665">
        <f>SUM($AS$1:AS457)</f>
        <v>7</v>
      </c>
      <c r="AU457" s="665" t="s">
        <v>722</v>
      </c>
      <c r="AV457" s="665">
        <f t="shared" si="95"/>
        <v>0</v>
      </c>
      <c r="AW457" s="666">
        <v>0</v>
      </c>
      <c r="AX457" s="665">
        <v>477</v>
      </c>
      <c r="AY457" s="665">
        <v>457</v>
      </c>
      <c r="AZ457" s="222" t="str">
        <f t="shared" si="104"/>
        <v/>
      </c>
      <c r="BA457" s="222" t="e">
        <f>VLOOKUP(AZ457,'Price list'!AM:AN,2,FALSE)</f>
        <v>#N/A</v>
      </c>
      <c r="BB457" s="222" t="str">
        <f>IF(ISERROR(VLOOKUP(BA457,'Commande Export 2023'!AC:AG,5,FALSE)),"",VLOOKUP(BA457,'Commande Export 2023'!AC:AG,5,FALSE))</f>
        <v/>
      </c>
      <c r="BC457" s="222" t="str">
        <f t="shared" si="105"/>
        <v>Ouest Batteries</v>
      </c>
    </row>
    <row r="458" spans="28:55" x14ac:dyDescent="0.35">
      <c r="AB458" s="245" t="s">
        <v>1169</v>
      </c>
      <c r="AH458" s="232" t="s">
        <v>723</v>
      </c>
      <c r="AI458" s="222" t="str">
        <f t="shared" si="96"/>
        <v>Commande 4</v>
      </c>
      <c r="AJ458" s="222" t="str">
        <f t="shared" si="97"/>
        <v>P0458</v>
      </c>
      <c r="AK458" s="222" t="e">
        <f>'Commande Export 2023'!AF459</f>
        <v>#N/A</v>
      </c>
      <c r="AL458" s="222" t="str">
        <f t="shared" si="98"/>
        <v>Ouest BatteriesCommande 4</v>
      </c>
      <c r="AM458" s="222" t="e">
        <f>VLOOKUP(AL458,'Commande Export 2023'!AC:AF,4,FALSE)</f>
        <v>#N/A</v>
      </c>
      <c r="AN458" s="222" t="e">
        <f t="shared" si="99"/>
        <v>#N/A</v>
      </c>
      <c r="AO458" s="222" t="str">
        <f t="shared" si="100"/>
        <v/>
      </c>
      <c r="AP458" s="222" t="e">
        <f>VLOOKUP(AO458,'Price list'!AO:AP,2,FALSE)</f>
        <v>#N/A</v>
      </c>
      <c r="AQ458" s="222" t="str">
        <f t="shared" si="101"/>
        <v/>
      </c>
      <c r="AR458" s="222" t="str">
        <f t="shared" si="102"/>
        <v/>
      </c>
      <c r="AS458" s="665" t="str">
        <f t="shared" si="103"/>
        <v/>
      </c>
      <c r="AT458" s="665">
        <f>SUM($AS$1:AS458)</f>
        <v>7</v>
      </c>
      <c r="AU458" s="665" t="s">
        <v>723</v>
      </c>
      <c r="AV458" s="665">
        <f t="shared" si="95"/>
        <v>0</v>
      </c>
      <c r="AW458" s="666">
        <v>0</v>
      </c>
      <c r="AX458" s="665">
        <v>478</v>
      </c>
      <c r="AY458" s="665">
        <v>458</v>
      </c>
      <c r="AZ458" s="222" t="str">
        <f t="shared" si="104"/>
        <v/>
      </c>
      <c r="BA458" s="222" t="e">
        <f>VLOOKUP(AZ458,'Price list'!AM:AN,2,FALSE)</f>
        <v>#N/A</v>
      </c>
      <c r="BB458" s="222" t="str">
        <f>IF(ISERROR(VLOOKUP(BA458,'Commande Export 2023'!AC:AG,5,FALSE)),"",VLOOKUP(BA458,'Commande Export 2023'!AC:AG,5,FALSE))</f>
        <v/>
      </c>
      <c r="BC458" s="222" t="str">
        <f t="shared" si="105"/>
        <v>Ouest Batteries</v>
      </c>
    </row>
    <row r="459" spans="28:55" x14ac:dyDescent="0.35">
      <c r="AB459" s="245" t="s">
        <v>1169</v>
      </c>
      <c r="AH459" s="232" t="s">
        <v>724</v>
      </c>
      <c r="AI459" s="222" t="str">
        <f t="shared" si="96"/>
        <v>Commande 4</v>
      </c>
      <c r="AJ459" s="222" t="str">
        <f t="shared" si="97"/>
        <v>P0459</v>
      </c>
      <c r="AK459" s="222" t="e">
        <f>'Commande Export 2023'!AF460</f>
        <v>#N/A</v>
      </c>
      <c r="AL459" s="222" t="str">
        <f t="shared" si="98"/>
        <v>Ouest BatteriesCommande 4</v>
      </c>
      <c r="AM459" s="222" t="e">
        <f>VLOOKUP(AL459,'Commande Export 2023'!AC:AF,4,FALSE)</f>
        <v>#N/A</v>
      </c>
      <c r="AN459" s="222" t="e">
        <f t="shared" si="99"/>
        <v>#N/A</v>
      </c>
      <c r="AO459" s="222" t="str">
        <f t="shared" si="100"/>
        <v/>
      </c>
      <c r="AP459" s="222" t="e">
        <f>VLOOKUP(AO459,'Price list'!AO:AP,2,FALSE)</f>
        <v>#N/A</v>
      </c>
      <c r="AQ459" s="222" t="str">
        <f t="shared" si="101"/>
        <v/>
      </c>
      <c r="AR459" s="222" t="str">
        <f t="shared" si="102"/>
        <v/>
      </c>
      <c r="AS459" s="665" t="str">
        <f t="shared" si="103"/>
        <v/>
      </c>
      <c r="AT459" s="665">
        <f>SUM($AS$1:AS459)</f>
        <v>7</v>
      </c>
      <c r="AU459" s="665" t="s">
        <v>724</v>
      </c>
      <c r="AV459" s="665">
        <f t="shared" si="95"/>
        <v>0</v>
      </c>
      <c r="AW459" s="666">
        <v>0</v>
      </c>
      <c r="AX459" s="665">
        <v>479</v>
      </c>
      <c r="AY459" s="665">
        <v>459</v>
      </c>
      <c r="AZ459" s="222" t="str">
        <f t="shared" si="104"/>
        <v/>
      </c>
      <c r="BA459" s="222" t="e">
        <f>VLOOKUP(AZ459,'Price list'!AM:AN,2,FALSE)</f>
        <v>#N/A</v>
      </c>
      <c r="BB459" s="222" t="str">
        <f>IF(ISERROR(VLOOKUP(BA459,'Commande Export 2023'!AC:AG,5,FALSE)),"",VLOOKUP(BA459,'Commande Export 2023'!AC:AG,5,FALSE))</f>
        <v/>
      </c>
      <c r="BC459" s="222" t="str">
        <f t="shared" si="105"/>
        <v>Ouest Batteries</v>
      </c>
    </row>
    <row r="460" spans="28:55" x14ac:dyDescent="0.35">
      <c r="AB460" s="245" t="s">
        <v>1169</v>
      </c>
      <c r="AH460" s="232" t="s">
        <v>725</v>
      </c>
      <c r="AI460" s="222" t="str">
        <f t="shared" si="96"/>
        <v>Commande 4</v>
      </c>
      <c r="AJ460" s="222" t="str">
        <f t="shared" si="97"/>
        <v>P0460</v>
      </c>
      <c r="AK460" s="222" t="e">
        <f>'Commande Export 2023'!AF461</f>
        <v>#N/A</v>
      </c>
      <c r="AL460" s="222" t="str">
        <f t="shared" si="98"/>
        <v>Ouest BatteriesCommande 4</v>
      </c>
      <c r="AM460" s="222" t="e">
        <f>VLOOKUP(AL460,'Commande Export 2023'!AC:AF,4,FALSE)</f>
        <v>#N/A</v>
      </c>
      <c r="AN460" s="222" t="e">
        <f t="shared" si="99"/>
        <v>#N/A</v>
      </c>
      <c r="AO460" s="222" t="str">
        <f t="shared" si="100"/>
        <v/>
      </c>
      <c r="AP460" s="222" t="e">
        <f>VLOOKUP(AO460,'Price list'!AO:AP,2,FALSE)</f>
        <v>#N/A</v>
      </c>
      <c r="AQ460" s="222" t="str">
        <f t="shared" si="101"/>
        <v/>
      </c>
      <c r="AR460" s="222" t="str">
        <f t="shared" si="102"/>
        <v/>
      </c>
      <c r="AS460" s="665" t="str">
        <f t="shared" si="103"/>
        <v/>
      </c>
      <c r="AT460" s="665">
        <f>SUM($AS$1:AS460)</f>
        <v>7</v>
      </c>
      <c r="AU460" s="665" t="s">
        <v>725</v>
      </c>
      <c r="AV460" s="665">
        <f t="shared" si="95"/>
        <v>0</v>
      </c>
      <c r="AW460" s="666">
        <v>0</v>
      </c>
      <c r="AX460" s="665">
        <v>480</v>
      </c>
      <c r="AY460" s="665">
        <v>460</v>
      </c>
      <c r="AZ460" s="222" t="str">
        <f t="shared" si="104"/>
        <v/>
      </c>
      <c r="BA460" s="222" t="e">
        <f>VLOOKUP(AZ460,'Price list'!AM:AN,2,FALSE)</f>
        <v>#N/A</v>
      </c>
      <c r="BB460" s="222" t="str">
        <f>IF(ISERROR(VLOOKUP(BA460,'Commande Export 2023'!AC:AG,5,FALSE)),"",VLOOKUP(BA460,'Commande Export 2023'!AC:AG,5,FALSE))</f>
        <v/>
      </c>
      <c r="BC460" s="222" t="str">
        <f t="shared" si="105"/>
        <v>Ouest Batteries</v>
      </c>
    </row>
    <row r="461" spans="28:55" x14ac:dyDescent="0.35">
      <c r="AB461" s="245" t="s">
        <v>1169</v>
      </c>
      <c r="AH461" s="232" t="s">
        <v>726</v>
      </c>
      <c r="AI461" s="222" t="str">
        <f t="shared" si="96"/>
        <v>Commande 4</v>
      </c>
      <c r="AJ461" s="222" t="str">
        <f t="shared" si="97"/>
        <v>P0461</v>
      </c>
      <c r="AK461" s="222" t="e">
        <f>'Commande Export 2023'!AF462</f>
        <v>#N/A</v>
      </c>
      <c r="AL461" s="222" t="str">
        <f t="shared" si="98"/>
        <v>Ouest BatteriesCommande 4</v>
      </c>
      <c r="AM461" s="222" t="e">
        <f>VLOOKUP(AL461,'Commande Export 2023'!AC:AF,4,FALSE)</f>
        <v>#N/A</v>
      </c>
      <c r="AN461" s="222" t="e">
        <f t="shared" si="99"/>
        <v>#N/A</v>
      </c>
      <c r="AO461" s="222" t="str">
        <f t="shared" si="100"/>
        <v/>
      </c>
      <c r="AP461" s="222" t="e">
        <f>VLOOKUP(AO461,'Price list'!AO:AP,2,FALSE)</f>
        <v>#N/A</v>
      </c>
      <c r="AQ461" s="222" t="str">
        <f t="shared" si="101"/>
        <v/>
      </c>
      <c r="AR461" s="222" t="str">
        <f t="shared" si="102"/>
        <v/>
      </c>
      <c r="AS461" s="665" t="str">
        <f t="shared" si="103"/>
        <v/>
      </c>
      <c r="AT461" s="665">
        <f>SUM($AS$1:AS461)</f>
        <v>7</v>
      </c>
      <c r="AU461" s="665" t="s">
        <v>726</v>
      </c>
      <c r="AV461" s="665">
        <f t="shared" si="95"/>
        <v>0</v>
      </c>
      <c r="AW461" s="666">
        <v>0</v>
      </c>
      <c r="AX461" s="665">
        <v>481</v>
      </c>
      <c r="AY461" s="665">
        <v>461</v>
      </c>
      <c r="AZ461" s="222" t="str">
        <f t="shared" si="104"/>
        <v/>
      </c>
      <c r="BA461" s="222" t="e">
        <f>VLOOKUP(AZ461,'Price list'!AM:AN,2,FALSE)</f>
        <v>#N/A</v>
      </c>
      <c r="BB461" s="222" t="str">
        <f>IF(ISERROR(VLOOKUP(BA461,'Commande Export 2023'!AC:AG,5,FALSE)),"",VLOOKUP(BA461,'Commande Export 2023'!AC:AG,5,FALSE))</f>
        <v/>
      </c>
      <c r="BC461" s="222" t="str">
        <f t="shared" si="105"/>
        <v>Ouest Batteries</v>
      </c>
    </row>
    <row r="462" spans="28:55" x14ac:dyDescent="0.35">
      <c r="AB462" s="245" t="s">
        <v>1169</v>
      </c>
      <c r="AH462" s="232" t="s">
        <v>727</v>
      </c>
      <c r="AI462" s="222" t="str">
        <f t="shared" si="96"/>
        <v>Commande 4</v>
      </c>
      <c r="AJ462" s="222" t="str">
        <f t="shared" si="97"/>
        <v>P0462</v>
      </c>
      <c r="AK462" s="222" t="e">
        <f>'Commande Export 2023'!AF463</f>
        <v>#N/A</v>
      </c>
      <c r="AL462" s="222" t="str">
        <f t="shared" si="98"/>
        <v>Ouest BatteriesCommande 4</v>
      </c>
      <c r="AM462" s="222" t="e">
        <f>VLOOKUP(AL462,'Commande Export 2023'!AC:AF,4,FALSE)</f>
        <v>#N/A</v>
      </c>
      <c r="AN462" s="222" t="e">
        <f t="shared" si="99"/>
        <v>#N/A</v>
      </c>
      <c r="AO462" s="222" t="str">
        <f t="shared" si="100"/>
        <v/>
      </c>
      <c r="AP462" s="222" t="e">
        <f>VLOOKUP(AO462,'Price list'!AO:AP,2,FALSE)</f>
        <v>#N/A</v>
      </c>
      <c r="AQ462" s="222" t="str">
        <f t="shared" si="101"/>
        <v/>
      </c>
      <c r="AR462" s="222" t="str">
        <f t="shared" si="102"/>
        <v/>
      </c>
      <c r="AS462" s="665" t="str">
        <f t="shared" si="103"/>
        <v/>
      </c>
      <c r="AT462" s="665">
        <f>SUM($AS$1:AS462)</f>
        <v>7</v>
      </c>
      <c r="AU462" s="665" t="s">
        <v>727</v>
      </c>
      <c r="AV462" s="665">
        <f t="shared" si="95"/>
        <v>0</v>
      </c>
      <c r="AW462" s="666">
        <v>0</v>
      </c>
      <c r="AX462" s="665">
        <v>482</v>
      </c>
      <c r="AY462" s="665">
        <v>462</v>
      </c>
      <c r="AZ462" s="222" t="str">
        <f t="shared" si="104"/>
        <v/>
      </c>
      <c r="BA462" s="222" t="e">
        <f>VLOOKUP(AZ462,'Price list'!AM:AN,2,FALSE)</f>
        <v>#N/A</v>
      </c>
      <c r="BB462" s="222" t="str">
        <f>IF(ISERROR(VLOOKUP(BA462,'Commande Export 2023'!AC:AG,5,FALSE)),"",VLOOKUP(BA462,'Commande Export 2023'!AC:AG,5,FALSE))</f>
        <v/>
      </c>
      <c r="BC462" s="222" t="str">
        <f t="shared" si="105"/>
        <v>Ouest Batteries</v>
      </c>
    </row>
    <row r="463" spans="28:55" x14ac:dyDescent="0.35">
      <c r="AB463" s="245" t="s">
        <v>1169</v>
      </c>
      <c r="AH463" s="232" t="s">
        <v>728</v>
      </c>
      <c r="AI463" s="222" t="str">
        <f t="shared" si="96"/>
        <v>Commande 4</v>
      </c>
      <c r="AJ463" s="222" t="str">
        <f t="shared" si="97"/>
        <v>P0463</v>
      </c>
      <c r="AK463" s="222" t="e">
        <f>'Commande Export 2023'!AF464</f>
        <v>#N/A</v>
      </c>
      <c r="AL463" s="222" t="str">
        <f t="shared" si="98"/>
        <v>Ouest BatteriesCommande 4</v>
      </c>
      <c r="AM463" s="222" t="e">
        <f>VLOOKUP(AL463,'Commande Export 2023'!AC:AF,4,FALSE)</f>
        <v>#N/A</v>
      </c>
      <c r="AN463" s="222" t="e">
        <f t="shared" si="99"/>
        <v>#N/A</v>
      </c>
      <c r="AO463" s="222" t="str">
        <f t="shared" si="100"/>
        <v/>
      </c>
      <c r="AP463" s="222" t="e">
        <f>VLOOKUP(AO463,'Price list'!AO:AP,2,FALSE)</f>
        <v>#N/A</v>
      </c>
      <c r="AQ463" s="222" t="str">
        <f t="shared" si="101"/>
        <v/>
      </c>
      <c r="AR463" s="222" t="str">
        <f t="shared" si="102"/>
        <v/>
      </c>
      <c r="AS463" s="665" t="str">
        <f t="shared" si="103"/>
        <v/>
      </c>
      <c r="AT463" s="665">
        <f>SUM($AS$1:AS463)</f>
        <v>7</v>
      </c>
      <c r="AU463" s="665" t="s">
        <v>728</v>
      </c>
      <c r="AV463" s="665">
        <f t="shared" si="95"/>
        <v>0</v>
      </c>
      <c r="AW463" s="666">
        <v>0</v>
      </c>
      <c r="AX463" s="665">
        <v>483</v>
      </c>
      <c r="AY463" s="665">
        <v>463</v>
      </c>
      <c r="AZ463" s="222" t="str">
        <f t="shared" si="104"/>
        <v/>
      </c>
      <c r="BA463" s="222" t="e">
        <f>VLOOKUP(AZ463,'Price list'!AM:AN,2,FALSE)</f>
        <v>#N/A</v>
      </c>
      <c r="BB463" s="222" t="str">
        <f>IF(ISERROR(VLOOKUP(BA463,'Commande Export 2023'!AC:AG,5,FALSE)),"",VLOOKUP(BA463,'Commande Export 2023'!AC:AG,5,FALSE))</f>
        <v/>
      </c>
      <c r="BC463" s="222" t="str">
        <f t="shared" si="105"/>
        <v>Ouest Batteries</v>
      </c>
    </row>
    <row r="464" spans="28:55" x14ac:dyDescent="0.35">
      <c r="AB464" s="245" t="s">
        <v>1169</v>
      </c>
      <c r="AH464" s="232" t="s">
        <v>729</v>
      </c>
      <c r="AI464" s="222" t="str">
        <f t="shared" si="96"/>
        <v>Commande 4</v>
      </c>
      <c r="AJ464" s="222" t="str">
        <f t="shared" si="97"/>
        <v>P0464</v>
      </c>
      <c r="AK464" s="222" t="e">
        <f>'Commande Export 2023'!AF465</f>
        <v>#N/A</v>
      </c>
      <c r="AL464" s="222" t="str">
        <f t="shared" si="98"/>
        <v>Ouest BatteriesCommande 4</v>
      </c>
      <c r="AM464" s="222" t="e">
        <f>VLOOKUP(AL464,'Commande Export 2023'!AC:AF,4,FALSE)</f>
        <v>#N/A</v>
      </c>
      <c r="AN464" s="222" t="e">
        <f t="shared" si="99"/>
        <v>#N/A</v>
      </c>
      <c r="AO464" s="222" t="str">
        <f t="shared" si="100"/>
        <v/>
      </c>
      <c r="AP464" s="222" t="e">
        <f>VLOOKUP(AO464,'Price list'!AO:AP,2,FALSE)</f>
        <v>#N/A</v>
      </c>
      <c r="AQ464" s="222" t="str">
        <f t="shared" si="101"/>
        <v/>
      </c>
      <c r="AR464" s="222" t="str">
        <f t="shared" si="102"/>
        <v/>
      </c>
      <c r="AS464" s="665" t="str">
        <f t="shared" si="103"/>
        <v/>
      </c>
      <c r="AT464" s="665">
        <f>SUM($AS$1:AS464)</f>
        <v>7</v>
      </c>
      <c r="AU464" s="665" t="s">
        <v>729</v>
      </c>
      <c r="AV464" s="665">
        <f t="shared" si="95"/>
        <v>0</v>
      </c>
      <c r="AW464" s="666">
        <v>0</v>
      </c>
      <c r="AX464" s="665">
        <v>484</v>
      </c>
      <c r="AY464" s="665">
        <v>464</v>
      </c>
      <c r="AZ464" s="222" t="str">
        <f t="shared" si="104"/>
        <v/>
      </c>
      <c r="BA464" s="222" t="e">
        <f>VLOOKUP(AZ464,'Price list'!AM:AN,2,FALSE)</f>
        <v>#N/A</v>
      </c>
      <c r="BB464" s="222" t="str">
        <f>IF(ISERROR(VLOOKUP(BA464,'Commande Export 2023'!AC:AG,5,FALSE)),"",VLOOKUP(BA464,'Commande Export 2023'!AC:AG,5,FALSE))</f>
        <v/>
      </c>
      <c r="BC464" s="222" t="str">
        <f t="shared" si="105"/>
        <v>Ouest Batteries</v>
      </c>
    </row>
    <row r="465" spans="28:55" x14ac:dyDescent="0.35">
      <c r="AB465" s="245" t="s">
        <v>1169</v>
      </c>
      <c r="AH465" s="232" t="s">
        <v>730</v>
      </c>
      <c r="AI465" s="222" t="str">
        <f t="shared" si="96"/>
        <v>Commande 4</v>
      </c>
      <c r="AJ465" s="222" t="str">
        <f t="shared" si="97"/>
        <v>P0465</v>
      </c>
      <c r="AK465" s="222" t="e">
        <f>'Commande Export 2023'!AF466</f>
        <v>#N/A</v>
      </c>
      <c r="AL465" s="222" t="str">
        <f t="shared" si="98"/>
        <v>Ouest BatteriesCommande 4</v>
      </c>
      <c r="AM465" s="222" t="e">
        <f>VLOOKUP(AL465,'Commande Export 2023'!AC:AF,4,FALSE)</f>
        <v>#N/A</v>
      </c>
      <c r="AN465" s="222" t="e">
        <f t="shared" si="99"/>
        <v>#N/A</v>
      </c>
      <c r="AO465" s="222" t="str">
        <f t="shared" si="100"/>
        <v/>
      </c>
      <c r="AP465" s="222" t="e">
        <f>VLOOKUP(AO465,'Price list'!AO:AP,2,FALSE)</f>
        <v>#N/A</v>
      </c>
      <c r="AQ465" s="222" t="str">
        <f t="shared" si="101"/>
        <v/>
      </c>
      <c r="AR465" s="222" t="str">
        <f t="shared" si="102"/>
        <v/>
      </c>
      <c r="AS465" s="665" t="str">
        <f t="shared" si="103"/>
        <v/>
      </c>
      <c r="AT465" s="665">
        <f>SUM($AS$1:AS465)</f>
        <v>7</v>
      </c>
      <c r="AU465" s="665" t="s">
        <v>730</v>
      </c>
      <c r="AV465" s="665">
        <f t="shared" si="95"/>
        <v>0</v>
      </c>
      <c r="AW465" s="666">
        <v>0</v>
      </c>
      <c r="AX465" s="665">
        <v>485</v>
      </c>
      <c r="AY465" s="665">
        <v>465</v>
      </c>
      <c r="AZ465" s="222" t="str">
        <f t="shared" si="104"/>
        <v/>
      </c>
      <c r="BA465" s="222" t="e">
        <f>VLOOKUP(AZ465,'Price list'!AM:AN,2,FALSE)</f>
        <v>#N/A</v>
      </c>
      <c r="BB465" s="222" t="str">
        <f>IF(ISERROR(VLOOKUP(BA465,'Commande Export 2023'!AC:AG,5,FALSE)),"",VLOOKUP(BA465,'Commande Export 2023'!AC:AG,5,FALSE))</f>
        <v/>
      </c>
      <c r="BC465" s="222" t="str">
        <f t="shared" si="105"/>
        <v>Ouest Batteries</v>
      </c>
    </row>
    <row r="466" spans="28:55" x14ac:dyDescent="0.35">
      <c r="AB466" s="245" t="s">
        <v>1169</v>
      </c>
      <c r="AH466" s="232" t="s">
        <v>731</v>
      </c>
      <c r="AI466" s="222" t="str">
        <f t="shared" si="96"/>
        <v>Commande 4</v>
      </c>
      <c r="AJ466" s="222" t="str">
        <f t="shared" si="97"/>
        <v>P0466</v>
      </c>
      <c r="AK466" s="222" t="e">
        <f>'Commande Export 2023'!AF467</f>
        <v>#N/A</v>
      </c>
      <c r="AL466" s="222" t="str">
        <f t="shared" si="98"/>
        <v>Ouest BatteriesCommande 4</v>
      </c>
      <c r="AM466" s="222" t="e">
        <f>VLOOKUP(AL466,'Commande Export 2023'!AC:AF,4,FALSE)</f>
        <v>#N/A</v>
      </c>
      <c r="AN466" s="222" t="e">
        <f t="shared" si="99"/>
        <v>#N/A</v>
      </c>
      <c r="AO466" s="222" t="str">
        <f t="shared" si="100"/>
        <v/>
      </c>
      <c r="AP466" s="222" t="e">
        <f>VLOOKUP(AO466,'Price list'!AO:AP,2,FALSE)</f>
        <v>#N/A</v>
      </c>
      <c r="AQ466" s="222" t="str">
        <f t="shared" si="101"/>
        <v/>
      </c>
      <c r="AR466" s="222" t="str">
        <f t="shared" si="102"/>
        <v/>
      </c>
      <c r="AS466" s="665" t="str">
        <f t="shared" si="103"/>
        <v/>
      </c>
      <c r="AT466" s="665">
        <f>SUM($AS$1:AS466)</f>
        <v>7</v>
      </c>
      <c r="AU466" s="665" t="s">
        <v>731</v>
      </c>
      <c r="AV466" s="665">
        <f t="shared" si="95"/>
        <v>0</v>
      </c>
      <c r="AW466" s="666">
        <v>0</v>
      </c>
      <c r="AX466" s="665">
        <v>486</v>
      </c>
      <c r="AY466" s="665">
        <v>466</v>
      </c>
      <c r="AZ466" s="222" t="str">
        <f t="shared" si="104"/>
        <v/>
      </c>
      <c r="BA466" s="222" t="e">
        <f>VLOOKUP(AZ466,'Price list'!AM:AN,2,FALSE)</f>
        <v>#N/A</v>
      </c>
      <c r="BB466" s="222" t="str">
        <f>IF(ISERROR(VLOOKUP(BA466,'Commande Export 2023'!AC:AG,5,FALSE)),"",VLOOKUP(BA466,'Commande Export 2023'!AC:AG,5,FALSE))</f>
        <v/>
      </c>
      <c r="BC466" s="222" t="str">
        <f t="shared" si="105"/>
        <v>Ouest Batteries</v>
      </c>
    </row>
    <row r="467" spans="28:55" x14ac:dyDescent="0.35">
      <c r="AB467" s="245" t="s">
        <v>1169</v>
      </c>
      <c r="AH467" s="232" t="s">
        <v>732</v>
      </c>
      <c r="AI467" s="222" t="str">
        <f t="shared" si="96"/>
        <v>Commande 4</v>
      </c>
      <c r="AJ467" s="222" t="str">
        <f t="shared" si="97"/>
        <v>P0467</v>
      </c>
      <c r="AK467" s="222" t="e">
        <f>'Commande Export 2023'!AF468</f>
        <v>#N/A</v>
      </c>
      <c r="AL467" s="222" t="str">
        <f t="shared" si="98"/>
        <v>Ouest BatteriesCommande 4</v>
      </c>
      <c r="AM467" s="222" t="e">
        <f>VLOOKUP(AL467,'Commande Export 2023'!AC:AF,4,FALSE)</f>
        <v>#N/A</v>
      </c>
      <c r="AN467" s="222" t="e">
        <f t="shared" si="99"/>
        <v>#N/A</v>
      </c>
      <c r="AO467" s="222" t="str">
        <f t="shared" si="100"/>
        <v/>
      </c>
      <c r="AP467" s="222" t="e">
        <f>VLOOKUP(AO467,'Price list'!AO:AP,2,FALSE)</f>
        <v>#N/A</v>
      </c>
      <c r="AQ467" s="222" t="str">
        <f t="shared" si="101"/>
        <v/>
      </c>
      <c r="AR467" s="222" t="str">
        <f t="shared" si="102"/>
        <v/>
      </c>
      <c r="AS467" s="665" t="str">
        <f t="shared" si="103"/>
        <v/>
      </c>
      <c r="AT467" s="665">
        <f>SUM($AS$1:AS467)</f>
        <v>7</v>
      </c>
      <c r="AU467" s="665" t="s">
        <v>732</v>
      </c>
      <c r="AV467" s="665">
        <f t="shared" si="95"/>
        <v>0</v>
      </c>
      <c r="AW467" s="666">
        <v>0</v>
      </c>
      <c r="AX467" s="665">
        <v>487</v>
      </c>
      <c r="AY467" s="665">
        <v>467</v>
      </c>
      <c r="AZ467" s="222" t="str">
        <f t="shared" si="104"/>
        <v/>
      </c>
      <c r="BA467" s="222" t="e">
        <f>VLOOKUP(AZ467,'Price list'!AM:AN,2,FALSE)</f>
        <v>#N/A</v>
      </c>
      <c r="BB467" s="222" t="str">
        <f>IF(ISERROR(VLOOKUP(BA467,'Commande Export 2023'!AC:AG,5,FALSE)),"",VLOOKUP(BA467,'Commande Export 2023'!AC:AG,5,FALSE))</f>
        <v/>
      </c>
      <c r="BC467" s="222" t="str">
        <f t="shared" si="105"/>
        <v>Ouest Batteries</v>
      </c>
    </row>
    <row r="468" spans="28:55" x14ac:dyDescent="0.35">
      <c r="AB468" s="245" t="s">
        <v>1169</v>
      </c>
      <c r="AH468" s="232" t="s">
        <v>733</v>
      </c>
      <c r="AI468" s="222" t="str">
        <f t="shared" si="96"/>
        <v>Commande 4</v>
      </c>
      <c r="AJ468" s="222" t="str">
        <f t="shared" si="97"/>
        <v>P0468</v>
      </c>
      <c r="AK468" s="222" t="e">
        <f>'Commande Export 2023'!AF469</f>
        <v>#N/A</v>
      </c>
      <c r="AL468" s="222" t="str">
        <f t="shared" si="98"/>
        <v>Ouest BatteriesCommande 4</v>
      </c>
      <c r="AM468" s="222" t="e">
        <f>VLOOKUP(AL468,'Commande Export 2023'!AC:AF,4,FALSE)</f>
        <v>#N/A</v>
      </c>
      <c r="AN468" s="222" t="e">
        <f t="shared" si="99"/>
        <v>#N/A</v>
      </c>
      <c r="AO468" s="222" t="str">
        <f t="shared" si="100"/>
        <v/>
      </c>
      <c r="AP468" s="222" t="e">
        <f>VLOOKUP(AO468,'Price list'!AO:AP,2,FALSE)</f>
        <v>#N/A</v>
      </c>
      <c r="AQ468" s="222" t="str">
        <f t="shared" si="101"/>
        <v/>
      </c>
      <c r="AR468" s="222" t="str">
        <f t="shared" si="102"/>
        <v/>
      </c>
      <c r="AS468" s="665" t="str">
        <f t="shared" si="103"/>
        <v/>
      </c>
      <c r="AT468" s="665">
        <f>SUM($AS$1:AS468)</f>
        <v>7</v>
      </c>
      <c r="AU468" s="665" t="s">
        <v>733</v>
      </c>
      <c r="AV468" s="665">
        <f t="shared" si="95"/>
        <v>0</v>
      </c>
      <c r="AW468" s="666">
        <v>0</v>
      </c>
      <c r="AX468" s="665">
        <v>488</v>
      </c>
      <c r="AY468" s="665">
        <v>468</v>
      </c>
      <c r="AZ468" s="222" t="str">
        <f t="shared" si="104"/>
        <v/>
      </c>
      <c r="BA468" s="222" t="e">
        <f>VLOOKUP(AZ468,'Price list'!AM:AN,2,FALSE)</f>
        <v>#N/A</v>
      </c>
      <c r="BB468" s="222" t="str">
        <f>IF(ISERROR(VLOOKUP(BA468,'Commande Export 2023'!AC:AG,5,FALSE)),"",VLOOKUP(BA468,'Commande Export 2023'!AC:AG,5,FALSE))</f>
        <v/>
      </c>
      <c r="BC468" s="222" t="str">
        <f t="shared" si="105"/>
        <v>Ouest Batteries</v>
      </c>
    </row>
    <row r="469" spans="28:55" x14ac:dyDescent="0.35">
      <c r="AB469" s="245" t="s">
        <v>1169</v>
      </c>
      <c r="AH469" s="232" t="s">
        <v>734</v>
      </c>
      <c r="AI469" s="222" t="str">
        <f t="shared" si="96"/>
        <v>Commande 4</v>
      </c>
      <c r="AJ469" s="222" t="str">
        <f t="shared" si="97"/>
        <v>P0469</v>
      </c>
      <c r="AK469" s="222" t="e">
        <f>'Commande Export 2023'!AF470</f>
        <v>#N/A</v>
      </c>
      <c r="AL469" s="222" t="str">
        <f t="shared" si="98"/>
        <v>Ouest BatteriesCommande 4</v>
      </c>
      <c r="AM469" s="222" t="e">
        <f>VLOOKUP(AL469,'Commande Export 2023'!AC:AF,4,FALSE)</f>
        <v>#N/A</v>
      </c>
      <c r="AN469" s="222" t="e">
        <f t="shared" si="99"/>
        <v>#N/A</v>
      </c>
      <c r="AO469" s="222" t="str">
        <f t="shared" si="100"/>
        <v/>
      </c>
      <c r="AP469" s="222" t="e">
        <f>VLOOKUP(AO469,'Price list'!AO:AP,2,FALSE)</f>
        <v>#N/A</v>
      </c>
      <c r="AQ469" s="222" t="str">
        <f t="shared" si="101"/>
        <v/>
      </c>
      <c r="AR469" s="222" t="str">
        <f t="shared" si="102"/>
        <v/>
      </c>
      <c r="AS469" s="665" t="str">
        <f t="shared" si="103"/>
        <v/>
      </c>
      <c r="AT469" s="665">
        <f>SUM($AS$1:AS469)</f>
        <v>7</v>
      </c>
      <c r="AU469" s="665" t="s">
        <v>734</v>
      </c>
      <c r="AV469" s="665">
        <f t="shared" si="95"/>
        <v>0</v>
      </c>
      <c r="AW469" s="666">
        <v>0</v>
      </c>
      <c r="AX469" s="665">
        <v>489</v>
      </c>
      <c r="AY469" s="665">
        <v>469</v>
      </c>
      <c r="AZ469" s="222" t="str">
        <f t="shared" si="104"/>
        <v/>
      </c>
      <c r="BA469" s="222" t="e">
        <f>VLOOKUP(AZ469,'Price list'!AM:AN,2,FALSE)</f>
        <v>#N/A</v>
      </c>
      <c r="BB469" s="222" t="str">
        <f>IF(ISERROR(VLOOKUP(BA469,'Commande Export 2023'!AC:AG,5,FALSE)),"",VLOOKUP(BA469,'Commande Export 2023'!AC:AG,5,FALSE))</f>
        <v/>
      </c>
      <c r="BC469" s="222" t="str">
        <f t="shared" si="105"/>
        <v>Ouest Batteries</v>
      </c>
    </row>
    <row r="470" spans="28:55" x14ac:dyDescent="0.35">
      <c r="AB470" s="245" t="s">
        <v>1169</v>
      </c>
      <c r="AH470" s="232" t="s">
        <v>735</v>
      </c>
      <c r="AI470" s="222" t="str">
        <f t="shared" si="96"/>
        <v>Commande 4</v>
      </c>
      <c r="AJ470" s="222" t="str">
        <f t="shared" si="97"/>
        <v>P0470</v>
      </c>
      <c r="AK470" s="222" t="e">
        <f>'Commande Export 2023'!AF471</f>
        <v>#N/A</v>
      </c>
      <c r="AL470" s="222" t="str">
        <f t="shared" si="98"/>
        <v>Ouest BatteriesCommande 4</v>
      </c>
      <c r="AM470" s="222" t="e">
        <f>VLOOKUP(AL470,'Commande Export 2023'!AC:AF,4,FALSE)</f>
        <v>#N/A</v>
      </c>
      <c r="AN470" s="222" t="e">
        <f t="shared" si="99"/>
        <v>#N/A</v>
      </c>
      <c r="AO470" s="222" t="str">
        <f t="shared" si="100"/>
        <v/>
      </c>
      <c r="AP470" s="222" t="e">
        <f>VLOOKUP(AO470,'Price list'!AO:AP,2,FALSE)</f>
        <v>#N/A</v>
      </c>
      <c r="AQ470" s="222" t="str">
        <f t="shared" si="101"/>
        <v/>
      </c>
      <c r="AR470" s="222" t="str">
        <f t="shared" si="102"/>
        <v/>
      </c>
      <c r="AS470" s="665" t="str">
        <f t="shared" si="103"/>
        <v/>
      </c>
      <c r="AT470" s="665">
        <f>SUM($AS$1:AS470)</f>
        <v>7</v>
      </c>
      <c r="AU470" s="665" t="s">
        <v>735</v>
      </c>
      <c r="AV470" s="665">
        <f t="shared" si="95"/>
        <v>0</v>
      </c>
      <c r="AW470" s="666">
        <v>0</v>
      </c>
      <c r="AX470" s="665">
        <v>490</v>
      </c>
      <c r="AY470" s="665">
        <v>470</v>
      </c>
      <c r="AZ470" s="222" t="str">
        <f t="shared" si="104"/>
        <v/>
      </c>
      <c r="BA470" s="222" t="e">
        <f>VLOOKUP(AZ470,'Price list'!AM:AN,2,FALSE)</f>
        <v>#N/A</v>
      </c>
      <c r="BB470" s="222" t="str">
        <f>IF(ISERROR(VLOOKUP(BA470,'Commande Export 2023'!AC:AG,5,FALSE)),"",VLOOKUP(BA470,'Commande Export 2023'!AC:AG,5,FALSE))</f>
        <v/>
      </c>
      <c r="BC470" s="222" t="str">
        <f t="shared" si="105"/>
        <v>Ouest Batteries</v>
      </c>
    </row>
    <row r="471" spans="28:55" x14ac:dyDescent="0.35">
      <c r="AB471" s="245" t="s">
        <v>1169</v>
      </c>
      <c r="AH471" s="232" t="s">
        <v>736</v>
      </c>
      <c r="AI471" s="222" t="str">
        <f t="shared" si="96"/>
        <v>Commande 4</v>
      </c>
      <c r="AJ471" s="222" t="str">
        <f t="shared" si="97"/>
        <v>P0471</v>
      </c>
      <c r="AK471" s="222" t="e">
        <f>'Commande Export 2023'!AF472</f>
        <v>#N/A</v>
      </c>
      <c r="AL471" s="222" t="str">
        <f t="shared" si="98"/>
        <v>Ouest BatteriesCommande 4</v>
      </c>
      <c r="AM471" s="222" t="e">
        <f>VLOOKUP(AL471,'Commande Export 2023'!AC:AF,4,FALSE)</f>
        <v>#N/A</v>
      </c>
      <c r="AN471" s="222" t="e">
        <f t="shared" si="99"/>
        <v>#N/A</v>
      </c>
      <c r="AO471" s="222" t="str">
        <f t="shared" si="100"/>
        <v/>
      </c>
      <c r="AP471" s="222" t="e">
        <f>VLOOKUP(AO471,'Price list'!AO:AP,2,FALSE)</f>
        <v>#N/A</v>
      </c>
      <c r="AQ471" s="222" t="str">
        <f t="shared" si="101"/>
        <v/>
      </c>
      <c r="AR471" s="222" t="str">
        <f t="shared" si="102"/>
        <v/>
      </c>
      <c r="AS471" s="665" t="str">
        <f t="shared" si="103"/>
        <v/>
      </c>
      <c r="AT471" s="665">
        <f>SUM($AS$1:AS471)</f>
        <v>7</v>
      </c>
      <c r="AU471" s="665" t="s">
        <v>736</v>
      </c>
      <c r="AV471" s="665">
        <f t="shared" si="95"/>
        <v>0</v>
      </c>
      <c r="AW471" s="666">
        <v>0</v>
      </c>
      <c r="AX471" s="665">
        <v>491</v>
      </c>
      <c r="AY471" s="665">
        <v>471</v>
      </c>
      <c r="AZ471" s="222" t="str">
        <f t="shared" si="104"/>
        <v/>
      </c>
      <c r="BA471" s="222" t="e">
        <f>VLOOKUP(AZ471,'Price list'!AM:AN,2,FALSE)</f>
        <v>#N/A</v>
      </c>
      <c r="BB471" s="222" t="str">
        <f>IF(ISERROR(VLOOKUP(BA471,'Commande Export 2023'!AC:AG,5,FALSE)),"",VLOOKUP(BA471,'Commande Export 2023'!AC:AG,5,FALSE))</f>
        <v/>
      </c>
      <c r="BC471" s="222" t="str">
        <f t="shared" si="105"/>
        <v>Ouest Batteries</v>
      </c>
    </row>
    <row r="472" spans="28:55" x14ac:dyDescent="0.35">
      <c r="AB472" s="245" t="s">
        <v>1169</v>
      </c>
      <c r="AH472" s="232" t="s">
        <v>737</v>
      </c>
      <c r="AI472" s="222" t="str">
        <f t="shared" si="96"/>
        <v>Commande 4</v>
      </c>
      <c r="AJ472" s="222" t="str">
        <f t="shared" si="97"/>
        <v>P0472</v>
      </c>
      <c r="AK472" s="222" t="e">
        <f>'Commande Export 2023'!AF473</f>
        <v>#N/A</v>
      </c>
      <c r="AL472" s="222" t="str">
        <f t="shared" si="98"/>
        <v>Ouest BatteriesCommande 4</v>
      </c>
      <c r="AM472" s="222" t="e">
        <f>VLOOKUP(AL472,'Commande Export 2023'!AC:AF,4,FALSE)</f>
        <v>#N/A</v>
      </c>
      <c r="AN472" s="222" t="e">
        <f t="shared" si="99"/>
        <v>#N/A</v>
      </c>
      <c r="AO472" s="222" t="str">
        <f t="shared" si="100"/>
        <v/>
      </c>
      <c r="AP472" s="222" t="e">
        <f>VLOOKUP(AO472,'Price list'!AO:AP,2,FALSE)</f>
        <v>#N/A</v>
      </c>
      <c r="AQ472" s="222" t="str">
        <f t="shared" si="101"/>
        <v/>
      </c>
      <c r="AR472" s="222" t="str">
        <f t="shared" si="102"/>
        <v/>
      </c>
      <c r="AS472" s="665" t="str">
        <f t="shared" si="103"/>
        <v/>
      </c>
      <c r="AT472" s="665">
        <f>SUM($AS$1:AS472)</f>
        <v>7</v>
      </c>
      <c r="AU472" s="665" t="s">
        <v>737</v>
      </c>
      <c r="AV472" s="665">
        <f t="shared" si="95"/>
        <v>0</v>
      </c>
      <c r="AW472" s="666">
        <v>0</v>
      </c>
      <c r="AX472" s="665">
        <v>492</v>
      </c>
      <c r="AY472" s="665">
        <v>472</v>
      </c>
      <c r="AZ472" s="222" t="str">
        <f t="shared" si="104"/>
        <v/>
      </c>
      <c r="BA472" s="222" t="e">
        <f>VLOOKUP(AZ472,'Price list'!AM:AN,2,FALSE)</f>
        <v>#N/A</v>
      </c>
      <c r="BB472" s="222" t="str">
        <f>IF(ISERROR(VLOOKUP(BA472,'Commande Export 2023'!AC:AG,5,FALSE)),"",VLOOKUP(BA472,'Commande Export 2023'!AC:AG,5,FALSE))</f>
        <v/>
      </c>
      <c r="BC472" s="222" t="str">
        <f t="shared" si="105"/>
        <v>Ouest Batteries</v>
      </c>
    </row>
    <row r="473" spans="28:55" x14ac:dyDescent="0.35">
      <c r="AB473" s="245" t="s">
        <v>1169</v>
      </c>
      <c r="AH473" s="232" t="s">
        <v>738</v>
      </c>
      <c r="AI473" s="222" t="str">
        <f t="shared" si="96"/>
        <v>Commande 4</v>
      </c>
      <c r="AJ473" s="222" t="str">
        <f t="shared" si="97"/>
        <v>P0473</v>
      </c>
      <c r="AK473" s="222" t="e">
        <f>'Commande Export 2023'!AF474</f>
        <v>#N/A</v>
      </c>
      <c r="AL473" s="222" t="str">
        <f t="shared" si="98"/>
        <v>Ouest BatteriesCommande 4</v>
      </c>
      <c r="AM473" s="222" t="e">
        <f>VLOOKUP(AL473,'Commande Export 2023'!AC:AF,4,FALSE)</f>
        <v>#N/A</v>
      </c>
      <c r="AN473" s="222" t="e">
        <f t="shared" si="99"/>
        <v>#N/A</v>
      </c>
      <c r="AO473" s="222" t="str">
        <f t="shared" si="100"/>
        <v/>
      </c>
      <c r="AP473" s="222" t="e">
        <f>VLOOKUP(AO473,'Price list'!AO:AP,2,FALSE)</f>
        <v>#N/A</v>
      </c>
      <c r="AQ473" s="222" t="str">
        <f t="shared" si="101"/>
        <v/>
      </c>
      <c r="AR473" s="222" t="str">
        <f t="shared" si="102"/>
        <v/>
      </c>
      <c r="AS473" s="665" t="str">
        <f t="shared" si="103"/>
        <v/>
      </c>
      <c r="AT473" s="665">
        <f>SUM($AS$1:AS473)</f>
        <v>7</v>
      </c>
      <c r="AU473" s="665" t="s">
        <v>738</v>
      </c>
      <c r="AV473" s="665">
        <f t="shared" si="95"/>
        <v>0</v>
      </c>
      <c r="AW473" s="666">
        <v>0</v>
      </c>
      <c r="AX473" s="665">
        <v>493</v>
      </c>
      <c r="AY473" s="665">
        <v>473</v>
      </c>
      <c r="AZ473" s="222" t="str">
        <f t="shared" si="104"/>
        <v/>
      </c>
      <c r="BA473" s="222" t="e">
        <f>VLOOKUP(AZ473,'Price list'!AM:AN,2,FALSE)</f>
        <v>#N/A</v>
      </c>
      <c r="BB473" s="222" t="str">
        <f>IF(ISERROR(VLOOKUP(BA473,'Commande Export 2023'!AC:AG,5,FALSE)),"",VLOOKUP(BA473,'Commande Export 2023'!AC:AG,5,FALSE))</f>
        <v/>
      </c>
      <c r="BC473" s="222" t="str">
        <f t="shared" si="105"/>
        <v>Ouest Batteries</v>
      </c>
    </row>
    <row r="474" spans="28:55" x14ac:dyDescent="0.35">
      <c r="AB474" s="245" t="s">
        <v>1169</v>
      </c>
      <c r="AH474" s="232" t="s">
        <v>739</v>
      </c>
      <c r="AI474" s="222" t="str">
        <f t="shared" si="96"/>
        <v>Commande 4</v>
      </c>
      <c r="AJ474" s="222" t="str">
        <f t="shared" si="97"/>
        <v>P0474</v>
      </c>
      <c r="AK474" s="222" t="e">
        <f>'Commande Export 2023'!AF475</f>
        <v>#N/A</v>
      </c>
      <c r="AL474" s="222" t="str">
        <f t="shared" si="98"/>
        <v>Ouest BatteriesCommande 4</v>
      </c>
      <c r="AM474" s="222" t="e">
        <f>VLOOKUP(AL474,'Commande Export 2023'!AC:AF,4,FALSE)</f>
        <v>#N/A</v>
      </c>
      <c r="AN474" s="222" t="e">
        <f t="shared" si="99"/>
        <v>#N/A</v>
      </c>
      <c r="AO474" s="222" t="str">
        <f t="shared" si="100"/>
        <v/>
      </c>
      <c r="AP474" s="222" t="e">
        <f>VLOOKUP(AO474,'Price list'!AO:AP,2,FALSE)</f>
        <v>#N/A</v>
      </c>
      <c r="AQ474" s="222" t="str">
        <f t="shared" si="101"/>
        <v/>
      </c>
      <c r="AR474" s="222" t="str">
        <f t="shared" si="102"/>
        <v/>
      </c>
      <c r="AS474" s="665" t="str">
        <f t="shared" si="103"/>
        <v/>
      </c>
      <c r="AT474" s="665">
        <f>SUM($AS$1:AS474)</f>
        <v>7</v>
      </c>
      <c r="AU474" s="665" t="s">
        <v>739</v>
      </c>
      <c r="AV474" s="665">
        <f t="shared" si="95"/>
        <v>0</v>
      </c>
      <c r="AW474" s="666">
        <v>0</v>
      </c>
      <c r="AX474" s="665">
        <v>494</v>
      </c>
      <c r="AY474" s="665">
        <v>474</v>
      </c>
      <c r="AZ474" s="222" t="str">
        <f t="shared" si="104"/>
        <v/>
      </c>
      <c r="BA474" s="222" t="e">
        <f>VLOOKUP(AZ474,'Price list'!AM:AN,2,FALSE)</f>
        <v>#N/A</v>
      </c>
      <c r="BB474" s="222" t="str">
        <f>IF(ISERROR(VLOOKUP(BA474,'Commande Export 2023'!AC:AG,5,FALSE)),"",VLOOKUP(BA474,'Commande Export 2023'!AC:AG,5,FALSE))</f>
        <v/>
      </c>
      <c r="BC474" s="222" t="str">
        <f t="shared" si="105"/>
        <v>Ouest Batteries</v>
      </c>
    </row>
    <row r="475" spans="28:55" x14ac:dyDescent="0.35">
      <c r="AB475" s="245" t="s">
        <v>1169</v>
      </c>
      <c r="AH475" s="232" t="s">
        <v>740</v>
      </c>
      <c r="AI475" s="222" t="str">
        <f t="shared" si="96"/>
        <v>Commande 4</v>
      </c>
      <c r="AJ475" s="222" t="str">
        <f t="shared" si="97"/>
        <v>P0475</v>
      </c>
      <c r="AK475" s="222" t="e">
        <f>'Commande Export 2023'!AF476</f>
        <v>#N/A</v>
      </c>
      <c r="AL475" s="222" t="str">
        <f t="shared" si="98"/>
        <v>Ouest BatteriesCommande 4</v>
      </c>
      <c r="AM475" s="222" t="e">
        <f>VLOOKUP(AL475,'Commande Export 2023'!AC:AF,4,FALSE)</f>
        <v>#N/A</v>
      </c>
      <c r="AN475" s="222" t="e">
        <f t="shared" si="99"/>
        <v>#N/A</v>
      </c>
      <c r="AO475" s="222" t="str">
        <f t="shared" si="100"/>
        <v/>
      </c>
      <c r="AP475" s="222" t="e">
        <f>VLOOKUP(AO475,'Price list'!AO:AP,2,FALSE)</f>
        <v>#N/A</v>
      </c>
      <c r="AQ475" s="222" t="str">
        <f t="shared" si="101"/>
        <v/>
      </c>
      <c r="AR475" s="222" t="str">
        <f t="shared" si="102"/>
        <v/>
      </c>
      <c r="AS475" s="665" t="str">
        <f t="shared" si="103"/>
        <v/>
      </c>
      <c r="AT475" s="665">
        <f>SUM($AS$1:AS475)</f>
        <v>7</v>
      </c>
      <c r="AU475" s="665" t="s">
        <v>740</v>
      </c>
      <c r="AV475" s="665">
        <f t="shared" si="95"/>
        <v>0</v>
      </c>
      <c r="AW475" s="666">
        <v>0</v>
      </c>
      <c r="AX475" s="665">
        <v>495</v>
      </c>
      <c r="AY475" s="665">
        <v>475</v>
      </c>
      <c r="AZ475" s="222" t="str">
        <f t="shared" si="104"/>
        <v/>
      </c>
      <c r="BA475" s="222" t="e">
        <f>VLOOKUP(AZ475,'Price list'!AM:AN,2,FALSE)</f>
        <v>#N/A</v>
      </c>
      <c r="BB475" s="222" t="str">
        <f>IF(ISERROR(VLOOKUP(BA475,'Commande Export 2023'!AC:AG,5,FALSE)),"",VLOOKUP(BA475,'Commande Export 2023'!AC:AG,5,FALSE))</f>
        <v/>
      </c>
      <c r="BC475" s="222" t="str">
        <f t="shared" si="105"/>
        <v>Ouest Batteries</v>
      </c>
    </row>
    <row r="476" spans="28:55" x14ac:dyDescent="0.35">
      <c r="AB476" s="245" t="s">
        <v>1169</v>
      </c>
      <c r="AH476" s="232" t="s">
        <v>741</v>
      </c>
      <c r="AI476" s="222" t="str">
        <f t="shared" si="96"/>
        <v>Commande 4</v>
      </c>
      <c r="AJ476" s="222" t="str">
        <f t="shared" si="97"/>
        <v>P0476</v>
      </c>
      <c r="AK476" s="222" t="e">
        <f>'Commande Export 2023'!AF477</f>
        <v>#N/A</v>
      </c>
      <c r="AL476" s="222" t="str">
        <f t="shared" si="98"/>
        <v>Ouest BatteriesCommande 4</v>
      </c>
      <c r="AM476" s="222" t="e">
        <f>VLOOKUP(AL476,'Commande Export 2023'!AC:AF,4,FALSE)</f>
        <v>#N/A</v>
      </c>
      <c r="AN476" s="222" t="e">
        <f t="shared" si="99"/>
        <v>#N/A</v>
      </c>
      <c r="AO476" s="222" t="str">
        <f t="shared" si="100"/>
        <v/>
      </c>
      <c r="AP476" s="222" t="e">
        <f>VLOOKUP(AO476,'Price list'!AO:AP,2,FALSE)</f>
        <v>#N/A</v>
      </c>
      <c r="AQ476" s="222" t="str">
        <f t="shared" si="101"/>
        <v/>
      </c>
      <c r="AR476" s="222" t="str">
        <f t="shared" si="102"/>
        <v/>
      </c>
      <c r="AS476" s="665" t="str">
        <f t="shared" si="103"/>
        <v/>
      </c>
      <c r="AT476" s="665">
        <f>SUM($AS$1:AS476)</f>
        <v>7</v>
      </c>
      <c r="AU476" s="665" t="s">
        <v>741</v>
      </c>
      <c r="AV476" s="665">
        <f t="shared" si="95"/>
        <v>0</v>
      </c>
      <c r="AW476" s="666">
        <v>0</v>
      </c>
      <c r="AX476" s="665">
        <v>496</v>
      </c>
      <c r="AY476" s="665">
        <v>476</v>
      </c>
      <c r="AZ476" s="222" t="str">
        <f t="shared" si="104"/>
        <v/>
      </c>
      <c r="BA476" s="222" t="e">
        <f>VLOOKUP(AZ476,'Price list'!AM:AN,2,FALSE)</f>
        <v>#N/A</v>
      </c>
      <c r="BB476" s="222" t="str">
        <f>IF(ISERROR(VLOOKUP(BA476,'Commande Export 2023'!AC:AG,5,FALSE)),"",VLOOKUP(BA476,'Commande Export 2023'!AC:AG,5,FALSE))</f>
        <v/>
      </c>
      <c r="BC476" s="222" t="str">
        <f t="shared" si="105"/>
        <v>Ouest Batteries</v>
      </c>
    </row>
    <row r="477" spans="28:55" x14ac:dyDescent="0.35">
      <c r="AB477" s="245" t="s">
        <v>1169</v>
      </c>
      <c r="AH477" s="232" t="s">
        <v>742</v>
      </c>
      <c r="AI477" s="222" t="str">
        <f t="shared" si="96"/>
        <v>Commande 4</v>
      </c>
      <c r="AJ477" s="222" t="str">
        <f t="shared" si="97"/>
        <v>P0477</v>
      </c>
      <c r="AK477" s="222" t="e">
        <f>'Commande Export 2023'!AF478</f>
        <v>#N/A</v>
      </c>
      <c r="AL477" s="222" t="str">
        <f t="shared" si="98"/>
        <v>Ouest BatteriesCommande 4</v>
      </c>
      <c r="AM477" s="222" t="e">
        <f>VLOOKUP(AL477,'Commande Export 2023'!AC:AF,4,FALSE)</f>
        <v>#N/A</v>
      </c>
      <c r="AN477" s="222" t="e">
        <f t="shared" si="99"/>
        <v>#N/A</v>
      </c>
      <c r="AO477" s="222" t="str">
        <f t="shared" si="100"/>
        <v/>
      </c>
      <c r="AP477" s="222" t="e">
        <f>VLOOKUP(AO477,'Price list'!AO:AP,2,FALSE)</f>
        <v>#N/A</v>
      </c>
      <c r="AQ477" s="222" t="str">
        <f t="shared" si="101"/>
        <v/>
      </c>
      <c r="AR477" s="222" t="str">
        <f t="shared" si="102"/>
        <v/>
      </c>
      <c r="AS477" s="665" t="str">
        <f t="shared" si="103"/>
        <v/>
      </c>
      <c r="AT477" s="665">
        <f>SUM($AS$1:AS477)</f>
        <v>7</v>
      </c>
      <c r="AU477" s="665" t="s">
        <v>742</v>
      </c>
      <c r="AV477" s="665">
        <f t="shared" si="95"/>
        <v>0</v>
      </c>
      <c r="AW477" s="666">
        <v>0</v>
      </c>
      <c r="AX477" s="665">
        <v>497</v>
      </c>
      <c r="AY477" s="665">
        <v>477</v>
      </c>
      <c r="AZ477" s="222" t="str">
        <f t="shared" si="104"/>
        <v/>
      </c>
      <c r="BA477" s="222" t="e">
        <f>VLOOKUP(AZ477,'Price list'!AM:AN,2,FALSE)</f>
        <v>#N/A</v>
      </c>
      <c r="BB477" s="222" t="str">
        <f>IF(ISERROR(VLOOKUP(BA477,'Commande Export 2023'!AC:AG,5,FALSE)),"",VLOOKUP(BA477,'Commande Export 2023'!AC:AG,5,FALSE))</f>
        <v/>
      </c>
      <c r="BC477" s="222" t="str">
        <f t="shared" si="105"/>
        <v>Ouest Batteries</v>
      </c>
    </row>
    <row r="478" spans="28:55" x14ac:dyDescent="0.35">
      <c r="AB478" s="245" t="s">
        <v>1169</v>
      </c>
      <c r="AH478" s="232" t="s">
        <v>743</v>
      </c>
      <c r="AI478" s="222" t="str">
        <f t="shared" si="96"/>
        <v>Commande 4</v>
      </c>
      <c r="AJ478" s="222" t="str">
        <f t="shared" si="97"/>
        <v>P0478</v>
      </c>
      <c r="AK478" s="222" t="e">
        <f>'Commande Export 2023'!AF479</f>
        <v>#N/A</v>
      </c>
      <c r="AL478" s="222" t="str">
        <f t="shared" si="98"/>
        <v>Ouest BatteriesCommande 4</v>
      </c>
      <c r="AM478" s="222" t="e">
        <f>VLOOKUP(AL478,'Commande Export 2023'!AC:AF,4,FALSE)</f>
        <v>#N/A</v>
      </c>
      <c r="AN478" s="222" t="e">
        <f t="shared" si="99"/>
        <v>#N/A</v>
      </c>
      <c r="AO478" s="222" t="str">
        <f t="shared" si="100"/>
        <v/>
      </c>
      <c r="AP478" s="222" t="e">
        <f>VLOOKUP(AO478,'Price list'!AO:AP,2,FALSE)</f>
        <v>#N/A</v>
      </c>
      <c r="AQ478" s="222" t="str">
        <f t="shared" si="101"/>
        <v/>
      </c>
      <c r="AR478" s="222" t="str">
        <f t="shared" si="102"/>
        <v/>
      </c>
      <c r="AS478" s="665" t="str">
        <f t="shared" si="103"/>
        <v/>
      </c>
      <c r="AT478" s="665">
        <f>SUM($AS$1:AS478)</f>
        <v>7</v>
      </c>
      <c r="AU478" s="665" t="s">
        <v>743</v>
      </c>
      <c r="AV478" s="665">
        <f t="shared" si="95"/>
        <v>0</v>
      </c>
      <c r="AW478" s="666">
        <v>0</v>
      </c>
      <c r="AX478" s="665">
        <v>498</v>
      </c>
      <c r="AY478" s="665">
        <v>478</v>
      </c>
      <c r="AZ478" s="222" t="str">
        <f t="shared" si="104"/>
        <v/>
      </c>
      <c r="BA478" s="222" t="e">
        <f>VLOOKUP(AZ478,'Price list'!AM:AN,2,FALSE)</f>
        <v>#N/A</v>
      </c>
      <c r="BB478" s="222" t="str">
        <f>IF(ISERROR(VLOOKUP(BA478,'Commande Export 2023'!AC:AG,5,FALSE)),"",VLOOKUP(BA478,'Commande Export 2023'!AC:AG,5,FALSE))</f>
        <v/>
      </c>
      <c r="BC478" s="222" t="str">
        <f t="shared" si="105"/>
        <v>Ouest Batteries</v>
      </c>
    </row>
    <row r="479" spans="28:55" x14ac:dyDescent="0.35">
      <c r="AB479" s="245" t="s">
        <v>1169</v>
      </c>
      <c r="AH479" s="232" t="s">
        <v>744</v>
      </c>
      <c r="AI479" s="222" t="str">
        <f t="shared" si="96"/>
        <v>Commande 4</v>
      </c>
      <c r="AJ479" s="222" t="str">
        <f t="shared" si="97"/>
        <v>P0479</v>
      </c>
      <c r="AK479" s="222" t="e">
        <f>'Commande Export 2023'!AF480</f>
        <v>#N/A</v>
      </c>
      <c r="AL479" s="222" t="str">
        <f t="shared" si="98"/>
        <v>Ouest BatteriesCommande 4</v>
      </c>
      <c r="AM479" s="222" t="e">
        <f>VLOOKUP(AL479,'Commande Export 2023'!AC:AF,4,FALSE)</f>
        <v>#N/A</v>
      </c>
      <c r="AN479" s="222" t="e">
        <f t="shared" si="99"/>
        <v>#N/A</v>
      </c>
      <c r="AO479" s="222" t="str">
        <f t="shared" si="100"/>
        <v/>
      </c>
      <c r="AP479" s="222" t="e">
        <f>VLOOKUP(AO479,'Price list'!AO:AP,2,FALSE)</f>
        <v>#N/A</v>
      </c>
      <c r="AQ479" s="222" t="str">
        <f t="shared" si="101"/>
        <v/>
      </c>
      <c r="AR479" s="222" t="str">
        <f t="shared" si="102"/>
        <v/>
      </c>
      <c r="AS479" s="665" t="str">
        <f t="shared" si="103"/>
        <v/>
      </c>
      <c r="AT479" s="665">
        <f>SUM($AS$1:AS479)</f>
        <v>7</v>
      </c>
      <c r="AU479" s="665" t="s">
        <v>744</v>
      </c>
      <c r="AV479" s="665">
        <f t="shared" si="95"/>
        <v>0</v>
      </c>
      <c r="AW479" s="666">
        <v>0</v>
      </c>
      <c r="AX479" s="665">
        <v>499</v>
      </c>
      <c r="AY479" s="665">
        <v>479</v>
      </c>
      <c r="AZ479" s="222" t="str">
        <f t="shared" si="104"/>
        <v/>
      </c>
      <c r="BA479" s="222" t="e">
        <f>VLOOKUP(AZ479,'Price list'!AM:AN,2,FALSE)</f>
        <v>#N/A</v>
      </c>
      <c r="BB479" s="222" t="str">
        <f>IF(ISERROR(VLOOKUP(BA479,'Commande Export 2023'!AC:AG,5,FALSE)),"",VLOOKUP(BA479,'Commande Export 2023'!AC:AG,5,FALSE))</f>
        <v/>
      </c>
      <c r="BC479" s="222" t="str">
        <f t="shared" si="105"/>
        <v>Ouest Batteries</v>
      </c>
    </row>
    <row r="480" spans="28:55" x14ac:dyDescent="0.35">
      <c r="AB480" s="245" t="s">
        <v>1169</v>
      </c>
      <c r="AH480" s="232" t="s">
        <v>745</v>
      </c>
      <c r="AI480" s="222" t="str">
        <f t="shared" si="96"/>
        <v>Commande 4</v>
      </c>
      <c r="AJ480" s="222" t="str">
        <f t="shared" si="97"/>
        <v>P0480</v>
      </c>
      <c r="AK480" s="222" t="e">
        <f>'Commande Export 2023'!AF481</f>
        <v>#N/A</v>
      </c>
      <c r="AL480" s="222" t="str">
        <f t="shared" si="98"/>
        <v>Ouest BatteriesCommande 4</v>
      </c>
      <c r="AM480" s="222" t="e">
        <f>VLOOKUP(AL480,'Commande Export 2023'!AC:AF,4,FALSE)</f>
        <v>#N/A</v>
      </c>
      <c r="AN480" s="222" t="e">
        <f t="shared" si="99"/>
        <v>#N/A</v>
      </c>
      <c r="AO480" s="222" t="str">
        <f t="shared" si="100"/>
        <v/>
      </c>
      <c r="AP480" s="222" t="e">
        <f>VLOOKUP(AO480,'Price list'!AO:AP,2,FALSE)</f>
        <v>#N/A</v>
      </c>
      <c r="AQ480" s="222" t="str">
        <f t="shared" si="101"/>
        <v/>
      </c>
      <c r="AR480" s="222" t="str">
        <f t="shared" si="102"/>
        <v/>
      </c>
      <c r="AS480" s="665" t="str">
        <f t="shared" si="103"/>
        <v/>
      </c>
      <c r="AT480" s="665">
        <f>SUM($AS$1:AS480)</f>
        <v>7</v>
      </c>
      <c r="AU480" s="665" t="s">
        <v>745</v>
      </c>
      <c r="AV480" s="665">
        <f t="shared" si="95"/>
        <v>0</v>
      </c>
      <c r="AW480" s="666">
        <v>0</v>
      </c>
      <c r="AX480" s="665">
        <v>500</v>
      </c>
      <c r="AY480" s="665">
        <v>480</v>
      </c>
      <c r="AZ480" s="222" t="str">
        <f t="shared" si="104"/>
        <v/>
      </c>
      <c r="BA480" s="222" t="e">
        <f>VLOOKUP(AZ480,'Price list'!AM:AN,2,FALSE)</f>
        <v>#N/A</v>
      </c>
      <c r="BB480" s="222" t="str">
        <f>IF(ISERROR(VLOOKUP(BA480,'Commande Export 2023'!AC:AG,5,FALSE)),"",VLOOKUP(BA480,'Commande Export 2023'!AC:AG,5,FALSE))</f>
        <v/>
      </c>
      <c r="BC480" s="222" t="str">
        <f t="shared" si="105"/>
        <v>Ouest Batteries</v>
      </c>
    </row>
    <row r="481" spans="28:55" x14ac:dyDescent="0.35">
      <c r="AB481" s="245" t="s">
        <v>1169</v>
      </c>
      <c r="AH481" s="232" t="s">
        <v>746</v>
      </c>
      <c r="AI481" s="222" t="str">
        <f t="shared" si="96"/>
        <v>Commande 4</v>
      </c>
      <c r="AJ481" s="222" t="str">
        <f t="shared" si="97"/>
        <v>P0481</v>
      </c>
      <c r="AK481" s="222" t="e">
        <f>'Commande Export 2023'!AF482</f>
        <v>#N/A</v>
      </c>
      <c r="AL481" s="222" t="str">
        <f t="shared" si="98"/>
        <v>Ouest BatteriesCommande 4</v>
      </c>
      <c r="AM481" s="222" t="e">
        <f>VLOOKUP(AL481,'Commande Export 2023'!AC:AF,4,FALSE)</f>
        <v>#N/A</v>
      </c>
      <c r="AN481" s="222" t="e">
        <f t="shared" si="99"/>
        <v>#N/A</v>
      </c>
      <c r="AO481" s="222" t="str">
        <f t="shared" si="100"/>
        <v/>
      </c>
      <c r="AP481" s="222" t="e">
        <f>VLOOKUP(AO481,'Price list'!AO:AP,2,FALSE)</f>
        <v>#N/A</v>
      </c>
      <c r="AQ481" s="222" t="str">
        <f t="shared" si="101"/>
        <v/>
      </c>
      <c r="AR481" s="222" t="str">
        <f t="shared" si="102"/>
        <v/>
      </c>
      <c r="AS481" s="665" t="str">
        <f t="shared" si="103"/>
        <v/>
      </c>
      <c r="AT481" s="665">
        <f>SUM($AS$1:AS481)</f>
        <v>7</v>
      </c>
      <c r="AU481" s="665" t="s">
        <v>746</v>
      </c>
      <c r="AV481" s="665">
        <f t="shared" si="95"/>
        <v>0</v>
      </c>
      <c r="AW481" s="666">
        <v>0</v>
      </c>
      <c r="AX481" s="665">
        <v>501</v>
      </c>
      <c r="AY481" s="665">
        <v>481</v>
      </c>
      <c r="AZ481" s="222" t="str">
        <f t="shared" si="104"/>
        <v/>
      </c>
      <c r="BA481" s="222" t="e">
        <f>VLOOKUP(AZ481,'Price list'!AM:AN,2,FALSE)</f>
        <v>#N/A</v>
      </c>
      <c r="BB481" s="222" t="str">
        <f>IF(ISERROR(VLOOKUP(BA481,'Commande Export 2023'!AC:AG,5,FALSE)),"",VLOOKUP(BA481,'Commande Export 2023'!AC:AG,5,FALSE))</f>
        <v/>
      </c>
      <c r="BC481" s="222" t="str">
        <f t="shared" si="105"/>
        <v>Ouest Batteries</v>
      </c>
    </row>
    <row r="482" spans="28:55" x14ac:dyDescent="0.35">
      <c r="AB482" s="245" t="s">
        <v>1169</v>
      </c>
      <c r="AH482" s="232" t="s">
        <v>747</v>
      </c>
      <c r="AI482" s="222" t="str">
        <f t="shared" si="96"/>
        <v>Commande 4</v>
      </c>
      <c r="AJ482" s="222" t="str">
        <f t="shared" si="97"/>
        <v>P0482</v>
      </c>
      <c r="AK482" s="222" t="e">
        <f>'Commande Export 2023'!AF483</f>
        <v>#N/A</v>
      </c>
      <c r="AL482" s="222" t="str">
        <f t="shared" si="98"/>
        <v>Ouest BatteriesCommande 4</v>
      </c>
      <c r="AM482" s="222" t="e">
        <f>VLOOKUP(AL482,'Commande Export 2023'!AC:AF,4,FALSE)</f>
        <v>#N/A</v>
      </c>
      <c r="AN482" s="222" t="e">
        <f t="shared" si="99"/>
        <v>#N/A</v>
      </c>
      <c r="AO482" s="222" t="str">
        <f t="shared" si="100"/>
        <v/>
      </c>
      <c r="AP482" s="222" t="e">
        <f>VLOOKUP(AO482,'Price list'!AO:AP,2,FALSE)</f>
        <v>#N/A</v>
      </c>
      <c r="AQ482" s="222" t="str">
        <f t="shared" si="101"/>
        <v/>
      </c>
      <c r="AR482" s="222" t="str">
        <f t="shared" si="102"/>
        <v/>
      </c>
      <c r="AS482" s="665" t="str">
        <f t="shared" si="103"/>
        <v/>
      </c>
      <c r="AT482" s="665">
        <f>SUM($AS$1:AS482)</f>
        <v>7</v>
      </c>
      <c r="AU482" s="665" t="s">
        <v>747</v>
      </c>
      <c r="AV482" s="665">
        <f t="shared" si="95"/>
        <v>0</v>
      </c>
      <c r="AW482" s="666">
        <v>0</v>
      </c>
      <c r="AX482" s="665">
        <v>502</v>
      </c>
      <c r="AY482" s="665">
        <v>482</v>
      </c>
      <c r="AZ482" s="222" t="str">
        <f t="shared" si="104"/>
        <v/>
      </c>
      <c r="BA482" s="222" t="e">
        <f>VLOOKUP(AZ482,'Price list'!AM:AN,2,FALSE)</f>
        <v>#N/A</v>
      </c>
      <c r="BB482" s="222" t="str">
        <f>IF(ISERROR(VLOOKUP(BA482,'Commande Export 2023'!AC:AG,5,FALSE)),"",VLOOKUP(BA482,'Commande Export 2023'!AC:AG,5,FALSE))</f>
        <v/>
      </c>
      <c r="BC482" s="222" t="str">
        <f t="shared" si="105"/>
        <v>Ouest Batteries</v>
      </c>
    </row>
    <row r="483" spans="28:55" x14ac:dyDescent="0.35">
      <c r="AB483" s="245" t="s">
        <v>1169</v>
      </c>
      <c r="AH483" s="232" t="s">
        <v>748</v>
      </c>
      <c r="AI483" s="222" t="str">
        <f t="shared" si="96"/>
        <v>Commande 4</v>
      </c>
      <c r="AJ483" s="222" t="str">
        <f t="shared" si="97"/>
        <v>P0483</v>
      </c>
      <c r="AK483" s="222" t="e">
        <f>'Commande Export 2023'!AF484</f>
        <v>#N/A</v>
      </c>
      <c r="AL483" s="222" t="str">
        <f t="shared" si="98"/>
        <v>Ouest BatteriesCommande 4</v>
      </c>
      <c r="AM483" s="222" t="e">
        <f>VLOOKUP(AL483,'Commande Export 2023'!AC:AF,4,FALSE)</f>
        <v>#N/A</v>
      </c>
      <c r="AN483" s="222" t="e">
        <f t="shared" si="99"/>
        <v>#N/A</v>
      </c>
      <c r="AO483" s="222" t="str">
        <f t="shared" si="100"/>
        <v/>
      </c>
      <c r="AP483" s="222" t="e">
        <f>VLOOKUP(AO483,'Price list'!AO:AP,2,FALSE)</f>
        <v>#N/A</v>
      </c>
      <c r="AQ483" s="222" t="str">
        <f t="shared" si="101"/>
        <v/>
      </c>
      <c r="AR483" s="222" t="str">
        <f t="shared" si="102"/>
        <v/>
      </c>
      <c r="AS483" s="665" t="str">
        <f t="shared" si="103"/>
        <v/>
      </c>
      <c r="AT483" s="665">
        <f>SUM($AS$1:AS483)</f>
        <v>7</v>
      </c>
      <c r="AU483" s="665" t="s">
        <v>748</v>
      </c>
      <c r="AV483" s="665">
        <f t="shared" si="95"/>
        <v>0</v>
      </c>
      <c r="AW483" s="666">
        <v>0</v>
      </c>
      <c r="AX483" s="665">
        <v>503</v>
      </c>
      <c r="AY483" s="665">
        <v>483</v>
      </c>
      <c r="AZ483" s="222" t="str">
        <f t="shared" si="104"/>
        <v/>
      </c>
      <c r="BA483" s="222" t="e">
        <f>VLOOKUP(AZ483,'Price list'!AM:AN,2,FALSE)</f>
        <v>#N/A</v>
      </c>
      <c r="BB483" s="222" t="str">
        <f>IF(ISERROR(VLOOKUP(BA483,'Commande Export 2023'!AC:AG,5,FALSE)),"",VLOOKUP(BA483,'Commande Export 2023'!AC:AG,5,FALSE))</f>
        <v/>
      </c>
      <c r="BC483" s="222" t="str">
        <f t="shared" si="105"/>
        <v>Ouest Batteries</v>
      </c>
    </row>
    <row r="484" spans="28:55" x14ac:dyDescent="0.35">
      <c r="AB484" s="245" t="s">
        <v>1169</v>
      </c>
      <c r="AH484" s="232" t="s">
        <v>749</v>
      </c>
      <c r="AI484" s="222" t="str">
        <f t="shared" si="96"/>
        <v>Commande 4</v>
      </c>
      <c r="AJ484" s="222" t="str">
        <f t="shared" si="97"/>
        <v>P0484</v>
      </c>
      <c r="AK484" s="222" t="e">
        <f>'Commande Export 2023'!AF485</f>
        <v>#N/A</v>
      </c>
      <c r="AL484" s="222" t="str">
        <f t="shared" si="98"/>
        <v>Ouest BatteriesCommande 4</v>
      </c>
      <c r="AM484" s="222" t="e">
        <f>VLOOKUP(AL484,'Commande Export 2023'!AC:AF,4,FALSE)</f>
        <v>#N/A</v>
      </c>
      <c r="AN484" s="222" t="e">
        <f t="shared" si="99"/>
        <v>#N/A</v>
      </c>
      <c r="AO484" s="222" t="str">
        <f t="shared" si="100"/>
        <v/>
      </c>
      <c r="AP484" s="222" t="e">
        <f>VLOOKUP(AO484,'Price list'!AO:AP,2,FALSE)</f>
        <v>#N/A</v>
      </c>
      <c r="AQ484" s="222" t="str">
        <f t="shared" si="101"/>
        <v/>
      </c>
      <c r="AR484" s="222" t="str">
        <f t="shared" si="102"/>
        <v/>
      </c>
      <c r="AS484" s="665" t="str">
        <f t="shared" si="103"/>
        <v/>
      </c>
      <c r="AT484" s="665">
        <f>SUM($AS$1:AS484)</f>
        <v>7</v>
      </c>
      <c r="AU484" s="665" t="s">
        <v>749</v>
      </c>
      <c r="AV484" s="665">
        <f t="shared" si="95"/>
        <v>0</v>
      </c>
      <c r="AW484" s="666">
        <v>0</v>
      </c>
      <c r="AX484" s="665">
        <v>504</v>
      </c>
      <c r="AY484" s="665">
        <v>484</v>
      </c>
      <c r="AZ484" s="222" t="str">
        <f t="shared" si="104"/>
        <v/>
      </c>
      <c r="BA484" s="222" t="e">
        <f>VLOOKUP(AZ484,'Price list'!AM:AN,2,FALSE)</f>
        <v>#N/A</v>
      </c>
      <c r="BB484" s="222" t="str">
        <f>IF(ISERROR(VLOOKUP(BA484,'Commande Export 2023'!AC:AG,5,FALSE)),"",VLOOKUP(BA484,'Commande Export 2023'!AC:AG,5,FALSE))</f>
        <v/>
      </c>
      <c r="BC484" s="222" t="str">
        <f t="shared" si="105"/>
        <v>Ouest Batteries</v>
      </c>
    </row>
    <row r="485" spans="28:55" x14ac:dyDescent="0.35">
      <c r="AB485" s="245" t="s">
        <v>1169</v>
      </c>
      <c r="AH485" s="232" t="s">
        <v>750</v>
      </c>
      <c r="AI485" s="222" t="str">
        <f t="shared" si="96"/>
        <v>Commande 4</v>
      </c>
      <c r="AJ485" s="222" t="str">
        <f t="shared" si="97"/>
        <v>P0485</v>
      </c>
      <c r="AK485" s="222" t="e">
        <f>'Commande Export 2023'!AF486</f>
        <v>#N/A</v>
      </c>
      <c r="AL485" s="222" t="str">
        <f t="shared" si="98"/>
        <v>Ouest BatteriesCommande 4</v>
      </c>
      <c r="AM485" s="222" t="e">
        <f>VLOOKUP(AL485,'Commande Export 2023'!AC:AF,4,FALSE)</f>
        <v>#N/A</v>
      </c>
      <c r="AN485" s="222" t="e">
        <f t="shared" si="99"/>
        <v>#N/A</v>
      </c>
      <c r="AO485" s="222" t="str">
        <f t="shared" si="100"/>
        <v/>
      </c>
      <c r="AP485" s="222" t="e">
        <f>VLOOKUP(AO485,'Price list'!AO:AP,2,FALSE)</f>
        <v>#N/A</v>
      </c>
      <c r="AQ485" s="222" t="str">
        <f t="shared" si="101"/>
        <v/>
      </c>
      <c r="AR485" s="222" t="str">
        <f t="shared" si="102"/>
        <v/>
      </c>
      <c r="AS485" s="665" t="str">
        <f t="shared" si="103"/>
        <v/>
      </c>
      <c r="AT485" s="665">
        <f>SUM($AS$1:AS485)</f>
        <v>7</v>
      </c>
      <c r="AU485" s="665" t="s">
        <v>750</v>
      </c>
      <c r="AV485" s="665">
        <f t="shared" si="95"/>
        <v>0</v>
      </c>
      <c r="AW485" s="666">
        <v>0</v>
      </c>
      <c r="AX485" s="665">
        <v>505</v>
      </c>
      <c r="AY485" s="665">
        <v>485</v>
      </c>
      <c r="AZ485" s="222" t="str">
        <f t="shared" si="104"/>
        <v/>
      </c>
      <c r="BA485" s="222" t="e">
        <f>VLOOKUP(AZ485,'Price list'!AM:AN,2,FALSE)</f>
        <v>#N/A</v>
      </c>
      <c r="BB485" s="222" t="str">
        <f>IF(ISERROR(VLOOKUP(BA485,'Commande Export 2023'!AC:AG,5,FALSE)),"",VLOOKUP(BA485,'Commande Export 2023'!AC:AG,5,FALSE))</f>
        <v/>
      </c>
      <c r="BC485" s="222" t="str">
        <f t="shared" si="105"/>
        <v>Ouest Batteries</v>
      </c>
    </row>
    <row r="486" spans="28:55" x14ac:dyDescent="0.35">
      <c r="AB486" s="245" t="s">
        <v>1169</v>
      </c>
      <c r="AH486" s="232" t="s">
        <v>751</v>
      </c>
      <c r="AI486" s="222" t="str">
        <f t="shared" si="96"/>
        <v>Commande 4</v>
      </c>
      <c r="AJ486" s="222" t="str">
        <f t="shared" si="97"/>
        <v>P0486</v>
      </c>
      <c r="AK486" s="222" t="e">
        <f>'Commande Export 2023'!AF487</f>
        <v>#N/A</v>
      </c>
      <c r="AL486" s="222" t="str">
        <f t="shared" si="98"/>
        <v>Ouest BatteriesCommande 4</v>
      </c>
      <c r="AM486" s="222" t="e">
        <f>VLOOKUP(AL486,'Commande Export 2023'!AC:AF,4,FALSE)</f>
        <v>#N/A</v>
      </c>
      <c r="AN486" s="222" t="e">
        <f t="shared" si="99"/>
        <v>#N/A</v>
      </c>
      <c r="AO486" s="222" t="str">
        <f t="shared" si="100"/>
        <v/>
      </c>
      <c r="AP486" s="222" t="e">
        <f>VLOOKUP(AO486,'Price list'!AO:AP,2,FALSE)</f>
        <v>#N/A</v>
      </c>
      <c r="AQ486" s="222" t="str">
        <f t="shared" si="101"/>
        <v/>
      </c>
      <c r="AR486" s="222" t="str">
        <f t="shared" si="102"/>
        <v/>
      </c>
      <c r="AS486" s="665" t="str">
        <f t="shared" si="103"/>
        <v/>
      </c>
      <c r="AT486" s="665">
        <f>SUM($AS$1:AS486)</f>
        <v>7</v>
      </c>
      <c r="AU486" s="665" t="s">
        <v>751</v>
      </c>
      <c r="AV486" s="665">
        <f t="shared" si="95"/>
        <v>0</v>
      </c>
      <c r="AW486" s="666">
        <v>0</v>
      </c>
      <c r="AX486" s="665">
        <v>506</v>
      </c>
      <c r="AY486" s="665">
        <v>486</v>
      </c>
      <c r="AZ486" s="222" t="str">
        <f t="shared" si="104"/>
        <v/>
      </c>
      <c r="BA486" s="222" t="e">
        <f>VLOOKUP(AZ486,'Price list'!AM:AN,2,FALSE)</f>
        <v>#N/A</v>
      </c>
      <c r="BB486" s="222" t="str">
        <f>IF(ISERROR(VLOOKUP(BA486,'Commande Export 2023'!AC:AG,5,FALSE)),"",VLOOKUP(BA486,'Commande Export 2023'!AC:AG,5,FALSE))</f>
        <v/>
      </c>
      <c r="BC486" s="222" t="str">
        <f t="shared" si="105"/>
        <v>Ouest Batteries</v>
      </c>
    </row>
    <row r="487" spans="28:55" x14ac:dyDescent="0.35">
      <c r="AB487" s="245" t="s">
        <v>1169</v>
      </c>
      <c r="AH487" s="232" t="s">
        <v>752</v>
      </c>
      <c r="AI487" s="222" t="str">
        <f t="shared" si="96"/>
        <v>Commande 4</v>
      </c>
      <c r="AJ487" s="222" t="str">
        <f t="shared" si="97"/>
        <v>P0487</v>
      </c>
      <c r="AK487" s="222" t="e">
        <f>'Commande Export 2023'!AF488</f>
        <v>#N/A</v>
      </c>
      <c r="AL487" s="222" t="str">
        <f t="shared" si="98"/>
        <v>Ouest BatteriesCommande 4</v>
      </c>
      <c r="AM487" s="222" t="e">
        <f>VLOOKUP(AL487,'Commande Export 2023'!AC:AF,4,FALSE)</f>
        <v>#N/A</v>
      </c>
      <c r="AN487" s="222" t="e">
        <f t="shared" si="99"/>
        <v>#N/A</v>
      </c>
      <c r="AO487" s="222" t="str">
        <f t="shared" si="100"/>
        <v/>
      </c>
      <c r="AP487" s="222" t="e">
        <f>VLOOKUP(AO487,'Price list'!AO:AP,2,FALSE)</f>
        <v>#N/A</v>
      </c>
      <c r="AQ487" s="222" t="str">
        <f t="shared" si="101"/>
        <v/>
      </c>
      <c r="AR487" s="222" t="str">
        <f t="shared" si="102"/>
        <v/>
      </c>
      <c r="AS487" s="665" t="str">
        <f t="shared" si="103"/>
        <v/>
      </c>
      <c r="AT487" s="665">
        <f>SUM($AS$1:AS487)</f>
        <v>7</v>
      </c>
      <c r="AU487" s="665" t="s">
        <v>752</v>
      </c>
      <c r="AV487" s="665">
        <f t="shared" si="95"/>
        <v>0</v>
      </c>
      <c r="AW487" s="666">
        <v>0</v>
      </c>
      <c r="AX487" s="665">
        <v>507</v>
      </c>
      <c r="AY487" s="665">
        <v>487</v>
      </c>
      <c r="AZ487" s="222" t="str">
        <f t="shared" si="104"/>
        <v/>
      </c>
      <c r="BA487" s="222" t="e">
        <f>VLOOKUP(AZ487,'Price list'!AM:AN,2,FALSE)</f>
        <v>#N/A</v>
      </c>
      <c r="BB487" s="222" t="str">
        <f>IF(ISERROR(VLOOKUP(BA487,'Commande Export 2023'!AC:AG,5,FALSE)),"",VLOOKUP(BA487,'Commande Export 2023'!AC:AG,5,FALSE))</f>
        <v/>
      </c>
      <c r="BC487" s="222" t="str">
        <f t="shared" si="105"/>
        <v>Ouest Batteries</v>
      </c>
    </row>
    <row r="488" spans="28:55" x14ac:dyDescent="0.35">
      <c r="AB488" s="245" t="s">
        <v>1169</v>
      </c>
      <c r="AH488" s="232" t="s">
        <v>753</v>
      </c>
      <c r="AI488" s="222" t="str">
        <f t="shared" si="96"/>
        <v>Commande 4</v>
      </c>
      <c r="AJ488" s="222" t="str">
        <f t="shared" si="97"/>
        <v>P0488</v>
      </c>
      <c r="AK488" s="222" t="e">
        <f>'Commande Export 2023'!AF489</f>
        <v>#N/A</v>
      </c>
      <c r="AL488" s="222" t="str">
        <f t="shared" si="98"/>
        <v>Ouest BatteriesCommande 4</v>
      </c>
      <c r="AM488" s="222" t="e">
        <f>VLOOKUP(AL488,'Commande Export 2023'!AC:AF,4,FALSE)</f>
        <v>#N/A</v>
      </c>
      <c r="AN488" s="222" t="e">
        <f t="shared" si="99"/>
        <v>#N/A</v>
      </c>
      <c r="AO488" s="222" t="str">
        <f t="shared" si="100"/>
        <v/>
      </c>
      <c r="AP488" s="222" t="e">
        <f>VLOOKUP(AO488,'Price list'!AO:AP,2,FALSE)</f>
        <v>#N/A</v>
      </c>
      <c r="AQ488" s="222" t="str">
        <f t="shared" si="101"/>
        <v/>
      </c>
      <c r="AR488" s="222" t="str">
        <f t="shared" si="102"/>
        <v/>
      </c>
      <c r="AS488" s="665" t="str">
        <f t="shared" si="103"/>
        <v/>
      </c>
      <c r="AT488" s="665">
        <f>SUM($AS$1:AS488)</f>
        <v>7</v>
      </c>
      <c r="AU488" s="665" t="s">
        <v>753</v>
      </c>
      <c r="AV488" s="665">
        <f t="shared" si="95"/>
        <v>0</v>
      </c>
      <c r="AW488" s="666">
        <v>0</v>
      </c>
      <c r="AX488" s="665">
        <v>508</v>
      </c>
      <c r="AY488" s="665">
        <v>488</v>
      </c>
      <c r="AZ488" s="222" t="str">
        <f t="shared" si="104"/>
        <v/>
      </c>
      <c r="BA488" s="222" t="e">
        <f>VLOOKUP(AZ488,'Price list'!AM:AN,2,FALSE)</f>
        <v>#N/A</v>
      </c>
      <c r="BB488" s="222" t="str">
        <f>IF(ISERROR(VLOOKUP(BA488,'Commande Export 2023'!AC:AG,5,FALSE)),"",VLOOKUP(BA488,'Commande Export 2023'!AC:AG,5,FALSE))</f>
        <v/>
      </c>
      <c r="BC488" s="222" t="str">
        <f t="shared" si="105"/>
        <v>Ouest Batteries</v>
      </c>
    </row>
    <row r="489" spans="28:55" x14ac:dyDescent="0.35">
      <c r="AB489" s="245" t="s">
        <v>1169</v>
      </c>
      <c r="AH489" s="232" t="s">
        <v>754</v>
      </c>
      <c r="AI489" s="222" t="str">
        <f t="shared" si="96"/>
        <v>Commande 4</v>
      </c>
      <c r="AJ489" s="222" t="str">
        <f t="shared" si="97"/>
        <v>P0489</v>
      </c>
      <c r="AK489" s="222" t="e">
        <f>'Commande Export 2023'!AF490</f>
        <v>#N/A</v>
      </c>
      <c r="AL489" s="222" t="str">
        <f t="shared" si="98"/>
        <v>Ouest BatteriesCommande 4</v>
      </c>
      <c r="AM489" s="222" t="e">
        <f>VLOOKUP(AL489,'Commande Export 2023'!AC:AF,4,FALSE)</f>
        <v>#N/A</v>
      </c>
      <c r="AN489" s="222" t="e">
        <f t="shared" si="99"/>
        <v>#N/A</v>
      </c>
      <c r="AO489" s="222" t="str">
        <f t="shared" si="100"/>
        <v/>
      </c>
      <c r="AP489" s="222" t="e">
        <f>VLOOKUP(AO489,'Price list'!AO:AP,2,FALSE)</f>
        <v>#N/A</v>
      </c>
      <c r="AQ489" s="222" t="str">
        <f t="shared" si="101"/>
        <v/>
      </c>
      <c r="AR489" s="222" t="str">
        <f t="shared" si="102"/>
        <v/>
      </c>
      <c r="AS489" s="665" t="str">
        <f t="shared" si="103"/>
        <v/>
      </c>
      <c r="AT489" s="665">
        <f>SUM($AS$1:AS489)</f>
        <v>7</v>
      </c>
      <c r="AU489" s="665" t="s">
        <v>754</v>
      </c>
      <c r="AV489" s="665">
        <f t="shared" si="95"/>
        <v>0</v>
      </c>
      <c r="AW489" s="666">
        <v>0</v>
      </c>
      <c r="AX489" s="665">
        <v>509</v>
      </c>
      <c r="AY489" s="665">
        <v>489</v>
      </c>
      <c r="AZ489" s="222" t="str">
        <f t="shared" si="104"/>
        <v/>
      </c>
      <c r="BA489" s="222" t="e">
        <f>VLOOKUP(AZ489,'Price list'!AM:AN,2,FALSE)</f>
        <v>#N/A</v>
      </c>
      <c r="BB489" s="222" t="str">
        <f>IF(ISERROR(VLOOKUP(BA489,'Commande Export 2023'!AC:AG,5,FALSE)),"",VLOOKUP(BA489,'Commande Export 2023'!AC:AG,5,FALSE))</f>
        <v/>
      </c>
      <c r="BC489" s="222" t="str">
        <f t="shared" si="105"/>
        <v>Ouest Batteries</v>
      </c>
    </row>
    <row r="490" spans="28:55" x14ac:dyDescent="0.35">
      <c r="AB490" s="245" t="s">
        <v>1169</v>
      </c>
      <c r="AH490" s="232" t="s">
        <v>755</v>
      </c>
      <c r="AI490" s="222" t="str">
        <f t="shared" si="96"/>
        <v>Commande 4</v>
      </c>
      <c r="AJ490" s="222" t="str">
        <f t="shared" si="97"/>
        <v>P0490</v>
      </c>
      <c r="AK490" s="222" t="e">
        <f>'Commande Export 2023'!AF491</f>
        <v>#N/A</v>
      </c>
      <c r="AL490" s="222" t="str">
        <f t="shared" si="98"/>
        <v>Ouest BatteriesCommande 4</v>
      </c>
      <c r="AM490" s="222" t="e">
        <f>VLOOKUP(AL490,'Commande Export 2023'!AC:AF,4,FALSE)</f>
        <v>#N/A</v>
      </c>
      <c r="AN490" s="222" t="e">
        <f t="shared" si="99"/>
        <v>#N/A</v>
      </c>
      <c r="AO490" s="222" t="str">
        <f t="shared" si="100"/>
        <v/>
      </c>
      <c r="AP490" s="222" t="e">
        <f>VLOOKUP(AO490,'Price list'!AO:AP,2,FALSE)</f>
        <v>#N/A</v>
      </c>
      <c r="AQ490" s="222" t="str">
        <f t="shared" si="101"/>
        <v/>
      </c>
      <c r="AR490" s="222" t="str">
        <f t="shared" si="102"/>
        <v/>
      </c>
      <c r="AS490" s="665" t="str">
        <f t="shared" si="103"/>
        <v/>
      </c>
      <c r="AT490" s="665">
        <f>SUM($AS$1:AS490)</f>
        <v>7</v>
      </c>
      <c r="AU490" s="665" t="s">
        <v>755</v>
      </c>
      <c r="AV490" s="665">
        <f t="shared" si="95"/>
        <v>0</v>
      </c>
      <c r="AW490" s="666">
        <v>0</v>
      </c>
      <c r="AX490" s="665">
        <v>510</v>
      </c>
      <c r="AY490" s="665">
        <v>490</v>
      </c>
      <c r="AZ490" s="222" t="str">
        <f t="shared" si="104"/>
        <v/>
      </c>
      <c r="BA490" s="222" t="e">
        <f>VLOOKUP(AZ490,'Price list'!AM:AN,2,FALSE)</f>
        <v>#N/A</v>
      </c>
      <c r="BB490" s="222" t="str">
        <f>IF(ISERROR(VLOOKUP(BA490,'Commande Export 2023'!AC:AG,5,FALSE)),"",VLOOKUP(BA490,'Commande Export 2023'!AC:AG,5,FALSE))</f>
        <v/>
      </c>
      <c r="BC490" s="222" t="str">
        <f t="shared" si="105"/>
        <v>Ouest Batteries</v>
      </c>
    </row>
    <row r="491" spans="28:55" x14ac:dyDescent="0.35">
      <c r="AB491" s="245" t="s">
        <v>1169</v>
      </c>
      <c r="AH491" s="232" t="s">
        <v>756</v>
      </c>
      <c r="AI491" s="222" t="str">
        <f t="shared" si="96"/>
        <v>Commande 4</v>
      </c>
      <c r="AJ491" s="222" t="str">
        <f t="shared" si="97"/>
        <v>P0491</v>
      </c>
      <c r="AK491" s="222" t="e">
        <f>'Commande Export 2023'!AF492</f>
        <v>#N/A</v>
      </c>
      <c r="AL491" s="222" t="str">
        <f t="shared" si="98"/>
        <v>Ouest BatteriesCommande 4</v>
      </c>
      <c r="AM491" s="222" t="e">
        <f>VLOOKUP(AL491,'Commande Export 2023'!AC:AF,4,FALSE)</f>
        <v>#N/A</v>
      </c>
      <c r="AN491" s="222" t="e">
        <f t="shared" si="99"/>
        <v>#N/A</v>
      </c>
      <c r="AO491" s="222" t="str">
        <f t="shared" si="100"/>
        <v/>
      </c>
      <c r="AP491" s="222" t="e">
        <f>VLOOKUP(AO491,'Price list'!AO:AP,2,FALSE)</f>
        <v>#N/A</v>
      </c>
      <c r="AQ491" s="222" t="str">
        <f t="shared" si="101"/>
        <v/>
      </c>
      <c r="AR491" s="222" t="str">
        <f t="shared" si="102"/>
        <v/>
      </c>
      <c r="AS491" s="665" t="str">
        <f t="shared" si="103"/>
        <v/>
      </c>
      <c r="AT491" s="665">
        <f>SUM($AS$1:AS491)</f>
        <v>7</v>
      </c>
      <c r="AU491" s="665" t="s">
        <v>756</v>
      </c>
      <c r="AV491" s="665">
        <f t="shared" si="95"/>
        <v>0</v>
      </c>
      <c r="AW491" s="666">
        <v>0</v>
      </c>
      <c r="AX491" s="665">
        <v>511</v>
      </c>
      <c r="AY491" s="665">
        <v>491</v>
      </c>
      <c r="AZ491" s="222" t="str">
        <f t="shared" si="104"/>
        <v/>
      </c>
      <c r="BA491" s="222" t="e">
        <f>VLOOKUP(AZ491,'Price list'!AM:AN,2,FALSE)</f>
        <v>#N/A</v>
      </c>
      <c r="BB491" s="222" t="str">
        <f>IF(ISERROR(VLOOKUP(BA491,'Commande Export 2023'!AC:AG,5,FALSE)),"",VLOOKUP(BA491,'Commande Export 2023'!AC:AG,5,FALSE))</f>
        <v/>
      </c>
      <c r="BC491" s="222" t="str">
        <f t="shared" si="105"/>
        <v>Ouest Batteries</v>
      </c>
    </row>
    <row r="492" spans="28:55" x14ac:dyDescent="0.35">
      <c r="AB492" s="245" t="s">
        <v>1169</v>
      </c>
      <c r="AH492" s="232" t="s">
        <v>757</v>
      </c>
      <c r="AI492" s="222" t="str">
        <f t="shared" si="96"/>
        <v>Commande 4</v>
      </c>
      <c r="AJ492" s="222" t="str">
        <f t="shared" si="97"/>
        <v>P0492</v>
      </c>
      <c r="AK492" s="222" t="e">
        <f>'Commande Export 2023'!AF493</f>
        <v>#N/A</v>
      </c>
      <c r="AL492" s="222" t="str">
        <f t="shared" si="98"/>
        <v>Ouest BatteriesCommande 4</v>
      </c>
      <c r="AM492" s="222" t="e">
        <f>VLOOKUP(AL492,'Commande Export 2023'!AC:AF,4,FALSE)</f>
        <v>#N/A</v>
      </c>
      <c r="AN492" s="222" t="e">
        <f t="shared" si="99"/>
        <v>#N/A</v>
      </c>
      <c r="AO492" s="222" t="str">
        <f t="shared" si="100"/>
        <v/>
      </c>
      <c r="AP492" s="222" t="e">
        <f>VLOOKUP(AO492,'Price list'!AO:AP,2,FALSE)</f>
        <v>#N/A</v>
      </c>
      <c r="AQ492" s="222" t="str">
        <f t="shared" si="101"/>
        <v/>
      </c>
      <c r="AR492" s="222" t="str">
        <f t="shared" si="102"/>
        <v/>
      </c>
      <c r="AS492" s="665" t="str">
        <f t="shared" si="103"/>
        <v/>
      </c>
      <c r="AT492" s="665">
        <f>SUM($AS$1:AS492)</f>
        <v>7</v>
      </c>
      <c r="AU492" s="665" t="s">
        <v>757</v>
      </c>
      <c r="AV492" s="665">
        <f t="shared" si="95"/>
        <v>0</v>
      </c>
      <c r="AW492" s="666">
        <v>0</v>
      </c>
      <c r="AX492" s="665">
        <v>512</v>
      </c>
      <c r="AY492" s="665">
        <v>492</v>
      </c>
      <c r="AZ492" s="222" t="str">
        <f t="shared" si="104"/>
        <v/>
      </c>
      <c r="BA492" s="222" t="e">
        <f>VLOOKUP(AZ492,'Price list'!AM:AN,2,FALSE)</f>
        <v>#N/A</v>
      </c>
      <c r="BB492" s="222" t="str">
        <f>IF(ISERROR(VLOOKUP(BA492,'Commande Export 2023'!AC:AG,5,FALSE)),"",VLOOKUP(BA492,'Commande Export 2023'!AC:AG,5,FALSE))</f>
        <v/>
      </c>
      <c r="BC492" s="222" t="str">
        <f t="shared" si="105"/>
        <v>Ouest Batteries</v>
      </c>
    </row>
    <row r="493" spans="28:55" x14ac:dyDescent="0.35">
      <c r="AB493" s="245" t="s">
        <v>1169</v>
      </c>
      <c r="AH493" s="232" t="s">
        <v>758</v>
      </c>
      <c r="AI493" s="222" t="str">
        <f t="shared" si="96"/>
        <v>Commande 4</v>
      </c>
      <c r="AJ493" s="222" t="str">
        <f t="shared" si="97"/>
        <v>P0493</v>
      </c>
      <c r="AK493" s="222" t="e">
        <f>'Commande Export 2023'!AF494</f>
        <v>#N/A</v>
      </c>
      <c r="AL493" s="222" t="str">
        <f t="shared" si="98"/>
        <v>Ouest BatteriesCommande 4</v>
      </c>
      <c r="AM493" s="222" t="e">
        <f>VLOOKUP(AL493,'Commande Export 2023'!AC:AF,4,FALSE)</f>
        <v>#N/A</v>
      </c>
      <c r="AN493" s="222" t="e">
        <f t="shared" si="99"/>
        <v>#N/A</v>
      </c>
      <c r="AO493" s="222" t="str">
        <f t="shared" si="100"/>
        <v/>
      </c>
      <c r="AP493" s="222" t="e">
        <f>VLOOKUP(AO493,'Price list'!AO:AP,2,FALSE)</f>
        <v>#N/A</v>
      </c>
      <c r="AQ493" s="222" t="str">
        <f t="shared" si="101"/>
        <v/>
      </c>
      <c r="AR493" s="222" t="str">
        <f t="shared" si="102"/>
        <v/>
      </c>
      <c r="AS493" s="665" t="str">
        <f t="shared" si="103"/>
        <v/>
      </c>
      <c r="AT493" s="665">
        <f>SUM($AS$1:AS493)</f>
        <v>7</v>
      </c>
      <c r="AU493" s="665" t="s">
        <v>758</v>
      </c>
      <c r="AV493" s="665">
        <f t="shared" si="95"/>
        <v>0</v>
      </c>
      <c r="AW493" s="666">
        <v>0</v>
      </c>
      <c r="AX493" s="665">
        <v>513</v>
      </c>
      <c r="AY493" s="665">
        <v>493</v>
      </c>
      <c r="AZ493" s="222" t="str">
        <f t="shared" si="104"/>
        <v/>
      </c>
      <c r="BA493" s="222" t="e">
        <f>VLOOKUP(AZ493,'Price list'!AM:AN,2,FALSE)</f>
        <v>#N/A</v>
      </c>
      <c r="BB493" s="222" t="str">
        <f>IF(ISERROR(VLOOKUP(BA493,'Commande Export 2023'!AC:AG,5,FALSE)),"",VLOOKUP(BA493,'Commande Export 2023'!AC:AG,5,FALSE))</f>
        <v/>
      </c>
      <c r="BC493" s="222" t="str">
        <f t="shared" si="105"/>
        <v>Ouest Batteries</v>
      </c>
    </row>
    <row r="494" spans="28:55" x14ac:dyDescent="0.35">
      <c r="AB494" s="245" t="s">
        <v>1169</v>
      </c>
      <c r="AH494" s="232" t="s">
        <v>759</v>
      </c>
      <c r="AI494" s="222" t="str">
        <f t="shared" si="96"/>
        <v>Commande 4</v>
      </c>
      <c r="AJ494" s="222" t="str">
        <f t="shared" si="97"/>
        <v>P0494</v>
      </c>
      <c r="AK494" s="222" t="e">
        <f>'Commande Export 2023'!AF495</f>
        <v>#N/A</v>
      </c>
      <c r="AL494" s="222" t="str">
        <f t="shared" si="98"/>
        <v>Ouest BatteriesCommande 4</v>
      </c>
      <c r="AM494" s="222" t="e">
        <f>VLOOKUP(AL494,'Commande Export 2023'!AC:AF,4,FALSE)</f>
        <v>#N/A</v>
      </c>
      <c r="AN494" s="222" t="e">
        <f t="shared" si="99"/>
        <v>#N/A</v>
      </c>
      <c r="AO494" s="222" t="str">
        <f t="shared" si="100"/>
        <v/>
      </c>
      <c r="AP494" s="222" t="e">
        <f>VLOOKUP(AO494,'Price list'!AO:AP,2,FALSE)</f>
        <v>#N/A</v>
      </c>
      <c r="AQ494" s="222" t="str">
        <f t="shared" si="101"/>
        <v/>
      </c>
      <c r="AR494" s="222" t="str">
        <f t="shared" si="102"/>
        <v/>
      </c>
      <c r="AS494" s="665" t="str">
        <f t="shared" si="103"/>
        <v/>
      </c>
      <c r="AT494" s="665">
        <f>SUM($AS$1:AS494)</f>
        <v>7</v>
      </c>
      <c r="AU494" s="665" t="s">
        <v>759</v>
      </c>
      <c r="AV494" s="665">
        <f t="shared" si="95"/>
        <v>0</v>
      </c>
      <c r="AW494" s="666">
        <v>0</v>
      </c>
      <c r="AX494" s="665">
        <v>514</v>
      </c>
      <c r="AY494" s="665">
        <v>494</v>
      </c>
      <c r="AZ494" s="222" t="str">
        <f t="shared" si="104"/>
        <v/>
      </c>
      <c r="BA494" s="222" t="e">
        <f>VLOOKUP(AZ494,'Price list'!AM:AN,2,FALSE)</f>
        <v>#N/A</v>
      </c>
      <c r="BB494" s="222" t="str">
        <f>IF(ISERROR(VLOOKUP(BA494,'Commande Export 2023'!AC:AG,5,FALSE)),"",VLOOKUP(BA494,'Commande Export 2023'!AC:AG,5,FALSE))</f>
        <v/>
      </c>
      <c r="BC494" s="222" t="str">
        <f t="shared" si="105"/>
        <v>Ouest Batteries</v>
      </c>
    </row>
    <row r="495" spans="28:55" x14ac:dyDescent="0.35">
      <c r="AB495" s="245" t="s">
        <v>1169</v>
      </c>
      <c r="AH495" s="232" t="s">
        <v>760</v>
      </c>
      <c r="AI495" s="222" t="str">
        <f t="shared" si="96"/>
        <v>Commande 4</v>
      </c>
      <c r="AJ495" s="222" t="str">
        <f t="shared" si="97"/>
        <v>P0495</v>
      </c>
      <c r="AK495" s="222" t="e">
        <f>'Commande Export 2023'!AF496</f>
        <v>#N/A</v>
      </c>
      <c r="AL495" s="222" t="str">
        <f t="shared" si="98"/>
        <v>Ouest BatteriesCommande 4</v>
      </c>
      <c r="AM495" s="222" t="e">
        <f>VLOOKUP(AL495,'Commande Export 2023'!AC:AF,4,FALSE)</f>
        <v>#N/A</v>
      </c>
      <c r="AN495" s="222" t="e">
        <f t="shared" si="99"/>
        <v>#N/A</v>
      </c>
      <c r="AO495" s="222" t="str">
        <f t="shared" si="100"/>
        <v/>
      </c>
      <c r="AP495" s="222" t="e">
        <f>VLOOKUP(AO495,'Price list'!AO:AP,2,FALSE)</f>
        <v>#N/A</v>
      </c>
      <c r="AQ495" s="222" t="str">
        <f t="shared" si="101"/>
        <v/>
      </c>
      <c r="AR495" s="222" t="str">
        <f t="shared" si="102"/>
        <v/>
      </c>
      <c r="AS495" s="665" t="str">
        <f t="shared" si="103"/>
        <v/>
      </c>
      <c r="AT495" s="665">
        <f>SUM($AS$1:AS495)</f>
        <v>7</v>
      </c>
      <c r="AU495" s="665" t="s">
        <v>760</v>
      </c>
      <c r="AV495" s="665">
        <f t="shared" si="95"/>
        <v>0</v>
      </c>
      <c r="AW495" s="666">
        <v>0</v>
      </c>
      <c r="AX495" s="665">
        <v>515</v>
      </c>
      <c r="AY495" s="665">
        <v>495</v>
      </c>
      <c r="AZ495" s="222" t="str">
        <f t="shared" si="104"/>
        <v/>
      </c>
      <c r="BA495" s="222" t="e">
        <f>VLOOKUP(AZ495,'Price list'!AM:AN,2,FALSE)</f>
        <v>#N/A</v>
      </c>
      <c r="BB495" s="222" t="str">
        <f>IF(ISERROR(VLOOKUP(BA495,'Commande Export 2023'!AC:AG,5,FALSE)),"",VLOOKUP(BA495,'Commande Export 2023'!AC:AG,5,FALSE))</f>
        <v/>
      </c>
      <c r="BC495" s="222" t="str">
        <f t="shared" si="105"/>
        <v>Ouest Batteries</v>
      </c>
    </row>
    <row r="496" spans="28:55" x14ac:dyDescent="0.35">
      <c r="AB496" s="245" t="s">
        <v>1169</v>
      </c>
      <c r="AH496" s="232" t="s">
        <v>761</v>
      </c>
      <c r="AI496" s="222" t="str">
        <f t="shared" si="96"/>
        <v>Commande 4</v>
      </c>
      <c r="AJ496" s="222" t="str">
        <f t="shared" si="97"/>
        <v>P0496</v>
      </c>
      <c r="AK496" s="222" t="e">
        <f>'Commande Export 2023'!AF497</f>
        <v>#N/A</v>
      </c>
      <c r="AL496" s="222" t="str">
        <f t="shared" si="98"/>
        <v>Ouest BatteriesCommande 4</v>
      </c>
      <c r="AM496" s="222" t="e">
        <f>VLOOKUP(AL496,'Commande Export 2023'!AC:AF,4,FALSE)</f>
        <v>#N/A</v>
      </c>
      <c r="AN496" s="222" t="e">
        <f t="shared" si="99"/>
        <v>#N/A</v>
      </c>
      <c r="AO496" s="222" t="str">
        <f t="shared" si="100"/>
        <v/>
      </c>
      <c r="AP496" s="222" t="e">
        <f>VLOOKUP(AO496,'Price list'!AO:AP,2,FALSE)</f>
        <v>#N/A</v>
      </c>
      <c r="AQ496" s="222" t="str">
        <f t="shared" si="101"/>
        <v/>
      </c>
      <c r="AR496" s="222" t="str">
        <f t="shared" si="102"/>
        <v/>
      </c>
      <c r="AS496" s="665" t="str">
        <f t="shared" si="103"/>
        <v/>
      </c>
      <c r="AT496" s="665">
        <f>SUM($AS$1:AS496)</f>
        <v>7</v>
      </c>
      <c r="AU496" s="665" t="s">
        <v>761</v>
      </c>
      <c r="AV496" s="665">
        <f t="shared" si="95"/>
        <v>0</v>
      </c>
      <c r="AW496" s="666">
        <v>0</v>
      </c>
      <c r="AX496" s="665">
        <v>516</v>
      </c>
      <c r="AY496" s="665">
        <v>496</v>
      </c>
      <c r="AZ496" s="222" t="str">
        <f t="shared" si="104"/>
        <v/>
      </c>
      <c r="BA496" s="222" t="e">
        <f>VLOOKUP(AZ496,'Price list'!AM:AN,2,FALSE)</f>
        <v>#N/A</v>
      </c>
      <c r="BB496" s="222" t="str">
        <f>IF(ISERROR(VLOOKUP(BA496,'Commande Export 2023'!AC:AG,5,FALSE)),"",VLOOKUP(BA496,'Commande Export 2023'!AC:AG,5,FALSE))</f>
        <v/>
      </c>
      <c r="BC496" s="222" t="str">
        <f t="shared" si="105"/>
        <v>Ouest Batteries</v>
      </c>
    </row>
    <row r="497" spans="28:55" x14ac:dyDescent="0.35">
      <c r="AB497" s="245" t="s">
        <v>1169</v>
      </c>
      <c r="AH497" s="232" t="s">
        <v>762</v>
      </c>
      <c r="AI497" s="222" t="str">
        <f t="shared" si="96"/>
        <v>Commande 4</v>
      </c>
      <c r="AJ497" s="222" t="str">
        <f t="shared" si="97"/>
        <v>P0497</v>
      </c>
      <c r="AK497" s="222" t="e">
        <f>'Commande Export 2023'!AF498</f>
        <v>#N/A</v>
      </c>
      <c r="AL497" s="222" t="str">
        <f t="shared" si="98"/>
        <v>Ouest BatteriesCommande 4</v>
      </c>
      <c r="AM497" s="222" t="e">
        <f>VLOOKUP(AL497,'Commande Export 2023'!AC:AF,4,FALSE)</f>
        <v>#N/A</v>
      </c>
      <c r="AN497" s="222" t="e">
        <f t="shared" si="99"/>
        <v>#N/A</v>
      </c>
      <c r="AO497" s="222" t="str">
        <f t="shared" si="100"/>
        <v/>
      </c>
      <c r="AP497" s="222" t="e">
        <f>VLOOKUP(AO497,'Price list'!AO:AP,2,FALSE)</f>
        <v>#N/A</v>
      </c>
      <c r="AQ497" s="222" t="str">
        <f t="shared" si="101"/>
        <v/>
      </c>
      <c r="AR497" s="222" t="str">
        <f t="shared" si="102"/>
        <v/>
      </c>
      <c r="AS497" s="665" t="str">
        <f t="shared" si="103"/>
        <v/>
      </c>
      <c r="AT497" s="665">
        <f>SUM($AS$1:AS497)</f>
        <v>7</v>
      </c>
      <c r="AU497" s="665" t="s">
        <v>762</v>
      </c>
      <c r="AV497" s="665">
        <f t="shared" si="95"/>
        <v>0</v>
      </c>
      <c r="AW497" s="666">
        <v>0</v>
      </c>
      <c r="AX497" s="665">
        <v>517</v>
      </c>
      <c r="AY497" s="665">
        <v>497</v>
      </c>
      <c r="AZ497" s="222" t="str">
        <f t="shared" si="104"/>
        <v/>
      </c>
      <c r="BA497" s="222" t="e">
        <f>VLOOKUP(AZ497,'Price list'!AM:AN,2,FALSE)</f>
        <v>#N/A</v>
      </c>
      <c r="BB497" s="222" t="str">
        <f>IF(ISERROR(VLOOKUP(BA497,'Commande Export 2023'!AC:AG,5,FALSE)),"",VLOOKUP(BA497,'Commande Export 2023'!AC:AG,5,FALSE))</f>
        <v/>
      </c>
      <c r="BC497" s="222" t="str">
        <f t="shared" si="105"/>
        <v>Ouest Batteries</v>
      </c>
    </row>
    <row r="498" spans="28:55" x14ac:dyDescent="0.35">
      <c r="AB498" s="245" t="s">
        <v>1169</v>
      </c>
      <c r="AH498" s="232" t="s">
        <v>763</v>
      </c>
      <c r="AI498" s="222" t="str">
        <f t="shared" si="96"/>
        <v>Commande 4</v>
      </c>
      <c r="AJ498" s="222" t="str">
        <f t="shared" si="97"/>
        <v>P0498</v>
      </c>
      <c r="AK498" s="222" t="e">
        <f>'Commande Export 2023'!AF499</f>
        <v>#N/A</v>
      </c>
      <c r="AL498" s="222" t="str">
        <f t="shared" si="98"/>
        <v>Ouest BatteriesCommande 4</v>
      </c>
      <c r="AM498" s="222" t="e">
        <f>VLOOKUP(AL498,'Commande Export 2023'!AC:AF,4,FALSE)</f>
        <v>#N/A</v>
      </c>
      <c r="AN498" s="222" t="e">
        <f t="shared" si="99"/>
        <v>#N/A</v>
      </c>
      <c r="AO498" s="222" t="str">
        <f t="shared" si="100"/>
        <v/>
      </c>
      <c r="AP498" s="222" t="e">
        <f>VLOOKUP(AO498,'Price list'!AO:AP,2,FALSE)</f>
        <v>#N/A</v>
      </c>
      <c r="AQ498" s="222" t="str">
        <f t="shared" si="101"/>
        <v/>
      </c>
      <c r="AR498" s="222" t="str">
        <f t="shared" si="102"/>
        <v/>
      </c>
      <c r="AS498" s="665" t="str">
        <f t="shared" si="103"/>
        <v/>
      </c>
      <c r="AT498" s="665">
        <f>SUM($AS$1:AS498)</f>
        <v>7</v>
      </c>
      <c r="AU498" s="665" t="s">
        <v>763</v>
      </c>
      <c r="AV498" s="665">
        <f t="shared" si="95"/>
        <v>0</v>
      </c>
      <c r="AW498" s="666">
        <v>0</v>
      </c>
      <c r="AX498" s="665">
        <v>518</v>
      </c>
      <c r="AY498" s="665">
        <v>498</v>
      </c>
      <c r="AZ498" s="222" t="str">
        <f t="shared" si="104"/>
        <v/>
      </c>
      <c r="BA498" s="222" t="e">
        <f>VLOOKUP(AZ498,'Price list'!AM:AN,2,FALSE)</f>
        <v>#N/A</v>
      </c>
      <c r="BB498" s="222" t="str">
        <f>IF(ISERROR(VLOOKUP(BA498,'Commande Export 2023'!AC:AG,5,FALSE)),"",VLOOKUP(BA498,'Commande Export 2023'!AC:AG,5,FALSE))</f>
        <v/>
      </c>
      <c r="BC498" s="222" t="str">
        <f t="shared" si="105"/>
        <v>Ouest Batteries</v>
      </c>
    </row>
    <row r="499" spans="28:55" x14ac:dyDescent="0.35">
      <c r="AB499" s="245" t="s">
        <v>1169</v>
      </c>
      <c r="AH499" s="232" t="s">
        <v>764</v>
      </c>
      <c r="AI499" s="222" t="str">
        <f t="shared" si="96"/>
        <v>Commande 4</v>
      </c>
      <c r="AJ499" s="222" t="str">
        <f t="shared" si="97"/>
        <v>P0499</v>
      </c>
      <c r="AK499" s="222" t="e">
        <f>'Commande Export 2023'!AF500</f>
        <v>#N/A</v>
      </c>
      <c r="AL499" s="222" t="str">
        <f t="shared" si="98"/>
        <v>Ouest BatteriesCommande 4</v>
      </c>
      <c r="AM499" s="222" t="e">
        <f>VLOOKUP(AL499,'Commande Export 2023'!AC:AF,4,FALSE)</f>
        <v>#N/A</v>
      </c>
      <c r="AN499" s="222" t="e">
        <f t="shared" si="99"/>
        <v>#N/A</v>
      </c>
      <c r="AO499" s="222" t="str">
        <f t="shared" si="100"/>
        <v/>
      </c>
      <c r="AP499" s="222" t="e">
        <f>VLOOKUP(AO499,'Price list'!AO:AP,2,FALSE)</f>
        <v>#N/A</v>
      </c>
      <c r="AQ499" s="222" t="str">
        <f t="shared" si="101"/>
        <v/>
      </c>
      <c r="AR499" s="222" t="str">
        <f t="shared" si="102"/>
        <v/>
      </c>
      <c r="AS499" s="665" t="str">
        <f t="shared" si="103"/>
        <v/>
      </c>
      <c r="AT499" s="665">
        <f>SUM($AS$1:AS499)</f>
        <v>7</v>
      </c>
      <c r="AU499" s="665" t="s">
        <v>764</v>
      </c>
      <c r="AV499" s="665">
        <f t="shared" si="95"/>
        <v>0</v>
      </c>
      <c r="AW499" s="666">
        <v>0</v>
      </c>
      <c r="AX499" s="665">
        <v>519</v>
      </c>
      <c r="AY499" s="665">
        <v>499</v>
      </c>
      <c r="AZ499" s="222" t="str">
        <f t="shared" si="104"/>
        <v/>
      </c>
      <c r="BA499" s="222" t="e">
        <f>VLOOKUP(AZ499,'Price list'!AM:AN,2,FALSE)</f>
        <v>#N/A</v>
      </c>
      <c r="BB499" s="222" t="str">
        <f>IF(ISERROR(VLOOKUP(BA499,'Commande Export 2023'!AC:AG,5,FALSE)),"",VLOOKUP(BA499,'Commande Export 2023'!AC:AG,5,FALSE))</f>
        <v/>
      </c>
      <c r="BC499" s="222" t="str">
        <f t="shared" si="105"/>
        <v>Ouest Batteries</v>
      </c>
    </row>
    <row r="500" spans="28:55" x14ac:dyDescent="0.35">
      <c r="AB500" s="245" t="s">
        <v>1169</v>
      </c>
      <c r="AH500" s="232" t="s">
        <v>765</v>
      </c>
      <c r="AI500" s="222" t="str">
        <f t="shared" si="96"/>
        <v>Commande 4</v>
      </c>
      <c r="AJ500" s="222" t="str">
        <f t="shared" si="97"/>
        <v>P0500</v>
      </c>
      <c r="AK500" s="222" t="e">
        <f>'Commande Export 2023'!AF501</f>
        <v>#N/A</v>
      </c>
      <c r="AL500" s="222" t="str">
        <f t="shared" si="98"/>
        <v>Ouest BatteriesCommande 4</v>
      </c>
      <c r="AM500" s="222" t="e">
        <f>VLOOKUP(AL500,'Commande Export 2023'!AC:AF,4,FALSE)</f>
        <v>#N/A</v>
      </c>
      <c r="AN500" s="222" t="e">
        <f t="shared" si="99"/>
        <v>#N/A</v>
      </c>
      <c r="AO500" s="222" t="str">
        <f t="shared" si="100"/>
        <v/>
      </c>
      <c r="AP500" s="222" t="e">
        <f>VLOOKUP(AO500,'Price list'!AO:AP,2,FALSE)</f>
        <v>#N/A</v>
      </c>
      <c r="AQ500" s="222" t="str">
        <f t="shared" si="101"/>
        <v/>
      </c>
      <c r="AR500" s="222" t="str">
        <f t="shared" si="102"/>
        <v/>
      </c>
      <c r="AS500" s="665" t="str">
        <f t="shared" si="103"/>
        <v/>
      </c>
      <c r="AT500" s="665">
        <f>SUM($AS$1:AS500)</f>
        <v>7</v>
      </c>
      <c r="AU500" s="665" t="s">
        <v>765</v>
      </c>
      <c r="AV500" s="665">
        <f t="shared" si="95"/>
        <v>0</v>
      </c>
      <c r="AW500" s="666">
        <v>0</v>
      </c>
      <c r="AX500" s="665">
        <v>520</v>
      </c>
      <c r="AY500" s="665">
        <v>500</v>
      </c>
      <c r="AZ500" s="222" t="str">
        <f t="shared" si="104"/>
        <v/>
      </c>
      <c r="BA500" s="222" t="e">
        <f>VLOOKUP(AZ500,'Price list'!AM:AN,2,FALSE)</f>
        <v>#N/A</v>
      </c>
      <c r="BB500" s="222" t="str">
        <f>IF(ISERROR(VLOOKUP(BA500,'Commande Export 2023'!AC:AG,5,FALSE)),"",VLOOKUP(BA500,'Commande Export 2023'!AC:AG,5,FALSE))</f>
        <v/>
      </c>
      <c r="BC500" s="222" t="str">
        <f t="shared" si="105"/>
        <v>Ouest Batteries</v>
      </c>
    </row>
    <row r="501" spans="28:55" x14ac:dyDescent="0.35">
      <c r="AB501" s="245" t="s">
        <v>1169</v>
      </c>
      <c r="AH501" s="232" t="s">
        <v>766</v>
      </c>
      <c r="AI501" s="222" t="str">
        <f t="shared" si="96"/>
        <v>Commande 4</v>
      </c>
      <c r="AJ501" s="222" t="str">
        <f t="shared" si="97"/>
        <v>P0501</v>
      </c>
      <c r="AK501" s="222" t="e">
        <f>'Commande Export 2023'!AF502</f>
        <v>#N/A</v>
      </c>
      <c r="AL501" s="222" t="str">
        <f t="shared" si="98"/>
        <v>Ouest BatteriesCommande 4</v>
      </c>
      <c r="AM501" s="222" t="e">
        <f>VLOOKUP(AL501,'Commande Export 2023'!AC:AF,4,FALSE)</f>
        <v>#N/A</v>
      </c>
      <c r="AN501" s="222" t="e">
        <f t="shared" si="99"/>
        <v>#N/A</v>
      </c>
      <c r="AO501" s="222" t="str">
        <f t="shared" si="100"/>
        <v/>
      </c>
      <c r="AP501" s="222" t="e">
        <f>VLOOKUP(AO501,'Price list'!AO:AP,2,FALSE)</f>
        <v>#N/A</v>
      </c>
      <c r="AQ501" s="222" t="str">
        <f t="shared" si="101"/>
        <v/>
      </c>
      <c r="AR501" s="222" t="str">
        <f t="shared" si="102"/>
        <v/>
      </c>
      <c r="AS501" s="665" t="str">
        <f t="shared" si="103"/>
        <v/>
      </c>
      <c r="AT501" s="665">
        <f>SUM($AS$1:AS501)</f>
        <v>7</v>
      </c>
      <c r="AU501" s="665" t="s">
        <v>766</v>
      </c>
      <c r="AV501" s="665">
        <f t="shared" si="95"/>
        <v>0</v>
      </c>
      <c r="AW501" s="666">
        <v>0</v>
      </c>
      <c r="AX501" s="665">
        <v>521</v>
      </c>
      <c r="AY501" s="665">
        <v>501</v>
      </c>
      <c r="AZ501" s="222" t="str">
        <f t="shared" si="104"/>
        <v/>
      </c>
      <c r="BA501" s="222" t="e">
        <f>VLOOKUP(AZ501,'Price list'!AM:AN,2,FALSE)</f>
        <v>#N/A</v>
      </c>
      <c r="BB501" s="222" t="str">
        <f>IF(ISERROR(VLOOKUP(BA501,'Commande Export 2023'!AC:AG,5,FALSE)),"",VLOOKUP(BA501,'Commande Export 2023'!AC:AG,5,FALSE))</f>
        <v/>
      </c>
      <c r="BC501" s="222" t="str">
        <f t="shared" si="105"/>
        <v>Ouest Batteries</v>
      </c>
    </row>
    <row r="502" spans="28:55" x14ac:dyDescent="0.35">
      <c r="AB502" s="245" t="s">
        <v>1169</v>
      </c>
      <c r="AH502" s="232" t="s">
        <v>767</v>
      </c>
      <c r="AI502" s="222" t="str">
        <f t="shared" si="96"/>
        <v>Commande 4</v>
      </c>
      <c r="AJ502" s="222" t="str">
        <f t="shared" si="97"/>
        <v>P0502</v>
      </c>
      <c r="AK502" s="222" t="e">
        <f>'Commande Export 2023'!AF503</f>
        <v>#N/A</v>
      </c>
      <c r="AL502" s="222" t="str">
        <f t="shared" si="98"/>
        <v>Ouest BatteriesCommande 4</v>
      </c>
      <c r="AM502" s="222" t="e">
        <f>VLOOKUP(AL502,'Commande Export 2023'!AC:AF,4,FALSE)</f>
        <v>#N/A</v>
      </c>
      <c r="AN502" s="222" t="e">
        <f t="shared" si="99"/>
        <v>#N/A</v>
      </c>
      <c r="AO502" s="222" t="str">
        <f t="shared" si="100"/>
        <v/>
      </c>
      <c r="AP502" s="222" t="e">
        <f>VLOOKUP(AO502,'Price list'!AO:AP,2,FALSE)</f>
        <v>#N/A</v>
      </c>
      <c r="AQ502" s="222" t="str">
        <f t="shared" si="101"/>
        <v/>
      </c>
      <c r="AR502" s="222" t="str">
        <f t="shared" si="102"/>
        <v/>
      </c>
      <c r="AS502" s="665" t="str">
        <f t="shared" si="103"/>
        <v/>
      </c>
      <c r="AT502" s="665">
        <f>SUM($AS$1:AS502)</f>
        <v>7</v>
      </c>
      <c r="AU502" s="665" t="s">
        <v>767</v>
      </c>
      <c r="AV502" s="665">
        <f t="shared" si="95"/>
        <v>0</v>
      </c>
      <c r="AW502" s="666">
        <v>0</v>
      </c>
      <c r="AX502" s="665">
        <v>522</v>
      </c>
      <c r="AY502" s="665">
        <v>502</v>
      </c>
      <c r="AZ502" s="222" t="str">
        <f t="shared" si="104"/>
        <v/>
      </c>
      <c r="BA502" s="222" t="e">
        <f>VLOOKUP(AZ502,'Price list'!AM:AN,2,FALSE)</f>
        <v>#N/A</v>
      </c>
      <c r="BB502" s="222" t="str">
        <f>IF(ISERROR(VLOOKUP(BA502,'Commande Export 2023'!AC:AG,5,FALSE)),"",VLOOKUP(BA502,'Commande Export 2023'!AC:AG,5,FALSE))</f>
        <v/>
      </c>
      <c r="BC502" s="222" t="str">
        <f t="shared" si="105"/>
        <v>Ouest Batteries</v>
      </c>
    </row>
    <row r="503" spans="28:55" x14ac:dyDescent="0.35">
      <c r="AB503" s="245" t="s">
        <v>1169</v>
      </c>
      <c r="AH503" s="232" t="s">
        <v>768</v>
      </c>
      <c r="AI503" s="222" t="str">
        <f t="shared" si="96"/>
        <v>Commande 4</v>
      </c>
      <c r="AJ503" s="222" t="str">
        <f t="shared" si="97"/>
        <v>P0503</v>
      </c>
      <c r="AK503" s="222" t="e">
        <f>'Commande Export 2023'!AF504</f>
        <v>#N/A</v>
      </c>
      <c r="AL503" s="222" t="str">
        <f t="shared" si="98"/>
        <v>Ouest BatteriesCommande 4</v>
      </c>
      <c r="AM503" s="222" t="e">
        <f>VLOOKUP(AL503,'Commande Export 2023'!AC:AF,4,FALSE)</f>
        <v>#N/A</v>
      </c>
      <c r="AN503" s="222" t="e">
        <f t="shared" si="99"/>
        <v>#N/A</v>
      </c>
      <c r="AO503" s="222" t="str">
        <f t="shared" si="100"/>
        <v/>
      </c>
      <c r="AP503" s="222" t="e">
        <f>VLOOKUP(AO503,'Price list'!AO:AP,2,FALSE)</f>
        <v>#N/A</v>
      </c>
      <c r="AQ503" s="222" t="str">
        <f t="shared" si="101"/>
        <v/>
      </c>
      <c r="AR503" s="222" t="str">
        <f t="shared" si="102"/>
        <v/>
      </c>
      <c r="AS503" s="665" t="str">
        <f t="shared" si="103"/>
        <v/>
      </c>
      <c r="AT503" s="665">
        <f>SUM($AS$1:AS503)</f>
        <v>7</v>
      </c>
      <c r="AU503" s="665" t="s">
        <v>768</v>
      </c>
      <c r="AV503" s="665">
        <f t="shared" si="95"/>
        <v>0</v>
      </c>
      <c r="AW503" s="666">
        <v>0</v>
      </c>
      <c r="AX503" s="665">
        <v>523</v>
      </c>
      <c r="AY503" s="665">
        <v>503</v>
      </c>
      <c r="AZ503" s="222" t="str">
        <f t="shared" si="104"/>
        <v/>
      </c>
      <c r="BA503" s="222" t="e">
        <f>VLOOKUP(AZ503,'Price list'!AM:AN,2,FALSE)</f>
        <v>#N/A</v>
      </c>
      <c r="BB503" s="222" t="str">
        <f>IF(ISERROR(VLOOKUP(BA503,'Commande Export 2023'!AC:AG,5,FALSE)),"",VLOOKUP(BA503,'Commande Export 2023'!AC:AG,5,FALSE))</f>
        <v/>
      </c>
      <c r="BC503" s="222" t="str">
        <f t="shared" si="105"/>
        <v>Ouest Batteries</v>
      </c>
    </row>
    <row r="504" spans="28:55" x14ac:dyDescent="0.35">
      <c r="AB504" s="245" t="s">
        <v>1169</v>
      </c>
      <c r="AH504" s="232" t="s">
        <v>769</v>
      </c>
      <c r="AI504" s="222" t="str">
        <f t="shared" si="96"/>
        <v>Commande 4</v>
      </c>
      <c r="AJ504" s="222" t="str">
        <f t="shared" si="97"/>
        <v>P0504</v>
      </c>
      <c r="AK504" s="222" t="e">
        <f>'Commande Export 2023'!AF505</f>
        <v>#N/A</v>
      </c>
      <c r="AL504" s="222" t="str">
        <f t="shared" si="98"/>
        <v>Ouest BatteriesCommande 4</v>
      </c>
      <c r="AM504" s="222" t="e">
        <f>VLOOKUP(AL504,'Commande Export 2023'!AC:AF,4,FALSE)</f>
        <v>#N/A</v>
      </c>
      <c r="AN504" s="222" t="e">
        <f t="shared" si="99"/>
        <v>#N/A</v>
      </c>
      <c r="AO504" s="222" t="str">
        <f t="shared" si="100"/>
        <v/>
      </c>
      <c r="AP504" s="222" t="e">
        <f>VLOOKUP(AO504,'Price list'!AO:AP,2,FALSE)</f>
        <v>#N/A</v>
      </c>
      <c r="AQ504" s="222" t="str">
        <f t="shared" si="101"/>
        <v/>
      </c>
      <c r="AR504" s="222" t="str">
        <f t="shared" si="102"/>
        <v/>
      </c>
      <c r="AS504" s="665" t="str">
        <f t="shared" si="103"/>
        <v/>
      </c>
      <c r="AT504" s="665">
        <f>SUM($AS$1:AS504)</f>
        <v>7</v>
      </c>
      <c r="AU504" s="665" t="s">
        <v>769</v>
      </c>
      <c r="AV504" s="665">
        <f t="shared" si="95"/>
        <v>0</v>
      </c>
      <c r="AW504" s="666">
        <v>0</v>
      </c>
      <c r="AX504" s="665">
        <v>524</v>
      </c>
      <c r="AY504" s="665">
        <v>504</v>
      </c>
      <c r="AZ504" s="222" t="str">
        <f t="shared" si="104"/>
        <v/>
      </c>
      <c r="BA504" s="222" t="e">
        <f>VLOOKUP(AZ504,'Price list'!AM:AN,2,FALSE)</f>
        <v>#N/A</v>
      </c>
      <c r="BB504" s="222" t="str">
        <f>IF(ISERROR(VLOOKUP(BA504,'Commande Export 2023'!AC:AG,5,FALSE)),"",VLOOKUP(BA504,'Commande Export 2023'!AC:AG,5,FALSE))</f>
        <v/>
      </c>
      <c r="BC504" s="222" t="str">
        <f t="shared" si="105"/>
        <v>Ouest Batteries</v>
      </c>
    </row>
    <row r="505" spans="28:55" x14ac:dyDescent="0.35">
      <c r="AB505" s="245" t="s">
        <v>1169</v>
      </c>
      <c r="AH505" s="232" t="s">
        <v>770</v>
      </c>
      <c r="AI505" s="222" t="str">
        <f t="shared" si="96"/>
        <v>Commande 4</v>
      </c>
      <c r="AJ505" s="222" t="str">
        <f t="shared" si="97"/>
        <v>P0505</v>
      </c>
      <c r="AK505" s="222" t="e">
        <f>'Commande Export 2023'!AF506</f>
        <v>#N/A</v>
      </c>
      <c r="AL505" s="222" t="str">
        <f t="shared" si="98"/>
        <v>Ouest BatteriesCommande 4</v>
      </c>
      <c r="AM505" s="222" t="e">
        <f>VLOOKUP(AL505,'Commande Export 2023'!AC:AF,4,FALSE)</f>
        <v>#N/A</v>
      </c>
      <c r="AN505" s="222" t="e">
        <f t="shared" si="99"/>
        <v>#N/A</v>
      </c>
      <c r="AO505" s="222" t="str">
        <f t="shared" si="100"/>
        <v/>
      </c>
      <c r="AP505" s="222" t="e">
        <f>VLOOKUP(AO505,'Price list'!AO:AP,2,FALSE)</f>
        <v>#N/A</v>
      </c>
      <c r="AQ505" s="222" t="str">
        <f t="shared" si="101"/>
        <v/>
      </c>
      <c r="AR505" s="222" t="str">
        <f t="shared" si="102"/>
        <v/>
      </c>
      <c r="AS505" s="665" t="str">
        <f t="shared" si="103"/>
        <v/>
      </c>
      <c r="AT505" s="665">
        <f>SUM($AS$1:AS505)</f>
        <v>7</v>
      </c>
      <c r="AU505" s="665" t="s">
        <v>770</v>
      </c>
      <c r="AV505" s="665">
        <f t="shared" si="95"/>
        <v>0</v>
      </c>
      <c r="AW505" s="666">
        <v>0</v>
      </c>
      <c r="AX505" s="665">
        <v>525</v>
      </c>
      <c r="AY505" s="665">
        <v>505</v>
      </c>
      <c r="AZ505" s="222" t="str">
        <f t="shared" si="104"/>
        <v/>
      </c>
      <c r="BA505" s="222" t="e">
        <f>VLOOKUP(AZ505,'Price list'!AM:AN,2,FALSE)</f>
        <v>#N/A</v>
      </c>
      <c r="BB505" s="222" t="str">
        <f>IF(ISERROR(VLOOKUP(BA505,'Commande Export 2023'!AC:AG,5,FALSE)),"",VLOOKUP(BA505,'Commande Export 2023'!AC:AG,5,FALSE))</f>
        <v/>
      </c>
      <c r="BC505" s="222" t="str">
        <f t="shared" si="105"/>
        <v>Ouest Batteries</v>
      </c>
    </row>
    <row r="506" spans="28:55" x14ac:dyDescent="0.35">
      <c r="AB506" s="245" t="s">
        <v>1169</v>
      </c>
      <c r="AH506" s="232" t="s">
        <v>771</v>
      </c>
      <c r="AI506" s="222" t="str">
        <f t="shared" si="96"/>
        <v>Commande 4</v>
      </c>
      <c r="AJ506" s="222" t="str">
        <f t="shared" si="97"/>
        <v>P0506</v>
      </c>
      <c r="AK506" s="222" t="e">
        <f>'Commande Export 2023'!AF507</f>
        <v>#N/A</v>
      </c>
      <c r="AL506" s="222" t="str">
        <f t="shared" si="98"/>
        <v>Ouest BatteriesCommande 4</v>
      </c>
      <c r="AM506" s="222" t="e">
        <f>VLOOKUP(AL506,'Commande Export 2023'!AC:AF,4,FALSE)</f>
        <v>#N/A</v>
      </c>
      <c r="AN506" s="222" t="e">
        <f t="shared" si="99"/>
        <v>#N/A</v>
      </c>
      <c r="AO506" s="222" t="str">
        <f t="shared" si="100"/>
        <v/>
      </c>
      <c r="AP506" s="222" t="e">
        <f>VLOOKUP(AO506,'Price list'!AO:AP,2,FALSE)</f>
        <v>#N/A</v>
      </c>
      <c r="AQ506" s="222" t="str">
        <f t="shared" si="101"/>
        <v/>
      </c>
      <c r="AR506" s="222" t="str">
        <f t="shared" si="102"/>
        <v/>
      </c>
      <c r="AS506" s="665" t="str">
        <f t="shared" si="103"/>
        <v/>
      </c>
      <c r="AT506" s="665">
        <f>SUM($AS$1:AS506)</f>
        <v>7</v>
      </c>
      <c r="AU506" s="665" t="s">
        <v>771</v>
      </c>
      <c r="AV506" s="665">
        <f t="shared" si="95"/>
        <v>0</v>
      </c>
      <c r="AW506" s="666">
        <v>0</v>
      </c>
      <c r="AX506" s="665">
        <v>526</v>
      </c>
      <c r="AY506" s="665">
        <v>506</v>
      </c>
      <c r="AZ506" s="222" t="str">
        <f t="shared" si="104"/>
        <v/>
      </c>
      <c r="BA506" s="222" t="e">
        <f>VLOOKUP(AZ506,'Price list'!AM:AN,2,FALSE)</f>
        <v>#N/A</v>
      </c>
      <c r="BB506" s="222" t="str">
        <f>IF(ISERROR(VLOOKUP(BA506,'Commande Export 2023'!AC:AG,5,FALSE)),"",VLOOKUP(BA506,'Commande Export 2023'!AC:AG,5,FALSE))</f>
        <v/>
      </c>
      <c r="BC506" s="222" t="str">
        <f t="shared" si="105"/>
        <v>Ouest Batteries</v>
      </c>
    </row>
    <row r="507" spans="28:55" x14ac:dyDescent="0.35">
      <c r="AB507" s="245" t="s">
        <v>1169</v>
      </c>
      <c r="AH507" s="232" t="s">
        <v>772</v>
      </c>
      <c r="AI507" s="222" t="str">
        <f t="shared" si="96"/>
        <v>Commande 4</v>
      </c>
      <c r="AJ507" s="222" t="str">
        <f t="shared" si="97"/>
        <v>P0507</v>
      </c>
      <c r="AK507" s="222" t="e">
        <f>'Commande Export 2023'!AF508</f>
        <v>#N/A</v>
      </c>
      <c r="AL507" s="222" t="str">
        <f t="shared" si="98"/>
        <v>Ouest BatteriesCommande 4</v>
      </c>
      <c r="AM507" s="222" t="e">
        <f>VLOOKUP(AL507,'Commande Export 2023'!AC:AF,4,FALSE)</f>
        <v>#N/A</v>
      </c>
      <c r="AN507" s="222" t="e">
        <f t="shared" si="99"/>
        <v>#N/A</v>
      </c>
      <c r="AO507" s="222" t="str">
        <f t="shared" si="100"/>
        <v/>
      </c>
      <c r="AP507" s="222" t="e">
        <f>VLOOKUP(AO507,'Price list'!AO:AP,2,FALSE)</f>
        <v>#N/A</v>
      </c>
      <c r="AQ507" s="222" t="str">
        <f t="shared" si="101"/>
        <v/>
      </c>
      <c r="AR507" s="222" t="str">
        <f t="shared" si="102"/>
        <v/>
      </c>
      <c r="AS507" s="665" t="str">
        <f t="shared" si="103"/>
        <v/>
      </c>
      <c r="AT507" s="665">
        <f>SUM($AS$1:AS507)</f>
        <v>7</v>
      </c>
      <c r="AU507" s="665" t="s">
        <v>772</v>
      </c>
      <c r="AV507" s="665">
        <f t="shared" si="95"/>
        <v>0</v>
      </c>
      <c r="AW507" s="666">
        <v>0</v>
      </c>
      <c r="AX507" s="665">
        <v>527</v>
      </c>
      <c r="AY507" s="665">
        <v>507</v>
      </c>
      <c r="AZ507" s="222" t="str">
        <f t="shared" si="104"/>
        <v/>
      </c>
      <c r="BA507" s="222" t="e">
        <f>VLOOKUP(AZ507,'Price list'!AM:AN,2,FALSE)</f>
        <v>#N/A</v>
      </c>
      <c r="BB507" s="222" t="str">
        <f>IF(ISERROR(VLOOKUP(BA507,'Commande Export 2023'!AC:AG,5,FALSE)),"",VLOOKUP(BA507,'Commande Export 2023'!AC:AG,5,FALSE))</f>
        <v/>
      </c>
      <c r="BC507" s="222" t="str">
        <f t="shared" si="105"/>
        <v>Ouest Batteries</v>
      </c>
    </row>
    <row r="508" spans="28:55" x14ac:dyDescent="0.35">
      <c r="AB508" s="245" t="s">
        <v>1169</v>
      </c>
      <c r="AH508" s="232" t="s">
        <v>773</v>
      </c>
      <c r="AI508" s="222" t="str">
        <f t="shared" si="96"/>
        <v>Commande 4</v>
      </c>
      <c r="AJ508" s="222" t="str">
        <f t="shared" si="97"/>
        <v>P0508</v>
      </c>
      <c r="AK508" s="222" t="e">
        <f>'Commande Export 2023'!AF509</f>
        <v>#N/A</v>
      </c>
      <c r="AL508" s="222" t="str">
        <f t="shared" si="98"/>
        <v>Ouest BatteriesCommande 4</v>
      </c>
      <c r="AM508" s="222" t="e">
        <f>VLOOKUP(AL508,'Commande Export 2023'!AC:AF,4,FALSE)</f>
        <v>#N/A</v>
      </c>
      <c r="AN508" s="222" t="e">
        <f t="shared" si="99"/>
        <v>#N/A</v>
      </c>
      <c r="AO508" s="222" t="str">
        <f t="shared" si="100"/>
        <v/>
      </c>
      <c r="AP508" s="222" t="e">
        <f>VLOOKUP(AO508,'Price list'!AO:AP,2,FALSE)</f>
        <v>#N/A</v>
      </c>
      <c r="AQ508" s="222" t="str">
        <f t="shared" si="101"/>
        <v/>
      </c>
      <c r="AR508" s="222" t="str">
        <f t="shared" si="102"/>
        <v/>
      </c>
      <c r="AS508" s="665" t="str">
        <f t="shared" si="103"/>
        <v/>
      </c>
      <c r="AT508" s="665">
        <f>SUM($AS$1:AS508)</f>
        <v>7</v>
      </c>
      <c r="AU508" s="665" t="s">
        <v>773</v>
      </c>
      <c r="AV508" s="665">
        <f t="shared" si="95"/>
        <v>0</v>
      </c>
      <c r="AW508" s="666">
        <v>0</v>
      </c>
      <c r="AX508" s="665">
        <v>528</v>
      </c>
      <c r="AY508" s="665">
        <v>508</v>
      </c>
      <c r="AZ508" s="222" t="str">
        <f t="shared" si="104"/>
        <v/>
      </c>
      <c r="BA508" s="222" t="e">
        <f>VLOOKUP(AZ508,'Price list'!AM:AN,2,FALSE)</f>
        <v>#N/A</v>
      </c>
      <c r="BB508" s="222" t="str">
        <f>IF(ISERROR(VLOOKUP(BA508,'Commande Export 2023'!AC:AG,5,FALSE)),"",VLOOKUP(BA508,'Commande Export 2023'!AC:AG,5,FALSE))</f>
        <v/>
      </c>
      <c r="BC508" s="222" t="str">
        <f t="shared" si="105"/>
        <v>Ouest Batteries</v>
      </c>
    </row>
    <row r="509" spans="28:55" x14ac:dyDescent="0.35">
      <c r="AB509" s="245" t="s">
        <v>1169</v>
      </c>
      <c r="AH509" s="232" t="s">
        <v>774</v>
      </c>
      <c r="AI509" s="222" t="str">
        <f t="shared" si="96"/>
        <v>Commande 4</v>
      </c>
      <c r="AJ509" s="222" t="str">
        <f t="shared" si="97"/>
        <v>P0509</v>
      </c>
      <c r="AK509" s="222" t="e">
        <f>'Commande Export 2023'!AF510</f>
        <v>#N/A</v>
      </c>
      <c r="AL509" s="222" t="str">
        <f t="shared" si="98"/>
        <v>Ouest BatteriesCommande 4</v>
      </c>
      <c r="AM509" s="222" t="e">
        <f>VLOOKUP(AL509,'Commande Export 2023'!AC:AF,4,FALSE)</f>
        <v>#N/A</v>
      </c>
      <c r="AN509" s="222" t="e">
        <f t="shared" si="99"/>
        <v>#N/A</v>
      </c>
      <c r="AO509" s="222" t="str">
        <f t="shared" si="100"/>
        <v/>
      </c>
      <c r="AP509" s="222" t="e">
        <f>VLOOKUP(AO509,'Price list'!AO:AP,2,FALSE)</f>
        <v>#N/A</v>
      </c>
      <c r="AQ509" s="222" t="str">
        <f t="shared" si="101"/>
        <v/>
      </c>
      <c r="AR509" s="222" t="str">
        <f t="shared" si="102"/>
        <v/>
      </c>
      <c r="AS509" s="665" t="str">
        <f t="shared" si="103"/>
        <v/>
      </c>
      <c r="AT509" s="665">
        <f>SUM($AS$1:AS509)</f>
        <v>7</v>
      </c>
      <c r="AU509" s="665" t="s">
        <v>774</v>
      </c>
      <c r="AV509" s="665">
        <f t="shared" si="95"/>
        <v>0</v>
      </c>
      <c r="AW509" s="666">
        <v>0</v>
      </c>
      <c r="AX509" s="665">
        <v>529</v>
      </c>
      <c r="AY509" s="665">
        <v>509</v>
      </c>
      <c r="AZ509" s="222" t="str">
        <f t="shared" si="104"/>
        <v/>
      </c>
      <c r="BA509" s="222" t="e">
        <f>VLOOKUP(AZ509,'Price list'!AM:AN,2,FALSE)</f>
        <v>#N/A</v>
      </c>
      <c r="BB509" s="222" t="str">
        <f>IF(ISERROR(VLOOKUP(BA509,'Commande Export 2023'!AC:AG,5,FALSE)),"",VLOOKUP(BA509,'Commande Export 2023'!AC:AG,5,FALSE))</f>
        <v/>
      </c>
      <c r="BC509" s="222" t="str">
        <f t="shared" si="105"/>
        <v>Ouest Batteries</v>
      </c>
    </row>
    <row r="510" spans="28:55" x14ac:dyDescent="0.35">
      <c r="AB510" s="245" t="s">
        <v>1169</v>
      </c>
      <c r="AH510" s="232" t="s">
        <v>775</v>
      </c>
      <c r="AI510" s="222" t="str">
        <f t="shared" si="96"/>
        <v>Commande 4</v>
      </c>
      <c r="AJ510" s="222" t="str">
        <f t="shared" si="97"/>
        <v>P0510</v>
      </c>
      <c r="AK510" s="222" t="e">
        <f>'Commande Export 2023'!AF511</f>
        <v>#N/A</v>
      </c>
      <c r="AL510" s="222" t="str">
        <f t="shared" si="98"/>
        <v>Ouest BatteriesCommande 4</v>
      </c>
      <c r="AM510" s="222" t="e">
        <f>VLOOKUP(AL510,'Commande Export 2023'!AC:AF,4,FALSE)</f>
        <v>#N/A</v>
      </c>
      <c r="AN510" s="222" t="e">
        <f t="shared" si="99"/>
        <v>#N/A</v>
      </c>
      <c r="AO510" s="222" t="str">
        <f t="shared" si="100"/>
        <v/>
      </c>
      <c r="AP510" s="222" t="e">
        <f>VLOOKUP(AO510,'Price list'!AO:AP,2,FALSE)</f>
        <v>#N/A</v>
      </c>
      <c r="AQ510" s="222" t="str">
        <f t="shared" si="101"/>
        <v/>
      </c>
      <c r="AR510" s="222" t="str">
        <f t="shared" si="102"/>
        <v/>
      </c>
      <c r="AS510" s="665" t="str">
        <f t="shared" si="103"/>
        <v/>
      </c>
      <c r="AT510" s="665">
        <f>SUM($AS$1:AS510)</f>
        <v>7</v>
      </c>
      <c r="AU510" s="665" t="s">
        <v>775</v>
      </c>
      <c r="AV510" s="665">
        <f t="shared" si="95"/>
        <v>0</v>
      </c>
      <c r="AW510" s="666">
        <v>0</v>
      </c>
      <c r="AX510" s="665">
        <v>530</v>
      </c>
      <c r="AY510" s="665">
        <v>510</v>
      </c>
      <c r="AZ510" s="222" t="str">
        <f t="shared" si="104"/>
        <v/>
      </c>
      <c r="BA510" s="222" t="e">
        <f>VLOOKUP(AZ510,'Price list'!AM:AN,2,FALSE)</f>
        <v>#N/A</v>
      </c>
      <c r="BB510" s="222" t="str">
        <f>IF(ISERROR(VLOOKUP(BA510,'Commande Export 2023'!AC:AG,5,FALSE)),"",VLOOKUP(BA510,'Commande Export 2023'!AC:AG,5,FALSE))</f>
        <v/>
      </c>
      <c r="BC510" s="222" t="str">
        <f t="shared" si="105"/>
        <v>Ouest Batteries</v>
      </c>
    </row>
    <row r="511" spans="28:55" x14ac:dyDescent="0.35">
      <c r="AB511" s="245" t="s">
        <v>1169</v>
      </c>
      <c r="AH511" s="232" t="s">
        <v>776</v>
      </c>
      <c r="AI511" s="222" t="str">
        <f t="shared" si="96"/>
        <v>Commande 4</v>
      </c>
      <c r="AJ511" s="222" t="str">
        <f t="shared" si="97"/>
        <v>P0511</v>
      </c>
      <c r="AK511" s="222" t="e">
        <f>'Commande Export 2023'!AF512</f>
        <v>#N/A</v>
      </c>
      <c r="AL511" s="222" t="str">
        <f t="shared" si="98"/>
        <v>Ouest BatteriesCommande 4</v>
      </c>
      <c r="AM511" s="222" t="e">
        <f>VLOOKUP(AL511,'Commande Export 2023'!AC:AF,4,FALSE)</f>
        <v>#N/A</v>
      </c>
      <c r="AN511" s="222" t="e">
        <f t="shared" si="99"/>
        <v>#N/A</v>
      </c>
      <c r="AO511" s="222" t="str">
        <f t="shared" si="100"/>
        <v/>
      </c>
      <c r="AP511" s="222" t="e">
        <f>VLOOKUP(AO511,'Price list'!AO:AP,2,FALSE)</f>
        <v>#N/A</v>
      </c>
      <c r="AQ511" s="222" t="str">
        <f t="shared" si="101"/>
        <v/>
      </c>
      <c r="AR511" s="222" t="str">
        <f t="shared" si="102"/>
        <v/>
      </c>
      <c r="AS511" s="665" t="str">
        <f t="shared" si="103"/>
        <v/>
      </c>
      <c r="AT511" s="665">
        <f>SUM($AS$1:AS511)</f>
        <v>7</v>
      </c>
      <c r="AU511" s="665" t="s">
        <v>776</v>
      </c>
      <c r="AV511" s="665">
        <f t="shared" si="95"/>
        <v>0</v>
      </c>
      <c r="AW511" s="666">
        <v>0</v>
      </c>
      <c r="AX511" s="665">
        <v>531</v>
      </c>
      <c r="AY511" s="665">
        <v>511</v>
      </c>
      <c r="AZ511" s="222" t="str">
        <f t="shared" si="104"/>
        <v/>
      </c>
      <c r="BA511" s="222" t="e">
        <f>VLOOKUP(AZ511,'Price list'!AM:AN,2,FALSE)</f>
        <v>#N/A</v>
      </c>
      <c r="BB511" s="222" t="str">
        <f>IF(ISERROR(VLOOKUP(BA511,'Commande Export 2023'!AC:AG,5,FALSE)),"",VLOOKUP(BA511,'Commande Export 2023'!AC:AG,5,FALSE))</f>
        <v/>
      </c>
      <c r="BC511" s="222" t="str">
        <f t="shared" si="105"/>
        <v>Ouest Batteries</v>
      </c>
    </row>
    <row r="512" spans="28:55" x14ac:dyDescent="0.35">
      <c r="AB512" s="245" t="s">
        <v>1169</v>
      </c>
      <c r="AH512" s="232" t="s">
        <v>777</v>
      </c>
      <c r="AI512" s="222" t="str">
        <f t="shared" si="96"/>
        <v>Commande 4</v>
      </c>
      <c r="AJ512" s="222" t="str">
        <f t="shared" si="97"/>
        <v>P0512</v>
      </c>
      <c r="AK512" s="222" t="e">
        <f>'Commande Export 2023'!AF513</f>
        <v>#N/A</v>
      </c>
      <c r="AL512" s="222" t="str">
        <f t="shared" si="98"/>
        <v>Ouest BatteriesCommande 4</v>
      </c>
      <c r="AM512" s="222" t="e">
        <f>VLOOKUP(AL512,'Commande Export 2023'!AC:AF,4,FALSE)</f>
        <v>#N/A</v>
      </c>
      <c r="AN512" s="222" t="e">
        <f t="shared" si="99"/>
        <v>#N/A</v>
      </c>
      <c r="AO512" s="222" t="str">
        <f t="shared" si="100"/>
        <v/>
      </c>
      <c r="AP512" s="222" t="e">
        <f>VLOOKUP(AO512,'Price list'!AO:AP,2,FALSE)</f>
        <v>#N/A</v>
      </c>
      <c r="AQ512" s="222" t="str">
        <f t="shared" si="101"/>
        <v/>
      </c>
      <c r="AR512" s="222" t="str">
        <f t="shared" si="102"/>
        <v/>
      </c>
      <c r="AS512" s="665" t="str">
        <f t="shared" si="103"/>
        <v/>
      </c>
      <c r="AT512" s="665">
        <f>SUM($AS$1:AS512)</f>
        <v>7</v>
      </c>
      <c r="AU512" s="665" t="s">
        <v>777</v>
      </c>
      <c r="AV512" s="665">
        <f t="shared" si="95"/>
        <v>0</v>
      </c>
      <c r="AW512" s="666">
        <v>0</v>
      </c>
      <c r="AX512" s="665">
        <v>532</v>
      </c>
      <c r="AY512" s="665">
        <v>512</v>
      </c>
      <c r="AZ512" s="222" t="str">
        <f t="shared" si="104"/>
        <v/>
      </c>
      <c r="BA512" s="222" t="e">
        <f>VLOOKUP(AZ512,'Price list'!AM:AN,2,FALSE)</f>
        <v>#N/A</v>
      </c>
      <c r="BB512" s="222" t="str">
        <f>IF(ISERROR(VLOOKUP(BA512,'Commande Export 2023'!AC:AG,5,FALSE)),"",VLOOKUP(BA512,'Commande Export 2023'!AC:AG,5,FALSE))</f>
        <v/>
      </c>
      <c r="BC512" s="222" t="str">
        <f t="shared" si="105"/>
        <v>Ouest Batteries</v>
      </c>
    </row>
    <row r="513" spans="28:55" x14ac:dyDescent="0.35">
      <c r="AB513" s="245" t="s">
        <v>1169</v>
      </c>
      <c r="AH513" s="232" t="s">
        <v>778</v>
      </c>
      <c r="AI513" s="222" t="str">
        <f t="shared" si="96"/>
        <v>Commande 4</v>
      </c>
      <c r="AJ513" s="222" t="str">
        <f t="shared" si="97"/>
        <v>P0513</v>
      </c>
      <c r="AK513" s="222" t="e">
        <f>'Commande Export 2023'!AF514</f>
        <v>#N/A</v>
      </c>
      <c r="AL513" s="222" t="str">
        <f t="shared" si="98"/>
        <v>Ouest BatteriesCommande 4</v>
      </c>
      <c r="AM513" s="222" t="e">
        <f>VLOOKUP(AL513,'Commande Export 2023'!AC:AF,4,FALSE)</f>
        <v>#N/A</v>
      </c>
      <c r="AN513" s="222" t="e">
        <f t="shared" si="99"/>
        <v>#N/A</v>
      </c>
      <c r="AO513" s="222" t="str">
        <f t="shared" si="100"/>
        <v/>
      </c>
      <c r="AP513" s="222" t="e">
        <f>VLOOKUP(AO513,'Price list'!AO:AP,2,FALSE)</f>
        <v>#N/A</v>
      </c>
      <c r="AQ513" s="222" t="str">
        <f t="shared" si="101"/>
        <v/>
      </c>
      <c r="AR513" s="222" t="str">
        <f t="shared" si="102"/>
        <v/>
      </c>
      <c r="AS513" s="665" t="str">
        <f t="shared" si="103"/>
        <v/>
      </c>
      <c r="AT513" s="665">
        <f>SUM($AS$1:AS513)</f>
        <v>7</v>
      </c>
      <c r="AU513" s="665" t="s">
        <v>778</v>
      </c>
      <c r="AV513" s="665">
        <f t="shared" ref="AV513:AV576" si="106">IF(AQ513="",0,1)</f>
        <v>0</v>
      </c>
      <c r="AW513" s="666">
        <v>0</v>
      </c>
      <c r="AX513" s="665">
        <v>533</v>
      </c>
      <c r="AY513" s="665">
        <v>513</v>
      </c>
      <c r="AZ513" s="222" t="str">
        <f t="shared" si="104"/>
        <v/>
      </c>
      <c r="BA513" s="222" t="e">
        <f>VLOOKUP(AZ513,'Price list'!AM:AN,2,FALSE)</f>
        <v>#N/A</v>
      </c>
      <c r="BB513" s="222" t="str">
        <f>IF(ISERROR(VLOOKUP(BA513,'Commande Export 2023'!AC:AG,5,FALSE)),"",VLOOKUP(BA513,'Commande Export 2023'!AC:AG,5,FALSE))</f>
        <v/>
      </c>
      <c r="BC513" s="222" t="str">
        <f t="shared" si="105"/>
        <v>Ouest Batteries</v>
      </c>
    </row>
    <row r="514" spans="28:55" x14ac:dyDescent="0.35">
      <c r="AB514" s="245" t="s">
        <v>1169</v>
      </c>
      <c r="AH514" s="232" t="s">
        <v>779</v>
      </c>
      <c r="AI514" s="222" t="str">
        <f t="shared" ref="AI514:AI577" si="107">CONCATENATE(AB514,$R$5)</f>
        <v>Commande 4</v>
      </c>
      <c r="AJ514" s="222" t="str">
        <f t="shared" ref="AJ514:AJ577" si="108">AH514</f>
        <v>P0514</v>
      </c>
      <c r="AK514" s="222" t="e">
        <f>'Commande Export 2023'!AF515</f>
        <v>#N/A</v>
      </c>
      <c r="AL514" s="222" t="str">
        <f t="shared" ref="AL514:AL577" si="109">CONCATENATE($P$7,AE514,$R$5)</f>
        <v>Ouest BatteriesCommande 4</v>
      </c>
      <c r="AM514" s="222" t="e">
        <f>VLOOKUP(AL514,'Commande Export 2023'!AC:AF,4,FALSE)</f>
        <v>#N/A</v>
      </c>
      <c r="AN514" s="222" t="e">
        <f t="shared" ref="AN514:AN577" si="110">IF(AL514=AI514,AM514,#N/A)</f>
        <v>#N/A</v>
      </c>
      <c r="AO514" s="222" t="str">
        <f t="shared" ref="AO514:AO577" si="111">IF(ISERROR(AN514),"",AH514)</f>
        <v/>
      </c>
      <c r="AP514" s="222" t="e">
        <f>VLOOKUP(AO514,'Price list'!AO:AP,2,FALSE)</f>
        <v>#N/A</v>
      </c>
      <c r="AQ514" s="222" t="str">
        <f t="shared" ref="AQ514:AQ577" si="112">IF(ISERROR(AP514),"",1)</f>
        <v/>
      </c>
      <c r="AR514" s="222" t="str">
        <f t="shared" ref="AR514:AR577" si="113">IF(ISERROR(VLOOKUP($AY514,$AT$1:$AY$660,2,0)),"",VLOOKUP($AY514,$AT$1:$AY$660,2,0))</f>
        <v/>
      </c>
      <c r="AS514" s="665" t="str">
        <f t="shared" ref="AS514:AS577" si="114">IF(AV514&gt;0,1,"")</f>
        <v/>
      </c>
      <c r="AT514" s="665">
        <f>SUM($AS$1:AS514)</f>
        <v>7</v>
      </c>
      <c r="AU514" s="665" t="s">
        <v>779</v>
      </c>
      <c r="AV514" s="665">
        <f t="shared" si="106"/>
        <v>0</v>
      </c>
      <c r="AW514" s="666">
        <v>0</v>
      </c>
      <c r="AX514" s="665">
        <v>534</v>
      </c>
      <c r="AY514" s="665">
        <v>514</v>
      </c>
      <c r="AZ514" s="222" t="str">
        <f t="shared" ref="AZ514:AZ577" si="115">AR514</f>
        <v/>
      </c>
      <c r="BA514" s="222" t="e">
        <f>VLOOKUP(AZ514,'Price list'!AM:AN,2,FALSE)</f>
        <v>#N/A</v>
      </c>
      <c r="BB514" s="222" t="str">
        <f>IF(ISERROR(VLOOKUP(BA514,'Commande Export 2023'!AC:AG,5,FALSE)),"",VLOOKUP(BA514,'Commande Export 2023'!AC:AG,5,FALSE))</f>
        <v/>
      </c>
      <c r="BC514" s="222" t="str">
        <f t="shared" ref="BC514:BC577" si="116">$P$7</f>
        <v>Ouest Batteries</v>
      </c>
    </row>
    <row r="515" spans="28:55" x14ac:dyDescent="0.35">
      <c r="AB515" s="245" t="s">
        <v>1169</v>
      </c>
      <c r="AH515" s="232" t="s">
        <v>780</v>
      </c>
      <c r="AI515" s="222" t="str">
        <f t="shared" si="107"/>
        <v>Commande 4</v>
      </c>
      <c r="AJ515" s="222" t="str">
        <f t="shared" si="108"/>
        <v>P0515</v>
      </c>
      <c r="AK515" s="222" t="e">
        <f>'Commande Export 2023'!AF516</f>
        <v>#N/A</v>
      </c>
      <c r="AL515" s="222" t="str">
        <f t="shared" si="109"/>
        <v>Ouest BatteriesCommande 4</v>
      </c>
      <c r="AM515" s="222" t="e">
        <f>VLOOKUP(AL515,'Commande Export 2023'!AC:AF,4,FALSE)</f>
        <v>#N/A</v>
      </c>
      <c r="AN515" s="222" t="e">
        <f t="shared" si="110"/>
        <v>#N/A</v>
      </c>
      <c r="AO515" s="222" t="str">
        <f t="shared" si="111"/>
        <v/>
      </c>
      <c r="AP515" s="222" t="e">
        <f>VLOOKUP(AO515,'Price list'!AO:AP,2,FALSE)</f>
        <v>#N/A</v>
      </c>
      <c r="AQ515" s="222" t="str">
        <f t="shared" si="112"/>
        <v/>
      </c>
      <c r="AR515" s="222" t="str">
        <f t="shared" si="113"/>
        <v/>
      </c>
      <c r="AS515" s="665" t="str">
        <f t="shared" si="114"/>
        <v/>
      </c>
      <c r="AT515" s="665">
        <f>SUM($AS$1:AS515)</f>
        <v>7</v>
      </c>
      <c r="AU515" s="665" t="s">
        <v>780</v>
      </c>
      <c r="AV515" s="665">
        <f t="shared" si="106"/>
        <v>0</v>
      </c>
      <c r="AW515" s="666">
        <v>0</v>
      </c>
      <c r="AX515" s="665">
        <v>535</v>
      </c>
      <c r="AY515" s="665">
        <v>515</v>
      </c>
      <c r="AZ515" s="222" t="str">
        <f t="shared" si="115"/>
        <v/>
      </c>
      <c r="BA515" s="222" t="e">
        <f>VLOOKUP(AZ515,'Price list'!AM:AN,2,FALSE)</f>
        <v>#N/A</v>
      </c>
      <c r="BB515" s="222" t="str">
        <f>IF(ISERROR(VLOOKUP(BA515,'Commande Export 2023'!AC:AG,5,FALSE)),"",VLOOKUP(BA515,'Commande Export 2023'!AC:AG,5,FALSE))</f>
        <v/>
      </c>
      <c r="BC515" s="222" t="str">
        <f t="shared" si="116"/>
        <v>Ouest Batteries</v>
      </c>
    </row>
    <row r="516" spans="28:55" x14ac:dyDescent="0.35">
      <c r="AB516" s="245" t="s">
        <v>1169</v>
      </c>
      <c r="AH516" s="232" t="s">
        <v>781</v>
      </c>
      <c r="AI516" s="222" t="str">
        <f t="shared" si="107"/>
        <v>Commande 4</v>
      </c>
      <c r="AJ516" s="222" t="str">
        <f t="shared" si="108"/>
        <v>P0516</v>
      </c>
      <c r="AK516" s="222" t="e">
        <f>'Commande Export 2023'!AF517</f>
        <v>#N/A</v>
      </c>
      <c r="AL516" s="222" t="str">
        <f t="shared" si="109"/>
        <v>Ouest BatteriesCommande 4</v>
      </c>
      <c r="AM516" s="222" t="e">
        <f>VLOOKUP(AL516,'Commande Export 2023'!AC:AF,4,FALSE)</f>
        <v>#N/A</v>
      </c>
      <c r="AN516" s="222" t="e">
        <f t="shared" si="110"/>
        <v>#N/A</v>
      </c>
      <c r="AO516" s="222" t="str">
        <f t="shared" si="111"/>
        <v/>
      </c>
      <c r="AP516" s="222" t="e">
        <f>VLOOKUP(AO516,'Price list'!AO:AP,2,FALSE)</f>
        <v>#N/A</v>
      </c>
      <c r="AQ516" s="222" t="str">
        <f t="shared" si="112"/>
        <v/>
      </c>
      <c r="AR516" s="222" t="str">
        <f t="shared" si="113"/>
        <v/>
      </c>
      <c r="AS516" s="665" t="str">
        <f t="shared" si="114"/>
        <v/>
      </c>
      <c r="AT516" s="665">
        <f>SUM($AS$1:AS516)</f>
        <v>7</v>
      </c>
      <c r="AU516" s="665" t="s">
        <v>781</v>
      </c>
      <c r="AV516" s="665">
        <f t="shared" si="106"/>
        <v>0</v>
      </c>
      <c r="AW516" s="666">
        <v>0</v>
      </c>
      <c r="AX516" s="665">
        <v>536</v>
      </c>
      <c r="AY516" s="665">
        <v>516</v>
      </c>
      <c r="AZ516" s="222" t="str">
        <f t="shared" si="115"/>
        <v/>
      </c>
      <c r="BA516" s="222" t="e">
        <f>VLOOKUP(AZ516,'Price list'!AM:AN,2,FALSE)</f>
        <v>#N/A</v>
      </c>
      <c r="BB516" s="222" t="str">
        <f>IF(ISERROR(VLOOKUP(BA516,'Commande Export 2023'!AC:AG,5,FALSE)),"",VLOOKUP(BA516,'Commande Export 2023'!AC:AG,5,FALSE))</f>
        <v/>
      </c>
      <c r="BC516" s="222" t="str">
        <f t="shared" si="116"/>
        <v>Ouest Batteries</v>
      </c>
    </row>
    <row r="517" spans="28:55" x14ac:dyDescent="0.35">
      <c r="AB517" s="245" t="s">
        <v>1169</v>
      </c>
      <c r="AH517" s="232" t="s">
        <v>782</v>
      </c>
      <c r="AI517" s="222" t="str">
        <f t="shared" si="107"/>
        <v>Commande 4</v>
      </c>
      <c r="AJ517" s="222" t="str">
        <f t="shared" si="108"/>
        <v>P0517</v>
      </c>
      <c r="AK517" s="222" t="e">
        <f>'Commande Export 2023'!AF518</f>
        <v>#N/A</v>
      </c>
      <c r="AL517" s="222" t="str">
        <f t="shared" si="109"/>
        <v>Ouest BatteriesCommande 4</v>
      </c>
      <c r="AM517" s="222" t="e">
        <f>VLOOKUP(AL517,'Commande Export 2023'!AC:AF,4,FALSE)</f>
        <v>#N/A</v>
      </c>
      <c r="AN517" s="222" t="e">
        <f t="shared" si="110"/>
        <v>#N/A</v>
      </c>
      <c r="AO517" s="222" t="str">
        <f t="shared" si="111"/>
        <v/>
      </c>
      <c r="AP517" s="222" t="e">
        <f>VLOOKUP(AO517,'Price list'!AO:AP,2,FALSE)</f>
        <v>#N/A</v>
      </c>
      <c r="AQ517" s="222" t="str">
        <f t="shared" si="112"/>
        <v/>
      </c>
      <c r="AR517" s="222" t="str">
        <f t="shared" si="113"/>
        <v/>
      </c>
      <c r="AS517" s="665" t="str">
        <f t="shared" si="114"/>
        <v/>
      </c>
      <c r="AT517" s="665">
        <f>SUM($AS$1:AS517)</f>
        <v>7</v>
      </c>
      <c r="AU517" s="665" t="s">
        <v>782</v>
      </c>
      <c r="AV517" s="665">
        <f t="shared" si="106"/>
        <v>0</v>
      </c>
      <c r="AW517" s="666">
        <v>0</v>
      </c>
      <c r="AX517" s="665">
        <v>537</v>
      </c>
      <c r="AY517" s="665">
        <v>517</v>
      </c>
      <c r="AZ517" s="222" t="str">
        <f t="shared" si="115"/>
        <v/>
      </c>
      <c r="BA517" s="222" t="e">
        <f>VLOOKUP(AZ517,'Price list'!AM:AN,2,FALSE)</f>
        <v>#N/A</v>
      </c>
      <c r="BB517" s="222" t="str">
        <f>IF(ISERROR(VLOOKUP(BA517,'Commande Export 2023'!AC:AG,5,FALSE)),"",VLOOKUP(BA517,'Commande Export 2023'!AC:AG,5,FALSE))</f>
        <v/>
      </c>
      <c r="BC517" s="222" t="str">
        <f t="shared" si="116"/>
        <v>Ouest Batteries</v>
      </c>
    </row>
    <row r="518" spans="28:55" x14ac:dyDescent="0.35">
      <c r="AB518" s="245" t="s">
        <v>1169</v>
      </c>
      <c r="AH518" s="232" t="s">
        <v>783</v>
      </c>
      <c r="AI518" s="222" t="str">
        <f t="shared" si="107"/>
        <v>Commande 4</v>
      </c>
      <c r="AJ518" s="222" t="str">
        <f t="shared" si="108"/>
        <v>P0518</v>
      </c>
      <c r="AK518" s="222" t="e">
        <f>'Commande Export 2023'!AF519</f>
        <v>#N/A</v>
      </c>
      <c r="AL518" s="222" t="str">
        <f t="shared" si="109"/>
        <v>Ouest BatteriesCommande 4</v>
      </c>
      <c r="AM518" s="222" t="e">
        <f>VLOOKUP(AL518,'Commande Export 2023'!AC:AF,4,FALSE)</f>
        <v>#N/A</v>
      </c>
      <c r="AN518" s="222" t="e">
        <f t="shared" si="110"/>
        <v>#N/A</v>
      </c>
      <c r="AO518" s="222" t="str">
        <f t="shared" si="111"/>
        <v/>
      </c>
      <c r="AP518" s="222" t="e">
        <f>VLOOKUP(AO518,'Price list'!AO:AP,2,FALSE)</f>
        <v>#N/A</v>
      </c>
      <c r="AQ518" s="222" t="str">
        <f t="shared" si="112"/>
        <v/>
      </c>
      <c r="AR518" s="222" t="str">
        <f t="shared" si="113"/>
        <v/>
      </c>
      <c r="AS518" s="665" t="str">
        <f t="shared" si="114"/>
        <v/>
      </c>
      <c r="AT518" s="665">
        <f>SUM($AS$1:AS518)</f>
        <v>7</v>
      </c>
      <c r="AU518" s="665" t="s">
        <v>783</v>
      </c>
      <c r="AV518" s="665">
        <f t="shared" si="106"/>
        <v>0</v>
      </c>
      <c r="AW518" s="666">
        <v>0</v>
      </c>
      <c r="AX518" s="665">
        <v>538</v>
      </c>
      <c r="AY518" s="665">
        <v>518</v>
      </c>
      <c r="AZ518" s="222" t="str">
        <f t="shared" si="115"/>
        <v/>
      </c>
      <c r="BA518" s="222" t="e">
        <f>VLOOKUP(AZ518,'Price list'!AM:AN,2,FALSE)</f>
        <v>#N/A</v>
      </c>
      <c r="BB518" s="222" t="str">
        <f>IF(ISERROR(VLOOKUP(BA518,'Commande Export 2023'!AC:AG,5,FALSE)),"",VLOOKUP(BA518,'Commande Export 2023'!AC:AG,5,FALSE))</f>
        <v/>
      </c>
      <c r="BC518" s="222" t="str">
        <f t="shared" si="116"/>
        <v>Ouest Batteries</v>
      </c>
    </row>
    <row r="519" spans="28:55" x14ac:dyDescent="0.35">
      <c r="AB519" s="245" t="s">
        <v>1169</v>
      </c>
      <c r="AH519" s="232" t="s">
        <v>784</v>
      </c>
      <c r="AI519" s="222" t="str">
        <f t="shared" si="107"/>
        <v>Commande 4</v>
      </c>
      <c r="AJ519" s="222" t="str">
        <f t="shared" si="108"/>
        <v>P0519</v>
      </c>
      <c r="AK519" s="222" t="e">
        <f>'Commande Export 2023'!AF520</f>
        <v>#N/A</v>
      </c>
      <c r="AL519" s="222" t="str">
        <f t="shared" si="109"/>
        <v>Ouest BatteriesCommande 4</v>
      </c>
      <c r="AM519" s="222" t="e">
        <f>VLOOKUP(AL519,'Commande Export 2023'!AC:AF,4,FALSE)</f>
        <v>#N/A</v>
      </c>
      <c r="AN519" s="222" t="e">
        <f t="shared" si="110"/>
        <v>#N/A</v>
      </c>
      <c r="AO519" s="222" t="str">
        <f t="shared" si="111"/>
        <v/>
      </c>
      <c r="AP519" s="222" t="e">
        <f>VLOOKUP(AO519,'Price list'!AO:AP,2,FALSE)</f>
        <v>#N/A</v>
      </c>
      <c r="AQ519" s="222" t="str">
        <f t="shared" si="112"/>
        <v/>
      </c>
      <c r="AR519" s="222" t="str">
        <f t="shared" si="113"/>
        <v/>
      </c>
      <c r="AS519" s="665" t="str">
        <f t="shared" si="114"/>
        <v/>
      </c>
      <c r="AT519" s="665">
        <f>SUM($AS$1:AS519)</f>
        <v>7</v>
      </c>
      <c r="AU519" s="665" t="s">
        <v>784</v>
      </c>
      <c r="AV519" s="665">
        <f t="shared" si="106"/>
        <v>0</v>
      </c>
      <c r="AW519" s="666">
        <v>0</v>
      </c>
      <c r="AX519" s="665">
        <v>539</v>
      </c>
      <c r="AY519" s="665">
        <v>519</v>
      </c>
      <c r="AZ519" s="222" t="str">
        <f t="shared" si="115"/>
        <v/>
      </c>
      <c r="BA519" s="222" t="e">
        <f>VLOOKUP(AZ519,'Price list'!AM:AN,2,FALSE)</f>
        <v>#N/A</v>
      </c>
      <c r="BB519" s="222" t="str">
        <f>IF(ISERROR(VLOOKUP(BA519,'Commande Export 2023'!AC:AG,5,FALSE)),"",VLOOKUP(BA519,'Commande Export 2023'!AC:AG,5,FALSE))</f>
        <v/>
      </c>
      <c r="BC519" s="222" t="str">
        <f t="shared" si="116"/>
        <v>Ouest Batteries</v>
      </c>
    </row>
    <row r="520" spans="28:55" x14ac:dyDescent="0.35">
      <c r="AB520" s="245" t="s">
        <v>1169</v>
      </c>
      <c r="AH520" s="232" t="s">
        <v>785</v>
      </c>
      <c r="AI520" s="222" t="str">
        <f t="shared" si="107"/>
        <v>Commande 4</v>
      </c>
      <c r="AJ520" s="222" t="str">
        <f t="shared" si="108"/>
        <v>P0520</v>
      </c>
      <c r="AK520" s="222" t="e">
        <f>'Commande Export 2023'!AF521</f>
        <v>#N/A</v>
      </c>
      <c r="AL520" s="222" t="str">
        <f t="shared" si="109"/>
        <v>Ouest BatteriesCommande 4</v>
      </c>
      <c r="AM520" s="222" t="e">
        <f>VLOOKUP(AL520,'Commande Export 2023'!AC:AF,4,FALSE)</f>
        <v>#N/A</v>
      </c>
      <c r="AN520" s="222" t="e">
        <f t="shared" si="110"/>
        <v>#N/A</v>
      </c>
      <c r="AO520" s="222" t="str">
        <f t="shared" si="111"/>
        <v/>
      </c>
      <c r="AP520" s="222" t="e">
        <f>VLOOKUP(AO520,'Price list'!AO:AP,2,FALSE)</f>
        <v>#N/A</v>
      </c>
      <c r="AQ520" s="222" t="str">
        <f t="shared" si="112"/>
        <v/>
      </c>
      <c r="AR520" s="222" t="str">
        <f t="shared" si="113"/>
        <v/>
      </c>
      <c r="AS520" s="665" t="str">
        <f t="shared" si="114"/>
        <v/>
      </c>
      <c r="AT520" s="665">
        <f>SUM($AS$1:AS520)</f>
        <v>7</v>
      </c>
      <c r="AU520" s="665" t="s">
        <v>785</v>
      </c>
      <c r="AV520" s="665">
        <f t="shared" si="106"/>
        <v>0</v>
      </c>
      <c r="AW520" s="666">
        <v>0</v>
      </c>
      <c r="AX520" s="665">
        <v>540</v>
      </c>
      <c r="AY520" s="665">
        <v>520</v>
      </c>
      <c r="AZ520" s="222" t="str">
        <f t="shared" si="115"/>
        <v/>
      </c>
      <c r="BA520" s="222" t="e">
        <f>VLOOKUP(AZ520,'Price list'!AM:AN,2,FALSE)</f>
        <v>#N/A</v>
      </c>
      <c r="BB520" s="222" t="str">
        <f>IF(ISERROR(VLOOKUP(BA520,'Commande Export 2023'!AC:AG,5,FALSE)),"",VLOOKUP(BA520,'Commande Export 2023'!AC:AG,5,FALSE))</f>
        <v/>
      </c>
      <c r="BC520" s="222" t="str">
        <f t="shared" si="116"/>
        <v>Ouest Batteries</v>
      </c>
    </row>
    <row r="521" spans="28:55" x14ac:dyDescent="0.35">
      <c r="AB521" s="245" t="s">
        <v>1169</v>
      </c>
      <c r="AH521" s="232" t="s">
        <v>786</v>
      </c>
      <c r="AI521" s="222" t="str">
        <f t="shared" si="107"/>
        <v>Commande 4</v>
      </c>
      <c r="AJ521" s="222" t="str">
        <f t="shared" si="108"/>
        <v>P0521</v>
      </c>
      <c r="AK521" s="222" t="e">
        <f>'Commande Export 2023'!AF522</f>
        <v>#N/A</v>
      </c>
      <c r="AL521" s="222" t="str">
        <f t="shared" si="109"/>
        <v>Ouest BatteriesCommande 4</v>
      </c>
      <c r="AM521" s="222" t="e">
        <f>VLOOKUP(AL521,'Commande Export 2023'!AC:AF,4,FALSE)</f>
        <v>#N/A</v>
      </c>
      <c r="AN521" s="222" t="e">
        <f t="shared" si="110"/>
        <v>#N/A</v>
      </c>
      <c r="AO521" s="222" t="str">
        <f t="shared" si="111"/>
        <v/>
      </c>
      <c r="AP521" s="222" t="e">
        <f>VLOOKUP(AO521,'Price list'!AO:AP,2,FALSE)</f>
        <v>#N/A</v>
      </c>
      <c r="AQ521" s="222" t="str">
        <f t="shared" si="112"/>
        <v/>
      </c>
      <c r="AR521" s="222" t="str">
        <f t="shared" si="113"/>
        <v/>
      </c>
      <c r="AS521" s="665" t="str">
        <f t="shared" si="114"/>
        <v/>
      </c>
      <c r="AT521" s="665">
        <f>SUM($AS$1:AS521)</f>
        <v>7</v>
      </c>
      <c r="AU521" s="665" t="s">
        <v>786</v>
      </c>
      <c r="AV521" s="665">
        <f t="shared" si="106"/>
        <v>0</v>
      </c>
      <c r="AW521" s="666">
        <v>0</v>
      </c>
      <c r="AX521" s="665">
        <v>541</v>
      </c>
      <c r="AY521" s="665">
        <v>521</v>
      </c>
      <c r="AZ521" s="222" t="str">
        <f t="shared" si="115"/>
        <v/>
      </c>
      <c r="BA521" s="222" t="e">
        <f>VLOOKUP(AZ521,'Price list'!AM:AN,2,FALSE)</f>
        <v>#N/A</v>
      </c>
      <c r="BB521" s="222" t="str">
        <f>IF(ISERROR(VLOOKUP(BA521,'Commande Export 2023'!AC:AG,5,FALSE)),"",VLOOKUP(BA521,'Commande Export 2023'!AC:AG,5,FALSE))</f>
        <v/>
      </c>
      <c r="BC521" s="222" t="str">
        <f t="shared" si="116"/>
        <v>Ouest Batteries</v>
      </c>
    </row>
    <row r="522" spans="28:55" x14ac:dyDescent="0.35">
      <c r="AB522" s="245" t="s">
        <v>1169</v>
      </c>
      <c r="AH522" s="232" t="s">
        <v>787</v>
      </c>
      <c r="AI522" s="222" t="str">
        <f t="shared" si="107"/>
        <v>Commande 4</v>
      </c>
      <c r="AJ522" s="222" t="str">
        <f t="shared" si="108"/>
        <v>P0522</v>
      </c>
      <c r="AK522" s="222" t="e">
        <f>'Commande Export 2023'!AF523</f>
        <v>#N/A</v>
      </c>
      <c r="AL522" s="222" t="str">
        <f t="shared" si="109"/>
        <v>Ouest BatteriesCommande 4</v>
      </c>
      <c r="AM522" s="222" t="e">
        <f>VLOOKUP(AL522,'Commande Export 2023'!AC:AF,4,FALSE)</f>
        <v>#N/A</v>
      </c>
      <c r="AN522" s="222" t="e">
        <f t="shared" si="110"/>
        <v>#N/A</v>
      </c>
      <c r="AO522" s="222" t="str">
        <f t="shared" si="111"/>
        <v/>
      </c>
      <c r="AP522" s="222" t="e">
        <f>VLOOKUP(AO522,'Price list'!AO:AP,2,FALSE)</f>
        <v>#N/A</v>
      </c>
      <c r="AQ522" s="222" t="str">
        <f t="shared" si="112"/>
        <v/>
      </c>
      <c r="AR522" s="222" t="str">
        <f t="shared" si="113"/>
        <v/>
      </c>
      <c r="AS522" s="665" t="str">
        <f t="shared" si="114"/>
        <v/>
      </c>
      <c r="AT522" s="665">
        <f>SUM($AS$1:AS522)</f>
        <v>7</v>
      </c>
      <c r="AU522" s="665" t="s">
        <v>787</v>
      </c>
      <c r="AV522" s="665">
        <f t="shared" si="106"/>
        <v>0</v>
      </c>
      <c r="AW522" s="666">
        <v>0</v>
      </c>
      <c r="AX522" s="665">
        <v>542</v>
      </c>
      <c r="AY522" s="665">
        <v>522</v>
      </c>
      <c r="AZ522" s="222" t="str">
        <f t="shared" si="115"/>
        <v/>
      </c>
      <c r="BA522" s="222" t="e">
        <f>VLOOKUP(AZ522,'Price list'!AM:AN,2,FALSE)</f>
        <v>#N/A</v>
      </c>
      <c r="BB522" s="222" t="str">
        <f>IF(ISERROR(VLOOKUP(BA522,'Commande Export 2023'!AC:AG,5,FALSE)),"",VLOOKUP(BA522,'Commande Export 2023'!AC:AG,5,FALSE))</f>
        <v/>
      </c>
      <c r="BC522" s="222" t="str">
        <f t="shared" si="116"/>
        <v>Ouest Batteries</v>
      </c>
    </row>
    <row r="523" spans="28:55" x14ac:dyDescent="0.35">
      <c r="AB523" s="245" t="s">
        <v>1169</v>
      </c>
      <c r="AH523" s="232" t="s">
        <v>788</v>
      </c>
      <c r="AI523" s="222" t="str">
        <f t="shared" si="107"/>
        <v>Commande 4</v>
      </c>
      <c r="AJ523" s="222" t="str">
        <f t="shared" si="108"/>
        <v>P0523</v>
      </c>
      <c r="AK523" s="222" t="e">
        <f>'Commande Export 2023'!AF524</f>
        <v>#N/A</v>
      </c>
      <c r="AL523" s="222" t="str">
        <f t="shared" si="109"/>
        <v>Ouest BatteriesCommande 4</v>
      </c>
      <c r="AM523" s="222" t="e">
        <f>VLOOKUP(AL523,'Commande Export 2023'!AC:AF,4,FALSE)</f>
        <v>#N/A</v>
      </c>
      <c r="AN523" s="222" t="e">
        <f t="shared" si="110"/>
        <v>#N/A</v>
      </c>
      <c r="AO523" s="222" t="str">
        <f t="shared" si="111"/>
        <v/>
      </c>
      <c r="AP523" s="222" t="e">
        <f>VLOOKUP(AO523,'Price list'!AO:AP,2,FALSE)</f>
        <v>#N/A</v>
      </c>
      <c r="AQ523" s="222" t="str">
        <f t="shared" si="112"/>
        <v/>
      </c>
      <c r="AR523" s="222" t="str">
        <f t="shared" si="113"/>
        <v/>
      </c>
      <c r="AS523" s="665" t="str">
        <f t="shared" si="114"/>
        <v/>
      </c>
      <c r="AT523" s="665">
        <f>SUM($AS$1:AS523)</f>
        <v>7</v>
      </c>
      <c r="AU523" s="665" t="s">
        <v>788</v>
      </c>
      <c r="AV523" s="665">
        <f t="shared" si="106"/>
        <v>0</v>
      </c>
      <c r="AW523" s="666">
        <v>0</v>
      </c>
      <c r="AX523" s="665">
        <v>543</v>
      </c>
      <c r="AY523" s="665">
        <v>523</v>
      </c>
      <c r="AZ523" s="222" t="str">
        <f t="shared" si="115"/>
        <v/>
      </c>
      <c r="BA523" s="222" t="e">
        <f>VLOOKUP(AZ523,'Price list'!AM:AN,2,FALSE)</f>
        <v>#N/A</v>
      </c>
      <c r="BB523" s="222" t="str">
        <f>IF(ISERROR(VLOOKUP(BA523,'Commande Export 2023'!AC:AG,5,FALSE)),"",VLOOKUP(BA523,'Commande Export 2023'!AC:AG,5,FALSE))</f>
        <v/>
      </c>
      <c r="BC523" s="222" t="str">
        <f t="shared" si="116"/>
        <v>Ouest Batteries</v>
      </c>
    </row>
    <row r="524" spans="28:55" x14ac:dyDescent="0.35">
      <c r="AB524" s="245" t="s">
        <v>1169</v>
      </c>
      <c r="AH524" s="232" t="s">
        <v>789</v>
      </c>
      <c r="AI524" s="222" t="str">
        <f t="shared" si="107"/>
        <v>Commande 4</v>
      </c>
      <c r="AJ524" s="222" t="str">
        <f t="shared" si="108"/>
        <v>P0524</v>
      </c>
      <c r="AK524" s="222" t="e">
        <f>'Commande Export 2023'!AF525</f>
        <v>#N/A</v>
      </c>
      <c r="AL524" s="222" t="str">
        <f t="shared" si="109"/>
        <v>Ouest BatteriesCommande 4</v>
      </c>
      <c r="AM524" s="222" t="e">
        <f>VLOOKUP(AL524,'Commande Export 2023'!AC:AF,4,FALSE)</f>
        <v>#N/A</v>
      </c>
      <c r="AN524" s="222" t="e">
        <f t="shared" si="110"/>
        <v>#N/A</v>
      </c>
      <c r="AO524" s="222" t="str">
        <f t="shared" si="111"/>
        <v/>
      </c>
      <c r="AP524" s="222" t="e">
        <f>VLOOKUP(AO524,'Price list'!AO:AP,2,FALSE)</f>
        <v>#N/A</v>
      </c>
      <c r="AQ524" s="222" t="str">
        <f t="shared" si="112"/>
        <v/>
      </c>
      <c r="AR524" s="222" t="str">
        <f t="shared" si="113"/>
        <v/>
      </c>
      <c r="AS524" s="665" t="str">
        <f t="shared" si="114"/>
        <v/>
      </c>
      <c r="AT524" s="665">
        <f>SUM($AS$1:AS524)</f>
        <v>7</v>
      </c>
      <c r="AU524" s="665" t="s">
        <v>789</v>
      </c>
      <c r="AV524" s="665">
        <f t="shared" si="106"/>
        <v>0</v>
      </c>
      <c r="AW524" s="666">
        <v>0</v>
      </c>
      <c r="AX524" s="665">
        <v>544</v>
      </c>
      <c r="AY524" s="665">
        <v>524</v>
      </c>
      <c r="AZ524" s="222" t="str">
        <f t="shared" si="115"/>
        <v/>
      </c>
      <c r="BA524" s="222" t="e">
        <f>VLOOKUP(AZ524,'Price list'!AM:AN,2,FALSE)</f>
        <v>#N/A</v>
      </c>
      <c r="BB524" s="222" t="str">
        <f>IF(ISERROR(VLOOKUP(BA524,'Commande Export 2023'!AC:AG,5,FALSE)),"",VLOOKUP(BA524,'Commande Export 2023'!AC:AG,5,FALSE))</f>
        <v/>
      </c>
      <c r="BC524" s="222" t="str">
        <f t="shared" si="116"/>
        <v>Ouest Batteries</v>
      </c>
    </row>
    <row r="525" spans="28:55" x14ac:dyDescent="0.35">
      <c r="AB525" s="245" t="s">
        <v>1169</v>
      </c>
      <c r="AH525" s="232" t="s">
        <v>790</v>
      </c>
      <c r="AI525" s="222" t="str">
        <f t="shared" si="107"/>
        <v>Commande 4</v>
      </c>
      <c r="AJ525" s="222" t="str">
        <f t="shared" si="108"/>
        <v>P0525</v>
      </c>
      <c r="AK525" s="222" t="e">
        <f>'Commande Export 2023'!AF526</f>
        <v>#N/A</v>
      </c>
      <c r="AL525" s="222" t="str">
        <f t="shared" si="109"/>
        <v>Ouest BatteriesCommande 4</v>
      </c>
      <c r="AM525" s="222" t="e">
        <f>VLOOKUP(AL525,'Commande Export 2023'!AC:AF,4,FALSE)</f>
        <v>#N/A</v>
      </c>
      <c r="AN525" s="222" t="e">
        <f t="shared" si="110"/>
        <v>#N/A</v>
      </c>
      <c r="AO525" s="222" t="str">
        <f t="shared" si="111"/>
        <v/>
      </c>
      <c r="AP525" s="222" t="e">
        <f>VLOOKUP(AO525,'Price list'!AO:AP,2,FALSE)</f>
        <v>#N/A</v>
      </c>
      <c r="AQ525" s="222" t="str">
        <f t="shared" si="112"/>
        <v/>
      </c>
      <c r="AR525" s="222" t="str">
        <f t="shared" si="113"/>
        <v/>
      </c>
      <c r="AS525" s="665" t="str">
        <f t="shared" si="114"/>
        <v/>
      </c>
      <c r="AT525" s="665">
        <f>SUM($AS$1:AS525)</f>
        <v>7</v>
      </c>
      <c r="AU525" s="665" t="s">
        <v>790</v>
      </c>
      <c r="AV525" s="665">
        <f t="shared" si="106"/>
        <v>0</v>
      </c>
      <c r="AW525" s="666">
        <v>0</v>
      </c>
      <c r="AX525" s="665">
        <v>545</v>
      </c>
      <c r="AY525" s="665">
        <v>525</v>
      </c>
      <c r="AZ525" s="222" t="str">
        <f t="shared" si="115"/>
        <v/>
      </c>
      <c r="BA525" s="222" t="e">
        <f>VLOOKUP(AZ525,'Price list'!AM:AN,2,FALSE)</f>
        <v>#N/A</v>
      </c>
      <c r="BB525" s="222" t="str">
        <f>IF(ISERROR(VLOOKUP(BA525,'Commande Export 2023'!AC:AG,5,FALSE)),"",VLOOKUP(BA525,'Commande Export 2023'!AC:AG,5,FALSE))</f>
        <v/>
      </c>
      <c r="BC525" s="222" t="str">
        <f t="shared" si="116"/>
        <v>Ouest Batteries</v>
      </c>
    </row>
    <row r="526" spans="28:55" x14ac:dyDescent="0.35">
      <c r="AB526" s="245" t="s">
        <v>1169</v>
      </c>
      <c r="AH526" s="232" t="s">
        <v>791</v>
      </c>
      <c r="AI526" s="222" t="str">
        <f t="shared" si="107"/>
        <v>Commande 4</v>
      </c>
      <c r="AJ526" s="222" t="str">
        <f t="shared" si="108"/>
        <v>P0526</v>
      </c>
      <c r="AK526" s="222" t="e">
        <f>'Commande Export 2023'!AF527</f>
        <v>#N/A</v>
      </c>
      <c r="AL526" s="222" t="str">
        <f t="shared" si="109"/>
        <v>Ouest BatteriesCommande 4</v>
      </c>
      <c r="AM526" s="222" t="e">
        <f>VLOOKUP(AL526,'Commande Export 2023'!AC:AF,4,FALSE)</f>
        <v>#N/A</v>
      </c>
      <c r="AN526" s="222" t="e">
        <f t="shared" si="110"/>
        <v>#N/A</v>
      </c>
      <c r="AO526" s="222" t="str">
        <f t="shared" si="111"/>
        <v/>
      </c>
      <c r="AP526" s="222" t="e">
        <f>VLOOKUP(AO526,'Price list'!AO:AP,2,FALSE)</f>
        <v>#N/A</v>
      </c>
      <c r="AQ526" s="222" t="str">
        <f t="shared" si="112"/>
        <v/>
      </c>
      <c r="AR526" s="222" t="str">
        <f t="shared" si="113"/>
        <v/>
      </c>
      <c r="AS526" s="665" t="str">
        <f t="shared" si="114"/>
        <v/>
      </c>
      <c r="AT526" s="665">
        <f>SUM($AS$1:AS526)</f>
        <v>7</v>
      </c>
      <c r="AU526" s="665" t="s">
        <v>791</v>
      </c>
      <c r="AV526" s="665">
        <f t="shared" si="106"/>
        <v>0</v>
      </c>
      <c r="AW526" s="666">
        <v>0</v>
      </c>
      <c r="AX526" s="665">
        <v>546</v>
      </c>
      <c r="AY526" s="665">
        <v>526</v>
      </c>
      <c r="AZ526" s="222" t="str">
        <f t="shared" si="115"/>
        <v/>
      </c>
      <c r="BA526" s="222" t="e">
        <f>VLOOKUP(AZ526,'Price list'!AM:AN,2,FALSE)</f>
        <v>#N/A</v>
      </c>
      <c r="BB526" s="222" t="str">
        <f>IF(ISERROR(VLOOKUP(BA526,'Commande Export 2023'!AC:AG,5,FALSE)),"",VLOOKUP(BA526,'Commande Export 2023'!AC:AG,5,FALSE))</f>
        <v/>
      </c>
      <c r="BC526" s="222" t="str">
        <f t="shared" si="116"/>
        <v>Ouest Batteries</v>
      </c>
    </row>
    <row r="527" spans="28:55" x14ac:dyDescent="0.35">
      <c r="AB527" s="245" t="s">
        <v>1169</v>
      </c>
      <c r="AH527" s="232" t="s">
        <v>792</v>
      </c>
      <c r="AI527" s="222" t="str">
        <f t="shared" si="107"/>
        <v>Commande 4</v>
      </c>
      <c r="AJ527" s="222" t="str">
        <f t="shared" si="108"/>
        <v>P0527</v>
      </c>
      <c r="AK527" s="222" t="e">
        <f>'Commande Export 2023'!AF528</f>
        <v>#N/A</v>
      </c>
      <c r="AL527" s="222" t="str">
        <f t="shared" si="109"/>
        <v>Ouest BatteriesCommande 4</v>
      </c>
      <c r="AM527" s="222" t="e">
        <f>VLOOKUP(AL527,'Commande Export 2023'!AC:AF,4,FALSE)</f>
        <v>#N/A</v>
      </c>
      <c r="AN527" s="222" t="e">
        <f t="shared" si="110"/>
        <v>#N/A</v>
      </c>
      <c r="AO527" s="222" t="str">
        <f t="shared" si="111"/>
        <v/>
      </c>
      <c r="AP527" s="222" t="e">
        <f>VLOOKUP(AO527,'Price list'!AO:AP,2,FALSE)</f>
        <v>#N/A</v>
      </c>
      <c r="AQ527" s="222" t="str">
        <f t="shared" si="112"/>
        <v/>
      </c>
      <c r="AR527" s="222" t="str">
        <f t="shared" si="113"/>
        <v/>
      </c>
      <c r="AS527" s="665" t="str">
        <f t="shared" si="114"/>
        <v/>
      </c>
      <c r="AT527" s="665">
        <f>SUM($AS$1:AS527)</f>
        <v>7</v>
      </c>
      <c r="AU527" s="665" t="s">
        <v>792</v>
      </c>
      <c r="AV527" s="665">
        <f t="shared" si="106"/>
        <v>0</v>
      </c>
      <c r="AW527" s="666">
        <v>0</v>
      </c>
      <c r="AX527" s="665">
        <v>547</v>
      </c>
      <c r="AY527" s="665">
        <v>527</v>
      </c>
      <c r="AZ527" s="222" t="str">
        <f t="shared" si="115"/>
        <v/>
      </c>
      <c r="BA527" s="222" t="e">
        <f>VLOOKUP(AZ527,'Price list'!AM:AN,2,FALSE)</f>
        <v>#N/A</v>
      </c>
      <c r="BB527" s="222" t="str">
        <f>IF(ISERROR(VLOOKUP(BA527,'Commande Export 2023'!AC:AG,5,FALSE)),"",VLOOKUP(BA527,'Commande Export 2023'!AC:AG,5,FALSE))</f>
        <v/>
      </c>
      <c r="BC527" s="222" t="str">
        <f t="shared" si="116"/>
        <v>Ouest Batteries</v>
      </c>
    </row>
    <row r="528" spans="28:55" x14ac:dyDescent="0.35">
      <c r="AB528" s="245" t="s">
        <v>1169</v>
      </c>
      <c r="AH528" s="232" t="s">
        <v>793</v>
      </c>
      <c r="AI528" s="222" t="str">
        <f t="shared" si="107"/>
        <v>Commande 4</v>
      </c>
      <c r="AJ528" s="222" t="str">
        <f t="shared" si="108"/>
        <v>P0528</v>
      </c>
      <c r="AK528" s="222" t="e">
        <f>'Commande Export 2023'!AF529</f>
        <v>#N/A</v>
      </c>
      <c r="AL528" s="222" t="str">
        <f t="shared" si="109"/>
        <v>Ouest BatteriesCommande 4</v>
      </c>
      <c r="AM528" s="222" t="e">
        <f>VLOOKUP(AL528,'Commande Export 2023'!AC:AF,4,FALSE)</f>
        <v>#N/A</v>
      </c>
      <c r="AN528" s="222" t="e">
        <f t="shared" si="110"/>
        <v>#N/A</v>
      </c>
      <c r="AO528" s="222" t="str">
        <f t="shared" si="111"/>
        <v/>
      </c>
      <c r="AP528" s="222" t="e">
        <f>VLOOKUP(AO528,'Price list'!AO:AP,2,FALSE)</f>
        <v>#N/A</v>
      </c>
      <c r="AQ528" s="222" t="str">
        <f t="shared" si="112"/>
        <v/>
      </c>
      <c r="AR528" s="222" t="str">
        <f t="shared" si="113"/>
        <v/>
      </c>
      <c r="AS528" s="665" t="str">
        <f t="shared" si="114"/>
        <v/>
      </c>
      <c r="AT528" s="665">
        <f>SUM($AS$1:AS528)</f>
        <v>7</v>
      </c>
      <c r="AU528" s="665" t="s">
        <v>793</v>
      </c>
      <c r="AV528" s="665">
        <f t="shared" si="106"/>
        <v>0</v>
      </c>
      <c r="AW528" s="666">
        <v>0</v>
      </c>
      <c r="AX528" s="665">
        <v>548</v>
      </c>
      <c r="AY528" s="665">
        <v>528</v>
      </c>
      <c r="AZ528" s="222" t="str">
        <f t="shared" si="115"/>
        <v/>
      </c>
      <c r="BA528" s="222" t="e">
        <f>VLOOKUP(AZ528,'Price list'!AM:AN,2,FALSE)</f>
        <v>#N/A</v>
      </c>
      <c r="BB528" s="222" t="str">
        <f>IF(ISERROR(VLOOKUP(BA528,'Commande Export 2023'!AC:AG,5,FALSE)),"",VLOOKUP(BA528,'Commande Export 2023'!AC:AG,5,FALSE))</f>
        <v/>
      </c>
      <c r="BC528" s="222" t="str">
        <f t="shared" si="116"/>
        <v>Ouest Batteries</v>
      </c>
    </row>
    <row r="529" spans="28:55" x14ac:dyDescent="0.35">
      <c r="AB529" s="245" t="s">
        <v>1169</v>
      </c>
      <c r="AH529" s="232" t="s">
        <v>794</v>
      </c>
      <c r="AI529" s="222" t="str">
        <f t="shared" si="107"/>
        <v>Commande 4</v>
      </c>
      <c r="AJ529" s="222" t="str">
        <f t="shared" si="108"/>
        <v>P0529</v>
      </c>
      <c r="AK529" s="222" t="e">
        <f>'Commande Export 2023'!AF530</f>
        <v>#N/A</v>
      </c>
      <c r="AL529" s="222" t="str">
        <f t="shared" si="109"/>
        <v>Ouest BatteriesCommande 4</v>
      </c>
      <c r="AM529" s="222" t="e">
        <f>VLOOKUP(AL529,'Commande Export 2023'!AC:AF,4,FALSE)</f>
        <v>#N/A</v>
      </c>
      <c r="AN529" s="222" t="e">
        <f t="shared" si="110"/>
        <v>#N/A</v>
      </c>
      <c r="AO529" s="222" t="str">
        <f t="shared" si="111"/>
        <v/>
      </c>
      <c r="AP529" s="222" t="e">
        <f>VLOOKUP(AO529,'Price list'!AO:AP,2,FALSE)</f>
        <v>#N/A</v>
      </c>
      <c r="AQ529" s="222" t="str">
        <f t="shared" si="112"/>
        <v/>
      </c>
      <c r="AR529" s="222" t="str">
        <f t="shared" si="113"/>
        <v/>
      </c>
      <c r="AS529" s="665" t="str">
        <f t="shared" si="114"/>
        <v/>
      </c>
      <c r="AT529" s="665">
        <f>SUM($AS$1:AS529)</f>
        <v>7</v>
      </c>
      <c r="AU529" s="665" t="s">
        <v>794</v>
      </c>
      <c r="AV529" s="665">
        <f t="shared" si="106"/>
        <v>0</v>
      </c>
      <c r="AW529" s="666">
        <v>0</v>
      </c>
      <c r="AX529" s="665">
        <v>549</v>
      </c>
      <c r="AY529" s="665">
        <v>529</v>
      </c>
      <c r="AZ529" s="222" t="str">
        <f t="shared" si="115"/>
        <v/>
      </c>
      <c r="BA529" s="222" t="e">
        <f>VLOOKUP(AZ529,'Price list'!AM:AN,2,FALSE)</f>
        <v>#N/A</v>
      </c>
      <c r="BB529" s="222" t="str">
        <f>IF(ISERROR(VLOOKUP(BA529,'Commande Export 2023'!AC:AG,5,FALSE)),"",VLOOKUP(BA529,'Commande Export 2023'!AC:AG,5,FALSE))</f>
        <v/>
      </c>
      <c r="BC529" s="222" t="str">
        <f t="shared" si="116"/>
        <v>Ouest Batteries</v>
      </c>
    </row>
    <row r="530" spans="28:55" x14ac:dyDescent="0.35">
      <c r="AB530" s="245" t="s">
        <v>1169</v>
      </c>
      <c r="AH530" s="232" t="s">
        <v>795</v>
      </c>
      <c r="AI530" s="222" t="str">
        <f t="shared" si="107"/>
        <v>Commande 4</v>
      </c>
      <c r="AJ530" s="222" t="str">
        <f t="shared" si="108"/>
        <v>P0530</v>
      </c>
      <c r="AK530" s="222" t="e">
        <f>'Commande Export 2023'!AF531</f>
        <v>#N/A</v>
      </c>
      <c r="AL530" s="222" t="str">
        <f t="shared" si="109"/>
        <v>Ouest BatteriesCommande 4</v>
      </c>
      <c r="AM530" s="222" t="e">
        <f>VLOOKUP(AL530,'Commande Export 2023'!AC:AF,4,FALSE)</f>
        <v>#N/A</v>
      </c>
      <c r="AN530" s="222" t="e">
        <f t="shared" si="110"/>
        <v>#N/A</v>
      </c>
      <c r="AO530" s="222" t="str">
        <f t="shared" si="111"/>
        <v/>
      </c>
      <c r="AP530" s="222" t="e">
        <f>VLOOKUP(AO530,'Price list'!AO:AP,2,FALSE)</f>
        <v>#N/A</v>
      </c>
      <c r="AQ530" s="222" t="str">
        <f t="shared" si="112"/>
        <v/>
      </c>
      <c r="AR530" s="222" t="str">
        <f t="shared" si="113"/>
        <v/>
      </c>
      <c r="AS530" s="665" t="str">
        <f t="shared" si="114"/>
        <v/>
      </c>
      <c r="AT530" s="665">
        <f>SUM($AS$1:AS530)</f>
        <v>7</v>
      </c>
      <c r="AU530" s="665" t="s">
        <v>795</v>
      </c>
      <c r="AV530" s="665">
        <f t="shared" si="106"/>
        <v>0</v>
      </c>
      <c r="AW530" s="666">
        <v>0</v>
      </c>
      <c r="AX530" s="665">
        <v>550</v>
      </c>
      <c r="AY530" s="665">
        <v>530</v>
      </c>
      <c r="AZ530" s="222" t="str">
        <f t="shared" si="115"/>
        <v/>
      </c>
      <c r="BA530" s="222" t="e">
        <f>VLOOKUP(AZ530,'Price list'!AM:AN,2,FALSE)</f>
        <v>#N/A</v>
      </c>
      <c r="BB530" s="222" t="str">
        <f>IF(ISERROR(VLOOKUP(BA530,'Commande Export 2023'!AC:AG,5,FALSE)),"",VLOOKUP(BA530,'Commande Export 2023'!AC:AG,5,FALSE))</f>
        <v/>
      </c>
      <c r="BC530" s="222" t="str">
        <f t="shared" si="116"/>
        <v>Ouest Batteries</v>
      </c>
    </row>
    <row r="531" spans="28:55" x14ac:dyDescent="0.35">
      <c r="AB531" s="245" t="s">
        <v>1169</v>
      </c>
      <c r="AH531" s="232" t="s">
        <v>796</v>
      </c>
      <c r="AI531" s="222" t="str">
        <f t="shared" si="107"/>
        <v>Commande 4</v>
      </c>
      <c r="AJ531" s="222" t="str">
        <f t="shared" si="108"/>
        <v>P0531</v>
      </c>
      <c r="AK531" s="222" t="e">
        <f>'Commande Export 2023'!AF532</f>
        <v>#N/A</v>
      </c>
      <c r="AL531" s="222" t="str">
        <f t="shared" si="109"/>
        <v>Ouest BatteriesCommande 4</v>
      </c>
      <c r="AM531" s="222" t="e">
        <f>VLOOKUP(AL531,'Commande Export 2023'!AC:AF,4,FALSE)</f>
        <v>#N/A</v>
      </c>
      <c r="AN531" s="222" t="e">
        <f t="shared" si="110"/>
        <v>#N/A</v>
      </c>
      <c r="AO531" s="222" t="str">
        <f t="shared" si="111"/>
        <v/>
      </c>
      <c r="AP531" s="222" t="e">
        <f>VLOOKUP(AO531,'Price list'!AO:AP,2,FALSE)</f>
        <v>#N/A</v>
      </c>
      <c r="AQ531" s="222" t="str">
        <f t="shared" si="112"/>
        <v/>
      </c>
      <c r="AR531" s="222" t="str">
        <f t="shared" si="113"/>
        <v/>
      </c>
      <c r="AS531" s="665" t="str">
        <f t="shared" si="114"/>
        <v/>
      </c>
      <c r="AT531" s="665">
        <f>SUM($AS$1:AS531)</f>
        <v>7</v>
      </c>
      <c r="AU531" s="665" t="s">
        <v>796</v>
      </c>
      <c r="AV531" s="665">
        <f t="shared" si="106"/>
        <v>0</v>
      </c>
      <c r="AW531" s="666">
        <v>0</v>
      </c>
      <c r="AX531" s="665">
        <v>551</v>
      </c>
      <c r="AY531" s="665">
        <v>531</v>
      </c>
      <c r="AZ531" s="222" t="str">
        <f t="shared" si="115"/>
        <v/>
      </c>
      <c r="BA531" s="222" t="e">
        <f>VLOOKUP(AZ531,'Price list'!AM:AN,2,FALSE)</f>
        <v>#N/A</v>
      </c>
      <c r="BB531" s="222" t="str">
        <f>IF(ISERROR(VLOOKUP(BA531,'Commande Export 2023'!AC:AG,5,FALSE)),"",VLOOKUP(BA531,'Commande Export 2023'!AC:AG,5,FALSE))</f>
        <v/>
      </c>
      <c r="BC531" s="222" t="str">
        <f t="shared" si="116"/>
        <v>Ouest Batteries</v>
      </c>
    </row>
    <row r="532" spans="28:55" x14ac:dyDescent="0.35">
      <c r="AB532" s="245" t="s">
        <v>1169</v>
      </c>
      <c r="AH532" s="232" t="s">
        <v>797</v>
      </c>
      <c r="AI532" s="222" t="str">
        <f t="shared" si="107"/>
        <v>Commande 4</v>
      </c>
      <c r="AJ532" s="222" t="str">
        <f t="shared" si="108"/>
        <v>P0532</v>
      </c>
      <c r="AK532" s="222" t="e">
        <f>'Commande Export 2023'!AF533</f>
        <v>#N/A</v>
      </c>
      <c r="AL532" s="222" t="str">
        <f t="shared" si="109"/>
        <v>Ouest BatteriesCommande 4</v>
      </c>
      <c r="AM532" s="222" t="e">
        <f>VLOOKUP(AL532,'Commande Export 2023'!AC:AF,4,FALSE)</f>
        <v>#N/A</v>
      </c>
      <c r="AN532" s="222" t="e">
        <f t="shared" si="110"/>
        <v>#N/A</v>
      </c>
      <c r="AO532" s="222" t="str">
        <f t="shared" si="111"/>
        <v/>
      </c>
      <c r="AP532" s="222" t="e">
        <f>VLOOKUP(AO532,'Price list'!AO:AP,2,FALSE)</f>
        <v>#N/A</v>
      </c>
      <c r="AQ532" s="222" t="str">
        <f t="shared" si="112"/>
        <v/>
      </c>
      <c r="AR532" s="222" t="str">
        <f t="shared" si="113"/>
        <v/>
      </c>
      <c r="AS532" s="665" t="str">
        <f t="shared" si="114"/>
        <v/>
      </c>
      <c r="AT532" s="665">
        <f>SUM($AS$1:AS532)</f>
        <v>7</v>
      </c>
      <c r="AU532" s="665" t="s">
        <v>797</v>
      </c>
      <c r="AV532" s="665">
        <f t="shared" si="106"/>
        <v>0</v>
      </c>
      <c r="AW532" s="666">
        <v>0</v>
      </c>
      <c r="AX532" s="665">
        <v>552</v>
      </c>
      <c r="AY532" s="665">
        <v>532</v>
      </c>
      <c r="AZ532" s="222" t="str">
        <f t="shared" si="115"/>
        <v/>
      </c>
      <c r="BA532" s="222" t="e">
        <f>VLOOKUP(AZ532,'Price list'!AM:AN,2,FALSE)</f>
        <v>#N/A</v>
      </c>
      <c r="BB532" s="222" t="str">
        <f>IF(ISERROR(VLOOKUP(BA532,'Commande Export 2023'!AC:AG,5,FALSE)),"",VLOOKUP(BA532,'Commande Export 2023'!AC:AG,5,FALSE))</f>
        <v/>
      </c>
      <c r="BC532" s="222" t="str">
        <f t="shared" si="116"/>
        <v>Ouest Batteries</v>
      </c>
    </row>
    <row r="533" spans="28:55" x14ac:dyDescent="0.35">
      <c r="AB533" s="245" t="s">
        <v>1169</v>
      </c>
      <c r="AH533" s="232" t="s">
        <v>798</v>
      </c>
      <c r="AI533" s="222" t="str">
        <f t="shared" si="107"/>
        <v>Commande 4</v>
      </c>
      <c r="AJ533" s="222" t="str">
        <f t="shared" si="108"/>
        <v>P0533</v>
      </c>
      <c r="AK533" s="222" t="e">
        <f>'Commande Export 2023'!AF534</f>
        <v>#N/A</v>
      </c>
      <c r="AL533" s="222" t="str">
        <f t="shared" si="109"/>
        <v>Ouest BatteriesCommande 4</v>
      </c>
      <c r="AM533" s="222" t="e">
        <f>VLOOKUP(AL533,'Commande Export 2023'!AC:AF,4,FALSE)</f>
        <v>#N/A</v>
      </c>
      <c r="AN533" s="222" t="e">
        <f t="shared" si="110"/>
        <v>#N/A</v>
      </c>
      <c r="AO533" s="222" t="str">
        <f t="shared" si="111"/>
        <v/>
      </c>
      <c r="AP533" s="222" t="e">
        <f>VLOOKUP(AO533,'Price list'!AO:AP,2,FALSE)</f>
        <v>#N/A</v>
      </c>
      <c r="AQ533" s="222" t="str">
        <f t="shared" si="112"/>
        <v/>
      </c>
      <c r="AR533" s="222" t="str">
        <f t="shared" si="113"/>
        <v/>
      </c>
      <c r="AS533" s="665" t="str">
        <f t="shared" si="114"/>
        <v/>
      </c>
      <c r="AT533" s="665">
        <f>SUM($AS$1:AS533)</f>
        <v>7</v>
      </c>
      <c r="AU533" s="665" t="s">
        <v>798</v>
      </c>
      <c r="AV533" s="665">
        <f t="shared" si="106"/>
        <v>0</v>
      </c>
      <c r="AW533" s="666">
        <v>0</v>
      </c>
      <c r="AX533" s="665">
        <v>553</v>
      </c>
      <c r="AY533" s="665">
        <v>533</v>
      </c>
      <c r="AZ533" s="222" t="str">
        <f t="shared" si="115"/>
        <v/>
      </c>
      <c r="BA533" s="222" t="e">
        <f>VLOOKUP(AZ533,'Price list'!AM:AN,2,FALSE)</f>
        <v>#N/A</v>
      </c>
      <c r="BB533" s="222" t="str">
        <f>IF(ISERROR(VLOOKUP(BA533,'Commande Export 2023'!AC:AG,5,FALSE)),"",VLOOKUP(BA533,'Commande Export 2023'!AC:AG,5,FALSE))</f>
        <v/>
      </c>
      <c r="BC533" s="222" t="str">
        <f t="shared" si="116"/>
        <v>Ouest Batteries</v>
      </c>
    </row>
    <row r="534" spans="28:55" x14ac:dyDescent="0.35">
      <c r="AB534" s="245" t="s">
        <v>1169</v>
      </c>
      <c r="AH534" s="232" t="s">
        <v>799</v>
      </c>
      <c r="AI534" s="222" t="str">
        <f t="shared" si="107"/>
        <v>Commande 4</v>
      </c>
      <c r="AJ534" s="222" t="str">
        <f t="shared" si="108"/>
        <v>P0534</v>
      </c>
      <c r="AK534" s="222" t="e">
        <f>'Commande Export 2023'!AF535</f>
        <v>#N/A</v>
      </c>
      <c r="AL534" s="222" t="str">
        <f t="shared" si="109"/>
        <v>Ouest BatteriesCommande 4</v>
      </c>
      <c r="AM534" s="222" t="e">
        <f>VLOOKUP(AL534,'Commande Export 2023'!AC:AF,4,FALSE)</f>
        <v>#N/A</v>
      </c>
      <c r="AN534" s="222" t="e">
        <f t="shared" si="110"/>
        <v>#N/A</v>
      </c>
      <c r="AO534" s="222" t="str">
        <f t="shared" si="111"/>
        <v/>
      </c>
      <c r="AP534" s="222" t="e">
        <f>VLOOKUP(AO534,'Price list'!AO:AP,2,FALSE)</f>
        <v>#N/A</v>
      </c>
      <c r="AQ534" s="222" t="str">
        <f t="shared" si="112"/>
        <v/>
      </c>
      <c r="AR534" s="222" t="str">
        <f t="shared" si="113"/>
        <v/>
      </c>
      <c r="AS534" s="665" t="str">
        <f t="shared" si="114"/>
        <v/>
      </c>
      <c r="AT534" s="665">
        <f>SUM($AS$1:AS534)</f>
        <v>7</v>
      </c>
      <c r="AU534" s="665" t="s">
        <v>799</v>
      </c>
      <c r="AV534" s="665">
        <f t="shared" si="106"/>
        <v>0</v>
      </c>
      <c r="AW534" s="666">
        <v>0</v>
      </c>
      <c r="AX534" s="665">
        <v>554</v>
      </c>
      <c r="AY534" s="665">
        <v>534</v>
      </c>
      <c r="AZ534" s="222" t="str">
        <f t="shared" si="115"/>
        <v/>
      </c>
      <c r="BA534" s="222" t="e">
        <f>VLOOKUP(AZ534,'Price list'!AM:AN,2,FALSE)</f>
        <v>#N/A</v>
      </c>
      <c r="BB534" s="222" t="str">
        <f>IF(ISERROR(VLOOKUP(BA534,'Commande Export 2023'!AC:AG,5,FALSE)),"",VLOOKUP(BA534,'Commande Export 2023'!AC:AG,5,FALSE))</f>
        <v/>
      </c>
      <c r="BC534" s="222" t="str">
        <f t="shared" si="116"/>
        <v>Ouest Batteries</v>
      </c>
    </row>
    <row r="535" spans="28:55" x14ac:dyDescent="0.35">
      <c r="AB535" s="245" t="s">
        <v>1169</v>
      </c>
      <c r="AH535" s="232" t="s">
        <v>800</v>
      </c>
      <c r="AI535" s="222" t="str">
        <f t="shared" si="107"/>
        <v>Commande 4</v>
      </c>
      <c r="AJ535" s="222" t="str">
        <f t="shared" si="108"/>
        <v>P0535</v>
      </c>
      <c r="AK535" s="222" t="e">
        <f>'Commande Export 2023'!AF536</f>
        <v>#N/A</v>
      </c>
      <c r="AL535" s="222" t="str">
        <f t="shared" si="109"/>
        <v>Ouest BatteriesCommande 4</v>
      </c>
      <c r="AM535" s="222" t="e">
        <f>VLOOKUP(AL535,'Commande Export 2023'!AC:AF,4,FALSE)</f>
        <v>#N/A</v>
      </c>
      <c r="AN535" s="222" t="e">
        <f t="shared" si="110"/>
        <v>#N/A</v>
      </c>
      <c r="AO535" s="222" t="str">
        <f t="shared" si="111"/>
        <v/>
      </c>
      <c r="AP535" s="222" t="e">
        <f>VLOOKUP(AO535,'Price list'!AO:AP,2,FALSE)</f>
        <v>#N/A</v>
      </c>
      <c r="AQ535" s="222" t="str">
        <f t="shared" si="112"/>
        <v/>
      </c>
      <c r="AR535" s="222" t="str">
        <f t="shared" si="113"/>
        <v/>
      </c>
      <c r="AS535" s="665" t="str">
        <f t="shared" si="114"/>
        <v/>
      </c>
      <c r="AT535" s="665">
        <f>SUM($AS$1:AS535)</f>
        <v>7</v>
      </c>
      <c r="AU535" s="665" t="s">
        <v>800</v>
      </c>
      <c r="AV535" s="665">
        <f t="shared" si="106"/>
        <v>0</v>
      </c>
      <c r="AW535" s="666">
        <v>0</v>
      </c>
      <c r="AX535" s="665">
        <v>555</v>
      </c>
      <c r="AY535" s="665">
        <v>535</v>
      </c>
      <c r="AZ535" s="222" t="str">
        <f t="shared" si="115"/>
        <v/>
      </c>
      <c r="BA535" s="222" t="e">
        <f>VLOOKUP(AZ535,'Price list'!AM:AN,2,FALSE)</f>
        <v>#N/A</v>
      </c>
      <c r="BB535" s="222" t="str">
        <f>IF(ISERROR(VLOOKUP(BA535,'Commande Export 2023'!AC:AG,5,FALSE)),"",VLOOKUP(BA535,'Commande Export 2023'!AC:AG,5,FALSE))</f>
        <v/>
      </c>
      <c r="BC535" s="222" t="str">
        <f t="shared" si="116"/>
        <v>Ouest Batteries</v>
      </c>
    </row>
    <row r="536" spans="28:55" x14ac:dyDescent="0.35">
      <c r="AB536" s="245" t="s">
        <v>1169</v>
      </c>
      <c r="AH536" s="232" t="s">
        <v>801</v>
      </c>
      <c r="AI536" s="222" t="str">
        <f t="shared" si="107"/>
        <v>Commande 4</v>
      </c>
      <c r="AJ536" s="222" t="str">
        <f t="shared" si="108"/>
        <v>P0536</v>
      </c>
      <c r="AK536" s="222" t="e">
        <f>'Commande Export 2023'!AF537</f>
        <v>#N/A</v>
      </c>
      <c r="AL536" s="222" t="str">
        <f t="shared" si="109"/>
        <v>Ouest BatteriesCommande 4</v>
      </c>
      <c r="AM536" s="222" t="e">
        <f>VLOOKUP(AL536,'Commande Export 2023'!AC:AF,4,FALSE)</f>
        <v>#N/A</v>
      </c>
      <c r="AN536" s="222" t="e">
        <f t="shared" si="110"/>
        <v>#N/A</v>
      </c>
      <c r="AO536" s="222" t="str">
        <f t="shared" si="111"/>
        <v/>
      </c>
      <c r="AP536" s="222" t="e">
        <f>VLOOKUP(AO536,'Price list'!AO:AP,2,FALSE)</f>
        <v>#N/A</v>
      </c>
      <c r="AQ536" s="222" t="str">
        <f t="shared" si="112"/>
        <v/>
      </c>
      <c r="AR536" s="222" t="str">
        <f t="shared" si="113"/>
        <v/>
      </c>
      <c r="AS536" s="665" t="str">
        <f t="shared" si="114"/>
        <v/>
      </c>
      <c r="AT536" s="665">
        <f>SUM($AS$1:AS536)</f>
        <v>7</v>
      </c>
      <c r="AU536" s="665" t="s">
        <v>801</v>
      </c>
      <c r="AV536" s="665">
        <f t="shared" si="106"/>
        <v>0</v>
      </c>
      <c r="AW536" s="666">
        <v>0</v>
      </c>
      <c r="AX536" s="665">
        <v>556</v>
      </c>
      <c r="AY536" s="665">
        <v>536</v>
      </c>
      <c r="AZ536" s="222" t="str">
        <f t="shared" si="115"/>
        <v/>
      </c>
      <c r="BA536" s="222" t="e">
        <f>VLOOKUP(AZ536,'Price list'!AM:AN,2,FALSE)</f>
        <v>#N/A</v>
      </c>
      <c r="BB536" s="222" t="str">
        <f>IF(ISERROR(VLOOKUP(BA536,'Commande Export 2023'!AC:AG,5,FALSE)),"",VLOOKUP(BA536,'Commande Export 2023'!AC:AG,5,FALSE))</f>
        <v/>
      </c>
      <c r="BC536" s="222" t="str">
        <f t="shared" si="116"/>
        <v>Ouest Batteries</v>
      </c>
    </row>
    <row r="537" spans="28:55" x14ac:dyDescent="0.35">
      <c r="AB537" s="245" t="s">
        <v>1169</v>
      </c>
      <c r="AH537" s="232" t="s">
        <v>802</v>
      </c>
      <c r="AI537" s="222" t="str">
        <f t="shared" si="107"/>
        <v>Commande 4</v>
      </c>
      <c r="AJ537" s="222" t="str">
        <f t="shared" si="108"/>
        <v>P0537</v>
      </c>
      <c r="AK537" s="222" t="e">
        <f>'Commande Export 2023'!AF538</f>
        <v>#N/A</v>
      </c>
      <c r="AL537" s="222" t="str">
        <f t="shared" si="109"/>
        <v>Ouest BatteriesCommande 4</v>
      </c>
      <c r="AM537" s="222" t="e">
        <f>VLOOKUP(AL537,'Commande Export 2023'!AC:AF,4,FALSE)</f>
        <v>#N/A</v>
      </c>
      <c r="AN537" s="222" t="e">
        <f t="shared" si="110"/>
        <v>#N/A</v>
      </c>
      <c r="AO537" s="222" t="str">
        <f t="shared" si="111"/>
        <v/>
      </c>
      <c r="AP537" s="222" t="e">
        <f>VLOOKUP(AO537,'Price list'!AO:AP,2,FALSE)</f>
        <v>#N/A</v>
      </c>
      <c r="AQ537" s="222" t="str">
        <f t="shared" si="112"/>
        <v/>
      </c>
      <c r="AR537" s="222" t="str">
        <f t="shared" si="113"/>
        <v/>
      </c>
      <c r="AS537" s="665" t="str">
        <f t="shared" si="114"/>
        <v/>
      </c>
      <c r="AT537" s="665">
        <f>SUM($AS$1:AS537)</f>
        <v>7</v>
      </c>
      <c r="AU537" s="665" t="s">
        <v>802</v>
      </c>
      <c r="AV537" s="665">
        <f t="shared" si="106"/>
        <v>0</v>
      </c>
      <c r="AW537" s="666">
        <v>0</v>
      </c>
      <c r="AX537" s="665">
        <v>557</v>
      </c>
      <c r="AY537" s="665">
        <v>537</v>
      </c>
      <c r="AZ537" s="222" t="str">
        <f t="shared" si="115"/>
        <v/>
      </c>
      <c r="BA537" s="222" t="e">
        <f>VLOOKUP(AZ537,'Price list'!AM:AN,2,FALSE)</f>
        <v>#N/A</v>
      </c>
      <c r="BB537" s="222" t="str">
        <f>IF(ISERROR(VLOOKUP(BA537,'Commande Export 2023'!AC:AG,5,FALSE)),"",VLOOKUP(BA537,'Commande Export 2023'!AC:AG,5,FALSE))</f>
        <v/>
      </c>
      <c r="BC537" s="222" t="str">
        <f t="shared" si="116"/>
        <v>Ouest Batteries</v>
      </c>
    </row>
    <row r="538" spans="28:55" x14ac:dyDescent="0.35">
      <c r="AB538" s="245" t="s">
        <v>1169</v>
      </c>
      <c r="AH538" s="232" t="s">
        <v>803</v>
      </c>
      <c r="AI538" s="222" t="str">
        <f t="shared" si="107"/>
        <v>Commande 4</v>
      </c>
      <c r="AJ538" s="222" t="str">
        <f t="shared" si="108"/>
        <v>P0538</v>
      </c>
      <c r="AK538" s="222" t="e">
        <f>'Commande Export 2023'!AF539</f>
        <v>#N/A</v>
      </c>
      <c r="AL538" s="222" t="str">
        <f t="shared" si="109"/>
        <v>Ouest BatteriesCommande 4</v>
      </c>
      <c r="AM538" s="222" t="e">
        <f>VLOOKUP(AL538,'Commande Export 2023'!AC:AF,4,FALSE)</f>
        <v>#N/A</v>
      </c>
      <c r="AN538" s="222" t="e">
        <f t="shared" si="110"/>
        <v>#N/A</v>
      </c>
      <c r="AO538" s="222" t="str">
        <f t="shared" si="111"/>
        <v/>
      </c>
      <c r="AP538" s="222" t="e">
        <f>VLOOKUP(AO538,'Price list'!AO:AP,2,FALSE)</f>
        <v>#N/A</v>
      </c>
      <c r="AQ538" s="222" t="str">
        <f t="shared" si="112"/>
        <v/>
      </c>
      <c r="AR538" s="222" t="str">
        <f t="shared" si="113"/>
        <v/>
      </c>
      <c r="AS538" s="665" t="str">
        <f t="shared" si="114"/>
        <v/>
      </c>
      <c r="AT538" s="665">
        <f>SUM($AS$1:AS538)</f>
        <v>7</v>
      </c>
      <c r="AU538" s="665" t="s">
        <v>803</v>
      </c>
      <c r="AV538" s="665">
        <f t="shared" si="106"/>
        <v>0</v>
      </c>
      <c r="AW538" s="666">
        <v>0</v>
      </c>
      <c r="AX538" s="665">
        <v>558</v>
      </c>
      <c r="AY538" s="665">
        <v>538</v>
      </c>
      <c r="AZ538" s="222" t="str">
        <f t="shared" si="115"/>
        <v/>
      </c>
      <c r="BA538" s="222" t="e">
        <f>VLOOKUP(AZ538,'Price list'!AM:AN,2,FALSE)</f>
        <v>#N/A</v>
      </c>
      <c r="BB538" s="222" t="str">
        <f>IF(ISERROR(VLOOKUP(BA538,'Commande Export 2023'!AC:AG,5,FALSE)),"",VLOOKUP(BA538,'Commande Export 2023'!AC:AG,5,FALSE))</f>
        <v/>
      </c>
      <c r="BC538" s="222" t="str">
        <f t="shared" si="116"/>
        <v>Ouest Batteries</v>
      </c>
    </row>
    <row r="539" spans="28:55" x14ac:dyDescent="0.35">
      <c r="AB539" s="245" t="s">
        <v>1169</v>
      </c>
      <c r="AH539" s="232" t="s">
        <v>804</v>
      </c>
      <c r="AI539" s="222" t="str">
        <f t="shared" si="107"/>
        <v>Commande 4</v>
      </c>
      <c r="AJ539" s="222" t="str">
        <f t="shared" si="108"/>
        <v>P0539</v>
      </c>
      <c r="AK539" s="222" t="e">
        <f>'Commande Export 2023'!AF540</f>
        <v>#N/A</v>
      </c>
      <c r="AL539" s="222" t="str">
        <f t="shared" si="109"/>
        <v>Ouest BatteriesCommande 4</v>
      </c>
      <c r="AM539" s="222" t="e">
        <f>VLOOKUP(AL539,'Commande Export 2023'!AC:AF,4,FALSE)</f>
        <v>#N/A</v>
      </c>
      <c r="AN539" s="222" t="e">
        <f t="shared" si="110"/>
        <v>#N/A</v>
      </c>
      <c r="AO539" s="222" t="str">
        <f t="shared" si="111"/>
        <v/>
      </c>
      <c r="AP539" s="222" t="e">
        <f>VLOOKUP(AO539,'Price list'!AO:AP,2,FALSE)</f>
        <v>#N/A</v>
      </c>
      <c r="AQ539" s="222" t="str">
        <f t="shared" si="112"/>
        <v/>
      </c>
      <c r="AR539" s="222" t="str">
        <f t="shared" si="113"/>
        <v/>
      </c>
      <c r="AS539" s="665" t="str">
        <f t="shared" si="114"/>
        <v/>
      </c>
      <c r="AT539" s="665">
        <f>SUM($AS$1:AS539)</f>
        <v>7</v>
      </c>
      <c r="AU539" s="665" t="s">
        <v>804</v>
      </c>
      <c r="AV539" s="665">
        <f t="shared" si="106"/>
        <v>0</v>
      </c>
      <c r="AW539" s="666">
        <v>0</v>
      </c>
      <c r="AX539" s="665">
        <v>559</v>
      </c>
      <c r="AY539" s="665">
        <v>539</v>
      </c>
      <c r="AZ539" s="222" t="str">
        <f t="shared" si="115"/>
        <v/>
      </c>
      <c r="BA539" s="222" t="e">
        <f>VLOOKUP(AZ539,'Price list'!AM:AN,2,FALSE)</f>
        <v>#N/A</v>
      </c>
      <c r="BB539" s="222" t="str">
        <f>IF(ISERROR(VLOOKUP(BA539,'Commande Export 2023'!AC:AG,5,FALSE)),"",VLOOKUP(BA539,'Commande Export 2023'!AC:AG,5,FALSE))</f>
        <v/>
      </c>
      <c r="BC539" s="222" t="str">
        <f t="shared" si="116"/>
        <v>Ouest Batteries</v>
      </c>
    </row>
    <row r="540" spans="28:55" x14ac:dyDescent="0.35">
      <c r="AB540" s="245" t="s">
        <v>1169</v>
      </c>
      <c r="AH540" s="232" t="s">
        <v>805</v>
      </c>
      <c r="AI540" s="222" t="str">
        <f t="shared" si="107"/>
        <v>Commande 4</v>
      </c>
      <c r="AJ540" s="222" t="str">
        <f t="shared" si="108"/>
        <v>P0540</v>
      </c>
      <c r="AK540" s="222" t="e">
        <f>'Commande Export 2023'!AF541</f>
        <v>#N/A</v>
      </c>
      <c r="AL540" s="222" t="str">
        <f t="shared" si="109"/>
        <v>Ouest BatteriesCommande 4</v>
      </c>
      <c r="AM540" s="222" t="e">
        <f>VLOOKUP(AL540,'Commande Export 2023'!AC:AF,4,FALSE)</f>
        <v>#N/A</v>
      </c>
      <c r="AN540" s="222" t="e">
        <f t="shared" si="110"/>
        <v>#N/A</v>
      </c>
      <c r="AO540" s="222" t="str">
        <f t="shared" si="111"/>
        <v/>
      </c>
      <c r="AP540" s="222" t="e">
        <f>VLOOKUP(AO540,'Price list'!AO:AP,2,FALSE)</f>
        <v>#N/A</v>
      </c>
      <c r="AQ540" s="222" t="str">
        <f t="shared" si="112"/>
        <v/>
      </c>
      <c r="AR540" s="222" t="str">
        <f t="shared" si="113"/>
        <v/>
      </c>
      <c r="AS540" s="665" t="str">
        <f t="shared" si="114"/>
        <v/>
      </c>
      <c r="AT540" s="665">
        <f>SUM($AS$1:AS540)</f>
        <v>7</v>
      </c>
      <c r="AU540" s="665" t="s">
        <v>805</v>
      </c>
      <c r="AV540" s="665">
        <f t="shared" si="106"/>
        <v>0</v>
      </c>
      <c r="AW540" s="666">
        <v>0</v>
      </c>
      <c r="AX540" s="665">
        <v>560</v>
      </c>
      <c r="AY540" s="665">
        <v>540</v>
      </c>
      <c r="AZ540" s="222" t="str">
        <f t="shared" si="115"/>
        <v/>
      </c>
      <c r="BA540" s="222" t="e">
        <f>VLOOKUP(AZ540,'Price list'!AM:AN,2,FALSE)</f>
        <v>#N/A</v>
      </c>
      <c r="BB540" s="222" t="str">
        <f>IF(ISERROR(VLOOKUP(BA540,'Commande Export 2023'!AC:AG,5,FALSE)),"",VLOOKUP(BA540,'Commande Export 2023'!AC:AG,5,FALSE))</f>
        <v/>
      </c>
      <c r="BC540" s="222" t="str">
        <f t="shared" si="116"/>
        <v>Ouest Batteries</v>
      </c>
    </row>
    <row r="541" spans="28:55" x14ac:dyDescent="0.35">
      <c r="AB541" s="245" t="s">
        <v>1169</v>
      </c>
      <c r="AH541" s="232" t="s">
        <v>806</v>
      </c>
      <c r="AI541" s="222" t="str">
        <f t="shared" si="107"/>
        <v>Commande 4</v>
      </c>
      <c r="AJ541" s="222" t="str">
        <f t="shared" si="108"/>
        <v>P0541</v>
      </c>
      <c r="AK541" s="222" t="e">
        <f>'Commande Export 2023'!AF542</f>
        <v>#N/A</v>
      </c>
      <c r="AL541" s="222" t="str">
        <f t="shared" si="109"/>
        <v>Ouest BatteriesCommande 4</v>
      </c>
      <c r="AM541" s="222" t="e">
        <f>VLOOKUP(AL541,'Commande Export 2023'!AC:AF,4,FALSE)</f>
        <v>#N/A</v>
      </c>
      <c r="AN541" s="222" t="e">
        <f t="shared" si="110"/>
        <v>#N/A</v>
      </c>
      <c r="AO541" s="222" t="str">
        <f t="shared" si="111"/>
        <v/>
      </c>
      <c r="AP541" s="222" t="e">
        <f>VLOOKUP(AO541,'Price list'!AO:AP,2,FALSE)</f>
        <v>#N/A</v>
      </c>
      <c r="AQ541" s="222" t="str">
        <f t="shared" si="112"/>
        <v/>
      </c>
      <c r="AR541" s="222" t="str">
        <f t="shared" si="113"/>
        <v/>
      </c>
      <c r="AS541" s="665" t="str">
        <f t="shared" si="114"/>
        <v/>
      </c>
      <c r="AT541" s="665">
        <f>SUM($AS$1:AS541)</f>
        <v>7</v>
      </c>
      <c r="AU541" s="665" t="s">
        <v>806</v>
      </c>
      <c r="AV541" s="665">
        <f t="shared" si="106"/>
        <v>0</v>
      </c>
      <c r="AW541" s="666">
        <v>0</v>
      </c>
      <c r="AX541" s="665">
        <v>561</v>
      </c>
      <c r="AY541" s="665">
        <v>541</v>
      </c>
      <c r="AZ541" s="222" t="str">
        <f t="shared" si="115"/>
        <v/>
      </c>
      <c r="BA541" s="222" t="e">
        <f>VLOOKUP(AZ541,'Price list'!AM:AN,2,FALSE)</f>
        <v>#N/A</v>
      </c>
      <c r="BB541" s="222" t="str">
        <f>IF(ISERROR(VLOOKUP(BA541,'Commande Export 2023'!AC:AG,5,FALSE)),"",VLOOKUP(BA541,'Commande Export 2023'!AC:AG,5,FALSE))</f>
        <v/>
      </c>
      <c r="BC541" s="222" t="str">
        <f t="shared" si="116"/>
        <v>Ouest Batteries</v>
      </c>
    </row>
    <row r="542" spans="28:55" x14ac:dyDescent="0.35">
      <c r="AB542" s="245" t="s">
        <v>1169</v>
      </c>
      <c r="AH542" s="232" t="s">
        <v>807</v>
      </c>
      <c r="AI542" s="222" t="str">
        <f t="shared" si="107"/>
        <v>Commande 4</v>
      </c>
      <c r="AJ542" s="222" t="str">
        <f t="shared" si="108"/>
        <v>P0542</v>
      </c>
      <c r="AK542" s="222" t="e">
        <f>'Commande Export 2023'!AF543</f>
        <v>#N/A</v>
      </c>
      <c r="AL542" s="222" t="str">
        <f t="shared" si="109"/>
        <v>Ouest BatteriesCommande 4</v>
      </c>
      <c r="AM542" s="222" t="e">
        <f>VLOOKUP(AL542,'Commande Export 2023'!AC:AF,4,FALSE)</f>
        <v>#N/A</v>
      </c>
      <c r="AN542" s="222" t="e">
        <f t="shared" si="110"/>
        <v>#N/A</v>
      </c>
      <c r="AO542" s="222" t="str">
        <f t="shared" si="111"/>
        <v/>
      </c>
      <c r="AP542" s="222" t="e">
        <f>VLOOKUP(AO542,'Price list'!AO:AP,2,FALSE)</f>
        <v>#N/A</v>
      </c>
      <c r="AQ542" s="222" t="str">
        <f t="shared" si="112"/>
        <v/>
      </c>
      <c r="AR542" s="222" t="str">
        <f t="shared" si="113"/>
        <v/>
      </c>
      <c r="AS542" s="665" t="str">
        <f t="shared" si="114"/>
        <v/>
      </c>
      <c r="AT542" s="665">
        <f>SUM($AS$1:AS542)</f>
        <v>7</v>
      </c>
      <c r="AU542" s="665" t="s">
        <v>807</v>
      </c>
      <c r="AV542" s="665">
        <f t="shared" si="106"/>
        <v>0</v>
      </c>
      <c r="AW542" s="666">
        <v>0</v>
      </c>
      <c r="AX542" s="665">
        <v>562</v>
      </c>
      <c r="AY542" s="665">
        <v>542</v>
      </c>
      <c r="AZ542" s="222" t="str">
        <f t="shared" si="115"/>
        <v/>
      </c>
      <c r="BA542" s="222" t="e">
        <f>VLOOKUP(AZ542,'Price list'!AM:AN,2,FALSE)</f>
        <v>#N/A</v>
      </c>
      <c r="BB542" s="222" t="str">
        <f>IF(ISERROR(VLOOKUP(BA542,'Commande Export 2023'!AC:AG,5,FALSE)),"",VLOOKUP(BA542,'Commande Export 2023'!AC:AG,5,FALSE))</f>
        <v/>
      </c>
      <c r="BC542" s="222" t="str">
        <f t="shared" si="116"/>
        <v>Ouest Batteries</v>
      </c>
    </row>
    <row r="543" spans="28:55" x14ac:dyDescent="0.35">
      <c r="AB543" s="245" t="s">
        <v>1169</v>
      </c>
      <c r="AH543" s="232" t="s">
        <v>808</v>
      </c>
      <c r="AI543" s="222" t="str">
        <f t="shared" si="107"/>
        <v>Commande 4</v>
      </c>
      <c r="AJ543" s="222" t="str">
        <f t="shared" si="108"/>
        <v>P0543</v>
      </c>
      <c r="AK543" s="222" t="e">
        <f>'Commande Export 2023'!AF544</f>
        <v>#N/A</v>
      </c>
      <c r="AL543" s="222" t="str">
        <f t="shared" si="109"/>
        <v>Ouest BatteriesCommande 4</v>
      </c>
      <c r="AM543" s="222" t="e">
        <f>VLOOKUP(AL543,'Commande Export 2023'!AC:AF,4,FALSE)</f>
        <v>#N/A</v>
      </c>
      <c r="AN543" s="222" t="e">
        <f t="shared" si="110"/>
        <v>#N/A</v>
      </c>
      <c r="AO543" s="222" t="str">
        <f t="shared" si="111"/>
        <v/>
      </c>
      <c r="AP543" s="222" t="e">
        <f>VLOOKUP(AO543,'Price list'!AO:AP,2,FALSE)</f>
        <v>#N/A</v>
      </c>
      <c r="AQ543" s="222" t="str">
        <f t="shared" si="112"/>
        <v/>
      </c>
      <c r="AR543" s="222" t="str">
        <f t="shared" si="113"/>
        <v/>
      </c>
      <c r="AS543" s="665" t="str">
        <f t="shared" si="114"/>
        <v/>
      </c>
      <c r="AT543" s="665">
        <f>SUM($AS$1:AS543)</f>
        <v>7</v>
      </c>
      <c r="AU543" s="665" t="s">
        <v>808</v>
      </c>
      <c r="AV543" s="665">
        <f t="shared" si="106"/>
        <v>0</v>
      </c>
      <c r="AW543" s="666">
        <v>0</v>
      </c>
      <c r="AX543" s="665">
        <v>563</v>
      </c>
      <c r="AY543" s="665">
        <v>543</v>
      </c>
      <c r="AZ543" s="222" t="str">
        <f t="shared" si="115"/>
        <v/>
      </c>
      <c r="BA543" s="222" t="e">
        <f>VLOOKUP(AZ543,'Price list'!AM:AN,2,FALSE)</f>
        <v>#N/A</v>
      </c>
      <c r="BB543" s="222" t="str">
        <f>IF(ISERROR(VLOOKUP(BA543,'Commande Export 2023'!AC:AG,5,FALSE)),"",VLOOKUP(BA543,'Commande Export 2023'!AC:AG,5,FALSE))</f>
        <v/>
      </c>
      <c r="BC543" s="222" t="str">
        <f t="shared" si="116"/>
        <v>Ouest Batteries</v>
      </c>
    </row>
    <row r="544" spans="28:55" x14ac:dyDescent="0.35">
      <c r="AB544" s="245" t="s">
        <v>1169</v>
      </c>
      <c r="AH544" s="232" t="s">
        <v>809</v>
      </c>
      <c r="AI544" s="222" t="str">
        <f t="shared" si="107"/>
        <v>Commande 4</v>
      </c>
      <c r="AJ544" s="222" t="str">
        <f t="shared" si="108"/>
        <v>P0544</v>
      </c>
      <c r="AK544" s="222" t="e">
        <f>'Commande Export 2023'!AF545</f>
        <v>#N/A</v>
      </c>
      <c r="AL544" s="222" t="str">
        <f t="shared" si="109"/>
        <v>Ouest BatteriesCommande 4</v>
      </c>
      <c r="AM544" s="222" t="e">
        <f>VLOOKUP(AL544,'Commande Export 2023'!AC:AF,4,FALSE)</f>
        <v>#N/A</v>
      </c>
      <c r="AN544" s="222" t="e">
        <f t="shared" si="110"/>
        <v>#N/A</v>
      </c>
      <c r="AO544" s="222" t="str">
        <f t="shared" si="111"/>
        <v/>
      </c>
      <c r="AP544" s="222" t="e">
        <f>VLOOKUP(AO544,'Price list'!AO:AP,2,FALSE)</f>
        <v>#N/A</v>
      </c>
      <c r="AQ544" s="222" t="str">
        <f t="shared" si="112"/>
        <v/>
      </c>
      <c r="AR544" s="222" t="str">
        <f t="shared" si="113"/>
        <v/>
      </c>
      <c r="AS544" s="665" t="str">
        <f t="shared" si="114"/>
        <v/>
      </c>
      <c r="AT544" s="665">
        <f>SUM($AS$1:AS544)</f>
        <v>7</v>
      </c>
      <c r="AU544" s="665" t="s">
        <v>809</v>
      </c>
      <c r="AV544" s="665">
        <f t="shared" si="106"/>
        <v>0</v>
      </c>
      <c r="AW544" s="666">
        <v>0</v>
      </c>
      <c r="AX544" s="665">
        <v>564</v>
      </c>
      <c r="AY544" s="665">
        <v>544</v>
      </c>
      <c r="AZ544" s="222" t="str">
        <f t="shared" si="115"/>
        <v/>
      </c>
      <c r="BA544" s="222" t="e">
        <f>VLOOKUP(AZ544,'Price list'!AM:AN,2,FALSE)</f>
        <v>#N/A</v>
      </c>
      <c r="BB544" s="222" t="str">
        <f>IF(ISERROR(VLOOKUP(BA544,'Commande Export 2023'!AC:AG,5,FALSE)),"",VLOOKUP(BA544,'Commande Export 2023'!AC:AG,5,FALSE))</f>
        <v/>
      </c>
      <c r="BC544" s="222" t="str">
        <f t="shared" si="116"/>
        <v>Ouest Batteries</v>
      </c>
    </row>
    <row r="545" spans="28:55" x14ac:dyDescent="0.35">
      <c r="AB545" s="245" t="s">
        <v>1169</v>
      </c>
      <c r="AH545" s="232" t="s">
        <v>810</v>
      </c>
      <c r="AI545" s="222" t="str">
        <f t="shared" si="107"/>
        <v>Commande 4</v>
      </c>
      <c r="AJ545" s="222" t="str">
        <f t="shared" si="108"/>
        <v>P0545</v>
      </c>
      <c r="AK545" s="222" t="e">
        <f>'Commande Export 2023'!AF546</f>
        <v>#N/A</v>
      </c>
      <c r="AL545" s="222" t="str">
        <f t="shared" si="109"/>
        <v>Ouest BatteriesCommande 4</v>
      </c>
      <c r="AM545" s="222" t="e">
        <f>VLOOKUP(AL545,'Commande Export 2023'!AC:AF,4,FALSE)</f>
        <v>#N/A</v>
      </c>
      <c r="AN545" s="222" t="e">
        <f t="shared" si="110"/>
        <v>#N/A</v>
      </c>
      <c r="AO545" s="222" t="str">
        <f t="shared" si="111"/>
        <v/>
      </c>
      <c r="AP545" s="222" t="e">
        <f>VLOOKUP(AO545,'Price list'!AO:AP,2,FALSE)</f>
        <v>#N/A</v>
      </c>
      <c r="AQ545" s="222" t="str">
        <f t="shared" si="112"/>
        <v/>
      </c>
      <c r="AR545" s="222" t="str">
        <f t="shared" si="113"/>
        <v/>
      </c>
      <c r="AS545" s="665" t="str">
        <f t="shared" si="114"/>
        <v/>
      </c>
      <c r="AT545" s="665">
        <f>SUM($AS$1:AS545)</f>
        <v>7</v>
      </c>
      <c r="AU545" s="665" t="s">
        <v>810</v>
      </c>
      <c r="AV545" s="665">
        <f t="shared" si="106"/>
        <v>0</v>
      </c>
      <c r="AW545" s="666">
        <v>0</v>
      </c>
      <c r="AX545" s="665">
        <v>565</v>
      </c>
      <c r="AY545" s="665">
        <v>545</v>
      </c>
      <c r="AZ545" s="222" t="str">
        <f t="shared" si="115"/>
        <v/>
      </c>
      <c r="BA545" s="222" t="e">
        <f>VLOOKUP(AZ545,'Price list'!AM:AN,2,FALSE)</f>
        <v>#N/A</v>
      </c>
      <c r="BB545" s="222" t="str">
        <f>IF(ISERROR(VLOOKUP(BA545,'Commande Export 2023'!AC:AG,5,FALSE)),"",VLOOKUP(BA545,'Commande Export 2023'!AC:AG,5,FALSE))</f>
        <v/>
      </c>
      <c r="BC545" s="222" t="str">
        <f t="shared" si="116"/>
        <v>Ouest Batteries</v>
      </c>
    </row>
    <row r="546" spans="28:55" x14ac:dyDescent="0.35">
      <c r="AB546" s="245" t="s">
        <v>1169</v>
      </c>
      <c r="AH546" s="232" t="s">
        <v>811</v>
      </c>
      <c r="AI546" s="222" t="str">
        <f t="shared" si="107"/>
        <v>Commande 4</v>
      </c>
      <c r="AJ546" s="222" t="str">
        <f t="shared" si="108"/>
        <v>P0546</v>
      </c>
      <c r="AK546" s="222" t="e">
        <f>'Commande Export 2023'!AF547</f>
        <v>#N/A</v>
      </c>
      <c r="AL546" s="222" t="str">
        <f t="shared" si="109"/>
        <v>Ouest BatteriesCommande 4</v>
      </c>
      <c r="AM546" s="222" t="e">
        <f>VLOOKUP(AL546,'Commande Export 2023'!AC:AF,4,FALSE)</f>
        <v>#N/A</v>
      </c>
      <c r="AN546" s="222" t="e">
        <f t="shared" si="110"/>
        <v>#N/A</v>
      </c>
      <c r="AO546" s="222" t="str">
        <f t="shared" si="111"/>
        <v/>
      </c>
      <c r="AP546" s="222" t="e">
        <f>VLOOKUP(AO546,'Price list'!AO:AP,2,FALSE)</f>
        <v>#N/A</v>
      </c>
      <c r="AQ546" s="222" t="str">
        <f t="shared" si="112"/>
        <v/>
      </c>
      <c r="AR546" s="222" t="str">
        <f t="shared" si="113"/>
        <v/>
      </c>
      <c r="AS546" s="665" t="str">
        <f t="shared" si="114"/>
        <v/>
      </c>
      <c r="AT546" s="665">
        <f>SUM($AS$1:AS546)</f>
        <v>7</v>
      </c>
      <c r="AU546" s="665" t="s">
        <v>811</v>
      </c>
      <c r="AV546" s="665">
        <f t="shared" si="106"/>
        <v>0</v>
      </c>
      <c r="AW546" s="666">
        <v>0</v>
      </c>
      <c r="AX546" s="665">
        <v>566</v>
      </c>
      <c r="AY546" s="665">
        <v>546</v>
      </c>
      <c r="AZ546" s="222" t="str">
        <f t="shared" si="115"/>
        <v/>
      </c>
      <c r="BA546" s="222" t="e">
        <f>VLOOKUP(AZ546,'Price list'!AM:AN,2,FALSE)</f>
        <v>#N/A</v>
      </c>
      <c r="BB546" s="222" t="str">
        <f>IF(ISERROR(VLOOKUP(BA546,'Commande Export 2023'!AC:AG,5,FALSE)),"",VLOOKUP(BA546,'Commande Export 2023'!AC:AG,5,FALSE))</f>
        <v/>
      </c>
      <c r="BC546" s="222" t="str">
        <f t="shared" si="116"/>
        <v>Ouest Batteries</v>
      </c>
    </row>
    <row r="547" spans="28:55" x14ac:dyDescent="0.35">
      <c r="AB547" s="245" t="s">
        <v>1169</v>
      </c>
      <c r="AH547" s="232" t="s">
        <v>812</v>
      </c>
      <c r="AI547" s="222" t="str">
        <f t="shared" si="107"/>
        <v>Commande 4</v>
      </c>
      <c r="AJ547" s="222" t="str">
        <f t="shared" si="108"/>
        <v>P0547</v>
      </c>
      <c r="AK547" s="222" t="e">
        <f>'Commande Export 2023'!AF548</f>
        <v>#N/A</v>
      </c>
      <c r="AL547" s="222" t="str">
        <f t="shared" si="109"/>
        <v>Ouest BatteriesCommande 4</v>
      </c>
      <c r="AM547" s="222" t="e">
        <f>VLOOKUP(AL547,'Commande Export 2023'!AC:AF,4,FALSE)</f>
        <v>#N/A</v>
      </c>
      <c r="AN547" s="222" t="e">
        <f t="shared" si="110"/>
        <v>#N/A</v>
      </c>
      <c r="AO547" s="222" t="str">
        <f t="shared" si="111"/>
        <v/>
      </c>
      <c r="AP547" s="222" t="e">
        <f>VLOOKUP(AO547,'Price list'!AO:AP,2,FALSE)</f>
        <v>#N/A</v>
      </c>
      <c r="AQ547" s="222" t="str">
        <f t="shared" si="112"/>
        <v/>
      </c>
      <c r="AR547" s="222" t="str">
        <f t="shared" si="113"/>
        <v/>
      </c>
      <c r="AS547" s="665" t="str">
        <f t="shared" si="114"/>
        <v/>
      </c>
      <c r="AT547" s="665">
        <f>SUM($AS$1:AS547)</f>
        <v>7</v>
      </c>
      <c r="AU547" s="665" t="s">
        <v>812</v>
      </c>
      <c r="AV547" s="665">
        <f t="shared" si="106"/>
        <v>0</v>
      </c>
      <c r="AW547" s="666">
        <v>0</v>
      </c>
      <c r="AX547" s="665">
        <v>567</v>
      </c>
      <c r="AY547" s="665">
        <v>547</v>
      </c>
      <c r="AZ547" s="222" t="str">
        <f t="shared" si="115"/>
        <v/>
      </c>
      <c r="BA547" s="222" t="e">
        <f>VLOOKUP(AZ547,'Price list'!AM:AN,2,FALSE)</f>
        <v>#N/A</v>
      </c>
      <c r="BB547" s="222" t="str">
        <f>IF(ISERROR(VLOOKUP(BA547,'Commande Export 2023'!AC:AG,5,FALSE)),"",VLOOKUP(BA547,'Commande Export 2023'!AC:AG,5,FALSE))</f>
        <v/>
      </c>
      <c r="BC547" s="222" t="str">
        <f t="shared" si="116"/>
        <v>Ouest Batteries</v>
      </c>
    </row>
    <row r="548" spans="28:55" x14ac:dyDescent="0.35">
      <c r="AB548" s="245" t="s">
        <v>1169</v>
      </c>
      <c r="AH548" s="232" t="s">
        <v>813</v>
      </c>
      <c r="AI548" s="222" t="str">
        <f t="shared" si="107"/>
        <v>Commande 4</v>
      </c>
      <c r="AJ548" s="222" t="str">
        <f t="shared" si="108"/>
        <v>P0548</v>
      </c>
      <c r="AK548" s="222" t="e">
        <f>'Commande Export 2023'!AF549</f>
        <v>#N/A</v>
      </c>
      <c r="AL548" s="222" t="str">
        <f t="shared" si="109"/>
        <v>Ouest BatteriesCommande 4</v>
      </c>
      <c r="AM548" s="222" t="e">
        <f>VLOOKUP(AL548,'Commande Export 2023'!AC:AF,4,FALSE)</f>
        <v>#N/A</v>
      </c>
      <c r="AN548" s="222" t="e">
        <f t="shared" si="110"/>
        <v>#N/A</v>
      </c>
      <c r="AO548" s="222" t="str">
        <f t="shared" si="111"/>
        <v/>
      </c>
      <c r="AP548" s="222" t="e">
        <f>VLOOKUP(AO548,'Price list'!AO:AP,2,FALSE)</f>
        <v>#N/A</v>
      </c>
      <c r="AQ548" s="222" t="str">
        <f t="shared" si="112"/>
        <v/>
      </c>
      <c r="AR548" s="222" t="str">
        <f t="shared" si="113"/>
        <v/>
      </c>
      <c r="AS548" s="665" t="str">
        <f t="shared" si="114"/>
        <v/>
      </c>
      <c r="AT548" s="665">
        <f>SUM($AS$1:AS548)</f>
        <v>7</v>
      </c>
      <c r="AU548" s="665" t="s">
        <v>813</v>
      </c>
      <c r="AV548" s="665">
        <f t="shared" si="106"/>
        <v>0</v>
      </c>
      <c r="AW548" s="666">
        <v>0</v>
      </c>
      <c r="AX548" s="665">
        <v>568</v>
      </c>
      <c r="AY548" s="665">
        <v>548</v>
      </c>
      <c r="AZ548" s="222" t="str">
        <f t="shared" si="115"/>
        <v/>
      </c>
      <c r="BA548" s="222" t="e">
        <f>VLOOKUP(AZ548,'Price list'!AM:AN,2,FALSE)</f>
        <v>#N/A</v>
      </c>
      <c r="BB548" s="222" t="str">
        <f>IF(ISERROR(VLOOKUP(BA548,'Commande Export 2023'!AC:AG,5,FALSE)),"",VLOOKUP(BA548,'Commande Export 2023'!AC:AG,5,FALSE))</f>
        <v/>
      </c>
      <c r="BC548" s="222" t="str">
        <f t="shared" si="116"/>
        <v>Ouest Batteries</v>
      </c>
    </row>
    <row r="549" spans="28:55" x14ac:dyDescent="0.35">
      <c r="AB549" s="245" t="s">
        <v>1169</v>
      </c>
      <c r="AH549" s="232" t="s">
        <v>814</v>
      </c>
      <c r="AI549" s="222" t="str">
        <f t="shared" si="107"/>
        <v>Commande 4</v>
      </c>
      <c r="AJ549" s="222" t="str">
        <f t="shared" si="108"/>
        <v>P0549</v>
      </c>
      <c r="AK549" s="222" t="e">
        <f>'Commande Export 2023'!AF550</f>
        <v>#N/A</v>
      </c>
      <c r="AL549" s="222" t="str">
        <f t="shared" si="109"/>
        <v>Ouest BatteriesCommande 4</v>
      </c>
      <c r="AM549" s="222" t="e">
        <f>VLOOKUP(AL549,'Commande Export 2023'!AC:AF,4,FALSE)</f>
        <v>#N/A</v>
      </c>
      <c r="AN549" s="222" t="e">
        <f t="shared" si="110"/>
        <v>#N/A</v>
      </c>
      <c r="AO549" s="222" t="str">
        <f t="shared" si="111"/>
        <v/>
      </c>
      <c r="AP549" s="222" t="e">
        <f>VLOOKUP(AO549,'Price list'!AO:AP,2,FALSE)</f>
        <v>#N/A</v>
      </c>
      <c r="AQ549" s="222" t="str">
        <f t="shared" si="112"/>
        <v/>
      </c>
      <c r="AR549" s="222" t="str">
        <f t="shared" si="113"/>
        <v/>
      </c>
      <c r="AS549" s="665" t="str">
        <f t="shared" si="114"/>
        <v/>
      </c>
      <c r="AT549" s="665">
        <f>SUM($AS$1:AS549)</f>
        <v>7</v>
      </c>
      <c r="AU549" s="665" t="s">
        <v>814</v>
      </c>
      <c r="AV549" s="665">
        <f t="shared" si="106"/>
        <v>0</v>
      </c>
      <c r="AW549" s="666">
        <v>0</v>
      </c>
      <c r="AX549" s="665">
        <v>569</v>
      </c>
      <c r="AY549" s="665">
        <v>549</v>
      </c>
      <c r="AZ549" s="222" t="str">
        <f t="shared" si="115"/>
        <v/>
      </c>
      <c r="BA549" s="222" t="e">
        <f>VLOOKUP(AZ549,'Price list'!AM:AN,2,FALSE)</f>
        <v>#N/A</v>
      </c>
      <c r="BB549" s="222" t="str">
        <f>IF(ISERROR(VLOOKUP(BA549,'Commande Export 2023'!AC:AG,5,FALSE)),"",VLOOKUP(BA549,'Commande Export 2023'!AC:AG,5,FALSE))</f>
        <v/>
      </c>
      <c r="BC549" s="222" t="str">
        <f t="shared" si="116"/>
        <v>Ouest Batteries</v>
      </c>
    </row>
    <row r="550" spans="28:55" x14ac:dyDescent="0.35">
      <c r="AB550" s="245" t="s">
        <v>1169</v>
      </c>
      <c r="AH550" s="232" t="s">
        <v>815</v>
      </c>
      <c r="AI550" s="222" t="str">
        <f t="shared" si="107"/>
        <v>Commande 4</v>
      </c>
      <c r="AJ550" s="222" t="str">
        <f t="shared" si="108"/>
        <v>P0550</v>
      </c>
      <c r="AK550" s="222" t="e">
        <f>'Commande Export 2023'!AF551</f>
        <v>#N/A</v>
      </c>
      <c r="AL550" s="222" t="str">
        <f t="shared" si="109"/>
        <v>Ouest BatteriesCommande 4</v>
      </c>
      <c r="AM550" s="222" t="e">
        <f>VLOOKUP(AL550,'Commande Export 2023'!AC:AF,4,FALSE)</f>
        <v>#N/A</v>
      </c>
      <c r="AN550" s="222" t="e">
        <f t="shared" si="110"/>
        <v>#N/A</v>
      </c>
      <c r="AO550" s="222" t="str">
        <f t="shared" si="111"/>
        <v/>
      </c>
      <c r="AP550" s="222" t="e">
        <f>VLOOKUP(AO550,'Price list'!AO:AP,2,FALSE)</f>
        <v>#N/A</v>
      </c>
      <c r="AQ550" s="222" t="str">
        <f t="shared" si="112"/>
        <v/>
      </c>
      <c r="AR550" s="222" t="str">
        <f t="shared" si="113"/>
        <v/>
      </c>
      <c r="AS550" s="665" t="str">
        <f t="shared" si="114"/>
        <v/>
      </c>
      <c r="AT550" s="665">
        <f>SUM($AS$1:AS550)</f>
        <v>7</v>
      </c>
      <c r="AU550" s="665" t="s">
        <v>815</v>
      </c>
      <c r="AV550" s="665">
        <f t="shared" si="106"/>
        <v>0</v>
      </c>
      <c r="AW550" s="666">
        <v>0</v>
      </c>
      <c r="AX550" s="665">
        <v>570</v>
      </c>
      <c r="AY550" s="665">
        <v>550</v>
      </c>
      <c r="AZ550" s="222" t="str">
        <f t="shared" si="115"/>
        <v/>
      </c>
      <c r="BA550" s="222" t="e">
        <f>VLOOKUP(AZ550,'Price list'!AM:AN,2,FALSE)</f>
        <v>#N/A</v>
      </c>
      <c r="BB550" s="222" t="str">
        <f>IF(ISERROR(VLOOKUP(BA550,'Commande Export 2023'!AC:AG,5,FALSE)),"",VLOOKUP(BA550,'Commande Export 2023'!AC:AG,5,FALSE))</f>
        <v/>
      </c>
      <c r="BC550" s="222" t="str">
        <f t="shared" si="116"/>
        <v>Ouest Batteries</v>
      </c>
    </row>
    <row r="551" spans="28:55" x14ac:dyDescent="0.35">
      <c r="AB551" s="245" t="s">
        <v>1169</v>
      </c>
      <c r="AH551" s="232" t="s">
        <v>816</v>
      </c>
      <c r="AI551" s="222" t="str">
        <f t="shared" si="107"/>
        <v>Commande 4</v>
      </c>
      <c r="AJ551" s="222" t="str">
        <f t="shared" si="108"/>
        <v>P0551</v>
      </c>
      <c r="AK551" s="222" t="e">
        <f>'Commande Export 2023'!AF552</f>
        <v>#N/A</v>
      </c>
      <c r="AL551" s="222" t="str">
        <f t="shared" si="109"/>
        <v>Ouest BatteriesCommande 4</v>
      </c>
      <c r="AM551" s="222" t="e">
        <f>VLOOKUP(AL551,'Commande Export 2023'!AC:AF,4,FALSE)</f>
        <v>#N/A</v>
      </c>
      <c r="AN551" s="222" t="e">
        <f t="shared" si="110"/>
        <v>#N/A</v>
      </c>
      <c r="AO551" s="222" t="str">
        <f t="shared" si="111"/>
        <v/>
      </c>
      <c r="AP551" s="222" t="e">
        <f>VLOOKUP(AO551,'Price list'!AO:AP,2,FALSE)</f>
        <v>#N/A</v>
      </c>
      <c r="AQ551" s="222" t="str">
        <f t="shared" si="112"/>
        <v/>
      </c>
      <c r="AR551" s="222" t="str">
        <f t="shared" si="113"/>
        <v/>
      </c>
      <c r="AS551" s="665" t="str">
        <f t="shared" si="114"/>
        <v/>
      </c>
      <c r="AT551" s="665">
        <f>SUM($AS$1:AS551)</f>
        <v>7</v>
      </c>
      <c r="AU551" s="665" t="s">
        <v>816</v>
      </c>
      <c r="AV551" s="665">
        <f t="shared" si="106"/>
        <v>0</v>
      </c>
      <c r="AW551" s="666">
        <v>0</v>
      </c>
      <c r="AX551" s="665">
        <v>571</v>
      </c>
      <c r="AY551" s="665">
        <v>551</v>
      </c>
      <c r="AZ551" s="222" t="str">
        <f t="shared" si="115"/>
        <v/>
      </c>
      <c r="BA551" s="222" t="e">
        <f>VLOOKUP(AZ551,'Price list'!AM:AN,2,FALSE)</f>
        <v>#N/A</v>
      </c>
      <c r="BB551" s="222" t="str">
        <f>IF(ISERROR(VLOOKUP(BA551,'Commande Export 2023'!AC:AG,5,FALSE)),"",VLOOKUP(BA551,'Commande Export 2023'!AC:AG,5,FALSE))</f>
        <v/>
      </c>
      <c r="BC551" s="222" t="str">
        <f t="shared" si="116"/>
        <v>Ouest Batteries</v>
      </c>
    </row>
    <row r="552" spans="28:55" x14ac:dyDescent="0.35">
      <c r="AB552" s="245" t="s">
        <v>1169</v>
      </c>
      <c r="AH552" s="232" t="s">
        <v>817</v>
      </c>
      <c r="AI552" s="222" t="str">
        <f t="shared" si="107"/>
        <v>Commande 4</v>
      </c>
      <c r="AJ552" s="222" t="str">
        <f t="shared" si="108"/>
        <v>P0552</v>
      </c>
      <c r="AK552" s="222" t="e">
        <f>'Commande Export 2023'!AF553</f>
        <v>#N/A</v>
      </c>
      <c r="AL552" s="222" t="str">
        <f t="shared" si="109"/>
        <v>Ouest BatteriesCommande 4</v>
      </c>
      <c r="AM552" s="222" t="e">
        <f>VLOOKUP(AL552,'Commande Export 2023'!AC:AF,4,FALSE)</f>
        <v>#N/A</v>
      </c>
      <c r="AN552" s="222" t="e">
        <f t="shared" si="110"/>
        <v>#N/A</v>
      </c>
      <c r="AO552" s="222" t="str">
        <f t="shared" si="111"/>
        <v/>
      </c>
      <c r="AP552" s="222" t="e">
        <f>VLOOKUP(AO552,'Price list'!AO:AP,2,FALSE)</f>
        <v>#N/A</v>
      </c>
      <c r="AQ552" s="222" t="str">
        <f t="shared" si="112"/>
        <v/>
      </c>
      <c r="AR552" s="222" t="str">
        <f t="shared" si="113"/>
        <v/>
      </c>
      <c r="AS552" s="665" t="str">
        <f t="shared" si="114"/>
        <v/>
      </c>
      <c r="AT552" s="665">
        <f>SUM($AS$1:AS552)</f>
        <v>7</v>
      </c>
      <c r="AU552" s="665" t="s">
        <v>817</v>
      </c>
      <c r="AV552" s="665">
        <f t="shared" si="106"/>
        <v>0</v>
      </c>
      <c r="AW552" s="666">
        <v>0</v>
      </c>
      <c r="AX552" s="665">
        <v>572</v>
      </c>
      <c r="AY552" s="665">
        <v>552</v>
      </c>
      <c r="AZ552" s="222" t="str">
        <f t="shared" si="115"/>
        <v/>
      </c>
      <c r="BA552" s="222" t="e">
        <f>VLOOKUP(AZ552,'Price list'!AM:AN,2,FALSE)</f>
        <v>#N/A</v>
      </c>
      <c r="BB552" s="222" t="str">
        <f>IF(ISERROR(VLOOKUP(BA552,'Commande Export 2023'!AC:AG,5,FALSE)),"",VLOOKUP(BA552,'Commande Export 2023'!AC:AG,5,FALSE))</f>
        <v/>
      </c>
      <c r="BC552" s="222" t="str">
        <f t="shared" si="116"/>
        <v>Ouest Batteries</v>
      </c>
    </row>
    <row r="553" spans="28:55" x14ac:dyDescent="0.35">
      <c r="AB553" s="245" t="s">
        <v>1169</v>
      </c>
      <c r="AH553" s="232" t="s">
        <v>818</v>
      </c>
      <c r="AI553" s="222" t="str">
        <f t="shared" si="107"/>
        <v>Commande 4</v>
      </c>
      <c r="AJ553" s="222" t="str">
        <f t="shared" si="108"/>
        <v>P0553</v>
      </c>
      <c r="AK553" s="222" t="e">
        <f>'Commande Export 2023'!AF554</f>
        <v>#N/A</v>
      </c>
      <c r="AL553" s="222" t="str">
        <f t="shared" si="109"/>
        <v>Ouest BatteriesCommande 4</v>
      </c>
      <c r="AM553" s="222" t="e">
        <f>VLOOKUP(AL553,'Commande Export 2023'!AC:AF,4,FALSE)</f>
        <v>#N/A</v>
      </c>
      <c r="AN553" s="222" t="e">
        <f t="shared" si="110"/>
        <v>#N/A</v>
      </c>
      <c r="AO553" s="222" t="str">
        <f t="shared" si="111"/>
        <v/>
      </c>
      <c r="AP553" s="222" t="e">
        <f>VLOOKUP(AO553,'Price list'!AO:AP,2,FALSE)</f>
        <v>#N/A</v>
      </c>
      <c r="AQ553" s="222" t="str">
        <f t="shared" si="112"/>
        <v/>
      </c>
      <c r="AR553" s="222" t="str">
        <f t="shared" si="113"/>
        <v/>
      </c>
      <c r="AS553" s="665" t="str">
        <f t="shared" si="114"/>
        <v/>
      </c>
      <c r="AT553" s="665">
        <f>SUM($AS$1:AS553)</f>
        <v>7</v>
      </c>
      <c r="AU553" s="665" t="s">
        <v>818</v>
      </c>
      <c r="AV553" s="665">
        <f t="shared" si="106"/>
        <v>0</v>
      </c>
      <c r="AW553" s="666">
        <v>0</v>
      </c>
      <c r="AX553" s="665">
        <v>573</v>
      </c>
      <c r="AY553" s="665">
        <v>553</v>
      </c>
      <c r="AZ553" s="222" t="str">
        <f t="shared" si="115"/>
        <v/>
      </c>
      <c r="BA553" s="222" t="e">
        <f>VLOOKUP(AZ553,'Price list'!AM:AN,2,FALSE)</f>
        <v>#N/A</v>
      </c>
      <c r="BB553" s="222" t="str">
        <f>IF(ISERROR(VLOOKUP(BA553,'Commande Export 2023'!AC:AG,5,FALSE)),"",VLOOKUP(BA553,'Commande Export 2023'!AC:AG,5,FALSE))</f>
        <v/>
      </c>
      <c r="BC553" s="222" t="str">
        <f t="shared" si="116"/>
        <v>Ouest Batteries</v>
      </c>
    </row>
    <row r="554" spans="28:55" x14ac:dyDescent="0.35">
      <c r="AB554" s="245" t="s">
        <v>1169</v>
      </c>
      <c r="AH554" s="232" t="s">
        <v>819</v>
      </c>
      <c r="AI554" s="222" t="str">
        <f t="shared" si="107"/>
        <v>Commande 4</v>
      </c>
      <c r="AJ554" s="222" t="str">
        <f t="shared" si="108"/>
        <v>P0554</v>
      </c>
      <c r="AK554" s="222" t="e">
        <f>'Commande Export 2023'!AF555</f>
        <v>#N/A</v>
      </c>
      <c r="AL554" s="222" t="str">
        <f t="shared" si="109"/>
        <v>Ouest BatteriesCommande 4</v>
      </c>
      <c r="AM554" s="222" t="e">
        <f>VLOOKUP(AL554,'Commande Export 2023'!AC:AF,4,FALSE)</f>
        <v>#N/A</v>
      </c>
      <c r="AN554" s="222" t="e">
        <f t="shared" si="110"/>
        <v>#N/A</v>
      </c>
      <c r="AO554" s="222" t="str">
        <f t="shared" si="111"/>
        <v/>
      </c>
      <c r="AP554" s="222" t="e">
        <f>VLOOKUP(AO554,'Price list'!AO:AP,2,FALSE)</f>
        <v>#N/A</v>
      </c>
      <c r="AQ554" s="222" t="str">
        <f t="shared" si="112"/>
        <v/>
      </c>
      <c r="AR554" s="222" t="str">
        <f t="shared" si="113"/>
        <v/>
      </c>
      <c r="AS554" s="665" t="str">
        <f t="shared" si="114"/>
        <v/>
      </c>
      <c r="AT554" s="665">
        <f>SUM($AS$1:AS554)</f>
        <v>7</v>
      </c>
      <c r="AU554" s="665" t="s">
        <v>819</v>
      </c>
      <c r="AV554" s="665">
        <f t="shared" si="106"/>
        <v>0</v>
      </c>
      <c r="AW554" s="666">
        <v>0</v>
      </c>
      <c r="AX554" s="665">
        <v>574</v>
      </c>
      <c r="AY554" s="665">
        <v>554</v>
      </c>
      <c r="AZ554" s="222" t="str">
        <f t="shared" si="115"/>
        <v/>
      </c>
      <c r="BA554" s="222" t="e">
        <f>VLOOKUP(AZ554,'Price list'!AM:AN,2,FALSE)</f>
        <v>#N/A</v>
      </c>
      <c r="BB554" s="222" t="str">
        <f>IF(ISERROR(VLOOKUP(BA554,'Commande Export 2023'!AC:AG,5,FALSE)),"",VLOOKUP(BA554,'Commande Export 2023'!AC:AG,5,FALSE))</f>
        <v/>
      </c>
      <c r="BC554" s="222" t="str">
        <f t="shared" si="116"/>
        <v>Ouest Batteries</v>
      </c>
    </row>
    <row r="555" spans="28:55" x14ac:dyDescent="0.35">
      <c r="AB555" s="245" t="s">
        <v>1169</v>
      </c>
      <c r="AH555" s="232" t="s">
        <v>820</v>
      </c>
      <c r="AI555" s="222" t="str">
        <f t="shared" si="107"/>
        <v>Commande 4</v>
      </c>
      <c r="AJ555" s="222" t="str">
        <f t="shared" si="108"/>
        <v>P0555</v>
      </c>
      <c r="AK555" s="222" t="e">
        <f>'Commande Export 2023'!AF556</f>
        <v>#N/A</v>
      </c>
      <c r="AL555" s="222" t="str">
        <f t="shared" si="109"/>
        <v>Ouest BatteriesCommande 4</v>
      </c>
      <c r="AM555" s="222" t="e">
        <f>VLOOKUP(AL555,'Commande Export 2023'!AC:AF,4,FALSE)</f>
        <v>#N/A</v>
      </c>
      <c r="AN555" s="222" t="e">
        <f t="shared" si="110"/>
        <v>#N/A</v>
      </c>
      <c r="AO555" s="222" t="str">
        <f t="shared" si="111"/>
        <v/>
      </c>
      <c r="AP555" s="222" t="e">
        <f>VLOOKUP(AO555,'Price list'!AO:AP,2,FALSE)</f>
        <v>#N/A</v>
      </c>
      <c r="AQ555" s="222" t="str">
        <f t="shared" si="112"/>
        <v/>
      </c>
      <c r="AR555" s="222" t="str">
        <f t="shared" si="113"/>
        <v/>
      </c>
      <c r="AS555" s="665" t="str">
        <f t="shared" si="114"/>
        <v/>
      </c>
      <c r="AT555" s="665">
        <f>SUM($AS$1:AS555)</f>
        <v>7</v>
      </c>
      <c r="AU555" s="665" t="s">
        <v>820</v>
      </c>
      <c r="AV555" s="665">
        <f t="shared" si="106"/>
        <v>0</v>
      </c>
      <c r="AW555" s="666">
        <v>0</v>
      </c>
      <c r="AX555" s="665">
        <v>575</v>
      </c>
      <c r="AY555" s="665">
        <v>555</v>
      </c>
      <c r="AZ555" s="222" t="str">
        <f t="shared" si="115"/>
        <v/>
      </c>
      <c r="BA555" s="222" t="e">
        <f>VLOOKUP(AZ555,'Price list'!AM:AN,2,FALSE)</f>
        <v>#N/A</v>
      </c>
      <c r="BB555" s="222" t="str">
        <f>IF(ISERROR(VLOOKUP(BA555,'Commande Export 2023'!AC:AG,5,FALSE)),"",VLOOKUP(BA555,'Commande Export 2023'!AC:AG,5,FALSE))</f>
        <v/>
      </c>
      <c r="BC555" s="222" t="str">
        <f t="shared" si="116"/>
        <v>Ouest Batteries</v>
      </c>
    </row>
    <row r="556" spans="28:55" x14ac:dyDescent="0.35">
      <c r="AB556" s="245" t="s">
        <v>1169</v>
      </c>
      <c r="AH556" s="232" t="s">
        <v>821</v>
      </c>
      <c r="AI556" s="222" t="str">
        <f t="shared" si="107"/>
        <v>Commande 4</v>
      </c>
      <c r="AJ556" s="222" t="str">
        <f t="shared" si="108"/>
        <v>P0556</v>
      </c>
      <c r="AK556" s="222" t="e">
        <f>'Commande Export 2023'!AF557</f>
        <v>#N/A</v>
      </c>
      <c r="AL556" s="222" t="str">
        <f t="shared" si="109"/>
        <v>Ouest BatteriesCommande 4</v>
      </c>
      <c r="AM556" s="222" t="e">
        <f>VLOOKUP(AL556,'Commande Export 2023'!AC:AF,4,FALSE)</f>
        <v>#N/A</v>
      </c>
      <c r="AN556" s="222" t="e">
        <f t="shared" si="110"/>
        <v>#N/A</v>
      </c>
      <c r="AO556" s="222" t="str">
        <f t="shared" si="111"/>
        <v/>
      </c>
      <c r="AP556" s="222" t="e">
        <f>VLOOKUP(AO556,'Price list'!AO:AP,2,FALSE)</f>
        <v>#N/A</v>
      </c>
      <c r="AQ556" s="222" t="str">
        <f t="shared" si="112"/>
        <v/>
      </c>
      <c r="AR556" s="222" t="str">
        <f t="shared" si="113"/>
        <v/>
      </c>
      <c r="AS556" s="665" t="str">
        <f t="shared" si="114"/>
        <v/>
      </c>
      <c r="AT556" s="665">
        <f>SUM($AS$1:AS556)</f>
        <v>7</v>
      </c>
      <c r="AU556" s="665" t="s">
        <v>821</v>
      </c>
      <c r="AV556" s="665">
        <f t="shared" si="106"/>
        <v>0</v>
      </c>
      <c r="AW556" s="666">
        <v>0</v>
      </c>
      <c r="AX556" s="665">
        <v>576</v>
      </c>
      <c r="AY556" s="665">
        <v>556</v>
      </c>
      <c r="AZ556" s="222" t="str">
        <f t="shared" si="115"/>
        <v/>
      </c>
      <c r="BA556" s="222" t="e">
        <f>VLOOKUP(AZ556,'Price list'!AM:AN,2,FALSE)</f>
        <v>#N/A</v>
      </c>
      <c r="BB556" s="222" t="str">
        <f>IF(ISERROR(VLOOKUP(BA556,'Commande Export 2023'!AC:AG,5,FALSE)),"",VLOOKUP(BA556,'Commande Export 2023'!AC:AG,5,FALSE))</f>
        <v/>
      </c>
      <c r="BC556" s="222" t="str">
        <f t="shared" si="116"/>
        <v>Ouest Batteries</v>
      </c>
    </row>
    <row r="557" spans="28:55" x14ac:dyDescent="0.35">
      <c r="AB557" s="245" t="s">
        <v>1169</v>
      </c>
      <c r="AH557" s="232" t="s">
        <v>822</v>
      </c>
      <c r="AI557" s="222" t="str">
        <f t="shared" si="107"/>
        <v>Commande 4</v>
      </c>
      <c r="AJ557" s="222" t="str">
        <f t="shared" si="108"/>
        <v>P0557</v>
      </c>
      <c r="AK557" s="222" t="e">
        <f>'Commande Export 2023'!AF558</f>
        <v>#N/A</v>
      </c>
      <c r="AL557" s="222" t="str">
        <f t="shared" si="109"/>
        <v>Ouest BatteriesCommande 4</v>
      </c>
      <c r="AM557" s="222" t="e">
        <f>VLOOKUP(AL557,'Commande Export 2023'!AC:AF,4,FALSE)</f>
        <v>#N/A</v>
      </c>
      <c r="AN557" s="222" t="e">
        <f t="shared" si="110"/>
        <v>#N/A</v>
      </c>
      <c r="AO557" s="222" t="str">
        <f t="shared" si="111"/>
        <v/>
      </c>
      <c r="AP557" s="222" t="e">
        <f>VLOOKUP(AO557,'Price list'!AO:AP,2,FALSE)</f>
        <v>#N/A</v>
      </c>
      <c r="AQ557" s="222" t="str">
        <f t="shared" si="112"/>
        <v/>
      </c>
      <c r="AR557" s="222" t="str">
        <f t="shared" si="113"/>
        <v/>
      </c>
      <c r="AS557" s="665" t="str">
        <f t="shared" si="114"/>
        <v/>
      </c>
      <c r="AT557" s="665">
        <f>SUM($AS$1:AS557)</f>
        <v>7</v>
      </c>
      <c r="AU557" s="665" t="s">
        <v>822</v>
      </c>
      <c r="AV557" s="665">
        <f t="shared" si="106"/>
        <v>0</v>
      </c>
      <c r="AW557" s="666">
        <v>0</v>
      </c>
      <c r="AX557" s="665">
        <v>577</v>
      </c>
      <c r="AY557" s="665">
        <v>557</v>
      </c>
      <c r="AZ557" s="222" t="str">
        <f t="shared" si="115"/>
        <v/>
      </c>
      <c r="BA557" s="222" t="e">
        <f>VLOOKUP(AZ557,'Price list'!AM:AN,2,FALSE)</f>
        <v>#N/A</v>
      </c>
      <c r="BB557" s="222" t="str">
        <f>IF(ISERROR(VLOOKUP(BA557,'Commande Export 2023'!AC:AG,5,FALSE)),"",VLOOKUP(BA557,'Commande Export 2023'!AC:AG,5,FALSE))</f>
        <v/>
      </c>
      <c r="BC557" s="222" t="str">
        <f t="shared" si="116"/>
        <v>Ouest Batteries</v>
      </c>
    </row>
    <row r="558" spans="28:55" x14ac:dyDescent="0.35">
      <c r="AB558" s="245" t="s">
        <v>1169</v>
      </c>
      <c r="AH558" s="232" t="s">
        <v>823</v>
      </c>
      <c r="AI558" s="222" t="str">
        <f t="shared" si="107"/>
        <v>Commande 4</v>
      </c>
      <c r="AJ558" s="222" t="str">
        <f t="shared" si="108"/>
        <v>P0558</v>
      </c>
      <c r="AK558" s="222" t="e">
        <f>'Commande Export 2023'!AF559</f>
        <v>#N/A</v>
      </c>
      <c r="AL558" s="222" t="str">
        <f t="shared" si="109"/>
        <v>Ouest BatteriesCommande 4</v>
      </c>
      <c r="AM558" s="222" t="e">
        <f>VLOOKUP(AL558,'Commande Export 2023'!AC:AF,4,FALSE)</f>
        <v>#N/A</v>
      </c>
      <c r="AN558" s="222" t="e">
        <f t="shared" si="110"/>
        <v>#N/A</v>
      </c>
      <c r="AO558" s="222" t="str">
        <f t="shared" si="111"/>
        <v/>
      </c>
      <c r="AP558" s="222" t="e">
        <f>VLOOKUP(AO558,'Price list'!AO:AP,2,FALSE)</f>
        <v>#N/A</v>
      </c>
      <c r="AQ558" s="222" t="str">
        <f t="shared" si="112"/>
        <v/>
      </c>
      <c r="AR558" s="222" t="str">
        <f t="shared" si="113"/>
        <v/>
      </c>
      <c r="AS558" s="665" t="str">
        <f t="shared" si="114"/>
        <v/>
      </c>
      <c r="AT558" s="665">
        <f>SUM($AS$1:AS558)</f>
        <v>7</v>
      </c>
      <c r="AU558" s="665" t="s">
        <v>823</v>
      </c>
      <c r="AV558" s="665">
        <f t="shared" si="106"/>
        <v>0</v>
      </c>
      <c r="AW558" s="666">
        <v>0</v>
      </c>
      <c r="AX558" s="665">
        <v>578</v>
      </c>
      <c r="AY558" s="665">
        <v>558</v>
      </c>
      <c r="AZ558" s="222" t="str">
        <f t="shared" si="115"/>
        <v/>
      </c>
      <c r="BA558" s="222" t="e">
        <f>VLOOKUP(AZ558,'Price list'!AM:AN,2,FALSE)</f>
        <v>#N/A</v>
      </c>
      <c r="BB558" s="222" t="str">
        <f>IF(ISERROR(VLOOKUP(BA558,'Commande Export 2023'!AC:AG,5,FALSE)),"",VLOOKUP(BA558,'Commande Export 2023'!AC:AG,5,FALSE))</f>
        <v/>
      </c>
      <c r="BC558" s="222" t="str">
        <f t="shared" si="116"/>
        <v>Ouest Batteries</v>
      </c>
    </row>
    <row r="559" spans="28:55" x14ac:dyDescent="0.35">
      <c r="AB559" s="245" t="s">
        <v>1169</v>
      </c>
      <c r="AH559" s="232" t="s">
        <v>824</v>
      </c>
      <c r="AI559" s="222" t="str">
        <f t="shared" si="107"/>
        <v>Commande 4</v>
      </c>
      <c r="AJ559" s="222" t="str">
        <f t="shared" si="108"/>
        <v>P0559</v>
      </c>
      <c r="AK559" s="222" t="e">
        <f>'Commande Export 2023'!AF560</f>
        <v>#N/A</v>
      </c>
      <c r="AL559" s="222" t="str">
        <f t="shared" si="109"/>
        <v>Ouest BatteriesCommande 4</v>
      </c>
      <c r="AM559" s="222" t="e">
        <f>VLOOKUP(AL559,'Commande Export 2023'!AC:AF,4,FALSE)</f>
        <v>#N/A</v>
      </c>
      <c r="AN559" s="222" t="e">
        <f t="shared" si="110"/>
        <v>#N/A</v>
      </c>
      <c r="AO559" s="222" t="str">
        <f t="shared" si="111"/>
        <v/>
      </c>
      <c r="AP559" s="222" t="e">
        <f>VLOOKUP(AO559,'Price list'!AO:AP,2,FALSE)</f>
        <v>#N/A</v>
      </c>
      <c r="AQ559" s="222" t="str">
        <f t="shared" si="112"/>
        <v/>
      </c>
      <c r="AR559" s="222" t="str">
        <f t="shared" si="113"/>
        <v/>
      </c>
      <c r="AS559" s="665" t="str">
        <f t="shared" si="114"/>
        <v/>
      </c>
      <c r="AT559" s="665">
        <f>SUM($AS$1:AS559)</f>
        <v>7</v>
      </c>
      <c r="AU559" s="665" t="s">
        <v>824</v>
      </c>
      <c r="AV559" s="665">
        <f t="shared" si="106"/>
        <v>0</v>
      </c>
      <c r="AW559" s="666">
        <v>0</v>
      </c>
      <c r="AX559" s="665">
        <v>579</v>
      </c>
      <c r="AY559" s="665">
        <v>559</v>
      </c>
      <c r="AZ559" s="222" t="str">
        <f t="shared" si="115"/>
        <v/>
      </c>
      <c r="BA559" s="222" t="e">
        <f>VLOOKUP(AZ559,'Price list'!AM:AN,2,FALSE)</f>
        <v>#N/A</v>
      </c>
      <c r="BB559" s="222" t="str">
        <f>IF(ISERROR(VLOOKUP(BA559,'Commande Export 2023'!AC:AG,5,FALSE)),"",VLOOKUP(BA559,'Commande Export 2023'!AC:AG,5,FALSE))</f>
        <v/>
      </c>
      <c r="BC559" s="222" t="str">
        <f t="shared" si="116"/>
        <v>Ouest Batteries</v>
      </c>
    </row>
    <row r="560" spans="28:55" x14ac:dyDescent="0.35">
      <c r="AB560" s="245" t="s">
        <v>1169</v>
      </c>
      <c r="AH560" s="232" t="s">
        <v>825</v>
      </c>
      <c r="AI560" s="222" t="str">
        <f t="shared" si="107"/>
        <v>Commande 4</v>
      </c>
      <c r="AJ560" s="222" t="str">
        <f t="shared" si="108"/>
        <v>P0560</v>
      </c>
      <c r="AK560" s="222" t="e">
        <f>'Commande Export 2023'!AF561</f>
        <v>#N/A</v>
      </c>
      <c r="AL560" s="222" t="str">
        <f t="shared" si="109"/>
        <v>Ouest BatteriesCommande 4</v>
      </c>
      <c r="AM560" s="222" t="e">
        <f>VLOOKUP(AL560,'Commande Export 2023'!AC:AF,4,FALSE)</f>
        <v>#N/A</v>
      </c>
      <c r="AN560" s="222" t="e">
        <f t="shared" si="110"/>
        <v>#N/A</v>
      </c>
      <c r="AO560" s="222" t="str">
        <f t="shared" si="111"/>
        <v/>
      </c>
      <c r="AP560" s="222" t="e">
        <f>VLOOKUP(AO560,'Price list'!AO:AP,2,FALSE)</f>
        <v>#N/A</v>
      </c>
      <c r="AQ560" s="222" t="str">
        <f t="shared" si="112"/>
        <v/>
      </c>
      <c r="AR560" s="222" t="str">
        <f t="shared" si="113"/>
        <v/>
      </c>
      <c r="AS560" s="665" t="str">
        <f t="shared" si="114"/>
        <v/>
      </c>
      <c r="AT560" s="665">
        <f>SUM($AS$1:AS560)</f>
        <v>7</v>
      </c>
      <c r="AU560" s="665" t="s">
        <v>825</v>
      </c>
      <c r="AV560" s="665">
        <f t="shared" si="106"/>
        <v>0</v>
      </c>
      <c r="AW560" s="666">
        <v>0</v>
      </c>
      <c r="AX560" s="665">
        <v>580</v>
      </c>
      <c r="AY560" s="665">
        <v>560</v>
      </c>
      <c r="AZ560" s="222" t="str">
        <f t="shared" si="115"/>
        <v/>
      </c>
      <c r="BA560" s="222" t="e">
        <f>VLOOKUP(AZ560,'Price list'!AM:AN,2,FALSE)</f>
        <v>#N/A</v>
      </c>
      <c r="BB560" s="222" t="str">
        <f>IF(ISERROR(VLOOKUP(BA560,'Commande Export 2023'!AC:AG,5,FALSE)),"",VLOOKUP(BA560,'Commande Export 2023'!AC:AG,5,FALSE))</f>
        <v/>
      </c>
      <c r="BC560" s="222" t="str">
        <f t="shared" si="116"/>
        <v>Ouest Batteries</v>
      </c>
    </row>
    <row r="561" spans="28:55" x14ac:dyDescent="0.35">
      <c r="AB561" s="245" t="s">
        <v>1169</v>
      </c>
      <c r="AH561" s="232" t="s">
        <v>826</v>
      </c>
      <c r="AI561" s="222" t="str">
        <f t="shared" si="107"/>
        <v>Commande 4</v>
      </c>
      <c r="AJ561" s="222" t="str">
        <f t="shared" si="108"/>
        <v>P0561</v>
      </c>
      <c r="AK561" s="222" t="e">
        <f>'Commande Export 2023'!AF562</f>
        <v>#N/A</v>
      </c>
      <c r="AL561" s="222" t="str">
        <f t="shared" si="109"/>
        <v>Ouest BatteriesCommande 4</v>
      </c>
      <c r="AM561" s="222" t="e">
        <f>VLOOKUP(AL561,'Commande Export 2023'!AC:AF,4,FALSE)</f>
        <v>#N/A</v>
      </c>
      <c r="AN561" s="222" t="e">
        <f t="shared" si="110"/>
        <v>#N/A</v>
      </c>
      <c r="AO561" s="222" t="str">
        <f t="shared" si="111"/>
        <v/>
      </c>
      <c r="AP561" s="222" t="e">
        <f>VLOOKUP(AO561,'Price list'!AO:AP,2,FALSE)</f>
        <v>#N/A</v>
      </c>
      <c r="AQ561" s="222" t="str">
        <f t="shared" si="112"/>
        <v/>
      </c>
      <c r="AR561" s="222" t="str">
        <f t="shared" si="113"/>
        <v/>
      </c>
      <c r="AS561" s="665" t="str">
        <f t="shared" si="114"/>
        <v/>
      </c>
      <c r="AT561" s="665">
        <f>SUM($AS$1:AS561)</f>
        <v>7</v>
      </c>
      <c r="AU561" s="665" t="s">
        <v>826</v>
      </c>
      <c r="AV561" s="665">
        <f t="shared" si="106"/>
        <v>0</v>
      </c>
      <c r="AW561" s="666">
        <v>0</v>
      </c>
      <c r="AX561" s="665">
        <v>581</v>
      </c>
      <c r="AY561" s="665">
        <v>561</v>
      </c>
      <c r="AZ561" s="222" t="str">
        <f t="shared" si="115"/>
        <v/>
      </c>
      <c r="BA561" s="222" t="e">
        <f>VLOOKUP(AZ561,'Price list'!AM:AN,2,FALSE)</f>
        <v>#N/A</v>
      </c>
      <c r="BB561" s="222" t="str">
        <f>IF(ISERROR(VLOOKUP(BA561,'Commande Export 2023'!AC:AG,5,FALSE)),"",VLOOKUP(BA561,'Commande Export 2023'!AC:AG,5,FALSE))</f>
        <v/>
      </c>
      <c r="BC561" s="222" t="str">
        <f t="shared" si="116"/>
        <v>Ouest Batteries</v>
      </c>
    </row>
    <row r="562" spans="28:55" x14ac:dyDescent="0.35">
      <c r="AB562" s="245" t="s">
        <v>1169</v>
      </c>
      <c r="AH562" s="232" t="s">
        <v>827</v>
      </c>
      <c r="AI562" s="222" t="str">
        <f t="shared" si="107"/>
        <v>Commande 4</v>
      </c>
      <c r="AJ562" s="222" t="str">
        <f t="shared" si="108"/>
        <v>P0562</v>
      </c>
      <c r="AK562" s="222" t="e">
        <f>'Commande Export 2023'!AF563</f>
        <v>#N/A</v>
      </c>
      <c r="AL562" s="222" t="str">
        <f t="shared" si="109"/>
        <v>Ouest BatteriesCommande 4</v>
      </c>
      <c r="AM562" s="222" t="e">
        <f>VLOOKUP(AL562,'Commande Export 2023'!AC:AF,4,FALSE)</f>
        <v>#N/A</v>
      </c>
      <c r="AN562" s="222" t="e">
        <f t="shared" si="110"/>
        <v>#N/A</v>
      </c>
      <c r="AO562" s="222" t="str">
        <f t="shared" si="111"/>
        <v/>
      </c>
      <c r="AP562" s="222" t="e">
        <f>VLOOKUP(AO562,'Price list'!AO:AP,2,FALSE)</f>
        <v>#N/A</v>
      </c>
      <c r="AQ562" s="222" t="str">
        <f t="shared" si="112"/>
        <v/>
      </c>
      <c r="AR562" s="222" t="str">
        <f t="shared" si="113"/>
        <v/>
      </c>
      <c r="AS562" s="665" t="str">
        <f t="shared" si="114"/>
        <v/>
      </c>
      <c r="AT562" s="665">
        <f>SUM($AS$1:AS562)</f>
        <v>7</v>
      </c>
      <c r="AU562" s="665" t="s">
        <v>827</v>
      </c>
      <c r="AV562" s="665">
        <f t="shared" si="106"/>
        <v>0</v>
      </c>
      <c r="AW562" s="666">
        <v>0</v>
      </c>
      <c r="AX562" s="665">
        <v>582</v>
      </c>
      <c r="AY562" s="665">
        <v>562</v>
      </c>
      <c r="AZ562" s="222" t="str">
        <f t="shared" si="115"/>
        <v/>
      </c>
      <c r="BA562" s="222" t="e">
        <f>VLOOKUP(AZ562,'Price list'!AM:AN,2,FALSE)</f>
        <v>#N/A</v>
      </c>
      <c r="BB562" s="222" t="str">
        <f>IF(ISERROR(VLOOKUP(BA562,'Commande Export 2023'!AC:AG,5,FALSE)),"",VLOOKUP(BA562,'Commande Export 2023'!AC:AG,5,FALSE))</f>
        <v/>
      </c>
      <c r="BC562" s="222" t="str">
        <f t="shared" si="116"/>
        <v>Ouest Batteries</v>
      </c>
    </row>
    <row r="563" spans="28:55" x14ac:dyDescent="0.35">
      <c r="AB563" s="245" t="s">
        <v>1169</v>
      </c>
      <c r="AH563" s="232" t="s">
        <v>828</v>
      </c>
      <c r="AI563" s="222" t="str">
        <f t="shared" si="107"/>
        <v>Commande 4</v>
      </c>
      <c r="AJ563" s="222" t="str">
        <f t="shared" si="108"/>
        <v>P0563</v>
      </c>
      <c r="AK563" s="222" t="e">
        <f>'Commande Export 2023'!AF564</f>
        <v>#N/A</v>
      </c>
      <c r="AL563" s="222" t="str">
        <f t="shared" si="109"/>
        <v>Ouest BatteriesCommande 4</v>
      </c>
      <c r="AM563" s="222" t="e">
        <f>VLOOKUP(AL563,'Commande Export 2023'!AC:AF,4,FALSE)</f>
        <v>#N/A</v>
      </c>
      <c r="AN563" s="222" t="e">
        <f t="shared" si="110"/>
        <v>#N/A</v>
      </c>
      <c r="AO563" s="222" t="str">
        <f t="shared" si="111"/>
        <v/>
      </c>
      <c r="AP563" s="222" t="e">
        <f>VLOOKUP(AO563,'Price list'!AO:AP,2,FALSE)</f>
        <v>#N/A</v>
      </c>
      <c r="AQ563" s="222" t="str">
        <f t="shared" si="112"/>
        <v/>
      </c>
      <c r="AR563" s="222" t="str">
        <f t="shared" si="113"/>
        <v/>
      </c>
      <c r="AS563" s="665" t="str">
        <f t="shared" si="114"/>
        <v/>
      </c>
      <c r="AT563" s="665">
        <f>SUM($AS$1:AS563)</f>
        <v>7</v>
      </c>
      <c r="AU563" s="665" t="s">
        <v>828</v>
      </c>
      <c r="AV563" s="665">
        <f t="shared" si="106"/>
        <v>0</v>
      </c>
      <c r="AW563" s="666">
        <v>0</v>
      </c>
      <c r="AX563" s="665">
        <v>583</v>
      </c>
      <c r="AY563" s="665">
        <v>563</v>
      </c>
      <c r="AZ563" s="222" t="str">
        <f t="shared" si="115"/>
        <v/>
      </c>
      <c r="BA563" s="222" t="e">
        <f>VLOOKUP(AZ563,'Price list'!AM:AN,2,FALSE)</f>
        <v>#N/A</v>
      </c>
      <c r="BB563" s="222" t="str">
        <f>IF(ISERROR(VLOOKUP(BA563,'Commande Export 2023'!AC:AG,5,FALSE)),"",VLOOKUP(BA563,'Commande Export 2023'!AC:AG,5,FALSE))</f>
        <v/>
      </c>
      <c r="BC563" s="222" t="str">
        <f t="shared" si="116"/>
        <v>Ouest Batteries</v>
      </c>
    </row>
    <row r="564" spans="28:55" x14ac:dyDescent="0.35">
      <c r="AB564" s="245" t="s">
        <v>1169</v>
      </c>
      <c r="AH564" s="232" t="s">
        <v>829</v>
      </c>
      <c r="AI564" s="222" t="str">
        <f t="shared" si="107"/>
        <v>Commande 4</v>
      </c>
      <c r="AJ564" s="222" t="str">
        <f t="shared" si="108"/>
        <v>P0564</v>
      </c>
      <c r="AK564" s="222" t="e">
        <f>'Commande Export 2023'!AF565</f>
        <v>#N/A</v>
      </c>
      <c r="AL564" s="222" t="str">
        <f t="shared" si="109"/>
        <v>Ouest BatteriesCommande 4</v>
      </c>
      <c r="AM564" s="222" t="e">
        <f>VLOOKUP(AL564,'Commande Export 2023'!AC:AF,4,FALSE)</f>
        <v>#N/A</v>
      </c>
      <c r="AN564" s="222" t="e">
        <f t="shared" si="110"/>
        <v>#N/A</v>
      </c>
      <c r="AO564" s="222" t="str">
        <f t="shared" si="111"/>
        <v/>
      </c>
      <c r="AP564" s="222" t="e">
        <f>VLOOKUP(AO564,'Price list'!AO:AP,2,FALSE)</f>
        <v>#N/A</v>
      </c>
      <c r="AQ564" s="222" t="str">
        <f t="shared" si="112"/>
        <v/>
      </c>
      <c r="AR564" s="222" t="str">
        <f t="shared" si="113"/>
        <v/>
      </c>
      <c r="AS564" s="665" t="str">
        <f t="shared" si="114"/>
        <v/>
      </c>
      <c r="AT564" s="665">
        <f>SUM($AS$1:AS564)</f>
        <v>7</v>
      </c>
      <c r="AU564" s="665" t="s">
        <v>829</v>
      </c>
      <c r="AV564" s="665">
        <f t="shared" si="106"/>
        <v>0</v>
      </c>
      <c r="AW564" s="666">
        <v>0</v>
      </c>
      <c r="AX564" s="665">
        <v>584</v>
      </c>
      <c r="AY564" s="665">
        <v>564</v>
      </c>
      <c r="AZ564" s="222" t="str">
        <f t="shared" si="115"/>
        <v/>
      </c>
      <c r="BA564" s="222" t="e">
        <f>VLOOKUP(AZ564,'Price list'!AM:AN,2,FALSE)</f>
        <v>#N/A</v>
      </c>
      <c r="BB564" s="222" t="str">
        <f>IF(ISERROR(VLOOKUP(BA564,'Commande Export 2023'!AC:AG,5,FALSE)),"",VLOOKUP(BA564,'Commande Export 2023'!AC:AG,5,FALSE))</f>
        <v/>
      </c>
      <c r="BC564" s="222" t="str">
        <f t="shared" si="116"/>
        <v>Ouest Batteries</v>
      </c>
    </row>
    <row r="565" spans="28:55" x14ac:dyDescent="0.35">
      <c r="AB565" s="245" t="s">
        <v>1169</v>
      </c>
      <c r="AH565" s="232" t="s">
        <v>830</v>
      </c>
      <c r="AI565" s="222" t="str">
        <f t="shared" si="107"/>
        <v>Commande 4</v>
      </c>
      <c r="AJ565" s="222" t="str">
        <f t="shared" si="108"/>
        <v>P0565</v>
      </c>
      <c r="AK565" s="222" t="e">
        <f>'Commande Export 2023'!AF566</f>
        <v>#N/A</v>
      </c>
      <c r="AL565" s="222" t="str">
        <f t="shared" si="109"/>
        <v>Ouest BatteriesCommande 4</v>
      </c>
      <c r="AM565" s="222" t="e">
        <f>VLOOKUP(AL565,'Commande Export 2023'!AC:AF,4,FALSE)</f>
        <v>#N/A</v>
      </c>
      <c r="AN565" s="222" t="e">
        <f t="shared" si="110"/>
        <v>#N/A</v>
      </c>
      <c r="AO565" s="222" t="str">
        <f t="shared" si="111"/>
        <v/>
      </c>
      <c r="AP565" s="222" t="e">
        <f>VLOOKUP(AO565,'Price list'!AO:AP,2,FALSE)</f>
        <v>#N/A</v>
      </c>
      <c r="AQ565" s="222" t="str">
        <f t="shared" si="112"/>
        <v/>
      </c>
      <c r="AR565" s="222" t="str">
        <f t="shared" si="113"/>
        <v/>
      </c>
      <c r="AS565" s="665" t="str">
        <f t="shared" si="114"/>
        <v/>
      </c>
      <c r="AT565" s="665">
        <f>SUM($AS$1:AS565)</f>
        <v>7</v>
      </c>
      <c r="AU565" s="665" t="s">
        <v>830</v>
      </c>
      <c r="AV565" s="665">
        <f t="shared" si="106"/>
        <v>0</v>
      </c>
      <c r="AW565" s="666">
        <v>0</v>
      </c>
      <c r="AX565" s="665">
        <v>585</v>
      </c>
      <c r="AY565" s="665">
        <v>565</v>
      </c>
      <c r="AZ565" s="222" t="str">
        <f t="shared" si="115"/>
        <v/>
      </c>
      <c r="BA565" s="222" t="e">
        <f>VLOOKUP(AZ565,'Price list'!AM:AN,2,FALSE)</f>
        <v>#N/A</v>
      </c>
      <c r="BB565" s="222" t="str">
        <f>IF(ISERROR(VLOOKUP(BA565,'Commande Export 2023'!AC:AG,5,FALSE)),"",VLOOKUP(BA565,'Commande Export 2023'!AC:AG,5,FALSE))</f>
        <v/>
      </c>
      <c r="BC565" s="222" t="str">
        <f t="shared" si="116"/>
        <v>Ouest Batteries</v>
      </c>
    </row>
    <row r="566" spans="28:55" x14ac:dyDescent="0.35">
      <c r="AB566" s="245" t="s">
        <v>1169</v>
      </c>
      <c r="AH566" s="232" t="s">
        <v>831</v>
      </c>
      <c r="AI566" s="222" t="str">
        <f t="shared" si="107"/>
        <v>Commande 4</v>
      </c>
      <c r="AJ566" s="222" t="str">
        <f t="shared" si="108"/>
        <v>P0566</v>
      </c>
      <c r="AK566" s="222" t="e">
        <f>'Commande Export 2023'!AF567</f>
        <v>#N/A</v>
      </c>
      <c r="AL566" s="222" t="str">
        <f t="shared" si="109"/>
        <v>Ouest BatteriesCommande 4</v>
      </c>
      <c r="AM566" s="222" t="e">
        <f>VLOOKUP(AL566,'Commande Export 2023'!AC:AF,4,FALSE)</f>
        <v>#N/A</v>
      </c>
      <c r="AN566" s="222" t="e">
        <f t="shared" si="110"/>
        <v>#N/A</v>
      </c>
      <c r="AO566" s="222" t="str">
        <f t="shared" si="111"/>
        <v/>
      </c>
      <c r="AP566" s="222" t="e">
        <f>VLOOKUP(AO566,'Price list'!AO:AP,2,FALSE)</f>
        <v>#N/A</v>
      </c>
      <c r="AQ566" s="222" t="str">
        <f t="shared" si="112"/>
        <v/>
      </c>
      <c r="AR566" s="222" t="str">
        <f t="shared" si="113"/>
        <v/>
      </c>
      <c r="AS566" s="665" t="str">
        <f t="shared" si="114"/>
        <v/>
      </c>
      <c r="AT566" s="665">
        <f>SUM($AS$1:AS566)</f>
        <v>7</v>
      </c>
      <c r="AU566" s="665" t="s">
        <v>831</v>
      </c>
      <c r="AV566" s="665">
        <f t="shared" si="106"/>
        <v>0</v>
      </c>
      <c r="AW566" s="666">
        <v>0</v>
      </c>
      <c r="AX566" s="665">
        <v>586</v>
      </c>
      <c r="AY566" s="665">
        <v>566</v>
      </c>
      <c r="AZ566" s="222" t="str">
        <f t="shared" si="115"/>
        <v/>
      </c>
      <c r="BA566" s="222" t="e">
        <f>VLOOKUP(AZ566,'Price list'!AM:AN,2,FALSE)</f>
        <v>#N/A</v>
      </c>
      <c r="BB566" s="222" t="str">
        <f>IF(ISERROR(VLOOKUP(BA566,'Commande Export 2023'!AC:AG,5,FALSE)),"",VLOOKUP(BA566,'Commande Export 2023'!AC:AG,5,FALSE))</f>
        <v/>
      </c>
      <c r="BC566" s="222" t="str">
        <f t="shared" si="116"/>
        <v>Ouest Batteries</v>
      </c>
    </row>
    <row r="567" spans="28:55" x14ac:dyDescent="0.35">
      <c r="AB567" s="245" t="s">
        <v>1169</v>
      </c>
      <c r="AH567" s="232" t="s">
        <v>832</v>
      </c>
      <c r="AI567" s="222" t="str">
        <f t="shared" si="107"/>
        <v>Commande 4</v>
      </c>
      <c r="AJ567" s="222" t="str">
        <f t="shared" si="108"/>
        <v>P0567</v>
      </c>
      <c r="AK567" s="222" t="e">
        <f>'Commande Export 2023'!AF568</f>
        <v>#N/A</v>
      </c>
      <c r="AL567" s="222" t="str">
        <f t="shared" si="109"/>
        <v>Ouest BatteriesCommande 4</v>
      </c>
      <c r="AM567" s="222" t="e">
        <f>VLOOKUP(AL567,'Commande Export 2023'!AC:AF,4,FALSE)</f>
        <v>#N/A</v>
      </c>
      <c r="AN567" s="222" t="e">
        <f t="shared" si="110"/>
        <v>#N/A</v>
      </c>
      <c r="AO567" s="222" t="str">
        <f t="shared" si="111"/>
        <v/>
      </c>
      <c r="AP567" s="222" t="e">
        <f>VLOOKUP(AO567,'Price list'!AO:AP,2,FALSE)</f>
        <v>#N/A</v>
      </c>
      <c r="AQ567" s="222" t="str">
        <f t="shared" si="112"/>
        <v/>
      </c>
      <c r="AR567" s="222" t="str">
        <f t="shared" si="113"/>
        <v/>
      </c>
      <c r="AS567" s="665" t="str">
        <f t="shared" si="114"/>
        <v/>
      </c>
      <c r="AT567" s="665">
        <f>SUM($AS$1:AS567)</f>
        <v>7</v>
      </c>
      <c r="AU567" s="665" t="s">
        <v>832</v>
      </c>
      <c r="AV567" s="665">
        <f t="shared" si="106"/>
        <v>0</v>
      </c>
      <c r="AW567" s="666">
        <v>0</v>
      </c>
      <c r="AX567" s="665">
        <v>587</v>
      </c>
      <c r="AY567" s="665">
        <v>567</v>
      </c>
      <c r="AZ567" s="222" t="str">
        <f t="shared" si="115"/>
        <v/>
      </c>
      <c r="BA567" s="222" t="e">
        <f>VLOOKUP(AZ567,'Price list'!AM:AN,2,FALSE)</f>
        <v>#N/A</v>
      </c>
      <c r="BB567" s="222" t="str">
        <f>IF(ISERROR(VLOOKUP(BA567,'Commande Export 2023'!AC:AG,5,FALSE)),"",VLOOKUP(BA567,'Commande Export 2023'!AC:AG,5,FALSE))</f>
        <v/>
      </c>
      <c r="BC567" s="222" t="str">
        <f t="shared" si="116"/>
        <v>Ouest Batteries</v>
      </c>
    </row>
    <row r="568" spans="28:55" x14ac:dyDescent="0.35">
      <c r="AB568" s="245" t="s">
        <v>1169</v>
      </c>
      <c r="AH568" s="232" t="s">
        <v>833</v>
      </c>
      <c r="AI568" s="222" t="str">
        <f t="shared" si="107"/>
        <v>Commande 4</v>
      </c>
      <c r="AJ568" s="222" t="str">
        <f t="shared" si="108"/>
        <v>P0568</v>
      </c>
      <c r="AK568" s="222" t="e">
        <f>'Commande Export 2023'!AF569</f>
        <v>#N/A</v>
      </c>
      <c r="AL568" s="222" t="str">
        <f t="shared" si="109"/>
        <v>Ouest BatteriesCommande 4</v>
      </c>
      <c r="AM568" s="222" t="e">
        <f>VLOOKUP(AL568,'Commande Export 2023'!AC:AF,4,FALSE)</f>
        <v>#N/A</v>
      </c>
      <c r="AN568" s="222" t="e">
        <f t="shared" si="110"/>
        <v>#N/A</v>
      </c>
      <c r="AO568" s="222" t="str">
        <f t="shared" si="111"/>
        <v/>
      </c>
      <c r="AP568" s="222" t="e">
        <f>VLOOKUP(AO568,'Price list'!AO:AP,2,FALSE)</f>
        <v>#N/A</v>
      </c>
      <c r="AQ568" s="222" t="str">
        <f t="shared" si="112"/>
        <v/>
      </c>
      <c r="AR568" s="222" t="str">
        <f t="shared" si="113"/>
        <v/>
      </c>
      <c r="AS568" s="665" t="str">
        <f t="shared" si="114"/>
        <v/>
      </c>
      <c r="AT568" s="665">
        <f>SUM($AS$1:AS568)</f>
        <v>7</v>
      </c>
      <c r="AU568" s="665" t="s">
        <v>833</v>
      </c>
      <c r="AV568" s="665">
        <f t="shared" si="106"/>
        <v>0</v>
      </c>
      <c r="AW568" s="666">
        <v>0</v>
      </c>
      <c r="AX568" s="665">
        <v>588</v>
      </c>
      <c r="AY568" s="665">
        <v>568</v>
      </c>
      <c r="AZ568" s="222" t="str">
        <f t="shared" si="115"/>
        <v/>
      </c>
      <c r="BA568" s="222" t="e">
        <f>VLOOKUP(AZ568,'Price list'!AM:AN,2,FALSE)</f>
        <v>#N/A</v>
      </c>
      <c r="BB568" s="222" t="str">
        <f>IF(ISERROR(VLOOKUP(BA568,'Commande Export 2023'!AC:AG,5,FALSE)),"",VLOOKUP(BA568,'Commande Export 2023'!AC:AG,5,FALSE))</f>
        <v/>
      </c>
      <c r="BC568" s="222" t="str">
        <f t="shared" si="116"/>
        <v>Ouest Batteries</v>
      </c>
    </row>
    <row r="569" spans="28:55" x14ac:dyDescent="0.35">
      <c r="AB569" s="245" t="s">
        <v>1169</v>
      </c>
      <c r="AH569" s="232" t="s">
        <v>834</v>
      </c>
      <c r="AI569" s="222" t="str">
        <f t="shared" si="107"/>
        <v>Commande 4</v>
      </c>
      <c r="AJ569" s="222" t="str">
        <f t="shared" si="108"/>
        <v>P0569</v>
      </c>
      <c r="AK569" s="222" t="e">
        <f>'Commande Export 2023'!AF570</f>
        <v>#N/A</v>
      </c>
      <c r="AL569" s="222" t="str">
        <f t="shared" si="109"/>
        <v>Ouest BatteriesCommande 4</v>
      </c>
      <c r="AM569" s="222" t="e">
        <f>VLOOKUP(AL569,'Commande Export 2023'!AC:AF,4,FALSE)</f>
        <v>#N/A</v>
      </c>
      <c r="AN569" s="222" t="e">
        <f t="shared" si="110"/>
        <v>#N/A</v>
      </c>
      <c r="AO569" s="222" t="str">
        <f t="shared" si="111"/>
        <v/>
      </c>
      <c r="AP569" s="222" t="e">
        <f>VLOOKUP(AO569,'Price list'!AO:AP,2,FALSE)</f>
        <v>#N/A</v>
      </c>
      <c r="AQ569" s="222" t="str">
        <f t="shared" si="112"/>
        <v/>
      </c>
      <c r="AR569" s="222" t="str">
        <f t="shared" si="113"/>
        <v/>
      </c>
      <c r="AS569" s="665" t="str">
        <f t="shared" si="114"/>
        <v/>
      </c>
      <c r="AT569" s="665">
        <f>SUM($AS$1:AS569)</f>
        <v>7</v>
      </c>
      <c r="AU569" s="665" t="s">
        <v>834</v>
      </c>
      <c r="AV569" s="665">
        <f t="shared" si="106"/>
        <v>0</v>
      </c>
      <c r="AW569" s="666">
        <v>0</v>
      </c>
      <c r="AX569" s="665">
        <v>589</v>
      </c>
      <c r="AY569" s="665">
        <v>569</v>
      </c>
      <c r="AZ569" s="222" t="str">
        <f t="shared" si="115"/>
        <v/>
      </c>
      <c r="BA569" s="222" t="e">
        <f>VLOOKUP(AZ569,'Price list'!AM:AN,2,FALSE)</f>
        <v>#N/A</v>
      </c>
      <c r="BB569" s="222" t="str">
        <f>IF(ISERROR(VLOOKUP(BA569,'Commande Export 2023'!AC:AG,5,FALSE)),"",VLOOKUP(BA569,'Commande Export 2023'!AC:AG,5,FALSE))</f>
        <v/>
      </c>
      <c r="BC569" s="222" t="str">
        <f t="shared" si="116"/>
        <v>Ouest Batteries</v>
      </c>
    </row>
    <row r="570" spans="28:55" x14ac:dyDescent="0.35">
      <c r="AB570" s="245" t="s">
        <v>1169</v>
      </c>
      <c r="AH570" s="232" t="s">
        <v>835</v>
      </c>
      <c r="AI570" s="222" t="str">
        <f t="shared" si="107"/>
        <v>Commande 4</v>
      </c>
      <c r="AJ570" s="222" t="str">
        <f t="shared" si="108"/>
        <v>P0570</v>
      </c>
      <c r="AK570" s="222" t="e">
        <f>'Commande Export 2023'!AF571</f>
        <v>#N/A</v>
      </c>
      <c r="AL570" s="222" t="str">
        <f t="shared" si="109"/>
        <v>Ouest BatteriesCommande 4</v>
      </c>
      <c r="AM570" s="222" t="e">
        <f>VLOOKUP(AL570,'Commande Export 2023'!AC:AF,4,FALSE)</f>
        <v>#N/A</v>
      </c>
      <c r="AN570" s="222" t="e">
        <f t="shared" si="110"/>
        <v>#N/A</v>
      </c>
      <c r="AO570" s="222" t="str">
        <f t="shared" si="111"/>
        <v/>
      </c>
      <c r="AP570" s="222" t="e">
        <f>VLOOKUP(AO570,'Price list'!AO:AP,2,FALSE)</f>
        <v>#N/A</v>
      </c>
      <c r="AQ570" s="222" t="str">
        <f t="shared" si="112"/>
        <v/>
      </c>
      <c r="AR570" s="222" t="str">
        <f t="shared" si="113"/>
        <v/>
      </c>
      <c r="AS570" s="665" t="str">
        <f t="shared" si="114"/>
        <v/>
      </c>
      <c r="AT570" s="665">
        <f>SUM($AS$1:AS570)</f>
        <v>7</v>
      </c>
      <c r="AU570" s="665" t="s">
        <v>835</v>
      </c>
      <c r="AV570" s="665">
        <f t="shared" si="106"/>
        <v>0</v>
      </c>
      <c r="AW570" s="666">
        <v>0</v>
      </c>
      <c r="AX570" s="665">
        <v>590</v>
      </c>
      <c r="AY570" s="665">
        <v>570</v>
      </c>
      <c r="AZ570" s="222" t="str">
        <f t="shared" si="115"/>
        <v/>
      </c>
      <c r="BA570" s="222" t="e">
        <f>VLOOKUP(AZ570,'Price list'!AM:AN,2,FALSE)</f>
        <v>#N/A</v>
      </c>
      <c r="BB570" s="222" t="str">
        <f>IF(ISERROR(VLOOKUP(BA570,'Commande Export 2023'!AC:AG,5,FALSE)),"",VLOOKUP(BA570,'Commande Export 2023'!AC:AG,5,FALSE))</f>
        <v/>
      </c>
      <c r="BC570" s="222" t="str">
        <f t="shared" si="116"/>
        <v>Ouest Batteries</v>
      </c>
    </row>
    <row r="571" spans="28:55" x14ac:dyDescent="0.35">
      <c r="AB571" s="245" t="s">
        <v>1169</v>
      </c>
      <c r="AH571" s="232" t="s">
        <v>836</v>
      </c>
      <c r="AI571" s="222" t="str">
        <f t="shared" si="107"/>
        <v>Commande 4</v>
      </c>
      <c r="AJ571" s="222" t="str">
        <f t="shared" si="108"/>
        <v>P0571</v>
      </c>
      <c r="AK571" s="222" t="e">
        <f>'Commande Export 2023'!AF572</f>
        <v>#N/A</v>
      </c>
      <c r="AL571" s="222" t="str">
        <f t="shared" si="109"/>
        <v>Ouest BatteriesCommande 4</v>
      </c>
      <c r="AM571" s="222" t="e">
        <f>VLOOKUP(AL571,'Commande Export 2023'!AC:AF,4,FALSE)</f>
        <v>#N/A</v>
      </c>
      <c r="AN571" s="222" t="e">
        <f t="shared" si="110"/>
        <v>#N/A</v>
      </c>
      <c r="AO571" s="222" t="str">
        <f t="shared" si="111"/>
        <v/>
      </c>
      <c r="AP571" s="222" t="e">
        <f>VLOOKUP(AO571,'Price list'!AO:AP,2,FALSE)</f>
        <v>#N/A</v>
      </c>
      <c r="AQ571" s="222" t="str">
        <f t="shared" si="112"/>
        <v/>
      </c>
      <c r="AR571" s="222" t="str">
        <f t="shared" si="113"/>
        <v/>
      </c>
      <c r="AS571" s="665" t="str">
        <f t="shared" si="114"/>
        <v/>
      </c>
      <c r="AT571" s="665">
        <f>SUM($AS$1:AS571)</f>
        <v>7</v>
      </c>
      <c r="AU571" s="665" t="s">
        <v>836</v>
      </c>
      <c r="AV571" s="665">
        <f t="shared" si="106"/>
        <v>0</v>
      </c>
      <c r="AW571" s="666">
        <v>0</v>
      </c>
      <c r="AX571" s="665">
        <v>591</v>
      </c>
      <c r="AY571" s="665">
        <v>571</v>
      </c>
      <c r="AZ571" s="222" t="str">
        <f t="shared" si="115"/>
        <v/>
      </c>
      <c r="BA571" s="222" t="e">
        <f>VLOOKUP(AZ571,'Price list'!AM:AN,2,FALSE)</f>
        <v>#N/A</v>
      </c>
      <c r="BB571" s="222" t="str">
        <f>IF(ISERROR(VLOOKUP(BA571,'Commande Export 2023'!AC:AG,5,FALSE)),"",VLOOKUP(BA571,'Commande Export 2023'!AC:AG,5,FALSE))</f>
        <v/>
      </c>
      <c r="BC571" s="222" t="str">
        <f t="shared" si="116"/>
        <v>Ouest Batteries</v>
      </c>
    </row>
    <row r="572" spans="28:55" x14ac:dyDescent="0.35">
      <c r="AB572" s="245" t="s">
        <v>1169</v>
      </c>
      <c r="AH572" s="232" t="s">
        <v>837</v>
      </c>
      <c r="AI572" s="222" t="str">
        <f t="shared" si="107"/>
        <v>Commande 4</v>
      </c>
      <c r="AJ572" s="222" t="str">
        <f t="shared" si="108"/>
        <v>P0572</v>
      </c>
      <c r="AK572" s="222" t="e">
        <f>'Commande Export 2023'!AF573</f>
        <v>#N/A</v>
      </c>
      <c r="AL572" s="222" t="str">
        <f t="shared" si="109"/>
        <v>Ouest BatteriesCommande 4</v>
      </c>
      <c r="AM572" s="222" t="e">
        <f>VLOOKUP(AL572,'Commande Export 2023'!AC:AF,4,FALSE)</f>
        <v>#N/A</v>
      </c>
      <c r="AN572" s="222" t="e">
        <f t="shared" si="110"/>
        <v>#N/A</v>
      </c>
      <c r="AO572" s="222" t="str">
        <f t="shared" si="111"/>
        <v/>
      </c>
      <c r="AP572" s="222" t="e">
        <f>VLOOKUP(AO572,'Price list'!AO:AP,2,FALSE)</f>
        <v>#N/A</v>
      </c>
      <c r="AQ572" s="222" t="str">
        <f t="shared" si="112"/>
        <v/>
      </c>
      <c r="AR572" s="222" t="str">
        <f t="shared" si="113"/>
        <v/>
      </c>
      <c r="AS572" s="665" t="str">
        <f t="shared" si="114"/>
        <v/>
      </c>
      <c r="AT572" s="665">
        <f>SUM($AS$1:AS572)</f>
        <v>7</v>
      </c>
      <c r="AU572" s="665" t="s">
        <v>837</v>
      </c>
      <c r="AV572" s="665">
        <f t="shared" si="106"/>
        <v>0</v>
      </c>
      <c r="AW572" s="666">
        <v>0</v>
      </c>
      <c r="AX572" s="665">
        <v>592</v>
      </c>
      <c r="AY572" s="665">
        <v>572</v>
      </c>
      <c r="AZ572" s="222" t="str">
        <f t="shared" si="115"/>
        <v/>
      </c>
      <c r="BA572" s="222" t="e">
        <f>VLOOKUP(AZ572,'Price list'!AM:AN,2,FALSE)</f>
        <v>#N/A</v>
      </c>
      <c r="BB572" s="222" t="str">
        <f>IF(ISERROR(VLOOKUP(BA572,'Commande Export 2023'!AC:AG,5,FALSE)),"",VLOOKUP(BA572,'Commande Export 2023'!AC:AG,5,FALSE))</f>
        <v/>
      </c>
      <c r="BC572" s="222" t="str">
        <f t="shared" si="116"/>
        <v>Ouest Batteries</v>
      </c>
    </row>
    <row r="573" spans="28:55" x14ac:dyDescent="0.35">
      <c r="AB573" s="245" t="s">
        <v>1169</v>
      </c>
      <c r="AH573" s="232" t="s">
        <v>838</v>
      </c>
      <c r="AI573" s="222" t="str">
        <f t="shared" si="107"/>
        <v>Commande 4</v>
      </c>
      <c r="AJ573" s="222" t="str">
        <f t="shared" si="108"/>
        <v>P0573</v>
      </c>
      <c r="AK573" s="222" t="e">
        <f>'Commande Export 2023'!AF574</f>
        <v>#N/A</v>
      </c>
      <c r="AL573" s="222" t="str">
        <f t="shared" si="109"/>
        <v>Ouest BatteriesCommande 4</v>
      </c>
      <c r="AM573" s="222" t="e">
        <f>VLOOKUP(AL573,'Commande Export 2023'!AC:AF,4,FALSE)</f>
        <v>#N/A</v>
      </c>
      <c r="AN573" s="222" t="e">
        <f t="shared" si="110"/>
        <v>#N/A</v>
      </c>
      <c r="AO573" s="222" t="str">
        <f t="shared" si="111"/>
        <v/>
      </c>
      <c r="AP573" s="222" t="e">
        <f>VLOOKUP(AO573,'Price list'!AO:AP,2,FALSE)</f>
        <v>#N/A</v>
      </c>
      <c r="AQ573" s="222" t="str">
        <f t="shared" si="112"/>
        <v/>
      </c>
      <c r="AR573" s="222" t="str">
        <f t="shared" si="113"/>
        <v/>
      </c>
      <c r="AS573" s="665" t="str">
        <f t="shared" si="114"/>
        <v/>
      </c>
      <c r="AT573" s="665">
        <f>SUM($AS$1:AS573)</f>
        <v>7</v>
      </c>
      <c r="AU573" s="665" t="s">
        <v>838</v>
      </c>
      <c r="AV573" s="665">
        <f t="shared" si="106"/>
        <v>0</v>
      </c>
      <c r="AW573" s="666">
        <v>0</v>
      </c>
      <c r="AX573" s="665">
        <v>593</v>
      </c>
      <c r="AY573" s="665">
        <v>573</v>
      </c>
      <c r="AZ573" s="222" t="str">
        <f t="shared" si="115"/>
        <v/>
      </c>
      <c r="BA573" s="222" t="e">
        <f>VLOOKUP(AZ573,'Price list'!AM:AN,2,FALSE)</f>
        <v>#N/A</v>
      </c>
      <c r="BB573" s="222" t="str">
        <f>IF(ISERROR(VLOOKUP(BA573,'Commande Export 2023'!AC:AG,5,FALSE)),"",VLOOKUP(BA573,'Commande Export 2023'!AC:AG,5,FALSE))</f>
        <v/>
      </c>
      <c r="BC573" s="222" t="str">
        <f t="shared" si="116"/>
        <v>Ouest Batteries</v>
      </c>
    </row>
    <row r="574" spans="28:55" x14ac:dyDescent="0.35">
      <c r="AB574" s="245" t="s">
        <v>1169</v>
      </c>
      <c r="AH574" s="232" t="s">
        <v>839</v>
      </c>
      <c r="AI574" s="222" t="str">
        <f t="shared" si="107"/>
        <v>Commande 4</v>
      </c>
      <c r="AJ574" s="222" t="str">
        <f t="shared" si="108"/>
        <v>P0574</v>
      </c>
      <c r="AK574" s="222" t="e">
        <f>'Commande Export 2023'!AF575</f>
        <v>#N/A</v>
      </c>
      <c r="AL574" s="222" t="str">
        <f t="shared" si="109"/>
        <v>Ouest BatteriesCommande 4</v>
      </c>
      <c r="AM574" s="222" t="e">
        <f>VLOOKUP(AL574,'Commande Export 2023'!AC:AF,4,FALSE)</f>
        <v>#N/A</v>
      </c>
      <c r="AN574" s="222" t="e">
        <f t="shared" si="110"/>
        <v>#N/A</v>
      </c>
      <c r="AO574" s="222" t="str">
        <f t="shared" si="111"/>
        <v/>
      </c>
      <c r="AP574" s="222" t="e">
        <f>VLOOKUP(AO574,'Price list'!AO:AP,2,FALSE)</f>
        <v>#N/A</v>
      </c>
      <c r="AQ574" s="222" t="str">
        <f t="shared" si="112"/>
        <v/>
      </c>
      <c r="AR574" s="222" t="str">
        <f t="shared" si="113"/>
        <v/>
      </c>
      <c r="AS574" s="665" t="str">
        <f t="shared" si="114"/>
        <v/>
      </c>
      <c r="AT574" s="665">
        <f>SUM($AS$1:AS574)</f>
        <v>7</v>
      </c>
      <c r="AU574" s="665" t="s">
        <v>839</v>
      </c>
      <c r="AV574" s="665">
        <f t="shared" si="106"/>
        <v>0</v>
      </c>
      <c r="AW574" s="666">
        <v>0</v>
      </c>
      <c r="AX574" s="665">
        <v>594</v>
      </c>
      <c r="AY574" s="665">
        <v>574</v>
      </c>
      <c r="AZ574" s="222" t="str">
        <f t="shared" si="115"/>
        <v/>
      </c>
      <c r="BA574" s="222" t="e">
        <f>VLOOKUP(AZ574,'Price list'!AM:AN,2,FALSE)</f>
        <v>#N/A</v>
      </c>
      <c r="BB574" s="222" t="str">
        <f>IF(ISERROR(VLOOKUP(BA574,'Commande Export 2023'!AC:AG,5,FALSE)),"",VLOOKUP(BA574,'Commande Export 2023'!AC:AG,5,FALSE))</f>
        <v/>
      </c>
      <c r="BC574" s="222" t="str">
        <f t="shared" si="116"/>
        <v>Ouest Batteries</v>
      </c>
    </row>
    <row r="575" spans="28:55" x14ac:dyDescent="0.35">
      <c r="AB575" s="245" t="s">
        <v>1169</v>
      </c>
      <c r="AH575" s="232" t="s">
        <v>840</v>
      </c>
      <c r="AI575" s="222" t="str">
        <f t="shared" si="107"/>
        <v>Commande 4</v>
      </c>
      <c r="AJ575" s="222" t="str">
        <f t="shared" si="108"/>
        <v>P0575</v>
      </c>
      <c r="AK575" s="222" t="e">
        <f>'Commande Export 2023'!AF576</f>
        <v>#N/A</v>
      </c>
      <c r="AL575" s="222" t="str">
        <f t="shared" si="109"/>
        <v>Ouest BatteriesCommande 4</v>
      </c>
      <c r="AM575" s="222" t="e">
        <f>VLOOKUP(AL575,'Commande Export 2023'!AC:AF,4,FALSE)</f>
        <v>#N/A</v>
      </c>
      <c r="AN575" s="222" t="e">
        <f t="shared" si="110"/>
        <v>#N/A</v>
      </c>
      <c r="AO575" s="222" t="str">
        <f t="shared" si="111"/>
        <v/>
      </c>
      <c r="AP575" s="222" t="e">
        <f>VLOOKUP(AO575,'Price list'!AO:AP,2,FALSE)</f>
        <v>#N/A</v>
      </c>
      <c r="AQ575" s="222" t="str">
        <f t="shared" si="112"/>
        <v/>
      </c>
      <c r="AR575" s="222" t="str">
        <f t="shared" si="113"/>
        <v/>
      </c>
      <c r="AS575" s="665" t="str">
        <f t="shared" si="114"/>
        <v/>
      </c>
      <c r="AT575" s="665">
        <f>SUM($AS$1:AS575)</f>
        <v>7</v>
      </c>
      <c r="AU575" s="665" t="s">
        <v>840</v>
      </c>
      <c r="AV575" s="665">
        <f t="shared" si="106"/>
        <v>0</v>
      </c>
      <c r="AW575" s="666">
        <v>0</v>
      </c>
      <c r="AX575" s="665">
        <v>595</v>
      </c>
      <c r="AY575" s="665">
        <v>575</v>
      </c>
      <c r="AZ575" s="222" t="str">
        <f t="shared" si="115"/>
        <v/>
      </c>
      <c r="BA575" s="222" t="e">
        <f>VLOOKUP(AZ575,'Price list'!AM:AN,2,FALSE)</f>
        <v>#N/A</v>
      </c>
      <c r="BB575" s="222" t="str">
        <f>IF(ISERROR(VLOOKUP(BA575,'Commande Export 2023'!AC:AG,5,FALSE)),"",VLOOKUP(BA575,'Commande Export 2023'!AC:AG,5,FALSE))</f>
        <v/>
      </c>
      <c r="BC575" s="222" t="str">
        <f t="shared" si="116"/>
        <v>Ouest Batteries</v>
      </c>
    </row>
    <row r="576" spans="28:55" x14ac:dyDescent="0.35">
      <c r="AB576" s="245" t="s">
        <v>1169</v>
      </c>
      <c r="AH576" s="232" t="s">
        <v>841</v>
      </c>
      <c r="AI576" s="222" t="str">
        <f t="shared" si="107"/>
        <v>Commande 4</v>
      </c>
      <c r="AJ576" s="222" t="str">
        <f t="shared" si="108"/>
        <v>P0576</v>
      </c>
      <c r="AK576" s="222" t="e">
        <f>'Commande Export 2023'!AF577</f>
        <v>#N/A</v>
      </c>
      <c r="AL576" s="222" t="str">
        <f t="shared" si="109"/>
        <v>Ouest BatteriesCommande 4</v>
      </c>
      <c r="AM576" s="222" t="e">
        <f>VLOOKUP(AL576,'Commande Export 2023'!AC:AF,4,FALSE)</f>
        <v>#N/A</v>
      </c>
      <c r="AN576" s="222" t="e">
        <f t="shared" si="110"/>
        <v>#N/A</v>
      </c>
      <c r="AO576" s="222" t="str">
        <f t="shared" si="111"/>
        <v/>
      </c>
      <c r="AP576" s="222" t="e">
        <f>VLOOKUP(AO576,'Price list'!AO:AP,2,FALSE)</f>
        <v>#N/A</v>
      </c>
      <c r="AQ576" s="222" t="str">
        <f t="shared" si="112"/>
        <v/>
      </c>
      <c r="AR576" s="222" t="str">
        <f t="shared" si="113"/>
        <v/>
      </c>
      <c r="AS576" s="665" t="str">
        <f t="shared" si="114"/>
        <v/>
      </c>
      <c r="AT576" s="665">
        <f>SUM($AS$1:AS576)</f>
        <v>7</v>
      </c>
      <c r="AU576" s="665" t="s">
        <v>841</v>
      </c>
      <c r="AV576" s="665">
        <f t="shared" si="106"/>
        <v>0</v>
      </c>
      <c r="AW576" s="666">
        <v>0</v>
      </c>
      <c r="AX576" s="665">
        <v>596</v>
      </c>
      <c r="AY576" s="665">
        <v>576</v>
      </c>
      <c r="AZ576" s="222" t="str">
        <f t="shared" si="115"/>
        <v/>
      </c>
      <c r="BA576" s="222" t="e">
        <f>VLOOKUP(AZ576,'Price list'!AM:AN,2,FALSE)</f>
        <v>#N/A</v>
      </c>
      <c r="BB576" s="222" t="str">
        <f>IF(ISERROR(VLOOKUP(BA576,'Commande Export 2023'!AC:AG,5,FALSE)),"",VLOOKUP(BA576,'Commande Export 2023'!AC:AG,5,FALSE))</f>
        <v/>
      </c>
      <c r="BC576" s="222" t="str">
        <f t="shared" si="116"/>
        <v>Ouest Batteries</v>
      </c>
    </row>
    <row r="577" spans="28:55" x14ac:dyDescent="0.35">
      <c r="AB577" s="245" t="s">
        <v>1169</v>
      </c>
      <c r="AH577" s="232" t="s">
        <v>842</v>
      </c>
      <c r="AI577" s="222" t="str">
        <f t="shared" si="107"/>
        <v>Commande 4</v>
      </c>
      <c r="AJ577" s="222" t="str">
        <f t="shared" si="108"/>
        <v>P0577</v>
      </c>
      <c r="AK577" s="222" t="e">
        <f>'Commande Export 2023'!AF578</f>
        <v>#N/A</v>
      </c>
      <c r="AL577" s="222" t="str">
        <f t="shared" si="109"/>
        <v>Ouest BatteriesCommande 4</v>
      </c>
      <c r="AM577" s="222" t="e">
        <f>VLOOKUP(AL577,'Commande Export 2023'!AC:AF,4,FALSE)</f>
        <v>#N/A</v>
      </c>
      <c r="AN577" s="222" t="e">
        <f t="shared" si="110"/>
        <v>#N/A</v>
      </c>
      <c r="AO577" s="222" t="str">
        <f t="shared" si="111"/>
        <v/>
      </c>
      <c r="AP577" s="222" t="e">
        <f>VLOOKUP(AO577,'Price list'!AO:AP,2,FALSE)</f>
        <v>#N/A</v>
      </c>
      <c r="AQ577" s="222" t="str">
        <f t="shared" si="112"/>
        <v/>
      </c>
      <c r="AR577" s="222" t="str">
        <f t="shared" si="113"/>
        <v/>
      </c>
      <c r="AS577" s="665" t="str">
        <f t="shared" si="114"/>
        <v/>
      </c>
      <c r="AT577" s="665">
        <f>SUM($AS$1:AS577)</f>
        <v>7</v>
      </c>
      <c r="AU577" s="665" t="s">
        <v>842</v>
      </c>
      <c r="AV577" s="665">
        <f t="shared" ref="AV577:AV600" si="117">IF(AQ577="",0,1)</f>
        <v>0</v>
      </c>
      <c r="AW577" s="666">
        <v>0</v>
      </c>
      <c r="AX577" s="665">
        <v>597</v>
      </c>
      <c r="AY577" s="665">
        <v>577</v>
      </c>
      <c r="AZ577" s="222" t="str">
        <f t="shared" si="115"/>
        <v/>
      </c>
      <c r="BA577" s="222" t="e">
        <f>VLOOKUP(AZ577,'Price list'!AM:AN,2,FALSE)</f>
        <v>#N/A</v>
      </c>
      <c r="BB577" s="222" t="str">
        <f>IF(ISERROR(VLOOKUP(BA577,'Commande Export 2023'!AC:AG,5,FALSE)),"",VLOOKUP(BA577,'Commande Export 2023'!AC:AG,5,FALSE))</f>
        <v/>
      </c>
      <c r="BC577" s="222" t="str">
        <f t="shared" si="116"/>
        <v>Ouest Batteries</v>
      </c>
    </row>
    <row r="578" spans="28:55" x14ac:dyDescent="0.35">
      <c r="AB578" s="245" t="s">
        <v>1169</v>
      </c>
      <c r="AH578" s="232" t="s">
        <v>843</v>
      </c>
      <c r="AI578" s="222" t="str">
        <f t="shared" ref="AI578:AI641" si="118">CONCATENATE(AB578,$R$5)</f>
        <v>Commande 4</v>
      </c>
      <c r="AJ578" s="222" t="str">
        <f t="shared" ref="AJ578:AJ641" si="119">AH578</f>
        <v>P0578</v>
      </c>
      <c r="AK578" s="222" t="e">
        <f>'Commande Export 2023'!AF579</f>
        <v>#N/A</v>
      </c>
      <c r="AL578" s="222" t="str">
        <f t="shared" ref="AL578:AL641" si="120">CONCATENATE($P$7,AE578,$R$5)</f>
        <v>Ouest BatteriesCommande 4</v>
      </c>
      <c r="AM578" s="222" t="e">
        <f>VLOOKUP(AL578,'Commande Export 2023'!AC:AF,4,FALSE)</f>
        <v>#N/A</v>
      </c>
      <c r="AN578" s="222" t="e">
        <f t="shared" ref="AN578:AN641" si="121">IF(AL578=AI578,AM578,#N/A)</f>
        <v>#N/A</v>
      </c>
      <c r="AO578" s="222" t="str">
        <f t="shared" ref="AO578:AO641" si="122">IF(ISERROR(AN578),"",AH578)</f>
        <v/>
      </c>
      <c r="AP578" s="222" t="e">
        <f>VLOOKUP(AO578,'Price list'!AO:AP,2,FALSE)</f>
        <v>#N/A</v>
      </c>
      <c r="AQ578" s="222" t="str">
        <f t="shared" ref="AQ578:AQ641" si="123">IF(ISERROR(AP578),"",1)</f>
        <v/>
      </c>
      <c r="AR578" s="222" t="str">
        <f t="shared" ref="AR578:AR641" si="124">IF(ISERROR(VLOOKUP($AY578,$AT$1:$AY$660,2,0)),"",VLOOKUP($AY578,$AT$1:$AY$660,2,0))</f>
        <v/>
      </c>
      <c r="AS578" s="665" t="str">
        <f t="shared" ref="AS578:AS601" si="125">IF(AV578&gt;0,1,"")</f>
        <v/>
      </c>
      <c r="AT578" s="665">
        <f>SUM($AS$1:AS578)</f>
        <v>7</v>
      </c>
      <c r="AU578" s="665" t="s">
        <v>843</v>
      </c>
      <c r="AV578" s="665">
        <f t="shared" si="117"/>
        <v>0</v>
      </c>
      <c r="AW578" s="666">
        <v>0</v>
      </c>
      <c r="AX578" s="665">
        <v>598</v>
      </c>
      <c r="AY578" s="665">
        <v>578</v>
      </c>
      <c r="AZ578" s="222" t="str">
        <f t="shared" ref="AZ578:AZ641" si="126">AR578</f>
        <v/>
      </c>
      <c r="BA578" s="222" t="e">
        <f>VLOOKUP(AZ578,'Price list'!AM:AN,2,FALSE)</f>
        <v>#N/A</v>
      </c>
      <c r="BB578" s="222" t="str">
        <f>IF(ISERROR(VLOOKUP(BA578,'Commande Export 2023'!AC:AG,5,FALSE)),"",VLOOKUP(BA578,'Commande Export 2023'!AC:AG,5,FALSE))</f>
        <v/>
      </c>
      <c r="BC578" s="222" t="str">
        <f t="shared" ref="BC578:BC641" si="127">$P$7</f>
        <v>Ouest Batteries</v>
      </c>
    </row>
    <row r="579" spans="28:55" x14ac:dyDescent="0.35">
      <c r="AB579" s="245" t="s">
        <v>1169</v>
      </c>
      <c r="AH579" s="232" t="s">
        <v>844</v>
      </c>
      <c r="AI579" s="222" t="str">
        <f t="shared" si="118"/>
        <v>Commande 4</v>
      </c>
      <c r="AJ579" s="222" t="str">
        <f t="shared" si="119"/>
        <v>P0579</v>
      </c>
      <c r="AK579" s="222" t="e">
        <f>'Commande Export 2023'!AF580</f>
        <v>#N/A</v>
      </c>
      <c r="AL579" s="222" t="str">
        <f t="shared" si="120"/>
        <v>Ouest BatteriesCommande 4</v>
      </c>
      <c r="AM579" s="222" t="e">
        <f>VLOOKUP(AL579,'Commande Export 2023'!AC:AF,4,FALSE)</f>
        <v>#N/A</v>
      </c>
      <c r="AN579" s="222" t="e">
        <f t="shared" si="121"/>
        <v>#N/A</v>
      </c>
      <c r="AO579" s="222" t="str">
        <f t="shared" si="122"/>
        <v/>
      </c>
      <c r="AP579" s="222" t="e">
        <f>VLOOKUP(AO579,'Price list'!AO:AP,2,FALSE)</f>
        <v>#N/A</v>
      </c>
      <c r="AQ579" s="222" t="str">
        <f t="shared" si="123"/>
        <v/>
      </c>
      <c r="AR579" s="222" t="str">
        <f t="shared" si="124"/>
        <v/>
      </c>
      <c r="AS579" s="665" t="str">
        <f t="shared" si="125"/>
        <v/>
      </c>
      <c r="AT579" s="665">
        <f>SUM($AS$1:AS579)</f>
        <v>7</v>
      </c>
      <c r="AU579" s="665" t="s">
        <v>844</v>
      </c>
      <c r="AV579" s="665">
        <f t="shared" si="117"/>
        <v>0</v>
      </c>
      <c r="AW579" s="666">
        <v>0</v>
      </c>
      <c r="AX579" s="665">
        <v>599</v>
      </c>
      <c r="AY579" s="665">
        <v>579</v>
      </c>
      <c r="AZ579" s="222" t="str">
        <f t="shared" si="126"/>
        <v/>
      </c>
      <c r="BA579" s="222" t="e">
        <f>VLOOKUP(AZ579,'Price list'!AM:AN,2,FALSE)</f>
        <v>#N/A</v>
      </c>
      <c r="BB579" s="222" t="str">
        <f>IF(ISERROR(VLOOKUP(BA579,'Commande Export 2023'!AC:AG,5,FALSE)),"",VLOOKUP(BA579,'Commande Export 2023'!AC:AG,5,FALSE))</f>
        <v/>
      </c>
      <c r="BC579" s="222" t="str">
        <f t="shared" si="127"/>
        <v>Ouest Batteries</v>
      </c>
    </row>
    <row r="580" spans="28:55" x14ac:dyDescent="0.35">
      <c r="AB580" s="245" t="s">
        <v>1169</v>
      </c>
      <c r="AH580" s="232" t="s">
        <v>845</v>
      </c>
      <c r="AI580" s="222" t="str">
        <f t="shared" si="118"/>
        <v>Commande 4</v>
      </c>
      <c r="AJ580" s="222" t="str">
        <f t="shared" si="119"/>
        <v>P0580</v>
      </c>
      <c r="AK580" s="222" t="e">
        <f>'Commande Export 2023'!AF581</f>
        <v>#N/A</v>
      </c>
      <c r="AL580" s="222" t="str">
        <f t="shared" si="120"/>
        <v>Ouest BatteriesCommande 4</v>
      </c>
      <c r="AM580" s="222" t="e">
        <f>VLOOKUP(AL580,'Commande Export 2023'!AC:AF,4,FALSE)</f>
        <v>#N/A</v>
      </c>
      <c r="AN580" s="222" t="e">
        <f t="shared" si="121"/>
        <v>#N/A</v>
      </c>
      <c r="AO580" s="222" t="str">
        <f t="shared" si="122"/>
        <v/>
      </c>
      <c r="AP580" s="222" t="e">
        <f>VLOOKUP(AO580,'Price list'!AO:AP,2,FALSE)</f>
        <v>#N/A</v>
      </c>
      <c r="AQ580" s="222" t="str">
        <f t="shared" si="123"/>
        <v/>
      </c>
      <c r="AR580" s="222" t="str">
        <f t="shared" si="124"/>
        <v/>
      </c>
      <c r="AS580" s="665" t="str">
        <f t="shared" si="125"/>
        <v/>
      </c>
      <c r="AT580" s="665">
        <f>SUM($AS$1:AS580)</f>
        <v>7</v>
      </c>
      <c r="AU580" s="665" t="s">
        <v>845</v>
      </c>
      <c r="AV580" s="665">
        <f t="shared" si="117"/>
        <v>0</v>
      </c>
      <c r="AW580" s="666">
        <v>0</v>
      </c>
      <c r="AX580" s="665">
        <v>600</v>
      </c>
      <c r="AY580" s="665">
        <v>580</v>
      </c>
      <c r="AZ580" s="222" t="str">
        <f t="shared" si="126"/>
        <v/>
      </c>
      <c r="BA580" s="222" t="e">
        <f>VLOOKUP(AZ580,'Price list'!AM:AN,2,FALSE)</f>
        <v>#N/A</v>
      </c>
      <c r="BB580" s="222" t="str">
        <f>IF(ISERROR(VLOOKUP(BA580,'Commande Export 2023'!AC:AG,5,FALSE)),"",VLOOKUP(BA580,'Commande Export 2023'!AC:AG,5,FALSE))</f>
        <v/>
      </c>
      <c r="BC580" s="222" t="str">
        <f t="shared" si="127"/>
        <v>Ouest Batteries</v>
      </c>
    </row>
    <row r="581" spans="28:55" x14ac:dyDescent="0.35">
      <c r="AB581" s="245" t="s">
        <v>1169</v>
      </c>
      <c r="AH581" s="232" t="s">
        <v>846</v>
      </c>
      <c r="AI581" s="222" t="str">
        <f t="shared" si="118"/>
        <v>Commande 4</v>
      </c>
      <c r="AJ581" s="222" t="str">
        <f t="shared" si="119"/>
        <v>P0581</v>
      </c>
      <c r="AK581" s="222" t="e">
        <f>'Commande Export 2023'!AF582</f>
        <v>#N/A</v>
      </c>
      <c r="AL581" s="222" t="str">
        <f t="shared" si="120"/>
        <v>Ouest BatteriesCommande 4</v>
      </c>
      <c r="AM581" s="222" t="e">
        <f>VLOOKUP(AL581,'Commande Export 2023'!AC:AF,4,FALSE)</f>
        <v>#N/A</v>
      </c>
      <c r="AN581" s="222" t="e">
        <f t="shared" si="121"/>
        <v>#N/A</v>
      </c>
      <c r="AO581" s="222" t="str">
        <f t="shared" si="122"/>
        <v/>
      </c>
      <c r="AP581" s="222" t="e">
        <f>VLOOKUP(AO581,'Price list'!AO:AP,2,FALSE)</f>
        <v>#N/A</v>
      </c>
      <c r="AQ581" s="222" t="str">
        <f t="shared" si="123"/>
        <v/>
      </c>
      <c r="AR581" s="222" t="str">
        <f t="shared" si="124"/>
        <v/>
      </c>
      <c r="AS581" s="665" t="str">
        <f t="shared" si="125"/>
        <v/>
      </c>
      <c r="AT581" s="665">
        <f>SUM($AS$1:AS581)</f>
        <v>7</v>
      </c>
      <c r="AU581" s="665" t="s">
        <v>846</v>
      </c>
      <c r="AV581" s="665">
        <f t="shared" si="117"/>
        <v>0</v>
      </c>
      <c r="AW581" s="666">
        <v>0</v>
      </c>
      <c r="AX581" s="665">
        <v>601</v>
      </c>
      <c r="AY581" s="665">
        <v>581</v>
      </c>
      <c r="AZ581" s="222" t="str">
        <f t="shared" si="126"/>
        <v/>
      </c>
      <c r="BA581" s="222" t="e">
        <f>VLOOKUP(AZ581,'Price list'!AM:AN,2,FALSE)</f>
        <v>#N/A</v>
      </c>
      <c r="BB581" s="222" t="str">
        <f>IF(ISERROR(VLOOKUP(BA581,'Commande Export 2023'!AC:AG,5,FALSE)),"",VLOOKUP(BA581,'Commande Export 2023'!AC:AG,5,FALSE))</f>
        <v/>
      </c>
      <c r="BC581" s="222" t="str">
        <f t="shared" si="127"/>
        <v>Ouest Batteries</v>
      </c>
    </row>
    <row r="582" spans="28:55" x14ac:dyDescent="0.35">
      <c r="AB582" s="245" t="s">
        <v>1169</v>
      </c>
      <c r="AH582" s="232" t="s">
        <v>847</v>
      </c>
      <c r="AI582" s="222" t="str">
        <f t="shared" si="118"/>
        <v>Commande 4</v>
      </c>
      <c r="AJ582" s="222" t="str">
        <f t="shared" si="119"/>
        <v>P0582</v>
      </c>
      <c r="AK582" s="222" t="e">
        <f>'Commande Export 2023'!AF583</f>
        <v>#N/A</v>
      </c>
      <c r="AL582" s="222" t="str">
        <f t="shared" si="120"/>
        <v>Ouest BatteriesCommande 4</v>
      </c>
      <c r="AM582" s="222" t="e">
        <f>VLOOKUP(AL582,'Commande Export 2023'!AC:AF,4,FALSE)</f>
        <v>#N/A</v>
      </c>
      <c r="AN582" s="222" t="e">
        <f t="shared" si="121"/>
        <v>#N/A</v>
      </c>
      <c r="AO582" s="222" t="str">
        <f t="shared" si="122"/>
        <v/>
      </c>
      <c r="AP582" s="222" t="e">
        <f>VLOOKUP(AO582,'Price list'!AO:AP,2,FALSE)</f>
        <v>#N/A</v>
      </c>
      <c r="AQ582" s="222" t="str">
        <f t="shared" si="123"/>
        <v/>
      </c>
      <c r="AR582" s="222" t="str">
        <f t="shared" si="124"/>
        <v/>
      </c>
      <c r="AS582" s="665" t="str">
        <f t="shared" si="125"/>
        <v/>
      </c>
      <c r="AT582" s="665">
        <f>SUM($AS$1:AS582)</f>
        <v>7</v>
      </c>
      <c r="AU582" s="665" t="s">
        <v>847</v>
      </c>
      <c r="AV582" s="665">
        <f t="shared" si="117"/>
        <v>0</v>
      </c>
      <c r="AW582" s="666">
        <v>0</v>
      </c>
      <c r="AX582" s="665">
        <v>602</v>
      </c>
      <c r="AY582" s="665">
        <v>582</v>
      </c>
      <c r="AZ582" s="222" t="str">
        <f t="shared" si="126"/>
        <v/>
      </c>
      <c r="BA582" s="222" t="e">
        <f>VLOOKUP(AZ582,'Price list'!AM:AN,2,FALSE)</f>
        <v>#N/A</v>
      </c>
      <c r="BB582" s="222" t="str">
        <f>IF(ISERROR(VLOOKUP(BA582,'Commande Export 2023'!AC:AG,5,FALSE)),"",VLOOKUP(BA582,'Commande Export 2023'!AC:AG,5,FALSE))</f>
        <v/>
      </c>
      <c r="BC582" s="222" t="str">
        <f t="shared" si="127"/>
        <v>Ouest Batteries</v>
      </c>
    </row>
    <row r="583" spans="28:55" x14ac:dyDescent="0.35">
      <c r="AB583" s="245" t="s">
        <v>1169</v>
      </c>
      <c r="AH583" s="232" t="s">
        <v>848</v>
      </c>
      <c r="AI583" s="222" t="str">
        <f t="shared" si="118"/>
        <v>Commande 4</v>
      </c>
      <c r="AJ583" s="222" t="str">
        <f t="shared" si="119"/>
        <v>P0583</v>
      </c>
      <c r="AK583" s="222" t="e">
        <f>'Commande Export 2023'!AF584</f>
        <v>#N/A</v>
      </c>
      <c r="AL583" s="222" t="str">
        <f t="shared" si="120"/>
        <v>Ouest BatteriesCommande 4</v>
      </c>
      <c r="AM583" s="222" t="e">
        <f>VLOOKUP(AL583,'Commande Export 2023'!AC:AF,4,FALSE)</f>
        <v>#N/A</v>
      </c>
      <c r="AN583" s="222" t="e">
        <f t="shared" si="121"/>
        <v>#N/A</v>
      </c>
      <c r="AO583" s="222" t="str">
        <f t="shared" si="122"/>
        <v/>
      </c>
      <c r="AP583" s="222" t="e">
        <f>VLOOKUP(AO583,'Price list'!AO:AP,2,FALSE)</f>
        <v>#N/A</v>
      </c>
      <c r="AQ583" s="222" t="str">
        <f t="shared" si="123"/>
        <v/>
      </c>
      <c r="AR583" s="222" t="str">
        <f t="shared" si="124"/>
        <v/>
      </c>
      <c r="AS583" s="665" t="str">
        <f t="shared" si="125"/>
        <v/>
      </c>
      <c r="AT583" s="665">
        <f>SUM($AS$1:AS583)</f>
        <v>7</v>
      </c>
      <c r="AU583" s="665" t="s">
        <v>848</v>
      </c>
      <c r="AV583" s="665">
        <f t="shared" si="117"/>
        <v>0</v>
      </c>
      <c r="AW583" s="666">
        <v>0</v>
      </c>
      <c r="AX583" s="665">
        <v>603</v>
      </c>
      <c r="AY583" s="665">
        <v>583</v>
      </c>
      <c r="AZ583" s="222" t="str">
        <f t="shared" si="126"/>
        <v/>
      </c>
      <c r="BA583" s="222" t="e">
        <f>VLOOKUP(AZ583,'Price list'!AM:AN,2,FALSE)</f>
        <v>#N/A</v>
      </c>
      <c r="BB583" s="222" t="str">
        <f>IF(ISERROR(VLOOKUP(BA583,'Commande Export 2023'!AC:AG,5,FALSE)),"",VLOOKUP(BA583,'Commande Export 2023'!AC:AG,5,FALSE))</f>
        <v/>
      </c>
      <c r="BC583" s="222" t="str">
        <f t="shared" si="127"/>
        <v>Ouest Batteries</v>
      </c>
    </row>
    <row r="584" spans="28:55" x14ac:dyDescent="0.35">
      <c r="AB584" s="245" t="s">
        <v>1169</v>
      </c>
      <c r="AH584" s="232" t="s">
        <v>849</v>
      </c>
      <c r="AI584" s="222" t="str">
        <f t="shared" si="118"/>
        <v>Commande 4</v>
      </c>
      <c r="AJ584" s="222" t="str">
        <f t="shared" si="119"/>
        <v>P0584</v>
      </c>
      <c r="AK584" s="222" t="e">
        <f>'Commande Export 2023'!AF585</f>
        <v>#N/A</v>
      </c>
      <c r="AL584" s="222" t="str">
        <f t="shared" si="120"/>
        <v>Ouest BatteriesCommande 4</v>
      </c>
      <c r="AM584" s="222" t="e">
        <f>VLOOKUP(AL584,'Commande Export 2023'!AC:AF,4,FALSE)</f>
        <v>#N/A</v>
      </c>
      <c r="AN584" s="222" t="e">
        <f t="shared" si="121"/>
        <v>#N/A</v>
      </c>
      <c r="AO584" s="222" t="str">
        <f t="shared" si="122"/>
        <v/>
      </c>
      <c r="AP584" s="222" t="e">
        <f>VLOOKUP(AO584,'Price list'!AO:AP,2,FALSE)</f>
        <v>#N/A</v>
      </c>
      <c r="AQ584" s="222" t="str">
        <f t="shared" si="123"/>
        <v/>
      </c>
      <c r="AR584" s="222" t="str">
        <f t="shared" si="124"/>
        <v/>
      </c>
      <c r="AS584" s="665" t="str">
        <f t="shared" si="125"/>
        <v/>
      </c>
      <c r="AT584" s="665">
        <f>SUM($AS$1:AS584)</f>
        <v>7</v>
      </c>
      <c r="AU584" s="665" t="s">
        <v>849</v>
      </c>
      <c r="AV584" s="665">
        <f t="shared" si="117"/>
        <v>0</v>
      </c>
      <c r="AW584" s="666">
        <v>0</v>
      </c>
      <c r="AX584" s="665">
        <v>604</v>
      </c>
      <c r="AY584" s="665">
        <v>584</v>
      </c>
      <c r="AZ584" s="222" t="str">
        <f t="shared" si="126"/>
        <v/>
      </c>
      <c r="BA584" s="222" t="e">
        <f>VLOOKUP(AZ584,'Price list'!AM:AN,2,FALSE)</f>
        <v>#N/A</v>
      </c>
      <c r="BB584" s="222" t="str">
        <f>IF(ISERROR(VLOOKUP(BA584,'Commande Export 2023'!AC:AG,5,FALSE)),"",VLOOKUP(BA584,'Commande Export 2023'!AC:AG,5,FALSE))</f>
        <v/>
      </c>
      <c r="BC584" s="222" t="str">
        <f t="shared" si="127"/>
        <v>Ouest Batteries</v>
      </c>
    </row>
    <row r="585" spans="28:55" x14ac:dyDescent="0.35">
      <c r="AB585" s="245" t="s">
        <v>1169</v>
      </c>
      <c r="AH585" s="232" t="s">
        <v>850</v>
      </c>
      <c r="AI585" s="222" t="str">
        <f t="shared" si="118"/>
        <v>Commande 4</v>
      </c>
      <c r="AJ585" s="222" t="str">
        <f t="shared" si="119"/>
        <v>P0585</v>
      </c>
      <c r="AK585" s="222" t="e">
        <f>'Commande Export 2023'!AF586</f>
        <v>#N/A</v>
      </c>
      <c r="AL585" s="222" t="str">
        <f t="shared" si="120"/>
        <v>Ouest BatteriesCommande 4</v>
      </c>
      <c r="AM585" s="222" t="e">
        <f>VLOOKUP(AL585,'Commande Export 2023'!AC:AF,4,FALSE)</f>
        <v>#N/A</v>
      </c>
      <c r="AN585" s="222" t="e">
        <f t="shared" si="121"/>
        <v>#N/A</v>
      </c>
      <c r="AO585" s="222" t="str">
        <f t="shared" si="122"/>
        <v/>
      </c>
      <c r="AP585" s="222" t="e">
        <f>VLOOKUP(AO585,'Price list'!AO:AP,2,FALSE)</f>
        <v>#N/A</v>
      </c>
      <c r="AQ585" s="222" t="str">
        <f t="shared" si="123"/>
        <v/>
      </c>
      <c r="AR585" s="222" t="str">
        <f t="shared" si="124"/>
        <v/>
      </c>
      <c r="AS585" s="665" t="str">
        <f t="shared" si="125"/>
        <v/>
      </c>
      <c r="AT585" s="665">
        <f>SUM($AS$1:AS585)</f>
        <v>7</v>
      </c>
      <c r="AU585" s="665" t="s">
        <v>850</v>
      </c>
      <c r="AV585" s="665">
        <f t="shared" si="117"/>
        <v>0</v>
      </c>
      <c r="AW585" s="666">
        <v>0</v>
      </c>
      <c r="AX585" s="665">
        <v>605</v>
      </c>
      <c r="AY585" s="665">
        <v>585</v>
      </c>
      <c r="AZ585" s="222" t="str">
        <f t="shared" si="126"/>
        <v/>
      </c>
      <c r="BA585" s="222" t="e">
        <f>VLOOKUP(AZ585,'Price list'!AM:AN,2,FALSE)</f>
        <v>#N/A</v>
      </c>
      <c r="BB585" s="222" t="str">
        <f>IF(ISERROR(VLOOKUP(BA585,'Commande Export 2023'!AC:AG,5,FALSE)),"",VLOOKUP(BA585,'Commande Export 2023'!AC:AG,5,FALSE))</f>
        <v/>
      </c>
      <c r="BC585" s="222" t="str">
        <f t="shared" si="127"/>
        <v>Ouest Batteries</v>
      </c>
    </row>
    <row r="586" spans="28:55" x14ac:dyDescent="0.35">
      <c r="AB586" s="245" t="s">
        <v>1169</v>
      </c>
      <c r="AH586" s="232" t="s">
        <v>851</v>
      </c>
      <c r="AI586" s="222" t="str">
        <f t="shared" si="118"/>
        <v>Commande 4</v>
      </c>
      <c r="AJ586" s="222" t="str">
        <f t="shared" si="119"/>
        <v>P0586</v>
      </c>
      <c r="AK586" s="222" t="e">
        <f>'Commande Export 2023'!AF587</f>
        <v>#N/A</v>
      </c>
      <c r="AL586" s="222" t="str">
        <f t="shared" si="120"/>
        <v>Ouest BatteriesCommande 4</v>
      </c>
      <c r="AM586" s="222" t="e">
        <f>VLOOKUP(AL586,'Commande Export 2023'!AC:AF,4,FALSE)</f>
        <v>#N/A</v>
      </c>
      <c r="AN586" s="222" t="e">
        <f t="shared" si="121"/>
        <v>#N/A</v>
      </c>
      <c r="AO586" s="222" t="str">
        <f t="shared" si="122"/>
        <v/>
      </c>
      <c r="AP586" s="222" t="e">
        <f>VLOOKUP(AO586,'Price list'!AO:AP,2,FALSE)</f>
        <v>#N/A</v>
      </c>
      <c r="AQ586" s="222" t="str">
        <f t="shared" si="123"/>
        <v/>
      </c>
      <c r="AR586" s="222" t="str">
        <f t="shared" si="124"/>
        <v/>
      </c>
      <c r="AS586" s="665" t="str">
        <f t="shared" si="125"/>
        <v/>
      </c>
      <c r="AT586" s="665">
        <f>SUM($AS$1:AS586)</f>
        <v>7</v>
      </c>
      <c r="AU586" s="665" t="s">
        <v>851</v>
      </c>
      <c r="AV586" s="665">
        <f t="shared" si="117"/>
        <v>0</v>
      </c>
      <c r="AW586" s="666">
        <v>0</v>
      </c>
      <c r="AX586" s="665">
        <v>606</v>
      </c>
      <c r="AY586" s="665">
        <v>586</v>
      </c>
      <c r="AZ586" s="222" t="str">
        <f t="shared" si="126"/>
        <v/>
      </c>
      <c r="BA586" s="222" t="e">
        <f>VLOOKUP(AZ586,'Price list'!AM:AN,2,FALSE)</f>
        <v>#N/A</v>
      </c>
      <c r="BB586" s="222" t="str">
        <f>IF(ISERROR(VLOOKUP(BA586,'Commande Export 2023'!AC:AG,5,FALSE)),"",VLOOKUP(BA586,'Commande Export 2023'!AC:AG,5,FALSE))</f>
        <v/>
      </c>
      <c r="BC586" s="222" t="str">
        <f t="shared" si="127"/>
        <v>Ouest Batteries</v>
      </c>
    </row>
    <row r="587" spans="28:55" x14ac:dyDescent="0.35">
      <c r="AB587" s="245" t="s">
        <v>1169</v>
      </c>
      <c r="AH587" s="232" t="s">
        <v>852</v>
      </c>
      <c r="AI587" s="222" t="str">
        <f t="shared" si="118"/>
        <v>Commande 4</v>
      </c>
      <c r="AJ587" s="222" t="str">
        <f t="shared" si="119"/>
        <v>P0587</v>
      </c>
      <c r="AK587" s="222" t="e">
        <f>'Commande Export 2023'!AF588</f>
        <v>#N/A</v>
      </c>
      <c r="AL587" s="222" t="str">
        <f t="shared" si="120"/>
        <v>Ouest BatteriesCommande 4</v>
      </c>
      <c r="AM587" s="222" t="e">
        <f>VLOOKUP(AL587,'Commande Export 2023'!AC:AF,4,FALSE)</f>
        <v>#N/A</v>
      </c>
      <c r="AN587" s="222" t="e">
        <f t="shared" si="121"/>
        <v>#N/A</v>
      </c>
      <c r="AO587" s="222" t="str">
        <f t="shared" si="122"/>
        <v/>
      </c>
      <c r="AP587" s="222" t="e">
        <f>VLOOKUP(AO587,'Price list'!AO:AP,2,FALSE)</f>
        <v>#N/A</v>
      </c>
      <c r="AQ587" s="222" t="str">
        <f t="shared" si="123"/>
        <v/>
      </c>
      <c r="AR587" s="222" t="str">
        <f t="shared" si="124"/>
        <v/>
      </c>
      <c r="AS587" s="665" t="str">
        <f t="shared" si="125"/>
        <v/>
      </c>
      <c r="AT587" s="665">
        <f>SUM($AS$1:AS587)</f>
        <v>7</v>
      </c>
      <c r="AU587" s="665" t="s">
        <v>852</v>
      </c>
      <c r="AV587" s="665">
        <f t="shared" si="117"/>
        <v>0</v>
      </c>
      <c r="AW587" s="666">
        <v>0</v>
      </c>
      <c r="AX587" s="665">
        <v>607</v>
      </c>
      <c r="AY587" s="665">
        <v>587</v>
      </c>
      <c r="AZ587" s="222" t="str">
        <f t="shared" si="126"/>
        <v/>
      </c>
      <c r="BA587" s="222" t="e">
        <f>VLOOKUP(AZ587,'Price list'!AM:AN,2,FALSE)</f>
        <v>#N/A</v>
      </c>
      <c r="BB587" s="222" t="str">
        <f>IF(ISERROR(VLOOKUP(BA587,'Commande Export 2023'!AC:AG,5,FALSE)),"",VLOOKUP(BA587,'Commande Export 2023'!AC:AG,5,FALSE))</f>
        <v/>
      </c>
      <c r="BC587" s="222" t="str">
        <f t="shared" si="127"/>
        <v>Ouest Batteries</v>
      </c>
    </row>
    <row r="588" spans="28:55" x14ac:dyDescent="0.35">
      <c r="AB588" s="245" t="s">
        <v>1169</v>
      </c>
      <c r="AH588" s="232" t="s">
        <v>853</v>
      </c>
      <c r="AI588" s="222" t="str">
        <f t="shared" si="118"/>
        <v>Commande 4</v>
      </c>
      <c r="AJ588" s="222" t="str">
        <f t="shared" si="119"/>
        <v>P0588</v>
      </c>
      <c r="AK588" s="222" t="e">
        <f>'Commande Export 2023'!AF589</f>
        <v>#N/A</v>
      </c>
      <c r="AL588" s="222" t="str">
        <f t="shared" si="120"/>
        <v>Ouest BatteriesCommande 4</v>
      </c>
      <c r="AM588" s="222" t="e">
        <f>VLOOKUP(AL588,'Commande Export 2023'!AC:AF,4,FALSE)</f>
        <v>#N/A</v>
      </c>
      <c r="AN588" s="222" t="e">
        <f t="shared" si="121"/>
        <v>#N/A</v>
      </c>
      <c r="AO588" s="222" t="str">
        <f t="shared" si="122"/>
        <v/>
      </c>
      <c r="AP588" s="222" t="e">
        <f>VLOOKUP(AO588,'Price list'!AO:AP,2,FALSE)</f>
        <v>#N/A</v>
      </c>
      <c r="AQ588" s="222" t="str">
        <f t="shared" si="123"/>
        <v/>
      </c>
      <c r="AR588" s="222" t="str">
        <f t="shared" si="124"/>
        <v/>
      </c>
      <c r="AS588" s="665" t="str">
        <f t="shared" si="125"/>
        <v/>
      </c>
      <c r="AT588" s="665">
        <f>SUM($AS$1:AS588)</f>
        <v>7</v>
      </c>
      <c r="AU588" s="665" t="s">
        <v>853</v>
      </c>
      <c r="AV588" s="665">
        <f t="shared" si="117"/>
        <v>0</v>
      </c>
      <c r="AW588" s="666">
        <v>0</v>
      </c>
      <c r="AX588" s="665">
        <v>608</v>
      </c>
      <c r="AY588" s="665">
        <v>588</v>
      </c>
      <c r="AZ588" s="222" t="str">
        <f t="shared" si="126"/>
        <v/>
      </c>
      <c r="BA588" s="222" t="e">
        <f>VLOOKUP(AZ588,'Price list'!AM:AN,2,FALSE)</f>
        <v>#N/A</v>
      </c>
      <c r="BB588" s="222" t="str">
        <f>IF(ISERROR(VLOOKUP(BA588,'Commande Export 2023'!AC:AG,5,FALSE)),"",VLOOKUP(BA588,'Commande Export 2023'!AC:AG,5,FALSE))</f>
        <v/>
      </c>
      <c r="BC588" s="222" t="str">
        <f t="shared" si="127"/>
        <v>Ouest Batteries</v>
      </c>
    </row>
    <row r="589" spans="28:55" x14ac:dyDescent="0.35">
      <c r="AB589" s="245" t="s">
        <v>1169</v>
      </c>
      <c r="AH589" s="232" t="s">
        <v>854</v>
      </c>
      <c r="AI589" s="222" t="str">
        <f t="shared" si="118"/>
        <v>Commande 4</v>
      </c>
      <c r="AJ589" s="222" t="str">
        <f t="shared" si="119"/>
        <v>P0589</v>
      </c>
      <c r="AK589" s="222" t="e">
        <f>'Commande Export 2023'!AF590</f>
        <v>#N/A</v>
      </c>
      <c r="AL589" s="222" t="str">
        <f t="shared" si="120"/>
        <v>Ouest BatteriesCommande 4</v>
      </c>
      <c r="AM589" s="222" t="e">
        <f>VLOOKUP(AL589,'Commande Export 2023'!AC:AF,4,FALSE)</f>
        <v>#N/A</v>
      </c>
      <c r="AN589" s="222" t="e">
        <f t="shared" si="121"/>
        <v>#N/A</v>
      </c>
      <c r="AO589" s="222" t="str">
        <f t="shared" si="122"/>
        <v/>
      </c>
      <c r="AP589" s="222" t="e">
        <f>VLOOKUP(AO589,'Price list'!AO:AP,2,FALSE)</f>
        <v>#N/A</v>
      </c>
      <c r="AQ589" s="222" t="str">
        <f t="shared" si="123"/>
        <v/>
      </c>
      <c r="AR589" s="222" t="str">
        <f t="shared" si="124"/>
        <v/>
      </c>
      <c r="AS589" s="665" t="str">
        <f t="shared" si="125"/>
        <v/>
      </c>
      <c r="AT589" s="665">
        <f>SUM($AS$1:AS589)</f>
        <v>7</v>
      </c>
      <c r="AU589" s="665" t="s">
        <v>854</v>
      </c>
      <c r="AV589" s="665">
        <f t="shared" si="117"/>
        <v>0</v>
      </c>
      <c r="AW589" s="666">
        <v>0</v>
      </c>
      <c r="AX589" s="665">
        <v>609</v>
      </c>
      <c r="AY589" s="665">
        <v>589</v>
      </c>
      <c r="AZ589" s="222" t="str">
        <f t="shared" si="126"/>
        <v/>
      </c>
      <c r="BA589" s="222" t="e">
        <f>VLOOKUP(AZ589,'Price list'!AM:AN,2,FALSE)</f>
        <v>#N/A</v>
      </c>
      <c r="BB589" s="222" t="str">
        <f>IF(ISERROR(VLOOKUP(BA589,'Commande Export 2023'!AC:AG,5,FALSE)),"",VLOOKUP(BA589,'Commande Export 2023'!AC:AG,5,FALSE))</f>
        <v/>
      </c>
      <c r="BC589" s="222" t="str">
        <f t="shared" si="127"/>
        <v>Ouest Batteries</v>
      </c>
    </row>
    <row r="590" spans="28:55" x14ac:dyDescent="0.35">
      <c r="AB590" s="245" t="s">
        <v>1169</v>
      </c>
      <c r="AH590" s="232" t="s">
        <v>855</v>
      </c>
      <c r="AI590" s="222" t="str">
        <f t="shared" si="118"/>
        <v>Commande 4</v>
      </c>
      <c r="AJ590" s="222" t="str">
        <f t="shared" si="119"/>
        <v>P0590</v>
      </c>
      <c r="AK590" s="222" t="e">
        <f>'Commande Export 2023'!AF591</f>
        <v>#N/A</v>
      </c>
      <c r="AL590" s="222" t="str">
        <f t="shared" si="120"/>
        <v>Ouest BatteriesCommande 4</v>
      </c>
      <c r="AM590" s="222" t="e">
        <f>VLOOKUP(AL590,'Commande Export 2023'!AC:AF,4,FALSE)</f>
        <v>#N/A</v>
      </c>
      <c r="AN590" s="222" t="e">
        <f t="shared" si="121"/>
        <v>#N/A</v>
      </c>
      <c r="AO590" s="222" t="str">
        <f t="shared" si="122"/>
        <v/>
      </c>
      <c r="AP590" s="222" t="e">
        <f>VLOOKUP(AO590,'Price list'!AO:AP,2,FALSE)</f>
        <v>#N/A</v>
      </c>
      <c r="AQ590" s="222" t="str">
        <f t="shared" si="123"/>
        <v/>
      </c>
      <c r="AR590" s="222" t="str">
        <f t="shared" si="124"/>
        <v/>
      </c>
      <c r="AS590" s="665" t="str">
        <f t="shared" si="125"/>
        <v/>
      </c>
      <c r="AT590" s="665">
        <f>SUM($AS$1:AS590)</f>
        <v>7</v>
      </c>
      <c r="AU590" s="665" t="s">
        <v>855</v>
      </c>
      <c r="AV590" s="665">
        <f t="shared" si="117"/>
        <v>0</v>
      </c>
      <c r="AW590" s="666">
        <v>0</v>
      </c>
      <c r="AX590" s="665">
        <v>610</v>
      </c>
      <c r="AY590" s="665">
        <v>590</v>
      </c>
      <c r="AZ590" s="222" t="str">
        <f t="shared" si="126"/>
        <v/>
      </c>
      <c r="BA590" s="222" t="e">
        <f>VLOOKUP(AZ590,'Price list'!AM:AN,2,FALSE)</f>
        <v>#N/A</v>
      </c>
      <c r="BB590" s="222" t="str">
        <f>IF(ISERROR(VLOOKUP(BA590,'Commande Export 2023'!AC:AG,5,FALSE)),"",VLOOKUP(BA590,'Commande Export 2023'!AC:AG,5,FALSE))</f>
        <v/>
      </c>
      <c r="BC590" s="222" t="str">
        <f t="shared" si="127"/>
        <v>Ouest Batteries</v>
      </c>
    </row>
    <row r="591" spans="28:55" x14ac:dyDescent="0.35">
      <c r="AB591" s="245" t="s">
        <v>1169</v>
      </c>
      <c r="AH591" s="232" t="s">
        <v>856</v>
      </c>
      <c r="AI591" s="222" t="str">
        <f t="shared" si="118"/>
        <v>Commande 4</v>
      </c>
      <c r="AJ591" s="222" t="str">
        <f t="shared" si="119"/>
        <v>P0591</v>
      </c>
      <c r="AK591" s="222" t="e">
        <f>'Commande Export 2023'!AF592</f>
        <v>#N/A</v>
      </c>
      <c r="AL591" s="222" t="str">
        <f t="shared" si="120"/>
        <v>Ouest BatteriesCommande 4</v>
      </c>
      <c r="AM591" s="222" t="e">
        <f>VLOOKUP(AL591,'Commande Export 2023'!AC:AF,4,FALSE)</f>
        <v>#N/A</v>
      </c>
      <c r="AN591" s="222" t="e">
        <f t="shared" si="121"/>
        <v>#N/A</v>
      </c>
      <c r="AO591" s="222" t="str">
        <f t="shared" si="122"/>
        <v/>
      </c>
      <c r="AP591" s="222" t="e">
        <f>VLOOKUP(AO591,'Price list'!AO:AP,2,FALSE)</f>
        <v>#N/A</v>
      </c>
      <c r="AQ591" s="222" t="str">
        <f t="shared" si="123"/>
        <v/>
      </c>
      <c r="AR591" s="222" t="str">
        <f t="shared" si="124"/>
        <v/>
      </c>
      <c r="AS591" s="665" t="str">
        <f t="shared" si="125"/>
        <v/>
      </c>
      <c r="AT591" s="665">
        <f>SUM($AS$1:AS591)</f>
        <v>7</v>
      </c>
      <c r="AU591" s="665" t="s">
        <v>856</v>
      </c>
      <c r="AV591" s="665">
        <f t="shared" si="117"/>
        <v>0</v>
      </c>
      <c r="AW591" s="666">
        <v>0</v>
      </c>
      <c r="AX591" s="665">
        <v>611</v>
      </c>
      <c r="AY591" s="665">
        <v>591</v>
      </c>
      <c r="AZ591" s="222" t="str">
        <f t="shared" si="126"/>
        <v/>
      </c>
      <c r="BA591" s="222" t="e">
        <f>VLOOKUP(AZ591,'Price list'!AM:AN,2,FALSE)</f>
        <v>#N/A</v>
      </c>
      <c r="BB591" s="222" t="str">
        <f>IF(ISERROR(VLOOKUP(BA591,'Commande Export 2023'!AC:AG,5,FALSE)),"",VLOOKUP(BA591,'Commande Export 2023'!AC:AG,5,FALSE))</f>
        <v/>
      </c>
      <c r="BC591" s="222" t="str">
        <f t="shared" si="127"/>
        <v>Ouest Batteries</v>
      </c>
    </row>
    <row r="592" spans="28:55" x14ac:dyDescent="0.35">
      <c r="AB592" s="245" t="s">
        <v>1169</v>
      </c>
      <c r="AH592" s="232" t="s">
        <v>857</v>
      </c>
      <c r="AI592" s="222" t="str">
        <f t="shared" si="118"/>
        <v>Commande 4</v>
      </c>
      <c r="AJ592" s="222" t="str">
        <f t="shared" si="119"/>
        <v>P0592</v>
      </c>
      <c r="AK592" s="222" t="e">
        <f>'Commande Export 2023'!AF593</f>
        <v>#N/A</v>
      </c>
      <c r="AL592" s="222" t="str">
        <f t="shared" si="120"/>
        <v>Ouest BatteriesCommande 4</v>
      </c>
      <c r="AM592" s="222" t="e">
        <f>VLOOKUP(AL592,'Commande Export 2023'!AC:AF,4,FALSE)</f>
        <v>#N/A</v>
      </c>
      <c r="AN592" s="222" t="e">
        <f t="shared" si="121"/>
        <v>#N/A</v>
      </c>
      <c r="AO592" s="222" t="str">
        <f t="shared" si="122"/>
        <v/>
      </c>
      <c r="AP592" s="222" t="e">
        <f>VLOOKUP(AO592,'Price list'!AO:AP,2,FALSE)</f>
        <v>#N/A</v>
      </c>
      <c r="AQ592" s="222" t="str">
        <f t="shared" si="123"/>
        <v/>
      </c>
      <c r="AR592" s="222" t="str">
        <f t="shared" si="124"/>
        <v/>
      </c>
      <c r="AS592" s="665" t="str">
        <f t="shared" si="125"/>
        <v/>
      </c>
      <c r="AT592" s="665">
        <f>SUM($AS$1:AS592)</f>
        <v>7</v>
      </c>
      <c r="AU592" s="665" t="s">
        <v>857</v>
      </c>
      <c r="AV592" s="665">
        <f t="shared" si="117"/>
        <v>0</v>
      </c>
      <c r="AW592" s="666">
        <v>0</v>
      </c>
      <c r="AX592" s="665">
        <v>612</v>
      </c>
      <c r="AY592" s="665">
        <v>592</v>
      </c>
      <c r="AZ592" s="222" t="str">
        <f t="shared" si="126"/>
        <v/>
      </c>
      <c r="BA592" s="222" t="e">
        <f>VLOOKUP(AZ592,'Price list'!AM:AN,2,FALSE)</f>
        <v>#N/A</v>
      </c>
      <c r="BB592" s="222" t="str">
        <f>IF(ISERROR(VLOOKUP(BA592,'Commande Export 2023'!AC:AG,5,FALSE)),"",VLOOKUP(BA592,'Commande Export 2023'!AC:AG,5,FALSE))</f>
        <v/>
      </c>
      <c r="BC592" s="222" t="str">
        <f t="shared" si="127"/>
        <v>Ouest Batteries</v>
      </c>
    </row>
    <row r="593" spans="28:55" x14ac:dyDescent="0.35">
      <c r="AB593" s="245" t="s">
        <v>1169</v>
      </c>
      <c r="AH593" s="232" t="s">
        <v>858</v>
      </c>
      <c r="AI593" s="222" t="str">
        <f t="shared" si="118"/>
        <v>Commande 4</v>
      </c>
      <c r="AJ593" s="222" t="str">
        <f t="shared" si="119"/>
        <v>P0593</v>
      </c>
      <c r="AK593" s="222" t="e">
        <f>'Commande Export 2023'!AF594</f>
        <v>#N/A</v>
      </c>
      <c r="AL593" s="222" t="str">
        <f t="shared" si="120"/>
        <v>Ouest BatteriesCommande 4</v>
      </c>
      <c r="AM593" s="222" t="e">
        <f>VLOOKUP(AL593,'Commande Export 2023'!AC:AF,4,FALSE)</f>
        <v>#N/A</v>
      </c>
      <c r="AN593" s="222" t="e">
        <f t="shared" si="121"/>
        <v>#N/A</v>
      </c>
      <c r="AO593" s="222" t="str">
        <f t="shared" si="122"/>
        <v/>
      </c>
      <c r="AP593" s="222" t="e">
        <f>VLOOKUP(AO593,'Price list'!AO:AP,2,FALSE)</f>
        <v>#N/A</v>
      </c>
      <c r="AQ593" s="222" t="str">
        <f t="shared" si="123"/>
        <v/>
      </c>
      <c r="AR593" s="222" t="str">
        <f t="shared" si="124"/>
        <v/>
      </c>
      <c r="AS593" s="665" t="str">
        <f t="shared" si="125"/>
        <v/>
      </c>
      <c r="AT593" s="665">
        <f>SUM($AS$1:AS593)</f>
        <v>7</v>
      </c>
      <c r="AU593" s="665" t="s">
        <v>858</v>
      </c>
      <c r="AV593" s="665">
        <f t="shared" si="117"/>
        <v>0</v>
      </c>
      <c r="AW593" s="666">
        <v>0</v>
      </c>
      <c r="AX593" s="665">
        <v>613</v>
      </c>
      <c r="AY593" s="665">
        <v>593</v>
      </c>
      <c r="AZ593" s="222" t="str">
        <f t="shared" si="126"/>
        <v/>
      </c>
      <c r="BA593" s="222" t="e">
        <f>VLOOKUP(AZ593,'Price list'!AM:AN,2,FALSE)</f>
        <v>#N/A</v>
      </c>
      <c r="BB593" s="222" t="str">
        <f>IF(ISERROR(VLOOKUP(BA593,'Commande Export 2023'!AC:AG,5,FALSE)),"",VLOOKUP(BA593,'Commande Export 2023'!AC:AG,5,FALSE))</f>
        <v/>
      </c>
      <c r="BC593" s="222" t="str">
        <f t="shared" si="127"/>
        <v>Ouest Batteries</v>
      </c>
    </row>
    <row r="594" spans="28:55" x14ac:dyDescent="0.35">
      <c r="AB594" s="245" t="s">
        <v>1169</v>
      </c>
      <c r="AH594" s="232" t="s">
        <v>859</v>
      </c>
      <c r="AI594" s="222" t="str">
        <f t="shared" si="118"/>
        <v>Commande 4</v>
      </c>
      <c r="AJ594" s="222" t="str">
        <f t="shared" si="119"/>
        <v>P0594</v>
      </c>
      <c r="AK594" s="222" t="e">
        <f>'Commande Export 2023'!AF595</f>
        <v>#N/A</v>
      </c>
      <c r="AL594" s="222" t="str">
        <f t="shared" si="120"/>
        <v>Ouest BatteriesCommande 4</v>
      </c>
      <c r="AM594" s="222" t="e">
        <f>VLOOKUP(AL594,'Commande Export 2023'!AC:AF,4,FALSE)</f>
        <v>#N/A</v>
      </c>
      <c r="AN594" s="222" t="e">
        <f t="shared" si="121"/>
        <v>#N/A</v>
      </c>
      <c r="AO594" s="222" t="str">
        <f t="shared" si="122"/>
        <v/>
      </c>
      <c r="AP594" s="222" t="e">
        <f>VLOOKUP(AO594,'Price list'!AO:AP,2,FALSE)</f>
        <v>#N/A</v>
      </c>
      <c r="AQ594" s="222" t="str">
        <f t="shared" si="123"/>
        <v/>
      </c>
      <c r="AR594" s="222" t="str">
        <f t="shared" si="124"/>
        <v/>
      </c>
      <c r="AS594" s="665" t="str">
        <f t="shared" si="125"/>
        <v/>
      </c>
      <c r="AT594" s="665">
        <f>SUM($AS$1:AS594)</f>
        <v>7</v>
      </c>
      <c r="AU594" s="665" t="s">
        <v>859</v>
      </c>
      <c r="AV594" s="665">
        <f t="shared" si="117"/>
        <v>0</v>
      </c>
      <c r="AW594" s="666">
        <v>0</v>
      </c>
      <c r="AX594" s="665">
        <v>614</v>
      </c>
      <c r="AY594" s="665">
        <v>594</v>
      </c>
      <c r="AZ594" s="222" t="str">
        <f t="shared" si="126"/>
        <v/>
      </c>
      <c r="BA594" s="222" t="e">
        <f>VLOOKUP(AZ594,'Price list'!AM:AN,2,FALSE)</f>
        <v>#N/A</v>
      </c>
      <c r="BB594" s="222" t="str">
        <f>IF(ISERROR(VLOOKUP(BA594,'Commande Export 2023'!AC:AG,5,FALSE)),"",VLOOKUP(BA594,'Commande Export 2023'!AC:AG,5,FALSE))</f>
        <v/>
      </c>
      <c r="BC594" s="222" t="str">
        <f t="shared" si="127"/>
        <v>Ouest Batteries</v>
      </c>
    </row>
    <row r="595" spans="28:55" x14ac:dyDescent="0.35">
      <c r="AB595" s="245" t="s">
        <v>1169</v>
      </c>
      <c r="AH595" s="232" t="s">
        <v>860</v>
      </c>
      <c r="AI595" s="222" t="str">
        <f t="shared" si="118"/>
        <v>Commande 4</v>
      </c>
      <c r="AJ595" s="222" t="str">
        <f t="shared" si="119"/>
        <v>P0595</v>
      </c>
      <c r="AK595" s="222" t="e">
        <f>'Commande Export 2023'!AF596</f>
        <v>#N/A</v>
      </c>
      <c r="AL595" s="222" t="str">
        <f t="shared" si="120"/>
        <v>Ouest BatteriesCommande 4</v>
      </c>
      <c r="AM595" s="222" t="e">
        <f>VLOOKUP(AL595,'Commande Export 2023'!AC:AF,4,FALSE)</f>
        <v>#N/A</v>
      </c>
      <c r="AN595" s="222" t="e">
        <f t="shared" si="121"/>
        <v>#N/A</v>
      </c>
      <c r="AO595" s="222" t="str">
        <f t="shared" si="122"/>
        <v/>
      </c>
      <c r="AP595" s="222" t="e">
        <f>VLOOKUP(AO595,'Price list'!AO:AP,2,FALSE)</f>
        <v>#N/A</v>
      </c>
      <c r="AQ595" s="222" t="str">
        <f t="shared" si="123"/>
        <v/>
      </c>
      <c r="AR595" s="222" t="str">
        <f t="shared" si="124"/>
        <v/>
      </c>
      <c r="AS595" s="665" t="str">
        <f t="shared" si="125"/>
        <v/>
      </c>
      <c r="AT595" s="665">
        <f>SUM($AS$1:AS595)</f>
        <v>7</v>
      </c>
      <c r="AU595" s="665" t="s">
        <v>860</v>
      </c>
      <c r="AV595" s="665">
        <f t="shared" si="117"/>
        <v>0</v>
      </c>
      <c r="AW595" s="666">
        <v>0</v>
      </c>
      <c r="AX595" s="665">
        <v>615</v>
      </c>
      <c r="AY595" s="665">
        <v>595</v>
      </c>
      <c r="AZ595" s="222" t="str">
        <f t="shared" si="126"/>
        <v/>
      </c>
      <c r="BA595" s="222" t="e">
        <f>VLOOKUP(AZ595,'Price list'!AM:AN,2,FALSE)</f>
        <v>#N/A</v>
      </c>
      <c r="BB595" s="222" t="str">
        <f>IF(ISERROR(VLOOKUP(BA595,'Commande Export 2023'!AC:AG,5,FALSE)),"",VLOOKUP(BA595,'Commande Export 2023'!AC:AG,5,FALSE))</f>
        <v/>
      </c>
      <c r="BC595" s="222" t="str">
        <f t="shared" si="127"/>
        <v>Ouest Batteries</v>
      </c>
    </row>
    <row r="596" spans="28:55" x14ac:dyDescent="0.35">
      <c r="AB596" s="245" t="s">
        <v>1169</v>
      </c>
      <c r="AH596" s="232" t="s">
        <v>861</v>
      </c>
      <c r="AI596" s="222" t="str">
        <f t="shared" si="118"/>
        <v>Commande 4</v>
      </c>
      <c r="AJ596" s="222" t="str">
        <f t="shared" si="119"/>
        <v>P0596</v>
      </c>
      <c r="AK596" s="222" t="e">
        <f>'Commande Export 2023'!AF597</f>
        <v>#N/A</v>
      </c>
      <c r="AL596" s="222" t="str">
        <f t="shared" si="120"/>
        <v>Ouest BatteriesCommande 4</v>
      </c>
      <c r="AM596" s="222" t="e">
        <f>VLOOKUP(AL596,'Commande Export 2023'!AC:AF,4,FALSE)</f>
        <v>#N/A</v>
      </c>
      <c r="AN596" s="222" t="e">
        <f t="shared" si="121"/>
        <v>#N/A</v>
      </c>
      <c r="AO596" s="222" t="str">
        <f t="shared" si="122"/>
        <v/>
      </c>
      <c r="AP596" s="222" t="e">
        <f>VLOOKUP(AO596,'Price list'!AO:AP,2,FALSE)</f>
        <v>#N/A</v>
      </c>
      <c r="AQ596" s="222" t="str">
        <f t="shared" si="123"/>
        <v/>
      </c>
      <c r="AR596" s="222" t="str">
        <f t="shared" si="124"/>
        <v/>
      </c>
      <c r="AS596" s="665" t="str">
        <f t="shared" si="125"/>
        <v/>
      </c>
      <c r="AT596" s="665">
        <f>SUM($AS$1:AS596)</f>
        <v>7</v>
      </c>
      <c r="AU596" s="665" t="s">
        <v>861</v>
      </c>
      <c r="AV596" s="665">
        <f t="shared" si="117"/>
        <v>0</v>
      </c>
      <c r="AW596" s="666">
        <v>0</v>
      </c>
      <c r="AX596" s="665">
        <v>616</v>
      </c>
      <c r="AY596" s="665">
        <v>596</v>
      </c>
      <c r="AZ596" s="222" t="str">
        <f t="shared" si="126"/>
        <v/>
      </c>
      <c r="BA596" s="222" t="e">
        <f>VLOOKUP(AZ596,'Price list'!AM:AN,2,FALSE)</f>
        <v>#N/A</v>
      </c>
      <c r="BB596" s="222" t="str">
        <f>IF(ISERROR(VLOOKUP(BA596,'Commande Export 2023'!AC:AG,5,FALSE)),"",VLOOKUP(BA596,'Commande Export 2023'!AC:AG,5,FALSE))</f>
        <v/>
      </c>
      <c r="BC596" s="222" t="str">
        <f t="shared" si="127"/>
        <v>Ouest Batteries</v>
      </c>
    </row>
    <row r="597" spans="28:55" x14ac:dyDescent="0.35">
      <c r="AB597" s="245" t="s">
        <v>1169</v>
      </c>
      <c r="AH597" s="232" t="s">
        <v>862</v>
      </c>
      <c r="AI597" s="222" t="str">
        <f t="shared" si="118"/>
        <v>Commande 4</v>
      </c>
      <c r="AJ597" s="222" t="str">
        <f t="shared" si="119"/>
        <v>P0597</v>
      </c>
      <c r="AK597" s="222" t="e">
        <f>'Commande Export 2023'!AF598</f>
        <v>#N/A</v>
      </c>
      <c r="AL597" s="222" t="str">
        <f t="shared" si="120"/>
        <v>Ouest BatteriesCommande 4</v>
      </c>
      <c r="AM597" s="222" t="e">
        <f>VLOOKUP(AL597,'Commande Export 2023'!AC:AF,4,FALSE)</f>
        <v>#N/A</v>
      </c>
      <c r="AN597" s="222" t="e">
        <f t="shared" si="121"/>
        <v>#N/A</v>
      </c>
      <c r="AO597" s="222" t="str">
        <f t="shared" si="122"/>
        <v/>
      </c>
      <c r="AP597" s="222" t="e">
        <f>VLOOKUP(AO597,'Price list'!AO:AP,2,FALSE)</f>
        <v>#N/A</v>
      </c>
      <c r="AQ597" s="222" t="str">
        <f t="shared" si="123"/>
        <v/>
      </c>
      <c r="AR597" s="222" t="str">
        <f t="shared" si="124"/>
        <v/>
      </c>
      <c r="AS597" s="665" t="str">
        <f t="shared" si="125"/>
        <v/>
      </c>
      <c r="AT597" s="665">
        <f>SUM($AS$1:AS597)</f>
        <v>7</v>
      </c>
      <c r="AU597" s="665" t="s">
        <v>862</v>
      </c>
      <c r="AV597" s="665">
        <f t="shared" si="117"/>
        <v>0</v>
      </c>
      <c r="AW597" s="666">
        <v>0</v>
      </c>
      <c r="AX597" s="665">
        <v>617</v>
      </c>
      <c r="AY597" s="665">
        <v>597</v>
      </c>
      <c r="AZ597" s="222" t="str">
        <f t="shared" si="126"/>
        <v/>
      </c>
      <c r="BA597" s="222" t="e">
        <f>VLOOKUP(AZ597,'Price list'!AM:AN,2,FALSE)</f>
        <v>#N/A</v>
      </c>
      <c r="BB597" s="222" t="str">
        <f>IF(ISERROR(VLOOKUP(BA597,'Commande Export 2023'!AC:AG,5,FALSE)),"",VLOOKUP(BA597,'Commande Export 2023'!AC:AG,5,FALSE))</f>
        <v/>
      </c>
      <c r="BC597" s="222" t="str">
        <f t="shared" si="127"/>
        <v>Ouest Batteries</v>
      </c>
    </row>
    <row r="598" spans="28:55" x14ac:dyDescent="0.35">
      <c r="AB598" s="245" t="s">
        <v>1169</v>
      </c>
      <c r="AH598" s="232" t="s">
        <v>863</v>
      </c>
      <c r="AI598" s="222" t="str">
        <f t="shared" si="118"/>
        <v>Commande 4</v>
      </c>
      <c r="AJ598" s="222" t="str">
        <f t="shared" si="119"/>
        <v>P0598</v>
      </c>
      <c r="AK598" s="222" t="e">
        <f>'Commande Export 2023'!AF599</f>
        <v>#N/A</v>
      </c>
      <c r="AL598" s="222" t="str">
        <f t="shared" si="120"/>
        <v>Ouest BatteriesCommande 4</v>
      </c>
      <c r="AM598" s="222" t="e">
        <f>VLOOKUP(AL598,'Commande Export 2023'!AC:AF,4,FALSE)</f>
        <v>#N/A</v>
      </c>
      <c r="AN598" s="222" t="e">
        <f t="shared" si="121"/>
        <v>#N/A</v>
      </c>
      <c r="AO598" s="222" t="str">
        <f t="shared" si="122"/>
        <v/>
      </c>
      <c r="AP598" s="222" t="e">
        <f>VLOOKUP(AO598,'Price list'!AO:AP,2,FALSE)</f>
        <v>#N/A</v>
      </c>
      <c r="AQ598" s="222" t="str">
        <f t="shared" si="123"/>
        <v/>
      </c>
      <c r="AR598" s="222" t="str">
        <f t="shared" si="124"/>
        <v/>
      </c>
      <c r="AS598" s="665" t="str">
        <f t="shared" si="125"/>
        <v/>
      </c>
      <c r="AT598" s="665">
        <f>SUM($AS$1:AS598)</f>
        <v>7</v>
      </c>
      <c r="AU598" s="665" t="s">
        <v>863</v>
      </c>
      <c r="AV598" s="665">
        <f t="shared" si="117"/>
        <v>0</v>
      </c>
      <c r="AW598" s="666">
        <v>0</v>
      </c>
      <c r="AX598" s="665">
        <v>618</v>
      </c>
      <c r="AY598" s="665">
        <v>598</v>
      </c>
      <c r="AZ598" s="222" t="str">
        <f t="shared" si="126"/>
        <v/>
      </c>
      <c r="BA598" s="222" t="e">
        <f>VLOOKUP(AZ598,'Price list'!AM:AN,2,FALSE)</f>
        <v>#N/A</v>
      </c>
      <c r="BB598" s="222" t="str">
        <f>IF(ISERROR(VLOOKUP(BA598,'Commande Export 2023'!AC:AG,5,FALSE)),"",VLOOKUP(BA598,'Commande Export 2023'!AC:AG,5,FALSE))</f>
        <v/>
      </c>
      <c r="BC598" s="222" t="str">
        <f t="shared" si="127"/>
        <v>Ouest Batteries</v>
      </c>
    </row>
    <row r="599" spans="28:55" x14ac:dyDescent="0.35">
      <c r="AB599" s="245" t="s">
        <v>1169</v>
      </c>
      <c r="AH599" s="232" t="s">
        <v>864</v>
      </c>
      <c r="AI599" s="222" t="str">
        <f t="shared" si="118"/>
        <v>Commande 4</v>
      </c>
      <c r="AJ599" s="222" t="str">
        <f t="shared" si="119"/>
        <v>P0599</v>
      </c>
      <c r="AK599" s="222" t="e">
        <f>'Commande Export 2023'!AF600</f>
        <v>#N/A</v>
      </c>
      <c r="AL599" s="222" t="str">
        <f t="shared" si="120"/>
        <v>Ouest BatteriesCommande 4</v>
      </c>
      <c r="AM599" s="222" t="e">
        <f>VLOOKUP(AL599,'Commande Export 2023'!AC:AF,4,FALSE)</f>
        <v>#N/A</v>
      </c>
      <c r="AN599" s="222" t="e">
        <f t="shared" si="121"/>
        <v>#N/A</v>
      </c>
      <c r="AO599" s="222" t="str">
        <f t="shared" si="122"/>
        <v/>
      </c>
      <c r="AP599" s="222" t="e">
        <f>VLOOKUP(AO599,'Price list'!AO:AP,2,FALSE)</f>
        <v>#N/A</v>
      </c>
      <c r="AQ599" s="222" t="str">
        <f t="shared" si="123"/>
        <v/>
      </c>
      <c r="AR599" s="222" t="str">
        <f t="shared" si="124"/>
        <v/>
      </c>
      <c r="AS599" s="665" t="str">
        <f t="shared" si="125"/>
        <v/>
      </c>
      <c r="AT599" s="665">
        <f>SUM($AS$1:AS599)</f>
        <v>7</v>
      </c>
      <c r="AU599" s="665" t="s">
        <v>864</v>
      </c>
      <c r="AV599" s="665">
        <f t="shared" si="117"/>
        <v>0</v>
      </c>
      <c r="AW599" s="666">
        <v>0</v>
      </c>
      <c r="AX599" s="665">
        <v>619</v>
      </c>
      <c r="AY599" s="665">
        <v>599</v>
      </c>
      <c r="AZ599" s="222" t="str">
        <f t="shared" si="126"/>
        <v/>
      </c>
      <c r="BA599" s="222" t="e">
        <f>VLOOKUP(AZ599,'Price list'!AM:AN,2,FALSE)</f>
        <v>#N/A</v>
      </c>
      <c r="BB599" s="222" t="str">
        <f>IF(ISERROR(VLOOKUP(BA599,'Commande Export 2023'!AC:AG,5,FALSE)),"",VLOOKUP(BA599,'Commande Export 2023'!AC:AG,5,FALSE))</f>
        <v/>
      </c>
      <c r="BC599" s="222" t="str">
        <f t="shared" si="127"/>
        <v>Ouest Batteries</v>
      </c>
    </row>
    <row r="600" spans="28:55" x14ac:dyDescent="0.35">
      <c r="AB600" s="245" t="s">
        <v>1169</v>
      </c>
      <c r="AH600" s="232" t="s">
        <v>865</v>
      </c>
      <c r="AI600" s="222" t="str">
        <f t="shared" si="118"/>
        <v>Commande 4</v>
      </c>
      <c r="AJ600" s="222" t="str">
        <f t="shared" si="119"/>
        <v>P0600</v>
      </c>
      <c r="AK600" s="222" t="e">
        <f>'Commande Export 2023'!AF601</f>
        <v>#N/A</v>
      </c>
      <c r="AL600" s="222" t="str">
        <f t="shared" si="120"/>
        <v>Ouest BatteriesCommande 4</v>
      </c>
      <c r="AM600" s="222" t="e">
        <f>VLOOKUP(AL600,'Commande Export 2023'!AC:AF,4,FALSE)</f>
        <v>#N/A</v>
      </c>
      <c r="AN600" s="222" t="e">
        <f t="shared" si="121"/>
        <v>#N/A</v>
      </c>
      <c r="AO600" s="222" t="str">
        <f t="shared" si="122"/>
        <v/>
      </c>
      <c r="AP600" s="222" t="e">
        <f>VLOOKUP(AO600,'Price list'!AO:AP,2,FALSE)</f>
        <v>#N/A</v>
      </c>
      <c r="AQ600" s="222" t="str">
        <f t="shared" si="123"/>
        <v/>
      </c>
      <c r="AR600" s="222" t="str">
        <f t="shared" si="124"/>
        <v/>
      </c>
      <c r="AS600" s="665" t="str">
        <f t="shared" si="125"/>
        <v/>
      </c>
      <c r="AT600" s="665">
        <f>SUM($AS$1:AS600)</f>
        <v>7</v>
      </c>
      <c r="AU600" s="665" t="s">
        <v>865</v>
      </c>
      <c r="AV600" s="665">
        <f t="shared" si="117"/>
        <v>0</v>
      </c>
      <c r="AW600" s="666">
        <v>0</v>
      </c>
      <c r="AX600" s="665">
        <v>620</v>
      </c>
      <c r="AY600" s="665">
        <v>600</v>
      </c>
      <c r="AZ600" s="222" t="str">
        <f t="shared" si="126"/>
        <v/>
      </c>
      <c r="BA600" s="222" t="e">
        <f>VLOOKUP(AZ600,'Price list'!AM:AN,2,FALSE)</f>
        <v>#N/A</v>
      </c>
      <c r="BB600" s="222" t="str">
        <f>IF(ISERROR(VLOOKUP(BA600,'Commande Export 2023'!AC:AG,5,FALSE)),"",VLOOKUP(BA600,'Commande Export 2023'!AC:AG,5,FALSE))</f>
        <v/>
      </c>
      <c r="BC600" s="222" t="str">
        <f t="shared" si="127"/>
        <v>Ouest Batteries</v>
      </c>
    </row>
    <row r="601" spans="28:55" x14ac:dyDescent="0.35">
      <c r="AB601" s="245" t="s">
        <v>1169</v>
      </c>
      <c r="AH601" s="232" t="s">
        <v>866</v>
      </c>
      <c r="AI601" s="222" t="str">
        <f t="shared" si="118"/>
        <v>Commande 4</v>
      </c>
      <c r="AJ601" s="222" t="str">
        <f t="shared" si="119"/>
        <v>P0601</v>
      </c>
      <c r="AK601" s="222" t="e">
        <f>'Commande Export 2023'!AF602</f>
        <v>#N/A</v>
      </c>
      <c r="AL601" s="222" t="str">
        <f t="shared" si="120"/>
        <v>Ouest BatteriesCommande 4</v>
      </c>
      <c r="AM601" s="222" t="e">
        <f>VLOOKUP(AL601,'Commande Export 2023'!AC:AF,4,FALSE)</f>
        <v>#N/A</v>
      </c>
      <c r="AN601" s="222" t="e">
        <f t="shared" si="121"/>
        <v>#N/A</v>
      </c>
      <c r="AO601" s="222" t="str">
        <f t="shared" si="122"/>
        <v/>
      </c>
      <c r="AP601" s="222" t="e">
        <f>VLOOKUP(AO601,'Price list'!AO:AP,2,FALSE)</f>
        <v>#N/A</v>
      </c>
      <c r="AQ601" s="222" t="str">
        <f t="shared" si="123"/>
        <v/>
      </c>
      <c r="AR601" s="222" t="str">
        <f t="shared" si="124"/>
        <v>P0002</v>
      </c>
      <c r="AS601" s="665" t="str">
        <f t="shared" si="125"/>
        <v/>
      </c>
      <c r="AT601" s="665">
        <f>SUM($AS$1:AS601)</f>
        <v>7</v>
      </c>
      <c r="AZ601" s="222" t="str">
        <f t="shared" si="126"/>
        <v>P0002</v>
      </c>
      <c r="BA601" s="222" t="str">
        <f>VLOOKUP(AZ601,'Price list'!AM:AN,2,FALSE)</f>
        <v>RPALB66L2W172R1Z55Commande 4</v>
      </c>
      <c r="BB601" s="222" t="str">
        <f>IF(ISERROR(VLOOKUP(BA601,'Commande Export 2023'!AC:AG,5,FALSE)),"",VLOOKUP(BA601,'Commande Export 2023'!AC:AG,5,FALSE))</f>
        <v/>
      </c>
      <c r="BC601" s="222" t="str">
        <f t="shared" si="127"/>
        <v>Ouest Batteries</v>
      </c>
    </row>
    <row r="602" spans="28:55" x14ac:dyDescent="0.35">
      <c r="AB602" s="245" t="s">
        <v>1169</v>
      </c>
      <c r="AH602" s="232" t="s">
        <v>867</v>
      </c>
      <c r="AI602" s="222" t="str">
        <f t="shared" si="118"/>
        <v>Commande 4</v>
      </c>
      <c r="AJ602" s="222" t="str">
        <f t="shared" si="119"/>
        <v>P0602</v>
      </c>
      <c r="AK602" s="222" t="e">
        <f>'Commande Export 2023'!AF603</f>
        <v>#N/A</v>
      </c>
      <c r="AL602" s="222" t="str">
        <f t="shared" si="120"/>
        <v>Ouest BatteriesCommande 4</v>
      </c>
      <c r="AM602" s="222" t="e">
        <f>VLOOKUP(AL602,'Commande Export 2023'!AC:AF,4,FALSE)</f>
        <v>#N/A</v>
      </c>
      <c r="AN602" s="222" t="e">
        <f t="shared" si="121"/>
        <v>#N/A</v>
      </c>
      <c r="AO602" s="222" t="str">
        <f t="shared" si="122"/>
        <v/>
      </c>
      <c r="AP602" s="222" t="e">
        <f>VLOOKUP(AO602,'Price list'!AO:AP,2,FALSE)</f>
        <v>#N/A</v>
      </c>
      <c r="AQ602" s="222" t="str">
        <f t="shared" si="123"/>
        <v/>
      </c>
      <c r="AR602" s="222" t="str">
        <f t="shared" si="124"/>
        <v>P0002</v>
      </c>
      <c r="AS602" s="222"/>
      <c r="AZ602" s="222" t="str">
        <f t="shared" si="126"/>
        <v>P0002</v>
      </c>
      <c r="BA602" s="222" t="str">
        <f>VLOOKUP(AZ602,'Price list'!AM:AN,2,FALSE)</f>
        <v>RPALB66L2W172R1Z55Commande 4</v>
      </c>
      <c r="BB602" s="222" t="str">
        <f>IF(ISERROR(VLOOKUP(BA602,'Commande Export 2023'!AC:AG,5,FALSE)),"",VLOOKUP(BA602,'Commande Export 2023'!AC:AG,5,FALSE))</f>
        <v/>
      </c>
      <c r="BC602" s="222" t="str">
        <f t="shared" si="127"/>
        <v>Ouest Batteries</v>
      </c>
    </row>
    <row r="603" spans="28:55" x14ac:dyDescent="0.35">
      <c r="AB603" s="245" t="s">
        <v>1169</v>
      </c>
      <c r="AH603" s="232" t="s">
        <v>868</v>
      </c>
      <c r="AI603" s="222" t="str">
        <f t="shared" si="118"/>
        <v>Commande 4</v>
      </c>
      <c r="AJ603" s="222" t="str">
        <f t="shared" si="119"/>
        <v>P0603</v>
      </c>
      <c r="AK603" s="222" t="e">
        <f>'Commande Export 2023'!AF604</f>
        <v>#N/A</v>
      </c>
      <c r="AL603" s="222" t="str">
        <f t="shared" si="120"/>
        <v>Ouest BatteriesCommande 4</v>
      </c>
      <c r="AM603" s="222" t="e">
        <f>VLOOKUP(AL603,'Commande Export 2023'!AC:AF,4,FALSE)</f>
        <v>#N/A</v>
      </c>
      <c r="AN603" s="222" t="e">
        <f t="shared" si="121"/>
        <v>#N/A</v>
      </c>
      <c r="AO603" s="222" t="str">
        <f t="shared" si="122"/>
        <v/>
      </c>
      <c r="AP603" s="222" t="e">
        <f>VLOOKUP(AO603,'Price list'!AO:AP,2,FALSE)</f>
        <v>#N/A</v>
      </c>
      <c r="AQ603" s="222" t="str">
        <f t="shared" si="123"/>
        <v/>
      </c>
      <c r="AR603" s="222" t="str">
        <f t="shared" si="124"/>
        <v>P0002</v>
      </c>
      <c r="AS603" s="222"/>
      <c r="AZ603" s="222" t="str">
        <f t="shared" si="126"/>
        <v>P0002</v>
      </c>
      <c r="BA603" s="222" t="str">
        <f>VLOOKUP(AZ603,'Price list'!AM:AN,2,FALSE)</f>
        <v>RPALB66L2W172R1Z55Commande 4</v>
      </c>
      <c r="BB603" s="222" t="str">
        <f>IF(ISERROR(VLOOKUP(BA603,'Commande Export 2023'!AC:AG,5,FALSE)),"",VLOOKUP(BA603,'Commande Export 2023'!AC:AG,5,FALSE))</f>
        <v/>
      </c>
      <c r="BC603" s="222" t="str">
        <f t="shared" si="127"/>
        <v>Ouest Batteries</v>
      </c>
    </row>
    <row r="604" spans="28:55" x14ac:dyDescent="0.35">
      <c r="AB604" s="245" t="s">
        <v>1169</v>
      </c>
      <c r="AH604" s="232" t="s">
        <v>869</v>
      </c>
      <c r="AI604" s="222" t="str">
        <f t="shared" si="118"/>
        <v>Commande 4</v>
      </c>
      <c r="AJ604" s="222" t="str">
        <f t="shared" si="119"/>
        <v>P0604</v>
      </c>
      <c r="AK604" s="222" t="e">
        <f>'Commande Export 2023'!AF605</f>
        <v>#N/A</v>
      </c>
      <c r="AL604" s="222" t="str">
        <f t="shared" si="120"/>
        <v>Ouest BatteriesCommande 4</v>
      </c>
      <c r="AM604" s="222" t="e">
        <f>VLOOKUP(AL604,'Commande Export 2023'!AC:AF,4,FALSE)</f>
        <v>#N/A</v>
      </c>
      <c r="AN604" s="222" t="e">
        <f t="shared" si="121"/>
        <v>#N/A</v>
      </c>
      <c r="AO604" s="222" t="str">
        <f t="shared" si="122"/>
        <v/>
      </c>
      <c r="AP604" s="222" t="e">
        <f>VLOOKUP(AO604,'Price list'!AO:AP,2,FALSE)</f>
        <v>#N/A</v>
      </c>
      <c r="AQ604" s="222" t="str">
        <f t="shared" si="123"/>
        <v/>
      </c>
      <c r="AR604" s="222" t="str">
        <f t="shared" si="124"/>
        <v>P0002</v>
      </c>
      <c r="AS604" s="222"/>
      <c r="AZ604" s="222" t="str">
        <f t="shared" si="126"/>
        <v>P0002</v>
      </c>
      <c r="BA604" s="222" t="str">
        <f>VLOOKUP(AZ604,'Price list'!AM:AN,2,FALSE)</f>
        <v>RPALB66L2W172R1Z55Commande 4</v>
      </c>
      <c r="BB604" s="222" t="str">
        <f>IF(ISERROR(VLOOKUP(BA604,'Commande Export 2023'!AC:AG,5,FALSE)),"",VLOOKUP(BA604,'Commande Export 2023'!AC:AG,5,FALSE))</f>
        <v/>
      </c>
      <c r="BC604" s="222" t="str">
        <f t="shared" si="127"/>
        <v>Ouest Batteries</v>
      </c>
    </row>
    <row r="605" spans="28:55" x14ac:dyDescent="0.35">
      <c r="AB605" s="245" t="s">
        <v>1169</v>
      </c>
      <c r="AH605" s="232" t="s">
        <v>870</v>
      </c>
      <c r="AI605" s="222" t="str">
        <f t="shared" si="118"/>
        <v>Commande 4</v>
      </c>
      <c r="AJ605" s="222" t="str">
        <f t="shared" si="119"/>
        <v>P0605</v>
      </c>
      <c r="AK605" s="222" t="e">
        <f>'Commande Export 2023'!AF606</f>
        <v>#N/A</v>
      </c>
      <c r="AL605" s="222" t="str">
        <f t="shared" si="120"/>
        <v>Ouest BatteriesCommande 4</v>
      </c>
      <c r="AM605" s="222" t="e">
        <f>VLOOKUP(AL605,'Commande Export 2023'!AC:AF,4,FALSE)</f>
        <v>#N/A</v>
      </c>
      <c r="AN605" s="222" t="e">
        <f t="shared" si="121"/>
        <v>#N/A</v>
      </c>
      <c r="AO605" s="222" t="str">
        <f t="shared" si="122"/>
        <v/>
      </c>
      <c r="AP605" s="222" t="e">
        <f>VLOOKUP(AO605,'Price list'!AO:AP,2,FALSE)</f>
        <v>#N/A</v>
      </c>
      <c r="AQ605" s="222" t="str">
        <f t="shared" si="123"/>
        <v/>
      </c>
      <c r="AR605" s="222" t="str">
        <f t="shared" si="124"/>
        <v>P0002</v>
      </c>
      <c r="AS605" s="222"/>
      <c r="AZ605" s="222" t="str">
        <f t="shared" si="126"/>
        <v>P0002</v>
      </c>
      <c r="BA605" s="222" t="str">
        <f>VLOOKUP(AZ605,'Price list'!AM:AN,2,FALSE)</f>
        <v>RPALB66L2W172R1Z55Commande 4</v>
      </c>
      <c r="BB605" s="222" t="str">
        <f>IF(ISERROR(VLOOKUP(BA605,'Commande Export 2023'!AC:AG,5,FALSE)),"",VLOOKUP(BA605,'Commande Export 2023'!AC:AG,5,FALSE))</f>
        <v/>
      </c>
      <c r="BC605" s="222" t="str">
        <f t="shared" si="127"/>
        <v>Ouest Batteries</v>
      </c>
    </row>
    <row r="606" spans="28:55" x14ac:dyDescent="0.35">
      <c r="AB606" s="245" t="s">
        <v>1169</v>
      </c>
      <c r="AH606" s="232" t="s">
        <v>871</v>
      </c>
      <c r="AI606" s="222" t="str">
        <f t="shared" si="118"/>
        <v>Commande 4</v>
      </c>
      <c r="AJ606" s="222" t="str">
        <f t="shared" si="119"/>
        <v>P0606</v>
      </c>
      <c r="AK606" s="222" t="e">
        <f>'Commande Export 2023'!AF607</f>
        <v>#N/A</v>
      </c>
      <c r="AL606" s="222" t="str">
        <f t="shared" si="120"/>
        <v>Ouest BatteriesCommande 4</v>
      </c>
      <c r="AM606" s="222" t="e">
        <f>VLOOKUP(AL606,'Commande Export 2023'!AC:AF,4,FALSE)</f>
        <v>#N/A</v>
      </c>
      <c r="AN606" s="222" t="e">
        <f t="shared" si="121"/>
        <v>#N/A</v>
      </c>
      <c r="AO606" s="222" t="str">
        <f t="shared" si="122"/>
        <v/>
      </c>
      <c r="AP606" s="222" t="e">
        <f>VLOOKUP(AO606,'Price list'!AO:AP,2,FALSE)</f>
        <v>#N/A</v>
      </c>
      <c r="AQ606" s="222" t="str">
        <f t="shared" si="123"/>
        <v/>
      </c>
      <c r="AR606" s="222" t="str">
        <f t="shared" si="124"/>
        <v>P0002</v>
      </c>
      <c r="AS606" s="222"/>
      <c r="AZ606" s="222" t="str">
        <f t="shared" si="126"/>
        <v>P0002</v>
      </c>
      <c r="BA606" s="222" t="str">
        <f>VLOOKUP(AZ606,'Price list'!AM:AN,2,FALSE)</f>
        <v>RPALB66L2W172R1Z55Commande 4</v>
      </c>
      <c r="BB606" s="222" t="str">
        <f>IF(ISERROR(VLOOKUP(BA606,'Commande Export 2023'!AC:AG,5,FALSE)),"",VLOOKUP(BA606,'Commande Export 2023'!AC:AG,5,FALSE))</f>
        <v/>
      </c>
      <c r="BC606" s="222" t="str">
        <f t="shared" si="127"/>
        <v>Ouest Batteries</v>
      </c>
    </row>
    <row r="607" spans="28:55" x14ac:dyDescent="0.35">
      <c r="AB607" s="245" t="s">
        <v>1169</v>
      </c>
      <c r="AH607" s="232" t="s">
        <v>872</v>
      </c>
      <c r="AI607" s="222" t="str">
        <f t="shared" si="118"/>
        <v>Commande 4</v>
      </c>
      <c r="AJ607" s="222" t="str">
        <f t="shared" si="119"/>
        <v>P0607</v>
      </c>
      <c r="AK607" s="222" t="e">
        <f>'Commande Export 2023'!AF608</f>
        <v>#N/A</v>
      </c>
      <c r="AL607" s="222" t="str">
        <f t="shared" si="120"/>
        <v>Ouest BatteriesCommande 4</v>
      </c>
      <c r="AM607" s="222" t="e">
        <f>VLOOKUP(AL607,'Commande Export 2023'!AC:AF,4,FALSE)</f>
        <v>#N/A</v>
      </c>
      <c r="AN607" s="222" t="e">
        <f t="shared" si="121"/>
        <v>#N/A</v>
      </c>
      <c r="AO607" s="222" t="str">
        <f t="shared" si="122"/>
        <v/>
      </c>
      <c r="AP607" s="222" t="e">
        <f>VLOOKUP(AO607,'Price list'!AO:AP,2,FALSE)</f>
        <v>#N/A</v>
      </c>
      <c r="AQ607" s="222" t="str">
        <f t="shared" si="123"/>
        <v/>
      </c>
      <c r="AR607" s="222" t="str">
        <f t="shared" si="124"/>
        <v>P0002</v>
      </c>
      <c r="AS607" s="222"/>
      <c r="AZ607" s="222" t="str">
        <f t="shared" si="126"/>
        <v>P0002</v>
      </c>
      <c r="BA607" s="222" t="str">
        <f>VLOOKUP(AZ607,'Price list'!AM:AN,2,FALSE)</f>
        <v>RPALB66L2W172R1Z55Commande 4</v>
      </c>
      <c r="BB607" s="222" t="str">
        <f>IF(ISERROR(VLOOKUP(BA607,'Commande Export 2023'!AC:AG,5,FALSE)),"",VLOOKUP(BA607,'Commande Export 2023'!AC:AG,5,FALSE))</f>
        <v/>
      </c>
      <c r="BC607" s="222" t="str">
        <f t="shared" si="127"/>
        <v>Ouest Batteries</v>
      </c>
    </row>
    <row r="608" spans="28:55" x14ac:dyDescent="0.35">
      <c r="AB608" s="245" t="s">
        <v>1169</v>
      </c>
      <c r="AH608" s="232" t="s">
        <v>873</v>
      </c>
      <c r="AI608" s="222" t="str">
        <f t="shared" si="118"/>
        <v>Commande 4</v>
      </c>
      <c r="AJ608" s="222" t="str">
        <f t="shared" si="119"/>
        <v>P0608</v>
      </c>
      <c r="AK608" s="222" t="e">
        <f>'Commande Export 2023'!AF609</f>
        <v>#N/A</v>
      </c>
      <c r="AL608" s="222" t="str">
        <f t="shared" si="120"/>
        <v>Ouest BatteriesCommande 4</v>
      </c>
      <c r="AM608" s="222" t="e">
        <f>VLOOKUP(AL608,'Commande Export 2023'!AC:AF,4,FALSE)</f>
        <v>#N/A</v>
      </c>
      <c r="AN608" s="222" t="e">
        <f t="shared" si="121"/>
        <v>#N/A</v>
      </c>
      <c r="AO608" s="222" t="str">
        <f t="shared" si="122"/>
        <v/>
      </c>
      <c r="AP608" s="222" t="e">
        <f>VLOOKUP(AO608,'Price list'!AO:AP,2,FALSE)</f>
        <v>#N/A</v>
      </c>
      <c r="AQ608" s="222" t="str">
        <f t="shared" si="123"/>
        <v/>
      </c>
      <c r="AR608" s="222" t="str">
        <f t="shared" si="124"/>
        <v>P0002</v>
      </c>
      <c r="AS608" s="222"/>
      <c r="AZ608" s="222" t="str">
        <f t="shared" si="126"/>
        <v>P0002</v>
      </c>
      <c r="BA608" s="222" t="str">
        <f>VLOOKUP(AZ608,'Price list'!AM:AN,2,FALSE)</f>
        <v>RPALB66L2W172R1Z55Commande 4</v>
      </c>
      <c r="BB608" s="222" t="str">
        <f>IF(ISERROR(VLOOKUP(BA608,'Commande Export 2023'!AC:AG,5,FALSE)),"",VLOOKUP(BA608,'Commande Export 2023'!AC:AG,5,FALSE))</f>
        <v/>
      </c>
      <c r="BC608" s="222" t="str">
        <f t="shared" si="127"/>
        <v>Ouest Batteries</v>
      </c>
    </row>
    <row r="609" spans="28:55" x14ac:dyDescent="0.35">
      <c r="AB609" s="245" t="s">
        <v>1169</v>
      </c>
      <c r="AH609" s="232" t="s">
        <v>874</v>
      </c>
      <c r="AI609" s="222" t="str">
        <f t="shared" si="118"/>
        <v>Commande 4</v>
      </c>
      <c r="AJ609" s="222" t="str">
        <f t="shared" si="119"/>
        <v>P0609</v>
      </c>
      <c r="AK609" s="222" t="e">
        <f>'Commande Export 2023'!AF610</f>
        <v>#N/A</v>
      </c>
      <c r="AL609" s="222" t="str">
        <f t="shared" si="120"/>
        <v>Ouest BatteriesCommande 4</v>
      </c>
      <c r="AM609" s="222" t="e">
        <f>VLOOKUP(AL609,'Commande Export 2023'!AC:AF,4,FALSE)</f>
        <v>#N/A</v>
      </c>
      <c r="AN609" s="222" t="e">
        <f t="shared" si="121"/>
        <v>#N/A</v>
      </c>
      <c r="AO609" s="222" t="str">
        <f t="shared" si="122"/>
        <v/>
      </c>
      <c r="AP609" s="222" t="e">
        <f>VLOOKUP(AO609,'Price list'!AO:AP,2,FALSE)</f>
        <v>#N/A</v>
      </c>
      <c r="AQ609" s="222" t="str">
        <f t="shared" si="123"/>
        <v/>
      </c>
      <c r="AR609" s="222" t="str">
        <f t="shared" si="124"/>
        <v>P0002</v>
      </c>
      <c r="AS609" s="222"/>
      <c r="AZ609" s="222" t="str">
        <f t="shared" si="126"/>
        <v>P0002</v>
      </c>
      <c r="BA609" s="222" t="str">
        <f>VLOOKUP(AZ609,'Price list'!AM:AN,2,FALSE)</f>
        <v>RPALB66L2W172R1Z55Commande 4</v>
      </c>
      <c r="BB609" s="222" t="str">
        <f>IF(ISERROR(VLOOKUP(BA609,'Commande Export 2023'!AC:AG,5,FALSE)),"",VLOOKUP(BA609,'Commande Export 2023'!AC:AG,5,FALSE))</f>
        <v/>
      </c>
      <c r="BC609" s="222" t="str">
        <f t="shared" si="127"/>
        <v>Ouest Batteries</v>
      </c>
    </row>
    <row r="610" spans="28:55" x14ac:dyDescent="0.35">
      <c r="AB610" s="245" t="s">
        <v>1169</v>
      </c>
      <c r="AH610" s="232" t="s">
        <v>875</v>
      </c>
      <c r="AI610" s="222" t="str">
        <f t="shared" si="118"/>
        <v>Commande 4</v>
      </c>
      <c r="AJ610" s="222" t="str">
        <f t="shared" si="119"/>
        <v>P0610</v>
      </c>
      <c r="AK610" s="222" t="e">
        <f>'Commande Export 2023'!AF611</f>
        <v>#N/A</v>
      </c>
      <c r="AL610" s="222" t="str">
        <f t="shared" si="120"/>
        <v>Ouest BatteriesCommande 4</v>
      </c>
      <c r="AM610" s="222" t="e">
        <f>VLOOKUP(AL610,'Commande Export 2023'!AC:AF,4,FALSE)</f>
        <v>#N/A</v>
      </c>
      <c r="AN610" s="222" t="e">
        <f t="shared" si="121"/>
        <v>#N/A</v>
      </c>
      <c r="AO610" s="222" t="str">
        <f t="shared" si="122"/>
        <v/>
      </c>
      <c r="AP610" s="222" t="e">
        <f>VLOOKUP(AO610,'Price list'!AO:AP,2,FALSE)</f>
        <v>#N/A</v>
      </c>
      <c r="AQ610" s="222" t="str">
        <f t="shared" si="123"/>
        <v/>
      </c>
      <c r="AR610" s="222" t="str">
        <f t="shared" si="124"/>
        <v>P0002</v>
      </c>
      <c r="AS610" s="222"/>
      <c r="AZ610" s="222" t="str">
        <f t="shared" si="126"/>
        <v>P0002</v>
      </c>
      <c r="BA610" s="222" t="str">
        <f>VLOOKUP(AZ610,'Price list'!AM:AN,2,FALSE)</f>
        <v>RPALB66L2W172R1Z55Commande 4</v>
      </c>
      <c r="BB610" s="222" t="str">
        <f>IF(ISERROR(VLOOKUP(BA610,'Commande Export 2023'!AC:AG,5,FALSE)),"",VLOOKUP(BA610,'Commande Export 2023'!AC:AG,5,FALSE))</f>
        <v/>
      </c>
      <c r="BC610" s="222" t="str">
        <f t="shared" si="127"/>
        <v>Ouest Batteries</v>
      </c>
    </row>
    <row r="611" spans="28:55" x14ac:dyDescent="0.35">
      <c r="AB611" s="245" t="s">
        <v>1169</v>
      </c>
      <c r="AH611" s="232" t="s">
        <v>876</v>
      </c>
      <c r="AI611" s="222" t="str">
        <f t="shared" si="118"/>
        <v>Commande 4</v>
      </c>
      <c r="AJ611" s="222" t="str">
        <f t="shared" si="119"/>
        <v>P0611</v>
      </c>
      <c r="AK611" s="222" t="e">
        <f>'Commande Export 2023'!AF612</f>
        <v>#N/A</v>
      </c>
      <c r="AL611" s="222" t="str">
        <f t="shared" si="120"/>
        <v>Ouest BatteriesCommande 4</v>
      </c>
      <c r="AM611" s="222" t="e">
        <f>VLOOKUP(AL611,'Commande Export 2023'!AC:AF,4,FALSE)</f>
        <v>#N/A</v>
      </c>
      <c r="AN611" s="222" t="e">
        <f t="shared" si="121"/>
        <v>#N/A</v>
      </c>
      <c r="AO611" s="222" t="str">
        <f t="shared" si="122"/>
        <v/>
      </c>
      <c r="AP611" s="222" t="e">
        <f>VLOOKUP(AO611,'Price list'!AO:AP,2,FALSE)</f>
        <v>#N/A</v>
      </c>
      <c r="AQ611" s="222" t="str">
        <f t="shared" si="123"/>
        <v/>
      </c>
      <c r="AR611" s="222" t="str">
        <f t="shared" si="124"/>
        <v>P0002</v>
      </c>
      <c r="AS611" s="222"/>
      <c r="AZ611" s="222" t="str">
        <f t="shared" si="126"/>
        <v>P0002</v>
      </c>
      <c r="BA611" s="222" t="str">
        <f>VLOOKUP(AZ611,'Price list'!AM:AN,2,FALSE)</f>
        <v>RPALB66L2W172R1Z55Commande 4</v>
      </c>
      <c r="BB611" s="222" t="str">
        <f>IF(ISERROR(VLOOKUP(BA611,'Commande Export 2023'!AC:AG,5,FALSE)),"",VLOOKUP(BA611,'Commande Export 2023'!AC:AG,5,FALSE))</f>
        <v/>
      </c>
      <c r="BC611" s="222" t="str">
        <f t="shared" si="127"/>
        <v>Ouest Batteries</v>
      </c>
    </row>
    <row r="612" spans="28:55" x14ac:dyDescent="0.35">
      <c r="AB612" s="245" t="s">
        <v>1169</v>
      </c>
      <c r="AH612" s="232" t="s">
        <v>877</v>
      </c>
      <c r="AI612" s="222" t="str">
        <f t="shared" si="118"/>
        <v>Commande 4</v>
      </c>
      <c r="AJ612" s="222" t="str">
        <f t="shared" si="119"/>
        <v>P0612</v>
      </c>
      <c r="AK612" s="222" t="e">
        <f>'Commande Export 2023'!AF613</f>
        <v>#N/A</v>
      </c>
      <c r="AL612" s="222" t="str">
        <f t="shared" si="120"/>
        <v>Ouest BatteriesCommande 4</v>
      </c>
      <c r="AM612" s="222" t="e">
        <f>VLOOKUP(AL612,'Commande Export 2023'!AC:AF,4,FALSE)</f>
        <v>#N/A</v>
      </c>
      <c r="AN612" s="222" t="e">
        <f t="shared" si="121"/>
        <v>#N/A</v>
      </c>
      <c r="AO612" s="222" t="str">
        <f t="shared" si="122"/>
        <v/>
      </c>
      <c r="AP612" s="222" t="e">
        <f>VLOOKUP(AO612,'Price list'!AO:AP,2,FALSE)</f>
        <v>#N/A</v>
      </c>
      <c r="AQ612" s="222" t="str">
        <f t="shared" si="123"/>
        <v/>
      </c>
      <c r="AR612" s="222" t="str">
        <f t="shared" si="124"/>
        <v>P0002</v>
      </c>
      <c r="AS612" s="222"/>
      <c r="AZ612" s="222" t="str">
        <f t="shared" si="126"/>
        <v>P0002</v>
      </c>
      <c r="BA612" s="222" t="str">
        <f>VLOOKUP(AZ612,'Price list'!AM:AN,2,FALSE)</f>
        <v>RPALB66L2W172R1Z55Commande 4</v>
      </c>
      <c r="BB612" s="222" t="str">
        <f>IF(ISERROR(VLOOKUP(BA612,'Commande Export 2023'!AC:AG,5,FALSE)),"",VLOOKUP(BA612,'Commande Export 2023'!AC:AG,5,FALSE))</f>
        <v/>
      </c>
      <c r="BC612" s="222" t="str">
        <f t="shared" si="127"/>
        <v>Ouest Batteries</v>
      </c>
    </row>
    <row r="613" spans="28:55" x14ac:dyDescent="0.35">
      <c r="AB613" s="245" t="s">
        <v>1169</v>
      </c>
      <c r="AH613" s="232" t="s">
        <v>878</v>
      </c>
      <c r="AI613" s="222" t="str">
        <f t="shared" si="118"/>
        <v>Commande 4</v>
      </c>
      <c r="AJ613" s="222" t="str">
        <f t="shared" si="119"/>
        <v>P0613</v>
      </c>
      <c r="AK613" s="222" t="e">
        <f>'Commande Export 2023'!AF614</f>
        <v>#N/A</v>
      </c>
      <c r="AL613" s="222" t="str">
        <f t="shared" si="120"/>
        <v>Ouest BatteriesCommande 4</v>
      </c>
      <c r="AM613" s="222" t="e">
        <f>VLOOKUP(AL613,'Commande Export 2023'!AC:AF,4,FALSE)</f>
        <v>#N/A</v>
      </c>
      <c r="AN613" s="222" t="e">
        <f t="shared" si="121"/>
        <v>#N/A</v>
      </c>
      <c r="AO613" s="222" t="str">
        <f t="shared" si="122"/>
        <v/>
      </c>
      <c r="AP613" s="222" t="e">
        <f>VLOOKUP(AO613,'Price list'!AO:AP,2,FALSE)</f>
        <v>#N/A</v>
      </c>
      <c r="AQ613" s="222" t="str">
        <f t="shared" si="123"/>
        <v/>
      </c>
      <c r="AR613" s="222" t="str">
        <f t="shared" si="124"/>
        <v>P0002</v>
      </c>
      <c r="AS613" s="222"/>
      <c r="AZ613" s="222" t="str">
        <f t="shared" si="126"/>
        <v>P0002</v>
      </c>
      <c r="BA613" s="222" t="str">
        <f>VLOOKUP(AZ613,'Price list'!AM:AN,2,FALSE)</f>
        <v>RPALB66L2W172R1Z55Commande 4</v>
      </c>
      <c r="BB613" s="222" t="str">
        <f>IF(ISERROR(VLOOKUP(BA613,'Commande Export 2023'!AC:AG,5,FALSE)),"",VLOOKUP(BA613,'Commande Export 2023'!AC:AG,5,FALSE))</f>
        <v/>
      </c>
      <c r="BC613" s="222" t="str">
        <f t="shared" si="127"/>
        <v>Ouest Batteries</v>
      </c>
    </row>
    <row r="614" spans="28:55" x14ac:dyDescent="0.35">
      <c r="AB614" s="245" t="s">
        <v>1169</v>
      </c>
      <c r="AH614" s="232" t="s">
        <v>879</v>
      </c>
      <c r="AI614" s="222" t="str">
        <f t="shared" si="118"/>
        <v>Commande 4</v>
      </c>
      <c r="AJ614" s="222" t="str">
        <f t="shared" si="119"/>
        <v>P0614</v>
      </c>
      <c r="AK614" s="222" t="e">
        <f>'Commande Export 2023'!AF615</f>
        <v>#N/A</v>
      </c>
      <c r="AL614" s="222" t="str">
        <f t="shared" si="120"/>
        <v>Ouest BatteriesCommande 4</v>
      </c>
      <c r="AM614" s="222" t="e">
        <f>VLOOKUP(AL614,'Commande Export 2023'!AC:AF,4,FALSE)</f>
        <v>#N/A</v>
      </c>
      <c r="AN614" s="222" t="e">
        <f t="shared" si="121"/>
        <v>#N/A</v>
      </c>
      <c r="AO614" s="222" t="str">
        <f t="shared" si="122"/>
        <v/>
      </c>
      <c r="AP614" s="222" t="e">
        <f>VLOOKUP(AO614,'Price list'!AO:AP,2,FALSE)</f>
        <v>#N/A</v>
      </c>
      <c r="AQ614" s="222" t="str">
        <f t="shared" si="123"/>
        <v/>
      </c>
      <c r="AR614" s="222" t="str">
        <f t="shared" si="124"/>
        <v>P0002</v>
      </c>
      <c r="AS614" s="222"/>
      <c r="AZ614" s="222" t="str">
        <f t="shared" si="126"/>
        <v>P0002</v>
      </c>
      <c r="BA614" s="222" t="str">
        <f>VLOOKUP(AZ614,'Price list'!AM:AN,2,FALSE)</f>
        <v>RPALB66L2W172R1Z55Commande 4</v>
      </c>
      <c r="BB614" s="222" t="str">
        <f>IF(ISERROR(VLOOKUP(BA614,'Commande Export 2023'!AC:AG,5,FALSE)),"",VLOOKUP(BA614,'Commande Export 2023'!AC:AG,5,FALSE))</f>
        <v/>
      </c>
      <c r="BC614" s="222" t="str">
        <f t="shared" si="127"/>
        <v>Ouest Batteries</v>
      </c>
    </row>
    <row r="615" spans="28:55" x14ac:dyDescent="0.35">
      <c r="AB615" s="245" t="s">
        <v>1169</v>
      </c>
      <c r="AH615" s="232" t="s">
        <v>880</v>
      </c>
      <c r="AI615" s="222" t="str">
        <f t="shared" si="118"/>
        <v>Commande 4</v>
      </c>
      <c r="AJ615" s="222" t="str">
        <f t="shared" si="119"/>
        <v>P0615</v>
      </c>
      <c r="AK615" s="222" t="e">
        <f>'Commande Export 2023'!AF616</f>
        <v>#N/A</v>
      </c>
      <c r="AL615" s="222" t="str">
        <f t="shared" si="120"/>
        <v>Ouest BatteriesCommande 4</v>
      </c>
      <c r="AM615" s="222" t="e">
        <f>VLOOKUP(AL615,'Commande Export 2023'!AC:AF,4,FALSE)</f>
        <v>#N/A</v>
      </c>
      <c r="AN615" s="222" t="e">
        <f t="shared" si="121"/>
        <v>#N/A</v>
      </c>
      <c r="AO615" s="222" t="str">
        <f t="shared" si="122"/>
        <v/>
      </c>
      <c r="AP615" s="222" t="e">
        <f>VLOOKUP(AO615,'Price list'!AO:AP,2,FALSE)</f>
        <v>#N/A</v>
      </c>
      <c r="AQ615" s="222" t="str">
        <f t="shared" si="123"/>
        <v/>
      </c>
      <c r="AR615" s="222" t="str">
        <f t="shared" si="124"/>
        <v>P0002</v>
      </c>
      <c r="AS615" s="222"/>
      <c r="AZ615" s="222" t="str">
        <f t="shared" si="126"/>
        <v>P0002</v>
      </c>
      <c r="BA615" s="222" t="str">
        <f>VLOOKUP(AZ615,'Price list'!AM:AN,2,FALSE)</f>
        <v>RPALB66L2W172R1Z55Commande 4</v>
      </c>
      <c r="BB615" s="222" t="str">
        <f>IF(ISERROR(VLOOKUP(BA615,'Commande Export 2023'!AC:AG,5,FALSE)),"",VLOOKUP(BA615,'Commande Export 2023'!AC:AG,5,FALSE))</f>
        <v/>
      </c>
      <c r="BC615" s="222" t="str">
        <f t="shared" si="127"/>
        <v>Ouest Batteries</v>
      </c>
    </row>
    <row r="616" spans="28:55" x14ac:dyDescent="0.35">
      <c r="AB616" s="245" t="s">
        <v>1169</v>
      </c>
      <c r="AH616" s="232" t="s">
        <v>881</v>
      </c>
      <c r="AI616" s="222" t="str">
        <f t="shared" si="118"/>
        <v>Commande 4</v>
      </c>
      <c r="AJ616" s="222" t="str">
        <f t="shared" si="119"/>
        <v>P0616</v>
      </c>
      <c r="AK616" s="222" t="e">
        <f>'Commande Export 2023'!AF617</f>
        <v>#N/A</v>
      </c>
      <c r="AL616" s="222" t="str">
        <f t="shared" si="120"/>
        <v>Ouest BatteriesCommande 4</v>
      </c>
      <c r="AM616" s="222" t="e">
        <f>VLOOKUP(AL616,'Commande Export 2023'!AC:AF,4,FALSE)</f>
        <v>#N/A</v>
      </c>
      <c r="AN616" s="222" t="e">
        <f t="shared" si="121"/>
        <v>#N/A</v>
      </c>
      <c r="AO616" s="222" t="str">
        <f t="shared" si="122"/>
        <v/>
      </c>
      <c r="AP616" s="222" t="e">
        <f>VLOOKUP(AO616,'Price list'!AO:AP,2,FALSE)</f>
        <v>#N/A</v>
      </c>
      <c r="AQ616" s="222" t="str">
        <f t="shared" si="123"/>
        <v/>
      </c>
      <c r="AR616" s="222" t="str">
        <f t="shared" si="124"/>
        <v>P0002</v>
      </c>
      <c r="AS616" s="222"/>
      <c r="AZ616" s="222" t="str">
        <f t="shared" si="126"/>
        <v>P0002</v>
      </c>
      <c r="BA616" s="222" t="str">
        <f>VLOOKUP(AZ616,'Price list'!AM:AN,2,FALSE)</f>
        <v>RPALB66L2W172R1Z55Commande 4</v>
      </c>
      <c r="BB616" s="222" t="str">
        <f>IF(ISERROR(VLOOKUP(BA616,'Commande Export 2023'!AC:AG,5,FALSE)),"",VLOOKUP(BA616,'Commande Export 2023'!AC:AG,5,FALSE))</f>
        <v/>
      </c>
      <c r="BC616" s="222" t="str">
        <f t="shared" si="127"/>
        <v>Ouest Batteries</v>
      </c>
    </row>
    <row r="617" spans="28:55" x14ac:dyDescent="0.35">
      <c r="AB617" s="245" t="s">
        <v>1169</v>
      </c>
      <c r="AH617" s="232" t="s">
        <v>882</v>
      </c>
      <c r="AI617" s="222" t="str">
        <f t="shared" si="118"/>
        <v>Commande 4</v>
      </c>
      <c r="AJ617" s="222" t="str">
        <f t="shared" si="119"/>
        <v>P0617</v>
      </c>
      <c r="AK617" s="222" t="e">
        <f>'Commande Export 2023'!AF618</f>
        <v>#N/A</v>
      </c>
      <c r="AL617" s="222" t="str">
        <f t="shared" si="120"/>
        <v>Ouest BatteriesCommande 4</v>
      </c>
      <c r="AM617" s="222" t="e">
        <f>VLOOKUP(AL617,'Commande Export 2023'!AC:AF,4,FALSE)</f>
        <v>#N/A</v>
      </c>
      <c r="AN617" s="222" t="e">
        <f t="shared" si="121"/>
        <v>#N/A</v>
      </c>
      <c r="AO617" s="222" t="str">
        <f t="shared" si="122"/>
        <v/>
      </c>
      <c r="AP617" s="222" t="e">
        <f>VLOOKUP(AO617,'Price list'!AO:AP,2,FALSE)</f>
        <v>#N/A</v>
      </c>
      <c r="AQ617" s="222" t="str">
        <f t="shared" si="123"/>
        <v/>
      </c>
      <c r="AR617" s="222" t="str">
        <f t="shared" si="124"/>
        <v>P0002</v>
      </c>
      <c r="AS617" s="222"/>
      <c r="AZ617" s="222" t="str">
        <f t="shared" si="126"/>
        <v>P0002</v>
      </c>
      <c r="BA617" s="222" t="str">
        <f>VLOOKUP(AZ617,'Price list'!AM:AN,2,FALSE)</f>
        <v>RPALB66L2W172R1Z55Commande 4</v>
      </c>
      <c r="BB617" s="222" t="str">
        <f>IF(ISERROR(VLOOKUP(BA617,'Commande Export 2023'!AC:AG,5,FALSE)),"",VLOOKUP(BA617,'Commande Export 2023'!AC:AG,5,FALSE))</f>
        <v/>
      </c>
      <c r="BC617" s="222" t="str">
        <f t="shared" si="127"/>
        <v>Ouest Batteries</v>
      </c>
    </row>
    <row r="618" spans="28:55" x14ac:dyDescent="0.35">
      <c r="AB618" s="245" t="s">
        <v>1169</v>
      </c>
      <c r="AH618" s="232" t="s">
        <v>883</v>
      </c>
      <c r="AI618" s="222" t="str">
        <f t="shared" si="118"/>
        <v>Commande 4</v>
      </c>
      <c r="AJ618" s="222" t="str">
        <f t="shared" si="119"/>
        <v>P0618</v>
      </c>
      <c r="AK618" s="222" t="e">
        <f>'Commande Export 2023'!AF619</f>
        <v>#N/A</v>
      </c>
      <c r="AL618" s="222" t="str">
        <f t="shared" si="120"/>
        <v>Ouest BatteriesCommande 4</v>
      </c>
      <c r="AM618" s="222" t="e">
        <f>VLOOKUP(AL618,'Commande Export 2023'!AC:AF,4,FALSE)</f>
        <v>#N/A</v>
      </c>
      <c r="AN618" s="222" t="e">
        <f t="shared" si="121"/>
        <v>#N/A</v>
      </c>
      <c r="AO618" s="222" t="str">
        <f t="shared" si="122"/>
        <v/>
      </c>
      <c r="AP618" s="222" t="e">
        <f>VLOOKUP(AO618,'Price list'!AO:AP,2,FALSE)</f>
        <v>#N/A</v>
      </c>
      <c r="AQ618" s="222" t="str">
        <f t="shared" si="123"/>
        <v/>
      </c>
      <c r="AR618" s="222" t="str">
        <f t="shared" si="124"/>
        <v>P0002</v>
      </c>
      <c r="AS618" s="222"/>
      <c r="AZ618" s="222" t="str">
        <f t="shared" si="126"/>
        <v>P0002</v>
      </c>
      <c r="BA618" s="222" t="str">
        <f>VLOOKUP(AZ618,'Price list'!AM:AN,2,FALSE)</f>
        <v>RPALB66L2W172R1Z55Commande 4</v>
      </c>
      <c r="BB618" s="222" t="str">
        <f>IF(ISERROR(VLOOKUP(BA618,'Commande Export 2023'!AC:AG,5,FALSE)),"",VLOOKUP(BA618,'Commande Export 2023'!AC:AG,5,FALSE))</f>
        <v/>
      </c>
      <c r="BC618" s="222" t="str">
        <f t="shared" si="127"/>
        <v>Ouest Batteries</v>
      </c>
    </row>
    <row r="619" spans="28:55" x14ac:dyDescent="0.35">
      <c r="AB619" s="245" t="s">
        <v>1169</v>
      </c>
      <c r="AH619" s="232" t="s">
        <v>884</v>
      </c>
      <c r="AI619" s="222" t="str">
        <f t="shared" si="118"/>
        <v>Commande 4</v>
      </c>
      <c r="AJ619" s="222" t="str">
        <f t="shared" si="119"/>
        <v>P0619</v>
      </c>
      <c r="AK619" s="222" t="e">
        <f>'Commande Export 2023'!AF620</f>
        <v>#N/A</v>
      </c>
      <c r="AL619" s="222" t="str">
        <f t="shared" si="120"/>
        <v>Ouest BatteriesCommande 4</v>
      </c>
      <c r="AM619" s="222" t="e">
        <f>VLOOKUP(AL619,'Commande Export 2023'!AC:AF,4,FALSE)</f>
        <v>#N/A</v>
      </c>
      <c r="AN619" s="222" t="e">
        <f t="shared" si="121"/>
        <v>#N/A</v>
      </c>
      <c r="AO619" s="222" t="str">
        <f t="shared" si="122"/>
        <v/>
      </c>
      <c r="AP619" s="222" t="e">
        <f>VLOOKUP(AO619,'Price list'!AO:AP,2,FALSE)</f>
        <v>#N/A</v>
      </c>
      <c r="AQ619" s="222" t="str">
        <f t="shared" si="123"/>
        <v/>
      </c>
      <c r="AR619" s="222" t="str">
        <f t="shared" si="124"/>
        <v>P0002</v>
      </c>
      <c r="AS619" s="222"/>
      <c r="AZ619" s="222" t="str">
        <f t="shared" si="126"/>
        <v>P0002</v>
      </c>
      <c r="BA619" s="222" t="str">
        <f>VLOOKUP(AZ619,'Price list'!AM:AN,2,FALSE)</f>
        <v>RPALB66L2W172R1Z55Commande 4</v>
      </c>
      <c r="BB619" s="222" t="str">
        <f>IF(ISERROR(VLOOKUP(BA619,'Commande Export 2023'!AC:AG,5,FALSE)),"",VLOOKUP(BA619,'Commande Export 2023'!AC:AG,5,FALSE))</f>
        <v/>
      </c>
      <c r="BC619" s="222" t="str">
        <f t="shared" si="127"/>
        <v>Ouest Batteries</v>
      </c>
    </row>
    <row r="620" spans="28:55" x14ac:dyDescent="0.35">
      <c r="AB620" s="245" t="s">
        <v>1169</v>
      </c>
      <c r="AH620" s="232" t="s">
        <v>885</v>
      </c>
      <c r="AI620" s="222" t="str">
        <f t="shared" si="118"/>
        <v>Commande 4</v>
      </c>
      <c r="AJ620" s="222" t="str">
        <f t="shared" si="119"/>
        <v>P0620</v>
      </c>
      <c r="AK620" s="222" t="e">
        <f>'Commande Export 2023'!AF621</f>
        <v>#N/A</v>
      </c>
      <c r="AL620" s="222" t="str">
        <f t="shared" si="120"/>
        <v>Ouest BatteriesCommande 4</v>
      </c>
      <c r="AM620" s="222" t="e">
        <f>VLOOKUP(AL620,'Commande Export 2023'!AC:AF,4,FALSE)</f>
        <v>#N/A</v>
      </c>
      <c r="AN620" s="222" t="e">
        <f t="shared" si="121"/>
        <v>#N/A</v>
      </c>
      <c r="AO620" s="222" t="str">
        <f t="shared" si="122"/>
        <v/>
      </c>
      <c r="AP620" s="222" t="e">
        <f>VLOOKUP(AO620,'Price list'!AO:AP,2,FALSE)</f>
        <v>#N/A</v>
      </c>
      <c r="AQ620" s="222" t="str">
        <f t="shared" si="123"/>
        <v/>
      </c>
      <c r="AR620" s="222" t="str">
        <f t="shared" si="124"/>
        <v>P0002</v>
      </c>
      <c r="AS620" s="222"/>
      <c r="AZ620" s="222" t="str">
        <f t="shared" si="126"/>
        <v>P0002</v>
      </c>
      <c r="BA620" s="222" t="str">
        <f>VLOOKUP(AZ620,'Price list'!AM:AN,2,FALSE)</f>
        <v>RPALB66L2W172R1Z55Commande 4</v>
      </c>
      <c r="BB620" s="222" t="str">
        <f>IF(ISERROR(VLOOKUP(BA620,'Commande Export 2023'!AC:AG,5,FALSE)),"",VLOOKUP(BA620,'Commande Export 2023'!AC:AG,5,FALSE))</f>
        <v/>
      </c>
      <c r="BC620" s="222" t="str">
        <f t="shared" si="127"/>
        <v>Ouest Batteries</v>
      </c>
    </row>
    <row r="621" spans="28:55" x14ac:dyDescent="0.35">
      <c r="AB621" s="245" t="s">
        <v>1169</v>
      </c>
      <c r="AH621" s="232" t="s">
        <v>886</v>
      </c>
      <c r="AI621" s="222" t="str">
        <f t="shared" si="118"/>
        <v>Commande 4</v>
      </c>
      <c r="AJ621" s="222" t="str">
        <f t="shared" si="119"/>
        <v>P0621</v>
      </c>
      <c r="AK621" s="222" t="e">
        <f>'Commande Export 2023'!AF622</f>
        <v>#N/A</v>
      </c>
      <c r="AL621" s="222" t="str">
        <f t="shared" si="120"/>
        <v>Ouest BatteriesCommande 4</v>
      </c>
      <c r="AM621" s="222" t="e">
        <f>VLOOKUP(AL621,'Commande Export 2023'!AC:AF,4,FALSE)</f>
        <v>#N/A</v>
      </c>
      <c r="AN621" s="222" t="e">
        <f t="shared" si="121"/>
        <v>#N/A</v>
      </c>
      <c r="AO621" s="222" t="str">
        <f t="shared" si="122"/>
        <v/>
      </c>
      <c r="AP621" s="222" t="e">
        <f>VLOOKUP(AO621,'Price list'!AO:AP,2,FALSE)</f>
        <v>#N/A</v>
      </c>
      <c r="AQ621" s="222" t="str">
        <f t="shared" si="123"/>
        <v/>
      </c>
      <c r="AR621" s="222" t="str">
        <f t="shared" si="124"/>
        <v>P0002</v>
      </c>
      <c r="AS621" s="222"/>
      <c r="AZ621" s="222" t="str">
        <f t="shared" si="126"/>
        <v>P0002</v>
      </c>
      <c r="BA621" s="222" t="str">
        <f>VLOOKUP(AZ621,'Price list'!AM:AN,2,FALSE)</f>
        <v>RPALB66L2W172R1Z55Commande 4</v>
      </c>
      <c r="BB621" s="222" t="str">
        <f>IF(ISERROR(VLOOKUP(BA621,'Commande Export 2023'!AC:AG,5,FALSE)),"",VLOOKUP(BA621,'Commande Export 2023'!AC:AG,5,FALSE))</f>
        <v/>
      </c>
      <c r="BC621" s="222" t="str">
        <f t="shared" si="127"/>
        <v>Ouest Batteries</v>
      </c>
    </row>
    <row r="622" spans="28:55" x14ac:dyDescent="0.35">
      <c r="AB622" s="245" t="s">
        <v>1169</v>
      </c>
      <c r="AH622" s="232" t="s">
        <v>887</v>
      </c>
      <c r="AI622" s="222" t="str">
        <f t="shared" si="118"/>
        <v>Commande 4</v>
      </c>
      <c r="AJ622" s="222" t="str">
        <f t="shared" si="119"/>
        <v>P0622</v>
      </c>
      <c r="AK622" s="222" t="e">
        <f>'Commande Export 2023'!AF623</f>
        <v>#N/A</v>
      </c>
      <c r="AL622" s="222" t="str">
        <f t="shared" si="120"/>
        <v>Ouest BatteriesCommande 4</v>
      </c>
      <c r="AM622" s="222" t="e">
        <f>VLOOKUP(AL622,'Commande Export 2023'!AC:AF,4,FALSE)</f>
        <v>#N/A</v>
      </c>
      <c r="AN622" s="222" t="e">
        <f t="shared" si="121"/>
        <v>#N/A</v>
      </c>
      <c r="AO622" s="222" t="str">
        <f t="shared" si="122"/>
        <v/>
      </c>
      <c r="AP622" s="222" t="e">
        <f>VLOOKUP(AO622,'Price list'!AO:AP,2,FALSE)</f>
        <v>#N/A</v>
      </c>
      <c r="AQ622" s="222" t="str">
        <f t="shared" si="123"/>
        <v/>
      </c>
      <c r="AR622" s="222" t="str">
        <f t="shared" si="124"/>
        <v>P0002</v>
      </c>
      <c r="AS622" s="222"/>
      <c r="AZ622" s="222" t="str">
        <f t="shared" si="126"/>
        <v>P0002</v>
      </c>
      <c r="BA622" s="222" t="str">
        <f>VLOOKUP(AZ622,'Price list'!AM:AN,2,FALSE)</f>
        <v>RPALB66L2W172R1Z55Commande 4</v>
      </c>
      <c r="BB622" s="222" t="str">
        <f>IF(ISERROR(VLOOKUP(BA622,'Commande Export 2023'!AC:AG,5,FALSE)),"",VLOOKUP(BA622,'Commande Export 2023'!AC:AG,5,FALSE))</f>
        <v/>
      </c>
      <c r="BC622" s="222" t="str">
        <f t="shared" si="127"/>
        <v>Ouest Batteries</v>
      </c>
    </row>
    <row r="623" spans="28:55" x14ac:dyDescent="0.35">
      <c r="AB623" s="245" t="s">
        <v>1169</v>
      </c>
      <c r="AH623" s="232" t="s">
        <v>888</v>
      </c>
      <c r="AI623" s="222" t="str">
        <f t="shared" si="118"/>
        <v>Commande 4</v>
      </c>
      <c r="AJ623" s="222" t="str">
        <f t="shared" si="119"/>
        <v>P0623</v>
      </c>
      <c r="AK623" s="222" t="e">
        <f>'Commande Export 2023'!AF624</f>
        <v>#N/A</v>
      </c>
      <c r="AL623" s="222" t="str">
        <f t="shared" si="120"/>
        <v>Ouest BatteriesCommande 4</v>
      </c>
      <c r="AM623" s="222" t="e">
        <f>VLOOKUP(AL623,'Commande Export 2023'!AC:AF,4,FALSE)</f>
        <v>#N/A</v>
      </c>
      <c r="AN623" s="222" t="e">
        <f t="shared" si="121"/>
        <v>#N/A</v>
      </c>
      <c r="AO623" s="222" t="str">
        <f t="shared" si="122"/>
        <v/>
      </c>
      <c r="AP623" s="222" t="e">
        <f>VLOOKUP(AO623,'Price list'!AO:AP,2,FALSE)</f>
        <v>#N/A</v>
      </c>
      <c r="AQ623" s="222" t="str">
        <f t="shared" si="123"/>
        <v/>
      </c>
      <c r="AR623" s="222" t="str">
        <f t="shared" si="124"/>
        <v>P0002</v>
      </c>
      <c r="AS623" s="222"/>
      <c r="AZ623" s="222" t="str">
        <f t="shared" si="126"/>
        <v>P0002</v>
      </c>
      <c r="BA623" s="222" t="str">
        <f>VLOOKUP(AZ623,'Price list'!AM:AN,2,FALSE)</f>
        <v>RPALB66L2W172R1Z55Commande 4</v>
      </c>
      <c r="BB623" s="222" t="str">
        <f>IF(ISERROR(VLOOKUP(BA623,'Commande Export 2023'!AC:AG,5,FALSE)),"",VLOOKUP(BA623,'Commande Export 2023'!AC:AG,5,FALSE))</f>
        <v/>
      </c>
      <c r="BC623" s="222" t="str">
        <f t="shared" si="127"/>
        <v>Ouest Batteries</v>
      </c>
    </row>
    <row r="624" spans="28:55" x14ac:dyDescent="0.35">
      <c r="AB624" s="245" t="s">
        <v>1169</v>
      </c>
      <c r="AH624" s="232" t="s">
        <v>889</v>
      </c>
      <c r="AI624" s="222" t="str">
        <f t="shared" si="118"/>
        <v>Commande 4</v>
      </c>
      <c r="AJ624" s="222" t="str">
        <f t="shared" si="119"/>
        <v>P0624</v>
      </c>
      <c r="AK624" s="222" t="e">
        <f>'Commande Export 2023'!AF625</f>
        <v>#N/A</v>
      </c>
      <c r="AL624" s="222" t="str">
        <f t="shared" si="120"/>
        <v>Ouest BatteriesCommande 4</v>
      </c>
      <c r="AM624" s="222" t="e">
        <f>VLOOKUP(AL624,'Commande Export 2023'!AC:AF,4,FALSE)</f>
        <v>#N/A</v>
      </c>
      <c r="AN624" s="222" t="e">
        <f t="shared" si="121"/>
        <v>#N/A</v>
      </c>
      <c r="AO624" s="222" t="str">
        <f t="shared" si="122"/>
        <v/>
      </c>
      <c r="AP624" s="222" t="e">
        <f>VLOOKUP(AO624,'Price list'!AO:AP,2,FALSE)</f>
        <v>#N/A</v>
      </c>
      <c r="AQ624" s="222" t="str">
        <f t="shared" si="123"/>
        <v/>
      </c>
      <c r="AR624" s="222" t="str">
        <f t="shared" si="124"/>
        <v>P0002</v>
      </c>
      <c r="AS624" s="222"/>
      <c r="AZ624" s="222" t="str">
        <f t="shared" si="126"/>
        <v>P0002</v>
      </c>
      <c r="BA624" s="222" t="str">
        <f>VLOOKUP(AZ624,'Price list'!AM:AN,2,FALSE)</f>
        <v>RPALB66L2W172R1Z55Commande 4</v>
      </c>
      <c r="BB624" s="222" t="str">
        <f>IF(ISERROR(VLOOKUP(BA624,'Commande Export 2023'!AC:AG,5,FALSE)),"",VLOOKUP(BA624,'Commande Export 2023'!AC:AG,5,FALSE))</f>
        <v/>
      </c>
      <c r="BC624" s="222" t="str">
        <f t="shared" si="127"/>
        <v>Ouest Batteries</v>
      </c>
    </row>
    <row r="625" spans="28:55" x14ac:dyDescent="0.35">
      <c r="AB625" s="245" t="s">
        <v>1169</v>
      </c>
      <c r="AH625" s="232" t="s">
        <v>890</v>
      </c>
      <c r="AI625" s="222" t="str">
        <f t="shared" si="118"/>
        <v>Commande 4</v>
      </c>
      <c r="AJ625" s="222" t="str">
        <f t="shared" si="119"/>
        <v>P0625</v>
      </c>
      <c r="AK625" s="222" t="e">
        <f>'Commande Export 2023'!AF626</f>
        <v>#N/A</v>
      </c>
      <c r="AL625" s="222" t="str">
        <f t="shared" si="120"/>
        <v>Ouest BatteriesCommande 4</v>
      </c>
      <c r="AM625" s="222" t="e">
        <f>VLOOKUP(AL625,'Commande Export 2023'!AC:AF,4,FALSE)</f>
        <v>#N/A</v>
      </c>
      <c r="AN625" s="222" t="e">
        <f t="shared" si="121"/>
        <v>#N/A</v>
      </c>
      <c r="AO625" s="222" t="str">
        <f t="shared" si="122"/>
        <v/>
      </c>
      <c r="AP625" s="222" t="e">
        <f>VLOOKUP(AO625,'Price list'!AO:AP,2,FALSE)</f>
        <v>#N/A</v>
      </c>
      <c r="AQ625" s="222" t="str">
        <f t="shared" si="123"/>
        <v/>
      </c>
      <c r="AR625" s="222" t="str">
        <f t="shared" si="124"/>
        <v>P0002</v>
      </c>
      <c r="AS625" s="222"/>
      <c r="AZ625" s="222" t="str">
        <f t="shared" si="126"/>
        <v>P0002</v>
      </c>
      <c r="BA625" s="222" t="str">
        <f>VLOOKUP(AZ625,'Price list'!AM:AN,2,FALSE)</f>
        <v>RPALB66L2W172R1Z55Commande 4</v>
      </c>
      <c r="BB625" s="222" t="str">
        <f>IF(ISERROR(VLOOKUP(BA625,'Commande Export 2023'!AC:AG,5,FALSE)),"",VLOOKUP(BA625,'Commande Export 2023'!AC:AG,5,FALSE))</f>
        <v/>
      </c>
      <c r="BC625" s="222" t="str">
        <f t="shared" si="127"/>
        <v>Ouest Batteries</v>
      </c>
    </row>
    <row r="626" spans="28:55" x14ac:dyDescent="0.35">
      <c r="AB626" s="245" t="s">
        <v>1169</v>
      </c>
      <c r="AH626" s="232" t="s">
        <v>891</v>
      </c>
      <c r="AI626" s="222" t="str">
        <f t="shared" si="118"/>
        <v>Commande 4</v>
      </c>
      <c r="AJ626" s="222" t="str">
        <f t="shared" si="119"/>
        <v>P0626</v>
      </c>
      <c r="AK626" s="222" t="e">
        <f>'Commande Export 2023'!AF627</f>
        <v>#N/A</v>
      </c>
      <c r="AL626" s="222" t="str">
        <f t="shared" si="120"/>
        <v>Ouest BatteriesCommande 4</v>
      </c>
      <c r="AM626" s="222" t="e">
        <f>VLOOKUP(AL626,'Commande Export 2023'!AC:AF,4,FALSE)</f>
        <v>#N/A</v>
      </c>
      <c r="AN626" s="222" t="e">
        <f t="shared" si="121"/>
        <v>#N/A</v>
      </c>
      <c r="AO626" s="222" t="str">
        <f t="shared" si="122"/>
        <v/>
      </c>
      <c r="AP626" s="222" t="e">
        <f>VLOOKUP(AO626,'Price list'!AO:AP,2,FALSE)</f>
        <v>#N/A</v>
      </c>
      <c r="AQ626" s="222" t="str">
        <f t="shared" si="123"/>
        <v/>
      </c>
      <c r="AR626" s="222" t="str">
        <f t="shared" si="124"/>
        <v>P0002</v>
      </c>
      <c r="AS626" s="222"/>
      <c r="AZ626" s="222" t="str">
        <f t="shared" si="126"/>
        <v>P0002</v>
      </c>
      <c r="BA626" s="222" t="str">
        <f>VLOOKUP(AZ626,'Price list'!AM:AN,2,FALSE)</f>
        <v>RPALB66L2W172R1Z55Commande 4</v>
      </c>
      <c r="BB626" s="222" t="str">
        <f>IF(ISERROR(VLOOKUP(BA626,'Commande Export 2023'!AC:AG,5,FALSE)),"",VLOOKUP(BA626,'Commande Export 2023'!AC:AG,5,FALSE))</f>
        <v/>
      </c>
      <c r="BC626" s="222" t="str">
        <f t="shared" si="127"/>
        <v>Ouest Batteries</v>
      </c>
    </row>
    <row r="627" spans="28:55" x14ac:dyDescent="0.35">
      <c r="AB627" s="245" t="s">
        <v>1169</v>
      </c>
      <c r="AH627" s="232" t="s">
        <v>892</v>
      </c>
      <c r="AI627" s="222" t="str">
        <f t="shared" si="118"/>
        <v>Commande 4</v>
      </c>
      <c r="AJ627" s="222" t="str">
        <f t="shared" si="119"/>
        <v>P0627</v>
      </c>
      <c r="AK627" s="222" t="e">
        <f>'Commande Export 2023'!AF628</f>
        <v>#N/A</v>
      </c>
      <c r="AL627" s="222" t="str">
        <f t="shared" si="120"/>
        <v>Ouest BatteriesCommande 4</v>
      </c>
      <c r="AM627" s="222" t="e">
        <f>VLOOKUP(AL627,'Commande Export 2023'!AC:AF,4,FALSE)</f>
        <v>#N/A</v>
      </c>
      <c r="AN627" s="222" t="e">
        <f t="shared" si="121"/>
        <v>#N/A</v>
      </c>
      <c r="AO627" s="222" t="str">
        <f t="shared" si="122"/>
        <v/>
      </c>
      <c r="AP627" s="222" t="e">
        <f>VLOOKUP(AO627,'Price list'!AO:AP,2,FALSE)</f>
        <v>#N/A</v>
      </c>
      <c r="AQ627" s="222" t="str">
        <f t="shared" si="123"/>
        <v/>
      </c>
      <c r="AR627" s="222" t="str">
        <f t="shared" si="124"/>
        <v>P0002</v>
      </c>
      <c r="AS627" s="222"/>
      <c r="AZ627" s="222" t="str">
        <f t="shared" si="126"/>
        <v>P0002</v>
      </c>
      <c r="BA627" s="222" t="str">
        <f>VLOOKUP(AZ627,'Price list'!AM:AN,2,FALSE)</f>
        <v>RPALB66L2W172R1Z55Commande 4</v>
      </c>
      <c r="BB627" s="222" t="str">
        <f>IF(ISERROR(VLOOKUP(BA627,'Commande Export 2023'!AC:AG,5,FALSE)),"",VLOOKUP(BA627,'Commande Export 2023'!AC:AG,5,FALSE))</f>
        <v/>
      </c>
      <c r="BC627" s="222" t="str">
        <f t="shared" si="127"/>
        <v>Ouest Batteries</v>
      </c>
    </row>
    <row r="628" spans="28:55" x14ac:dyDescent="0.35">
      <c r="AB628" s="245" t="s">
        <v>1169</v>
      </c>
      <c r="AH628" s="232" t="s">
        <v>893</v>
      </c>
      <c r="AI628" s="222" t="str">
        <f t="shared" si="118"/>
        <v>Commande 4</v>
      </c>
      <c r="AJ628" s="222" t="str">
        <f t="shared" si="119"/>
        <v>P0628</v>
      </c>
      <c r="AK628" s="222" t="e">
        <f>'Commande Export 2023'!AF629</f>
        <v>#N/A</v>
      </c>
      <c r="AL628" s="222" t="str">
        <f t="shared" si="120"/>
        <v>Ouest BatteriesCommande 4</v>
      </c>
      <c r="AM628" s="222" t="e">
        <f>VLOOKUP(AL628,'Commande Export 2023'!AC:AF,4,FALSE)</f>
        <v>#N/A</v>
      </c>
      <c r="AN628" s="222" t="e">
        <f t="shared" si="121"/>
        <v>#N/A</v>
      </c>
      <c r="AO628" s="222" t="str">
        <f t="shared" si="122"/>
        <v/>
      </c>
      <c r="AP628" s="222" t="e">
        <f>VLOOKUP(AO628,'Price list'!AO:AP,2,FALSE)</f>
        <v>#N/A</v>
      </c>
      <c r="AQ628" s="222" t="str">
        <f t="shared" si="123"/>
        <v/>
      </c>
      <c r="AR628" s="222" t="str">
        <f t="shared" si="124"/>
        <v>P0002</v>
      </c>
      <c r="AS628" s="222"/>
      <c r="AZ628" s="222" t="str">
        <f t="shared" si="126"/>
        <v>P0002</v>
      </c>
      <c r="BA628" s="222" t="str">
        <f>VLOOKUP(AZ628,'Price list'!AM:AN,2,FALSE)</f>
        <v>RPALB66L2W172R1Z55Commande 4</v>
      </c>
      <c r="BB628" s="222" t="str">
        <f>IF(ISERROR(VLOOKUP(BA628,'Commande Export 2023'!AC:AG,5,FALSE)),"",VLOOKUP(BA628,'Commande Export 2023'!AC:AG,5,FALSE))</f>
        <v/>
      </c>
      <c r="BC628" s="222" t="str">
        <f t="shared" si="127"/>
        <v>Ouest Batteries</v>
      </c>
    </row>
    <row r="629" spans="28:55" x14ac:dyDescent="0.35">
      <c r="AB629" s="245" t="s">
        <v>1169</v>
      </c>
      <c r="AH629" s="232" t="s">
        <v>894</v>
      </c>
      <c r="AI629" s="222" t="str">
        <f t="shared" si="118"/>
        <v>Commande 4</v>
      </c>
      <c r="AJ629" s="222" t="str">
        <f t="shared" si="119"/>
        <v>P0629</v>
      </c>
      <c r="AK629" s="222" t="e">
        <f>'Commande Export 2023'!AF630</f>
        <v>#N/A</v>
      </c>
      <c r="AL629" s="222" t="str">
        <f t="shared" si="120"/>
        <v>Ouest BatteriesCommande 4</v>
      </c>
      <c r="AM629" s="222" t="e">
        <f>VLOOKUP(AL629,'Commande Export 2023'!AC:AF,4,FALSE)</f>
        <v>#N/A</v>
      </c>
      <c r="AN629" s="222" t="e">
        <f t="shared" si="121"/>
        <v>#N/A</v>
      </c>
      <c r="AO629" s="222" t="str">
        <f t="shared" si="122"/>
        <v/>
      </c>
      <c r="AP629" s="222" t="e">
        <f>VLOOKUP(AO629,'Price list'!AO:AP,2,FALSE)</f>
        <v>#N/A</v>
      </c>
      <c r="AQ629" s="222" t="str">
        <f t="shared" si="123"/>
        <v/>
      </c>
      <c r="AR629" s="222" t="str">
        <f t="shared" si="124"/>
        <v>P0002</v>
      </c>
      <c r="AS629" s="222"/>
      <c r="AZ629" s="222" t="str">
        <f t="shared" si="126"/>
        <v>P0002</v>
      </c>
      <c r="BA629" s="222" t="str">
        <f>VLOOKUP(AZ629,'Price list'!AM:AN,2,FALSE)</f>
        <v>RPALB66L2W172R1Z55Commande 4</v>
      </c>
      <c r="BB629" s="222" t="str">
        <f>IF(ISERROR(VLOOKUP(BA629,'Commande Export 2023'!AC:AG,5,FALSE)),"",VLOOKUP(BA629,'Commande Export 2023'!AC:AG,5,FALSE))</f>
        <v/>
      </c>
      <c r="BC629" s="222" t="str">
        <f t="shared" si="127"/>
        <v>Ouest Batteries</v>
      </c>
    </row>
    <row r="630" spans="28:55" x14ac:dyDescent="0.35">
      <c r="AB630" s="245" t="s">
        <v>1169</v>
      </c>
      <c r="AH630" s="232" t="s">
        <v>895</v>
      </c>
      <c r="AI630" s="222" t="str">
        <f t="shared" si="118"/>
        <v>Commande 4</v>
      </c>
      <c r="AJ630" s="222" t="str">
        <f t="shared" si="119"/>
        <v>P0630</v>
      </c>
      <c r="AK630" s="222" t="e">
        <f>'Commande Export 2023'!AF631</f>
        <v>#N/A</v>
      </c>
      <c r="AL630" s="222" t="str">
        <f t="shared" si="120"/>
        <v>Ouest BatteriesCommande 4</v>
      </c>
      <c r="AM630" s="222" t="e">
        <f>VLOOKUP(AL630,'Commande Export 2023'!AC:AF,4,FALSE)</f>
        <v>#N/A</v>
      </c>
      <c r="AN630" s="222" t="e">
        <f t="shared" si="121"/>
        <v>#N/A</v>
      </c>
      <c r="AO630" s="222" t="str">
        <f t="shared" si="122"/>
        <v/>
      </c>
      <c r="AP630" s="222" t="e">
        <f>VLOOKUP(AO630,'Price list'!AO:AP,2,FALSE)</f>
        <v>#N/A</v>
      </c>
      <c r="AQ630" s="222" t="str">
        <f t="shared" si="123"/>
        <v/>
      </c>
      <c r="AR630" s="222" t="str">
        <f t="shared" si="124"/>
        <v>P0002</v>
      </c>
      <c r="AS630" s="222"/>
      <c r="AZ630" s="222" t="str">
        <f t="shared" si="126"/>
        <v>P0002</v>
      </c>
      <c r="BA630" s="222" t="str">
        <f>VLOOKUP(AZ630,'Price list'!AM:AN,2,FALSE)</f>
        <v>RPALB66L2W172R1Z55Commande 4</v>
      </c>
      <c r="BB630" s="222" t="str">
        <f>IF(ISERROR(VLOOKUP(BA630,'Commande Export 2023'!AC:AG,5,FALSE)),"",VLOOKUP(BA630,'Commande Export 2023'!AC:AG,5,FALSE))</f>
        <v/>
      </c>
      <c r="BC630" s="222" t="str">
        <f t="shared" si="127"/>
        <v>Ouest Batteries</v>
      </c>
    </row>
    <row r="631" spans="28:55" x14ac:dyDescent="0.35">
      <c r="AB631" s="245" t="s">
        <v>1169</v>
      </c>
      <c r="AH631" s="232" t="s">
        <v>896</v>
      </c>
      <c r="AI631" s="222" t="str">
        <f t="shared" si="118"/>
        <v>Commande 4</v>
      </c>
      <c r="AJ631" s="222" t="str">
        <f t="shared" si="119"/>
        <v>P0631</v>
      </c>
      <c r="AK631" s="222" t="e">
        <f>'Commande Export 2023'!AF632</f>
        <v>#N/A</v>
      </c>
      <c r="AL631" s="222" t="str">
        <f t="shared" si="120"/>
        <v>Ouest BatteriesCommande 4</v>
      </c>
      <c r="AM631" s="222" t="e">
        <f>VLOOKUP(AL631,'Commande Export 2023'!AC:AF,4,FALSE)</f>
        <v>#N/A</v>
      </c>
      <c r="AN631" s="222" t="e">
        <f t="shared" si="121"/>
        <v>#N/A</v>
      </c>
      <c r="AO631" s="222" t="str">
        <f t="shared" si="122"/>
        <v/>
      </c>
      <c r="AP631" s="222" t="e">
        <f>VLOOKUP(AO631,'Price list'!AO:AP,2,FALSE)</f>
        <v>#N/A</v>
      </c>
      <c r="AQ631" s="222" t="str">
        <f t="shared" si="123"/>
        <v/>
      </c>
      <c r="AR631" s="222" t="str">
        <f t="shared" si="124"/>
        <v>P0002</v>
      </c>
      <c r="AS631" s="222"/>
      <c r="AZ631" s="222" t="str">
        <f t="shared" si="126"/>
        <v>P0002</v>
      </c>
      <c r="BA631" s="222" t="str">
        <f>VLOOKUP(AZ631,'Price list'!AM:AN,2,FALSE)</f>
        <v>RPALB66L2W172R1Z55Commande 4</v>
      </c>
      <c r="BB631" s="222" t="str">
        <f>IF(ISERROR(VLOOKUP(BA631,'Commande Export 2023'!AC:AG,5,FALSE)),"",VLOOKUP(BA631,'Commande Export 2023'!AC:AG,5,FALSE))</f>
        <v/>
      </c>
      <c r="BC631" s="222" t="str">
        <f t="shared" si="127"/>
        <v>Ouest Batteries</v>
      </c>
    </row>
    <row r="632" spans="28:55" x14ac:dyDescent="0.35">
      <c r="AB632" s="245" t="s">
        <v>1169</v>
      </c>
      <c r="AH632" s="232" t="s">
        <v>897</v>
      </c>
      <c r="AI632" s="222" t="str">
        <f t="shared" si="118"/>
        <v>Commande 4</v>
      </c>
      <c r="AJ632" s="222" t="str">
        <f t="shared" si="119"/>
        <v>P0632</v>
      </c>
      <c r="AK632" s="222" t="e">
        <f>'Commande Export 2023'!AF633</f>
        <v>#N/A</v>
      </c>
      <c r="AL632" s="222" t="str">
        <f t="shared" si="120"/>
        <v>Ouest BatteriesCommande 4</v>
      </c>
      <c r="AM632" s="222" t="e">
        <f>VLOOKUP(AL632,'Commande Export 2023'!AC:AF,4,FALSE)</f>
        <v>#N/A</v>
      </c>
      <c r="AN632" s="222" t="e">
        <f t="shared" si="121"/>
        <v>#N/A</v>
      </c>
      <c r="AO632" s="222" t="str">
        <f t="shared" si="122"/>
        <v/>
      </c>
      <c r="AP632" s="222" t="e">
        <f>VLOOKUP(AO632,'Price list'!AO:AP,2,FALSE)</f>
        <v>#N/A</v>
      </c>
      <c r="AQ632" s="222" t="str">
        <f t="shared" si="123"/>
        <v/>
      </c>
      <c r="AR632" s="222" t="str">
        <f t="shared" si="124"/>
        <v>P0002</v>
      </c>
      <c r="AS632" s="222"/>
      <c r="AZ632" s="222" t="str">
        <f t="shared" si="126"/>
        <v>P0002</v>
      </c>
      <c r="BA632" s="222" t="str">
        <f>VLOOKUP(AZ632,'Price list'!AM:AN,2,FALSE)</f>
        <v>RPALB66L2W172R1Z55Commande 4</v>
      </c>
      <c r="BB632" s="222" t="str">
        <f>IF(ISERROR(VLOOKUP(BA632,'Commande Export 2023'!AC:AG,5,FALSE)),"",VLOOKUP(BA632,'Commande Export 2023'!AC:AG,5,FALSE))</f>
        <v/>
      </c>
      <c r="BC632" s="222" t="str">
        <f t="shared" si="127"/>
        <v>Ouest Batteries</v>
      </c>
    </row>
    <row r="633" spans="28:55" x14ac:dyDescent="0.35">
      <c r="AB633" s="245" t="s">
        <v>1169</v>
      </c>
      <c r="AH633" s="232" t="s">
        <v>898</v>
      </c>
      <c r="AI633" s="222" t="str">
        <f t="shared" si="118"/>
        <v>Commande 4</v>
      </c>
      <c r="AJ633" s="222" t="str">
        <f t="shared" si="119"/>
        <v>P0633</v>
      </c>
      <c r="AK633" s="222" t="e">
        <f>'Commande Export 2023'!AF634</f>
        <v>#N/A</v>
      </c>
      <c r="AL633" s="222" t="str">
        <f t="shared" si="120"/>
        <v>Ouest BatteriesCommande 4</v>
      </c>
      <c r="AM633" s="222" t="e">
        <f>VLOOKUP(AL633,'Commande Export 2023'!AC:AF,4,FALSE)</f>
        <v>#N/A</v>
      </c>
      <c r="AN633" s="222" t="e">
        <f t="shared" si="121"/>
        <v>#N/A</v>
      </c>
      <c r="AO633" s="222" t="str">
        <f t="shared" si="122"/>
        <v/>
      </c>
      <c r="AP633" s="222" t="e">
        <f>VLOOKUP(AO633,'Price list'!AO:AP,2,FALSE)</f>
        <v>#N/A</v>
      </c>
      <c r="AQ633" s="222" t="str">
        <f t="shared" si="123"/>
        <v/>
      </c>
      <c r="AR633" s="222" t="str">
        <f t="shared" si="124"/>
        <v>P0002</v>
      </c>
      <c r="AS633" s="222"/>
      <c r="AZ633" s="222" t="str">
        <f t="shared" si="126"/>
        <v>P0002</v>
      </c>
      <c r="BA633" s="222" t="str">
        <f>VLOOKUP(AZ633,'Price list'!AM:AN,2,FALSE)</f>
        <v>RPALB66L2W172R1Z55Commande 4</v>
      </c>
      <c r="BB633" s="222" t="str">
        <f>IF(ISERROR(VLOOKUP(BA633,'Commande Export 2023'!AC:AG,5,FALSE)),"",VLOOKUP(BA633,'Commande Export 2023'!AC:AG,5,FALSE))</f>
        <v/>
      </c>
      <c r="BC633" s="222" t="str">
        <f t="shared" si="127"/>
        <v>Ouest Batteries</v>
      </c>
    </row>
    <row r="634" spans="28:55" x14ac:dyDescent="0.35">
      <c r="AB634" s="245" t="s">
        <v>1169</v>
      </c>
      <c r="AH634" s="232" t="s">
        <v>899</v>
      </c>
      <c r="AI634" s="222" t="str">
        <f t="shared" si="118"/>
        <v>Commande 4</v>
      </c>
      <c r="AJ634" s="222" t="str">
        <f t="shared" si="119"/>
        <v>P0634</v>
      </c>
      <c r="AK634" s="222" t="e">
        <f>'Commande Export 2023'!AF635</f>
        <v>#N/A</v>
      </c>
      <c r="AL634" s="222" t="str">
        <f t="shared" si="120"/>
        <v>Ouest BatteriesCommande 4</v>
      </c>
      <c r="AM634" s="222" t="e">
        <f>VLOOKUP(AL634,'Commande Export 2023'!AC:AF,4,FALSE)</f>
        <v>#N/A</v>
      </c>
      <c r="AN634" s="222" t="e">
        <f t="shared" si="121"/>
        <v>#N/A</v>
      </c>
      <c r="AO634" s="222" t="str">
        <f t="shared" si="122"/>
        <v/>
      </c>
      <c r="AP634" s="222" t="e">
        <f>VLOOKUP(AO634,'Price list'!AO:AP,2,FALSE)</f>
        <v>#N/A</v>
      </c>
      <c r="AQ634" s="222" t="str">
        <f t="shared" si="123"/>
        <v/>
      </c>
      <c r="AR634" s="222" t="str">
        <f t="shared" si="124"/>
        <v>P0002</v>
      </c>
      <c r="AS634" s="222"/>
      <c r="AZ634" s="222" t="str">
        <f t="shared" si="126"/>
        <v>P0002</v>
      </c>
      <c r="BA634" s="222" t="str">
        <f>VLOOKUP(AZ634,'Price list'!AM:AN,2,FALSE)</f>
        <v>RPALB66L2W172R1Z55Commande 4</v>
      </c>
      <c r="BB634" s="222" t="str">
        <f>IF(ISERROR(VLOOKUP(BA634,'Commande Export 2023'!AC:AG,5,FALSE)),"",VLOOKUP(BA634,'Commande Export 2023'!AC:AG,5,FALSE))</f>
        <v/>
      </c>
      <c r="BC634" s="222" t="str">
        <f t="shared" si="127"/>
        <v>Ouest Batteries</v>
      </c>
    </row>
    <row r="635" spans="28:55" x14ac:dyDescent="0.35">
      <c r="AB635" s="245" t="s">
        <v>1169</v>
      </c>
      <c r="AH635" s="232" t="s">
        <v>900</v>
      </c>
      <c r="AI635" s="222" t="str">
        <f t="shared" si="118"/>
        <v>Commande 4</v>
      </c>
      <c r="AJ635" s="222" t="str">
        <f t="shared" si="119"/>
        <v>P0635</v>
      </c>
      <c r="AK635" s="222" t="e">
        <f>'Commande Export 2023'!AF636</f>
        <v>#N/A</v>
      </c>
      <c r="AL635" s="222" t="str">
        <f t="shared" si="120"/>
        <v>Ouest BatteriesCommande 4</v>
      </c>
      <c r="AM635" s="222" t="e">
        <f>VLOOKUP(AL635,'Commande Export 2023'!AC:AF,4,FALSE)</f>
        <v>#N/A</v>
      </c>
      <c r="AN635" s="222" t="e">
        <f t="shared" si="121"/>
        <v>#N/A</v>
      </c>
      <c r="AO635" s="222" t="str">
        <f t="shared" si="122"/>
        <v/>
      </c>
      <c r="AP635" s="222" t="e">
        <f>VLOOKUP(AO635,'Price list'!AO:AP,2,FALSE)</f>
        <v>#N/A</v>
      </c>
      <c r="AQ635" s="222" t="str">
        <f t="shared" si="123"/>
        <v/>
      </c>
      <c r="AR635" s="222" t="str">
        <f t="shared" si="124"/>
        <v>P0002</v>
      </c>
      <c r="AS635" s="222"/>
      <c r="AZ635" s="222" t="str">
        <f t="shared" si="126"/>
        <v>P0002</v>
      </c>
      <c r="BA635" s="222" t="str">
        <f>VLOOKUP(AZ635,'Price list'!AM:AN,2,FALSE)</f>
        <v>RPALB66L2W172R1Z55Commande 4</v>
      </c>
      <c r="BB635" s="222" t="str">
        <f>IF(ISERROR(VLOOKUP(BA635,'Commande Export 2023'!AC:AG,5,FALSE)),"",VLOOKUP(BA635,'Commande Export 2023'!AC:AG,5,FALSE))</f>
        <v/>
      </c>
      <c r="BC635" s="222" t="str">
        <f t="shared" si="127"/>
        <v>Ouest Batteries</v>
      </c>
    </row>
    <row r="636" spans="28:55" x14ac:dyDescent="0.35">
      <c r="AB636" s="245" t="s">
        <v>1169</v>
      </c>
      <c r="AH636" s="232" t="s">
        <v>901</v>
      </c>
      <c r="AI636" s="222" t="str">
        <f t="shared" si="118"/>
        <v>Commande 4</v>
      </c>
      <c r="AJ636" s="222" t="str">
        <f t="shared" si="119"/>
        <v>P0636</v>
      </c>
      <c r="AK636" s="222" t="e">
        <f>'Commande Export 2023'!AF637</f>
        <v>#N/A</v>
      </c>
      <c r="AL636" s="222" t="str">
        <f t="shared" si="120"/>
        <v>Ouest BatteriesCommande 4</v>
      </c>
      <c r="AM636" s="222" t="e">
        <f>VLOOKUP(AL636,'Commande Export 2023'!AC:AF,4,FALSE)</f>
        <v>#N/A</v>
      </c>
      <c r="AN636" s="222" t="e">
        <f t="shared" si="121"/>
        <v>#N/A</v>
      </c>
      <c r="AO636" s="222" t="str">
        <f t="shared" si="122"/>
        <v/>
      </c>
      <c r="AP636" s="222" t="e">
        <f>VLOOKUP(AO636,'Price list'!AO:AP,2,FALSE)</f>
        <v>#N/A</v>
      </c>
      <c r="AQ636" s="222" t="str">
        <f t="shared" si="123"/>
        <v/>
      </c>
      <c r="AR636" s="222" t="str">
        <f t="shared" si="124"/>
        <v>P0002</v>
      </c>
      <c r="AS636" s="222"/>
      <c r="AZ636" s="222" t="str">
        <f t="shared" si="126"/>
        <v>P0002</v>
      </c>
      <c r="BA636" s="222" t="str">
        <f>VLOOKUP(AZ636,'Price list'!AM:AN,2,FALSE)</f>
        <v>RPALB66L2W172R1Z55Commande 4</v>
      </c>
      <c r="BB636" s="222" t="str">
        <f>IF(ISERROR(VLOOKUP(BA636,'Commande Export 2023'!AC:AG,5,FALSE)),"",VLOOKUP(BA636,'Commande Export 2023'!AC:AG,5,FALSE))</f>
        <v/>
      </c>
      <c r="BC636" s="222" t="str">
        <f t="shared" si="127"/>
        <v>Ouest Batteries</v>
      </c>
    </row>
    <row r="637" spans="28:55" x14ac:dyDescent="0.35">
      <c r="AB637" s="245" t="s">
        <v>1169</v>
      </c>
      <c r="AH637" s="232" t="s">
        <v>902</v>
      </c>
      <c r="AI637" s="222" t="str">
        <f t="shared" si="118"/>
        <v>Commande 4</v>
      </c>
      <c r="AJ637" s="222" t="str">
        <f t="shared" si="119"/>
        <v>P0637</v>
      </c>
      <c r="AK637" s="222" t="e">
        <f>'Commande Export 2023'!AF638</f>
        <v>#N/A</v>
      </c>
      <c r="AL637" s="222" t="str">
        <f t="shared" si="120"/>
        <v>Ouest BatteriesCommande 4</v>
      </c>
      <c r="AM637" s="222" t="e">
        <f>VLOOKUP(AL637,'Commande Export 2023'!AC:AF,4,FALSE)</f>
        <v>#N/A</v>
      </c>
      <c r="AN637" s="222" t="e">
        <f t="shared" si="121"/>
        <v>#N/A</v>
      </c>
      <c r="AO637" s="222" t="str">
        <f t="shared" si="122"/>
        <v/>
      </c>
      <c r="AP637" s="222" t="e">
        <f>VLOOKUP(AO637,'Price list'!AO:AP,2,FALSE)</f>
        <v>#N/A</v>
      </c>
      <c r="AQ637" s="222" t="str">
        <f t="shared" si="123"/>
        <v/>
      </c>
      <c r="AR637" s="222" t="str">
        <f t="shared" si="124"/>
        <v>P0002</v>
      </c>
      <c r="AS637" s="222"/>
      <c r="AZ637" s="222" t="str">
        <f t="shared" si="126"/>
        <v>P0002</v>
      </c>
      <c r="BA637" s="222" t="str">
        <f>VLOOKUP(AZ637,'Price list'!AM:AN,2,FALSE)</f>
        <v>RPALB66L2W172R1Z55Commande 4</v>
      </c>
      <c r="BB637" s="222" t="str">
        <f>IF(ISERROR(VLOOKUP(BA637,'Commande Export 2023'!AC:AG,5,FALSE)),"",VLOOKUP(BA637,'Commande Export 2023'!AC:AG,5,FALSE))</f>
        <v/>
      </c>
      <c r="BC637" s="222" t="str">
        <f t="shared" si="127"/>
        <v>Ouest Batteries</v>
      </c>
    </row>
    <row r="638" spans="28:55" x14ac:dyDescent="0.35">
      <c r="AB638" s="245" t="s">
        <v>1169</v>
      </c>
      <c r="AH638" s="232" t="s">
        <v>903</v>
      </c>
      <c r="AI638" s="222" t="str">
        <f t="shared" si="118"/>
        <v>Commande 4</v>
      </c>
      <c r="AJ638" s="222" t="str">
        <f t="shared" si="119"/>
        <v>P0638</v>
      </c>
      <c r="AK638" s="222" t="e">
        <f>'Commande Export 2023'!AF639</f>
        <v>#N/A</v>
      </c>
      <c r="AL638" s="222" t="str">
        <f t="shared" si="120"/>
        <v>Ouest BatteriesCommande 4</v>
      </c>
      <c r="AM638" s="222" t="e">
        <f>VLOOKUP(AL638,'Commande Export 2023'!AC:AF,4,FALSE)</f>
        <v>#N/A</v>
      </c>
      <c r="AN638" s="222" t="e">
        <f t="shared" si="121"/>
        <v>#N/A</v>
      </c>
      <c r="AO638" s="222" t="str">
        <f t="shared" si="122"/>
        <v/>
      </c>
      <c r="AP638" s="222" t="e">
        <f>VLOOKUP(AO638,'Price list'!AO:AP,2,FALSE)</f>
        <v>#N/A</v>
      </c>
      <c r="AQ638" s="222" t="str">
        <f t="shared" si="123"/>
        <v/>
      </c>
      <c r="AR638" s="222" t="str">
        <f t="shared" si="124"/>
        <v>P0002</v>
      </c>
      <c r="AS638" s="222"/>
      <c r="AZ638" s="222" t="str">
        <f t="shared" si="126"/>
        <v>P0002</v>
      </c>
      <c r="BA638" s="222" t="str">
        <f>VLOOKUP(AZ638,'Price list'!AM:AN,2,FALSE)</f>
        <v>RPALB66L2W172R1Z55Commande 4</v>
      </c>
      <c r="BB638" s="222" t="str">
        <f>IF(ISERROR(VLOOKUP(BA638,'Commande Export 2023'!AC:AG,5,FALSE)),"",VLOOKUP(BA638,'Commande Export 2023'!AC:AG,5,FALSE))</f>
        <v/>
      </c>
      <c r="BC638" s="222" t="str">
        <f t="shared" si="127"/>
        <v>Ouest Batteries</v>
      </c>
    </row>
    <row r="639" spans="28:55" x14ac:dyDescent="0.35">
      <c r="AB639" s="245" t="s">
        <v>1169</v>
      </c>
      <c r="AH639" s="232" t="s">
        <v>904</v>
      </c>
      <c r="AI639" s="222" t="str">
        <f t="shared" si="118"/>
        <v>Commande 4</v>
      </c>
      <c r="AJ639" s="222" t="str">
        <f t="shared" si="119"/>
        <v>P0639</v>
      </c>
      <c r="AK639" s="222" t="e">
        <f>'Commande Export 2023'!AF640</f>
        <v>#N/A</v>
      </c>
      <c r="AL639" s="222" t="str">
        <f t="shared" si="120"/>
        <v>Ouest BatteriesCommande 4</v>
      </c>
      <c r="AM639" s="222" t="e">
        <f>VLOOKUP(AL639,'Commande Export 2023'!AC:AF,4,FALSE)</f>
        <v>#N/A</v>
      </c>
      <c r="AN639" s="222" t="e">
        <f t="shared" si="121"/>
        <v>#N/A</v>
      </c>
      <c r="AO639" s="222" t="str">
        <f t="shared" si="122"/>
        <v/>
      </c>
      <c r="AP639" s="222" t="e">
        <f>VLOOKUP(AO639,'Price list'!AO:AP,2,FALSE)</f>
        <v>#N/A</v>
      </c>
      <c r="AQ639" s="222" t="str">
        <f t="shared" si="123"/>
        <v/>
      </c>
      <c r="AR639" s="222" t="str">
        <f t="shared" si="124"/>
        <v>P0002</v>
      </c>
      <c r="AS639" s="222"/>
      <c r="AZ639" s="222" t="str">
        <f t="shared" si="126"/>
        <v>P0002</v>
      </c>
      <c r="BA639" s="222" t="str">
        <f>VLOOKUP(AZ639,'Price list'!AM:AN,2,FALSE)</f>
        <v>RPALB66L2W172R1Z55Commande 4</v>
      </c>
      <c r="BB639" s="222" t="str">
        <f>IF(ISERROR(VLOOKUP(BA639,'Commande Export 2023'!AC:AG,5,FALSE)),"",VLOOKUP(BA639,'Commande Export 2023'!AC:AG,5,FALSE))</f>
        <v/>
      </c>
      <c r="BC639" s="222" t="str">
        <f t="shared" si="127"/>
        <v>Ouest Batteries</v>
      </c>
    </row>
    <row r="640" spans="28:55" x14ac:dyDescent="0.35">
      <c r="AB640" s="245" t="s">
        <v>1169</v>
      </c>
      <c r="AH640" s="232" t="s">
        <v>905</v>
      </c>
      <c r="AI640" s="222" t="str">
        <f t="shared" si="118"/>
        <v>Commande 4</v>
      </c>
      <c r="AJ640" s="222" t="str">
        <f t="shared" si="119"/>
        <v>P0640</v>
      </c>
      <c r="AK640" s="222" t="e">
        <f>'Commande Export 2023'!AF641</f>
        <v>#N/A</v>
      </c>
      <c r="AL640" s="222" t="str">
        <f t="shared" si="120"/>
        <v>Ouest BatteriesCommande 4</v>
      </c>
      <c r="AM640" s="222" t="e">
        <f>VLOOKUP(AL640,'Commande Export 2023'!AC:AF,4,FALSE)</f>
        <v>#N/A</v>
      </c>
      <c r="AN640" s="222" t="e">
        <f t="shared" si="121"/>
        <v>#N/A</v>
      </c>
      <c r="AO640" s="222" t="str">
        <f t="shared" si="122"/>
        <v/>
      </c>
      <c r="AP640" s="222" t="e">
        <f>VLOOKUP(AO640,'Price list'!AO:AP,2,FALSE)</f>
        <v>#N/A</v>
      </c>
      <c r="AQ640" s="222" t="str">
        <f t="shared" si="123"/>
        <v/>
      </c>
      <c r="AR640" s="222" t="str">
        <f t="shared" si="124"/>
        <v>P0002</v>
      </c>
      <c r="AS640" s="222"/>
      <c r="AZ640" s="222" t="str">
        <f t="shared" si="126"/>
        <v>P0002</v>
      </c>
      <c r="BA640" s="222" t="str">
        <f>VLOOKUP(AZ640,'Price list'!AM:AN,2,FALSE)</f>
        <v>RPALB66L2W172R1Z55Commande 4</v>
      </c>
      <c r="BB640" s="222" t="str">
        <f>IF(ISERROR(VLOOKUP(BA640,'Commande Export 2023'!AC:AG,5,FALSE)),"",VLOOKUP(BA640,'Commande Export 2023'!AC:AG,5,FALSE))</f>
        <v/>
      </c>
      <c r="BC640" s="222" t="str">
        <f t="shared" si="127"/>
        <v>Ouest Batteries</v>
      </c>
    </row>
    <row r="641" spans="28:55" x14ac:dyDescent="0.35">
      <c r="AB641" s="245" t="s">
        <v>1169</v>
      </c>
      <c r="AH641" s="232" t="s">
        <v>906</v>
      </c>
      <c r="AI641" s="222" t="str">
        <f t="shared" si="118"/>
        <v>Commande 4</v>
      </c>
      <c r="AJ641" s="222" t="str">
        <f t="shared" si="119"/>
        <v>P0641</v>
      </c>
      <c r="AK641" s="222" t="e">
        <f>'Commande Export 2023'!AF642</f>
        <v>#N/A</v>
      </c>
      <c r="AL641" s="222" t="str">
        <f t="shared" si="120"/>
        <v>Ouest BatteriesCommande 4</v>
      </c>
      <c r="AM641" s="222" t="e">
        <f>VLOOKUP(AL641,'Commande Export 2023'!AC:AF,4,FALSE)</f>
        <v>#N/A</v>
      </c>
      <c r="AN641" s="222" t="e">
        <f t="shared" si="121"/>
        <v>#N/A</v>
      </c>
      <c r="AO641" s="222" t="str">
        <f t="shared" si="122"/>
        <v/>
      </c>
      <c r="AP641" s="222" t="e">
        <f>VLOOKUP(AO641,'Price list'!AO:AP,2,FALSE)</f>
        <v>#N/A</v>
      </c>
      <c r="AQ641" s="222" t="str">
        <f t="shared" si="123"/>
        <v/>
      </c>
      <c r="AR641" s="222" t="str">
        <f t="shared" si="124"/>
        <v>P0002</v>
      </c>
      <c r="AS641" s="222"/>
      <c r="AZ641" s="222" t="str">
        <f t="shared" si="126"/>
        <v>P0002</v>
      </c>
      <c r="BA641" s="222" t="str">
        <f>VLOOKUP(AZ641,'Price list'!AM:AN,2,FALSE)</f>
        <v>RPALB66L2W172R1Z55Commande 4</v>
      </c>
      <c r="BB641" s="222" t="str">
        <f>IF(ISERROR(VLOOKUP(BA641,'Commande Export 2023'!AC:AG,5,FALSE)),"",VLOOKUP(BA641,'Commande Export 2023'!AC:AG,5,FALSE))</f>
        <v/>
      </c>
      <c r="BC641" s="222" t="str">
        <f t="shared" si="127"/>
        <v>Ouest Batteries</v>
      </c>
    </row>
    <row r="642" spans="28:55" x14ac:dyDescent="0.35">
      <c r="AB642" s="245" t="s">
        <v>1169</v>
      </c>
      <c r="AH642" s="232" t="s">
        <v>907</v>
      </c>
      <c r="AI642" s="222" t="str">
        <f t="shared" ref="AI642:AI660" si="128">CONCATENATE(AB642,$R$5)</f>
        <v>Commande 4</v>
      </c>
      <c r="AJ642" s="222" t="str">
        <f t="shared" ref="AJ642:AJ660" si="129">AH642</f>
        <v>P0642</v>
      </c>
      <c r="AK642" s="222" t="e">
        <f>'Commande Export 2023'!AF643</f>
        <v>#N/A</v>
      </c>
      <c r="AL642" s="222" t="str">
        <f t="shared" ref="AL642:AL660" si="130">CONCATENATE($P$7,AE642,$R$5)</f>
        <v>Ouest BatteriesCommande 4</v>
      </c>
      <c r="AM642" s="222" t="e">
        <f>VLOOKUP(AL642,'Commande Export 2023'!AC:AF,4,FALSE)</f>
        <v>#N/A</v>
      </c>
      <c r="AN642" s="222" t="e">
        <f t="shared" ref="AN642:AN660" si="131">IF(AL642=AI642,AM642,#N/A)</f>
        <v>#N/A</v>
      </c>
      <c r="AO642" s="222" t="str">
        <f t="shared" ref="AO642:AO660" si="132">IF(ISERROR(AN642),"",AH642)</f>
        <v/>
      </c>
      <c r="AP642" s="222" t="e">
        <f>VLOOKUP(AO642,'Price list'!AO:AP,2,FALSE)</f>
        <v>#N/A</v>
      </c>
      <c r="AQ642" s="222" t="str">
        <f t="shared" ref="AQ642:AQ660" si="133">IF(ISERROR(AP642),"",1)</f>
        <v/>
      </c>
      <c r="AR642" s="222" t="str">
        <f t="shared" ref="AR642:AR660" si="134">IF(ISERROR(VLOOKUP($AY642,$AT$1:$AY$660,2,0)),"",VLOOKUP($AY642,$AT$1:$AY$660,2,0))</f>
        <v>P0002</v>
      </c>
      <c r="AS642" s="222"/>
      <c r="AZ642" s="222" t="str">
        <f t="shared" ref="AZ642:AZ660" si="135">AR642</f>
        <v>P0002</v>
      </c>
      <c r="BA642" s="222" t="str">
        <f>VLOOKUP(AZ642,'Price list'!AM:AN,2,FALSE)</f>
        <v>RPALB66L2W172R1Z55Commande 4</v>
      </c>
      <c r="BB642" s="222" t="str">
        <f>IF(ISERROR(VLOOKUP(BA642,'Commande Export 2023'!AC:AG,5,FALSE)),"",VLOOKUP(BA642,'Commande Export 2023'!AC:AG,5,FALSE))</f>
        <v/>
      </c>
      <c r="BC642" s="222" t="str">
        <f t="shared" ref="BC642:BC660" si="136">$P$7</f>
        <v>Ouest Batteries</v>
      </c>
    </row>
    <row r="643" spans="28:55" x14ac:dyDescent="0.35">
      <c r="AB643" s="245" t="s">
        <v>1169</v>
      </c>
      <c r="AH643" s="232" t="s">
        <v>908</v>
      </c>
      <c r="AI643" s="222" t="str">
        <f t="shared" si="128"/>
        <v>Commande 4</v>
      </c>
      <c r="AJ643" s="222" t="str">
        <f t="shared" si="129"/>
        <v>P0643</v>
      </c>
      <c r="AK643" s="222" t="e">
        <f>'Commande Export 2023'!AF644</f>
        <v>#N/A</v>
      </c>
      <c r="AL643" s="222" t="str">
        <f t="shared" si="130"/>
        <v>Ouest BatteriesCommande 4</v>
      </c>
      <c r="AM643" s="222" t="e">
        <f>VLOOKUP(AL643,'Commande Export 2023'!AC:AF,4,FALSE)</f>
        <v>#N/A</v>
      </c>
      <c r="AN643" s="222" t="e">
        <f t="shared" si="131"/>
        <v>#N/A</v>
      </c>
      <c r="AO643" s="222" t="str">
        <f t="shared" si="132"/>
        <v/>
      </c>
      <c r="AP643" s="222" t="e">
        <f>VLOOKUP(AO643,'Price list'!AO:AP,2,FALSE)</f>
        <v>#N/A</v>
      </c>
      <c r="AQ643" s="222" t="str">
        <f t="shared" si="133"/>
        <v/>
      </c>
      <c r="AR643" s="222" t="str">
        <f t="shared" si="134"/>
        <v>P0002</v>
      </c>
      <c r="AS643" s="222"/>
      <c r="AZ643" s="222" t="str">
        <f t="shared" si="135"/>
        <v>P0002</v>
      </c>
      <c r="BA643" s="222" t="str">
        <f>VLOOKUP(AZ643,'Price list'!AM:AN,2,FALSE)</f>
        <v>RPALB66L2W172R1Z55Commande 4</v>
      </c>
      <c r="BB643" s="222" t="str">
        <f>IF(ISERROR(VLOOKUP(BA643,'Commande Export 2023'!AC:AG,5,FALSE)),"",VLOOKUP(BA643,'Commande Export 2023'!AC:AG,5,FALSE))</f>
        <v/>
      </c>
      <c r="BC643" s="222" t="str">
        <f t="shared" si="136"/>
        <v>Ouest Batteries</v>
      </c>
    </row>
    <row r="644" spans="28:55" x14ac:dyDescent="0.35">
      <c r="AB644" s="245" t="s">
        <v>1169</v>
      </c>
      <c r="AH644" s="232" t="s">
        <v>909</v>
      </c>
      <c r="AI644" s="222" t="str">
        <f t="shared" si="128"/>
        <v>Commande 4</v>
      </c>
      <c r="AJ644" s="222" t="str">
        <f t="shared" si="129"/>
        <v>P0644</v>
      </c>
      <c r="AK644" s="222" t="e">
        <f>'Commande Export 2023'!AF645</f>
        <v>#N/A</v>
      </c>
      <c r="AL644" s="222" t="str">
        <f t="shared" si="130"/>
        <v>Ouest BatteriesCommande 4</v>
      </c>
      <c r="AM644" s="222" t="e">
        <f>VLOOKUP(AL644,'Commande Export 2023'!AC:AF,4,FALSE)</f>
        <v>#N/A</v>
      </c>
      <c r="AN644" s="222" t="e">
        <f t="shared" si="131"/>
        <v>#N/A</v>
      </c>
      <c r="AO644" s="222" t="str">
        <f t="shared" si="132"/>
        <v/>
      </c>
      <c r="AP644" s="222" t="e">
        <f>VLOOKUP(AO644,'Price list'!AO:AP,2,FALSE)</f>
        <v>#N/A</v>
      </c>
      <c r="AQ644" s="222" t="str">
        <f t="shared" si="133"/>
        <v/>
      </c>
      <c r="AR644" s="222" t="str">
        <f t="shared" si="134"/>
        <v>P0002</v>
      </c>
      <c r="AS644" s="222"/>
      <c r="AZ644" s="222" t="str">
        <f t="shared" si="135"/>
        <v>P0002</v>
      </c>
      <c r="BA644" s="222" t="str">
        <f>VLOOKUP(AZ644,'Price list'!AM:AN,2,FALSE)</f>
        <v>RPALB66L2W172R1Z55Commande 4</v>
      </c>
      <c r="BB644" s="222" t="str">
        <f>IF(ISERROR(VLOOKUP(BA644,'Commande Export 2023'!AC:AG,5,FALSE)),"",VLOOKUP(BA644,'Commande Export 2023'!AC:AG,5,FALSE))</f>
        <v/>
      </c>
      <c r="BC644" s="222" t="str">
        <f t="shared" si="136"/>
        <v>Ouest Batteries</v>
      </c>
    </row>
    <row r="645" spans="28:55" x14ac:dyDescent="0.35">
      <c r="AB645" s="245" t="s">
        <v>1169</v>
      </c>
      <c r="AH645" s="232" t="s">
        <v>910</v>
      </c>
      <c r="AI645" s="222" t="str">
        <f t="shared" si="128"/>
        <v>Commande 4</v>
      </c>
      <c r="AJ645" s="222" t="str">
        <f t="shared" si="129"/>
        <v>P0645</v>
      </c>
      <c r="AK645" s="222" t="e">
        <f>'Commande Export 2023'!AF646</f>
        <v>#N/A</v>
      </c>
      <c r="AL645" s="222" t="str">
        <f t="shared" si="130"/>
        <v>Ouest BatteriesCommande 4</v>
      </c>
      <c r="AM645" s="222" t="e">
        <f>VLOOKUP(AL645,'Commande Export 2023'!AC:AF,4,FALSE)</f>
        <v>#N/A</v>
      </c>
      <c r="AN645" s="222" t="e">
        <f t="shared" si="131"/>
        <v>#N/A</v>
      </c>
      <c r="AO645" s="222" t="str">
        <f t="shared" si="132"/>
        <v/>
      </c>
      <c r="AP645" s="222" t="e">
        <f>VLOOKUP(AO645,'Price list'!AO:AP,2,FALSE)</f>
        <v>#N/A</v>
      </c>
      <c r="AQ645" s="222" t="str">
        <f t="shared" si="133"/>
        <v/>
      </c>
      <c r="AR645" s="222" t="str">
        <f t="shared" si="134"/>
        <v>P0002</v>
      </c>
      <c r="AS645" s="222"/>
      <c r="AZ645" s="222" t="str">
        <f t="shared" si="135"/>
        <v>P0002</v>
      </c>
      <c r="BA645" s="222" t="str">
        <f>VLOOKUP(AZ645,'Price list'!AM:AN,2,FALSE)</f>
        <v>RPALB66L2W172R1Z55Commande 4</v>
      </c>
      <c r="BB645" s="222" t="str">
        <f>IF(ISERROR(VLOOKUP(BA645,'Commande Export 2023'!AC:AG,5,FALSE)),"",VLOOKUP(BA645,'Commande Export 2023'!AC:AG,5,FALSE))</f>
        <v/>
      </c>
      <c r="BC645" s="222" t="str">
        <f t="shared" si="136"/>
        <v>Ouest Batteries</v>
      </c>
    </row>
    <row r="646" spans="28:55" x14ac:dyDescent="0.35">
      <c r="AB646" s="245" t="s">
        <v>1169</v>
      </c>
      <c r="AH646" s="232" t="s">
        <v>911</v>
      </c>
      <c r="AI646" s="222" t="str">
        <f t="shared" si="128"/>
        <v>Commande 4</v>
      </c>
      <c r="AJ646" s="222" t="str">
        <f t="shared" si="129"/>
        <v>P0646</v>
      </c>
      <c r="AK646" s="222" t="e">
        <f>'Commande Export 2023'!AF647</f>
        <v>#N/A</v>
      </c>
      <c r="AL646" s="222" t="str">
        <f t="shared" si="130"/>
        <v>Ouest BatteriesCommande 4</v>
      </c>
      <c r="AM646" s="222" t="e">
        <f>VLOOKUP(AL646,'Commande Export 2023'!AC:AF,4,FALSE)</f>
        <v>#N/A</v>
      </c>
      <c r="AN646" s="222" t="e">
        <f t="shared" si="131"/>
        <v>#N/A</v>
      </c>
      <c r="AO646" s="222" t="str">
        <f t="shared" si="132"/>
        <v/>
      </c>
      <c r="AP646" s="222" t="e">
        <f>VLOOKUP(AO646,'Price list'!AO:AP,2,FALSE)</f>
        <v>#N/A</v>
      </c>
      <c r="AQ646" s="222" t="str">
        <f t="shared" si="133"/>
        <v/>
      </c>
      <c r="AR646" s="222" t="str">
        <f t="shared" si="134"/>
        <v>P0002</v>
      </c>
      <c r="AS646" s="222"/>
      <c r="AZ646" s="222" t="str">
        <f t="shared" si="135"/>
        <v>P0002</v>
      </c>
      <c r="BA646" s="222" t="str">
        <f>VLOOKUP(AZ646,'Price list'!AM:AN,2,FALSE)</f>
        <v>RPALB66L2W172R1Z55Commande 4</v>
      </c>
      <c r="BB646" s="222" t="str">
        <f>IF(ISERROR(VLOOKUP(BA646,'Commande Export 2023'!AC:AG,5,FALSE)),"",VLOOKUP(BA646,'Commande Export 2023'!AC:AG,5,FALSE))</f>
        <v/>
      </c>
      <c r="BC646" s="222" t="str">
        <f t="shared" si="136"/>
        <v>Ouest Batteries</v>
      </c>
    </row>
    <row r="647" spans="28:55" x14ac:dyDescent="0.35">
      <c r="AB647" s="245" t="s">
        <v>1169</v>
      </c>
      <c r="AH647" s="232" t="s">
        <v>912</v>
      </c>
      <c r="AI647" s="222" t="str">
        <f t="shared" si="128"/>
        <v>Commande 4</v>
      </c>
      <c r="AJ647" s="222" t="str">
        <f t="shared" si="129"/>
        <v>P0647</v>
      </c>
      <c r="AK647" s="222" t="e">
        <f>'Commande Export 2023'!AF648</f>
        <v>#N/A</v>
      </c>
      <c r="AL647" s="222" t="str">
        <f t="shared" si="130"/>
        <v>Ouest BatteriesCommande 4</v>
      </c>
      <c r="AM647" s="222" t="e">
        <f>VLOOKUP(AL647,'Commande Export 2023'!AC:AF,4,FALSE)</f>
        <v>#N/A</v>
      </c>
      <c r="AN647" s="222" t="e">
        <f t="shared" si="131"/>
        <v>#N/A</v>
      </c>
      <c r="AO647" s="222" t="str">
        <f t="shared" si="132"/>
        <v/>
      </c>
      <c r="AP647" s="222" t="e">
        <f>VLOOKUP(AO647,'Price list'!AO:AP,2,FALSE)</f>
        <v>#N/A</v>
      </c>
      <c r="AQ647" s="222" t="str">
        <f t="shared" si="133"/>
        <v/>
      </c>
      <c r="AR647" s="222" t="str">
        <f t="shared" si="134"/>
        <v>P0002</v>
      </c>
      <c r="AS647" s="222"/>
      <c r="AZ647" s="222" t="str">
        <f t="shared" si="135"/>
        <v>P0002</v>
      </c>
      <c r="BA647" s="222" t="str">
        <f>VLOOKUP(AZ647,'Price list'!AM:AN,2,FALSE)</f>
        <v>RPALB66L2W172R1Z55Commande 4</v>
      </c>
      <c r="BB647" s="222" t="str">
        <f>IF(ISERROR(VLOOKUP(BA647,'Commande Export 2023'!AC:AG,5,FALSE)),"",VLOOKUP(BA647,'Commande Export 2023'!AC:AG,5,FALSE))</f>
        <v/>
      </c>
      <c r="BC647" s="222" t="str">
        <f t="shared" si="136"/>
        <v>Ouest Batteries</v>
      </c>
    </row>
    <row r="648" spans="28:55" x14ac:dyDescent="0.35">
      <c r="AB648" s="245" t="s">
        <v>1169</v>
      </c>
      <c r="AH648" s="232" t="s">
        <v>913</v>
      </c>
      <c r="AI648" s="222" t="str">
        <f t="shared" si="128"/>
        <v>Commande 4</v>
      </c>
      <c r="AJ648" s="222" t="str">
        <f t="shared" si="129"/>
        <v>P0648</v>
      </c>
      <c r="AK648" s="222" t="e">
        <f>'Commande Export 2023'!AF649</f>
        <v>#N/A</v>
      </c>
      <c r="AL648" s="222" t="str">
        <f t="shared" si="130"/>
        <v>Ouest BatteriesCommande 4</v>
      </c>
      <c r="AM648" s="222" t="e">
        <f>VLOOKUP(AL648,'Commande Export 2023'!AC:AF,4,FALSE)</f>
        <v>#N/A</v>
      </c>
      <c r="AN648" s="222" t="e">
        <f t="shared" si="131"/>
        <v>#N/A</v>
      </c>
      <c r="AO648" s="222" t="str">
        <f t="shared" si="132"/>
        <v/>
      </c>
      <c r="AP648" s="222" t="e">
        <f>VLOOKUP(AO648,'Price list'!AO:AP,2,FALSE)</f>
        <v>#N/A</v>
      </c>
      <c r="AQ648" s="222" t="str">
        <f t="shared" si="133"/>
        <v/>
      </c>
      <c r="AR648" s="222" t="str">
        <f t="shared" si="134"/>
        <v>P0002</v>
      </c>
      <c r="AS648" s="222"/>
      <c r="AZ648" s="222" t="str">
        <f t="shared" si="135"/>
        <v>P0002</v>
      </c>
      <c r="BA648" s="222" t="str">
        <f>VLOOKUP(AZ648,'Price list'!AM:AN,2,FALSE)</f>
        <v>RPALB66L2W172R1Z55Commande 4</v>
      </c>
      <c r="BB648" s="222" t="str">
        <f>IF(ISERROR(VLOOKUP(BA648,'Commande Export 2023'!AC:AG,5,FALSE)),"",VLOOKUP(BA648,'Commande Export 2023'!AC:AG,5,FALSE))</f>
        <v/>
      </c>
      <c r="BC648" s="222" t="str">
        <f t="shared" si="136"/>
        <v>Ouest Batteries</v>
      </c>
    </row>
    <row r="649" spans="28:55" x14ac:dyDescent="0.35">
      <c r="AB649" s="245" t="s">
        <v>1169</v>
      </c>
      <c r="AH649" s="232" t="s">
        <v>914</v>
      </c>
      <c r="AI649" s="222" t="str">
        <f t="shared" si="128"/>
        <v>Commande 4</v>
      </c>
      <c r="AJ649" s="222" t="str">
        <f t="shared" si="129"/>
        <v>P0649</v>
      </c>
      <c r="AK649" s="222" t="e">
        <f>'Commande Export 2023'!AF650</f>
        <v>#N/A</v>
      </c>
      <c r="AL649" s="222" t="str">
        <f t="shared" si="130"/>
        <v>Ouest BatteriesCommande 4</v>
      </c>
      <c r="AM649" s="222" t="e">
        <f>VLOOKUP(AL649,'Commande Export 2023'!AC:AF,4,FALSE)</f>
        <v>#N/A</v>
      </c>
      <c r="AN649" s="222" t="e">
        <f t="shared" si="131"/>
        <v>#N/A</v>
      </c>
      <c r="AO649" s="222" t="str">
        <f t="shared" si="132"/>
        <v/>
      </c>
      <c r="AP649" s="222" t="e">
        <f>VLOOKUP(AO649,'Price list'!AO:AP,2,FALSE)</f>
        <v>#N/A</v>
      </c>
      <c r="AQ649" s="222" t="str">
        <f t="shared" si="133"/>
        <v/>
      </c>
      <c r="AR649" s="222" t="str">
        <f t="shared" si="134"/>
        <v>P0002</v>
      </c>
      <c r="AS649" s="222"/>
      <c r="AZ649" s="222" t="str">
        <f t="shared" si="135"/>
        <v>P0002</v>
      </c>
      <c r="BA649" s="222" t="str">
        <f>VLOOKUP(AZ649,'Price list'!AM:AN,2,FALSE)</f>
        <v>RPALB66L2W172R1Z55Commande 4</v>
      </c>
      <c r="BB649" s="222" t="str">
        <f>IF(ISERROR(VLOOKUP(BA649,'Commande Export 2023'!AC:AG,5,FALSE)),"",VLOOKUP(BA649,'Commande Export 2023'!AC:AG,5,FALSE))</f>
        <v/>
      </c>
      <c r="BC649" s="222" t="str">
        <f t="shared" si="136"/>
        <v>Ouest Batteries</v>
      </c>
    </row>
    <row r="650" spans="28:55" x14ac:dyDescent="0.35">
      <c r="AB650" s="245" t="s">
        <v>1169</v>
      </c>
      <c r="AH650" s="232" t="s">
        <v>915</v>
      </c>
      <c r="AI650" s="222" t="str">
        <f t="shared" si="128"/>
        <v>Commande 4</v>
      </c>
      <c r="AJ650" s="222" t="str">
        <f t="shared" si="129"/>
        <v>P0650</v>
      </c>
      <c r="AK650" s="222" t="e">
        <f>'Commande Export 2023'!AF651</f>
        <v>#N/A</v>
      </c>
      <c r="AL650" s="222" t="str">
        <f t="shared" si="130"/>
        <v>Ouest BatteriesCommande 4</v>
      </c>
      <c r="AM650" s="222" t="e">
        <f>VLOOKUP(AL650,'Commande Export 2023'!AC:AF,4,FALSE)</f>
        <v>#N/A</v>
      </c>
      <c r="AN650" s="222" t="e">
        <f t="shared" si="131"/>
        <v>#N/A</v>
      </c>
      <c r="AO650" s="222" t="str">
        <f t="shared" si="132"/>
        <v/>
      </c>
      <c r="AP650" s="222" t="e">
        <f>VLOOKUP(AO650,'Price list'!AO:AP,2,FALSE)</f>
        <v>#N/A</v>
      </c>
      <c r="AQ650" s="222" t="str">
        <f t="shared" si="133"/>
        <v/>
      </c>
      <c r="AR650" s="222" t="str">
        <f t="shared" si="134"/>
        <v>P0002</v>
      </c>
      <c r="AS650" s="222"/>
      <c r="AZ650" s="222" t="str">
        <f t="shared" si="135"/>
        <v>P0002</v>
      </c>
      <c r="BA650" s="222" t="str">
        <f>VLOOKUP(AZ650,'Price list'!AM:AN,2,FALSE)</f>
        <v>RPALB66L2W172R1Z55Commande 4</v>
      </c>
      <c r="BB650" s="222" t="str">
        <f>IF(ISERROR(VLOOKUP(BA650,'Commande Export 2023'!AC:AG,5,FALSE)),"",VLOOKUP(BA650,'Commande Export 2023'!AC:AG,5,FALSE))</f>
        <v/>
      </c>
      <c r="BC650" s="222" t="str">
        <f t="shared" si="136"/>
        <v>Ouest Batteries</v>
      </c>
    </row>
    <row r="651" spans="28:55" x14ac:dyDescent="0.35">
      <c r="AB651" s="245" t="s">
        <v>1169</v>
      </c>
      <c r="AH651" s="232" t="s">
        <v>916</v>
      </c>
      <c r="AI651" s="222" t="str">
        <f t="shared" si="128"/>
        <v>Commande 4</v>
      </c>
      <c r="AJ651" s="222" t="str">
        <f t="shared" si="129"/>
        <v>P0651</v>
      </c>
      <c r="AK651" s="222" t="e">
        <f>'Commande Export 2023'!AF652</f>
        <v>#N/A</v>
      </c>
      <c r="AL651" s="222" t="str">
        <f t="shared" si="130"/>
        <v>Ouest BatteriesCommande 4</v>
      </c>
      <c r="AM651" s="222" t="e">
        <f>VLOOKUP(AL651,'Commande Export 2023'!AC:AF,4,FALSE)</f>
        <v>#N/A</v>
      </c>
      <c r="AN651" s="222" t="e">
        <f t="shared" si="131"/>
        <v>#N/A</v>
      </c>
      <c r="AO651" s="222" t="str">
        <f t="shared" si="132"/>
        <v/>
      </c>
      <c r="AP651" s="222" t="e">
        <f>VLOOKUP(AO651,'Price list'!AO:AP,2,FALSE)</f>
        <v>#N/A</v>
      </c>
      <c r="AQ651" s="222" t="str">
        <f t="shared" si="133"/>
        <v/>
      </c>
      <c r="AR651" s="222" t="str">
        <f t="shared" si="134"/>
        <v>P0002</v>
      </c>
      <c r="AS651" s="222"/>
      <c r="AZ651" s="222" t="str">
        <f t="shared" si="135"/>
        <v>P0002</v>
      </c>
      <c r="BA651" s="222" t="str">
        <f>VLOOKUP(AZ651,'Price list'!AM:AN,2,FALSE)</f>
        <v>RPALB66L2W172R1Z55Commande 4</v>
      </c>
      <c r="BB651" s="222" t="str">
        <f>IF(ISERROR(VLOOKUP(BA651,'Commande Export 2023'!AC:AG,5,FALSE)),"",VLOOKUP(BA651,'Commande Export 2023'!AC:AG,5,FALSE))</f>
        <v/>
      </c>
      <c r="BC651" s="222" t="str">
        <f t="shared" si="136"/>
        <v>Ouest Batteries</v>
      </c>
    </row>
    <row r="652" spans="28:55" x14ac:dyDescent="0.35">
      <c r="AB652" s="245" t="s">
        <v>1169</v>
      </c>
      <c r="AH652" s="232" t="s">
        <v>917</v>
      </c>
      <c r="AI652" s="222" t="str">
        <f t="shared" si="128"/>
        <v>Commande 4</v>
      </c>
      <c r="AJ652" s="222" t="str">
        <f t="shared" si="129"/>
        <v>P0652</v>
      </c>
      <c r="AK652" s="222" t="e">
        <f>'Commande Export 2023'!AF653</f>
        <v>#N/A</v>
      </c>
      <c r="AL652" s="222" t="str">
        <f t="shared" si="130"/>
        <v>Ouest BatteriesCommande 4</v>
      </c>
      <c r="AM652" s="222" t="e">
        <f>VLOOKUP(AL652,'Commande Export 2023'!AC:AF,4,FALSE)</f>
        <v>#N/A</v>
      </c>
      <c r="AN652" s="222" t="e">
        <f t="shared" si="131"/>
        <v>#N/A</v>
      </c>
      <c r="AO652" s="222" t="str">
        <f t="shared" si="132"/>
        <v/>
      </c>
      <c r="AP652" s="222" t="e">
        <f>VLOOKUP(AO652,'Price list'!AO:AP,2,FALSE)</f>
        <v>#N/A</v>
      </c>
      <c r="AQ652" s="222" t="str">
        <f t="shared" si="133"/>
        <v/>
      </c>
      <c r="AR652" s="222" t="str">
        <f t="shared" si="134"/>
        <v>P0002</v>
      </c>
      <c r="AS652" s="222"/>
      <c r="AZ652" s="222" t="str">
        <f t="shared" si="135"/>
        <v>P0002</v>
      </c>
      <c r="BA652" s="222" t="str">
        <f>VLOOKUP(AZ652,'Price list'!AM:AN,2,FALSE)</f>
        <v>RPALB66L2W172R1Z55Commande 4</v>
      </c>
      <c r="BB652" s="222" t="str">
        <f>IF(ISERROR(VLOOKUP(BA652,'Commande Export 2023'!AC:AG,5,FALSE)),"",VLOOKUP(BA652,'Commande Export 2023'!AC:AG,5,FALSE))</f>
        <v/>
      </c>
      <c r="BC652" s="222" t="str">
        <f t="shared" si="136"/>
        <v>Ouest Batteries</v>
      </c>
    </row>
    <row r="653" spans="28:55" x14ac:dyDescent="0.35">
      <c r="AB653" s="245" t="s">
        <v>1169</v>
      </c>
      <c r="AH653" s="232" t="s">
        <v>918</v>
      </c>
      <c r="AI653" s="222" t="str">
        <f t="shared" si="128"/>
        <v>Commande 4</v>
      </c>
      <c r="AJ653" s="222" t="str">
        <f t="shared" si="129"/>
        <v>P0653</v>
      </c>
      <c r="AK653" s="222" t="e">
        <f>'Commande Export 2023'!AF654</f>
        <v>#N/A</v>
      </c>
      <c r="AL653" s="222" t="str">
        <f t="shared" si="130"/>
        <v>Ouest BatteriesCommande 4</v>
      </c>
      <c r="AM653" s="222" t="e">
        <f>VLOOKUP(AL653,'Commande Export 2023'!AC:AF,4,FALSE)</f>
        <v>#N/A</v>
      </c>
      <c r="AN653" s="222" t="e">
        <f t="shared" si="131"/>
        <v>#N/A</v>
      </c>
      <c r="AO653" s="222" t="str">
        <f t="shared" si="132"/>
        <v/>
      </c>
      <c r="AP653" s="222" t="e">
        <f>VLOOKUP(AO653,'Price list'!AO:AP,2,FALSE)</f>
        <v>#N/A</v>
      </c>
      <c r="AQ653" s="222" t="str">
        <f t="shared" si="133"/>
        <v/>
      </c>
      <c r="AR653" s="222" t="str">
        <f t="shared" si="134"/>
        <v>P0002</v>
      </c>
      <c r="AS653" s="222"/>
      <c r="AZ653" s="222" t="str">
        <f t="shared" si="135"/>
        <v>P0002</v>
      </c>
      <c r="BA653" s="222" t="str">
        <f>VLOOKUP(AZ653,'Price list'!AM:AN,2,FALSE)</f>
        <v>RPALB66L2W172R1Z55Commande 4</v>
      </c>
      <c r="BB653" s="222" t="str">
        <f>IF(ISERROR(VLOOKUP(BA653,'Commande Export 2023'!AC:AG,5,FALSE)),"",VLOOKUP(BA653,'Commande Export 2023'!AC:AG,5,FALSE))</f>
        <v/>
      </c>
      <c r="BC653" s="222" t="str">
        <f t="shared" si="136"/>
        <v>Ouest Batteries</v>
      </c>
    </row>
    <row r="654" spans="28:55" x14ac:dyDescent="0.35">
      <c r="AB654" s="245" t="s">
        <v>1169</v>
      </c>
      <c r="AH654" s="232" t="s">
        <v>919</v>
      </c>
      <c r="AI654" s="222" t="str">
        <f t="shared" si="128"/>
        <v>Commande 4</v>
      </c>
      <c r="AJ654" s="222" t="str">
        <f t="shared" si="129"/>
        <v>P0654</v>
      </c>
      <c r="AK654" s="222" t="e">
        <f>'Commande Export 2023'!AF655</f>
        <v>#N/A</v>
      </c>
      <c r="AL654" s="222" t="str">
        <f t="shared" si="130"/>
        <v>Ouest BatteriesCommande 4</v>
      </c>
      <c r="AM654" s="222" t="e">
        <f>VLOOKUP(AL654,'Commande Export 2023'!AC:AF,4,FALSE)</f>
        <v>#N/A</v>
      </c>
      <c r="AN654" s="222" t="e">
        <f t="shared" si="131"/>
        <v>#N/A</v>
      </c>
      <c r="AO654" s="222" t="str">
        <f t="shared" si="132"/>
        <v/>
      </c>
      <c r="AP654" s="222" t="e">
        <f>VLOOKUP(AO654,'Price list'!AO:AP,2,FALSE)</f>
        <v>#N/A</v>
      </c>
      <c r="AQ654" s="222" t="str">
        <f t="shared" si="133"/>
        <v/>
      </c>
      <c r="AR654" s="222" t="str">
        <f t="shared" si="134"/>
        <v>P0002</v>
      </c>
      <c r="AS654" s="222"/>
      <c r="AZ654" s="222" t="str">
        <f t="shared" si="135"/>
        <v>P0002</v>
      </c>
      <c r="BA654" s="222" t="str">
        <f>VLOOKUP(AZ654,'Price list'!AM:AN,2,FALSE)</f>
        <v>RPALB66L2W172R1Z55Commande 4</v>
      </c>
      <c r="BB654" s="222" t="str">
        <f>IF(ISERROR(VLOOKUP(BA654,'Commande Export 2023'!AC:AG,5,FALSE)),"",VLOOKUP(BA654,'Commande Export 2023'!AC:AG,5,FALSE))</f>
        <v/>
      </c>
      <c r="BC654" s="222" t="str">
        <f t="shared" si="136"/>
        <v>Ouest Batteries</v>
      </c>
    </row>
    <row r="655" spans="28:55" x14ac:dyDescent="0.35">
      <c r="AB655" s="245" t="s">
        <v>1169</v>
      </c>
      <c r="AH655" s="232" t="s">
        <v>920</v>
      </c>
      <c r="AI655" s="222" t="str">
        <f t="shared" si="128"/>
        <v>Commande 4</v>
      </c>
      <c r="AJ655" s="222" t="str">
        <f t="shared" si="129"/>
        <v>P0655</v>
      </c>
      <c r="AK655" s="222" t="e">
        <f>'Commande Export 2023'!AF656</f>
        <v>#N/A</v>
      </c>
      <c r="AL655" s="222" t="str">
        <f t="shared" si="130"/>
        <v>Ouest BatteriesCommande 4</v>
      </c>
      <c r="AM655" s="222" t="e">
        <f>VLOOKUP(AL655,'Commande Export 2023'!AC:AF,4,FALSE)</f>
        <v>#N/A</v>
      </c>
      <c r="AN655" s="222" t="e">
        <f t="shared" si="131"/>
        <v>#N/A</v>
      </c>
      <c r="AO655" s="222" t="str">
        <f t="shared" si="132"/>
        <v/>
      </c>
      <c r="AP655" s="222" t="e">
        <f>VLOOKUP(AO655,'Price list'!AO:AP,2,FALSE)</f>
        <v>#N/A</v>
      </c>
      <c r="AQ655" s="222" t="str">
        <f t="shared" si="133"/>
        <v/>
      </c>
      <c r="AR655" s="222" t="str">
        <f t="shared" si="134"/>
        <v>P0002</v>
      </c>
      <c r="AS655" s="222"/>
      <c r="AZ655" s="222" t="str">
        <f t="shared" si="135"/>
        <v>P0002</v>
      </c>
      <c r="BA655" s="222" t="str">
        <f>VLOOKUP(AZ655,'Price list'!AM:AN,2,FALSE)</f>
        <v>RPALB66L2W172R1Z55Commande 4</v>
      </c>
      <c r="BB655" s="222" t="str">
        <f>IF(ISERROR(VLOOKUP(BA655,'Commande Export 2023'!AC:AG,5,FALSE)),"",VLOOKUP(BA655,'Commande Export 2023'!AC:AG,5,FALSE))</f>
        <v/>
      </c>
      <c r="BC655" s="222" t="str">
        <f t="shared" si="136"/>
        <v>Ouest Batteries</v>
      </c>
    </row>
    <row r="656" spans="28:55" x14ac:dyDescent="0.35">
      <c r="AB656" s="245" t="s">
        <v>1169</v>
      </c>
      <c r="AH656" s="232" t="s">
        <v>921</v>
      </c>
      <c r="AI656" s="222" t="str">
        <f t="shared" si="128"/>
        <v>Commande 4</v>
      </c>
      <c r="AJ656" s="222" t="str">
        <f t="shared" si="129"/>
        <v>P0656</v>
      </c>
      <c r="AK656" s="222" t="e">
        <f>'Commande Export 2023'!AF657</f>
        <v>#N/A</v>
      </c>
      <c r="AL656" s="222" t="str">
        <f t="shared" si="130"/>
        <v>Ouest BatteriesCommande 4</v>
      </c>
      <c r="AM656" s="222" t="e">
        <f>VLOOKUP(AL656,'Commande Export 2023'!AC:AF,4,FALSE)</f>
        <v>#N/A</v>
      </c>
      <c r="AN656" s="222" t="e">
        <f t="shared" si="131"/>
        <v>#N/A</v>
      </c>
      <c r="AO656" s="222" t="str">
        <f t="shared" si="132"/>
        <v/>
      </c>
      <c r="AP656" s="222" t="e">
        <f>VLOOKUP(AO656,'Price list'!AO:AP,2,FALSE)</f>
        <v>#N/A</v>
      </c>
      <c r="AQ656" s="222" t="str">
        <f t="shared" si="133"/>
        <v/>
      </c>
      <c r="AR656" s="222" t="str">
        <f t="shared" si="134"/>
        <v>P0002</v>
      </c>
      <c r="AS656" s="222"/>
      <c r="AZ656" s="222" t="str">
        <f t="shared" si="135"/>
        <v>P0002</v>
      </c>
      <c r="BA656" s="222" t="str">
        <f>VLOOKUP(AZ656,'Price list'!AM:AN,2,FALSE)</f>
        <v>RPALB66L2W172R1Z55Commande 4</v>
      </c>
      <c r="BB656" s="222" t="str">
        <f>IF(ISERROR(VLOOKUP(BA656,'Commande Export 2023'!AC:AG,5,FALSE)),"",VLOOKUP(BA656,'Commande Export 2023'!AC:AG,5,FALSE))</f>
        <v/>
      </c>
      <c r="BC656" s="222" t="str">
        <f t="shared" si="136"/>
        <v>Ouest Batteries</v>
      </c>
    </row>
    <row r="657" spans="28:55" x14ac:dyDescent="0.35">
      <c r="AB657" s="245" t="s">
        <v>1169</v>
      </c>
      <c r="AH657" s="232" t="s">
        <v>922</v>
      </c>
      <c r="AI657" s="222" t="str">
        <f t="shared" si="128"/>
        <v>Commande 4</v>
      </c>
      <c r="AJ657" s="222" t="str">
        <f t="shared" si="129"/>
        <v>P0657</v>
      </c>
      <c r="AK657" s="222" t="e">
        <f>'Commande Export 2023'!AF658</f>
        <v>#N/A</v>
      </c>
      <c r="AL657" s="222" t="str">
        <f t="shared" si="130"/>
        <v>Ouest BatteriesCommande 4</v>
      </c>
      <c r="AM657" s="222" t="e">
        <f>VLOOKUP(AL657,'Commande Export 2023'!AC:AF,4,FALSE)</f>
        <v>#N/A</v>
      </c>
      <c r="AN657" s="222" t="e">
        <f t="shared" si="131"/>
        <v>#N/A</v>
      </c>
      <c r="AO657" s="222" t="str">
        <f t="shared" si="132"/>
        <v/>
      </c>
      <c r="AP657" s="222" t="e">
        <f>VLOOKUP(AO657,'Price list'!AO:AP,2,FALSE)</f>
        <v>#N/A</v>
      </c>
      <c r="AQ657" s="222" t="str">
        <f t="shared" si="133"/>
        <v/>
      </c>
      <c r="AR657" s="222" t="str">
        <f t="shared" si="134"/>
        <v>P0002</v>
      </c>
      <c r="AS657" s="222"/>
      <c r="AZ657" s="222" t="str">
        <f t="shared" si="135"/>
        <v>P0002</v>
      </c>
      <c r="BA657" s="222" t="str">
        <f>VLOOKUP(AZ657,'Price list'!AM:AN,2,FALSE)</f>
        <v>RPALB66L2W172R1Z55Commande 4</v>
      </c>
      <c r="BB657" s="222" t="str">
        <f>IF(ISERROR(VLOOKUP(BA657,'Commande Export 2023'!AC:AG,5,FALSE)),"",VLOOKUP(BA657,'Commande Export 2023'!AC:AG,5,FALSE))</f>
        <v/>
      </c>
      <c r="BC657" s="222" t="str">
        <f t="shared" si="136"/>
        <v>Ouest Batteries</v>
      </c>
    </row>
    <row r="658" spans="28:55" x14ac:dyDescent="0.35">
      <c r="AB658" s="245" t="s">
        <v>1169</v>
      </c>
      <c r="AH658" s="232" t="s">
        <v>923</v>
      </c>
      <c r="AI658" s="222" t="str">
        <f t="shared" si="128"/>
        <v>Commande 4</v>
      </c>
      <c r="AJ658" s="222" t="str">
        <f t="shared" si="129"/>
        <v>P0658</v>
      </c>
      <c r="AK658" s="222" t="e">
        <f>'Commande Export 2023'!AF659</f>
        <v>#N/A</v>
      </c>
      <c r="AL658" s="222" t="str">
        <f t="shared" si="130"/>
        <v>Ouest BatteriesCommande 4</v>
      </c>
      <c r="AM658" s="222" t="e">
        <f>VLOOKUP(AL658,'Commande Export 2023'!AC:AF,4,FALSE)</f>
        <v>#N/A</v>
      </c>
      <c r="AN658" s="222" t="e">
        <f t="shared" si="131"/>
        <v>#N/A</v>
      </c>
      <c r="AO658" s="222" t="str">
        <f t="shared" si="132"/>
        <v/>
      </c>
      <c r="AP658" s="222" t="e">
        <f>VLOOKUP(AO658,'Price list'!AO:AP,2,FALSE)</f>
        <v>#N/A</v>
      </c>
      <c r="AQ658" s="222" t="str">
        <f t="shared" si="133"/>
        <v/>
      </c>
      <c r="AR658" s="222" t="str">
        <f t="shared" si="134"/>
        <v>P0002</v>
      </c>
      <c r="AS658" s="222"/>
      <c r="AZ658" s="222" t="str">
        <f t="shared" si="135"/>
        <v>P0002</v>
      </c>
      <c r="BA658" s="222" t="str">
        <f>VLOOKUP(AZ658,'Price list'!AM:AN,2,FALSE)</f>
        <v>RPALB66L2W172R1Z55Commande 4</v>
      </c>
      <c r="BB658" s="222" t="str">
        <f>IF(ISERROR(VLOOKUP(BA658,'Commande Export 2023'!AC:AG,5,FALSE)),"",VLOOKUP(BA658,'Commande Export 2023'!AC:AG,5,FALSE))</f>
        <v/>
      </c>
      <c r="BC658" s="222" t="str">
        <f t="shared" si="136"/>
        <v>Ouest Batteries</v>
      </c>
    </row>
    <row r="659" spans="28:55" x14ac:dyDescent="0.35">
      <c r="AB659" s="245" t="s">
        <v>1169</v>
      </c>
      <c r="AH659" s="232" t="s">
        <v>924</v>
      </c>
      <c r="AI659" s="222" t="str">
        <f t="shared" si="128"/>
        <v>Commande 4</v>
      </c>
      <c r="AJ659" s="222" t="str">
        <f t="shared" si="129"/>
        <v>P0659</v>
      </c>
      <c r="AK659" s="222" t="e">
        <f>'Commande Export 2023'!AF660</f>
        <v>#N/A</v>
      </c>
      <c r="AL659" s="222" t="str">
        <f t="shared" si="130"/>
        <v>Ouest BatteriesCommande 4</v>
      </c>
      <c r="AM659" s="222" t="e">
        <f>VLOOKUP(AL659,'Commande Export 2023'!AC:AF,4,FALSE)</f>
        <v>#N/A</v>
      </c>
      <c r="AN659" s="222" t="e">
        <f t="shared" si="131"/>
        <v>#N/A</v>
      </c>
      <c r="AO659" s="222" t="str">
        <f t="shared" si="132"/>
        <v/>
      </c>
      <c r="AP659" s="222" t="e">
        <f>VLOOKUP(AO659,'Price list'!AO:AP,2,FALSE)</f>
        <v>#N/A</v>
      </c>
      <c r="AQ659" s="222" t="str">
        <f t="shared" si="133"/>
        <v/>
      </c>
      <c r="AR659" s="222" t="str">
        <f t="shared" si="134"/>
        <v>P0002</v>
      </c>
      <c r="AS659" s="222"/>
      <c r="AZ659" s="222" t="str">
        <f t="shared" si="135"/>
        <v>P0002</v>
      </c>
      <c r="BA659" s="222" t="str">
        <f>VLOOKUP(AZ659,'Price list'!AM:AN,2,FALSE)</f>
        <v>RPALB66L2W172R1Z55Commande 4</v>
      </c>
      <c r="BB659" s="222" t="str">
        <f>IF(ISERROR(VLOOKUP(BA659,'Commande Export 2023'!AC:AG,5,FALSE)),"",VLOOKUP(BA659,'Commande Export 2023'!AC:AG,5,FALSE))</f>
        <v/>
      </c>
      <c r="BC659" s="222" t="str">
        <f t="shared" si="136"/>
        <v>Ouest Batteries</v>
      </c>
    </row>
    <row r="660" spans="28:55" x14ac:dyDescent="0.35">
      <c r="AB660" s="245" t="s">
        <v>1169</v>
      </c>
      <c r="AH660" s="232" t="s">
        <v>925</v>
      </c>
      <c r="AI660" s="222" t="str">
        <f t="shared" si="128"/>
        <v>Commande 4</v>
      </c>
      <c r="AJ660" s="222" t="str">
        <f t="shared" si="129"/>
        <v>P0660</v>
      </c>
      <c r="AK660" s="222" t="e">
        <f>'Commande Export 2023'!AF661</f>
        <v>#N/A</v>
      </c>
      <c r="AL660" s="222" t="str">
        <f t="shared" si="130"/>
        <v>Ouest BatteriesCommande 4</v>
      </c>
      <c r="AM660" s="222" t="e">
        <f>VLOOKUP(AL660,'Commande Export 2023'!AC:AF,4,FALSE)</f>
        <v>#N/A</v>
      </c>
      <c r="AN660" s="222" t="e">
        <f t="shared" si="131"/>
        <v>#N/A</v>
      </c>
      <c r="AO660" s="222" t="str">
        <f t="shared" si="132"/>
        <v/>
      </c>
      <c r="AP660" s="222" t="e">
        <f>VLOOKUP(AO660,'Price list'!AO:AP,2,FALSE)</f>
        <v>#N/A</v>
      </c>
      <c r="AQ660" s="222" t="str">
        <f t="shared" si="133"/>
        <v/>
      </c>
      <c r="AR660" s="222" t="str">
        <f t="shared" si="134"/>
        <v>P0002</v>
      </c>
      <c r="AS660" s="222"/>
      <c r="AZ660" s="222" t="str">
        <f t="shared" si="135"/>
        <v>P0002</v>
      </c>
      <c r="BA660" s="222" t="str">
        <f>VLOOKUP(AZ660,'Price list'!AM:AN,2,FALSE)</f>
        <v>RPALB66L2W172R1Z55Commande 4</v>
      </c>
      <c r="BB660" s="222" t="str">
        <f>IF(ISERROR(VLOOKUP(BA660,'Commande Export 2023'!AC:AG,5,FALSE)),"",VLOOKUP(BA660,'Commande Export 2023'!AC:AG,5,FALSE))</f>
        <v/>
      </c>
      <c r="BC660" s="222" t="str">
        <f t="shared" si="136"/>
        <v>Ouest Batteries</v>
      </c>
    </row>
  </sheetData>
  <mergeCells count="8">
    <mergeCell ref="D22:J22"/>
    <mergeCell ref="D54:G54"/>
    <mergeCell ref="D20:J20"/>
    <mergeCell ref="A7:J7"/>
    <mergeCell ref="C11:J11"/>
    <mergeCell ref="C12:J12"/>
    <mergeCell ref="C19:J19"/>
    <mergeCell ref="D21:J21"/>
  </mergeCells>
  <phoneticPr fontId="59" type="noConversion"/>
  <dataValidations count="3">
    <dataValidation type="list" allowBlank="1" showInputMessage="1" showErrorMessage="1" sqref="L9" xr:uid="{E1AC9548-DBF4-43D5-838F-A64849DE0FA1}">
      <formula1>$Q$1:$Q$4</formula1>
    </dataValidation>
    <dataValidation type="list" allowBlank="1" showInputMessage="1" showErrorMessage="1" sqref="P3" xr:uid="{846E8B4F-FC0E-4642-962A-07BADE0FD500}">
      <formula1>$P$1:$P$2</formula1>
    </dataValidation>
    <dataValidation type="list" allowBlank="1" showInputMessage="1" showErrorMessage="1" sqref="N9" xr:uid="{2B41DD45-658E-450A-9D5C-DC285CB3B25E}">
      <formula1>$P$1:$P$3</formula1>
    </dataValidation>
  </dataValidations>
  <printOptions horizontalCentered="1"/>
  <pageMargins left="0.23622047244094491" right="0" top="0" bottom="0" header="0" footer="0"/>
  <pageSetup paperSize="9" scale="69" orientation="portrait" horizontalDpi="4294967293" verticalDpi="180" r:id="rId1"/>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BC6915-62CE-41FD-A344-FEB13B65A7E6}">
          <x14:formula1>
            <xm:f>'Base clients'!$A$6:$A$736</xm:f>
          </x14:formula1>
          <xm:sqref>M4</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752D6A-2CCC-45FF-8061-205302ADDB9D}">
  <sheetPr>
    <pageSetUpPr fitToPage="1"/>
  </sheetPr>
  <dimension ref="A1:P37"/>
  <sheetViews>
    <sheetView topLeftCell="A10" workbookViewId="0">
      <selection activeCell="E19" sqref="E19"/>
    </sheetView>
  </sheetViews>
  <sheetFormatPr baseColWidth="10" defaultRowHeight="15" x14ac:dyDescent="0.25"/>
  <cols>
    <col min="1" max="1" width="23" customWidth="1"/>
    <col min="6" max="6" width="29" customWidth="1"/>
    <col min="7" max="7" width="0.140625" customWidth="1"/>
    <col min="10" max="10" width="16.140625" bestFit="1" customWidth="1"/>
    <col min="11" max="11" width="13.5703125" bestFit="1" customWidth="1"/>
    <col min="12" max="12" width="23" customWidth="1"/>
    <col min="13" max="14" width="19.140625" bestFit="1" customWidth="1"/>
    <col min="15" max="15" width="25.5703125" bestFit="1" customWidth="1"/>
    <col min="16" max="16" width="54.140625" bestFit="1" customWidth="1"/>
  </cols>
  <sheetData>
    <row r="1" spans="1:16" ht="18.75" x14ac:dyDescent="0.3">
      <c r="A1" s="788" t="s">
        <v>1438</v>
      </c>
      <c r="B1" s="788"/>
      <c r="C1" s="788"/>
      <c r="D1" s="788"/>
      <c r="E1" s="788"/>
      <c r="F1" s="788"/>
      <c r="G1" s="788"/>
    </row>
    <row r="3" spans="1:16" ht="20.100000000000001" customHeight="1" x14ac:dyDescent="0.25">
      <c r="A3" s="705" t="s">
        <v>1439</v>
      </c>
      <c r="B3" s="713" t="s">
        <v>1461</v>
      </c>
      <c r="C3" s="706"/>
      <c r="D3" s="706"/>
      <c r="E3" s="706"/>
      <c r="F3" s="707"/>
    </row>
    <row r="4" spans="1:16" ht="20.100000000000001" customHeight="1" x14ac:dyDescent="0.25">
      <c r="A4" s="708" t="s">
        <v>1440</v>
      </c>
      <c r="B4" s="714" t="s">
        <v>1462</v>
      </c>
      <c r="F4" s="709"/>
    </row>
    <row r="5" spans="1:16" ht="20.100000000000001" customHeight="1" x14ac:dyDescent="0.25">
      <c r="A5" s="708" t="s">
        <v>1463</v>
      </c>
      <c r="B5" s="714" t="s">
        <v>1464</v>
      </c>
      <c r="F5" s="709"/>
    </row>
    <row r="6" spans="1:16" ht="20.100000000000001" customHeight="1" x14ac:dyDescent="0.25">
      <c r="A6" s="708" t="s">
        <v>1442</v>
      </c>
      <c r="B6" s="715" t="s">
        <v>1465</v>
      </c>
      <c r="F6" s="709"/>
    </row>
    <row r="7" spans="1:16" ht="20.100000000000001" customHeight="1" x14ac:dyDescent="0.25">
      <c r="A7" s="708" t="s">
        <v>1443</v>
      </c>
      <c r="B7" s="714" t="s">
        <v>1466</v>
      </c>
      <c r="F7" s="709"/>
    </row>
    <row r="8" spans="1:16" ht="20.100000000000001" customHeight="1" x14ac:dyDescent="0.25">
      <c r="A8" s="708" t="s">
        <v>1444</v>
      </c>
      <c r="F8" s="709"/>
    </row>
    <row r="9" spans="1:16" ht="20.100000000000001" customHeight="1" x14ac:dyDescent="0.25">
      <c r="A9" s="708" t="s">
        <v>1445</v>
      </c>
      <c r="F9" s="709"/>
      <c r="J9" s="723" t="s">
        <v>1495</v>
      </c>
      <c r="K9" s="723" t="s">
        <v>1488</v>
      </c>
      <c r="L9" s="723" t="s">
        <v>1483</v>
      </c>
      <c r="M9" s="723" t="s">
        <v>1484</v>
      </c>
      <c r="N9" s="723" t="s">
        <v>1485</v>
      </c>
      <c r="O9" s="723" t="s">
        <v>1486</v>
      </c>
      <c r="P9" s="723" t="s">
        <v>1487</v>
      </c>
    </row>
    <row r="10" spans="1:16" ht="20.100000000000001" customHeight="1" x14ac:dyDescent="0.25">
      <c r="A10" s="708" t="s">
        <v>1446</v>
      </c>
      <c r="B10" s="714" t="s">
        <v>1467</v>
      </c>
      <c r="F10" s="709"/>
      <c r="J10" s="218" t="s">
        <v>945</v>
      </c>
      <c r="K10" s="218" t="s">
        <v>1472</v>
      </c>
      <c r="L10" s="218" t="s">
        <v>1490</v>
      </c>
      <c r="M10" s="218" t="s">
        <v>1477</v>
      </c>
      <c r="N10" s="218" t="s">
        <v>1478</v>
      </c>
      <c r="O10" s="218" t="s">
        <v>1479</v>
      </c>
      <c r="P10" s="218" t="s">
        <v>1489</v>
      </c>
    </row>
    <row r="11" spans="1:16" ht="20.100000000000001" customHeight="1" x14ac:dyDescent="0.25">
      <c r="A11" s="708" t="s">
        <v>1447</v>
      </c>
      <c r="B11" s="716" t="s">
        <v>1469</v>
      </c>
      <c r="F11" s="709"/>
      <c r="J11" s="218" t="s">
        <v>1491</v>
      </c>
      <c r="K11" s="218" t="s">
        <v>1472</v>
      </c>
      <c r="L11" s="218" t="str">
        <f t="shared" ref="L11:P11" si="0">L10</f>
        <v>Michel Asenjo</v>
      </c>
      <c r="M11" s="218" t="str">
        <f t="shared" si="0"/>
        <v>+33 (0)4 42 10 87 00</v>
      </c>
      <c r="N11" s="218" t="str">
        <f t="shared" si="0"/>
        <v>+ 33 (0)7 87 91 45 76</v>
      </c>
      <c r="O11" s="218" t="str">
        <f t="shared" si="0"/>
        <v>michel@transcargo.fr</v>
      </c>
      <c r="P11" s="218" t="str">
        <f t="shared" si="0"/>
        <v>5, Voie d'Irlande - ZAC de l'Anjoly 13127 VITROLLES – France</v>
      </c>
    </row>
    <row r="12" spans="1:16" ht="20.100000000000001" customHeight="1" x14ac:dyDescent="0.25">
      <c r="A12" s="708" t="s">
        <v>1468</v>
      </c>
      <c r="B12" s="716" t="str">
        <f>'PL230087'!C11</f>
        <v>OUEST BATTERIES</v>
      </c>
      <c r="F12" s="709"/>
      <c r="J12" s="218" t="s">
        <v>1497</v>
      </c>
      <c r="K12" s="218" t="s">
        <v>1473</v>
      </c>
      <c r="L12" s="218" t="s">
        <v>1474</v>
      </c>
      <c r="M12" s="218" t="s">
        <v>1480</v>
      </c>
      <c r="N12" s="218" t="s">
        <v>1480</v>
      </c>
      <c r="O12" s="218" t="s">
        <v>1475</v>
      </c>
      <c r="P12" s="218"/>
    </row>
    <row r="13" spans="1:16" ht="20.100000000000001" customHeight="1" x14ac:dyDescent="0.25">
      <c r="A13" s="708" t="s">
        <v>1440</v>
      </c>
      <c r="B13" s="716" t="str">
        <f>'PL230087'!C12</f>
        <v>6 AV DU LAC  37550  SAINT-AVERTIN</v>
      </c>
      <c r="F13" s="709"/>
      <c r="J13" s="218" t="s">
        <v>1496</v>
      </c>
      <c r="K13" s="218" t="s">
        <v>1494</v>
      </c>
      <c r="L13" s="218" t="s">
        <v>1476</v>
      </c>
      <c r="M13" s="218" t="s">
        <v>1481</v>
      </c>
      <c r="N13" s="218" t="s">
        <v>1482</v>
      </c>
      <c r="O13" s="218" t="s">
        <v>1493</v>
      </c>
      <c r="P13" s="218" t="s">
        <v>1492</v>
      </c>
    </row>
    <row r="14" spans="1:16" ht="20.100000000000001" customHeight="1" x14ac:dyDescent="0.25">
      <c r="A14" s="717" t="str">
        <f>CONCATENATE("Tél: ",VLOOKUP(B12,'Base clients'!C:J,5,FALSE))</f>
        <v>Tél: +33(0)247251212</v>
      </c>
      <c r="B14" s="714" t="str">
        <f>CONCATENATE("Mobile: ",VLOOKUP(B12,'Base clients'!C:J,6,FALSE))</f>
        <v xml:space="preserve">Mobile: </v>
      </c>
      <c r="D14" s="714" t="str">
        <f>CONCATENATE("E-mail: ",VLOOKUP(B12,'Base clients'!C:J,8,FALSE))</f>
        <v>E-mail: magasin28@ouest-batteries.fr</v>
      </c>
      <c r="F14" s="709"/>
      <c r="J14" s="218" t="s">
        <v>1498</v>
      </c>
      <c r="K14" s="218"/>
      <c r="L14" s="218"/>
      <c r="M14" s="218"/>
      <c r="N14" s="218"/>
      <c r="O14" s="218"/>
      <c r="P14" s="218"/>
    </row>
    <row r="15" spans="1:16" ht="20.100000000000001" customHeight="1" x14ac:dyDescent="0.25">
      <c r="A15" s="708" t="s">
        <v>1448</v>
      </c>
      <c r="B15" s="716"/>
      <c r="C15" s="714" t="s">
        <v>1449</v>
      </c>
      <c r="F15" s="709"/>
      <c r="J15" s="218"/>
      <c r="K15" s="218"/>
      <c r="L15" s="218"/>
      <c r="M15" s="218"/>
      <c r="N15" s="218"/>
      <c r="O15" s="218"/>
      <c r="P15" s="218"/>
    </row>
    <row r="16" spans="1:16" ht="20.100000000000001" customHeight="1" x14ac:dyDescent="0.25">
      <c r="A16" s="708" t="s">
        <v>1441</v>
      </c>
      <c r="B16" s="716" t="s">
        <v>1470</v>
      </c>
      <c r="F16" s="709"/>
      <c r="J16" s="218"/>
      <c r="K16" s="218"/>
      <c r="L16" s="218"/>
      <c r="M16" s="218"/>
      <c r="N16" s="218"/>
      <c r="O16" s="218"/>
      <c r="P16" s="218"/>
    </row>
    <row r="17" spans="1:11" ht="20.100000000000001" customHeight="1" x14ac:dyDescent="0.25">
      <c r="A17" s="708" t="s">
        <v>1450</v>
      </c>
      <c r="B17" s="716"/>
      <c r="C17" s="714" t="str">
        <f>VLOOKUP(B12,J:P,2,FALSE)</f>
        <v>Leon Vincent</v>
      </c>
      <c r="F17" s="709"/>
    </row>
    <row r="18" spans="1:11" ht="20.100000000000001" customHeight="1" x14ac:dyDescent="0.25">
      <c r="A18" s="708" t="s">
        <v>1451</v>
      </c>
      <c r="B18" s="714" t="str">
        <f>VLOOKUP(B12,J:P,4,FALSE)</f>
        <v>00 33 (0)2 32 92 56 32</v>
      </c>
      <c r="F18" s="709"/>
      <c r="J18" s="722"/>
      <c r="K18" s="718"/>
    </row>
    <row r="19" spans="1:11" ht="20.100000000000001" customHeight="1" x14ac:dyDescent="0.25">
      <c r="A19" s="708" t="s">
        <v>1452</v>
      </c>
      <c r="B19" s="714" t="str">
        <f>VLOOKUP(B12,J:P,5,FALSE)</f>
        <v>00 33 (0)6 85 57 60 74</v>
      </c>
      <c r="F19" s="709"/>
      <c r="J19" s="722"/>
      <c r="K19" s="719"/>
    </row>
    <row r="20" spans="1:11" ht="20.100000000000001" customHeight="1" x14ac:dyDescent="0.25">
      <c r="A20" s="708" t="s">
        <v>1443</v>
      </c>
      <c r="B20" s="714" t="str">
        <f>VLOOKUP(B12,J:P,3,FALSE)</f>
        <v>Mickaël MERESSE</v>
      </c>
      <c r="F20" s="709"/>
      <c r="J20" s="719"/>
      <c r="K20" s="719"/>
    </row>
    <row r="21" spans="1:11" ht="20.100000000000001" customHeight="1" x14ac:dyDescent="0.25">
      <c r="A21" s="708" t="s">
        <v>1453</v>
      </c>
      <c r="B21" s="714" t="str">
        <f>DGD!B20</f>
        <v>RADES</v>
      </c>
      <c r="F21" s="709"/>
      <c r="J21" s="719"/>
      <c r="K21" s="719"/>
    </row>
    <row r="22" spans="1:11" ht="20.100000000000001" customHeight="1" x14ac:dyDescent="0.25">
      <c r="A22" s="708" t="s">
        <v>1454</v>
      </c>
      <c r="B22" s="714" t="str">
        <f>DGD!A22</f>
        <v>Marseille</v>
      </c>
      <c r="F22" s="709"/>
      <c r="J22" s="720"/>
      <c r="K22" s="720"/>
    </row>
    <row r="23" spans="1:11" ht="20.100000000000001" customHeight="1" x14ac:dyDescent="0.25">
      <c r="A23" s="708" t="s">
        <v>1455</v>
      </c>
      <c r="B23">
        <f>DGD!I27</f>
        <v>0</v>
      </c>
      <c r="F23" s="709"/>
      <c r="J23" s="719"/>
      <c r="K23" s="719"/>
    </row>
    <row r="24" spans="1:11" ht="20.100000000000001" customHeight="1" x14ac:dyDescent="0.25">
      <c r="A24" s="708" t="s">
        <v>1456</v>
      </c>
      <c r="F24" s="709"/>
      <c r="J24" s="719"/>
      <c r="K24" s="719"/>
    </row>
    <row r="25" spans="1:11" ht="20.100000000000001" customHeight="1" x14ac:dyDescent="0.25">
      <c r="A25" s="708" t="s">
        <v>1457</v>
      </c>
      <c r="F25" s="709"/>
      <c r="J25" s="719"/>
      <c r="K25" s="719"/>
    </row>
    <row r="26" spans="1:11" ht="20.100000000000001" customHeight="1" x14ac:dyDescent="0.25">
      <c r="A26" s="708" t="s">
        <v>1458</v>
      </c>
      <c r="F26" s="709"/>
      <c r="J26" s="719"/>
      <c r="K26" s="719"/>
    </row>
    <row r="27" spans="1:11" ht="20.100000000000001" customHeight="1" x14ac:dyDescent="0.25">
      <c r="A27" s="708" t="s">
        <v>1459</v>
      </c>
      <c r="F27" s="709"/>
      <c r="J27" s="719"/>
      <c r="K27" s="719"/>
    </row>
    <row r="28" spans="1:11" ht="20.100000000000001" customHeight="1" x14ac:dyDescent="0.25">
      <c r="A28" s="708" t="s">
        <v>1460</v>
      </c>
      <c r="F28" s="709"/>
      <c r="J28" s="721"/>
      <c r="K28" s="721"/>
    </row>
    <row r="29" spans="1:11" x14ac:dyDescent="0.25">
      <c r="A29" s="708"/>
      <c r="F29" s="709"/>
    </row>
    <row r="30" spans="1:11" ht="21.95" customHeight="1" x14ac:dyDescent="0.25">
      <c r="A30" s="708" t="s">
        <v>1499</v>
      </c>
      <c r="B30" s="724" t="str">
        <f>DGD!I36</f>
        <v>29/08/2023</v>
      </c>
      <c r="F30" s="709"/>
    </row>
    <row r="31" spans="1:11" ht="21.95" customHeight="1" x14ac:dyDescent="0.25">
      <c r="A31" s="708" t="s">
        <v>1500</v>
      </c>
      <c r="B31" s="714" t="str">
        <f>B3</f>
        <v>Societe Nouvelle des Accumulateurs NOUR</v>
      </c>
      <c r="F31" s="709"/>
    </row>
    <row r="32" spans="1:11" ht="21.95" customHeight="1" x14ac:dyDescent="0.25">
      <c r="A32" s="708" t="s">
        <v>1501</v>
      </c>
      <c r="F32" s="709"/>
    </row>
    <row r="33" spans="1:6" ht="21.95" customHeight="1" x14ac:dyDescent="0.25">
      <c r="A33" s="708"/>
      <c r="F33" s="709"/>
    </row>
    <row r="34" spans="1:6" ht="21.95" customHeight="1" x14ac:dyDescent="0.25">
      <c r="A34" s="708"/>
      <c r="F34" s="709"/>
    </row>
    <row r="35" spans="1:6" ht="21.95" customHeight="1" x14ac:dyDescent="0.25">
      <c r="A35" s="708"/>
      <c r="F35" s="709"/>
    </row>
    <row r="36" spans="1:6" ht="21.95" customHeight="1" x14ac:dyDescent="0.25">
      <c r="A36" s="708"/>
      <c r="F36" s="709"/>
    </row>
    <row r="37" spans="1:6" ht="21.95" customHeight="1" x14ac:dyDescent="0.25">
      <c r="A37" s="710"/>
      <c r="B37" s="711"/>
      <c r="C37" s="711"/>
      <c r="D37" s="711"/>
      <c r="E37" s="711"/>
      <c r="F37" s="712"/>
    </row>
  </sheetData>
  <mergeCells count="1">
    <mergeCell ref="A1:G1"/>
  </mergeCells>
  <hyperlinks>
    <hyperlink ref="B6" r:id="rId1" xr:uid="{CF140F37-2837-4F09-B693-849371616CBC}"/>
  </hyperlinks>
  <pageMargins left="0.7" right="0.7" top="0.75" bottom="0.75" header="0.3" footer="0.3"/>
  <pageSetup paperSize="9" scale="89" orientation="portrait" horizontalDpi="4294967293" verticalDpi="0" r:id="rId2"/>
  <drawing r:id="rId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49F1473-FA5A-4D17-B67F-176070C0E329}">
  <dimension ref="D1:K1093"/>
  <sheetViews>
    <sheetView topLeftCell="A301" zoomScale="60" zoomScaleNormal="60" workbookViewId="0">
      <selection activeCell="J313" sqref="J313"/>
    </sheetView>
  </sheetViews>
  <sheetFormatPr baseColWidth="10" defaultRowHeight="15" x14ac:dyDescent="0.25"/>
  <cols>
    <col min="8" max="8" width="14.140625" bestFit="1" customWidth="1"/>
    <col min="9" max="9" width="30.42578125" bestFit="1" customWidth="1"/>
    <col min="10" max="10" width="17.28515625" customWidth="1"/>
    <col min="11" max="11" width="16.28515625" customWidth="1"/>
  </cols>
  <sheetData>
    <row r="1" spans="4:11" ht="15" customHeight="1" x14ac:dyDescent="0.25">
      <c r="H1" s="248" t="s">
        <v>968</v>
      </c>
      <c r="I1" s="263" t="s">
        <v>28</v>
      </c>
      <c r="J1" s="249" t="s">
        <v>969</v>
      </c>
      <c r="K1" s="249" t="s">
        <v>970</v>
      </c>
    </row>
    <row r="2" spans="4:11" ht="15" customHeight="1" x14ac:dyDescent="0.25">
      <c r="H2" s="253">
        <f>'PL230087'!U24</f>
        <v>1</v>
      </c>
      <c r="I2" s="253" t="str">
        <f>'PL230087'!V24</f>
        <v>LB55L1W172R1Z55</v>
      </c>
      <c r="J2" s="577" t="str">
        <f>IF('PL230087'!G24="",'PL230087'!F24,'PL230087'!G24)</f>
        <v>222PLUSMF</v>
      </c>
      <c r="K2" s="253">
        <f>'PL230087'!Y24</f>
        <v>72</v>
      </c>
    </row>
    <row r="3" spans="4:11" ht="15" customHeight="1" x14ac:dyDescent="0.25">
      <c r="H3" s="253">
        <f>'PL230087'!U25</f>
        <v>2</v>
      </c>
      <c r="I3" s="253" t="str">
        <f>'PL230087'!V25</f>
        <v>LB55L1W172R1Z55</v>
      </c>
      <c r="J3" s="577" t="str">
        <f>IF('PL230087'!G25="",'PL230087'!F25,'PL230087'!G25)</f>
        <v>222PLUSMF</v>
      </c>
      <c r="K3" s="253">
        <f>'PL230087'!Y25</f>
        <v>72</v>
      </c>
    </row>
    <row r="4" spans="4:11" ht="15" customHeight="1" x14ac:dyDescent="0.25">
      <c r="H4" s="253">
        <f>'PL230087'!U26</f>
        <v>3</v>
      </c>
      <c r="I4" s="253" t="str">
        <f>'PL230087'!V26</f>
        <v>LB55L1W172R1Z55</v>
      </c>
      <c r="J4" s="577" t="str">
        <f>IF('PL230087'!G26="",'PL230087'!F26,'PL230087'!G26)</f>
        <v>222PLUSMF</v>
      </c>
      <c r="K4" s="253">
        <f>'PL230087'!Y26</f>
        <v>72</v>
      </c>
    </row>
    <row r="5" spans="4:11" ht="15" customHeight="1" x14ac:dyDescent="0.25">
      <c r="H5" s="253">
        <f>'PL230087'!U27</f>
        <v>4</v>
      </c>
      <c r="I5" s="253" t="str">
        <f>'PL230087'!V27</f>
        <v>LB55L1W172R1Z55</v>
      </c>
      <c r="J5" s="577" t="str">
        <f>IF('PL230087'!G27="",'PL230087'!F27,'PL230087'!G27)</f>
        <v>222PLUSMF</v>
      </c>
      <c r="K5" s="253">
        <f>'PL230087'!Y27</f>
        <v>72</v>
      </c>
    </row>
    <row r="6" spans="4:11" ht="15" customHeight="1" x14ac:dyDescent="0.25">
      <c r="H6" s="253">
        <f>'PL230087'!U28</f>
        <v>5</v>
      </c>
      <c r="I6" s="253" t="str">
        <f>'PL230087'!V28</f>
        <v>LB66L2W172R1Z55</v>
      </c>
      <c r="J6" s="577" t="str">
        <f>IF('PL230087'!G28="",'PL230087'!F28,'PL230087'!G28)</f>
        <v>426PLUSMF</v>
      </c>
      <c r="K6" s="253">
        <f>'PL230087'!Y28</f>
        <v>63</v>
      </c>
    </row>
    <row r="7" spans="4:11" ht="15" customHeight="1" x14ac:dyDescent="0.25">
      <c r="H7" s="253">
        <f>'PL230087'!U29</f>
        <v>6</v>
      </c>
      <c r="I7" s="253" t="str">
        <f>'PL230087'!V29</f>
        <v>LB66L2W172R1Z55</v>
      </c>
      <c r="J7" s="577" t="str">
        <f>IF('PL230087'!G29="",'PL230087'!F29,'PL230087'!G29)</f>
        <v>426PLUSMF</v>
      </c>
      <c r="K7" s="253">
        <f>'PL230087'!Y29</f>
        <v>63</v>
      </c>
    </row>
    <row r="8" spans="4:11" ht="15" customHeight="1" x14ac:dyDescent="0.25">
      <c r="H8" s="253">
        <f>'PL230087'!U30</f>
        <v>7</v>
      </c>
      <c r="I8" s="253" t="str">
        <f>'PL230087'!V30</f>
        <v>LB66L2W172R1Z55</v>
      </c>
      <c r="J8" s="577" t="str">
        <f>IF('PL230087'!G30="",'PL230087'!F30,'PL230087'!G30)</f>
        <v>426PLUSMF</v>
      </c>
      <c r="K8" s="253">
        <f>'PL230087'!Y30</f>
        <v>63</v>
      </c>
    </row>
    <row r="9" spans="4:11" ht="15" customHeight="1" x14ac:dyDescent="0.25">
      <c r="H9" s="253">
        <f>'PL230087'!U31</f>
        <v>8</v>
      </c>
      <c r="I9" s="253" t="str">
        <f>'PL230087'!V31</f>
        <v>LB66L2W172R1Z55</v>
      </c>
      <c r="J9" s="577" t="str">
        <f>IF('PL230087'!G31="",'PL230087'!F31,'PL230087'!G31)</f>
        <v>426PLUSMF</v>
      </c>
      <c r="K9" s="253">
        <f>'PL230087'!Y31</f>
        <v>63</v>
      </c>
    </row>
    <row r="10" spans="4:11" ht="15" customHeight="1" x14ac:dyDescent="0.25">
      <c r="H10" s="253">
        <f>'PL230087'!U32</f>
        <v>9</v>
      </c>
      <c r="I10" s="253" t="str">
        <f>'PL230087'!V32</f>
        <v>LB56B2W172R1Z44</v>
      </c>
      <c r="J10" s="577" t="str">
        <f>IF('PL230087'!G32="",'PL230087'!F32,'PL230087'!G32)</f>
        <v>600MF</v>
      </c>
      <c r="K10" s="253">
        <f>'PL230087'!Y32</f>
        <v>63</v>
      </c>
    </row>
    <row r="11" spans="4:11" ht="15" customHeight="1" x14ac:dyDescent="0.25">
      <c r="H11" s="253">
        <f>'PL230087'!U33</f>
        <v>10</v>
      </c>
      <c r="I11" s="253" t="str">
        <f>'PL230087'!V33</f>
        <v>LB56B2W172R1Z44</v>
      </c>
      <c r="J11" s="577" t="str">
        <f>IF('PL230087'!G33="",'PL230087'!F33,'PL230087'!G33)</f>
        <v>600MF</v>
      </c>
      <c r="K11" s="253">
        <f>'PL230087'!Y33</f>
        <v>63</v>
      </c>
    </row>
    <row r="12" spans="4:11" ht="15" customHeight="1" x14ac:dyDescent="0.25">
      <c r="H12" s="253">
        <f>'PL230087'!U34</f>
        <v>11</v>
      </c>
      <c r="I12" s="253" t="str">
        <f>'PL230087'!V34</f>
        <v>LB56L2W172R1Z44</v>
      </c>
      <c r="J12" s="577" t="str">
        <f>IF('PL230087'!G34="",'PL230087'!F34,'PL230087'!G34)</f>
        <v>426MF</v>
      </c>
      <c r="K12" s="253">
        <f>'PL230087'!Y34</f>
        <v>63</v>
      </c>
    </row>
    <row r="13" spans="4:11" ht="15" customHeight="1" x14ac:dyDescent="0.25">
      <c r="H13" s="253">
        <f>'PL230087'!U35</f>
        <v>12</v>
      </c>
      <c r="I13" s="253" t="str">
        <f>'PL230087'!V35</f>
        <v>LB56L2W172R1Z44</v>
      </c>
      <c r="J13" s="577" t="str">
        <f>IF('PL230087'!G35="",'PL230087'!F35,'PL230087'!G35)</f>
        <v>426MF</v>
      </c>
      <c r="K13" s="253">
        <f>'PL230087'!Y35</f>
        <v>63</v>
      </c>
    </row>
    <row r="14" spans="4:11" ht="15" customHeight="1" x14ac:dyDescent="0.25">
      <c r="H14" s="253">
        <f>'PL230087'!U36</f>
        <v>13</v>
      </c>
      <c r="I14" s="253" t="str">
        <f>'PL230087'!V36</f>
        <v>LB56L2W172R1Z44</v>
      </c>
      <c r="J14" s="577" t="str">
        <f>IF('PL230087'!G36="",'PL230087'!F36,'PL230087'!G36)</f>
        <v>426MF</v>
      </c>
      <c r="K14" s="253">
        <f>'PL230087'!Y36</f>
        <v>63</v>
      </c>
    </row>
    <row r="15" spans="4:11" ht="46.5" customHeight="1" x14ac:dyDescent="0.25">
      <c r="D15" s="264" t="str">
        <f>[9]PL230012!N$11</f>
        <v xml:space="preserve">Batteries de démarrage </v>
      </c>
      <c r="H15" s="253">
        <f>'PL230087'!U37</f>
        <v>14</v>
      </c>
      <c r="I15" s="253" t="str">
        <f>'PL230087'!V37</f>
        <v>LB56L2W172R1Z44</v>
      </c>
      <c r="J15" s="577" t="str">
        <f>IF('PL230087'!G37="",'PL230087'!F37,'PL230087'!G37)</f>
        <v>426MF</v>
      </c>
      <c r="K15" s="253">
        <f>'PL230087'!Y37</f>
        <v>63</v>
      </c>
    </row>
    <row r="16" spans="4:11" ht="46.5" customHeight="1" x14ac:dyDescent="0.25">
      <c r="D16" s="265" t="str">
        <f>CONCATENATE(I2," / ")</f>
        <v xml:space="preserve">LB55L1W172R1Z55 / </v>
      </c>
      <c r="F16" s="266"/>
      <c r="H16" s="253">
        <f>'PL230087'!U38</f>
        <v>15</v>
      </c>
      <c r="I16" s="253" t="str">
        <f>'PL230087'!V38</f>
        <v>LB67B3W172R1Z44</v>
      </c>
      <c r="J16" s="577" t="str">
        <f>IF('PL230087'!G38="",'PL230087'!F38,'PL230087'!G38)</f>
        <v>358MF</v>
      </c>
      <c r="K16" s="253">
        <f>'PL230087'!Y38</f>
        <v>57</v>
      </c>
    </row>
    <row r="17" spans="4:11" ht="46.5" customHeight="1" x14ac:dyDescent="0.25">
      <c r="D17" s="265" t="str">
        <f>J2</f>
        <v>222PLUSMF</v>
      </c>
      <c r="H17" s="253">
        <f>'PL230087'!U39</f>
        <v>16</v>
      </c>
      <c r="I17" s="253" t="str">
        <f>'PL230087'!V39</f>
        <v>LB67B3W172R1Z44</v>
      </c>
      <c r="J17" s="577" t="str">
        <f>IF('PL230087'!G39="",'PL230087'!F39,'PL230087'!G39)</f>
        <v>358MF</v>
      </c>
      <c r="K17" s="253">
        <f>'PL230087'!Y39</f>
        <v>57</v>
      </c>
    </row>
    <row r="18" spans="4:11" ht="46.5" customHeight="1" x14ac:dyDescent="0.25">
      <c r="D18" s="267" t="s">
        <v>974</v>
      </c>
      <c r="E18" s="267">
        <f>K2</f>
        <v>72</v>
      </c>
      <c r="H18" s="253">
        <f>'PL230087'!U40</f>
        <v>17</v>
      </c>
      <c r="I18" s="253" t="str">
        <f>'PL230087'!V40</f>
        <v>LB67L3W172R1Z44</v>
      </c>
      <c r="J18" s="577" t="str">
        <f>IF('PL230087'!G40="",'PL230087'!F40,'PL230087'!G40)</f>
        <v>430MF</v>
      </c>
      <c r="K18" s="253">
        <f>'PL230087'!Y40</f>
        <v>57</v>
      </c>
    </row>
    <row r="19" spans="4:11" ht="46.5" customHeight="1" x14ac:dyDescent="0.25">
      <c r="D19" s="264"/>
      <c r="H19" s="253">
        <f>'PL230087'!U41</f>
        <v>18</v>
      </c>
      <c r="I19" s="253" t="str">
        <f>'PL230087'!V41</f>
        <v>LB67L3W172R1Z44</v>
      </c>
      <c r="J19" s="577" t="str">
        <f>IF('PL230087'!G41="",'PL230087'!F41,'PL230087'!G41)</f>
        <v>430MF</v>
      </c>
      <c r="K19" s="253">
        <f>'PL230087'!Y41</f>
        <v>57</v>
      </c>
    </row>
    <row r="20" spans="4:11" ht="46.5" customHeight="1" x14ac:dyDescent="0.25">
      <c r="D20" s="267" t="s">
        <v>975</v>
      </c>
      <c r="E20" s="268">
        <f>H2</f>
        <v>1</v>
      </c>
      <c r="H20" s="253">
        <f>'PL230087'!U42</f>
        <v>19</v>
      </c>
      <c r="I20" s="253" t="str">
        <f>'PL230087'!V42</f>
        <v>LB67L3W172R1Z44</v>
      </c>
      <c r="J20" s="577" t="str">
        <f>IF('PL230087'!G42="",'PL230087'!F42,'PL230087'!G42)</f>
        <v>430MF</v>
      </c>
      <c r="K20" s="253">
        <f>'PL230087'!Y42</f>
        <v>57</v>
      </c>
    </row>
    <row r="21" spans="4:11" ht="15" customHeight="1" x14ac:dyDescent="0.25">
      <c r="H21" s="253">
        <f>'PL230087'!U43</f>
        <v>20</v>
      </c>
      <c r="I21" s="253" t="str">
        <f>'PL230087'!V43</f>
        <v>LB67L3W172R1Z44</v>
      </c>
      <c r="J21" s="577" t="str">
        <f>IF('PL230087'!G43="",'PL230087'!F43,'PL230087'!G43)</f>
        <v>430MF</v>
      </c>
      <c r="K21" s="253">
        <f>'PL230087'!Y43</f>
        <v>57</v>
      </c>
    </row>
    <row r="22" spans="4:11" ht="15" customHeight="1" x14ac:dyDescent="0.25">
      <c r="H22" s="253">
        <f>'PL230087'!U44</f>
        <v>21</v>
      </c>
      <c r="I22" s="253" t="str">
        <f>'PL230087'!V44</f>
        <v>LB67L3W172R1Z44</v>
      </c>
      <c r="J22" s="577" t="str">
        <f>IF('PL230087'!G44="",'PL230087'!F44,'PL230087'!G44)</f>
        <v>430MF</v>
      </c>
      <c r="K22" s="253">
        <f>'PL230087'!Y44</f>
        <v>57</v>
      </c>
    </row>
    <row r="23" spans="4:11" ht="15" customHeight="1" x14ac:dyDescent="0.25">
      <c r="H23" s="253">
        <f>'PL230087'!U45</f>
        <v>22</v>
      </c>
      <c r="I23" s="253" t="str">
        <f>'PL230087'!V45</f>
        <v>LB67L3W172R1Z44</v>
      </c>
      <c r="J23" s="577" t="str">
        <f>IF('PL230087'!G45="",'PL230087'!F45,'PL230087'!G45)</f>
        <v>430MF</v>
      </c>
      <c r="K23" s="253">
        <f>'PL230087'!Y45</f>
        <v>57</v>
      </c>
    </row>
    <row r="24" spans="4:11" ht="15" customHeight="1" x14ac:dyDescent="0.25">
      <c r="H24" s="253">
        <f>'PL230087'!U46</f>
        <v>23</v>
      </c>
      <c r="I24" s="253" t="str">
        <f>'PL230087'!V46</f>
        <v>LB67L3W172R1Z44</v>
      </c>
      <c r="J24" s="577" t="str">
        <f>IF('PL230087'!G46="",'PL230087'!F46,'PL230087'!G46)</f>
        <v>430MF</v>
      </c>
      <c r="K24" s="253">
        <f>'PL230087'!Y46</f>
        <v>57</v>
      </c>
    </row>
    <row r="25" spans="4:11" ht="15" customHeight="1" x14ac:dyDescent="0.25">
      <c r="H25" s="253">
        <f>'PL230087'!U47</f>
        <v>24</v>
      </c>
      <c r="I25" s="253" t="str">
        <f>'PL230087'!V47</f>
        <v>LB67L3W172R1Z44</v>
      </c>
      <c r="J25" s="577" t="str">
        <f>IF('PL230087'!G47="",'PL230087'!F47,'PL230087'!G47)</f>
        <v>430MF</v>
      </c>
      <c r="K25" s="253">
        <f>'PL230087'!Y47</f>
        <v>57</v>
      </c>
    </row>
    <row r="26" spans="4:11" ht="15" customHeight="1" x14ac:dyDescent="0.25">
      <c r="H26" s="253">
        <f>'PL230087'!U48</f>
        <v>25</v>
      </c>
      <c r="I26" s="253" t="str">
        <f>'PL230087'!V48</f>
        <v>LB67L3W172R1Z44</v>
      </c>
      <c r="J26" s="577" t="str">
        <f>IF('PL230087'!G48="",'PL230087'!F48,'PL230087'!G48)</f>
        <v>430MF</v>
      </c>
      <c r="K26" s="253">
        <f>'PL230087'!Y48</f>
        <v>57</v>
      </c>
    </row>
    <row r="27" spans="4:11" ht="18.75" x14ac:dyDescent="0.25">
      <c r="H27" s="253">
        <f>'PL230087'!U49</f>
        <v>26</v>
      </c>
      <c r="I27" s="253" t="str">
        <f>'PL230087'!V49</f>
        <v>LB67L3W172R1Z44</v>
      </c>
      <c r="J27" s="577" t="str">
        <f>IF('PL230087'!G49="",'PL230087'!F49,'PL230087'!G49)</f>
        <v>430MF</v>
      </c>
      <c r="K27" s="253">
        <f>'PL230087'!Y49</f>
        <v>57</v>
      </c>
    </row>
    <row r="28" spans="4:11" ht="18.75" x14ac:dyDescent="0.25">
      <c r="H28" s="269">
        <f>'PL230087'!U50</f>
        <v>27</v>
      </c>
      <c r="I28" s="269" t="str">
        <f>'PL230087'!V50</f>
        <v>LB44L1K072R1S12</v>
      </c>
      <c r="J28" s="577" t="str">
        <f>IF('PL230087'!G50="",'PL230087'!F50,'PL230087'!G50)</f>
        <v>422MF</v>
      </c>
      <c r="K28" s="569">
        <f>'PL230087'!Y50</f>
        <v>72</v>
      </c>
    </row>
    <row r="29" spans="4:11" ht="18.75" x14ac:dyDescent="0.25">
      <c r="H29" s="269">
        <f>'PL230087'!U51</f>
        <v>28</v>
      </c>
      <c r="I29" s="269" t="str">
        <f>'PL230087'!V51</f>
        <v/>
      </c>
      <c r="J29" s="577" t="str">
        <f>IF('PL230087'!G51="",'PL230087'!F51,'PL230087'!G51)</f>
        <v/>
      </c>
      <c r="K29" s="569" t="str">
        <f>'PL230087'!Y51</f>
        <v/>
      </c>
    </row>
    <row r="30" spans="4:11" ht="18.75" x14ac:dyDescent="0.25">
      <c r="H30" s="269">
        <f>'PL230087'!U52</f>
        <v>29</v>
      </c>
      <c r="I30" s="269" t="str">
        <f>'PL230087'!V52</f>
        <v/>
      </c>
      <c r="J30" s="577" t="str">
        <f>IF('PL230087'!G52="",'PL230087'!F52,'PL230087'!G52)</f>
        <v/>
      </c>
      <c r="K30" s="569" t="str">
        <f>'PL230087'!Y52</f>
        <v/>
      </c>
    </row>
    <row r="31" spans="4:11" ht="18.75" x14ac:dyDescent="0.25">
      <c r="H31" s="269">
        <f>'PL230087'!U53</f>
        <v>30</v>
      </c>
      <c r="I31" s="269" t="str">
        <f>'PL230087'!V53</f>
        <v/>
      </c>
      <c r="J31" s="577" t="str">
        <f>IF('PL230087'!G53="",'PL230087'!F53,'PL230087'!G53)</f>
        <v/>
      </c>
      <c r="K31" s="569" t="str">
        <f>'PL230087'!Y53</f>
        <v/>
      </c>
    </row>
    <row r="32" spans="4:11" ht="21.75" thickBot="1" x14ac:dyDescent="0.3">
      <c r="H32" s="573"/>
      <c r="I32" s="574"/>
      <c r="J32" s="575"/>
      <c r="K32" s="576">
        <f>SUM(K2:K31)</f>
        <v>1674</v>
      </c>
    </row>
    <row r="33" spans="8:11" x14ac:dyDescent="0.25">
      <c r="H33" s="570"/>
      <c r="I33" s="570"/>
      <c r="J33" s="570"/>
      <c r="K33" s="570"/>
    </row>
    <row r="34" spans="8:11" x14ac:dyDescent="0.25">
      <c r="H34" s="570"/>
      <c r="I34" s="570"/>
      <c r="J34" s="570"/>
      <c r="K34" s="570"/>
    </row>
    <row r="35" spans="8:11" x14ac:dyDescent="0.25">
      <c r="H35" s="570"/>
      <c r="I35" s="570"/>
      <c r="J35" s="570"/>
      <c r="K35" s="570"/>
    </row>
    <row r="36" spans="8:11" x14ac:dyDescent="0.25">
      <c r="H36" s="570"/>
      <c r="I36" s="570"/>
      <c r="J36" s="570"/>
      <c r="K36" s="570"/>
    </row>
    <row r="37" spans="8:11" x14ac:dyDescent="0.25">
      <c r="H37" s="570"/>
      <c r="I37" s="570"/>
      <c r="J37" s="570"/>
      <c r="K37" s="570"/>
    </row>
    <row r="38" spans="8:11" x14ac:dyDescent="0.25">
      <c r="H38" s="570"/>
      <c r="I38" s="570"/>
      <c r="J38" s="570"/>
      <c r="K38" s="570"/>
    </row>
    <row r="39" spans="8:11" x14ac:dyDescent="0.25">
      <c r="H39" s="570"/>
      <c r="I39" s="570"/>
      <c r="J39" s="570"/>
      <c r="K39" s="570"/>
    </row>
    <row r="40" spans="8:11" x14ac:dyDescent="0.25">
      <c r="H40" s="570"/>
      <c r="I40" s="570"/>
      <c r="J40" s="570"/>
      <c r="K40" s="570"/>
    </row>
    <row r="41" spans="8:11" x14ac:dyDescent="0.25">
      <c r="H41" s="570"/>
      <c r="I41" s="570"/>
      <c r="J41" s="570"/>
      <c r="K41" s="570"/>
    </row>
    <row r="42" spans="8:11" x14ac:dyDescent="0.25">
      <c r="H42" s="570"/>
      <c r="I42" s="570"/>
      <c r="J42" s="570"/>
      <c r="K42" s="570"/>
    </row>
    <row r="43" spans="8:11" x14ac:dyDescent="0.25">
      <c r="H43" s="570"/>
      <c r="I43" s="570"/>
      <c r="J43" s="570"/>
      <c r="K43" s="570"/>
    </row>
    <row r="44" spans="8:11" x14ac:dyDescent="0.25">
      <c r="H44" s="570"/>
      <c r="I44" s="570"/>
      <c r="J44" s="570"/>
      <c r="K44" s="570"/>
    </row>
    <row r="45" spans="8:11" x14ac:dyDescent="0.25">
      <c r="H45" s="570"/>
      <c r="I45" s="570"/>
      <c r="J45" s="570"/>
      <c r="K45" s="570"/>
    </row>
    <row r="46" spans="8:11" x14ac:dyDescent="0.25">
      <c r="H46" s="570"/>
      <c r="I46" s="570"/>
      <c r="J46" s="570"/>
      <c r="K46" s="570"/>
    </row>
    <row r="47" spans="8:11" x14ac:dyDescent="0.25">
      <c r="H47" s="570"/>
      <c r="I47" s="570"/>
      <c r="J47" s="570"/>
      <c r="K47" s="570"/>
    </row>
    <row r="48" spans="8:11" x14ac:dyDescent="0.25">
      <c r="H48" s="570"/>
      <c r="I48" s="570"/>
      <c r="J48" s="570"/>
      <c r="K48" s="570"/>
    </row>
    <row r="49" spans="4:11" x14ac:dyDescent="0.25">
      <c r="H49" s="570"/>
      <c r="I49" s="570"/>
      <c r="J49" s="570"/>
      <c r="K49" s="570"/>
    </row>
    <row r="50" spans="4:11" x14ac:dyDescent="0.25">
      <c r="H50" s="570"/>
      <c r="I50" s="570"/>
      <c r="J50" s="570"/>
      <c r="K50" s="570"/>
    </row>
    <row r="51" spans="4:11" x14ac:dyDescent="0.25">
      <c r="H51" s="570"/>
      <c r="I51" s="570"/>
      <c r="J51" s="570"/>
      <c r="K51" s="570"/>
    </row>
    <row r="52" spans="4:11" ht="46.5" x14ac:dyDescent="0.25">
      <c r="D52" s="264" t="str">
        <f>[9]PL230012!N$11</f>
        <v xml:space="preserve">Batteries de démarrage </v>
      </c>
      <c r="H52" s="570"/>
      <c r="I52" s="570"/>
      <c r="J52" s="570"/>
      <c r="K52" s="570"/>
    </row>
    <row r="53" spans="4:11" ht="46.5" x14ac:dyDescent="0.25">
      <c r="D53" s="265" t="str">
        <f>CONCATENATE(I3," / ")</f>
        <v xml:space="preserve">LB55L1W172R1Z55 / </v>
      </c>
      <c r="F53" s="266"/>
      <c r="H53" s="570"/>
      <c r="I53" s="570"/>
      <c r="J53" s="570"/>
      <c r="K53" s="570"/>
    </row>
    <row r="54" spans="4:11" ht="46.5" x14ac:dyDescent="0.25">
      <c r="D54" s="265" t="str">
        <f>J3</f>
        <v>222PLUSMF</v>
      </c>
      <c r="H54" s="570"/>
      <c r="I54" s="570"/>
      <c r="J54" s="570"/>
      <c r="K54" s="570"/>
    </row>
    <row r="55" spans="4:11" ht="46.5" x14ac:dyDescent="0.25">
      <c r="D55" s="267" t="s">
        <v>974</v>
      </c>
      <c r="E55" s="267">
        <f>K3</f>
        <v>72</v>
      </c>
      <c r="H55" s="570"/>
      <c r="I55" s="570"/>
      <c r="J55" s="570"/>
      <c r="K55" s="570"/>
    </row>
    <row r="56" spans="4:11" ht="46.5" x14ac:dyDescent="0.25">
      <c r="D56" s="264"/>
      <c r="H56" s="570"/>
      <c r="I56" s="570"/>
      <c r="J56" s="570"/>
      <c r="K56" s="570"/>
    </row>
    <row r="57" spans="4:11" ht="46.5" x14ac:dyDescent="0.25">
      <c r="D57" s="267" t="s">
        <v>975</v>
      </c>
      <c r="E57" s="268">
        <f>H3</f>
        <v>2</v>
      </c>
      <c r="H57" s="570"/>
      <c r="I57" s="570"/>
      <c r="J57" s="570"/>
      <c r="K57" s="570"/>
    </row>
    <row r="58" spans="4:11" x14ac:dyDescent="0.25">
      <c r="H58" s="570"/>
      <c r="I58" s="570"/>
      <c r="J58" s="570"/>
      <c r="K58" s="570"/>
    </row>
    <row r="59" spans="4:11" x14ac:dyDescent="0.25">
      <c r="H59" s="570"/>
      <c r="I59" s="570"/>
      <c r="J59" s="570"/>
      <c r="K59" s="570"/>
    </row>
    <row r="60" spans="4:11" x14ac:dyDescent="0.25">
      <c r="H60" s="570"/>
      <c r="I60" s="570"/>
      <c r="J60" s="570"/>
      <c r="K60" s="570"/>
    </row>
    <row r="61" spans="4:11" x14ac:dyDescent="0.25">
      <c r="H61" s="570"/>
      <c r="I61" s="570"/>
      <c r="J61" s="570"/>
      <c r="K61" s="570"/>
    </row>
    <row r="62" spans="4:11" x14ac:dyDescent="0.25">
      <c r="H62" s="570"/>
      <c r="I62" s="570"/>
      <c r="J62" s="570"/>
      <c r="K62" s="570"/>
    </row>
    <row r="63" spans="4:11" x14ac:dyDescent="0.25">
      <c r="H63" s="570"/>
      <c r="I63" s="570"/>
      <c r="J63" s="570"/>
      <c r="K63" s="570"/>
    </row>
    <row r="64" spans="4:11" x14ac:dyDescent="0.25">
      <c r="H64" s="570"/>
      <c r="I64" s="570"/>
      <c r="J64" s="570"/>
      <c r="K64" s="570"/>
    </row>
    <row r="65" spans="8:11" x14ac:dyDescent="0.25">
      <c r="H65" s="570"/>
      <c r="I65" s="570"/>
      <c r="J65" s="570"/>
      <c r="K65" s="570"/>
    </row>
    <row r="66" spans="8:11" x14ac:dyDescent="0.25">
      <c r="H66" s="570"/>
      <c r="I66" s="570"/>
      <c r="J66" s="570"/>
      <c r="K66" s="570"/>
    </row>
    <row r="67" spans="8:11" x14ac:dyDescent="0.25">
      <c r="H67" s="570"/>
      <c r="I67" s="570"/>
      <c r="J67" s="570"/>
      <c r="K67" s="570"/>
    </row>
    <row r="68" spans="8:11" x14ac:dyDescent="0.25">
      <c r="H68" s="570"/>
      <c r="I68" s="570"/>
      <c r="J68" s="570"/>
      <c r="K68" s="570"/>
    </row>
    <row r="69" spans="8:11" x14ac:dyDescent="0.25">
      <c r="H69" s="570"/>
      <c r="I69" s="570"/>
      <c r="J69" s="570"/>
      <c r="K69" s="570"/>
    </row>
    <row r="70" spans="8:11" x14ac:dyDescent="0.25">
      <c r="H70" s="570"/>
      <c r="I70" s="570"/>
      <c r="J70" s="570"/>
      <c r="K70" s="570"/>
    </row>
    <row r="71" spans="8:11" x14ac:dyDescent="0.25">
      <c r="H71" s="570"/>
      <c r="I71" s="570"/>
      <c r="J71" s="570"/>
      <c r="K71" s="570"/>
    </row>
    <row r="72" spans="8:11" x14ac:dyDescent="0.25">
      <c r="H72" s="570"/>
      <c r="I72" s="570"/>
      <c r="J72" s="570"/>
      <c r="K72" s="570"/>
    </row>
    <row r="73" spans="8:11" x14ac:dyDescent="0.25">
      <c r="H73" s="570"/>
      <c r="I73" s="570"/>
      <c r="J73" s="570"/>
      <c r="K73" s="570"/>
    </row>
    <row r="74" spans="8:11" x14ac:dyDescent="0.25">
      <c r="H74" s="570"/>
      <c r="I74" s="570"/>
      <c r="J74" s="570"/>
      <c r="K74" s="570"/>
    </row>
    <row r="75" spans="8:11" x14ac:dyDescent="0.25">
      <c r="H75" s="570"/>
      <c r="I75" s="570"/>
      <c r="J75" s="570"/>
      <c r="K75" s="570"/>
    </row>
    <row r="76" spans="8:11" x14ac:dyDescent="0.25">
      <c r="H76" s="570"/>
      <c r="I76" s="570"/>
      <c r="J76" s="570"/>
      <c r="K76" s="570"/>
    </row>
    <row r="77" spans="8:11" x14ac:dyDescent="0.25">
      <c r="H77" s="570"/>
      <c r="I77" s="570"/>
      <c r="J77" s="570"/>
      <c r="K77" s="570"/>
    </row>
    <row r="78" spans="8:11" x14ac:dyDescent="0.25">
      <c r="H78" s="570"/>
      <c r="I78" s="570"/>
      <c r="J78" s="570"/>
      <c r="K78" s="570"/>
    </row>
    <row r="79" spans="8:11" x14ac:dyDescent="0.25">
      <c r="H79" s="570"/>
      <c r="I79" s="570"/>
      <c r="J79" s="570"/>
      <c r="K79" s="570"/>
    </row>
    <row r="80" spans="8:11" x14ac:dyDescent="0.25">
      <c r="H80" s="570"/>
      <c r="I80" s="570"/>
      <c r="J80" s="570"/>
      <c r="K80" s="570"/>
    </row>
    <row r="81" spans="4:11" x14ac:dyDescent="0.25">
      <c r="H81" s="570"/>
      <c r="I81" s="570"/>
      <c r="J81" s="570"/>
      <c r="K81" s="570"/>
    </row>
    <row r="82" spans="4:11" x14ac:dyDescent="0.25">
      <c r="H82" s="570"/>
      <c r="I82" s="570"/>
      <c r="J82" s="570"/>
      <c r="K82" s="570"/>
    </row>
    <row r="83" spans="4:11" x14ac:dyDescent="0.25">
      <c r="H83" s="570"/>
      <c r="I83" s="570"/>
      <c r="J83" s="570"/>
      <c r="K83" s="570"/>
    </row>
    <row r="84" spans="4:11" x14ac:dyDescent="0.25">
      <c r="H84" s="570"/>
      <c r="I84" s="570"/>
      <c r="J84" s="570"/>
      <c r="K84" s="570"/>
    </row>
    <row r="85" spans="4:11" x14ac:dyDescent="0.25">
      <c r="H85" s="570"/>
      <c r="I85" s="570"/>
      <c r="J85" s="570"/>
      <c r="K85" s="570"/>
    </row>
    <row r="86" spans="4:11" x14ac:dyDescent="0.25">
      <c r="H86" s="570"/>
      <c r="I86" s="570"/>
      <c r="J86" s="570"/>
      <c r="K86" s="570"/>
    </row>
    <row r="87" spans="4:11" x14ac:dyDescent="0.25">
      <c r="H87" s="570"/>
      <c r="I87" s="570"/>
      <c r="J87" s="570"/>
      <c r="K87" s="570"/>
    </row>
    <row r="88" spans="4:11" x14ac:dyDescent="0.25">
      <c r="H88" s="570"/>
      <c r="I88" s="570"/>
      <c r="J88" s="570"/>
      <c r="K88" s="570"/>
    </row>
    <row r="89" spans="4:11" ht="46.5" x14ac:dyDescent="0.25">
      <c r="D89" s="264" t="str">
        <f>[9]PL230012!N$11</f>
        <v xml:space="preserve">Batteries de démarrage </v>
      </c>
      <c r="H89" s="570"/>
      <c r="I89" s="570"/>
      <c r="J89" s="570"/>
      <c r="K89" s="570"/>
    </row>
    <row r="90" spans="4:11" ht="46.5" x14ac:dyDescent="0.25">
      <c r="D90" s="265" t="str">
        <f>CONCATENATE(I4," / ")</f>
        <v xml:space="preserve">LB55L1W172R1Z55 / </v>
      </c>
      <c r="F90" s="266"/>
      <c r="H90" s="570"/>
      <c r="I90" s="570"/>
      <c r="J90" s="570"/>
      <c r="K90" s="570"/>
    </row>
    <row r="91" spans="4:11" ht="46.5" x14ac:dyDescent="0.25">
      <c r="D91" s="265" t="str">
        <f>J4</f>
        <v>222PLUSMF</v>
      </c>
      <c r="H91" s="570"/>
      <c r="I91" s="570"/>
      <c r="J91" s="570"/>
      <c r="K91" s="570"/>
    </row>
    <row r="92" spans="4:11" ht="46.5" x14ac:dyDescent="0.25">
      <c r="D92" s="267" t="s">
        <v>974</v>
      </c>
      <c r="E92" s="267">
        <f>K4</f>
        <v>72</v>
      </c>
      <c r="H92" s="570"/>
      <c r="I92" s="570"/>
      <c r="J92" s="570"/>
      <c r="K92" s="570"/>
    </row>
    <row r="93" spans="4:11" ht="46.5" x14ac:dyDescent="0.25">
      <c r="D93" s="264"/>
      <c r="H93" s="570"/>
      <c r="I93" s="570"/>
      <c r="J93" s="570"/>
      <c r="K93" s="570"/>
    </row>
    <row r="94" spans="4:11" ht="46.5" x14ac:dyDescent="0.25">
      <c r="D94" s="267" t="s">
        <v>975</v>
      </c>
      <c r="E94" s="268">
        <f>H4</f>
        <v>3</v>
      </c>
      <c r="H94" s="570"/>
      <c r="I94" s="570"/>
      <c r="J94" s="570"/>
      <c r="K94" s="570"/>
    </row>
    <row r="95" spans="4:11" x14ac:dyDescent="0.25">
      <c r="H95" s="570"/>
      <c r="I95" s="570"/>
      <c r="J95" s="570"/>
      <c r="K95" s="570"/>
    </row>
    <row r="96" spans="4:11" x14ac:dyDescent="0.25">
      <c r="H96" s="570"/>
      <c r="I96" s="570"/>
      <c r="J96" s="570"/>
      <c r="K96" s="570"/>
    </row>
    <row r="97" spans="8:11" x14ac:dyDescent="0.25">
      <c r="H97" s="570"/>
      <c r="I97" s="570"/>
      <c r="J97" s="570"/>
      <c r="K97" s="570"/>
    </row>
    <row r="98" spans="8:11" x14ac:dyDescent="0.25">
      <c r="H98" s="570"/>
      <c r="I98" s="570"/>
      <c r="J98" s="570"/>
      <c r="K98" s="570"/>
    </row>
    <row r="99" spans="8:11" x14ac:dyDescent="0.25">
      <c r="H99" s="570"/>
      <c r="I99" s="570"/>
      <c r="J99" s="570"/>
      <c r="K99" s="570"/>
    </row>
    <row r="100" spans="8:11" x14ac:dyDescent="0.25">
      <c r="H100" s="570"/>
      <c r="I100" s="570"/>
      <c r="J100" s="570"/>
      <c r="K100" s="570"/>
    </row>
    <row r="101" spans="8:11" x14ac:dyDescent="0.25">
      <c r="H101" s="570"/>
      <c r="I101" s="570"/>
      <c r="J101" s="570"/>
      <c r="K101" s="570"/>
    </row>
    <row r="102" spans="8:11" x14ac:dyDescent="0.25">
      <c r="H102" s="570"/>
      <c r="I102" s="570"/>
      <c r="J102" s="570"/>
      <c r="K102" s="570"/>
    </row>
    <row r="103" spans="8:11" x14ac:dyDescent="0.25">
      <c r="H103" s="570"/>
      <c r="I103" s="570"/>
      <c r="J103" s="570"/>
      <c r="K103" s="570"/>
    </row>
    <row r="104" spans="8:11" x14ac:dyDescent="0.25">
      <c r="H104" s="570"/>
      <c r="I104" s="570"/>
      <c r="J104" s="570"/>
      <c r="K104" s="570"/>
    </row>
    <row r="105" spans="8:11" x14ac:dyDescent="0.25">
      <c r="H105" s="570"/>
      <c r="I105" s="570"/>
      <c r="J105" s="570"/>
      <c r="K105" s="570"/>
    </row>
    <row r="106" spans="8:11" x14ac:dyDescent="0.25">
      <c r="H106" s="570"/>
      <c r="I106" s="570"/>
      <c r="J106" s="570"/>
      <c r="K106" s="570"/>
    </row>
    <row r="107" spans="8:11" x14ac:dyDescent="0.25">
      <c r="H107" s="570"/>
      <c r="I107" s="570"/>
      <c r="J107" s="570"/>
      <c r="K107" s="570"/>
    </row>
    <row r="108" spans="8:11" x14ac:dyDescent="0.25">
      <c r="H108" s="570"/>
      <c r="I108" s="570"/>
      <c r="J108" s="570"/>
      <c r="K108" s="570"/>
    </row>
    <row r="109" spans="8:11" x14ac:dyDescent="0.25">
      <c r="H109" s="570"/>
      <c r="I109" s="570"/>
      <c r="J109" s="570"/>
      <c r="K109" s="570"/>
    </row>
    <row r="110" spans="8:11" x14ac:dyDescent="0.25">
      <c r="H110" s="570"/>
      <c r="I110" s="570"/>
      <c r="J110" s="570"/>
      <c r="K110" s="570"/>
    </row>
    <row r="111" spans="8:11" x14ac:dyDescent="0.25">
      <c r="H111" s="570"/>
      <c r="I111" s="570"/>
      <c r="J111" s="570"/>
      <c r="K111" s="570"/>
    </row>
    <row r="112" spans="8:11" x14ac:dyDescent="0.25">
      <c r="H112" s="570"/>
      <c r="I112" s="570"/>
      <c r="J112" s="570"/>
      <c r="K112" s="570"/>
    </row>
    <row r="113" spans="4:11" x14ac:dyDescent="0.25">
      <c r="H113" s="570"/>
      <c r="I113" s="570"/>
      <c r="J113" s="570"/>
      <c r="K113" s="570"/>
    </row>
    <row r="114" spans="4:11" x14ac:dyDescent="0.25">
      <c r="H114" s="570"/>
      <c r="I114" s="570"/>
      <c r="J114" s="570"/>
      <c r="K114" s="570"/>
    </row>
    <row r="115" spans="4:11" x14ac:dyDescent="0.25">
      <c r="H115" s="570"/>
      <c r="I115" s="570"/>
      <c r="J115" s="570"/>
      <c r="K115" s="570"/>
    </row>
    <row r="116" spans="4:11" x14ac:dyDescent="0.25">
      <c r="H116" s="570"/>
      <c r="I116" s="570"/>
      <c r="J116" s="570"/>
      <c r="K116" s="570"/>
    </row>
    <row r="117" spans="4:11" x14ac:dyDescent="0.25">
      <c r="H117" s="570"/>
      <c r="I117" s="570"/>
      <c r="J117" s="570"/>
      <c r="K117" s="570"/>
    </row>
    <row r="118" spans="4:11" x14ac:dyDescent="0.25">
      <c r="H118" s="570"/>
      <c r="I118" s="570"/>
      <c r="J118" s="570"/>
      <c r="K118" s="570"/>
    </row>
    <row r="119" spans="4:11" x14ac:dyDescent="0.25">
      <c r="H119" s="570"/>
      <c r="I119" s="570"/>
      <c r="J119" s="570"/>
      <c r="K119" s="570"/>
    </row>
    <row r="120" spans="4:11" x14ac:dyDescent="0.25">
      <c r="H120" s="570"/>
      <c r="I120" s="570"/>
      <c r="J120" s="570"/>
      <c r="K120" s="570"/>
    </row>
    <row r="121" spans="4:11" x14ac:dyDescent="0.25">
      <c r="H121" s="570"/>
      <c r="I121" s="570"/>
      <c r="J121" s="570"/>
      <c r="K121" s="570"/>
    </row>
    <row r="122" spans="4:11" x14ac:dyDescent="0.25">
      <c r="H122" s="570"/>
      <c r="I122" s="570"/>
      <c r="J122" s="570"/>
      <c r="K122" s="570"/>
    </row>
    <row r="123" spans="4:11" x14ac:dyDescent="0.25">
      <c r="H123" s="570"/>
      <c r="I123" s="570"/>
      <c r="J123" s="570"/>
      <c r="K123" s="570"/>
    </row>
    <row r="124" spans="4:11" x14ac:dyDescent="0.25">
      <c r="H124" s="570"/>
      <c r="I124" s="570"/>
      <c r="J124" s="570"/>
      <c r="K124" s="570"/>
    </row>
    <row r="125" spans="4:11" x14ac:dyDescent="0.25">
      <c r="H125" s="570"/>
      <c r="I125" s="570"/>
      <c r="J125" s="570"/>
      <c r="K125" s="570"/>
    </row>
    <row r="126" spans="4:11" ht="46.5" x14ac:dyDescent="0.25">
      <c r="D126" s="264" t="str">
        <f>[9]PL230012!N$11</f>
        <v xml:space="preserve">Batteries de démarrage </v>
      </c>
      <c r="H126" s="570"/>
      <c r="I126" s="570"/>
      <c r="J126" s="570"/>
      <c r="K126" s="570"/>
    </row>
    <row r="127" spans="4:11" ht="46.5" x14ac:dyDescent="0.25">
      <c r="D127" s="265" t="str">
        <f>CONCATENATE(I5," / ")</f>
        <v xml:space="preserve">LB55L1W172R1Z55 / </v>
      </c>
      <c r="F127" s="266"/>
      <c r="H127" s="570"/>
      <c r="I127" s="570"/>
      <c r="J127" s="570"/>
      <c r="K127" s="570"/>
    </row>
    <row r="128" spans="4:11" ht="46.5" x14ac:dyDescent="0.25">
      <c r="D128" s="265" t="str">
        <f>J5</f>
        <v>222PLUSMF</v>
      </c>
      <c r="H128" s="570"/>
      <c r="I128" s="570"/>
      <c r="J128" s="570"/>
      <c r="K128" s="570"/>
    </row>
    <row r="129" spans="4:11" ht="46.5" x14ac:dyDescent="0.25">
      <c r="D129" s="267" t="s">
        <v>974</v>
      </c>
      <c r="E129" s="267">
        <f>K5</f>
        <v>72</v>
      </c>
      <c r="H129" s="570"/>
      <c r="I129" s="570"/>
      <c r="J129" s="570"/>
      <c r="K129" s="570"/>
    </row>
    <row r="130" spans="4:11" ht="46.5" x14ac:dyDescent="0.25">
      <c r="D130" s="264"/>
      <c r="H130" s="570"/>
      <c r="I130" s="570"/>
      <c r="J130" s="570"/>
      <c r="K130" s="570"/>
    </row>
    <row r="131" spans="4:11" ht="46.5" x14ac:dyDescent="0.25">
      <c r="D131" s="267" t="s">
        <v>975</v>
      </c>
      <c r="E131" s="268">
        <f>H5</f>
        <v>4</v>
      </c>
      <c r="H131" s="570"/>
      <c r="I131" s="570"/>
      <c r="J131" s="570"/>
      <c r="K131" s="570"/>
    </row>
    <row r="132" spans="4:11" x14ac:dyDescent="0.25">
      <c r="H132" s="570"/>
      <c r="I132" s="570"/>
      <c r="J132" s="570"/>
      <c r="K132" s="570"/>
    </row>
    <row r="133" spans="4:11" x14ac:dyDescent="0.25">
      <c r="H133" s="570"/>
      <c r="I133" s="570"/>
      <c r="J133" s="570"/>
      <c r="K133" s="570"/>
    </row>
    <row r="134" spans="4:11" x14ac:dyDescent="0.25">
      <c r="H134" s="570"/>
      <c r="I134" s="570"/>
      <c r="J134" s="570"/>
      <c r="K134" s="570"/>
    </row>
    <row r="135" spans="4:11" x14ac:dyDescent="0.25">
      <c r="H135" s="570"/>
      <c r="I135" s="570"/>
      <c r="J135" s="570"/>
      <c r="K135" s="570"/>
    </row>
    <row r="136" spans="4:11" x14ac:dyDescent="0.25">
      <c r="H136" s="570"/>
      <c r="I136" s="570"/>
      <c r="J136" s="570"/>
      <c r="K136" s="570"/>
    </row>
    <row r="137" spans="4:11" x14ac:dyDescent="0.25">
      <c r="H137" s="570"/>
      <c r="I137" s="570"/>
      <c r="J137" s="570"/>
      <c r="K137" s="570"/>
    </row>
    <row r="138" spans="4:11" x14ac:dyDescent="0.25">
      <c r="H138" s="570"/>
      <c r="I138" s="570"/>
      <c r="J138" s="570"/>
      <c r="K138" s="570"/>
    </row>
    <row r="139" spans="4:11" x14ac:dyDescent="0.25">
      <c r="H139" s="570"/>
      <c r="I139" s="570"/>
      <c r="J139" s="570"/>
      <c r="K139" s="570"/>
    </row>
    <row r="140" spans="4:11" x14ac:dyDescent="0.25">
      <c r="H140" s="570"/>
      <c r="I140" s="570"/>
      <c r="J140" s="570"/>
      <c r="K140" s="570"/>
    </row>
    <row r="141" spans="4:11" x14ac:dyDescent="0.25">
      <c r="H141" s="570"/>
      <c r="I141" s="570"/>
      <c r="J141" s="570"/>
      <c r="K141" s="570"/>
    </row>
    <row r="142" spans="4:11" x14ac:dyDescent="0.25">
      <c r="H142" s="570"/>
      <c r="I142" s="570"/>
      <c r="J142" s="570"/>
      <c r="K142" s="570"/>
    </row>
    <row r="143" spans="4:11" x14ac:dyDescent="0.25">
      <c r="H143" s="570"/>
      <c r="I143" s="570"/>
      <c r="J143" s="570"/>
      <c r="K143" s="570"/>
    </row>
    <row r="144" spans="4:11" x14ac:dyDescent="0.25">
      <c r="H144" s="570"/>
      <c r="I144" s="570"/>
      <c r="J144" s="570"/>
      <c r="K144" s="570"/>
    </row>
    <row r="145" spans="8:11" x14ac:dyDescent="0.25">
      <c r="H145" s="570"/>
      <c r="I145" s="570"/>
      <c r="J145" s="570"/>
      <c r="K145" s="570"/>
    </row>
    <row r="146" spans="8:11" x14ac:dyDescent="0.25">
      <c r="H146" s="570"/>
      <c r="I146" s="570"/>
      <c r="J146" s="570"/>
      <c r="K146" s="570"/>
    </row>
    <row r="147" spans="8:11" x14ac:dyDescent="0.25">
      <c r="H147" s="570"/>
      <c r="I147" s="570"/>
      <c r="J147" s="570"/>
      <c r="K147" s="570"/>
    </row>
    <row r="148" spans="8:11" x14ac:dyDescent="0.25">
      <c r="H148" s="570"/>
      <c r="I148" s="570"/>
      <c r="J148" s="570"/>
      <c r="K148" s="570"/>
    </row>
    <row r="149" spans="8:11" x14ac:dyDescent="0.25">
      <c r="H149" s="570"/>
      <c r="I149" s="570"/>
      <c r="J149" s="570"/>
      <c r="K149" s="570"/>
    </row>
    <row r="150" spans="8:11" x14ac:dyDescent="0.25">
      <c r="H150" s="570"/>
      <c r="I150" s="570"/>
      <c r="J150" s="570"/>
      <c r="K150" s="570"/>
    </row>
    <row r="151" spans="8:11" x14ac:dyDescent="0.25">
      <c r="H151" s="570"/>
      <c r="I151" s="570"/>
      <c r="J151" s="570"/>
      <c r="K151" s="570"/>
    </row>
    <row r="152" spans="8:11" x14ac:dyDescent="0.25">
      <c r="H152" s="570"/>
      <c r="I152" s="570"/>
      <c r="J152" s="570"/>
      <c r="K152" s="570"/>
    </row>
    <row r="153" spans="8:11" x14ac:dyDescent="0.25">
      <c r="H153" s="570"/>
      <c r="I153" s="570"/>
      <c r="J153" s="570"/>
      <c r="K153" s="570"/>
    </row>
    <row r="154" spans="8:11" x14ac:dyDescent="0.25">
      <c r="H154" s="570"/>
      <c r="I154" s="570"/>
      <c r="J154" s="570"/>
      <c r="K154" s="570"/>
    </row>
    <row r="155" spans="8:11" x14ac:dyDescent="0.25">
      <c r="H155" s="570"/>
      <c r="I155" s="570"/>
      <c r="J155" s="570"/>
      <c r="K155" s="570"/>
    </row>
    <row r="156" spans="8:11" x14ac:dyDescent="0.25">
      <c r="H156" s="570"/>
      <c r="I156" s="570"/>
      <c r="J156" s="570"/>
      <c r="K156" s="570"/>
    </row>
    <row r="157" spans="8:11" x14ac:dyDescent="0.25">
      <c r="H157" s="570"/>
      <c r="I157" s="570"/>
      <c r="J157" s="570"/>
      <c r="K157" s="570"/>
    </row>
    <row r="158" spans="8:11" x14ac:dyDescent="0.25">
      <c r="H158" s="570"/>
      <c r="I158" s="570"/>
      <c r="J158" s="570"/>
      <c r="K158" s="570"/>
    </row>
    <row r="159" spans="8:11" x14ac:dyDescent="0.25">
      <c r="H159" s="570"/>
      <c r="I159" s="570"/>
      <c r="J159" s="570"/>
      <c r="K159" s="570"/>
    </row>
    <row r="160" spans="8:11" x14ac:dyDescent="0.25">
      <c r="H160" s="570"/>
      <c r="I160" s="570"/>
      <c r="J160" s="570"/>
      <c r="K160" s="570"/>
    </row>
    <row r="161" spans="4:11" x14ac:dyDescent="0.25">
      <c r="H161" s="570"/>
      <c r="I161" s="570"/>
      <c r="J161" s="570"/>
      <c r="K161" s="570"/>
    </row>
    <row r="162" spans="4:11" x14ac:dyDescent="0.25">
      <c r="H162" s="570"/>
      <c r="I162" s="570"/>
      <c r="J162" s="570"/>
      <c r="K162" s="570"/>
    </row>
    <row r="163" spans="4:11" ht="46.5" x14ac:dyDescent="0.25">
      <c r="D163" s="264" t="str">
        <f>[9]PL230012!N$11</f>
        <v xml:space="preserve">Batteries de démarrage </v>
      </c>
      <c r="H163" s="570"/>
      <c r="I163" s="570"/>
      <c r="J163" s="570"/>
      <c r="K163" s="570"/>
    </row>
    <row r="164" spans="4:11" ht="46.5" x14ac:dyDescent="0.25">
      <c r="D164" s="265" t="str">
        <f>CONCATENATE(I6," / ")</f>
        <v xml:space="preserve">LB66L2W172R1Z55 / </v>
      </c>
      <c r="F164" s="266"/>
      <c r="H164" s="570"/>
      <c r="I164" s="570"/>
      <c r="J164" s="570"/>
      <c r="K164" s="570"/>
    </row>
    <row r="165" spans="4:11" ht="46.5" x14ac:dyDescent="0.25">
      <c r="D165" s="265" t="str">
        <f>J6</f>
        <v>426PLUSMF</v>
      </c>
      <c r="H165" s="570"/>
      <c r="I165" s="570"/>
      <c r="J165" s="570"/>
      <c r="K165" s="570"/>
    </row>
    <row r="166" spans="4:11" ht="46.5" x14ac:dyDescent="0.25">
      <c r="D166" s="267" t="s">
        <v>974</v>
      </c>
      <c r="E166" s="267">
        <f>K6</f>
        <v>63</v>
      </c>
      <c r="H166" s="570"/>
      <c r="I166" s="570"/>
      <c r="J166" s="570"/>
      <c r="K166" s="570"/>
    </row>
    <row r="167" spans="4:11" ht="46.5" x14ac:dyDescent="0.25">
      <c r="D167" s="264"/>
      <c r="H167" s="570"/>
      <c r="I167" s="570"/>
      <c r="J167" s="570"/>
      <c r="K167" s="570"/>
    </row>
    <row r="168" spans="4:11" ht="46.5" x14ac:dyDescent="0.25">
      <c r="D168" s="267" t="s">
        <v>975</v>
      </c>
      <c r="E168" s="268">
        <f>H6</f>
        <v>5</v>
      </c>
      <c r="H168" s="570"/>
      <c r="I168" s="570"/>
      <c r="J168" s="570"/>
      <c r="K168" s="570"/>
    </row>
    <row r="169" spans="4:11" x14ac:dyDescent="0.25">
      <c r="H169" s="570"/>
      <c r="I169" s="570"/>
      <c r="J169" s="570"/>
      <c r="K169" s="570"/>
    </row>
    <row r="170" spans="4:11" x14ac:dyDescent="0.25">
      <c r="H170" s="570"/>
      <c r="I170" s="570"/>
      <c r="J170" s="570"/>
      <c r="K170" s="570"/>
    </row>
    <row r="171" spans="4:11" x14ac:dyDescent="0.25">
      <c r="H171" s="570"/>
      <c r="I171" s="570"/>
      <c r="J171" s="570"/>
      <c r="K171" s="570"/>
    </row>
    <row r="172" spans="4:11" x14ac:dyDescent="0.25">
      <c r="H172" s="570"/>
      <c r="I172" s="570"/>
      <c r="J172" s="570"/>
      <c r="K172" s="570"/>
    </row>
    <row r="173" spans="4:11" x14ac:dyDescent="0.25">
      <c r="H173" s="570"/>
      <c r="I173" s="570"/>
      <c r="J173" s="570"/>
      <c r="K173" s="570"/>
    </row>
    <row r="174" spans="4:11" x14ac:dyDescent="0.25">
      <c r="H174" s="570"/>
      <c r="I174" s="570"/>
      <c r="J174" s="570"/>
      <c r="K174" s="570"/>
    </row>
    <row r="175" spans="4:11" x14ac:dyDescent="0.25">
      <c r="H175" s="570"/>
      <c r="I175" s="570"/>
      <c r="J175" s="570"/>
      <c r="K175" s="570"/>
    </row>
    <row r="176" spans="4:11" x14ac:dyDescent="0.25">
      <c r="H176" s="570"/>
      <c r="I176" s="570"/>
      <c r="J176" s="570"/>
      <c r="K176" s="570"/>
    </row>
    <row r="177" spans="8:11" x14ac:dyDescent="0.25">
      <c r="H177" s="570"/>
      <c r="I177" s="570"/>
      <c r="J177" s="570"/>
      <c r="K177" s="570"/>
    </row>
    <row r="178" spans="8:11" x14ac:dyDescent="0.25">
      <c r="H178" s="570"/>
      <c r="I178" s="570"/>
      <c r="J178" s="570"/>
      <c r="K178" s="570"/>
    </row>
    <row r="179" spans="8:11" x14ac:dyDescent="0.25">
      <c r="H179" s="570"/>
      <c r="I179" s="570"/>
      <c r="J179" s="570"/>
      <c r="K179" s="570"/>
    </row>
    <row r="180" spans="8:11" x14ac:dyDescent="0.25">
      <c r="H180" s="570"/>
      <c r="I180" s="570"/>
      <c r="J180" s="570"/>
      <c r="K180" s="570"/>
    </row>
    <row r="181" spans="8:11" x14ac:dyDescent="0.25">
      <c r="H181" s="570"/>
      <c r="I181" s="570"/>
      <c r="J181" s="570"/>
      <c r="K181" s="570"/>
    </row>
    <row r="182" spans="8:11" x14ac:dyDescent="0.25">
      <c r="H182" s="570"/>
      <c r="I182" s="570"/>
      <c r="J182" s="570"/>
      <c r="K182" s="570"/>
    </row>
    <row r="183" spans="8:11" x14ac:dyDescent="0.25">
      <c r="H183" s="570"/>
      <c r="I183" s="570"/>
      <c r="J183" s="570"/>
      <c r="K183" s="570"/>
    </row>
    <row r="184" spans="8:11" x14ac:dyDescent="0.25">
      <c r="H184" s="570"/>
      <c r="I184" s="570"/>
      <c r="J184" s="570"/>
      <c r="K184" s="570"/>
    </row>
    <row r="185" spans="8:11" x14ac:dyDescent="0.25">
      <c r="H185" s="570"/>
      <c r="I185" s="570"/>
      <c r="J185" s="570"/>
      <c r="K185" s="570"/>
    </row>
    <row r="186" spans="8:11" x14ac:dyDescent="0.25">
      <c r="H186" s="570"/>
      <c r="I186" s="570"/>
      <c r="J186" s="570"/>
      <c r="K186" s="570"/>
    </row>
    <row r="187" spans="8:11" x14ac:dyDescent="0.25">
      <c r="H187" s="570"/>
      <c r="I187" s="570"/>
      <c r="J187" s="570"/>
      <c r="K187" s="570"/>
    </row>
    <row r="188" spans="8:11" x14ac:dyDescent="0.25">
      <c r="H188" s="570"/>
      <c r="I188" s="570"/>
      <c r="J188" s="570"/>
      <c r="K188" s="570"/>
    </row>
    <row r="189" spans="8:11" x14ac:dyDescent="0.25">
      <c r="H189" s="570"/>
      <c r="I189" s="570"/>
      <c r="J189" s="570"/>
      <c r="K189" s="570"/>
    </row>
    <row r="190" spans="8:11" x14ac:dyDescent="0.25">
      <c r="H190" s="570"/>
      <c r="I190" s="570"/>
      <c r="J190" s="570"/>
      <c r="K190" s="570"/>
    </row>
    <row r="191" spans="8:11" x14ac:dyDescent="0.25">
      <c r="H191" s="570"/>
      <c r="I191" s="570"/>
      <c r="J191" s="570"/>
      <c r="K191" s="570"/>
    </row>
    <row r="192" spans="8:11" x14ac:dyDescent="0.25">
      <c r="H192" s="570"/>
      <c r="I192" s="570"/>
      <c r="J192" s="570"/>
      <c r="K192" s="570"/>
    </row>
    <row r="193" spans="4:11" x14ac:dyDescent="0.25">
      <c r="H193" s="570"/>
      <c r="I193" s="570"/>
      <c r="J193" s="570"/>
      <c r="K193" s="570"/>
    </row>
    <row r="194" spans="4:11" x14ac:dyDescent="0.25">
      <c r="H194" s="570"/>
      <c r="I194" s="570"/>
      <c r="J194" s="570"/>
      <c r="K194" s="570"/>
    </row>
    <row r="195" spans="4:11" x14ac:dyDescent="0.25">
      <c r="H195" s="570"/>
      <c r="I195" s="570"/>
      <c r="J195" s="570"/>
      <c r="K195" s="570"/>
    </row>
    <row r="196" spans="4:11" x14ac:dyDescent="0.25">
      <c r="H196" s="570"/>
      <c r="I196" s="570"/>
      <c r="J196" s="570"/>
      <c r="K196" s="570"/>
    </row>
    <row r="197" spans="4:11" x14ac:dyDescent="0.25">
      <c r="H197" s="570"/>
      <c r="I197" s="570"/>
      <c r="J197" s="570"/>
      <c r="K197" s="570"/>
    </row>
    <row r="198" spans="4:11" x14ac:dyDescent="0.25">
      <c r="H198" s="570"/>
      <c r="I198" s="570"/>
      <c r="J198" s="570"/>
      <c r="K198" s="570"/>
    </row>
    <row r="199" spans="4:11" x14ac:dyDescent="0.25">
      <c r="H199" s="570"/>
      <c r="I199" s="570"/>
      <c r="J199" s="570"/>
      <c r="K199" s="570"/>
    </row>
    <row r="200" spans="4:11" ht="46.5" x14ac:dyDescent="0.25">
      <c r="D200" s="264" t="str">
        <f>[9]PL230012!N$11</f>
        <v xml:space="preserve">Batteries de démarrage </v>
      </c>
      <c r="H200" s="570"/>
      <c r="I200" s="570"/>
      <c r="J200" s="570"/>
      <c r="K200" s="570"/>
    </row>
    <row r="201" spans="4:11" ht="46.5" x14ac:dyDescent="0.25">
      <c r="D201" s="265" t="str">
        <f>CONCATENATE(I7," / ")</f>
        <v xml:space="preserve">LB66L2W172R1Z55 / </v>
      </c>
      <c r="F201" s="266"/>
      <c r="H201" s="570"/>
      <c r="I201" s="570"/>
      <c r="J201" s="570"/>
      <c r="K201" s="570"/>
    </row>
    <row r="202" spans="4:11" ht="46.5" x14ac:dyDescent="0.25">
      <c r="D202" s="265" t="str">
        <f>J7</f>
        <v>426PLUSMF</v>
      </c>
      <c r="H202" s="570"/>
      <c r="I202" s="570"/>
      <c r="J202" s="570"/>
      <c r="K202" s="570"/>
    </row>
    <row r="203" spans="4:11" ht="46.5" x14ac:dyDescent="0.25">
      <c r="D203" s="267" t="s">
        <v>974</v>
      </c>
      <c r="E203" s="267">
        <f>K7</f>
        <v>63</v>
      </c>
      <c r="H203" s="570"/>
      <c r="I203" s="570"/>
      <c r="J203" s="570"/>
      <c r="K203" s="570"/>
    </row>
    <row r="204" spans="4:11" ht="46.5" x14ac:dyDescent="0.25">
      <c r="D204" s="264"/>
      <c r="H204" s="570"/>
      <c r="I204" s="570"/>
      <c r="J204" s="570"/>
      <c r="K204" s="570"/>
    </row>
    <row r="205" spans="4:11" ht="46.5" x14ac:dyDescent="0.25">
      <c r="D205" s="267" t="s">
        <v>975</v>
      </c>
      <c r="E205" s="268">
        <f>H7</f>
        <v>6</v>
      </c>
      <c r="H205" s="570"/>
      <c r="I205" s="570"/>
      <c r="J205" s="570"/>
      <c r="K205" s="570"/>
    </row>
    <row r="206" spans="4:11" x14ac:dyDescent="0.25">
      <c r="H206" s="570"/>
      <c r="I206" s="570"/>
      <c r="J206" s="570"/>
      <c r="K206" s="570"/>
    </row>
    <row r="207" spans="4:11" x14ac:dyDescent="0.25">
      <c r="H207" s="570"/>
      <c r="I207" s="570"/>
      <c r="J207" s="570"/>
      <c r="K207" s="570"/>
    </row>
    <row r="208" spans="4:11" x14ac:dyDescent="0.25">
      <c r="H208" s="570"/>
      <c r="I208" s="570"/>
      <c r="J208" s="570"/>
      <c r="K208" s="570"/>
    </row>
    <row r="209" spans="8:11" x14ac:dyDescent="0.25">
      <c r="H209" s="570"/>
      <c r="I209" s="570"/>
      <c r="J209" s="570"/>
      <c r="K209" s="570"/>
    </row>
    <row r="210" spans="8:11" x14ac:dyDescent="0.25">
      <c r="H210" s="570"/>
      <c r="I210" s="570"/>
      <c r="J210" s="570"/>
      <c r="K210" s="570"/>
    </row>
    <row r="211" spans="8:11" x14ac:dyDescent="0.25">
      <c r="H211" s="570"/>
      <c r="I211" s="570"/>
      <c r="J211" s="570"/>
      <c r="K211" s="570"/>
    </row>
    <row r="237" spans="4:6" ht="46.5" x14ac:dyDescent="0.25">
      <c r="D237" s="264" t="str">
        <f>[9]PL230012!N$11</f>
        <v xml:space="preserve">Batteries de démarrage </v>
      </c>
    </row>
    <row r="238" spans="4:6" ht="46.5" x14ac:dyDescent="0.25">
      <c r="D238" s="265" t="str">
        <f>CONCATENATE(I8," / ")</f>
        <v xml:space="preserve">LB66L2W172R1Z55 / </v>
      </c>
      <c r="F238" s="266"/>
    </row>
    <row r="239" spans="4:6" ht="46.5" x14ac:dyDescent="0.25">
      <c r="D239" s="265" t="str">
        <f>J8</f>
        <v>426PLUSMF</v>
      </c>
    </row>
    <row r="240" spans="4:6" ht="46.5" x14ac:dyDescent="0.25">
      <c r="D240" s="267" t="s">
        <v>974</v>
      </c>
      <c r="E240" s="267">
        <f>K8</f>
        <v>63</v>
      </c>
    </row>
    <row r="241" spans="4:5" ht="46.5" x14ac:dyDescent="0.25">
      <c r="D241" s="264"/>
    </row>
    <row r="242" spans="4:5" ht="46.5" x14ac:dyDescent="0.25">
      <c r="D242" s="267" t="s">
        <v>975</v>
      </c>
      <c r="E242" s="268">
        <f>H8</f>
        <v>7</v>
      </c>
    </row>
    <row r="274" spans="4:6" ht="46.5" x14ac:dyDescent="0.25">
      <c r="D274" s="264" t="str">
        <f>[9]PL230012!N$11</f>
        <v xml:space="preserve">Batteries de démarrage </v>
      </c>
    </row>
    <row r="275" spans="4:6" ht="46.5" x14ac:dyDescent="0.25">
      <c r="D275" s="265" t="str">
        <f>CONCATENATE(I9," / ")</f>
        <v xml:space="preserve">LB66L2W172R1Z55 / </v>
      </c>
      <c r="F275" s="266"/>
    </row>
    <row r="276" spans="4:6" ht="46.5" x14ac:dyDescent="0.25">
      <c r="D276" s="265" t="str">
        <f>J9</f>
        <v>426PLUSMF</v>
      </c>
    </row>
    <row r="277" spans="4:6" ht="46.5" x14ac:dyDescent="0.25">
      <c r="D277" s="267" t="s">
        <v>974</v>
      </c>
      <c r="E277" s="267">
        <f>K9</f>
        <v>63</v>
      </c>
    </row>
    <row r="278" spans="4:6" ht="46.5" x14ac:dyDescent="0.25">
      <c r="D278" s="264"/>
    </row>
    <row r="279" spans="4:6" ht="46.5" x14ac:dyDescent="0.25">
      <c r="D279" s="267" t="s">
        <v>975</v>
      </c>
      <c r="E279" s="268">
        <f>H9</f>
        <v>8</v>
      </c>
    </row>
    <row r="311" spans="4:6" ht="46.5" x14ac:dyDescent="0.25">
      <c r="D311" s="264" t="str">
        <f>[9]PL230012!N$11</f>
        <v xml:space="preserve">Batteries de démarrage </v>
      </c>
    </row>
    <row r="312" spans="4:6" ht="46.5" x14ac:dyDescent="0.25">
      <c r="D312" s="265" t="str">
        <f>CONCATENATE(I10," / ")</f>
        <v xml:space="preserve">LB56B2W172R1Z44 / </v>
      </c>
      <c r="F312" s="266"/>
    </row>
    <row r="313" spans="4:6" ht="46.5" x14ac:dyDescent="0.25">
      <c r="D313" s="265" t="str">
        <f>J10</f>
        <v>600MF</v>
      </c>
    </row>
    <row r="314" spans="4:6" ht="46.5" x14ac:dyDescent="0.25">
      <c r="D314" s="267" t="s">
        <v>974</v>
      </c>
      <c r="E314" s="267">
        <f>K10</f>
        <v>63</v>
      </c>
    </row>
    <row r="315" spans="4:6" ht="46.5" x14ac:dyDescent="0.25">
      <c r="D315" s="264"/>
    </row>
    <row r="316" spans="4:6" ht="46.5" x14ac:dyDescent="0.25">
      <c r="D316" s="267" t="s">
        <v>975</v>
      </c>
      <c r="E316" s="268">
        <f>H10</f>
        <v>9</v>
      </c>
    </row>
    <row r="348" spans="4:6" ht="46.5" x14ac:dyDescent="0.25">
      <c r="D348" s="264" t="str">
        <f>[9]PL230012!N$11</f>
        <v xml:space="preserve">Batteries de démarrage </v>
      </c>
    </row>
    <row r="349" spans="4:6" ht="46.5" x14ac:dyDescent="0.25">
      <c r="D349" s="265" t="str">
        <f>CONCATENATE(I11," / ")</f>
        <v xml:space="preserve">LB56B2W172R1Z44 / </v>
      </c>
      <c r="F349" s="266"/>
    </row>
    <row r="350" spans="4:6" ht="46.5" x14ac:dyDescent="0.25">
      <c r="D350" s="265" t="str">
        <f>J11</f>
        <v>600MF</v>
      </c>
    </row>
    <row r="351" spans="4:6" ht="46.5" x14ac:dyDescent="0.25">
      <c r="D351" s="267" t="s">
        <v>974</v>
      </c>
      <c r="E351" s="267">
        <f>K11</f>
        <v>63</v>
      </c>
    </row>
    <row r="352" spans="4:6" ht="46.5" x14ac:dyDescent="0.25">
      <c r="D352" s="264"/>
    </row>
    <row r="353" spans="4:5" ht="46.5" x14ac:dyDescent="0.25">
      <c r="D353" s="267" t="s">
        <v>975</v>
      </c>
      <c r="E353" s="268">
        <f>H11</f>
        <v>10</v>
      </c>
    </row>
    <row r="385" spans="4:6" ht="46.5" x14ac:dyDescent="0.25">
      <c r="D385" s="264" t="str">
        <f>[9]PL230012!N$11</f>
        <v xml:space="preserve">Batteries de démarrage </v>
      </c>
    </row>
    <row r="386" spans="4:6" ht="46.5" x14ac:dyDescent="0.25">
      <c r="D386" s="265" t="str">
        <f>CONCATENATE(I12," / ")</f>
        <v xml:space="preserve">LB56L2W172R1Z44 / </v>
      </c>
      <c r="F386" s="266"/>
    </row>
    <row r="387" spans="4:6" ht="46.5" x14ac:dyDescent="0.25">
      <c r="D387" s="265" t="str">
        <f>J12</f>
        <v>426MF</v>
      </c>
    </row>
    <row r="388" spans="4:6" ht="46.5" x14ac:dyDescent="0.25">
      <c r="D388" s="267" t="s">
        <v>974</v>
      </c>
      <c r="E388" s="267">
        <f>K12</f>
        <v>63</v>
      </c>
    </row>
    <row r="389" spans="4:6" ht="46.5" x14ac:dyDescent="0.25">
      <c r="D389" s="264"/>
    </row>
    <row r="390" spans="4:6" ht="46.5" x14ac:dyDescent="0.25">
      <c r="D390" s="267" t="s">
        <v>975</v>
      </c>
      <c r="E390" s="268">
        <f>H12</f>
        <v>11</v>
      </c>
    </row>
    <row r="422" spans="4:6" ht="46.5" x14ac:dyDescent="0.25">
      <c r="D422" s="264" t="str">
        <f>[9]PL230012!N$11</f>
        <v xml:space="preserve">Batteries de démarrage </v>
      </c>
    </row>
    <row r="423" spans="4:6" ht="46.5" x14ac:dyDescent="0.25">
      <c r="D423" s="265" t="str">
        <f>CONCATENATE(I13," / ")</f>
        <v xml:space="preserve">LB56L2W172R1Z44 / </v>
      </c>
      <c r="F423" s="266"/>
    </row>
    <row r="424" spans="4:6" ht="46.5" x14ac:dyDescent="0.25">
      <c r="D424" s="265" t="str">
        <f>J13</f>
        <v>426MF</v>
      </c>
    </row>
    <row r="425" spans="4:6" ht="46.5" x14ac:dyDescent="0.25">
      <c r="D425" s="267" t="s">
        <v>974</v>
      </c>
      <c r="E425" s="267">
        <f>K13</f>
        <v>63</v>
      </c>
    </row>
    <row r="426" spans="4:6" ht="46.5" x14ac:dyDescent="0.25">
      <c r="D426" s="264"/>
    </row>
    <row r="427" spans="4:6" ht="46.5" x14ac:dyDescent="0.25">
      <c r="D427" s="267" t="s">
        <v>975</v>
      </c>
      <c r="E427" s="268">
        <f>H13</f>
        <v>12</v>
      </c>
    </row>
    <row r="459" spans="4:6" ht="46.5" x14ac:dyDescent="0.25">
      <c r="D459" s="264" t="str">
        <f>[9]PL230012!N$11</f>
        <v xml:space="preserve">Batteries de démarrage </v>
      </c>
    </row>
    <row r="460" spans="4:6" ht="46.5" x14ac:dyDescent="0.25">
      <c r="D460" s="265" t="str">
        <f>CONCATENATE(I14," / ")</f>
        <v xml:space="preserve">LB56L2W172R1Z44 / </v>
      </c>
      <c r="F460" s="266"/>
    </row>
    <row r="461" spans="4:6" ht="46.5" x14ac:dyDescent="0.25">
      <c r="D461" s="265" t="str">
        <f>J14</f>
        <v>426MF</v>
      </c>
    </row>
    <row r="462" spans="4:6" ht="46.5" x14ac:dyDescent="0.25">
      <c r="D462" s="267" t="s">
        <v>974</v>
      </c>
      <c r="E462" s="267">
        <f>K14</f>
        <v>63</v>
      </c>
    </row>
    <row r="463" spans="4:6" ht="46.5" x14ac:dyDescent="0.25">
      <c r="D463" s="264"/>
    </row>
    <row r="464" spans="4:6" ht="46.5" x14ac:dyDescent="0.25">
      <c r="D464" s="267" t="s">
        <v>975</v>
      </c>
      <c r="E464" s="268">
        <f>H14</f>
        <v>13</v>
      </c>
    </row>
    <row r="496" spans="4:4" ht="46.5" x14ac:dyDescent="0.25">
      <c r="D496" s="264" t="str">
        <f>[9]PL230012!N$11</f>
        <v xml:space="preserve">Batteries de démarrage </v>
      </c>
    </row>
    <row r="497" spans="4:6" ht="46.5" x14ac:dyDescent="0.25">
      <c r="D497" s="265" t="str">
        <f>CONCATENATE(I15," / ")</f>
        <v xml:space="preserve">LB56L2W172R1Z44 / </v>
      </c>
      <c r="F497" s="266"/>
    </row>
    <row r="498" spans="4:6" ht="46.5" x14ac:dyDescent="0.25">
      <c r="D498" s="265" t="str">
        <f>J15</f>
        <v>426MF</v>
      </c>
    </row>
    <row r="499" spans="4:6" ht="46.5" x14ac:dyDescent="0.25">
      <c r="D499" s="267" t="s">
        <v>974</v>
      </c>
      <c r="E499" s="267">
        <f>K15</f>
        <v>63</v>
      </c>
    </row>
    <row r="500" spans="4:6" ht="46.5" x14ac:dyDescent="0.25">
      <c r="D500" s="264"/>
    </row>
    <row r="501" spans="4:6" ht="46.5" x14ac:dyDescent="0.25">
      <c r="D501" s="267" t="s">
        <v>975</v>
      </c>
      <c r="E501" s="268">
        <f>H15</f>
        <v>14</v>
      </c>
    </row>
    <row r="533" spans="4:6" ht="46.5" x14ac:dyDescent="0.25">
      <c r="D533" s="264" t="str">
        <f>[9]PL230012!N$11</f>
        <v xml:space="preserve">Batteries de démarrage </v>
      </c>
    </row>
    <row r="534" spans="4:6" ht="46.5" x14ac:dyDescent="0.25">
      <c r="D534" s="265" t="str">
        <f>CONCATENATE(I16," / ")</f>
        <v xml:space="preserve">LB67B3W172R1Z44 / </v>
      </c>
      <c r="F534" s="266"/>
    </row>
    <row r="535" spans="4:6" ht="46.5" x14ac:dyDescent="0.25">
      <c r="D535" s="265" t="str">
        <f>J16</f>
        <v>358MF</v>
      </c>
    </row>
    <row r="536" spans="4:6" ht="46.5" x14ac:dyDescent="0.25">
      <c r="D536" s="267" t="s">
        <v>974</v>
      </c>
      <c r="E536" s="267">
        <f>K16</f>
        <v>57</v>
      </c>
    </row>
    <row r="537" spans="4:6" ht="46.5" x14ac:dyDescent="0.25">
      <c r="D537" s="264"/>
    </row>
    <row r="538" spans="4:6" ht="46.5" x14ac:dyDescent="0.25">
      <c r="D538" s="267" t="s">
        <v>975</v>
      </c>
      <c r="E538" s="268">
        <f>H16</f>
        <v>15</v>
      </c>
    </row>
    <row r="570" spans="4:6" ht="46.5" x14ac:dyDescent="0.25">
      <c r="D570" s="264" t="str">
        <f>[9]PL230012!N$11</f>
        <v xml:space="preserve">Batteries de démarrage </v>
      </c>
    </row>
    <row r="571" spans="4:6" ht="46.5" x14ac:dyDescent="0.25">
      <c r="D571" s="265" t="str">
        <f>CONCATENATE(I17," / ")</f>
        <v xml:space="preserve">LB67B3W172R1Z44 / </v>
      </c>
      <c r="F571" s="266"/>
    </row>
    <row r="572" spans="4:6" ht="46.5" x14ac:dyDescent="0.25">
      <c r="D572" s="265" t="str">
        <f>J17</f>
        <v>358MF</v>
      </c>
    </row>
    <row r="573" spans="4:6" ht="46.5" x14ac:dyDescent="0.25">
      <c r="D573" s="267" t="s">
        <v>974</v>
      </c>
      <c r="E573" s="267">
        <f>K17</f>
        <v>57</v>
      </c>
    </row>
    <row r="574" spans="4:6" ht="46.5" x14ac:dyDescent="0.25">
      <c r="D574" s="264"/>
    </row>
    <row r="575" spans="4:6" ht="46.5" x14ac:dyDescent="0.25">
      <c r="D575" s="267" t="s">
        <v>975</v>
      </c>
      <c r="E575" s="268">
        <f>H17</f>
        <v>16</v>
      </c>
    </row>
    <row r="607" spans="4:6" ht="46.5" x14ac:dyDescent="0.25">
      <c r="D607" s="264" t="str">
        <f>[9]PL230012!N$11</f>
        <v xml:space="preserve">Batteries de démarrage </v>
      </c>
    </row>
    <row r="608" spans="4:6" ht="46.5" x14ac:dyDescent="0.25">
      <c r="D608" s="265" t="str">
        <f>CONCATENATE(I18," / ")</f>
        <v xml:space="preserve">LB67L3W172R1Z44 / </v>
      </c>
      <c r="F608" s="266"/>
    </row>
    <row r="609" spans="4:5" ht="46.5" x14ac:dyDescent="0.25">
      <c r="D609" s="265" t="str">
        <f>J18</f>
        <v>430MF</v>
      </c>
    </row>
    <row r="610" spans="4:5" ht="46.5" x14ac:dyDescent="0.25">
      <c r="D610" s="267" t="s">
        <v>974</v>
      </c>
      <c r="E610" s="267">
        <f>K18</f>
        <v>57</v>
      </c>
    </row>
    <row r="611" spans="4:5" ht="46.5" x14ac:dyDescent="0.25">
      <c r="D611" s="264"/>
    </row>
    <row r="612" spans="4:5" ht="46.5" x14ac:dyDescent="0.25">
      <c r="D612" s="267" t="s">
        <v>975</v>
      </c>
      <c r="E612" s="268">
        <f>H18</f>
        <v>17</v>
      </c>
    </row>
    <row r="644" spans="4:6" ht="46.5" x14ac:dyDescent="0.25">
      <c r="D644" s="264" t="str">
        <f>[9]PL230012!N$11</f>
        <v xml:space="preserve">Batteries de démarrage </v>
      </c>
    </row>
    <row r="645" spans="4:6" ht="46.5" x14ac:dyDescent="0.25">
      <c r="D645" s="265" t="str">
        <f>CONCATENATE(I19," / ")</f>
        <v xml:space="preserve">LB67L3W172R1Z44 / </v>
      </c>
      <c r="F645" s="266"/>
    </row>
    <row r="646" spans="4:6" ht="46.5" x14ac:dyDescent="0.25">
      <c r="D646" s="265" t="str">
        <f>J19</f>
        <v>430MF</v>
      </c>
    </row>
    <row r="647" spans="4:6" ht="46.5" x14ac:dyDescent="0.25">
      <c r="D647" s="267" t="s">
        <v>974</v>
      </c>
      <c r="E647" s="267">
        <f>K19</f>
        <v>57</v>
      </c>
    </row>
    <row r="648" spans="4:6" ht="46.5" x14ac:dyDescent="0.25">
      <c r="D648" s="264"/>
    </row>
    <row r="649" spans="4:6" ht="46.5" x14ac:dyDescent="0.25">
      <c r="D649" s="267" t="s">
        <v>975</v>
      </c>
      <c r="E649" s="268">
        <f>H19</f>
        <v>18</v>
      </c>
    </row>
    <row r="681" spans="4:6" ht="46.5" x14ac:dyDescent="0.25">
      <c r="D681" s="264" t="str">
        <f>[9]PL230012!N$11</f>
        <v xml:space="preserve">Batteries de démarrage </v>
      </c>
    </row>
    <row r="682" spans="4:6" ht="46.5" x14ac:dyDescent="0.25">
      <c r="D682" s="265" t="str">
        <f>CONCATENATE(I20," / ")</f>
        <v xml:space="preserve">LB67L3W172R1Z44 / </v>
      </c>
      <c r="F682" s="266"/>
    </row>
    <row r="683" spans="4:6" ht="46.5" x14ac:dyDescent="0.25">
      <c r="D683" s="265" t="str">
        <f>J20</f>
        <v>430MF</v>
      </c>
    </row>
    <row r="684" spans="4:6" ht="46.5" x14ac:dyDescent="0.25">
      <c r="D684" s="267" t="s">
        <v>974</v>
      </c>
      <c r="E684" s="267">
        <f>K20</f>
        <v>57</v>
      </c>
    </row>
    <row r="685" spans="4:6" ht="46.5" x14ac:dyDescent="0.25">
      <c r="D685" s="264"/>
    </row>
    <row r="686" spans="4:6" ht="46.5" x14ac:dyDescent="0.25">
      <c r="D686" s="267" t="s">
        <v>975</v>
      </c>
      <c r="E686" s="268">
        <f>H20</f>
        <v>19</v>
      </c>
    </row>
    <row r="718" spans="4:6" ht="46.5" x14ac:dyDescent="0.25">
      <c r="D718" s="264" t="str">
        <f>[9]PL230012!N$11</f>
        <v xml:space="preserve">Batteries de démarrage </v>
      </c>
    </row>
    <row r="719" spans="4:6" ht="46.5" x14ac:dyDescent="0.25">
      <c r="D719" s="265" t="str">
        <f>CONCATENATE(I21," / ")</f>
        <v xml:space="preserve">LB67L3W172R1Z44 / </v>
      </c>
      <c r="F719" s="266"/>
    </row>
    <row r="720" spans="4:6" ht="46.5" x14ac:dyDescent="0.25">
      <c r="D720" s="265" t="str">
        <f>J21</f>
        <v>430MF</v>
      </c>
    </row>
    <row r="721" spans="4:5" ht="46.5" x14ac:dyDescent="0.25">
      <c r="D721" s="267" t="s">
        <v>974</v>
      </c>
      <c r="E721" s="267">
        <f>K21</f>
        <v>57</v>
      </c>
    </row>
    <row r="722" spans="4:5" ht="46.5" x14ac:dyDescent="0.25">
      <c r="D722" s="264"/>
    </row>
    <row r="723" spans="4:5" ht="46.5" x14ac:dyDescent="0.25">
      <c r="D723" s="267" t="s">
        <v>975</v>
      </c>
      <c r="E723" s="268">
        <f>H21</f>
        <v>20</v>
      </c>
    </row>
    <row r="755" spans="4:6" ht="46.5" x14ac:dyDescent="0.25">
      <c r="D755" s="264" t="str">
        <f>[9]PL230012!N$11</f>
        <v xml:space="preserve">Batteries de démarrage </v>
      </c>
    </row>
    <row r="756" spans="4:6" ht="46.5" x14ac:dyDescent="0.25">
      <c r="D756" s="265" t="str">
        <f>CONCATENATE(I22," / ")</f>
        <v xml:space="preserve">LB67L3W172R1Z44 / </v>
      </c>
      <c r="F756" s="266"/>
    </row>
    <row r="757" spans="4:6" ht="46.5" x14ac:dyDescent="0.25">
      <c r="D757" s="265" t="str">
        <f>J22</f>
        <v>430MF</v>
      </c>
    </row>
    <row r="758" spans="4:6" ht="46.5" x14ac:dyDescent="0.25">
      <c r="D758" s="267" t="s">
        <v>974</v>
      </c>
      <c r="E758" s="267">
        <f>K22</f>
        <v>57</v>
      </c>
    </row>
    <row r="759" spans="4:6" ht="46.5" x14ac:dyDescent="0.25">
      <c r="D759" s="264"/>
    </row>
    <row r="760" spans="4:6" ht="46.5" x14ac:dyDescent="0.25">
      <c r="D760" s="267" t="s">
        <v>975</v>
      </c>
      <c r="E760" s="268">
        <f>H22</f>
        <v>21</v>
      </c>
    </row>
    <row r="792" spans="4:6" ht="46.5" x14ac:dyDescent="0.25">
      <c r="D792" s="264" t="str">
        <f>[9]PL230012!N$11</f>
        <v xml:space="preserve">Batteries de démarrage </v>
      </c>
    </row>
    <row r="793" spans="4:6" ht="46.5" x14ac:dyDescent="0.25">
      <c r="D793" s="265" t="str">
        <f>CONCATENATE(I23," / ")</f>
        <v xml:space="preserve">LB67L3W172R1Z44 / </v>
      </c>
      <c r="F793" s="266"/>
    </row>
    <row r="794" spans="4:6" ht="46.5" x14ac:dyDescent="0.25">
      <c r="D794" s="265" t="str">
        <f>J23</f>
        <v>430MF</v>
      </c>
    </row>
    <row r="795" spans="4:6" ht="46.5" x14ac:dyDescent="0.25">
      <c r="D795" s="267" t="s">
        <v>974</v>
      </c>
      <c r="E795" s="267">
        <f>K23</f>
        <v>57</v>
      </c>
    </row>
    <row r="796" spans="4:6" ht="46.5" x14ac:dyDescent="0.25">
      <c r="D796" s="264"/>
    </row>
    <row r="797" spans="4:6" ht="46.5" x14ac:dyDescent="0.25">
      <c r="D797" s="267" t="s">
        <v>975</v>
      </c>
      <c r="E797" s="268">
        <f>H23</f>
        <v>22</v>
      </c>
    </row>
    <row r="829" spans="4:6" ht="46.5" x14ac:dyDescent="0.25">
      <c r="D829" s="264" t="str">
        <f>[9]PL230012!N$11</f>
        <v xml:space="preserve">Batteries de démarrage </v>
      </c>
    </row>
    <row r="830" spans="4:6" ht="46.5" x14ac:dyDescent="0.25">
      <c r="D830" s="265" t="str">
        <f>CONCATENATE(I24," / ")</f>
        <v xml:space="preserve">LB67L3W172R1Z44 / </v>
      </c>
      <c r="F830" s="266"/>
    </row>
    <row r="831" spans="4:6" ht="46.5" x14ac:dyDescent="0.25">
      <c r="D831" s="265" t="str">
        <f>J24</f>
        <v>430MF</v>
      </c>
    </row>
    <row r="832" spans="4:6" ht="46.5" x14ac:dyDescent="0.25">
      <c r="D832" s="267" t="s">
        <v>974</v>
      </c>
      <c r="E832" s="267">
        <f>K24</f>
        <v>57</v>
      </c>
    </row>
    <row r="833" spans="4:5" ht="46.5" x14ac:dyDescent="0.25">
      <c r="D833" s="264"/>
    </row>
    <row r="834" spans="4:5" ht="46.5" x14ac:dyDescent="0.25">
      <c r="D834" s="267" t="s">
        <v>975</v>
      </c>
      <c r="E834" s="268">
        <f>H24</f>
        <v>23</v>
      </c>
    </row>
    <row r="866" spans="4:6" ht="46.5" x14ac:dyDescent="0.25">
      <c r="D866" s="264" t="str">
        <f>[9]PL230012!N$11</f>
        <v xml:space="preserve">Batteries de démarrage </v>
      </c>
    </row>
    <row r="867" spans="4:6" ht="46.5" x14ac:dyDescent="0.25">
      <c r="D867" s="265" t="str">
        <f>CONCATENATE(I25," / ")</f>
        <v xml:space="preserve">LB67L3W172R1Z44 / </v>
      </c>
      <c r="F867" s="266"/>
    </row>
    <row r="868" spans="4:6" ht="46.5" x14ac:dyDescent="0.25">
      <c r="D868" s="265" t="str">
        <f>J25</f>
        <v>430MF</v>
      </c>
    </row>
    <row r="869" spans="4:6" ht="46.5" x14ac:dyDescent="0.25">
      <c r="D869" s="267" t="s">
        <v>974</v>
      </c>
      <c r="E869" s="267">
        <f>K25</f>
        <v>57</v>
      </c>
    </row>
    <row r="870" spans="4:6" ht="46.5" x14ac:dyDescent="0.25">
      <c r="D870" s="264"/>
    </row>
    <row r="871" spans="4:6" ht="46.5" x14ac:dyDescent="0.25">
      <c r="D871" s="267" t="s">
        <v>975</v>
      </c>
      <c r="E871" s="268">
        <f>H25</f>
        <v>24</v>
      </c>
    </row>
    <row r="903" spans="4:6" ht="46.5" x14ac:dyDescent="0.25">
      <c r="D903" s="264" t="str">
        <f>[9]PL230012!N$11</f>
        <v xml:space="preserve">Batteries de démarrage </v>
      </c>
    </row>
    <row r="904" spans="4:6" ht="46.5" x14ac:dyDescent="0.25">
      <c r="D904" s="265" t="str">
        <f>CONCATENATE(I26," / ")</f>
        <v xml:space="preserve">LB67L3W172R1Z44 / </v>
      </c>
      <c r="F904" s="266"/>
    </row>
    <row r="905" spans="4:6" ht="46.5" x14ac:dyDescent="0.25">
      <c r="D905" s="265" t="str">
        <f>J26</f>
        <v>430MF</v>
      </c>
    </row>
    <row r="906" spans="4:6" ht="46.5" x14ac:dyDescent="0.25">
      <c r="D906" s="267" t="s">
        <v>974</v>
      </c>
      <c r="E906" s="267">
        <f>K26</f>
        <v>57</v>
      </c>
    </row>
    <row r="907" spans="4:6" ht="46.5" x14ac:dyDescent="0.25">
      <c r="D907" s="264"/>
    </row>
    <row r="908" spans="4:6" ht="46.5" x14ac:dyDescent="0.25">
      <c r="D908" s="267" t="s">
        <v>975</v>
      </c>
      <c r="E908" s="268">
        <f>H26</f>
        <v>25</v>
      </c>
    </row>
    <row r="940" spans="4:6" ht="46.5" x14ac:dyDescent="0.25">
      <c r="D940" s="264" t="str">
        <f>[9]PL230012!N$11</f>
        <v xml:space="preserve">Batteries de démarrage </v>
      </c>
    </row>
    <row r="941" spans="4:6" ht="46.5" x14ac:dyDescent="0.25">
      <c r="D941" s="265" t="str">
        <f>CONCATENATE(I27," / ")</f>
        <v xml:space="preserve">LB67L3W172R1Z44 / </v>
      </c>
      <c r="F941" s="266"/>
    </row>
    <row r="942" spans="4:6" ht="46.5" x14ac:dyDescent="0.25">
      <c r="D942" s="265" t="str">
        <f>J27</f>
        <v>430MF</v>
      </c>
    </row>
    <row r="943" spans="4:6" ht="46.5" x14ac:dyDescent="0.25">
      <c r="D943" s="267" t="s">
        <v>974</v>
      </c>
      <c r="E943" s="267">
        <f>K27</f>
        <v>57</v>
      </c>
    </row>
    <row r="944" spans="4:6" ht="46.5" x14ac:dyDescent="0.25">
      <c r="D944" s="264"/>
    </row>
    <row r="945" spans="4:5" ht="46.5" x14ac:dyDescent="0.25">
      <c r="D945" s="267" t="s">
        <v>975</v>
      </c>
      <c r="E945" s="268">
        <f>H27</f>
        <v>26</v>
      </c>
    </row>
    <row r="977" spans="4:6" ht="46.5" x14ac:dyDescent="0.25">
      <c r="D977" s="264" t="str">
        <f>[9]PL230012!N$11</f>
        <v xml:space="preserve">Batteries de démarrage </v>
      </c>
    </row>
    <row r="978" spans="4:6" ht="46.5" x14ac:dyDescent="0.25">
      <c r="D978" s="265" t="str">
        <f>CONCATENATE(I28," / ")</f>
        <v xml:space="preserve">LB44L1K072R1S12 / </v>
      </c>
      <c r="F978" s="266"/>
    </row>
    <row r="979" spans="4:6" ht="46.5" x14ac:dyDescent="0.25">
      <c r="D979" s="265" t="str">
        <f>J28</f>
        <v>422MF</v>
      </c>
    </row>
    <row r="980" spans="4:6" ht="46.5" x14ac:dyDescent="0.25">
      <c r="D980" s="267" t="s">
        <v>974</v>
      </c>
      <c r="E980" s="267">
        <f>K28</f>
        <v>72</v>
      </c>
    </row>
    <row r="981" spans="4:6" ht="46.5" x14ac:dyDescent="0.25">
      <c r="D981" s="264"/>
    </row>
    <row r="982" spans="4:6" ht="46.5" x14ac:dyDescent="0.25">
      <c r="D982" s="267" t="s">
        <v>975</v>
      </c>
      <c r="E982" s="268">
        <f>H28</f>
        <v>27</v>
      </c>
    </row>
    <row r="1014" spans="4:6" ht="46.5" x14ac:dyDescent="0.25">
      <c r="D1014" s="264" t="str">
        <f>[9]PL230012!N$11</f>
        <v xml:space="preserve">Batteries de démarrage </v>
      </c>
    </row>
    <row r="1015" spans="4:6" ht="46.5" x14ac:dyDescent="0.25">
      <c r="D1015" s="265" t="str">
        <f>CONCATENATE(I29," / ")</f>
        <v xml:space="preserve"> / </v>
      </c>
      <c r="F1015" s="266"/>
    </row>
    <row r="1016" spans="4:6" ht="46.5" x14ac:dyDescent="0.25">
      <c r="D1016" s="265" t="str">
        <f>J29</f>
        <v/>
      </c>
    </row>
    <row r="1017" spans="4:6" ht="46.5" x14ac:dyDescent="0.25">
      <c r="D1017" s="267" t="s">
        <v>974</v>
      </c>
      <c r="E1017" s="267" t="str">
        <f>K29</f>
        <v/>
      </c>
    </row>
    <row r="1018" spans="4:6" ht="46.5" x14ac:dyDescent="0.25">
      <c r="D1018" s="264"/>
    </row>
    <row r="1019" spans="4:6" ht="46.5" x14ac:dyDescent="0.25">
      <c r="D1019" s="267" t="s">
        <v>975</v>
      </c>
      <c r="E1019" s="268">
        <f>H29</f>
        <v>28</v>
      </c>
    </row>
    <row r="1051" spans="4:6" ht="46.5" x14ac:dyDescent="0.25">
      <c r="D1051" s="264" t="str">
        <f>[9]PL230012!N$11</f>
        <v xml:space="preserve">Batteries de démarrage </v>
      </c>
    </row>
    <row r="1052" spans="4:6" ht="46.5" x14ac:dyDescent="0.25">
      <c r="D1052" s="265" t="str">
        <f>CONCATENATE(I30," / ")</f>
        <v xml:space="preserve"> / </v>
      </c>
      <c r="F1052" s="266"/>
    </row>
    <row r="1053" spans="4:6" ht="46.5" x14ac:dyDescent="0.25">
      <c r="D1053" s="265" t="str">
        <f>J30</f>
        <v/>
      </c>
    </row>
    <row r="1054" spans="4:6" ht="46.5" x14ac:dyDescent="0.25">
      <c r="D1054" s="267" t="s">
        <v>974</v>
      </c>
      <c r="E1054" s="267" t="str">
        <f>K30</f>
        <v/>
      </c>
    </row>
    <row r="1055" spans="4:6" ht="46.5" x14ac:dyDescent="0.25">
      <c r="D1055" s="264"/>
    </row>
    <row r="1056" spans="4:6" ht="46.5" x14ac:dyDescent="0.25">
      <c r="D1056" s="267" t="s">
        <v>975</v>
      </c>
      <c r="E1056" s="268">
        <f>H30</f>
        <v>29</v>
      </c>
    </row>
    <row r="1088" spans="4:4" ht="46.5" x14ac:dyDescent="0.25">
      <c r="D1088" s="264" t="str">
        <f>[9]PL230012!N$11</f>
        <v xml:space="preserve">Batteries de démarrage </v>
      </c>
    </row>
    <row r="1089" spans="4:6" ht="46.5" x14ac:dyDescent="0.25">
      <c r="D1089" s="265" t="str">
        <f>CONCATENATE(I31," / ")</f>
        <v xml:space="preserve"> / </v>
      </c>
      <c r="F1089" s="266"/>
    </row>
    <row r="1090" spans="4:6" ht="46.5" x14ac:dyDescent="0.25">
      <c r="D1090" s="265" t="str">
        <f>J31</f>
        <v/>
      </c>
    </row>
    <row r="1091" spans="4:6" ht="46.5" x14ac:dyDescent="0.25">
      <c r="D1091" s="267" t="s">
        <v>974</v>
      </c>
      <c r="E1091" s="267" t="str">
        <f>K31</f>
        <v/>
      </c>
    </row>
    <row r="1092" spans="4:6" ht="46.5" x14ac:dyDescent="0.25">
      <c r="D1092" s="264"/>
    </row>
    <row r="1093" spans="4:6" ht="46.5" x14ac:dyDescent="0.25">
      <c r="D1093" s="267" t="s">
        <v>975</v>
      </c>
      <c r="E1093" s="268">
        <f>H31</f>
        <v>30</v>
      </c>
    </row>
  </sheetData>
  <pageMargins left="0.7" right="0.7" top="0.75" bottom="0.75" header="0.3" footer="0.3"/>
  <pageSetup paperSize="9" orientation="portrait" horizontalDpi="4294967293"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426D1A-8987-4B96-8456-9B440EC19DF2}">
  <sheetPr>
    <pageSetUpPr fitToPage="1"/>
  </sheetPr>
  <dimension ref="B1:R691"/>
  <sheetViews>
    <sheetView zoomScale="70" zoomScaleNormal="70" workbookViewId="0">
      <selection activeCell="G482" sqref="G482:K482"/>
    </sheetView>
  </sheetViews>
  <sheetFormatPr baseColWidth="10" defaultRowHeight="15" x14ac:dyDescent="0.25"/>
  <cols>
    <col min="1" max="1" width="1.7109375" style="270" customWidth="1"/>
    <col min="2" max="2" width="2.85546875" style="270" customWidth="1"/>
    <col min="3" max="3" width="11.42578125" style="270"/>
    <col min="4" max="4" width="16.85546875" style="270" customWidth="1"/>
    <col min="5" max="5" width="4.85546875" style="270" customWidth="1"/>
    <col min="6" max="7" width="11.42578125" style="270"/>
    <col min="8" max="8" width="8.28515625" style="270" customWidth="1"/>
    <col min="9" max="9" width="3.42578125" style="270" customWidth="1"/>
    <col min="10" max="11" width="11.42578125" style="270"/>
    <col min="12" max="12" width="2.85546875" style="270" customWidth="1"/>
    <col min="13" max="13" width="9.7109375" style="270" customWidth="1"/>
    <col min="14" max="14" width="26.42578125" style="270" customWidth="1"/>
    <col min="15" max="15" width="23.7109375" style="270" customWidth="1"/>
    <col min="16" max="16" width="14.28515625" style="270" customWidth="1"/>
    <col min="17" max="17" width="11.42578125" style="270"/>
    <col min="18" max="18" width="18.5703125" style="270" bestFit="1" customWidth="1"/>
    <col min="19" max="16384" width="11.42578125" style="270"/>
  </cols>
  <sheetData>
    <row r="1" spans="2:18" ht="15" customHeight="1" x14ac:dyDescent="0.25">
      <c r="M1" s="248" t="s">
        <v>968</v>
      </c>
      <c r="N1" s="263" t="s">
        <v>28</v>
      </c>
      <c r="O1" s="249" t="s">
        <v>969</v>
      </c>
      <c r="P1" s="249" t="s">
        <v>970</v>
      </c>
    </row>
    <row r="2" spans="2:18" ht="15" customHeight="1" x14ac:dyDescent="0.25">
      <c r="B2" s="271"/>
      <c r="C2" s="272"/>
      <c r="D2" s="272"/>
      <c r="E2" s="272"/>
      <c r="F2" s="272"/>
      <c r="G2" s="272"/>
      <c r="H2" s="272"/>
      <c r="I2" s="272"/>
      <c r="J2" s="272"/>
      <c r="K2" s="273"/>
      <c r="M2" s="274"/>
      <c r="N2" s="275"/>
      <c r="O2" s="276"/>
      <c r="P2" s="276"/>
    </row>
    <row r="3" spans="2:18" ht="15" customHeight="1" x14ac:dyDescent="0.25">
      <c r="B3" s="277"/>
      <c r="G3" s="789" t="s">
        <v>976</v>
      </c>
      <c r="H3" s="790"/>
      <c r="I3" s="790"/>
      <c r="J3" s="791"/>
      <c r="K3" s="278"/>
      <c r="M3" s="572">
        <f>'PL230087'!U24</f>
        <v>1</v>
      </c>
      <c r="N3" s="252" t="str">
        <f>'PL230087'!V24</f>
        <v>LB55L1W172R1Z55</v>
      </c>
      <c r="O3" s="577" t="str">
        <f>IF('PL230087'!G24="",'PL230087'!F24,'PL230087'!G24)</f>
        <v>222PLUSMF</v>
      </c>
      <c r="P3" s="569">
        <f>'PL230087'!Y24</f>
        <v>72</v>
      </c>
      <c r="R3" s="279"/>
    </row>
    <row r="4" spans="2:18" ht="15" customHeight="1" x14ac:dyDescent="0.25">
      <c r="B4" s="277"/>
      <c r="G4" s="792">
        <f>M3</f>
        <v>1</v>
      </c>
      <c r="H4" s="793"/>
      <c r="I4" s="793"/>
      <c r="J4" s="794"/>
      <c r="K4" s="278"/>
      <c r="M4" s="572">
        <f>'PL230087'!U25</f>
        <v>2</v>
      </c>
      <c r="N4" s="252" t="str">
        <f>'PL230087'!V25</f>
        <v>LB55L1W172R1Z55</v>
      </c>
      <c r="O4" s="577" t="str">
        <f>IF('PL230087'!G25="",'PL230087'!F25,'PL230087'!G25)</f>
        <v>222PLUSMF</v>
      </c>
      <c r="P4" s="569">
        <f>'PL230087'!Y25</f>
        <v>72</v>
      </c>
      <c r="R4" s="281">
        <f ca="1">NOW()</f>
        <v>45168.652233564811</v>
      </c>
    </row>
    <row r="5" spans="2:18" ht="15" customHeight="1" x14ac:dyDescent="0.25">
      <c r="B5" s="277"/>
      <c r="G5" s="792"/>
      <c r="H5" s="793"/>
      <c r="I5" s="793"/>
      <c r="J5" s="794"/>
      <c r="K5" s="278"/>
      <c r="M5" s="572">
        <f>'PL230087'!U26</f>
        <v>3</v>
      </c>
      <c r="N5" s="252" t="str">
        <f>'PL230087'!V26</f>
        <v>LB55L1W172R1Z55</v>
      </c>
      <c r="O5" s="577" t="str">
        <f>IF('PL230087'!G26="",'PL230087'!F26,'PL230087'!G26)</f>
        <v>222PLUSMF</v>
      </c>
      <c r="P5" s="569">
        <f>'PL230087'!Y26</f>
        <v>72</v>
      </c>
    </row>
    <row r="6" spans="2:18" ht="15" customHeight="1" x14ac:dyDescent="0.25">
      <c r="B6" s="277"/>
      <c r="G6" s="792"/>
      <c r="H6" s="793"/>
      <c r="I6" s="793"/>
      <c r="J6" s="794"/>
      <c r="K6" s="278"/>
      <c r="M6" s="572">
        <f>'PL230087'!U27</f>
        <v>4</v>
      </c>
      <c r="N6" s="252" t="str">
        <f>'PL230087'!V27</f>
        <v>LB55L1W172R1Z55</v>
      </c>
      <c r="O6" s="577" t="str">
        <f>IF('PL230087'!G27="",'PL230087'!F27,'PL230087'!G27)</f>
        <v>222PLUSMF</v>
      </c>
      <c r="P6" s="569">
        <f>'PL230087'!Y27</f>
        <v>72</v>
      </c>
    </row>
    <row r="7" spans="2:18" ht="15" customHeight="1" x14ac:dyDescent="0.25">
      <c r="B7" s="277"/>
      <c r="G7" s="795"/>
      <c r="H7" s="796"/>
      <c r="I7" s="796"/>
      <c r="J7" s="797"/>
      <c r="K7" s="278"/>
      <c r="M7" s="572">
        <f>'PL230087'!U28</f>
        <v>5</v>
      </c>
      <c r="N7" s="252" t="str">
        <f>'PL230087'!V28</f>
        <v>LB66L2W172R1Z55</v>
      </c>
      <c r="O7" s="577" t="str">
        <f>IF('PL230087'!G28="",'PL230087'!F28,'PL230087'!G28)</f>
        <v>426PLUSMF</v>
      </c>
      <c r="P7" s="569">
        <f>'PL230087'!Y28</f>
        <v>63</v>
      </c>
    </row>
    <row r="8" spans="2:18" ht="19.5" customHeight="1" x14ac:dyDescent="0.35">
      <c r="B8" s="277"/>
      <c r="G8" s="280"/>
      <c r="H8" s="280"/>
      <c r="I8" s="280"/>
      <c r="J8" s="280"/>
      <c r="K8" s="278"/>
      <c r="L8" s="282"/>
      <c r="M8" s="572">
        <f>'PL230087'!U29</f>
        <v>6</v>
      </c>
      <c r="N8" s="252" t="str">
        <f>'PL230087'!V29</f>
        <v>LB66L2W172R1Z55</v>
      </c>
      <c r="O8" s="577" t="str">
        <f>IF('PL230087'!G29="",'PL230087'!F29,'PL230087'!G29)</f>
        <v>426PLUSMF</v>
      </c>
      <c r="P8" s="569">
        <f>'PL230087'!Y29</f>
        <v>63</v>
      </c>
    </row>
    <row r="9" spans="2:18" ht="19.5" customHeight="1" x14ac:dyDescent="0.35">
      <c r="B9" s="283"/>
      <c r="C9" s="798" t="s">
        <v>977</v>
      </c>
      <c r="D9" s="798"/>
      <c r="E9" s="282"/>
      <c r="F9" s="798" t="s">
        <v>978</v>
      </c>
      <c r="G9" s="798"/>
      <c r="H9" s="798"/>
      <c r="I9" s="282"/>
      <c r="J9" s="798" t="s">
        <v>979</v>
      </c>
      <c r="K9" s="799"/>
      <c r="M9" s="572">
        <f>'PL230087'!U30</f>
        <v>7</v>
      </c>
      <c r="N9" s="252" t="str">
        <f>'PL230087'!V30</f>
        <v>LB66L2W172R1Z55</v>
      </c>
      <c r="O9" s="577" t="str">
        <f>IF('PL230087'!G30="",'PL230087'!F30,'PL230087'!G30)</f>
        <v>426PLUSMF</v>
      </c>
      <c r="P9" s="569">
        <f>'PL230087'!Y30</f>
        <v>63</v>
      </c>
    </row>
    <row r="10" spans="2:18" ht="19.5" customHeight="1" x14ac:dyDescent="0.35">
      <c r="B10" s="284"/>
      <c r="C10" s="800"/>
      <c r="D10" s="800"/>
      <c r="E10" s="285"/>
      <c r="K10" s="278"/>
      <c r="L10" s="282"/>
      <c r="M10" s="572">
        <f>'PL230087'!U31</f>
        <v>8</v>
      </c>
      <c r="N10" s="252" t="str">
        <f>'PL230087'!V31</f>
        <v>LB66L2W172R1Z55</v>
      </c>
      <c r="O10" s="577" t="str">
        <f>IF('PL230087'!G31="",'PL230087'!F31,'PL230087'!G31)</f>
        <v>426PLUSMF</v>
      </c>
      <c r="P10" s="569">
        <f>'PL230087'!Y31</f>
        <v>63</v>
      </c>
    </row>
    <row r="11" spans="2:18" ht="19.5" customHeight="1" x14ac:dyDescent="0.35">
      <c r="B11" s="286"/>
      <c r="C11" s="803" t="str">
        <f>VLOOKUP(G4,M:P,2,FALSE)</f>
        <v>LB55L1W172R1Z55</v>
      </c>
      <c r="D11" s="804"/>
      <c r="E11" s="282"/>
      <c r="F11" s="803" t="str">
        <f>VLOOKUP(G4,M:P,3,FALSE)</f>
        <v>222PLUSMF</v>
      </c>
      <c r="G11" s="804"/>
      <c r="H11" s="804"/>
      <c r="I11" s="282"/>
      <c r="J11" s="803">
        <f>VLOOKUP(G4,M:P,4,FALSE)</f>
        <v>72</v>
      </c>
      <c r="K11" s="805"/>
      <c r="L11" s="282"/>
      <c r="M11" s="572">
        <f>'PL230087'!U32</f>
        <v>9</v>
      </c>
      <c r="N11" s="252" t="str">
        <f>'PL230087'!V32</f>
        <v>LB56B2W172R1Z44</v>
      </c>
      <c r="O11" s="577" t="str">
        <f>IF('PL230087'!G32="",'PL230087'!F32,'PL230087'!G32)</f>
        <v>600MF</v>
      </c>
      <c r="P11" s="569">
        <f>'PL230087'!Y32</f>
        <v>63</v>
      </c>
    </row>
    <row r="12" spans="2:18" ht="19.5" customHeight="1" x14ac:dyDescent="0.35">
      <c r="B12" s="287"/>
      <c r="C12" s="801"/>
      <c r="D12" s="801"/>
      <c r="E12" s="282"/>
      <c r="F12" s="801"/>
      <c r="G12" s="801"/>
      <c r="H12" s="801"/>
      <c r="I12" s="282"/>
      <c r="J12" s="801"/>
      <c r="K12" s="802"/>
      <c r="L12" s="282"/>
      <c r="M12" s="572">
        <f>'PL230087'!U33</f>
        <v>10</v>
      </c>
      <c r="N12" s="252" t="str">
        <f>'PL230087'!V33</f>
        <v>LB56B2W172R1Z44</v>
      </c>
      <c r="O12" s="577" t="str">
        <f>IF('PL230087'!G33="",'PL230087'!F33,'PL230087'!G33)</f>
        <v>600MF</v>
      </c>
      <c r="P12" s="569">
        <f>'PL230087'!Y33</f>
        <v>63</v>
      </c>
    </row>
    <row r="13" spans="2:18" ht="19.5" customHeight="1" x14ac:dyDescent="0.35">
      <c r="B13" s="287"/>
      <c r="C13" s="801"/>
      <c r="D13" s="801"/>
      <c r="E13" s="282"/>
      <c r="F13" s="801"/>
      <c r="G13" s="801"/>
      <c r="H13" s="801"/>
      <c r="I13" s="282"/>
      <c r="J13" s="801"/>
      <c r="K13" s="802"/>
      <c r="L13" s="282"/>
      <c r="M13" s="572">
        <f>'PL230087'!U34</f>
        <v>11</v>
      </c>
      <c r="N13" s="252" t="str">
        <f>'PL230087'!V34</f>
        <v>LB56L2W172R1Z44</v>
      </c>
      <c r="O13" s="577" t="str">
        <f>IF('PL230087'!G34="",'PL230087'!F34,'PL230087'!G34)</f>
        <v>426MF</v>
      </c>
      <c r="P13" s="569">
        <f>'PL230087'!Y34</f>
        <v>63</v>
      </c>
    </row>
    <row r="14" spans="2:18" ht="19.5" customHeight="1" x14ac:dyDescent="0.35">
      <c r="B14" s="287"/>
      <c r="C14" s="801"/>
      <c r="D14" s="801"/>
      <c r="E14" s="282"/>
      <c r="F14" s="801"/>
      <c r="G14" s="801"/>
      <c r="H14" s="801"/>
      <c r="I14" s="282"/>
      <c r="J14" s="801"/>
      <c r="K14" s="802"/>
      <c r="M14" s="572">
        <f>'PL230087'!U35</f>
        <v>12</v>
      </c>
      <c r="N14" s="252" t="str">
        <f>'PL230087'!V35</f>
        <v>LB56L2W172R1Z44</v>
      </c>
      <c r="O14" s="577" t="str">
        <f>IF('PL230087'!G35="",'PL230087'!F35,'PL230087'!G35)</f>
        <v>426MF</v>
      </c>
      <c r="P14" s="569">
        <f>'PL230087'!Y35</f>
        <v>63</v>
      </c>
    </row>
    <row r="15" spans="2:18" ht="19.5" customHeight="1" x14ac:dyDescent="0.35">
      <c r="B15" s="287"/>
      <c r="C15" s="801"/>
      <c r="D15" s="801"/>
      <c r="E15" s="282"/>
      <c r="F15" s="801"/>
      <c r="G15" s="801"/>
      <c r="H15" s="801"/>
      <c r="I15" s="282"/>
      <c r="J15" s="801"/>
      <c r="K15" s="802"/>
      <c r="M15" s="572">
        <f>'PL230087'!U36</f>
        <v>13</v>
      </c>
      <c r="N15" s="252" t="str">
        <f>'PL230087'!V36</f>
        <v>LB56L2W172R1Z44</v>
      </c>
      <c r="O15" s="577" t="str">
        <f>IF('PL230087'!G36="",'PL230087'!F36,'PL230087'!G36)</f>
        <v>426MF</v>
      </c>
      <c r="P15" s="569">
        <f>'PL230087'!Y36</f>
        <v>63</v>
      </c>
    </row>
    <row r="16" spans="2:18" ht="19.5" customHeight="1" x14ac:dyDescent="0.35">
      <c r="B16" s="287"/>
      <c r="C16" s="804"/>
      <c r="D16" s="804"/>
      <c r="E16" s="282"/>
      <c r="F16" s="801"/>
      <c r="G16" s="801"/>
      <c r="H16" s="801"/>
      <c r="I16" s="282"/>
      <c r="J16" s="801"/>
      <c r="K16" s="802"/>
      <c r="M16" s="572">
        <f>'PL230087'!U37</f>
        <v>14</v>
      </c>
      <c r="N16" s="252" t="str">
        <f>'PL230087'!V37</f>
        <v>LB56L2W172R1Z44</v>
      </c>
      <c r="O16" s="577" t="str">
        <f>IF('PL230087'!G37="",'PL230087'!F37,'PL230087'!G37)</f>
        <v>426MF</v>
      </c>
      <c r="P16" s="569">
        <f>'PL230087'!Y37</f>
        <v>63</v>
      </c>
    </row>
    <row r="17" spans="2:18" ht="15" customHeight="1" x14ac:dyDescent="0.35">
      <c r="B17" s="283"/>
      <c r="C17" s="798"/>
      <c r="D17" s="798"/>
      <c r="E17" s="282"/>
      <c r="F17" s="798"/>
      <c r="G17" s="798"/>
      <c r="H17" s="798"/>
      <c r="I17" s="282"/>
      <c r="J17" s="806"/>
      <c r="K17" s="799"/>
      <c r="M17" s="572">
        <f>'PL230087'!U38</f>
        <v>15</v>
      </c>
      <c r="N17" s="252" t="str">
        <f>'PL230087'!V38</f>
        <v>LB67B3W172R1Z44</v>
      </c>
      <c r="O17" s="577" t="str">
        <f>IF('PL230087'!G38="",'PL230087'!F38,'PL230087'!G38)</f>
        <v>358MF</v>
      </c>
      <c r="P17" s="569">
        <f>'PL230087'!Y38</f>
        <v>57</v>
      </c>
    </row>
    <row r="18" spans="2:18" ht="15" customHeight="1" x14ac:dyDescent="0.25">
      <c r="B18" s="277"/>
      <c r="G18" s="288"/>
      <c r="J18" s="289"/>
      <c r="K18" s="278"/>
      <c r="M18" s="572">
        <f>'PL230087'!U39</f>
        <v>16</v>
      </c>
      <c r="N18" s="252" t="str">
        <f>'PL230087'!V39</f>
        <v>LB67B3W172R1Z44</v>
      </c>
      <c r="O18" s="577" t="str">
        <f>IF('PL230087'!G39="",'PL230087'!F39,'PL230087'!G39)</f>
        <v>358MF</v>
      </c>
      <c r="P18" s="569">
        <f>'PL230087'!Y39</f>
        <v>57</v>
      </c>
    </row>
    <row r="19" spans="2:18" ht="15" customHeight="1" x14ac:dyDescent="0.25">
      <c r="B19" s="277"/>
      <c r="G19" s="288"/>
      <c r="K19" s="278"/>
      <c r="M19" s="572">
        <f>'PL230087'!U40</f>
        <v>17</v>
      </c>
      <c r="N19" s="252" t="str">
        <f>'PL230087'!V40</f>
        <v>LB67L3W172R1Z44</v>
      </c>
      <c r="O19" s="577" t="str">
        <f>IF('PL230087'!G40="",'PL230087'!F40,'PL230087'!G40)</f>
        <v>430MF</v>
      </c>
      <c r="P19" s="569">
        <f>'PL230087'!Y40</f>
        <v>57</v>
      </c>
    </row>
    <row r="20" spans="2:18" ht="15" customHeight="1" x14ac:dyDescent="0.25">
      <c r="B20" s="277"/>
      <c r="G20" s="290"/>
      <c r="H20" s="290"/>
      <c r="I20" s="290"/>
      <c r="K20" s="278"/>
      <c r="M20" s="572">
        <f>'PL230087'!U41</f>
        <v>18</v>
      </c>
      <c r="N20" s="252" t="str">
        <f>'PL230087'!V41</f>
        <v>LB67L3W172R1Z44</v>
      </c>
      <c r="O20" s="577" t="str">
        <f>IF('PL230087'!G41="",'PL230087'!F41,'PL230087'!G41)</f>
        <v>430MF</v>
      </c>
      <c r="P20" s="569">
        <f>'PL230087'!Y41</f>
        <v>57</v>
      </c>
    </row>
    <row r="21" spans="2:18" ht="15" customHeight="1" x14ac:dyDescent="0.25">
      <c r="B21" s="277"/>
      <c r="G21" s="291"/>
      <c r="K21" s="278"/>
      <c r="M21" s="572">
        <f>'PL230087'!U42</f>
        <v>19</v>
      </c>
      <c r="N21" s="252" t="str">
        <f>'PL230087'!V42</f>
        <v>LB67L3W172R1Z44</v>
      </c>
      <c r="O21" s="577" t="str">
        <f>IF('PL230087'!G42="",'PL230087'!F42,'PL230087'!G42)</f>
        <v>430MF</v>
      </c>
      <c r="P21" s="569">
        <f>'PL230087'!Y42</f>
        <v>57</v>
      </c>
    </row>
    <row r="22" spans="2:18" ht="15" customHeight="1" x14ac:dyDescent="0.25">
      <c r="B22" s="277"/>
      <c r="G22" s="807">
        <f ca="1">R4</f>
        <v>45168.652233564811</v>
      </c>
      <c r="H22" s="807"/>
      <c r="I22" s="807"/>
      <c r="J22" s="807"/>
      <c r="K22" s="808"/>
      <c r="M22" s="572">
        <f>'PL230087'!U43</f>
        <v>20</v>
      </c>
      <c r="N22" s="252" t="str">
        <f>'PL230087'!V43</f>
        <v>LB67L3W172R1Z44</v>
      </c>
      <c r="O22" s="577" t="str">
        <f>IF('PL230087'!G43="",'PL230087'!F43,'PL230087'!G43)</f>
        <v>430MF</v>
      </c>
      <c r="P22" s="569">
        <f>'PL230087'!Y43</f>
        <v>57</v>
      </c>
    </row>
    <row r="23" spans="2:18" ht="15" customHeight="1" x14ac:dyDescent="0.25">
      <c r="B23" s="292"/>
      <c r="C23" s="293"/>
      <c r="D23" s="293"/>
      <c r="E23" s="293"/>
      <c r="F23" s="293"/>
      <c r="G23" s="293"/>
      <c r="H23" s="293"/>
      <c r="I23" s="293"/>
      <c r="J23" s="293"/>
      <c r="K23" s="294"/>
      <c r="M23" s="572">
        <f>'PL230087'!U44</f>
        <v>21</v>
      </c>
      <c r="N23" s="252" t="str">
        <f>'PL230087'!V44</f>
        <v>LB67L3W172R1Z44</v>
      </c>
      <c r="O23" s="577" t="str">
        <f>IF('PL230087'!G44="",'PL230087'!F44,'PL230087'!G44)</f>
        <v>430MF</v>
      </c>
      <c r="P23" s="569">
        <f>'PL230087'!Y44</f>
        <v>57</v>
      </c>
      <c r="R23" s="279"/>
    </row>
    <row r="24" spans="2:18" ht="15" customHeight="1" x14ac:dyDescent="0.25">
      <c r="M24" s="572">
        <f>'PL230087'!U45</f>
        <v>22</v>
      </c>
      <c r="N24" s="252" t="str">
        <f>'PL230087'!V45</f>
        <v>LB67L3W172R1Z44</v>
      </c>
      <c r="O24" s="577" t="str">
        <f>IF('PL230087'!G45="",'PL230087'!F45,'PL230087'!G45)</f>
        <v>430MF</v>
      </c>
      <c r="P24" s="569">
        <f>'PL230087'!Y45</f>
        <v>57</v>
      </c>
      <c r="R24" s="279"/>
    </row>
    <row r="25" spans="2:18" ht="15" customHeight="1" x14ac:dyDescent="0.25">
      <c r="B25" s="271"/>
      <c r="C25" s="272"/>
      <c r="D25" s="272"/>
      <c r="E25" s="272"/>
      <c r="F25" s="272"/>
      <c r="G25" s="272"/>
      <c r="H25" s="272"/>
      <c r="I25" s="272"/>
      <c r="J25" s="272"/>
      <c r="K25" s="273"/>
      <c r="M25" s="572">
        <f>'PL230087'!U46</f>
        <v>23</v>
      </c>
      <c r="N25" s="252" t="str">
        <f>'PL230087'!V46</f>
        <v>LB67L3W172R1Z44</v>
      </c>
      <c r="O25" s="577" t="str">
        <f>IF('PL230087'!G46="",'PL230087'!F46,'PL230087'!G46)</f>
        <v>430MF</v>
      </c>
      <c r="P25" s="569">
        <f>'PL230087'!Y46</f>
        <v>57</v>
      </c>
    </row>
    <row r="26" spans="2:18" ht="15" customHeight="1" x14ac:dyDescent="0.25">
      <c r="B26" s="277"/>
      <c r="G26" s="789" t="s">
        <v>976</v>
      </c>
      <c r="H26" s="790"/>
      <c r="I26" s="790"/>
      <c r="J26" s="791"/>
      <c r="K26" s="278"/>
      <c r="M26" s="572">
        <f>'PL230087'!U47</f>
        <v>24</v>
      </c>
      <c r="N26" s="252" t="str">
        <f>'PL230087'!V47</f>
        <v>LB67L3W172R1Z44</v>
      </c>
      <c r="O26" s="577" t="str">
        <f>IF('PL230087'!G47="",'PL230087'!F47,'PL230087'!G47)</f>
        <v>430MF</v>
      </c>
      <c r="P26" s="569">
        <f>'PL230087'!Y47</f>
        <v>57</v>
      </c>
    </row>
    <row r="27" spans="2:18" ht="15" customHeight="1" x14ac:dyDescent="0.25">
      <c r="B27" s="277"/>
      <c r="G27" s="792">
        <f>M4</f>
        <v>2</v>
      </c>
      <c r="H27" s="793"/>
      <c r="I27" s="793"/>
      <c r="J27" s="794"/>
      <c r="K27" s="278"/>
      <c r="M27" s="572">
        <f>'PL230087'!U48</f>
        <v>25</v>
      </c>
      <c r="N27" s="252" t="str">
        <f>'PL230087'!V48</f>
        <v>LB67L3W172R1Z44</v>
      </c>
      <c r="O27" s="577" t="str">
        <f>IF('PL230087'!G48="",'PL230087'!F48,'PL230087'!G48)</f>
        <v>430MF</v>
      </c>
      <c r="P27" s="569">
        <f>'PL230087'!Y48</f>
        <v>57</v>
      </c>
    </row>
    <row r="28" spans="2:18" ht="15" customHeight="1" x14ac:dyDescent="0.25">
      <c r="B28" s="277"/>
      <c r="G28" s="792"/>
      <c r="H28" s="793"/>
      <c r="I28" s="793"/>
      <c r="J28" s="794"/>
      <c r="K28" s="278"/>
      <c r="M28" s="572">
        <f>'PL230087'!U49</f>
        <v>26</v>
      </c>
      <c r="N28" s="252" t="str">
        <f>'PL230087'!V49</f>
        <v>LB67L3W172R1Z44</v>
      </c>
      <c r="O28" s="577" t="str">
        <f>IF('PL230087'!G49="",'PL230087'!F49,'PL230087'!G49)</f>
        <v>430MF</v>
      </c>
      <c r="P28" s="569">
        <f>'PL230087'!Y49</f>
        <v>57</v>
      </c>
    </row>
    <row r="29" spans="2:18" ht="15" customHeight="1" x14ac:dyDescent="0.25">
      <c r="B29" s="277"/>
      <c r="G29" s="792"/>
      <c r="H29" s="793"/>
      <c r="I29" s="793"/>
      <c r="J29" s="794"/>
      <c r="K29" s="278"/>
      <c r="M29" s="572">
        <f>'PL230087'!U50</f>
        <v>27</v>
      </c>
      <c r="N29" s="252" t="str">
        <f>'PL230087'!V50</f>
        <v>LB44L1K072R1S12</v>
      </c>
      <c r="O29" s="577" t="str">
        <f>IF('PL230087'!G50="",'PL230087'!F50,'PL230087'!G50)</f>
        <v>422MF</v>
      </c>
      <c r="P29" s="569">
        <f>'PL230087'!Y50</f>
        <v>72</v>
      </c>
    </row>
    <row r="30" spans="2:18" ht="15" customHeight="1" x14ac:dyDescent="0.35">
      <c r="B30" s="277"/>
      <c r="G30" s="795"/>
      <c r="H30" s="796"/>
      <c r="I30" s="796"/>
      <c r="J30" s="797"/>
      <c r="K30" s="278"/>
      <c r="L30" s="282"/>
      <c r="M30" s="572">
        <f>'PL230087'!U51</f>
        <v>28</v>
      </c>
      <c r="N30" s="252" t="str">
        <f>'PL230087'!V51</f>
        <v/>
      </c>
      <c r="O30" s="577" t="str">
        <f>IF('PL230087'!G51="",'PL230087'!F51,'PL230087'!G51)</f>
        <v/>
      </c>
      <c r="P30" s="569" t="str">
        <f>'PL230087'!Y51</f>
        <v/>
      </c>
    </row>
    <row r="31" spans="2:18" ht="15" customHeight="1" x14ac:dyDescent="0.25">
      <c r="B31" s="277"/>
      <c r="G31" s="280"/>
      <c r="H31" s="280"/>
      <c r="I31" s="280"/>
      <c r="J31" s="280"/>
      <c r="K31" s="278"/>
      <c r="M31" s="572">
        <f>'PL230087'!U52</f>
        <v>29</v>
      </c>
      <c r="N31" s="252" t="str">
        <f>'PL230087'!V52</f>
        <v/>
      </c>
      <c r="O31" s="577" t="str">
        <f>IF('PL230087'!G52="",'PL230087'!F52,'PL230087'!G52)</f>
        <v/>
      </c>
      <c r="P31" s="569" t="str">
        <f>'PL230087'!Y52</f>
        <v/>
      </c>
    </row>
    <row r="32" spans="2:18" ht="21" x14ac:dyDescent="0.35">
      <c r="B32" s="283"/>
      <c r="C32" s="798" t="s">
        <v>977</v>
      </c>
      <c r="D32" s="798"/>
      <c r="E32" s="282"/>
      <c r="F32" s="798" t="s">
        <v>978</v>
      </c>
      <c r="G32" s="798"/>
      <c r="H32" s="798"/>
      <c r="I32" s="282"/>
      <c r="J32" s="798" t="s">
        <v>979</v>
      </c>
      <c r="K32" s="799"/>
      <c r="L32" s="282"/>
      <c r="M32" s="572">
        <f>'PL230087'!U53</f>
        <v>30</v>
      </c>
      <c r="N32" s="252" t="str">
        <f>'PL230087'!V53</f>
        <v/>
      </c>
      <c r="O32" s="577" t="str">
        <f>IF('PL230087'!G53="",'PL230087'!F53,'PL230087'!G53)</f>
        <v/>
      </c>
      <c r="P32" s="569" t="str">
        <f>'PL230087'!Y53</f>
        <v/>
      </c>
    </row>
    <row r="33" spans="2:15" ht="21.75" thickBot="1" x14ac:dyDescent="0.4">
      <c r="B33" s="284"/>
      <c r="C33" s="800"/>
      <c r="D33" s="800"/>
      <c r="E33" s="285"/>
      <c r="K33" s="278"/>
      <c r="L33" s="282"/>
      <c r="O33" s="575"/>
    </row>
    <row r="34" spans="2:15" ht="19.5" customHeight="1" x14ac:dyDescent="0.35">
      <c r="B34" s="286"/>
      <c r="C34" s="803" t="str">
        <f>VLOOKUP(G27,M:P,2,FALSE)</f>
        <v>LB55L1W172R1Z55</v>
      </c>
      <c r="D34" s="804"/>
      <c r="E34" s="282"/>
      <c r="F34" s="803" t="str">
        <f>VLOOKUP(G27,M:P,3,FALSE)</f>
        <v>222PLUSMF</v>
      </c>
      <c r="G34" s="804"/>
      <c r="H34" s="804"/>
      <c r="I34" s="282"/>
      <c r="J34" s="803">
        <f>VLOOKUP(G27,M:P,4,FALSE)</f>
        <v>72</v>
      </c>
      <c r="K34" s="805"/>
      <c r="L34" s="282"/>
    </row>
    <row r="35" spans="2:15" ht="19.5" customHeight="1" x14ac:dyDescent="0.35">
      <c r="B35" s="287"/>
      <c r="C35" s="801"/>
      <c r="D35" s="801"/>
      <c r="E35" s="282"/>
      <c r="F35" s="801"/>
      <c r="G35" s="801"/>
      <c r="H35" s="801"/>
      <c r="I35" s="282"/>
      <c r="J35" s="801"/>
      <c r="K35" s="802"/>
      <c r="L35" s="282"/>
    </row>
    <row r="36" spans="2:15" ht="19.5" customHeight="1" x14ac:dyDescent="0.35">
      <c r="B36" s="287"/>
      <c r="C36" s="801"/>
      <c r="D36" s="801"/>
      <c r="E36" s="282"/>
      <c r="F36" s="801"/>
      <c r="G36" s="801"/>
      <c r="H36" s="801"/>
      <c r="I36" s="282"/>
      <c r="J36" s="801"/>
      <c r="K36" s="802"/>
    </row>
    <row r="37" spans="2:15" ht="19.5" customHeight="1" x14ac:dyDescent="0.35">
      <c r="B37" s="287"/>
      <c r="C37" s="801"/>
      <c r="D37" s="801"/>
      <c r="E37" s="282"/>
      <c r="F37" s="801"/>
      <c r="G37" s="801"/>
      <c r="H37" s="801"/>
      <c r="I37" s="282"/>
      <c r="J37" s="801"/>
      <c r="K37" s="802"/>
    </row>
    <row r="38" spans="2:15" ht="19.5" customHeight="1" x14ac:dyDescent="0.35">
      <c r="B38" s="287"/>
      <c r="C38" s="801"/>
      <c r="D38" s="801"/>
      <c r="E38" s="282"/>
      <c r="F38" s="801"/>
      <c r="G38" s="801"/>
      <c r="H38" s="801"/>
      <c r="I38" s="282"/>
      <c r="J38" s="801"/>
      <c r="K38" s="802"/>
    </row>
    <row r="39" spans="2:15" ht="19.5" customHeight="1" x14ac:dyDescent="0.35">
      <c r="B39" s="287"/>
      <c r="C39" s="804"/>
      <c r="D39" s="804"/>
      <c r="E39" s="282"/>
      <c r="F39" s="801"/>
      <c r="G39" s="801"/>
      <c r="H39" s="801"/>
      <c r="I39" s="282"/>
      <c r="J39" s="801"/>
      <c r="K39" s="802"/>
    </row>
    <row r="40" spans="2:15" ht="15" customHeight="1" x14ac:dyDescent="0.35">
      <c r="B40" s="283"/>
      <c r="C40" s="798"/>
      <c r="D40" s="798"/>
      <c r="E40" s="282"/>
      <c r="F40" s="798"/>
      <c r="G40" s="798"/>
      <c r="H40" s="798"/>
      <c r="I40" s="282"/>
      <c r="J40" s="806"/>
      <c r="K40" s="799"/>
    </row>
    <row r="41" spans="2:15" ht="15" customHeight="1" x14ac:dyDescent="0.25">
      <c r="B41" s="277"/>
      <c r="G41" s="288"/>
      <c r="J41" s="289"/>
      <c r="K41" s="278"/>
    </row>
    <row r="42" spans="2:15" ht="10.5" customHeight="1" x14ac:dyDescent="0.25">
      <c r="B42" s="277"/>
      <c r="G42" s="288"/>
      <c r="K42" s="278"/>
    </row>
    <row r="43" spans="2:15" ht="7.5" customHeight="1" x14ac:dyDescent="0.25">
      <c r="B43" s="277"/>
      <c r="G43" s="290"/>
      <c r="H43" s="290"/>
      <c r="I43" s="290"/>
      <c r="K43" s="278"/>
    </row>
    <row r="44" spans="2:15" ht="10.5" customHeight="1" x14ac:dyDescent="0.25">
      <c r="B44" s="277"/>
      <c r="G44" s="291"/>
      <c r="K44" s="278"/>
    </row>
    <row r="45" spans="2:15" ht="15" customHeight="1" x14ac:dyDescent="0.25">
      <c r="B45" s="277"/>
      <c r="G45" s="807">
        <f ca="1">G22</f>
        <v>45168.652233564811</v>
      </c>
      <c r="H45" s="807"/>
      <c r="I45" s="807"/>
      <c r="J45" s="807"/>
      <c r="K45" s="808"/>
    </row>
    <row r="46" spans="2:15" ht="15" customHeight="1" x14ac:dyDescent="0.25">
      <c r="B46" s="292"/>
      <c r="C46" s="293"/>
      <c r="D46" s="293"/>
      <c r="E46" s="293"/>
      <c r="F46" s="293"/>
      <c r="G46" s="293"/>
      <c r="H46" s="293"/>
      <c r="I46" s="293"/>
      <c r="J46" s="293"/>
      <c r="K46" s="294"/>
    </row>
    <row r="48" spans="2:15" x14ac:dyDescent="0.25">
      <c r="B48" s="271"/>
      <c r="C48" s="272"/>
      <c r="D48" s="272"/>
      <c r="E48" s="272"/>
      <c r="F48" s="272"/>
      <c r="G48" s="272"/>
      <c r="H48" s="272"/>
      <c r="I48" s="272"/>
      <c r="J48" s="272"/>
      <c r="K48" s="273"/>
    </row>
    <row r="49" spans="2:11" ht="15.75" x14ac:dyDescent="0.25">
      <c r="B49" s="277"/>
      <c r="G49" s="789" t="s">
        <v>976</v>
      </c>
      <c r="H49" s="790"/>
      <c r="I49" s="790"/>
      <c r="J49" s="791"/>
      <c r="K49" s="278"/>
    </row>
    <row r="50" spans="2:11" x14ac:dyDescent="0.25">
      <c r="B50" s="277"/>
      <c r="G50" s="792">
        <v>3</v>
      </c>
      <c r="H50" s="793"/>
      <c r="I50" s="793"/>
      <c r="J50" s="794"/>
      <c r="K50" s="278"/>
    </row>
    <row r="51" spans="2:11" x14ac:dyDescent="0.25">
      <c r="B51" s="277"/>
      <c r="G51" s="792"/>
      <c r="H51" s="793"/>
      <c r="I51" s="793"/>
      <c r="J51" s="794"/>
      <c r="K51" s="278"/>
    </row>
    <row r="52" spans="2:11" x14ac:dyDescent="0.25">
      <c r="B52" s="277"/>
      <c r="G52" s="792"/>
      <c r="H52" s="793"/>
      <c r="I52" s="793"/>
      <c r="J52" s="794"/>
      <c r="K52" s="278"/>
    </row>
    <row r="53" spans="2:11" x14ac:dyDescent="0.25">
      <c r="B53" s="277"/>
      <c r="G53" s="795"/>
      <c r="H53" s="796"/>
      <c r="I53" s="796"/>
      <c r="J53" s="797"/>
      <c r="K53" s="278"/>
    </row>
    <row r="54" spans="2:11" ht="31.5" x14ac:dyDescent="0.25">
      <c r="B54" s="277"/>
      <c r="G54" s="280"/>
      <c r="H54" s="280"/>
      <c r="I54" s="280"/>
      <c r="J54" s="280"/>
      <c r="K54" s="278"/>
    </row>
    <row r="55" spans="2:11" ht="21" x14ac:dyDescent="0.35">
      <c r="B55" s="283"/>
      <c r="C55" s="798" t="s">
        <v>977</v>
      </c>
      <c r="D55" s="798"/>
      <c r="E55" s="282"/>
      <c r="F55" s="798" t="s">
        <v>978</v>
      </c>
      <c r="G55" s="798"/>
      <c r="H55" s="798"/>
      <c r="I55" s="282"/>
      <c r="J55" s="798" t="s">
        <v>979</v>
      </c>
      <c r="K55" s="799"/>
    </row>
    <row r="56" spans="2:11" x14ac:dyDescent="0.25">
      <c r="B56" s="284"/>
      <c r="C56" s="800"/>
      <c r="D56" s="800"/>
      <c r="E56" s="285"/>
      <c r="K56" s="278"/>
    </row>
    <row r="57" spans="2:11" ht="21" x14ac:dyDescent="0.35">
      <c r="B57" s="286"/>
      <c r="C57" s="803" t="str">
        <f>VLOOKUP(G50,M:P,2,FALSE)</f>
        <v>LB55L1W172R1Z55</v>
      </c>
      <c r="D57" s="804"/>
      <c r="E57" s="282"/>
      <c r="F57" s="803" t="str">
        <f>VLOOKUP(G50,M:P,3,FALSE)</f>
        <v>222PLUSMF</v>
      </c>
      <c r="G57" s="804"/>
      <c r="H57" s="804"/>
      <c r="I57" s="282"/>
      <c r="J57" s="803">
        <f>VLOOKUP(G50,M:P,4,FALSE)</f>
        <v>72</v>
      </c>
      <c r="K57" s="805"/>
    </row>
    <row r="58" spans="2:11" ht="21" x14ac:dyDescent="0.35">
      <c r="B58" s="287"/>
      <c r="C58" s="801"/>
      <c r="D58" s="801"/>
      <c r="E58" s="282"/>
      <c r="F58" s="801"/>
      <c r="G58" s="801"/>
      <c r="H58" s="801"/>
      <c r="I58" s="282"/>
      <c r="J58" s="801"/>
      <c r="K58" s="802"/>
    </row>
    <row r="59" spans="2:11" ht="21" x14ac:dyDescent="0.35">
      <c r="B59" s="287"/>
      <c r="C59" s="801"/>
      <c r="D59" s="801"/>
      <c r="E59" s="282"/>
      <c r="F59" s="801"/>
      <c r="G59" s="801"/>
      <c r="H59" s="801"/>
      <c r="I59" s="282"/>
      <c r="J59" s="801"/>
      <c r="K59" s="802"/>
    </row>
    <row r="60" spans="2:11" ht="21" x14ac:dyDescent="0.35">
      <c r="B60" s="287"/>
      <c r="C60" s="801"/>
      <c r="D60" s="801"/>
      <c r="E60" s="282"/>
      <c r="F60" s="801"/>
      <c r="G60" s="801"/>
      <c r="H60" s="801"/>
      <c r="I60" s="282"/>
      <c r="J60" s="801"/>
      <c r="K60" s="802"/>
    </row>
    <row r="61" spans="2:11" ht="21" x14ac:dyDescent="0.35">
      <c r="B61" s="287"/>
      <c r="C61" s="801"/>
      <c r="D61" s="801"/>
      <c r="E61" s="282"/>
      <c r="F61" s="801"/>
      <c r="G61" s="801"/>
      <c r="H61" s="801"/>
      <c r="I61" s="282"/>
      <c r="J61" s="801"/>
      <c r="K61" s="802"/>
    </row>
    <row r="62" spans="2:11" ht="21" x14ac:dyDescent="0.35">
      <c r="B62" s="287"/>
      <c r="C62" s="804"/>
      <c r="D62" s="804"/>
      <c r="E62" s="282"/>
      <c r="F62" s="801"/>
      <c r="G62" s="801"/>
      <c r="H62" s="801"/>
      <c r="I62" s="282"/>
      <c r="J62" s="801"/>
      <c r="K62" s="802"/>
    </row>
    <row r="63" spans="2:11" ht="6" customHeight="1" x14ac:dyDescent="0.35">
      <c r="B63" s="283"/>
      <c r="C63" s="798"/>
      <c r="D63" s="798"/>
      <c r="E63" s="282"/>
      <c r="F63" s="798"/>
      <c r="G63" s="798"/>
      <c r="H63" s="798"/>
      <c r="I63" s="282"/>
      <c r="J63" s="806"/>
      <c r="K63" s="799"/>
    </row>
    <row r="64" spans="2:11" ht="15" customHeight="1" x14ac:dyDescent="0.25">
      <c r="B64" s="277"/>
      <c r="G64" s="288"/>
      <c r="J64" s="289"/>
      <c r="K64" s="278"/>
    </row>
    <row r="65" spans="2:11" ht="6" customHeight="1" x14ac:dyDescent="0.25">
      <c r="B65" s="277"/>
      <c r="G65" s="288"/>
      <c r="K65" s="278"/>
    </row>
    <row r="66" spans="2:11" ht="6" customHeight="1" x14ac:dyDescent="0.25">
      <c r="B66" s="277"/>
      <c r="G66" s="290"/>
      <c r="H66" s="290"/>
      <c r="I66" s="290"/>
      <c r="K66" s="278"/>
    </row>
    <row r="67" spans="2:11" ht="10.5" customHeight="1" x14ac:dyDescent="0.25">
      <c r="B67" s="277"/>
      <c r="G67" s="291"/>
      <c r="K67" s="278"/>
    </row>
    <row r="68" spans="2:11" ht="15" customHeight="1" x14ac:dyDescent="0.25">
      <c r="B68" s="277"/>
      <c r="G68" s="807">
        <f ca="1">G45</f>
        <v>45168.652233564811</v>
      </c>
      <c r="H68" s="807"/>
      <c r="I68" s="807"/>
      <c r="J68" s="807"/>
      <c r="K68" s="808"/>
    </row>
    <row r="69" spans="2:11" ht="15" customHeight="1" x14ac:dyDescent="0.25">
      <c r="B69" s="292"/>
      <c r="C69" s="293"/>
      <c r="D69" s="293"/>
      <c r="E69" s="293"/>
      <c r="F69" s="293"/>
      <c r="G69" s="293"/>
      <c r="H69" s="293"/>
      <c r="I69" s="293"/>
      <c r="J69" s="293"/>
      <c r="K69" s="294"/>
    </row>
    <row r="71" spans="2:11" x14ac:dyDescent="0.25">
      <c r="B71" s="271"/>
      <c r="C71" s="272"/>
      <c r="D71" s="272"/>
      <c r="E71" s="272"/>
      <c r="F71" s="272"/>
      <c r="G71" s="272"/>
      <c r="H71" s="272"/>
      <c r="I71" s="272"/>
      <c r="J71" s="272"/>
      <c r="K71" s="273"/>
    </row>
    <row r="72" spans="2:11" ht="15.75" x14ac:dyDescent="0.25">
      <c r="B72" s="277"/>
      <c r="G72" s="789" t="s">
        <v>976</v>
      </c>
      <c r="H72" s="790"/>
      <c r="I72" s="790"/>
      <c r="J72" s="791"/>
      <c r="K72" s="278"/>
    </row>
    <row r="73" spans="2:11" x14ac:dyDescent="0.25">
      <c r="B73" s="277"/>
      <c r="G73" s="792">
        <v>4</v>
      </c>
      <c r="H73" s="793"/>
      <c r="I73" s="793"/>
      <c r="J73" s="794"/>
      <c r="K73" s="278"/>
    </row>
    <row r="74" spans="2:11" x14ac:dyDescent="0.25">
      <c r="B74" s="277"/>
      <c r="G74" s="792"/>
      <c r="H74" s="793"/>
      <c r="I74" s="793"/>
      <c r="J74" s="794"/>
      <c r="K74" s="278"/>
    </row>
    <row r="75" spans="2:11" x14ac:dyDescent="0.25">
      <c r="B75" s="277"/>
      <c r="G75" s="792"/>
      <c r="H75" s="793"/>
      <c r="I75" s="793"/>
      <c r="J75" s="794"/>
      <c r="K75" s="278"/>
    </row>
    <row r="76" spans="2:11" x14ac:dyDescent="0.25">
      <c r="B76" s="277"/>
      <c r="G76" s="795"/>
      <c r="H76" s="796"/>
      <c r="I76" s="796"/>
      <c r="J76" s="797"/>
      <c r="K76" s="278"/>
    </row>
    <row r="77" spans="2:11" ht="31.5" x14ac:dyDescent="0.25">
      <c r="B77" s="277"/>
      <c r="G77" s="280"/>
      <c r="H77" s="280"/>
      <c r="I77" s="280"/>
      <c r="J77" s="280"/>
      <c r="K77" s="278"/>
    </row>
    <row r="78" spans="2:11" ht="21" x14ac:dyDescent="0.35">
      <c r="B78" s="283"/>
      <c r="C78" s="798" t="s">
        <v>977</v>
      </c>
      <c r="D78" s="798"/>
      <c r="E78" s="282"/>
      <c r="F78" s="798" t="s">
        <v>978</v>
      </c>
      <c r="G78" s="798"/>
      <c r="H78" s="798"/>
      <c r="I78" s="282"/>
      <c r="J78" s="798" t="s">
        <v>979</v>
      </c>
      <c r="K78" s="799"/>
    </row>
    <row r="79" spans="2:11" x14ac:dyDescent="0.25">
      <c r="B79" s="284"/>
      <c r="C79" s="800"/>
      <c r="D79" s="800"/>
      <c r="E79" s="285"/>
      <c r="K79" s="278"/>
    </row>
    <row r="80" spans="2:11" ht="21" x14ac:dyDescent="0.35">
      <c r="B80" s="286"/>
      <c r="C80" s="803" t="str">
        <f>VLOOKUP(G73,M:P,2,FALSE)</f>
        <v>LB55L1W172R1Z55</v>
      </c>
      <c r="D80" s="804"/>
      <c r="E80" s="282"/>
      <c r="F80" s="803" t="str">
        <f>VLOOKUP(G73,M:P,3,FALSE)</f>
        <v>222PLUSMF</v>
      </c>
      <c r="G80" s="804"/>
      <c r="H80" s="804"/>
      <c r="I80" s="282"/>
      <c r="J80" s="803">
        <f>VLOOKUP(G73,M:P,4,FALSE)</f>
        <v>72</v>
      </c>
      <c r="K80" s="805"/>
    </row>
    <row r="81" spans="2:11" ht="21" x14ac:dyDescent="0.35">
      <c r="B81" s="287"/>
      <c r="C81" s="801"/>
      <c r="D81" s="801"/>
      <c r="E81" s="282"/>
      <c r="F81" s="801"/>
      <c r="G81" s="801"/>
      <c r="H81" s="801"/>
      <c r="I81" s="282"/>
      <c r="J81" s="801"/>
      <c r="K81" s="802"/>
    </row>
    <row r="82" spans="2:11" ht="21" x14ac:dyDescent="0.35">
      <c r="B82" s="287"/>
      <c r="C82" s="801"/>
      <c r="D82" s="801"/>
      <c r="E82" s="282"/>
      <c r="F82" s="801"/>
      <c r="G82" s="801"/>
      <c r="H82" s="801"/>
      <c r="I82" s="282"/>
      <c r="J82" s="801"/>
      <c r="K82" s="802"/>
    </row>
    <row r="83" spans="2:11" ht="21" x14ac:dyDescent="0.35">
      <c r="B83" s="287"/>
      <c r="C83" s="801"/>
      <c r="D83" s="801"/>
      <c r="E83" s="282"/>
      <c r="F83" s="801"/>
      <c r="G83" s="801"/>
      <c r="H83" s="801"/>
      <c r="I83" s="282"/>
      <c r="J83" s="801"/>
      <c r="K83" s="802"/>
    </row>
    <row r="84" spans="2:11" ht="21" x14ac:dyDescent="0.35">
      <c r="B84" s="287"/>
      <c r="C84" s="801"/>
      <c r="D84" s="801"/>
      <c r="E84" s="282"/>
      <c r="F84" s="801"/>
      <c r="G84" s="801"/>
      <c r="H84" s="801"/>
      <c r="I84" s="282"/>
      <c r="J84" s="801"/>
      <c r="K84" s="802"/>
    </row>
    <row r="85" spans="2:11" ht="21" x14ac:dyDescent="0.35">
      <c r="B85" s="287"/>
      <c r="C85" s="804"/>
      <c r="D85" s="804"/>
      <c r="E85" s="282"/>
      <c r="F85" s="801"/>
      <c r="G85" s="801"/>
      <c r="H85" s="801"/>
      <c r="I85" s="282"/>
      <c r="J85" s="801"/>
      <c r="K85" s="802"/>
    </row>
    <row r="86" spans="2:11" ht="6" customHeight="1" x14ac:dyDescent="0.35">
      <c r="B86" s="283"/>
      <c r="C86" s="798"/>
      <c r="D86" s="798"/>
      <c r="E86" s="282"/>
      <c r="F86" s="798"/>
      <c r="G86" s="798"/>
      <c r="H86" s="798"/>
      <c r="I86" s="282"/>
      <c r="J86" s="806"/>
      <c r="K86" s="799"/>
    </row>
    <row r="87" spans="2:11" ht="9" customHeight="1" x14ac:dyDescent="0.25">
      <c r="B87" s="277"/>
      <c r="G87" s="288"/>
      <c r="J87" s="289"/>
      <c r="K87" s="278"/>
    </row>
    <row r="88" spans="2:11" ht="10.5" customHeight="1" x14ac:dyDescent="0.25">
      <c r="B88" s="277"/>
      <c r="G88" s="288"/>
      <c r="K88" s="278"/>
    </row>
    <row r="89" spans="2:11" ht="15" customHeight="1" x14ac:dyDescent="0.25">
      <c r="B89" s="277"/>
      <c r="G89" s="290"/>
      <c r="H89" s="290"/>
      <c r="I89" s="290"/>
      <c r="K89" s="278"/>
    </row>
    <row r="90" spans="2:11" ht="15" customHeight="1" x14ac:dyDescent="0.25">
      <c r="B90" s="277"/>
      <c r="G90" s="291"/>
      <c r="K90" s="278"/>
    </row>
    <row r="91" spans="2:11" x14ac:dyDescent="0.25">
      <c r="B91" s="277"/>
      <c r="G91" s="807">
        <f ca="1">G68</f>
        <v>45168.652233564811</v>
      </c>
      <c r="H91" s="807"/>
      <c r="I91" s="807"/>
      <c r="J91" s="807"/>
      <c r="K91" s="808"/>
    </row>
    <row r="92" spans="2:11" x14ac:dyDescent="0.25">
      <c r="B92" s="292"/>
      <c r="C92" s="293"/>
      <c r="D92" s="293"/>
      <c r="E92" s="293"/>
      <c r="F92" s="293"/>
      <c r="G92" s="293"/>
      <c r="H92" s="293"/>
      <c r="I92" s="293"/>
      <c r="J92" s="293"/>
      <c r="K92" s="294"/>
    </row>
    <row r="94" spans="2:11" x14ac:dyDescent="0.25">
      <c r="B94" s="271"/>
      <c r="C94" s="272"/>
      <c r="D94" s="272"/>
      <c r="E94" s="272"/>
      <c r="F94" s="272"/>
      <c r="G94" s="272"/>
      <c r="H94" s="272"/>
      <c r="I94" s="272"/>
      <c r="J94" s="272"/>
      <c r="K94" s="273"/>
    </row>
    <row r="95" spans="2:11" ht="15.75" x14ac:dyDescent="0.25">
      <c r="B95" s="277"/>
      <c r="G95" s="789" t="s">
        <v>976</v>
      </c>
      <c r="H95" s="790"/>
      <c r="I95" s="790"/>
      <c r="J95" s="791"/>
      <c r="K95" s="278"/>
    </row>
    <row r="96" spans="2:11" x14ac:dyDescent="0.25">
      <c r="B96" s="277"/>
      <c r="G96" s="792">
        <f>G73+1</f>
        <v>5</v>
      </c>
      <c r="H96" s="793"/>
      <c r="I96" s="793"/>
      <c r="J96" s="794"/>
      <c r="K96" s="278"/>
    </row>
    <row r="97" spans="2:11" x14ac:dyDescent="0.25">
      <c r="B97" s="277"/>
      <c r="G97" s="792"/>
      <c r="H97" s="793"/>
      <c r="I97" s="793"/>
      <c r="J97" s="794"/>
      <c r="K97" s="278"/>
    </row>
    <row r="98" spans="2:11" x14ac:dyDescent="0.25">
      <c r="B98" s="277"/>
      <c r="G98" s="792"/>
      <c r="H98" s="793"/>
      <c r="I98" s="793"/>
      <c r="J98" s="794"/>
      <c r="K98" s="278"/>
    </row>
    <row r="99" spans="2:11" x14ac:dyDescent="0.25">
      <c r="B99" s="277"/>
      <c r="G99" s="795"/>
      <c r="H99" s="796"/>
      <c r="I99" s="796"/>
      <c r="J99" s="797"/>
      <c r="K99" s="278"/>
    </row>
    <row r="100" spans="2:11" ht="31.5" x14ac:dyDescent="0.25">
      <c r="B100" s="277"/>
      <c r="G100" s="280"/>
      <c r="H100" s="280"/>
      <c r="I100" s="280"/>
      <c r="J100" s="280"/>
      <c r="K100" s="278"/>
    </row>
    <row r="101" spans="2:11" ht="21" x14ac:dyDescent="0.35">
      <c r="B101" s="283"/>
      <c r="C101" s="798" t="s">
        <v>977</v>
      </c>
      <c r="D101" s="798"/>
      <c r="E101" s="282"/>
      <c r="F101" s="798" t="s">
        <v>978</v>
      </c>
      <c r="G101" s="798"/>
      <c r="H101" s="798"/>
      <c r="I101" s="282"/>
      <c r="J101" s="798" t="s">
        <v>979</v>
      </c>
      <c r="K101" s="799"/>
    </row>
    <row r="102" spans="2:11" x14ac:dyDescent="0.25">
      <c r="B102" s="284"/>
      <c r="C102" s="800"/>
      <c r="D102" s="800"/>
      <c r="E102" s="285"/>
      <c r="K102" s="278"/>
    </row>
    <row r="103" spans="2:11" ht="21" x14ac:dyDescent="0.35">
      <c r="B103" s="286"/>
      <c r="C103" s="803" t="str">
        <f>VLOOKUP(G96,M:P,2,FALSE)</f>
        <v>LB66L2W172R1Z55</v>
      </c>
      <c r="D103" s="804"/>
      <c r="E103" s="282"/>
      <c r="F103" s="803" t="str">
        <f>VLOOKUP(G96,M:P,3,FALSE)</f>
        <v>426PLUSMF</v>
      </c>
      <c r="G103" s="804"/>
      <c r="H103" s="804"/>
      <c r="I103" s="282"/>
      <c r="J103" s="803">
        <f>VLOOKUP(G96,M:P,4,FALSE)</f>
        <v>63</v>
      </c>
      <c r="K103" s="805"/>
    </row>
    <row r="104" spans="2:11" ht="21" x14ac:dyDescent="0.35">
      <c r="B104" s="287"/>
      <c r="C104" s="801"/>
      <c r="D104" s="801"/>
      <c r="E104" s="282"/>
      <c r="F104" s="801"/>
      <c r="G104" s="801"/>
      <c r="H104" s="801"/>
      <c r="I104" s="282"/>
      <c r="J104" s="801"/>
      <c r="K104" s="802"/>
    </row>
    <row r="105" spans="2:11" ht="21" x14ac:dyDescent="0.35">
      <c r="B105" s="287"/>
      <c r="C105" s="801"/>
      <c r="D105" s="801"/>
      <c r="E105" s="282"/>
      <c r="F105" s="801"/>
      <c r="G105" s="801"/>
      <c r="H105" s="801"/>
      <c r="I105" s="282"/>
      <c r="J105" s="801"/>
      <c r="K105" s="802"/>
    </row>
    <row r="106" spans="2:11" ht="21" x14ac:dyDescent="0.35">
      <c r="B106" s="287"/>
      <c r="C106" s="801"/>
      <c r="D106" s="801"/>
      <c r="E106" s="282"/>
      <c r="F106" s="801"/>
      <c r="G106" s="801"/>
      <c r="H106" s="801"/>
      <c r="I106" s="282"/>
      <c r="J106" s="801"/>
      <c r="K106" s="802"/>
    </row>
    <row r="107" spans="2:11" ht="21" x14ac:dyDescent="0.35">
      <c r="B107" s="287"/>
      <c r="C107" s="801"/>
      <c r="D107" s="801"/>
      <c r="E107" s="282"/>
      <c r="F107" s="801"/>
      <c r="G107" s="801"/>
      <c r="H107" s="801"/>
      <c r="I107" s="282"/>
      <c r="J107" s="801"/>
      <c r="K107" s="802"/>
    </row>
    <row r="108" spans="2:11" ht="21" x14ac:dyDescent="0.35">
      <c r="B108" s="287"/>
      <c r="C108" s="804"/>
      <c r="D108" s="804"/>
      <c r="E108" s="282"/>
      <c r="F108" s="801"/>
      <c r="G108" s="801"/>
      <c r="H108" s="801"/>
      <c r="I108" s="282"/>
      <c r="J108" s="801"/>
      <c r="K108" s="802"/>
    </row>
    <row r="109" spans="2:11" ht="1.5" customHeight="1" x14ac:dyDescent="0.35">
      <c r="B109" s="283"/>
      <c r="C109" s="798"/>
      <c r="D109" s="798"/>
      <c r="E109" s="282"/>
      <c r="F109" s="798"/>
      <c r="G109" s="798"/>
      <c r="H109" s="798"/>
      <c r="I109" s="282"/>
      <c r="J109" s="806"/>
      <c r="K109" s="799"/>
    </row>
    <row r="110" spans="2:11" ht="15" customHeight="1" x14ac:dyDescent="0.25">
      <c r="B110" s="277"/>
      <c r="G110" s="288"/>
      <c r="J110" s="289"/>
      <c r="K110" s="278"/>
    </row>
    <row r="111" spans="2:11" ht="15" customHeight="1" x14ac:dyDescent="0.25">
      <c r="B111" s="277"/>
      <c r="G111" s="288"/>
      <c r="K111" s="278"/>
    </row>
    <row r="112" spans="2:11" ht="15" hidden="1" customHeight="1" x14ac:dyDescent="0.25">
      <c r="B112" s="277"/>
      <c r="G112" s="290"/>
      <c r="H112" s="290"/>
      <c r="I112" s="290"/>
      <c r="K112" s="278"/>
    </row>
    <row r="113" spans="2:11" ht="15" customHeight="1" x14ac:dyDescent="0.25">
      <c r="B113" s="277"/>
      <c r="G113" s="291"/>
      <c r="K113" s="278"/>
    </row>
    <row r="114" spans="2:11" x14ac:dyDescent="0.25">
      <c r="B114" s="277"/>
      <c r="G114" s="807">
        <f ca="1">G91</f>
        <v>45168.652233564811</v>
      </c>
      <c r="H114" s="807"/>
      <c r="I114" s="807"/>
      <c r="J114" s="807"/>
      <c r="K114" s="808"/>
    </row>
    <row r="115" spans="2:11" x14ac:dyDescent="0.25">
      <c r="B115" s="292"/>
      <c r="C115" s="293"/>
      <c r="D115" s="293"/>
      <c r="E115" s="293"/>
      <c r="F115" s="293"/>
      <c r="G115" s="293"/>
      <c r="H115" s="293"/>
      <c r="I115" s="293"/>
      <c r="J115" s="293"/>
      <c r="K115" s="294"/>
    </row>
    <row r="117" spans="2:11" x14ac:dyDescent="0.25">
      <c r="B117" s="271"/>
      <c r="C117" s="272"/>
      <c r="D117" s="272"/>
      <c r="E117" s="272"/>
      <c r="F117" s="272"/>
      <c r="G117" s="272"/>
      <c r="H117" s="272"/>
      <c r="I117" s="272"/>
      <c r="J117" s="272"/>
      <c r="K117" s="273"/>
    </row>
    <row r="118" spans="2:11" ht="15.75" x14ac:dyDescent="0.25">
      <c r="B118" s="277"/>
      <c r="G118" s="789" t="s">
        <v>976</v>
      </c>
      <c r="H118" s="790"/>
      <c r="I118" s="790"/>
      <c r="J118" s="791"/>
      <c r="K118" s="278"/>
    </row>
    <row r="119" spans="2:11" x14ac:dyDescent="0.25">
      <c r="B119" s="277"/>
      <c r="G119" s="792">
        <f>G96+1</f>
        <v>6</v>
      </c>
      <c r="H119" s="793"/>
      <c r="I119" s="793"/>
      <c r="J119" s="794"/>
      <c r="K119" s="278"/>
    </row>
    <row r="120" spans="2:11" x14ac:dyDescent="0.25">
      <c r="B120" s="277"/>
      <c r="G120" s="792"/>
      <c r="H120" s="793"/>
      <c r="I120" s="793"/>
      <c r="J120" s="794"/>
      <c r="K120" s="278"/>
    </row>
    <row r="121" spans="2:11" x14ac:dyDescent="0.25">
      <c r="B121" s="277"/>
      <c r="G121" s="792"/>
      <c r="H121" s="793"/>
      <c r="I121" s="793"/>
      <c r="J121" s="794"/>
      <c r="K121" s="278"/>
    </row>
    <row r="122" spans="2:11" x14ac:dyDescent="0.25">
      <c r="B122" s="277"/>
      <c r="G122" s="795"/>
      <c r="H122" s="796"/>
      <c r="I122" s="796"/>
      <c r="J122" s="797"/>
      <c r="K122" s="278"/>
    </row>
    <row r="123" spans="2:11" ht="31.5" x14ac:dyDescent="0.25">
      <c r="B123" s="277"/>
      <c r="G123" s="280"/>
      <c r="H123" s="280"/>
      <c r="I123" s="280"/>
      <c r="J123" s="280"/>
      <c r="K123" s="278"/>
    </row>
    <row r="124" spans="2:11" ht="21" x14ac:dyDescent="0.35">
      <c r="B124" s="283"/>
      <c r="C124" s="798" t="s">
        <v>977</v>
      </c>
      <c r="D124" s="798"/>
      <c r="E124" s="282"/>
      <c r="F124" s="798" t="s">
        <v>978</v>
      </c>
      <c r="G124" s="798"/>
      <c r="H124" s="798"/>
      <c r="I124" s="282"/>
      <c r="J124" s="798" t="s">
        <v>979</v>
      </c>
      <c r="K124" s="799"/>
    </row>
    <row r="125" spans="2:11" x14ac:dyDescent="0.25">
      <c r="B125" s="284"/>
      <c r="C125" s="800"/>
      <c r="D125" s="800"/>
      <c r="E125" s="285"/>
      <c r="K125" s="278"/>
    </row>
    <row r="126" spans="2:11" ht="21" x14ac:dyDescent="0.35">
      <c r="B126" s="286"/>
      <c r="C126" s="803" t="str">
        <f>VLOOKUP(G119,M:P,2,FALSE)</f>
        <v>LB66L2W172R1Z55</v>
      </c>
      <c r="D126" s="804"/>
      <c r="E126" s="282"/>
      <c r="F126" s="803" t="str">
        <f>VLOOKUP(G119,M:P,3,FALSE)</f>
        <v>426PLUSMF</v>
      </c>
      <c r="G126" s="804"/>
      <c r="H126" s="804"/>
      <c r="I126" s="282"/>
      <c r="J126" s="803">
        <f>VLOOKUP(G119,M:P,4,FALSE)</f>
        <v>63</v>
      </c>
      <c r="K126" s="805"/>
    </row>
    <row r="127" spans="2:11" ht="21" x14ac:dyDescent="0.35">
      <c r="B127" s="287"/>
      <c r="C127" s="801"/>
      <c r="D127" s="801"/>
      <c r="E127" s="282"/>
      <c r="F127" s="801"/>
      <c r="G127" s="801"/>
      <c r="H127" s="801"/>
      <c r="I127" s="282"/>
      <c r="J127" s="801"/>
      <c r="K127" s="802"/>
    </row>
    <row r="128" spans="2:11" ht="21" x14ac:dyDescent="0.35">
      <c r="B128" s="287"/>
      <c r="C128" s="801"/>
      <c r="D128" s="801"/>
      <c r="E128" s="282"/>
      <c r="F128" s="801"/>
      <c r="G128" s="801"/>
      <c r="H128" s="801"/>
      <c r="I128" s="282"/>
      <c r="J128" s="801"/>
      <c r="K128" s="802"/>
    </row>
    <row r="129" spans="2:11" ht="21" x14ac:dyDescent="0.35">
      <c r="B129" s="287"/>
      <c r="C129" s="801"/>
      <c r="D129" s="801"/>
      <c r="E129" s="282"/>
      <c r="F129" s="801"/>
      <c r="G129" s="801"/>
      <c r="H129" s="801"/>
      <c r="I129" s="282"/>
      <c r="J129" s="801"/>
      <c r="K129" s="802"/>
    </row>
    <row r="130" spans="2:11" ht="21" x14ac:dyDescent="0.35">
      <c r="B130" s="287"/>
      <c r="C130" s="801"/>
      <c r="D130" s="801"/>
      <c r="E130" s="282"/>
      <c r="F130" s="801"/>
      <c r="G130" s="801"/>
      <c r="H130" s="801"/>
      <c r="I130" s="282"/>
      <c r="J130" s="801"/>
      <c r="K130" s="802"/>
    </row>
    <row r="131" spans="2:11" ht="21" x14ac:dyDescent="0.35">
      <c r="B131" s="287"/>
      <c r="C131" s="804"/>
      <c r="D131" s="804"/>
      <c r="E131" s="282"/>
      <c r="F131" s="801"/>
      <c r="G131" s="801"/>
      <c r="H131" s="801"/>
      <c r="I131" s="282"/>
      <c r="J131" s="801"/>
      <c r="K131" s="802"/>
    </row>
    <row r="132" spans="2:11" ht="21" hidden="1" x14ac:dyDescent="0.35">
      <c r="B132" s="283"/>
      <c r="C132" s="798"/>
      <c r="D132" s="798"/>
      <c r="E132" s="282"/>
      <c r="F132" s="798"/>
      <c r="G132" s="798"/>
      <c r="H132" s="798"/>
      <c r="I132" s="282"/>
      <c r="J132" s="806"/>
      <c r="K132" s="799"/>
    </row>
    <row r="133" spans="2:11" ht="15" customHeight="1" x14ac:dyDescent="0.25">
      <c r="B133" s="277"/>
      <c r="G133" s="288"/>
      <c r="J133" s="289"/>
      <c r="K133" s="278"/>
    </row>
    <row r="134" spans="2:11" ht="15" hidden="1" customHeight="1" x14ac:dyDescent="0.25">
      <c r="B134" s="277"/>
      <c r="G134" s="288"/>
      <c r="K134" s="278"/>
    </row>
    <row r="135" spans="2:11" ht="7.5" hidden="1" customHeight="1" x14ac:dyDescent="0.25">
      <c r="B135" s="277"/>
      <c r="G135" s="290"/>
      <c r="H135" s="290"/>
      <c r="I135" s="290"/>
      <c r="K135" s="278"/>
    </row>
    <row r="136" spans="2:11" ht="15" customHeight="1" x14ac:dyDescent="0.25">
      <c r="B136" s="277"/>
      <c r="G136" s="291"/>
      <c r="K136" s="278"/>
    </row>
    <row r="137" spans="2:11" x14ac:dyDescent="0.25">
      <c r="B137" s="277"/>
      <c r="G137" s="807">
        <f ca="1">G114</f>
        <v>45168.652233564811</v>
      </c>
      <c r="H137" s="807"/>
      <c r="I137" s="807"/>
      <c r="J137" s="807"/>
      <c r="K137" s="808"/>
    </row>
    <row r="138" spans="2:11" x14ac:dyDescent="0.25">
      <c r="B138" s="292"/>
      <c r="C138" s="293"/>
      <c r="D138" s="293"/>
      <c r="E138" s="293"/>
      <c r="F138" s="293"/>
      <c r="G138" s="293"/>
      <c r="H138" s="293"/>
      <c r="I138" s="293"/>
      <c r="J138" s="293"/>
      <c r="K138" s="294"/>
    </row>
    <row r="140" spans="2:11" x14ac:dyDescent="0.25">
      <c r="B140" s="271"/>
      <c r="C140" s="272"/>
      <c r="D140" s="272"/>
      <c r="E140" s="272"/>
      <c r="F140" s="272"/>
      <c r="G140" s="272"/>
      <c r="H140" s="272"/>
      <c r="I140" s="272"/>
      <c r="J140" s="272"/>
      <c r="K140" s="273"/>
    </row>
    <row r="141" spans="2:11" ht="15.75" x14ac:dyDescent="0.25">
      <c r="B141" s="277"/>
      <c r="G141" s="789" t="s">
        <v>976</v>
      </c>
      <c r="H141" s="790"/>
      <c r="I141" s="790"/>
      <c r="J141" s="791"/>
      <c r="K141" s="278"/>
    </row>
    <row r="142" spans="2:11" ht="15" customHeight="1" x14ac:dyDescent="0.25">
      <c r="B142" s="277"/>
      <c r="G142" s="792">
        <f>G119+1</f>
        <v>7</v>
      </c>
      <c r="H142" s="793"/>
      <c r="I142" s="793"/>
      <c r="J142" s="794"/>
      <c r="K142" s="278"/>
    </row>
    <row r="143" spans="2:11" ht="15" customHeight="1" x14ac:dyDescent="0.25">
      <c r="B143" s="277"/>
      <c r="G143" s="792"/>
      <c r="H143" s="793"/>
      <c r="I143" s="793"/>
      <c r="J143" s="794"/>
      <c r="K143" s="278"/>
    </row>
    <row r="144" spans="2:11" ht="15" customHeight="1" x14ac:dyDescent="0.25">
      <c r="B144" s="277"/>
      <c r="G144" s="792"/>
      <c r="H144" s="793"/>
      <c r="I144" s="793"/>
      <c r="J144" s="794"/>
      <c r="K144" s="278"/>
    </row>
    <row r="145" spans="2:11" ht="15" customHeight="1" x14ac:dyDescent="0.25">
      <c r="B145" s="277"/>
      <c r="G145" s="795"/>
      <c r="H145" s="796"/>
      <c r="I145" s="796"/>
      <c r="J145" s="797"/>
      <c r="K145" s="278"/>
    </row>
    <row r="146" spans="2:11" ht="31.5" x14ac:dyDescent="0.25">
      <c r="B146" s="277"/>
      <c r="G146" s="280"/>
      <c r="H146" s="280"/>
      <c r="I146" s="280"/>
      <c r="J146" s="280"/>
      <c r="K146" s="278"/>
    </row>
    <row r="147" spans="2:11" ht="21" x14ac:dyDescent="0.35">
      <c r="B147" s="283"/>
      <c r="C147" s="798" t="s">
        <v>977</v>
      </c>
      <c r="D147" s="798"/>
      <c r="E147" s="282"/>
      <c r="F147" s="798" t="s">
        <v>978</v>
      </c>
      <c r="G147" s="798"/>
      <c r="H147" s="798"/>
      <c r="I147" s="282"/>
      <c r="J147" s="798" t="s">
        <v>979</v>
      </c>
      <c r="K147" s="799"/>
    </row>
    <row r="148" spans="2:11" x14ac:dyDescent="0.25">
      <c r="B148" s="284"/>
      <c r="C148" s="800"/>
      <c r="D148" s="800"/>
      <c r="E148" s="285"/>
      <c r="K148" s="278"/>
    </row>
    <row r="149" spans="2:11" ht="21" x14ac:dyDescent="0.35">
      <c r="B149" s="286"/>
      <c r="C149" s="803" t="str">
        <f>VLOOKUP(G142,M:P,2,FALSE)</f>
        <v>LB66L2W172R1Z55</v>
      </c>
      <c r="D149" s="804"/>
      <c r="E149" s="282"/>
      <c r="F149" s="803" t="str">
        <f>VLOOKUP(G142,M:P,3,FALSE)</f>
        <v>426PLUSMF</v>
      </c>
      <c r="G149" s="804"/>
      <c r="H149" s="804"/>
      <c r="I149" s="282"/>
      <c r="J149" s="803">
        <f>VLOOKUP(G142,M:P,4,FALSE)</f>
        <v>63</v>
      </c>
      <c r="K149" s="805"/>
    </row>
    <row r="150" spans="2:11" ht="21" x14ac:dyDescent="0.35">
      <c r="B150" s="287"/>
      <c r="C150" s="801"/>
      <c r="D150" s="801"/>
      <c r="E150" s="282"/>
      <c r="F150" s="801"/>
      <c r="G150" s="801"/>
      <c r="H150" s="801"/>
      <c r="I150" s="282"/>
      <c r="J150" s="801"/>
      <c r="K150" s="802"/>
    </row>
    <row r="151" spans="2:11" ht="21" x14ac:dyDescent="0.35">
      <c r="B151" s="287"/>
      <c r="C151" s="801"/>
      <c r="D151" s="801"/>
      <c r="E151" s="282"/>
      <c r="F151" s="801"/>
      <c r="G151" s="801"/>
      <c r="H151" s="801"/>
      <c r="I151" s="282"/>
      <c r="J151" s="801"/>
      <c r="K151" s="802"/>
    </row>
    <row r="152" spans="2:11" ht="21" x14ac:dyDescent="0.35">
      <c r="B152" s="287"/>
      <c r="C152" s="801"/>
      <c r="D152" s="801"/>
      <c r="E152" s="282"/>
      <c r="F152" s="801"/>
      <c r="G152" s="801"/>
      <c r="H152" s="801"/>
      <c r="I152" s="282"/>
      <c r="J152" s="801"/>
      <c r="K152" s="802"/>
    </row>
    <row r="153" spans="2:11" ht="21" x14ac:dyDescent="0.35">
      <c r="B153" s="287"/>
      <c r="C153" s="801"/>
      <c r="D153" s="801"/>
      <c r="E153" s="282"/>
      <c r="F153" s="801"/>
      <c r="G153" s="801"/>
      <c r="H153" s="801"/>
      <c r="I153" s="282"/>
      <c r="J153" s="801"/>
      <c r="K153" s="802"/>
    </row>
    <row r="154" spans="2:11" ht="21" x14ac:dyDescent="0.35">
      <c r="B154" s="287"/>
      <c r="C154" s="804"/>
      <c r="D154" s="804"/>
      <c r="E154" s="282"/>
      <c r="F154" s="801"/>
      <c r="G154" s="801"/>
      <c r="H154" s="801"/>
      <c r="I154" s="282"/>
      <c r="J154" s="801"/>
      <c r="K154" s="802"/>
    </row>
    <row r="155" spans="2:11" ht="21" hidden="1" x14ac:dyDescent="0.35">
      <c r="B155" s="283"/>
      <c r="C155" s="798"/>
      <c r="D155" s="798"/>
      <c r="E155" s="282"/>
      <c r="F155" s="798"/>
      <c r="G155" s="798"/>
      <c r="H155" s="798"/>
      <c r="I155" s="282"/>
      <c r="J155" s="806"/>
      <c r="K155" s="799"/>
    </row>
    <row r="156" spans="2:11" ht="15" hidden="1" customHeight="1" x14ac:dyDescent="0.25">
      <c r="B156" s="277"/>
      <c r="G156" s="288"/>
      <c r="J156" s="289"/>
      <c r="K156" s="278"/>
    </row>
    <row r="157" spans="2:11" ht="15" customHeight="1" x14ac:dyDescent="0.25">
      <c r="B157" s="277"/>
      <c r="G157" s="288"/>
      <c r="K157" s="278"/>
    </row>
    <row r="158" spans="2:11" ht="15" customHeight="1" x14ac:dyDescent="0.25">
      <c r="B158" s="277"/>
      <c r="G158" s="290"/>
      <c r="H158" s="290"/>
      <c r="I158" s="290"/>
      <c r="K158" s="278"/>
    </row>
    <row r="159" spans="2:11" ht="15" customHeight="1" x14ac:dyDescent="0.25">
      <c r="B159" s="277"/>
      <c r="G159" s="291"/>
      <c r="K159" s="278"/>
    </row>
    <row r="160" spans="2:11" x14ac:dyDescent="0.25">
      <c r="B160" s="277"/>
      <c r="G160" s="807">
        <f ca="1">G137</f>
        <v>45168.652233564811</v>
      </c>
      <c r="H160" s="807"/>
      <c r="I160" s="807"/>
      <c r="J160" s="807"/>
      <c r="K160" s="808"/>
    </row>
    <row r="161" spans="2:11" x14ac:dyDescent="0.25">
      <c r="B161" s="292"/>
      <c r="C161" s="293"/>
      <c r="D161" s="293"/>
      <c r="E161" s="293"/>
      <c r="F161" s="293"/>
      <c r="G161" s="293"/>
      <c r="H161" s="293"/>
      <c r="I161" s="293"/>
      <c r="J161" s="293"/>
      <c r="K161" s="294"/>
    </row>
    <row r="163" spans="2:11" x14ac:dyDescent="0.25">
      <c r="B163" s="271"/>
      <c r="C163" s="272"/>
      <c r="D163" s="272"/>
      <c r="E163" s="272"/>
      <c r="F163" s="272"/>
      <c r="G163" s="272"/>
      <c r="H163" s="272"/>
      <c r="I163" s="272"/>
      <c r="J163" s="272"/>
      <c r="K163" s="273"/>
    </row>
    <row r="164" spans="2:11" ht="15.75" x14ac:dyDescent="0.25">
      <c r="B164" s="277"/>
      <c r="G164" s="789" t="s">
        <v>976</v>
      </c>
      <c r="H164" s="790"/>
      <c r="I164" s="790"/>
      <c r="J164" s="791"/>
      <c r="K164" s="278"/>
    </row>
    <row r="165" spans="2:11" ht="15" customHeight="1" x14ac:dyDescent="0.25">
      <c r="B165" s="277"/>
      <c r="G165" s="792">
        <f>G142+1</f>
        <v>8</v>
      </c>
      <c r="H165" s="793"/>
      <c r="I165" s="793"/>
      <c r="J165" s="794"/>
      <c r="K165" s="278"/>
    </row>
    <row r="166" spans="2:11" ht="15" customHeight="1" x14ac:dyDescent="0.25">
      <c r="B166" s="277"/>
      <c r="G166" s="792"/>
      <c r="H166" s="793"/>
      <c r="I166" s="793"/>
      <c r="J166" s="794"/>
      <c r="K166" s="278"/>
    </row>
    <row r="167" spans="2:11" ht="15" customHeight="1" x14ac:dyDescent="0.25">
      <c r="B167" s="277"/>
      <c r="G167" s="792"/>
      <c r="H167" s="793"/>
      <c r="I167" s="793"/>
      <c r="J167" s="794"/>
      <c r="K167" s="278"/>
    </row>
    <row r="168" spans="2:11" ht="15" customHeight="1" x14ac:dyDescent="0.25">
      <c r="B168" s="277"/>
      <c r="G168" s="795"/>
      <c r="H168" s="796"/>
      <c r="I168" s="796"/>
      <c r="J168" s="797"/>
      <c r="K168" s="278"/>
    </row>
    <row r="169" spans="2:11" ht="31.5" x14ac:dyDescent="0.25">
      <c r="B169" s="277"/>
      <c r="G169" s="280"/>
      <c r="H169" s="280"/>
      <c r="I169" s="280"/>
      <c r="J169" s="280"/>
      <c r="K169" s="278"/>
    </row>
    <row r="170" spans="2:11" ht="21" x14ac:dyDescent="0.35">
      <c r="B170" s="283"/>
      <c r="C170" s="798" t="s">
        <v>977</v>
      </c>
      <c r="D170" s="798"/>
      <c r="E170" s="282"/>
      <c r="F170" s="798" t="s">
        <v>978</v>
      </c>
      <c r="G170" s="798"/>
      <c r="H170" s="798"/>
      <c r="I170" s="282"/>
      <c r="J170" s="798" t="s">
        <v>979</v>
      </c>
      <c r="K170" s="799"/>
    </row>
    <row r="171" spans="2:11" x14ac:dyDescent="0.25">
      <c r="B171" s="284"/>
      <c r="C171" s="800"/>
      <c r="D171" s="800"/>
      <c r="E171" s="285"/>
      <c r="K171" s="278"/>
    </row>
    <row r="172" spans="2:11" ht="21" x14ac:dyDescent="0.35">
      <c r="B172" s="286"/>
      <c r="C172" s="803" t="str">
        <f>VLOOKUP(G165,M:P,2,FALSE)</f>
        <v>LB66L2W172R1Z55</v>
      </c>
      <c r="D172" s="804"/>
      <c r="E172" s="282"/>
      <c r="F172" s="803" t="str">
        <f>VLOOKUP(G165,M:P,3,FALSE)</f>
        <v>426PLUSMF</v>
      </c>
      <c r="G172" s="804"/>
      <c r="H172" s="804"/>
      <c r="I172" s="282"/>
      <c r="J172" s="803">
        <f>VLOOKUP(G165,M:P,4,FALSE)</f>
        <v>63</v>
      </c>
      <c r="K172" s="805"/>
    </row>
    <row r="173" spans="2:11" ht="21" x14ac:dyDescent="0.35">
      <c r="B173" s="287"/>
      <c r="C173" s="801"/>
      <c r="D173" s="801"/>
      <c r="E173" s="282"/>
      <c r="F173" s="801"/>
      <c r="G173" s="801"/>
      <c r="H173" s="801"/>
      <c r="I173" s="282"/>
      <c r="J173" s="801"/>
      <c r="K173" s="802"/>
    </row>
    <row r="174" spans="2:11" ht="21" x14ac:dyDescent="0.35">
      <c r="B174" s="287"/>
      <c r="C174" s="801"/>
      <c r="D174" s="801"/>
      <c r="E174" s="282"/>
      <c r="F174" s="801"/>
      <c r="G174" s="801"/>
      <c r="H174" s="801"/>
      <c r="I174" s="282"/>
      <c r="J174" s="801"/>
      <c r="K174" s="802"/>
    </row>
    <row r="175" spans="2:11" ht="21" x14ac:dyDescent="0.35">
      <c r="B175" s="287"/>
      <c r="C175" s="801"/>
      <c r="D175" s="801"/>
      <c r="E175" s="282"/>
      <c r="F175" s="801"/>
      <c r="G175" s="801"/>
      <c r="H175" s="801"/>
      <c r="I175" s="282"/>
      <c r="J175" s="801"/>
      <c r="K175" s="802"/>
    </row>
    <row r="176" spans="2:11" ht="21" x14ac:dyDescent="0.35">
      <c r="B176" s="287"/>
      <c r="C176" s="801"/>
      <c r="D176" s="801"/>
      <c r="E176" s="282"/>
      <c r="F176" s="801"/>
      <c r="G176" s="801"/>
      <c r="H176" s="801"/>
      <c r="I176" s="282"/>
      <c r="J176" s="801"/>
      <c r="K176" s="802"/>
    </row>
    <row r="177" spans="2:11" ht="21" x14ac:dyDescent="0.35">
      <c r="B177" s="287"/>
      <c r="C177" s="804"/>
      <c r="D177" s="804"/>
      <c r="E177" s="282"/>
      <c r="F177" s="801"/>
      <c r="G177" s="801"/>
      <c r="H177" s="801"/>
      <c r="I177" s="282"/>
      <c r="J177" s="801"/>
      <c r="K177" s="802"/>
    </row>
    <row r="178" spans="2:11" ht="21" hidden="1" x14ac:dyDescent="0.35">
      <c r="B178" s="283"/>
      <c r="C178" s="798"/>
      <c r="D178" s="798"/>
      <c r="E178" s="282"/>
      <c r="F178" s="798"/>
      <c r="G178" s="798"/>
      <c r="H178" s="798"/>
      <c r="I178" s="282"/>
      <c r="J178" s="806"/>
      <c r="K178" s="799"/>
    </row>
    <row r="179" spans="2:11" ht="15" hidden="1" customHeight="1" x14ac:dyDescent="0.25">
      <c r="B179" s="277"/>
      <c r="G179" s="288"/>
      <c r="J179" s="289"/>
      <c r="K179" s="278"/>
    </row>
    <row r="180" spans="2:11" ht="22.5" customHeight="1" x14ac:dyDescent="0.25">
      <c r="B180" s="277"/>
      <c r="G180" s="288"/>
      <c r="K180" s="278"/>
    </row>
    <row r="181" spans="2:11" ht="15" customHeight="1" x14ac:dyDescent="0.25">
      <c r="B181" s="277"/>
      <c r="G181" s="290"/>
      <c r="H181" s="290"/>
      <c r="I181" s="290"/>
      <c r="K181" s="278"/>
    </row>
    <row r="182" spans="2:11" ht="15" customHeight="1" x14ac:dyDescent="0.25">
      <c r="B182" s="277"/>
      <c r="G182" s="291"/>
      <c r="K182" s="278"/>
    </row>
    <row r="183" spans="2:11" x14ac:dyDescent="0.25">
      <c r="B183" s="277"/>
      <c r="G183" s="807">
        <f ca="1">G160</f>
        <v>45168.652233564811</v>
      </c>
      <c r="H183" s="807"/>
      <c r="I183" s="807"/>
      <c r="J183" s="807"/>
      <c r="K183" s="808"/>
    </row>
    <row r="184" spans="2:11" x14ac:dyDescent="0.25">
      <c r="B184" s="292"/>
      <c r="C184" s="293"/>
      <c r="D184" s="293"/>
      <c r="E184" s="293"/>
      <c r="F184" s="293"/>
      <c r="G184" s="293"/>
      <c r="H184" s="293"/>
      <c r="I184" s="293"/>
      <c r="J184" s="293"/>
      <c r="K184" s="294"/>
    </row>
    <row r="186" spans="2:11" x14ac:dyDescent="0.25">
      <c r="B186" s="271"/>
      <c r="C186" s="272"/>
      <c r="D186" s="272"/>
      <c r="E186" s="272"/>
      <c r="F186" s="272"/>
      <c r="G186" s="272"/>
      <c r="H186" s="272"/>
      <c r="I186" s="272"/>
      <c r="J186" s="272"/>
      <c r="K186" s="273"/>
    </row>
    <row r="187" spans="2:11" ht="15.75" x14ac:dyDescent="0.25">
      <c r="B187" s="277"/>
      <c r="G187" s="789" t="s">
        <v>976</v>
      </c>
      <c r="H187" s="790"/>
      <c r="I187" s="790"/>
      <c r="J187" s="791"/>
      <c r="K187" s="278"/>
    </row>
    <row r="188" spans="2:11" ht="15" customHeight="1" x14ac:dyDescent="0.25">
      <c r="B188" s="277"/>
      <c r="G188" s="792">
        <f>G165+1</f>
        <v>9</v>
      </c>
      <c r="H188" s="793"/>
      <c r="I188" s="793"/>
      <c r="J188" s="794"/>
      <c r="K188" s="278"/>
    </row>
    <row r="189" spans="2:11" ht="15" customHeight="1" x14ac:dyDescent="0.25">
      <c r="B189" s="277"/>
      <c r="G189" s="792"/>
      <c r="H189" s="793"/>
      <c r="I189" s="793"/>
      <c r="J189" s="794"/>
      <c r="K189" s="278"/>
    </row>
    <row r="190" spans="2:11" ht="15" customHeight="1" x14ac:dyDescent="0.25">
      <c r="B190" s="277"/>
      <c r="G190" s="792"/>
      <c r="H190" s="793"/>
      <c r="I190" s="793"/>
      <c r="J190" s="794"/>
      <c r="K190" s="278"/>
    </row>
    <row r="191" spans="2:11" ht="15" customHeight="1" x14ac:dyDescent="0.25">
      <c r="B191" s="277"/>
      <c r="G191" s="795"/>
      <c r="H191" s="796"/>
      <c r="I191" s="796"/>
      <c r="J191" s="797"/>
      <c r="K191" s="278"/>
    </row>
    <row r="192" spans="2:11" ht="31.5" x14ac:dyDescent="0.25">
      <c r="B192" s="277"/>
      <c r="G192" s="280"/>
      <c r="H192" s="280"/>
      <c r="I192" s="280"/>
      <c r="J192" s="280"/>
      <c r="K192" s="278"/>
    </row>
    <row r="193" spans="2:11" ht="21" x14ac:dyDescent="0.35">
      <c r="B193" s="283"/>
      <c r="C193" s="798" t="s">
        <v>977</v>
      </c>
      <c r="D193" s="798"/>
      <c r="E193" s="282"/>
      <c r="F193" s="798" t="s">
        <v>978</v>
      </c>
      <c r="G193" s="798"/>
      <c r="H193" s="798"/>
      <c r="I193" s="282"/>
      <c r="J193" s="798" t="s">
        <v>979</v>
      </c>
      <c r="K193" s="799"/>
    </row>
    <row r="194" spans="2:11" x14ac:dyDescent="0.25">
      <c r="B194" s="284"/>
      <c r="C194" s="800"/>
      <c r="D194" s="800"/>
      <c r="E194" s="285"/>
      <c r="K194" s="278"/>
    </row>
    <row r="195" spans="2:11" ht="21" x14ac:dyDescent="0.35">
      <c r="B195" s="286"/>
      <c r="C195" s="803" t="str">
        <f>VLOOKUP(G188,M:P,2,FALSE)</f>
        <v>LB56B2W172R1Z44</v>
      </c>
      <c r="D195" s="804"/>
      <c r="E195" s="282"/>
      <c r="F195" s="803" t="str">
        <f>VLOOKUP(G188,M:P,3,FALSE)</f>
        <v>600MF</v>
      </c>
      <c r="G195" s="804"/>
      <c r="H195" s="804"/>
      <c r="I195" s="282"/>
      <c r="J195" s="803">
        <f>VLOOKUP(G188,M:P,4,FALSE)</f>
        <v>63</v>
      </c>
      <c r="K195" s="805"/>
    </row>
    <row r="196" spans="2:11" ht="21" x14ac:dyDescent="0.35">
      <c r="B196" s="287"/>
      <c r="C196" s="801"/>
      <c r="D196" s="801"/>
      <c r="E196" s="282"/>
      <c r="F196" s="801"/>
      <c r="G196" s="801"/>
      <c r="H196" s="801"/>
      <c r="I196" s="282"/>
      <c r="J196" s="801"/>
      <c r="K196" s="802"/>
    </row>
    <row r="197" spans="2:11" ht="21" x14ac:dyDescent="0.35">
      <c r="B197" s="287"/>
      <c r="C197" s="801"/>
      <c r="D197" s="801"/>
      <c r="E197" s="282"/>
      <c r="F197" s="801"/>
      <c r="G197" s="801"/>
      <c r="H197" s="801"/>
      <c r="I197" s="282"/>
      <c r="J197" s="801"/>
      <c r="K197" s="802"/>
    </row>
    <row r="198" spans="2:11" ht="21" x14ac:dyDescent="0.35">
      <c r="B198" s="287"/>
      <c r="C198" s="801"/>
      <c r="D198" s="801"/>
      <c r="E198" s="282"/>
      <c r="F198" s="801"/>
      <c r="G198" s="801"/>
      <c r="H198" s="801"/>
      <c r="I198" s="282"/>
      <c r="J198" s="801"/>
      <c r="K198" s="802"/>
    </row>
    <row r="199" spans="2:11" ht="21" x14ac:dyDescent="0.35">
      <c r="B199" s="287"/>
      <c r="C199" s="801"/>
      <c r="D199" s="801"/>
      <c r="E199" s="282"/>
      <c r="F199" s="801"/>
      <c r="G199" s="801"/>
      <c r="H199" s="801"/>
      <c r="I199" s="282"/>
      <c r="J199" s="801"/>
      <c r="K199" s="802"/>
    </row>
    <row r="200" spans="2:11" ht="21" x14ac:dyDescent="0.35">
      <c r="B200" s="287"/>
      <c r="C200" s="804"/>
      <c r="D200" s="804"/>
      <c r="E200" s="282"/>
      <c r="F200" s="801"/>
      <c r="G200" s="801"/>
      <c r="H200" s="801"/>
      <c r="I200" s="282"/>
      <c r="J200" s="801"/>
      <c r="K200" s="802"/>
    </row>
    <row r="201" spans="2:11" ht="21" hidden="1" x14ac:dyDescent="0.35">
      <c r="B201" s="283"/>
      <c r="C201" s="798"/>
      <c r="D201" s="798"/>
      <c r="E201" s="282"/>
      <c r="F201" s="798"/>
      <c r="G201" s="798"/>
      <c r="H201" s="798"/>
      <c r="I201" s="282"/>
      <c r="J201" s="806"/>
      <c r="K201" s="799"/>
    </row>
    <row r="202" spans="2:11" ht="15" hidden="1" customHeight="1" x14ac:dyDescent="0.25">
      <c r="B202" s="277"/>
      <c r="G202" s="288"/>
      <c r="J202" s="289"/>
      <c r="K202" s="278"/>
    </row>
    <row r="203" spans="2:11" ht="15" customHeight="1" x14ac:dyDescent="0.25">
      <c r="B203" s="277"/>
      <c r="G203" s="288"/>
      <c r="K203" s="278"/>
    </row>
    <row r="204" spans="2:11" ht="15" customHeight="1" x14ac:dyDescent="0.25">
      <c r="B204" s="277"/>
      <c r="G204" s="290"/>
      <c r="H204" s="290"/>
      <c r="I204" s="290"/>
      <c r="K204" s="278"/>
    </row>
    <row r="205" spans="2:11" ht="15" customHeight="1" x14ac:dyDescent="0.25">
      <c r="B205" s="277"/>
      <c r="G205" s="291"/>
      <c r="K205" s="278"/>
    </row>
    <row r="206" spans="2:11" x14ac:dyDescent="0.25">
      <c r="B206" s="277"/>
      <c r="G206" s="807">
        <f ca="1">G183</f>
        <v>45168.652233564811</v>
      </c>
      <c r="H206" s="807"/>
      <c r="I206" s="807"/>
      <c r="J206" s="807"/>
      <c r="K206" s="808"/>
    </row>
    <row r="207" spans="2:11" x14ac:dyDescent="0.25">
      <c r="B207" s="292"/>
      <c r="C207" s="293"/>
      <c r="D207" s="293"/>
      <c r="E207" s="293"/>
      <c r="F207" s="293"/>
      <c r="G207" s="293"/>
      <c r="H207" s="293"/>
      <c r="I207" s="293"/>
      <c r="J207" s="293"/>
      <c r="K207" s="294"/>
    </row>
    <row r="209" spans="2:11" x14ac:dyDescent="0.25">
      <c r="B209" s="271"/>
      <c r="C209" s="272"/>
      <c r="D209" s="272"/>
      <c r="E209" s="272"/>
      <c r="F209" s="272"/>
      <c r="G209" s="272"/>
      <c r="H209" s="272"/>
      <c r="I209" s="272"/>
      <c r="J209" s="272"/>
      <c r="K209" s="273"/>
    </row>
    <row r="210" spans="2:11" ht="15.75" x14ac:dyDescent="0.25">
      <c r="B210" s="277"/>
      <c r="G210" s="789" t="s">
        <v>976</v>
      </c>
      <c r="H210" s="790"/>
      <c r="I210" s="790"/>
      <c r="J210" s="791"/>
      <c r="K210" s="278"/>
    </row>
    <row r="211" spans="2:11" ht="15" customHeight="1" x14ac:dyDescent="0.25">
      <c r="B211" s="277"/>
      <c r="G211" s="792">
        <f>G188+1</f>
        <v>10</v>
      </c>
      <c r="H211" s="793"/>
      <c r="I211" s="793"/>
      <c r="J211" s="794"/>
      <c r="K211" s="278"/>
    </row>
    <row r="212" spans="2:11" ht="15" customHeight="1" x14ac:dyDescent="0.25">
      <c r="B212" s="277"/>
      <c r="G212" s="792"/>
      <c r="H212" s="793"/>
      <c r="I212" s="793"/>
      <c r="J212" s="794"/>
      <c r="K212" s="278"/>
    </row>
    <row r="213" spans="2:11" ht="15" customHeight="1" x14ac:dyDescent="0.25">
      <c r="B213" s="277"/>
      <c r="G213" s="792"/>
      <c r="H213" s="793"/>
      <c r="I213" s="793"/>
      <c r="J213" s="794"/>
      <c r="K213" s="278"/>
    </row>
    <row r="214" spans="2:11" ht="15" customHeight="1" x14ac:dyDescent="0.25">
      <c r="B214" s="277"/>
      <c r="G214" s="795"/>
      <c r="H214" s="796"/>
      <c r="I214" s="796"/>
      <c r="J214" s="797"/>
      <c r="K214" s="278"/>
    </row>
    <row r="215" spans="2:11" ht="31.5" x14ac:dyDescent="0.25">
      <c r="B215" s="277"/>
      <c r="G215" s="280"/>
      <c r="H215" s="280"/>
      <c r="I215" s="280"/>
      <c r="J215" s="280"/>
      <c r="K215" s="278"/>
    </row>
    <row r="216" spans="2:11" ht="21" x14ac:dyDescent="0.35">
      <c r="B216" s="283"/>
      <c r="C216" s="798" t="s">
        <v>977</v>
      </c>
      <c r="D216" s="798"/>
      <c r="E216" s="282"/>
      <c r="F216" s="798" t="s">
        <v>978</v>
      </c>
      <c r="G216" s="798"/>
      <c r="H216" s="798"/>
      <c r="I216" s="282"/>
      <c r="J216" s="798" t="s">
        <v>979</v>
      </c>
      <c r="K216" s="799"/>
    </row>
    <row r="217" spans="2:11" x14ac:dyDescent="0.25">
      <c r="B217" s="284"/>
      <c r="C217" s="800"/>
      <c r="D217" s="800"/>
      <c r="E217" s="285"/>
      <c r="K217" s="278"/>
    </row>
    <row r="218" spans="2:11" ht="21" x14ac:dyDescent="0.35">
      <c r="B218" s="286"/>
      <c r="C218" s="803" t="str">
        <f>VLOOKUP(G211,M:P,2,FALSE)</f>
        <v>LB56B2W172R1Z44</v>
      </c>
      <c r="D218" s="804"/>
      <c r="E218" s="282"/>
      <c r="F218" s="803" t="str">
        <f>VLOOKUP(G211,M:P,3,FALSE)</f>
        <v>600MF</v>
      </c>
      <c r="G218" s="804"/>
      <c r="H218" s="804"/>
      <c r="I218" s="282"/>
      <c r="J218" s="803">
        <f>VLOOKUP(G211,M:P,4,FALSE)</f>
        <v>63</v>
      </c>
      <c r="K218" s="805"/>
    </row>
    <row r="219" spans="2:11" ht="21" x14ac:dyDescent="0.35">
      <c r="B219" s="287"/>
      <c r="C219" s="801"/>
      <c r="D219" s="801"/>
      <c r="E219" s="282"/>
      <c r="F219" s="801"/>
      <c r="G219" s="801"/>
      <c r="H219" s="801"/>
      <c r="I219" s="282"/>
      <c r="J219" s="801"/>
      <c r="K219" s="802"/>
    </row>
    <row r="220" spans="2:11" ht="21" x14ac:dyDescent="0.35">
      <c r="B220" s="287"/>
      <c r="C220" s="801"/>
      <c r="D220" s="801"/>
      <c r="E220" s="282"/>
      <c r="F220" s="801"/>
      <c r="G220" s="801"/>
      <c r="H220" s="801"/>
      <c r="I220" s="282"/>
      <c r="J220" s="801"/>
      <c r="K220" s="802"/>
    </row>
    <row r="221" spans="2:11" ht="21" x14ac:dyDescent="0.35">
      <c r="B221" s="287"/>
      <c r="C221" s="801"/>
      <c r="D221" s="801"/>
      <c r="E221" s="282"/>
      <c r="F221" s="801"/>
      <c r="G221" s="801"/>
      <c r="H221" s="801"/>
      <c r="I221" s="282"/>
      <c r="J221" s="801"/>
      <c r="K221" s="802"/>
    </row>
    <row r="222" spans="2:11" ht="21" x14ac:dyDescent="0.35">
      <c r="B222" s="287"/>
      <c r="C222" s="801"/>
      <c r="D222" s="801"/>
      <c r="E222" s="282"/>
      <c r="F222" s="801"/>
      <c r="G222" s="801"/>
      <c r="H222" s="801"/>
      <c r="I222" s="282"/>
      <c r="J222" s="801"/>
      <c r="K222" s="802"/>
    </row>
    <row r="223" spans="2:11" ht="21" x14ac:dyDescent="0.35">
      <c r="B223" s="287"/>
      <c r="C223" s="804"/>
      <c r="D223" s="804"/>
      <c r="E223" s="282"/>
      <c r="F223" s="801"/>
      <c r="G223" s="801"/>
      <c r="H223" s="801"/>
      <c r="I223" s="282"/>
      <c r="J223" s="801"/>
      <c r="K223" s="802"/>
    </row>
    <row r="224" spans="2:11" ht="21" hidden="1" x14ac:dyDescent="0.35">
      <c r="B224" s="283"/>
      <c r="C224" s="798"/>
      <c r="D224" s="798"/>
      <c r="E224" s="282"/>
      <c r="F224" s="798"/>
      <c r="G224" s="798"/>
      <c r="H224" s="798"/>
      <c r="I224" s="282"/>
      <c r="J224" s="806"/>
      <c r="K224" s="799"/>
    </row>
    <row r="225" spans="2:11" ht="15" hidden="1" customHeight="1" x14ac:dyDescent="0.25">
      <c r="B225" s="277"/>
      <c r="G225" s="288"/>
      <c r="J225" s="289"/>
      <c r="K225" s="278"/>
    </row>
    <row r="226" spans="2:11" ht="15" customHeight="1" x14ac:dyDescent="0.25">
      <c r="B226" s="277"/>
      <c r="G226" s="288"/>
      <c r="K226" s="278"/>
    </row>
    <row r="227" spans="2:11" ht="15" customHeight="1" x14ac:dyDescent="0.25">
      <c r="B227" s="277"/>
      <c r="G227" s="290"/>
      <c r="H227" s="290"/>
      <c r="I227" s="290"/>
      <c r="K227" s="278"/>
    </row>
    <row r="228" spans="2:11" ht="15" customHeight="1" x14ac:dyDescent="0.25">
      <c r="B228" s="277"/>
      <c r="G228" s="291"/>
      <c r="K228" s="278"/>
    </row>
    <row r="229" spans="2:11" x14ac:dyDescent="0.25">
      <c r="B229" s="277"/>
      <c r="G229" s="807">
        <f ca="1">G206</f>
        <v>45168.652233564811</v>
      </c>
      <c r="H229" s="807"/>
      <c r="I229" s="807"/>
      <c r="J229" s="807"/>
      <c r="K229" s="808"/>
    </row>
    <row r="230" spans="2:11" x14ac:dyDescent="0.25">
      <c r="B230" s="292"/>
      <c r="C230" s="293"/>
      <c r="D230" s="293"/>
      <c r="E230" s="293"/>
      <c r="F230" s="293"/>
      <c r="G230" s="293"/>
      <c r="H230" s="293"/>
      <c r="I230" s="293"/>
      <c r="J230" s="293"/>
      <c r="K230" s="294"/>
    </row>
    <row r="232" spans="2:11" x14ac:dyDescent="0.25">
      <c r="B232" s="271"/>
      <c r="C232" s="272"/>
      <c r="D232" s="272"/>
      <c r="E232" s="272"/>
      <c r="F232" s="272"/>
      <c r="G232" s="272"/>
      <c r="H232" s="272"/>
      <c r="I232" s="272"/>
      <c r="J232" s="272"/>
      <c r="K232" s="273"/>
    </row>
    <row r="233" spans="2:11" ht="15.75" x14ac:dyDescent="0.25">
      <c r="B233" s="277"/>
      <c r="G233" s="789" t="s">
        <v>976</v>
      </c>
      <c r="H233" s="790"/>
      <c r="I233" s="790"/>
      <c r="J233" s="791"/>
      <c r="K233" s="278"/>
    </row>
    <row r="234" spans="2:11" ht="15" customHeight="1" x14ac:dyDescent="0.25">
      <c r="B234" s="277"/>
      <c r="G234" s="792">
        <f>G211+1</f>
        <v>11</v>
      </c>
      <c r="H234" s="793"/>
      <c r="I234" s="793"/>
      <c r="J234" s="794"/>
      <c r="K234" s="278"/>
    </row>
    <row r="235" spans="2:11" ht="15" customHeight="1" x14ac:dyDescent="0.25">
      <c r="B235" s="277"/>
      <c r="G235" s="792"/>
      <c r="H235" s="793"/>
      <c r="I235" s="793"/>
      <c r="J235" s="794"/>
      <c r="K235" s="278"/>
    </row>
    <row r="236" spans="2:11" ht="15" customHeight="1" x14ac:dyDescent="0.25">
      <c r="B236" s="277"/>
      <c r="G236" s="792"/>
      <c r="H236" s="793"/>
      <c r="I236" s="793"/>
      <c r="J236" s="794"/>
      <c r="K236" s="278"/>
    </row>
    <row r="237" spans="2:11" ht="15" customHeight="1" x14ac:dyDescent="0.25">
      <c r="B237" s="277"/>
      <c r="G237" s="795"/>
      <c r="H237" s="796"/>
      <c r="I237" s="796"/>
      <c r="J237" s="797"/>
      <c r="K237" s="278"/>
    </row>
    <row r="238" spans="2:11" ht="31.5" x14ac:dyDescent="0.25">
      <c r="B238" s="277"/>
      <c r="G238" s="280"/>
      <c r="H238" s="280"/>
      <c r="I238" s="280"/>
      <c r="J238" s="280"/>
      <c r="K238" s="278"/>
    </row>
    <row r="239" spans="2:11" ht="21" x14ac:dyDescent="0.35">
      <c r="B239" s="283"/>
      <c r="C239" s="798" t="s">
        <v>977</v>
      </c>
      <c r="D239" s="798"/>
      <c r="E239" s="282"/>
      <c r="F239" s="798" t="s">
        <v>978</v>
      </c>
      <c r="G239" s="798"/>
      <c r="H239" s="798"/>
      <c r="I239" s="282"/>
      <c r="J239" s="798" t="s">
        <v>979</v>
      </c>
      <c r="K239" s="799"/>
    </row>
    <row r="240" spans="2:11" x14ac:dyDescent="0.25">
      <c r="B240" s="284"/>
      <c r="C240" s="800"/>
      <c r="D240" s="800"/>
      <c r="E240" s="285"/>
      <c r="K240" s="278"/>
    </row>
    <row r="241" spans="2:11" ht="21" x14ac:dyDescent="0.35">
      <c r="B241" s="286"/>
      <c r="C241" s="803" t="str">
        <f>VLOOKUP(G234,M:P,2,FALSE)</f>
        <v>LB56L2W172R1Z44</v>
      </c>
      <c r="D241" s="804"/>
      <c r="E241" s="282"/>
      <c r="F241" s="803" t="str">
        <f>VLOOKUP(G234,M:P,3,FALSE)</f>
        <v>426MF</v>
      </c>
      <c r="G241" s="804"/>
      <c r="H241" s="804"/>
      <c r="I241" s="282"/>
      <c r="J241" s="803">
        <f>VLOOKUP(G234,M:P,4,FALSE)</f>
        <v>63</v>
      </c>
      <c r="K241" s="805"/>
    </row>
    <row r="242" spans="2:11" ht="21" x14ac:dyDescent="0.35">
      <c r="B242" s="287"/>
      <c r="C242" s="801"/>
      <c r="D242" s="801"/>
      <c r="E242" s="282"/>
      <c r="F242" s="801"/>
      <c r="G242" s="801"/>
      <c r="H242" s="801"/>
      <c r="I242" s="282"/>
      <c r="J242" s="801"/>
      <c r="K242" s="802"/>
    </row>
    <row r="243" spans="2:11" ht="21" x14ac:dyDescent="0.35">
      <c r="B243" s="287"/>
      <c r="C243" s="801"/>
      <c r="D243" s="801"/>
      <c r="E243" s="282"/>
      <c r="F243" s="801"/>
      <c r="G243" s="801"/>
      <c r="H243" s="801"/>
      <c r="I243" s="282"/>
      <c r="J243" s="801"/>
      <c r="K243" s="802"/>
    </row>
    <row r="244" spans="2:11" ht="21" x14ac:dyDescent="0.35">
      <c r="B244" s="287"/>
      <c r="C244" s="801"/>
      <c r="D244" s="801"/>
      <c r="E244" s="282"/>
      <c r="F244" s="801"/>
      <c r="G244" s="801"/>
      <c r="H244" s="801"/>
      <c r="I244" s="282"/>
      <c r="J244" s="801"/>
      <c r="K244" s="802"/>
    </row>
    <row r="245" spans="2:11" ht="21" x14ac:dyDescent="0.35">
      <c r="B245" s="287"/>
      <c r="C245" s="801"/>
      <c r="D245" s="801"/>
      <c r="E245" s="282"/>
      <c r="F245" s="801"/>
      <c r="G245" s="801"/>
      <c r="H245" s="801"/>
      <c r="I245" s="282"/>
      <c r="J245" s="801"/>
      <c r="K245" s="802"/>
    </row>
    <row r="246" spans="2:11" ht="21" x14ac:dyDescent="0.35">
      <c r="B246" s="287"/>
      <c r="C246" s="804"/>
      <c r="D246" s="804"/>
      <c r="E246" s="282"/>
      <c r="F246" s="801"/>
      <c r="G246" s="801"/>
      <c r="H246" s="801"/>
      <c r="I246" s="282"/>
      <c r="J246" s="801"/>
      <c r="K246" s="802"/>
    </row>
    <row r="247" spans="2:11" ht="21" hidden="1" x14ac:dyDescent="0.35">
      <c r="B247" s="283"/>
      <c r="C247" s="798"/>
      <c r="D247" s="798"/>
      <c r="E247" s="282"/>
      <c r="F247" s="798"/>
      <c r="G247" s="798"/>
      <c r="H247" s="798"/>
      <c r="I247" s="282"/>
      <c r="J247" s="806"/>
      <c r="K247" s="799"/>
    </row>
    <row r="248" spans="2:11" ht="15" hidden="1" customHeight="1" x14ac:dyDescent="0.25">
      <c r="B248" s="277"/>
      <c r="G248" s="288"/>
      <c r="J248" s="289"/>
      <c r="K248" s="278"/>
    </row>
    <row r="249" spans="2:11" ht="15" customHeight="1" x14ac:dyDescent="0.25">
      <c r="B249" s="277"/>
      <c r="G249" s="288"/>
      <c r="K249" s="278"/>
    </row>
    <row r="250" spans="2:11" ht="15" customHeight="1" x14ac:dyDescent="0.25">
      <c r="B250" s="277"/>
      <c r="G250" s="290"/>
      <c r="H250" s="290"/>
      <c r="I250" s="290"/>
      <c r="K250" s="278"/>
    </row>
    <row r="251" spans="2:11" ht="15" customHeight="1" x14ac:dyDescent="0.25">
      <c r="B251" s="277"/>
      <c r="G251" s="291"/>
      <c r="K251" s="278"/>
    </row>
    <row r="252" spans="2:11" x14ac:dyDescent="0.25">
      <c r="B252" s="277"/>
      <c r="G252" s="807">
        <f ca="1">G229</f>
        <v>45168.652233564811</v>
      </c>
      <c r="H252" s="807"/>
      <c r="I252" s="807"/>
      <c r="J252" s="807"/>
      <c r="K252" s="808"/>
    </row>
    <row r="253" spans="2:11" x14ac:dyDescent="0.25">
      <c r="B253" s="292"/>
      <c r="C253" s="293"/>
      <c r="D253" s="293"/>
      <c r="E253" s="293"/>
      <c r="F253" s="293"/>
      <c r="G253" s="293"/>
      <c r="H253" s="293"/>
      <c r="I253" s="293"/>
      <c r="J253" s="293"/>
      <c r="K253" s="294"/>
    </row>
    <row r="255" spans="2:11" x14ac:dyDescent="0.25">
      <c r="B255" s="271"/>
      <c r="C255" s="272"/>
      <c r="D255" s="272"/>
      <c r="E255" s="272"/>
      <c r="F255" s="272"/>
      <c r="G255" s="272"/>
      <c r="H255" s="272"/>
      <c r="I255" s="272"/>
      <c r="J255" s="272"/>
      <c r="K255" s="273"/>
    </row>
    <row r="256" spans="2:11" ht="15.75" x14ac:dyDescent="0.25">
      <c r="B256" s="277"/>
      <c r="G256" s="789" t="s">
        <v>976</v>
      </c>
      <c r="H256" s="790"/>
      <c r="I256" s="790"/>
      <c r="J256" s="791"/>
      <c r="K256" s="278"/>
    </row>
    <row r="257" spans="2:11" ht="15" customHeight="1" x14ac:dyDescent="0.25">
      <c r="B257" s="277"/>
      <c r="G257" s="792">
        <f>G234+1</f>
        <v>12</v>
      </c>
      <c r="H257" s="793"/>
      <c r="I257" s="793"/>
      <c r="J257" s="794"/>
      <c r="K257" s="278"/>
    </row>
    <row r="258" spans="2:11" ht="15" customHeight="1" x14ac:dyDescent="0.25">
      <c r="B258" s="277"/>
      <c r="G258" s="792"/>
      <c r="H258" s="793"/>
      <c r="I258" s="793"/>
      <c r="J258" s="794"/>
      <c r="K258" s="278"/>
    </row>
    <row r="259" spans="2:11" ht="15" customHeight="1" x14ac:dyDescent="0.25">
      <c r="B259" s="277"/>
      <c r="G259" s="792"/>
      <c r="H259" s="793"/>
      <c r="I259" s="793"/>
      <c r="J259" s="794"/>
      <c r="K259" s="278"/>
    </row>
    <row r="260" spans="2:11" ht="15" customHeight="1" x14ac:dyDescent="0.25">
      <c r="B260" s="277"/>
      <c r="G260" s="795"/>
      <c r="H260" s="796"/>
      <c r="I260" s="796"/>
      <c r="J260" s="797"/>
      <c r="K260" s="278"/>
    </row>
    <row r="261" spans="2:11" ht="31.5" x14ac:dyDescent="0.25">
      <c r="B261" s="277"/>
      <c r="G261" s="280"/>
      <c r="H261" s="280"/>
      <c r="I261" s="280"/>
      <c r="J261" s="280"/>
      <c r="K261" s="278"/>
    </row>
    <row r="262" spans="2:11" ht="21" x14ac:dyDescent="0.35">
      <c r="B262" s="283"/>
      <c r="C262" s="798" t="s">
        <v>977</v>
      </c>
      <c r="D262" s="798"/>
      <c r="E262" s="282"/>
      <c r="F262" s="798" t="s">
        <v>978</v>
      </c>
      <c r="G262" s="798"/>
      <c r="H262" s="798"/>
      <c r="I262" s="282"/>
      <c r="J262" s="798" t="s">
        <v>979</v>
      </c>
      <c r="K262" s="799"/>
    </row>
    <row r="263" spans="2:11" x14ac:dyDescent="0.25">
      <c r="B263" s="284"/>
      <c r="C263" s="800"/>
      <c r="D263" s="800"/>
      <c r="E263" s="285"/>
      <c r="K263" s="278"/>
    </row>
    <row r="264" spans="2:11" ht="21" x14ac:dyDescent="0.35">
      <c r="B264" s="286"/>
      <c r="C264" s="803" t="str">
        <f>VLOOKUP(G257,M:P,2,FALSE)</f>
        <v>LB56L2W172R1Z44</v>
      </c>
      <c r="D264" s="804"/>
      <c r="E264" s="282"/>
      <c r="F264" s="803" t="str">
        <f>VLOOKUP(G257,M:P,3,FALSE)</f>
        <v>426MF</v>
      </c>
      <c r="G264" s="804"/>
      <c r="H264" s="804"/>
      <c r="I264" s="282"/>
      <c r="J264" s="803">
        <f>VLOOKUP(G257,M:P,4,FALSE)</f>
        <v>63</v>
      </c>
      <c r="K264" s="805"/>
    </row>
    <row r="265" spans="2:11" ht="21" x14ac:dyDescent="0.35">
      <c r="B265" s="287"/>
      <c r="C265" s="801"/>
      <c r="D265" s="801"/>
      <c r="E265" s="282"/>
      <c r="F265" s="801"/>
      <c r="G265" s="801"/>
      <c r="H265" s="801"/>
      <c r="I265" s="282"/>
      <c r="J265" s="801"/>
      <c r="K265" s="802"/>
    </row>
    <row r="266" spans="2:11" ht="21" x14ac:dyDescent="0.35">
      <c r="B266" s="287"/>
      <c r="C266" s="801"/>
      <c r="D266" s="801"/>
      <c r="E266" s="282"/>
      <c r="F266" s="801"/>
      <c r="G266" s="801"/>
      <c r="H266" s="801"/>
      <c r="I266" s="282"/>
      <c r="J266" s="801"/>
      <c r="K266" s="802"/>
    </row>
    <row r="267" spans="2:11" ht="21" x14ac:dyDescent="0.35">
      <c r="B267" s="287"/>
      <c r="C267" s="801"/>
      <c r="D267" s="801"/>
      <c r="E267" s="282"/>
      <c r="F267" s="801"/>
      <c r="G267" s="801"/>
      <c r="H267" s="801"/>
      <c r="I267" s="282"/>
      <c r="J267" s="801"/>
      <c r="K267" s="802"/>
    </row>
    <row r="268" spans="2:11" ht="21" x14ac:dyDescent="0.35">
      <c r="B268" s="287"/>
      <c r="C268" s="801"/>
      <c r="D268" s="801"/>
      <c r="E268" s="282"/>
      <c r="F268" s="801"/>
      <c r="G268" s="801"/>
      <c r="H268" s="801"/>
      <c r="I268" s="282"/>
      <c r="J268" s="801"/>
      <c r="K268" s="802"/>
    </row>
    <row r="269" spans="2:11" ht="21" x14ac:dyDescent="0.35">
      <c r="B269" s="287"/>
      <c r="C269" s="804"/>
      <c r="D269" s="804"/>
      <c r="E269" s="282"/>
      <c r="F269" s="801"/>
      <c r="G269" s="801"/>
      <c r="H269" s="801"/>
      <c r="I269" s="282"/>
      <c r="J269" s="801"/>
      <c r="K269" s="802"/>
    </row>
    <row r="270" spans="2:11" ht="21" hidden="1" x14ac:dyDescent="0.35">
      <c r="B270" s="283"/>
      <c r="C270" s="798"/>
      <c r="D270" s="798"/>
      <c r="E270" s="282"/>
      <c r="F270" s="798"/>
      <c r="G270" s="798"/>
      <c r="H270" s="798"/>
      <c r="I270" s="282"/>
      <c r="J270" s="806"/>
      <c r="K270" s="799"/>
    </row>
    <row r="271" spans="2:11" ht="15" customHeight="1" x14ac:dyDescent="0.25">
      <c r="B271" s="277"/>
      <c r="G271" s="288"/>
      <c r="J271" s="289"/>
      <c r="K271" s="278"/>
    </row>
    <row r="272" spans="2:11" ht="15" customHeight="1" x14ac:dyDescent="0.25">
      <c r="B272" s="277"/>
      <c r="G272" s="288"/>
      <c r="K272" s="278"/>
    </row>
    <row r="273" spans="2:11" ht="15" customHeight="1" x14ac:dyDescent="0.25">
      <c r="B273" s="277"/>
      <c r="G273" s="290"/>
      <c r="H273" s="290"/>
      <c r="I273" s="290"/>
      <c r="K273" s="278"/>
    </row>
    <row r="274" spans="2:11" ht="15" customHeight="1" x14ac:dyDescent="0.25">
      <c r="B274" s="277"/>
      <c r="G274" s="291"/>
      <c r="K274" s="278"/>
    </row>
    <row r="275" spans="2:11" x14ac:dyDescent="0.25">
      <c r="B275" s="277"/>
      <c r="G275" s="807">
        <f ca="1">G252</f>
        <v>45168.652233564811</v>
      </c>
      <c r="H275" s="807"/>
      <c r="I275" s="807"/>
      <c r="J275" s="807"/>
      <c r="K275" s="808"/>
    </row>
    <row r="276" spans="2:11" x14ac:dyDescent="0.25">
      <c r="B276" s="292"/>
      <c r="C276" s="293"/>
      <c r="D276" s="293"/>
      <c r="E276" s="293"/>
      <c r="F276" s="293"/>
      <c r="G276" s="293"/>
      <c r="H276" s="293"/>
      <c r="I276" s="293"/>
      <c r="J276" s="293"/>
      <c r="K276" s="294"/>
    </row>
    <row r="278" spans="2:11" x14ac:dyDescent="0.25">
      <c r="B278" s="271"/>
      <c r="C278" s="272"/>
      <c r="D278" s="272"/>
      <c r="E278" s="272"/>
      <c r="F278" s="272"/>
      <c r="G278" s="272"/>
      <c r="H278" s="272"/>
      <c r="I278" s="272"/>
      <c r="J278" s="272"/>
      <c r="K278" s="273"/>
    </row>
    <row r="279" spans="2:11" ht="15.75" x14ac:dyDescent="0.25">
      <c r="B279" s="277"/>
      <c r="G279" s="789" t="s">
        <v>976</v>
      </c>
      <c r="H279" s="790"/>
      <c r="I279" s="790"/>
      <c r="J279" s="791"/>
      <c r="K279" s="278"/>
    </row>
    <row r="280" spans="2:11" ht="15" customHeight="1" x14ac:dyDescent="0.25">
      <c r="B280" s="277"/>
      <c r="G280" s="792">
        <f>G257+1</f>
        <v>13</v>
      </c>
      <c r="H280" s="793"/>
      <c r="I280" s="793"/>
      <c r="J280" s="794"/>
      <c r="K280" s="278"/>
    </row>
    <row r="281" spans="2:11" ht="15" customHeight="1" x14ac:dyDescent="0.25">
      <c r="B281" s="277"/>
      <c r="G281" s="792"/>
      <c r="H281" s="793"/>
      <c r="I281" s="793"/>
      <c r="J281" s="794"/>
      <c r="K281" s="278"/>
    </row>
    <row r="282" spans="2:11" ht="15" customHeight="1" x14ac:dyDescent="0.25">
      <c r="B282" s="277"/>
      <c r="G282" s="792"/>
      <c r="H282" s="793"/>
      <c r="I282" s="793"/>
      <c r="J282" s="794"/>
      <c r="K282" s="278"/>
    </row>
    <row r="283" spans="2:11" ht="15" customHeight="1" x14ac:dyDescent="0.25">
      <c r="B283" s="277"/>
      <c r="G283" s="795"/>
      <c r="H283" s="796"/>
      <c r="I283" s="796"/>
      <c r="J283" s="797"/>
      <c r="K283" s="278"/>
    </row>
    <row r="284" spans="2:11" ht="31.5" x14ac:dyDescent="0.25">
      <c r="B284" s="277"/>
      <c r="G284" s="280"/>
      <c r="H284" s="280"/>
      <c r="I284" s="280"/>
      <c r="J284" s="280"/>
      <c r="K284" s="278"/>
    </row>
    <row r="285" spans="2:11" ht="21" x14ac:dyDescent="0.35">
      <c r="B285" s="283"/>
      <c r="C285" s="798" t="s">
        <v>977</v>
      </c>
      <c r="D285" s="798"/>
      <c r="E285" s="282"/>
      <c r="F285" s="798" t="s">
        <v>978</v>
      </c>
      <c r="G285" s="798"/>
      <c r="H285" s="798"/>
      <c r="I285" s="282"/>
      <c r="J285" s="798" t="s">
        <v>979</v>
      </c>
      <c r="K285" s="799"/>
    </row>
    <row r="286" spans="2:11" x14ac:dyDescent="0.25">
      <c r="B286" s="284"/>
      <c r="C286" s="800"/>
      <c r="D286" s="800"/>
      <c r="E286" s="285"/>
      <c r="K286" s="278"/>
    </row>
    <row r="287" spans="2:11" ht="21" x14ac:dyDescent="0.35">
      <c r="B287" s="286"/>
      <c r="C287" s="803" t="str">
        <f>VLOOKUP(G280,M:P,2,FALSE)</f>
        <v>LB56L2W172R1Z44</v>
      </c>
      <c r="D287" s="804"/>
      <c r="E287" s="282"/>
      <c r="F287" s="803" t="str">
        <f>VLOOKUP(G280,M:P,3,FALSE)</f>
        <v>426MF</v>
      </c>
      <c r="G287" s="804"/>
      <c r="H287" s="804"/>
      <c r="I287" s="282"/>
      <c r="J287" s="803">
        <f>VLOOKUP(G280,M:P,4,FALSE)</f>
        <v>63</v>
      </c>
      <c r="K287" s="805"/>
    </row>
    <row r="288" spans="2:11" ht="21" x14ac:dyDescent="0.35">
      <c r="B288" s="287"/>
      <c r="C288" s="801"/>
      <c r="D288" s="801"/>
      <c r="E288" s="282"/>
      <c r="F288" s="801"/>
      <c r="G288" s="801"/>
      <c r="H288" s="801"/>
      <c r="I288" s="282"/>
      <c r="J288" s="801"/>
      <c r="K288" s="802"/>
    </row>
    <row r="289" spans="2:11" ht="21" x14ac:dyDescent="0.35">
      <c r="B289" s="287"/>
      <c r="C289" s="801"/>
      <c r="D289" s="801"/>
      <c r="E289" s="282"/>
      <c r="F289" s="801"/>
      <c r="G289" s="801"/>
      <c r="H289" s="801"/>
      <c r="I289" s="282"/>
      <c r="J289" s="801"/>
      <c r="K289" s="802"/>
    </row>
    <row r="290" spans="2:11" ht="21" x14ac:dyDescent="0.35">
      <c r="B290" s="287"/>
      <c r="C290" s="801"/>
      <c r="D290" s="801"/>
      <c r="E290" s="282"/>
      <c r="F290" s="801"/>
      <c r="G290" s="801"/>
      <c r="H290" s="801"/>
      <c r="I290" s="282"/>
      <c r="J290" s="801"/>
      <c r="K290" s="802"/>
    </row>
    <row r="291" spans="2:11" ht="21" x14ac:dyDescent="0.35">
      <c r="B291" s="287"/>
      <c r="C291" s="801"/>
      <c r="D291" s="801"/>
      <c r="E291" s="282"/>
      <c r="F291" s="801"/>
      <c r="G291" s="801"/>
      <c r="H291" s="801"/>
      <c r="I291" s="282"/>
      <c r="J291" s="801"/>
      <c r="K291" s="802"/>
    </row>
    <row r="292" spans="2:11" ht="21" x14ac:dyDescent="0.35">
      <c r="B292" s="287"/>
      <c r="C292" s="804"/>
      <c r="D292" s="804"/>
      <c r="E292" s="282"/>
      <c r="F292" s="801"/>
      <c r="G292" s="801"/>
      <c r="H292" s="801"/>
      <c r="I292" s="282"/>
      <c r="J292" s="801"/>
      <c r="K292" s="802"/>
    </row>
    <row r="293" spans="2:11" ht="21" hidden="1" x14ac:dyDescent="0.35">
      <c r="B293" s="283"/>
      <c r="C293" s="798"/>
      <c r="D293" s="798"/>
      <c r="E293" s="282"/>
      <c r="F293" s="798"/>
      <c r="G293" s="798"/>
      <c r="H293" s="798"/>
      <c r="I293" s="282"/>
      <c r="J293" s="806"/>
      <c r="K293" s="799"/>
    </row>
    <row r="294" spans="2:11" ht="15" hidden="1" customHeight="1" x14ac:dyDescent="0.25">
      <c r="B294" s="277"/>
      <c r="G294" s="288"/>
      <c r="J294" s="289"/>
      <c r="K294" s="278"/>
    </row>
    <row r="295" spans="2:11" ht="15" customHeight="1" x14ac:dyDescent="0.25">
      <c r="B295" s="277"/>
      <c r="G295" s="288"/>
      <c r="K295" s="278"/>
    </row>
    <row r="296" spans="2:11" ht="15" customHeight="1" x14ac:dyDescent="0.25">
      <c r="B296" s="277"/>
      <c r="G296" s="290"/>
      <c r="H296" s="290"/>
      <c r="I296" s="290"/>
      <c r="K296" s="278"/>
    </row>
    <row r="297" spans="2:11" ht="15" customHeight="1" x14ac:dyDescent="0.25">
      <c r="B297" s="277"/>
      <c r="G297" s="291"/>
      <c r="K297" s="278"/>
    </row>
    <row r="298" spans="2:11" x14ac:dyDescent="0.25">
      <c r="B298" s="277"/>
      <c r="G298" s="807">
        <f ca="1">G275</f>
        <v>45168.652233564811</v>
      </c>
      <c r="H298" s="807"/>
      <c r="I298" s="807"/>
      <c r="J298" s="807"/>
      <c r="K298" s="808"/>
    </row>
    <row r="299" spans="2:11" x14ac:dyDescent="0.25">
      <c r="B299" s="292"/>
      <c r="C299" s="293"/>
      <c r="D299" s="293"/>
      <c r="E299" s="293"/>
      <c r="F299" s="293"/>
      <c r="G299" s="293"/>
      <c r="H299" s="293"/>
      <c r="I299" s="293"/>
      <c r="J299" s="293"/>
      <c r="K299" s="294"/>
    </row>
    <row r="301" spans="2:11" x14ac:dyDescent="0.25">
      <c r="B301" s="271"/>
      <c r="C301" s="272"/>
      <c r="D301" s="272"/>
      <c r="E301" s="272"/>
      <c r="F301" s="272"/>
      <c r="G301" s="272"/>
      <c r="H301" s="272"/>
      <c r="I301" s="272"/>
      <c r="J301" s="272"/>
      <c r="K301" s="273"/>
    </row>
    <row r="302" spans="2:11" ht="15.75" x14ac:dyDescent="0.25">
      <c r="B302" s="277"/>
      <c r="G302" s="789" t="s">
        <v>976</v>
      </c>
      <c r="H302" s="790"/>
      <c r="I302" s="790"/>
      <c r="J302" s="791"/>
      <c r="K302" s="278"/>
    </row>
    <row r="303" spans="2:11" ht="15" customHeight="1" x14ac:dyDescent="0.25">
      <c r="B303" s="277"/>
      <c r="G303" s="792">
        <f>G280+1</f>
        <v>14</v>
      </c>
      <c r="H303" s="793"/>
      <c r="I303" s="793"/>
      <c r="J303" s="794"/>
      <c r="K303" s="278"/>
    </row>
    <row r="304" spans="2:11" ht="15" customHeight="1" x14ac:dyDescent="0.25">
      <c r="B304" s="277"/>
      <c r="G304" s="792"/>
      <c r="H304" s="793"/>
      <c r="I304" s="793"/>
      <c r="J304" s="794"/>
      <c r="K304" s="278"/>
    </row>
    <row r="305" spans="2:11" ht="15" customHeight="1" x14ac:dyDescent="0.25">
      <c r="B305" s="277"/>
      <c r="G305" s="792"/>
      <c r="H305" s="793"/>
      <c r="I305" s="793"/>
      <c r="J305" s="794"/>
      <c r="K305" s="278"/>
    </row>
    <row r="306" spans="2:11" ht="15" customHeight="1" x14ac:dyDescent="0.25">
      <c r="B306" s="277"/>
      <c r="G306" s="795"/>
      <c r="H306" s="796"/>
      <c r="I306" s="796"/>
      <c r="J306" s="797"/>
      <c r="K306" s="278"/>
    </row>
    <row r="307" spans="2:11" ht="31.5" x14ac:dyDescent="0.25">
      <c r="B307" s="277"/>
      <c r="G307" s="280"/>
      <c r="H307" s="280"/>
      <c r="I307" s="280"/>
      <c r="J307" s="280"/>
      <c r="K307" s="278"/>
    </row>
    <row r="308" spans="2:11" ht="21" x14ac:dyDescent="0.35">
      <c r="B308" s="283"/>
      <c r="C308" s="798" t="s">
        <v>977</v>
      </c>
      <c r="D308" s="798"/>
      <c r="E308" s="282"/>
      <c r="F308" s="798" t="s">
        <v>978</v>
      </c>
      <c r="G308" s="798"/>
      <c r="H308" s="798"/>
      <c r="I308" s="282"/>
      <c r="J308" s="798" t="s">
        <v>979</v>
      </c>
      <c r="K308" s="799"/>
    </row>
    <row r="309" spans="2:11" x14ac:dyDescent="0.25">
      <c r="B309" s="284"/>
      <c r="C309" s="800"/>
      <c r="D309" s="800"/>
      <c r="E309" s="285"/>
      <c r="K309" s="278"/>
    </row>
    <row r="310" spans="2:11" ht="21" x14ac:dyDescent="0.35">
      <c r="B310" s="286"/>
      <c r="C310" s="803" t="str">
        <f>VLOOKUP(G303,M:P,2,FALSE)</f>
        <v>LB56L2W172R1Z44</v>
      </c>
      <c r="D310" s="804"/>
      <c r="E310" s="282"/>
      <c r="F310" s="803" t="str">
        <f>VLOOKUP(G303,M:P,3,FALSE)</f>
        <v>426MF</v>
      </c>
      <c r="G310" s="804"/>
      <c r="H310" s="804"/>
      <c r="I310" s="282"/>
      <c r="J310" s="803">
        <f>VLOOKUP(G303,M:P,4,FALSE)</f>
        <v>63</v>
      </c>
      <c r="K310" s="805"/>
    </row>
    <row r="311" spans="2:11" ht="21" x14ac:dyDescent="0.35">
      <c r="B311" s="287"/>
      <c r="C311" s="801"/>
      <c r="D311" s="801"/>
      <c r="E311" s="282"/>
      <c r="F311" s="801"/>
      <c r="G311" s="801"/>
      <c r="H311" s="801"/>
      <c r="I311" s="282"/>
      <c r="J311" s="801"/>
      <c r="K311" s="802"/>
    </row>
    <row r="312" spans="2:11" ht="21" x14ac:dyDescent="0.35">
      <c r="B312" s="287"/>
      <c r="C312" s="801"/>
      <c r="D312" s="801"/>
      <c r="E312" s="282"/>
      <c r="F312" s="801"/>
      <c r="G312" s="801"/>
      <c r="H312" s="801"/>
      <c r="I312" s="282"/>
      <c r="J312" s="801"/>
      <c r="K312" s="802"/>
    </row>
    <row r="313" spans="2:11" ht="21" x14ac:dyDescent="0.35">
      <c r="B313" s="287"/>
      <c r="C313" s="801"/>
      <c r="D313" s="801"/>
      <c r="E313" s="282"/>
      <c r="F313" s="801"/>
      <c r="G313" s="801"/>
      <c r="H313" s="801"/>
      <c r="I313" s="282"/>
      <c r="J313" s="801"/>
      <c r="K313" s="802"/>
    </row>
    <row r="314" spans="2:11" ht="21" x14ac:dyDescent="0.35">
      <c r="B314" s="287"/>
      <c r="C314" s="801"/>
      <c r="D314" s="801"/>
      <c r="E314" s="282"/>
      <c r="F314" s="801"/>
      <c r="G314" s="801"/>
      <c r="H314" s="801"/>
      <c r="I314" s="282"/>
      <c r="J314" s="801"/>
      <c r="K314" s="802"/>
    </row>
    <row r="315" spans="2:11" ht="21" x14ac:dyDescent="0.35">
      <c r="B315" s="287"/>
      <c r="C315" s="804"/>
      <c r="D315" s="804"/>
      <c r="E315" s="282"/>
      <c r="F315" s="801"/>
      <c r="G315" s="801"/>
      <c r="H315" s="801"/>
      <c r="I315" s="282"/>
      <c r="J315" s="801"/>
      <c r="K315" s="802"/>
    </row>
    <row r="316" spans="2:11" ht="21" hidden="1" x14ac:dyDescent="0.35">
      <c r="B316" s="283"/>
      <c r="C316" s="798"/>
      <c r="D316" s="798"/>
      <c r="E316" s="282"/>
      <c r="F316" s="798"/>
      <c r="G316" s="798"/>
      <c r="H316" s="798"/>
      <c r="I316" s="282"/>
      <c r="J316" s="806"/>
      <c r="K316" s="799"/>
    </row>
    <row r="317" spans="2:11" ht="15" hidden="1" customHeight="1" x14ac:dyDescent="0.25">
      <c r="B317" s="277"/>
      <c r="G317" s="288"/>
      <c r="J317" s="289"/>
      <c r="K317" s="278"/>
    </row>
    <row r="318" spans="2:11" ht="15" customHeight="1" x14ac:dyDescent="0.25">
      <c r="B318" s="277"/>
      <c r="G318" s="288"/>
      <c r="K318" s="278"/>
    </row>
    <row r="319" spans="2:11" ht="15" customHeight="1" x14ac:dyDescent="0.25">
      <c r="B319" s="277"/>
      <c r="G319" s="290"/>
      <c r="H319" s="290"/>
      <c r="I319" s="290"/>
      <c r="K319" s="278"/>
    </row>
    <row r="320" spans="2:11" ht="15" customHeight="1" x14ac:dyDescent="0.25">
      <c r="B320" s="277"/>
      <c r="G320" s="291"/>
      <c r="K320" s="278"/>
    </row>
    <row r="321" spans="2:11" x14ac:dyDescent="0.25">
      <c r="B321" s="277"/>
      <c r="G321" s="807">
        <f ca="1">G298</f>
        <v>45168.652233564811</v>
      </c>
      <c r="H321" s="807"/>
      <c r="I321" s="807"/>
      <c r="J321" s="807"/>
      <c r="K321" s="808"/>
    </row>
    <row r="322" spans="2:11" x14ac:dyDescent="0.25">
      <c r="B322" s="292"/>
      <c r="C322" s="293"/>
      <c r="D322" s="293"/>
      <c r="E322" s="293"/>
      <c r="F322" s="293"/>
      <c r="G322" s="293"/>
      <c r="H322" s="293"/>
      <c r="I322" s="293"/>
      <c r="J322" s="293"/>
      <c r="K322" s="294"/>
    </row>
    <row r="324" spans="2:11" x14ac:dyDescent="0.25">
      <c r="B324" s="271"/>
      <c r="C324" s="272"/>
      <c r="D324" s="272"/>
      <c r="E324" s="272"/>
      <c r="F324" s="272"/>
      <c r="G324" s="272"/>
      <c r="H324" s="272"/>
      <c r="I324" s="272"/>
      <c r="J324" s="272"/>
      <c r="K324" s="273"/>
    </row>
    <row r="325" spans="2:11" ht="15.75" x14ac:dyDescent="0.25">
      <c r="B325" s="277"/>
      <c r="G325" s="789" t="s">
        <v>976</v>
      </c>
      <c r="H325" s="790"/>
      <c r="I325" s="790"/>
      <c r="J325" s="791"/>
      <c r="K325" s="278"/>
    </row>
    <row r="326" spans="2:11" ht="15" customHeight="1" x14ac:dyDescent="0.25">
      <c r="B326" s="277"/>
      <c r="G326" s="792">
        <f>G303+1</f>
        <v>15</v>
      </c>
      <c r="H326" s="793"/>
      <c r="I326" s="793"/>
      <c r="J326" s="794"/>
      <c r="K326" s="278"/>
    </row>
    <row r="327" spans="2:11" ht="15" customHeight="1" x14ac:dyDescent="0.25">
      <c r="B327" s="277"/>
      <c r="G327" s="792"/>
      <c r="H327" s="793"/>
      <c r="I327" s="793"/>
      <c r="J327" s="794"/>
      <c r="K327" s="278"/>
    </row>
    <row r="328" spans="2:11" ht="15" customHeight="1" x14ac:dyDescent="0.25">
      <c r="B328" s="277"/>
      <c r="G328" s="792"/>
      <c r="H328" s="793"/>
      <c r="I328" s="793"/>
      <c r="J328" s="794"/>
      <c r="K328" s="278"/>
    </row>
    <row r="329" spans="2:11" ht="15" customHeight="1" x14ac:dyDescent="0.25">
      <c r="B329" s="277"/>
      <c r="G329" s="795"/>
      <c r="H329" s="796"/>
      <c r="I329" s="796"/>
      <c r="J329" s="797"/>
      <c r="K329" s="278"/>
    </row>
    <row r="330" spans="2:11" ht="31.5" x14ac:dyDescent="0.25">
      <c r="B330" s="277"/>
      <c r="G330" s="280"/>
      <c r="H330" s="280"/>
      <c r="I330" s="280"/>
      <c r="J330" s="280"/>
      <c r="K330" s="278"/>
    </row>
    <row r="331" spans="2:11" ht="21" x14ac:dyDescent="0.35">
      <c r="B331" s="283"/>
      <c r="C331" s="798" t="s">
        <v>977</v>
      </c>
      <c r="D331" s="798"/>
      <c r="E331" s="282"/>
      <c r="F331" s="798" t="s">
        <v>978</v>
      </c>
      <c r="G331" s="798"/>
      <c r="H331" s="798"/>
      <c r="I331" s="282"/>
      <c r="J331" s="798" t="s">
        <v>979</v>
      </c>
      <c r="K331" s="799"/>
    </row>
    <row r="332" spans="2:11" x14ac:dyDescent="0.25">
      <c r="B332" s="284"/>
      <c r="C332" s="800"/>
      <c r="D332" s="800"/>
      <c r="E332" s="285"/>
      <c r="K332" s="278"/>
    </row>
    <row r="333" spans="2:11" ht="21" x14ac:dyDescent="0.35">
      <c r="B333" s="286"/>
      <c r="C333" s="803" t="str">
        <f>VLOOKUP(G326,M:P,2,FALSE)</f>
        <v>LB67B3W172R1Z44</v>
      </c>
      <c r="D333" s="804"/>
      <c r="E333" s="282"/>
      <c r="F333" s="803" t="str">
        <f>VLOOKUP(G326,M:P,3,FALSE)</f>
        <v>358MF</v>
      </c>
      <c r="G333" s="804"/>
      <c r="H333" s="804"/>
      <c r="I333" s="282"/>
      <c r="J333" s="803">
        <f>VLOOKUP(G326,M:P,4,FALSE)</f>
        <v>57</v>
      </c>
      <c r="K333" s="805"/>
    </row>
    <row r="334" spans="2:11" ht="21" x14ac:dyDescent="0.35">
      <c r="B334" s="287"/>
      <c r="C334" s="801"/>
      <c r="D334" s="801"/>
      <c r="E334" s="282"/>
      <c r="F334" s="801"/>
      <c r="G334" s="801"/>
      <c r="H334" s="801"/>
      <c r="I334" s="282"/>
      <c r="J334" s="801"/>
      <c r="K334" s="802"/>
    </row>
    <row r="335" spans="2:11" ht="21" x14ac:dyDescent="0.35">
      <c r="B335" s="287"/>
      <c r="C335" s="801"/>
      <c r="D335" s="801"/>
      <c r="E335" s="282"/>
      <c r="F335" s="801"/>
      <c r="G335" s="801"/>
      <c r="H335" s="801"/>
      <c r="I335" s="282"/>
      <c r="J335" s="801"/>
      <c r="K335" s="802"/>
    </row>
    <row r="336" spans="2:11" ht="21" x14ac:dyDescent="0.35">
      <c r="B336" s="287"/>
      <c r="C336" s="801"/>
      <c r="D336" s="801"/>
      <c r="E336" s="282"/>
      <c r="F336" s="801"/>
      <c r="G336" s="801"/>
      <c r="H336" s="801"/>
      <c r="I336" s="282"/>
      <c r="J336" s="801"/>
      <c r="K336" s="802"/>
    </row>
    <row r="337" spans="2:11" ht="21" x14ac:dyDescent="0.35">
      <c r="B337" s="287"/>
      <c r="C337" s="801"/>
      <c r="D337" s="801"/>
      <c r="E337" s="282"/>
      <c r="F337" s="801"/>
      <c r="G337" s="801"/>
      <c r="H337" s="801"/>
      <c r="I337" s="282"/>
      <c r="J337" s="801"/>
      <c r="K337" s="802"/>
    </row>
    <row r="338" spans="2:11" ht="21" x14ac:dyDescent="0.35">
      <c r="B338" s="287"/>
      <c r="C338" s="804"/>
      <c r="D338" s="804"/>
      <c r="E338" s="282"/>
      <c r="F338" s="801"/>
      <c r="G338" s="801"/>
      <c r="H338" s="801"/>
      <c r="I338" s="282"/>
      <c r="J338" s="801"/>
      <c r="K338" s="802"/>
    </row>
    <row r="339" spans="2:11" ht="21" hidden="1" x14ac:dyDescent="0.35">
      <c r="B339" s="283"/>
      <c r="C339" s="798"/>
      <c r="D339" s="798"/>
      <c r="E339" s="282"/>
      <c r="F339" s="798"/>
      <c r="G339" s="798"/>
      <c r="H339" s="798"/>
      <c r="I339" s="282"/>
      <c r="J339" s="806"/>
      <c r="K339" s="799"/>
    </row>
    <row r="340" spans="2:11" ht="15" hidden="1" customHeight="1" x14ac:dyDescent="0.25">
      <c r="B340" s="277"/>
      <c r="G340" s="288"/>
      <c r="J340" s="289"/>
      <c r="K340" s="278"/>
    </row>
    <row r="341" spans="2:11" ht="15" customHeight="1" x14ac:dyDescent="0.25">
      <c r="B341" s="277"/>
      <c r="G341" s="288"/>
      <c r="K341" s="278"/>
    </row>
    <row r="342" spans="2:11" ht="15" customHeight="1" x14ac:dyDescent="0.25">
      <c r="B342" s="277"/>
      <c r="G342" s="290"/>
      <c r="H342" s="290"/>
      <c r="I342" s="290"/>
      <c r="K342" s="278"/>
    </row>
    <row r="343" spans="2:11" ht="15" customHeight="1" x14ac:dyDescent="0.25">
      <c r="B343" s="277"/>
      <c r="G343" s="291"/>
      <c r="K343" s="278"/>
    </row>
    <row r="344" spans="2:11" x14ac:dyDescent="0.25">
      <c r="B344" s="277"/>
      <c r="G344" s="807">
        <f ca="1">G321</f>
        <v>45168.652233564811</v>
      </c>
      <c r="H344" s="807"/>
      <c r="I344" s="807"/>
      <c r="J344" s="807"/>
      <c r="K344" s="808"/>
    </row>
    <row r="345" spans="2:11" x14ac:dyDescent="0.25">
      <c r="B345" s="292"/>
      <c r="C345" s="293"/>
      <c r="D345" s="293"/>
      <c r="E345" s="293"/>
      <c r="F345" s="293"/>
      <c r="G345" s="293"/>
      <c r="H345" s="293"/>
      <c r="I345" s="293"/>
      <c r="J345" s="293"/>
      <c r="K345" s="294"/>
    </row>
    <row r="347" spans="2:11" x14ac:dyDescent="0.25">
      <c r="B347" s="271"/>
      <c r="C347" s="272"/>
      <c r="D347" s="272"/>
      <c r="E347" s="272"/>
      <c r="F347" s="272"/>
      <c r="G347" s="272"/>
      <c r="H347" s="272"/>
      <c r="I347" s="272"/>
      <c r="J347" s="272"/>
      <c r="K347" s="273"/>
    </row>
    <row r="348" spans="2:11" ht="15.75" x14ac:dyDescent="0.25">
      <c r="B348" s="277"/>
      <c r="G348" s="789" t="s">
        <v>976</v>
      </c>
      <c r="H348" s="790"/>
      <c r="I348" s="790"/>
      <c r="J348" s="791"/>
      <c r="K348" s="278"/>
    </row>
    <row r="349" spans="2:11" ht="15" customHeight="1" x14ac:dyDescent="0.25">
      <c r="B349" s="277"/>
      <c r="G349" s="792">
        <f>G326+1</f>
        <v>16</v>
      </c>
      <c r="H349" s="793"/>
      <c r="I349" s="793"/>
      <c r="J349" s="794"/>
      <c r="K349" s="278"/>
    </row>
    <row r="350" spans="2:11" ht="15" customHeight="1" x14ac:dyDescent="0.25">
      <c r="B350" s="277"/>
      <c r="G350" s="792"/>
      <c r="H350" s="793"/>
      <c r="I350" s="793"/>
      <c r="J350" s="794"/>
      <c r="K350" s="278"/>
    </row>
    <row r="351" spans="2:11" ht="15" customHeight="1" x14ac:dyDescent="0.25">
      <c r="B351" s="277"/>
      <c r="G351" s="792"/>
      <c r="H351" s="793"/>
      <c r="I351" s="793"/>
      <c r="J351" s="794"/>
      <c r="K351" s="278"/>
    </row>
    <row r="352" spans="2:11" ht="15" customHeight="1" x14ac:dyDescent="0.25">
      <c r="B352" s="277"/>
      <c r="G352" s="795"/>
      <c r="H352" s="796"/>
      <c r="I352" s="796"/>
      <c r="J352" s="797"/>
      <c r="K352" s="278"/>
    </row>
    <row r="353" spans="2:11" ht="31.5" x14ac:dyDescent="0.25">
      <c r="B353" s="277"/>
      <c r="G353" s="280"/>
      <c r="H353" s="280"/>
      <c r="I353" s="280"/>
      <c r="J353" s="280"/>
      <c r="K353" s="278"/>
    </row>
    <row r="354" spans="2:11" ht="21" x14ac:dyDescent="0.35">
      <c r="B354" s="283"/>
      <c r="C354" s="798" t="s">
        <v>977</v>
      </c>
      <c r="D354" s="798"/>
      <c r="E354" s="282"/>
      <c r="F354" s="798" t="s">
        <v>978</v>
      </c>
      <c r="G354" s="798"/>
      <c r="H354" s="798"/>
      <c r="I354" s="282"/>
      <c r="J354" s="798" t="s">
        <v>979</v>
      </c>
      <c r="K354" s="799"/>
    </row>
    <row r="355" spans="2:11" x14ac:dyDescent="0.25">
      <c r="B355" s="284"/>
      <c r="C355" s="800"/>
      <c r="D355" s="800"/>
      <c r="E355" s="285"/>
      <c r="K355" s="278"/>
    </row>
    <row r="356" spans="2:11" ht="21" x14ac:dyDescent="0.35">
      <c r="B356" s="286"/>
      <c r="C356" s="803" t="str">
        <f>VLOOKUP(G349,M:P,2,FALSE)</f>
        <v>LB67B3W172R1Z44</v>
      </c>
      <c r="D356" s="804"/>
      <c r="E356" s="282"/>
      <c r="F356" s="803" t="str">
        <f>VLOOKUP(G349,M:P,3,FALSE)</f>
        <v>358MF</v>
      </c>
      <c r="G356" s="804"/>
      <c r="H356" s="804"/>
      <c r="I356" s="282"/>
      <c r="J356" s="803">
        <f>VLOOKUP(G349,M:P,4,FALSE)</f>
        <v>57</v>
      </c>
      <c r="K356" s="805"/>
    </row>
    <row r="357" spans="2:11" ht="21" x14ac:dyDescent="0.35">
      <c r="B357" s="287"/>
      <c r="C357" s="801"/>
      <c r="D357" s="801"/>
      <c r="E357" s="282"/>
      <c r="F357" s="801"/>
      <c r="G357" s="801"/>
      <c r="H357" s="801"/>
      <c r="I357" s="282"/>
      <c r="J357" s="801"/>
      <c r="K357" s="802"/>
    </row>
    <row r="358" spans="2:11" ht="21" x14ac:dyDescent="0.35">
      <c r="B358" s="287"/>
      <c r="C358" s="801"/>
      <c r="D358" s="801"/>
      <c r="E358" s="282"/>
      <c r="F358" s="801"/>
      <c r="G358" s="801"/>
      <c r="H358" s="801"/>
      <c r="I358" s="282"/>
      <c r="J358" s="801"/>
      <c r="K358" s="802"/>
    </row>
    <row r="359" spans="2:11" ht="21" x14ac:dyDescent="0.35">
      <c r="B359" s="287"/>
      <c r="C359" s="801"/>
      <c r="D359" s="801"/>
      <c r="E359" s="282"/>
      <c r="F359" s="801"/>
      <c r="G359" s="801"/>
      <c r="H359" s="801"/>
      <c r="I359" s="282"/>
      <c r="J359" s="801"/>
      <c r="K359" s="802"/>
    </row>
    <row r="360" spans="2:11" ht="21" x14ac:dyDescent="0.35">
      <c r="B360" s="287"/>
      <c r="C360" s="801"/>
      <c r="D360" s="801"/>
      <c r="E360" s="282"/>
      <c r="F360" s="801"/>
      <c r="G360" s="801"/>
      <c r="H360" s="801"/>
      <c r="I360" s="282"/>
      <c r="J360" s="801"/>
      <c r="K360" s="802"/>
    </row>
    <row r="361" spans="2:11" ht="21" x14ac:dyDescent="0.35">
      <c r="B361" s="287"/>
      <c r="C361" s="804"/>
      <c r="D361" s="804"/>
      <c r="E361" s="282"/>
      <c r="F361" s="801"/>
      <c r="G361" s="801"/>
      <c r="H361" s="801"/>
      <c r="I361" s="282"/>
      <c r="J361" s="801"/>
      <c r="K361" s="802"/>
    </row>
    <row r="362" spans="2:11" ht="21" hidden="1" x14ac:dyDescent="0.35">
      <c r="B362" s="283"/>
      <c r="C362" s="798"/>
      <c r="D362" s="798"/>
      <c r="E362" s="282"/>
      <c r="F362" s="798"/>
      <c r="G362" s="798"/>
      <c r="H362" s="798"/>
      <c r="I362" s="282"/>
      <c r="J362" s="806"/>
      <c r="K362" s="799"/>
    </row>
    <row r="363" spans="2:11" ht="15" hidden="1" customHeight="1" x14ac:dyDescent="0.25">
      <c r="B363" s="277"/>
      <c r="G363" s="288"/>
      <c r="J363" s="289"/>
      <c r="K363" s="278"/>
    </row>
    <row r="364" spans="2:11" ht="15" customHeight="1" x14ac:dyDescent="0.25">
      <c r="B364" s="277"/>
      <c r="G364" s="288"/>
      <c r="K364" s="278"/>
    </row>
    <row r="365" spans="2:11" ht="15" customHeight="1" x14ac:dyDescent="0.25">
      <c r="B365" s="277"/>
      <c r="G365" s="290"/>
      <c r="H365" s="290"/>
      <c r="I365" s="290"/>
      <c r="K365" s="278"/>
    </row>
    <row r="366" spans="2:11" ht="15" customHeight="1" x14ac:dyDescent="0.25">
      <c r="B366" s="277"/>
      <c r="G366" s="291"/>
      <c r="K366" s="278"/>
    </row>
    <row r="367" spans="2:11" x14ac:dyDescent="0.25">
      <c r="B367" s="277"/>
      <c r="G367" s="807">
        <f ca="1">G344</f>
        <v>45168.652233564811</v>
      </c>
      <c r="H367" s="807"/>
      <c r="I367" s="807"/>
      <c r="J367" s="807"/>
      <c r="K367" s="808"/>
    </row>
    <row r="368" spans="2:11" x14ac:dyDescent="0.25">
      <c r="B368" s="292"/>
      <c r="C368" s="293"/>
      <c r="D368" s="293"/>
      <c r="E368" s="293"/>
      <c r="F368" s="293"/>
      <c r="G368" s="293"/>
      <c r="H368" s="293"/>
      <c r="I368" s="293"/>
      <c r="J368" s="293"/>
      <c r="K368" s="294"/>
    </row>
    <row r="370" spans="2:11" x14ac:dyDescent="0.25">
      <c r="B370" s="271"/>
      <c r="C370" s="272"/>
      <c r="D370" s="272"/>
      <c r="E370" s="272"/>
      <c r="F370" s="272"/>
      <c r="G370" s="272"/>
      <c r="H370" s="272"/>
      <c r="I370" s="272"/>
      <c r="J370" s="272"/>
      <c r="K370" s="273"/>
    </row>
    <row r="371" spans="2:11" ht="15.75" x14ac:dyDescent="0.25">
      <c r="B371" s="277"/>
      <c r="G371" s="789" t="s">
        <v>976</v>
      </c>
      <c r="H371" s="790"/>
      <c r="I371" s="790"/>
      <c r="J371" s="791"/>
      <c r="K371" s="278"/>
    </row>
    <row r="372" spans="2:11" ht="15" customHeight="1" x14ac:dyDescent="0.25">
      <c r="B372" s="277"/>
      <c r="G372" s="792">
        <f>G349+1</f>
        <v>17</v>
      </c>
      <c r="H372" s="793"/>
      <c r="I372" s="793"/>
      <c r="J372" s="794"/>
      <c r="K372" s="278"/>
    </row>
    <row r="373" spans="2:11" ht="15" customHeight="1" x14ac:dyDescent="0.25">
      <c r="B373" s="277"/>
      <c r="G373" s="792"/>
      <c r="H373" s="793"/>
      <c r="I373" s="793"/>
      <c r="J373" s="794"/>
      <c r="K373" s="278"/>
    </row>
    <row r="374" spans="2:11" ht="15" customHeight="1" x14ac:dyDescent="0.25">
      <c r="B374" s="277"/>
      <c r="G374" s="792"/>
      <c r="H374" s="793"/>
      <c r="I374" s="793"/>
      <c r="J374" s="794"/>
      <c r="K374" s="278"/>
    </row>
    <row r="375" spans="2:11" ht="15" customHeight="1" x14ac:dyDescent="0.25">
      <c r="B375" s="277"/>
      <c r="G375" s="795"/>
      <c r="H375" s="796"/>
      <c r="I375" s="796"/>
      <c r="J375" s="797"/>
      <c r="K375" s="278"/>
    </row>
    <row r="376" spans="2:11" ht="31.5" x14ac:dyDescent="0.25">
      <c r="B376" s="277"/>
      <c r="G376" s="280"/>
      <c r="H376" s="280"/>
      <c r="I376" s="280"/>
      <c r="J376" s="280"/>
      <c r="K376" s="278"/>
    </row>
    <row r="377" spans="2:11" ht="21" x14ac:dyDescent="0.35">
      <c r="B377" s="283"/>
      <c r="C377" s="798" t="s">
        <v>977</v>
      </c>
      <c r="D377" s="798"/>
      <c r="E377" s="282"/>
      <c r="F377" s="798" t="s">
        <v>978</v>
      </c>
      <c r="G377" s="798"/>
      <c r="H377" s="798"/>
      <c r="I377" s="282"/>
      <c r="J377" s="798" t="s">
        <v>979</v>
      </c>
      <c r="K377" s="799"/>
    </row>
    <row r="378" spans="2:11" x14ac:dyDescent="0.25">
      <c r="B378" s="284"/>
      <c r="C378" s="800"/>
      <c r="D378" s="800"/>
      <c r="E378" s="285"/>
      <c r="K378" s="278"/>
    </row>
    <row r="379" spans="2:11" ht="21" x14ac:dyDescent="0.35">
      <c r="B379" s="286"/>
      <c r="C379" s="803" t="str">
        <f>VLOOKUP(G372,M:P,2,FALSE)</f>
        <v>LB67L3W172R1Z44</v>
      </c>
      <c r="D379" s="804"/>
      <c r="E379" s="282"/>
      <c r="F379" s="803" t="str">
        <f>VLOOKUP(G372,M:P,3,FALSE)</f>
        <v>430MF</v>
      </c>
      <c r="G379" s="804"/>
      <c r="H379" s="804"/>
      <c r="I379" s="282"/>
      <c r="J379" s="803">
        <f>VLOOKUP(G372,M:P,4,FALSE)</f>
        <v>57</v>
      </c>
      <c r="K379" s="805"/>
    </row>
    <row r="380" spans="2:11" ht="21" x14ac:dyDescent="0.35">
      <c r="B380" s="287"/>
      <c r="C380" s="801"/>
      <c r="D380" s="801"/>
      <c r="E380" s="282"/>
      <c r="F380" s="801"/>
      <c r="G380" s="801"/>
      <c r="H380" s="801"/>
      <c r="I380" s="282"/>
      <c r="J380" s="801"/>
      <c r="K380" s="802"/>
    </row>
    <row r="381" spans="2:11" ht="21" x14ac:dyDescent="0.35">
      <c r="B381" s="287"/>
      <c r="C381" s="801"/>
      <c r="D381" s="801"/>
      <c r="E381" s="282"/>
      <c r="F381" s="801"/>
      <c r="G381" s="801"/>
      <c r="H381" s="801"/>
      <c r="I381" s="282"/>
      <c r="J381" s="801"/>
      <c r="K381" s="802"/>
    </row>
    <row r="382" spans="2:11" ht="21" x14ac:dyDescent="0.35">
      <c r="B382" s="287"/>
      <c r="C382" s="801"/>
      <c r="D382" s="801"/>
      <c r="E382" s="282"/>
      <c r="F382" s="801"/>
      <c r="G382" s="801"/>
      <c r="H382" s="801"/>
      <c r="I382" s="282"/>
      <c r="J382" s="801"/>
      <c r="K382" s="802"/>
    </row>
    <row r="383" spans="2:11" ht="21" x14ac:dyDescent="0.35">
      <c r="B383" s="287"/>
      <c r="C383" s="801"/>
      <c r="D383" s="801"/>
      <c r="E383" s="282"/>
      <c r="F383" s="801"/>
      <c r="G383" s="801"/>
      <c r="H383" s="801"/>
      <c r="I383" s="282"/>
      <c r="J383" s="801"/>
      <c r="K383" s="802"/>
    </row>
    <row r="384" spans="2:11" ht="21" x14ac:dyDescent="0.35">
      <c r="B384" s="287"/>
      <c r="C384" s="804"/>
      <c r="D384" s="804"/>
      <c r="E384" s="282"/>
      <c r="F384" s="801"/>
      <c r="G384" s="801"/>
      <c r="H384" s="801"/>
      <c r="I384" s="282"/>
      <c r="J384" s="801"/>
      <c r="K384" s="802"/>
    </row>
    <row r="385" spans="2:11" ht="21" hidden="1" x14ac:dyDescent="0.35">
      <c r="B385" s="283"/>
      <c r="C385" s="798"/>
      <c r="D385" s="798"/>
      <c r="E385" s="282"/>
      <c r="F385" s="798"/>
      <c r="G385" s="798"/>
      <c r="H385" s="798"/>
      <c r="I385" s="282"/>
      <c r="J385" s="806"/>
      <c r="K385" s="799"/>
    </row>
    <row r="386" spans="2:11" ht="15" hidden="1" customHeight="1" x14ac:dyDescent="0.25">
      <c r="B386" s="277"/>
      <c r="G386" s="288"/>
      <c r="J386" s="289"/>
      <c r="K386" s="278"/>
    </row>
    <row r="387" spans="2:11" ht="15" customHeight="1" x14ac:dyDescent="0.25">
      <c r="B387" s="277"/>
      <c r="G387" s="288"/>
      <c r="K387" s="278"/>
    </row>
    <row r="388" spans="2:11" ht="15" customHeight="1" x14ac:dyDescent="0.25">
      <c r="B388" s="277"/>
      <c r="G388" s="290"/>
      <c r="H388" s="290"/>
      <c r="I388" s="290"/>
      <c r="K388" s="278"/>
    </row>
    <row r="389" spans="2:11" ht="15" customHeight="1" x14ac:dyDescent="0.25">
      <c r="B389" s="277"/>
      <c r="G389" s="291"/>
      <c r="K389" s="278"/>
    </row>
    <row r="390" spans="2:11" x14ac:dyDescent="0.25">
      <c r="B390" s="277"/>
      <c r="G390" s="807">
        <f ca="1">G367</f>
        <v>45168.652233564811</v>
      </c>
      <c r="H390" s="807"/>
      <c r="I390" s="807"/>
      <c r="J390" s="807"/>
      <c r="K390" s="808"/>
    </row>
    <row r="391" spans="2:11" x14ac:dyDescent="0.25">
      <c r="B391" s="292"/>
      <c r="C391" s="293"/>
      <c r="D391" s="293"/>
      <c r="E391" s="293"/>
      <c r="F391" s="293"/>
      <c r="G391" s="293"/>
      <c r="H391" s="293"/>
      <c r="I391" s="293"/>
      <c r="J391" s="293"/>
      <c r="K391" s="294"/>
    </row>
    <row r="393" spans="2:11" x14ac:dyDescent="0.25">
      <c r="B393" s="271"/>
      <c r="C393" s="272"/>
      <c r="D393" s="272"/>
      <c r="E393" s="272"/>
      <c r="F393" s="272"/>
      <c r="G393" s="272"/>
      <c r="H393" s="272"/>
      <c r="I393" s="272"/>
      <c r="J393" s="272"/>
      <c r="K393" s="273"/>
    </row>
    <row r="394" spans="2:11" ht="15.75" x14ac:dyDescent="0.25">
      <c r="B394" s="277"/>
      <c r="G394" s="789" t="s">
        <v>976</v>
      </c>
      <c r="H394" s="790"/>
      <c r="I394" s="790"/>
      <c r="J394" s="791"/>
      <c r="K394" s="278"/>
    </row>
    <row r="395" spans="2:11" ht="15" customHeight="1" x14ac:dyDescent="0.25">
      <c r="B395" s="277"/>
      <c r="G395" s="792">
        <f>G372+1</f>
        <v>18</v>
      </c>
      <c r="H395" s="793"/>
      <c r="I395" s="793"/>
      <c r="J395" s="794"/>
      <c r="K395" s="278"/>
    </row>
    <row r="396" spans="2:11" ht="15" customHeight="1" x14ac:dyDescent="0.25">
      <c r="B396" s="277"/>
      <c r="G396" s="792"/>
      <c r="H396" s="793"/>
      <c r="I396" s="793"/>
      <c r="J396" s="794"/>
      <c r="K396" s="278"/>
    </row>
    <row r="397" spans="2:11" ht="15" customHeight="1" x14ac:dyDescent="0.25">
      <c r="B397" s="277"/>
      <c r="G397" s="792"/>
      <c r="H397" s="793"/>
      <c r="I397" s="793"/>
      <c r="J397" s="794"/>
      <c r="K397" s="278"/>
    </row>
    <row r="398" spans="2:11" ht="15" customHeight="1" x14ac:dyDescent="0.25">
      <c r="B398" s="277"/>
      <c r="G398" s="795"/>
      <c r="H398" s="796"/>
      <c r="I398" s="796"/>
      <c r="J398" s="797"/>
      <c r="K398" s="278"/>
    </row>
    <row r="399" spans="2:11" ht="31.5" x14ac:dyDescent="0.25">
      <c r="B399" s="277"/>
      <c r="G399" s="280"/>
      <c r="H399" s="280"/>
      <c r="I399" s="280"/>
      <c r="J399" s="280"/>
      <c r="K399" s="278"/>
    </row>
    <row r="400" spans="2:11" ht="21" x14ac:dyDescent="0.35">
      <c r="B400" s="283"/>
      <c r="C400" s="798" t="s">
        <v>977</v>
      </c>
      <c r="D400" s="798"/>
      <c r="E400" s="282"/>
      <c r="F400" s="798" t="s">
        <v>978</v>
      </c>
      <c r="G400" s="798"/>
      <c r="H400" s="798"/>
      <c r="I400" s="282"/>
      <c r="J400" s="798" t="s">
        <v>979</v>
      </c>
      <c r="K400" s="799"/>
    </row>
    <row r="401" spans="2:11" x14ac:dyDescent="0.25">
      <c r="B401" s="284"/>
      <c r="C401" s="800"/>
      <c r="D401" s="800"/>
      <c r="E401" s="285"/>
      <c r="K401" s="278"/>
    </row>
    <row r="402" spans="2:11" ht="21" x14ac:dyDescent="0.35">
      <c r="B402" s="286"/>
      <c r="C402" s="803" t="str">
        <f>VLOOKUP(G395,M:P,2,FALSE)</f>
        <v>LB67L3W172R1Z44</v>
      </c>
      <c r="D402" s="804"/>
      <c r="E402" s="282"/>
      <c r="F402" s="803" t="str">
        <f>VLOOKUP(G395,M:P,3,FALSE)</f>
        <v>430MF</v>
      </c>
      <c r="G402" s="804"/>
      <c r="H402" s="804"/>
      <c r="I402" s="282"/>
      <c r="J402" s="803">
        <f>VLOOKUP(G395,M:P,4,FALSE)</f>
        <v>57</v>
      </c>
      <c r="K402" s="805"/>
    </row>
    <row r="403" spans="2:11" ht="21" x14ac:dyDescent="0.35">
      <c r="B403" s="287"/>
      <c r="C403" s="801"/>
      <c r="D403" s="801"/>
      <c r="E403" s="282"/>
      <c r="F403" s="801"/>
      <c r="G403" s="801"/>
      <c r="H403" s="801"/>
      <c r="I403" s="282"/>
      <c r="J403" s="801"/>
      <c r="K403" s="802"/>
    </row>
    <row r="404" spans="2:11" ht="21" x14ac:dyDescent="0.35">
      <c r="B404" s="287"/>
      <c r="C404" s="801"/>
      <c r="D404" s="801"/>
      <c r="E404" s="282"/>
      <c r="F404" s="801"/>
      <c r="G404" s="801"/>
      <c r="H404" s="801"/>
      <c r="I404" s="282"/>
      <c r="J404" s="801"/>
      <c r="K404" s="802"/>
    </row>
    <row r="405" spans="2:11" ht="21" x14ac:dyDescent="0.35">
      <c r="B405" s="287"/>
      <c r="C405" s="801"/>
      <c r="D405" s="801"/>
      <c r="E405" s="282"/>
      <c r="F405" s="801"/>
      <c r="G405" s="801"/>
      <c r="H405" s="801"/>
      <c r="I405" s="282"/>
      <c r="J405" s="801"/>
      <c r="K405" s="802"/>
    </row>
    <row r="406" spans="2:11" ht="21" x14ac:dyDescent="0.35">
      <c r="B406" s="287"/>
      <c r="C406" s="801"/>
      <c r="D406" s="801"/>
      <c r="E406" s="282"/>
      <c r="F406" s="801"/>
      <c r="G406" s="801"/>
      <c r="H406" s="801"/>
      <c r="I406" s="282"/>
      <c r="J406" s="801"/>
      <c r="K406" s="802"/>
    </row>
    <row r="407" spans="2:11" ht="21" x14ac:dyDescent="0.35">
      <c r="B407" s="287"/>
      <c r="C407" s="804"/>
      <c r="D407" s="804"/>
      <c r="E407" s="282"/>
      <c r="F407" s="801"/>
      <c r="G407" s="801"/>
      <c r="H407" s="801"/>
      <c r="I407" s="282"/>
      <c r="J407" s="801"/>
      <c r="K407" s="802"/>
    </row>
    <row r="408" spans="2:11" ht="21" hidden="1" x14ac:dyDescent="0.35">
      <c r="B408" s="283"/>
      <c r="C408" s="798"/>
      <c r="D408" s="798"/>
      <c r="E408" s="282"/>
      <c r="F408" s="798"/>
      <c r="G408" s="798"/>
      <c r="H408" s="798"/>
      <c r="I408" s="282"/>
      <c r="J408" s="806"/>
      <c r="K408" s="799"/>
    </row>
    <row r="409" spans="2:11" ht="15" hidden="1" customHeight="1" x14ac:dyDescent="0.25">
      <c r="B409" s="277"/>
      <c r="G409" s="288"/>
      <c r="J409" s="289"/>
      <c r="K409" s="278"/>
    </row>
    <row r="410" spans="2:11" ht="15" customHeight="1" x14ac:dyDescent="0.25">
      <c r="B410" s="277"/>
      <c r="G410" s="288"/>
      <c r="K410" s="278"/>
    </row>
    <row r="411" spans="2:11" ht="15" customHeight="1" x14ac:dyDescent="0.25">
      <c r="B411" s="277"/>
      <c r="G411" s="290"/>
      <c r="H411" s="290"/>
      <c r="I411" s="290"/>
      <c r="K411" s="278"/>
    </row>
    <row r="412" spans="2:11" ht="15" customHeight="1" x14ac:dyDescent="0.25">
      <c r="B412" s="277"/>
      <c r="G412" s="291"/>
      <c r="K412" s="278"/>
    </row>
    <row r="413" spans="2:11" x14ac:dyDescent="0.25">
      <c r="B413" s="277"/>
      <c r="G413" s="807">
        <f ca="1">G390</f>
        <v>45168.652233564811</v>
      </c>
      <c r="H413" s="807"/>
      <c r="I413" s="807"/>
      <c r="J413" s="807"/>
      <c r="K413" s="808"/>
    </row>
    <row r="414" spans="2:11" x14ac:dyDescent="0.25">
      <c r="B414" s="292"/>
      <c r="C414" s="293"/>
      <c r="D414" s="293"/>
      <c r="E414" s="293"/>
      <c r="F414" s="293"/>
      <c r="G414" s="293"/>
      <c r="H414" s="293"/>
      <c r="I414" s="293"/>
      <c r="J414" s="293"/>
      <c r="K414" s="294"/>
    </row>
    <row r="416" spans="2:11" x14ac:dyDescent="0.25">
      <c r="B416" s="271"/>
      <c r="C416" s="272"/>
      <c r="D416" s="272"/>
      <c r="E416" s="272"/>
      <c r="F416" s="272"/>
      <c r="G416" s="272"/>
      <c r="H416" s="272"/>
      <c r="I416" s="272"/>
      <c r="J416" s="272"/>
      <c r="K416" s="273"/>
    </row>
    <row r="417" spans="2:11" ht="15.75" x14ac:dyDescent="0.25">
      <c r="B417" s="277"/>
      <c r="G417" s="789" t="s">
        <v>976</v>
      </c>
      <c r="H417" s="790"/>
      <c r="I417" s="790"/>
      <c r="J417" s="791"/>
      <c r="K417" s="278"/>
    </row>
    <row r="418" spans="2:11" ht="15" customHeight="1" x14ac:dyDescent="0.25">
      <c r="B418" s="277"/>
      <c r="G418" s="792">
        <f>G395+1</f>
        <v>19</v>
      </c>
      <c r="H418" s="793"/>
      <c r="I418" s="793"/>
      <c r="J418" s="794"/>
      <c r="K418" s="278"/>
    </row>
    <row r="419" spans="2:11" ht="15" customHeight="1" x14ac:dyDescent="0.25">
      <c r="B419" s="277"/>
      <c r="G419" s="792"/>
      <c r="H419" s="793"/>
      <c r="I419" s="793"/>
      <c r="J419" s="794"/>
      <c r="K419" s="278"/>
    </row>
    <row r="420" spans="2:11" ht="15" customHeight="1" x14ac:dyDescent="0.25">
      <c r="B420" s="277"/>
      <c r="G420" s="792"/>
      <c r="H420" s="793"/>
      <c r="I420" s="793"/>
      <c r="J420" s="794"/>
      <c r="K420" s="278"/>
    </row>
    <row r="421" spans="2:11" ht="15" customHeight="1" x14ac:dyDescent="0.25">
      <c r="B421" s="277"/>
      <c r="G421" s="795"/>
      <c r="H421" s="796"/>
      <c r="I421" s="796"/>
      <c r="J421" s="797"/>
      <c r="K421" s="278"/>
    </row>
    <row r="422" spans="2:11" ht="31.5" x14ac:dyDescent="0.25">
      <c r="B422" s="277"/>
      <c r="G422" s="280"/>
      <c r="H422" s="280"/>
      <c r="I422" s="280"/>
      <c r="J422" s="280"/>
      <c r="K422" s="278"/>
    </row>
    <row r="423" spans="2:11" ht="21" x14ac:dyDescent="0.35">
      <c r="B423" s="283"/>
      <c r="C423" s="798" t="s">
        <v>977</v>
      </c>
      <c r="D423" s="798"/>
      <c r="E423" s="282"/>
      <c r="F423" s="798" t="s">
        <v>978</v>
      </c>
      <c r="G423" s="798"/>
      <c r="H423" s="798"/>
      <c r="I423" s="282"/>
      <c r="J423" s="798" t="s">
        <v>979</v>
      </c>
      <c r="K423" s="799"/>
    </row>
    <row r="424" spans="2:11" x14ac:dyDescent="0.25">
      <c r="B424" s="284"/>
      <c r="C424" s="800"/>
      <c r="D424" s="800"/>
      <c r="E424" s="285"/>
      <c r="K424" s="278"/>
    </row>
    <row r="425" spans="2:11" ht="21" x14ac:dyDescent="0.35">
      <c r="B425" s="286"/>
      <c r="C425" s="803" t="str">
        <f>VLOOKUP(G418,M:P,2,FALSE)</f>
        <v>LB67L3W172R1Z44</v>
      </c>
      <c r="D425" s="804"/>
      <c r="E425" s="282"/>
      <c r="F425" s="803" t="str">
        <f>VLOOKUP(G418,M:P,3,FALSE)</f>
        <v>430MF</v>
      </c>
      <c r="G425" s="804"/>
      <c r="H425" s="804"/>
      <c r="I425" s="282"/>
      <c r="J425" s="803">
        <f>VLOOKUP(G418,M:P,4,FALSE)</f>
        <v>57</v>
      </c>
      <c r="K425" s="805"/>
    </row>
    <row r="426" spans="2:11" ht="21" x14ac:dyDescent="0.35">
      <c r="B426" s="287"/>
      <c r="C426" s="801"/>
      <c r="D426" s="801"/>
      <c r="E426" s="282"/>
      <c r="F426" s="801"/>
      <c r="G426" s="801"/>
      <c r="H426" s="801"/>
      <c r="I426" s="282"/>
      <c r="J426" s="801"/>
      <c r="K426" s="802"/>
    </row>
    <row r="427" spans="2:11" ht="21" x14ac:dyDescent="0.35">
      <c r="B427" s="287"/>
      <c r="C427" s="801"/>
      <c r="D427" s="801"/>
      <c r="E427" s="282"/>
      <c r="F427" s="801"/>
      <c r="G427" s="801"/>
      <c r="H427" s="801"/>
      <c r="I427" s="282"/>
      <c r="J427" s="801"/>
      <c r="K427" s="802"/>
    </row>
    <row r="428" spans="2:11" ht="21" x14ac:dyDescent="0.35">
      <c r="B428" s="287"/>
      <c r="C428" s="801"/>
      <c r="D428" s="801"/>
      <c r="E428" s="282"/>
      <c r="F428" s="801"/>
      <c r="G428" s="801"/>
      <c r="H428" s="801"/>
      <c r="I428" s="282"/>
      <c r="J428" s="801"/>
      <c r="K428" s="802"/>
    </row>
    <row r="429" spans="2:11" ht="21" x14ac:dyDescent="0.35">
      <c r="B429" s="287"/>
      <c r="C429" s="801"/>
      <c r="D429" s="801"/>
      <c r="E429" s="282"/>
      <c r="F429" s="801"/>
      <c r="G429" s="801"/>
      <c r="H429" s="801"/>
      <c r="I429" s="282"/>
      <c r="J429" s="801"/>
      <c r="K429" s="802"/>
    </row>
    <row r="430" spans="2:11" ht="21" x14ac:dyDescent="0.35">
      <c r="B430" s="287"/>
      <c r="C430" s="804"/>
      <c r="D430" s="804"/>
      <c r="E430" s="282"/>
      <c r="F430" s="801"/>
      <c r="G430" s="801"/>
      <c r="H430" s="801"/>
      <c r="I430" s="282"/>
      <c r="J430" s="801"/>
      <c r="K430" s="802"/>
    </row>
    <row r="431" spans="2:11" ht="21" hidden="1" x14ac:dyDescent="0.35">
      <c r="B431" s="283"/>
      <c r="C431" s="798"/>
      <c r="D431" s="798"/>
      <c r="E431" s="282"/>
      <c r="F431" s="798"/>
      <c r="G431" s="798"/>
      <c r="H431" s="798"/>
      <c r="I431" s="282"/>
      <c r="J431" s="806"/>
      <c r="K431" s="799"/>
    </row>
    <row r="432" spans="2:11" ht="15" hidden="1" customHeight="1" x14ac:dyDescent="0.25">
      <c r="B432" s="277"/>
      <c r="G432" s="288"/>
      <c r="J432" s="289"/>
      <c r="K432" s="278"/>
    </row>
    <row r="433" spans="2:11" ht="15" customHeight="1" x14ac:dyDescent="0.25">
      <c r="B433" s="277"/>
      <c r="G433" s="288"/>
      <c r="K433" s="278"/>
    </row>
    <row r="434" spans="2:11" ht="15" customHeight="1" x14ac:dyDescent="0.25">
      <c r="B434" s="277"/>
      <c r="G434" s="290"/>
      <c r="H434" s="290"/>
      <c r="I434" s="290"/>
      <c r="K434" s="278"/>
    </row>
    <row r="435" spans="2:11" ht="15" customHeight="1" x14ac:dyDescent="0.25">
      <c r="B435" s="277"/>
      <c r="G435" s="291"/>
      <c r="K435" s="278"/>
    </row>
    <row r="436" spans="2:11" x14ac:dyDescent="0.25">
      <c r="B436" s="277"/>
      <c r="G436" s="807">
        <f ca="1">G413</f>
        <v>45168.652233564811</v>
      </c>
      <c r="H436" s="807"/>
      <c r="I436" s="807"/>
      <c r="J436" s="807"/>
      <c r="K436" s="808"/>
    </row>
    <row r="437" spans="2:11" x14ac:dyDescent="0.25">
      <c r="B437" s="292"/>
      <c r="C437" s="293"/>
      <c r="D437" s="293"/>
      <c r="E437" s="293"/>
      <c r="F437" s="293"/>
      <c r="G437" s="293"/>
      <c r="H437" s="293"/>
      <c r="I437" s="293"/>
      <c r="J437" s="293"/>
      <c r="K437" s="294"/>
    </row>
    <row r="439" spans="2:11" x14ac:dyDescent="0.25">
      <c r="B439" s="271"/>
      <c r="C439" s="272"/>
      <c r="D439" s="272"/>
      <c r="E439" s="272"/>
      <c r="F439" s="272"/>
      <c r="G439" s="272"/>
      <c r="H439" s="272"/>
      <c r="I439" s="272"/>
      <c r="J439" s="272"/>
      <c r="K439" s="273"/>
    </row>
    <row r="440" spans="2:11" ht="15.75" x14ac:dyDescent="0.25">
      <c r="B440" s="277"/>
      <c r="G440" s="789" t="s">
        <v>976</v>
      </c>
      <c r="H440" s="790"/>
      <c r="I440" s="790"/>
      <c r="J440" s="791"/>
      <c r="K440" s="278"/>
    </row>
    <row r="441" spans="2:11" ht="15" customHeight="1" x14ac:dyDescent="0.25">
      <c r="B441" s="277"/>
      <c r="G441" s="792">
        <f>G418+1</f>
        <v>20</v>
      </c>
      <c r="H441" s="793"/>
      <c r="I441" s="793"/>
      <c r="J441" s="794"/>
      <c r="K441" s="278"/>
    </row>
    <row r="442" spans="2:11" ht="15" customHeight="1" x14ac:dyDescent="0.25">
      <c r="B442" s="277"/>
      <c r="G442" s="792"/>
      <c r="H442" s="793"/>
      <c r="I442" s="793"/>
      <c r="J442" s="794"/>
      <c r="K442" s="278"/>
    </row>
    <row r="443" spans="2:11" ht="15" customHeight="1" x14ac:dyDescent="0.25">
      <c r="B443" s="277"/>
      <c r="G443" s="792"/>
      <c r="H443" s="793"/>
      <c r="I443" s="793"/>
      <c r="J443" s="794"/>
      <c r="K443" s="278"/>
    </row>
    <row r="444" spans="2:11" ht="15" customHeight="1" x14ac:dyDescent="0.25">
      <c r="B444" s="277"/>
      <c r="G444" s="795"/>
      <c r="H444" s="796"/>
      <c r="I444" s="796"/>
      <c r="J444" s="797"/>
      <c r="K444" s="278"/>
    </row>
    <row r="445" spans="2:11" ht="31.5" x14ac:dyDescent="0.25">
      <c r="B445" s="277"/>
      <c r="G445" s="280"/>
      <c r="H445" s="280"/>
      <c r="I445" s="280"/>
      <c r="J445" s="280"/>
      <c r="K445" s="278"/>
    </row>
    <row r="446" spans="2:11" ht="21" x14ac:dyDescent="0.35">
      <c r="B446" s="283"/>
      <c r="C446" s="798" t="s">
        <v>977</v>
      </c>
      <c r="D446" s="798"/>
      <c r="E446" s="282"/>
      <c r="F446" s="798" t="s">
        <v>978</v>
      </c>
      <c r="G446" s="798"/>
      <c r="H446" s="798"/>
      <c r="I446" s="282"/>
      <c r="J446" s="798" t="s">
        <v>979</v>
      </c>
      <c r="K446" s="799"/>
    </row>
    <row r="447" spans="2:11" x14ac:dyDescent="0.25">
      <c r="B447" s="284"/>
      <c r="C447" s="800"/>
      <c r="D447" s="800"/>
      <c r="E447" s="285"/>
      <c r="K447" s="278"/>
    </row>
    <row r="448" spans="2:11" ht="21" x14ac:dyDescent="0.35">
      <c r="B448" s="286"/>
      <c r="C448" s="803" t="str">
        <f>VLOOKUP(G441,M:P,2,FALSE)</f>
        <v>LB67L3W172R1Z44</v>
      </c>
      <c r="D448" s="804"/>
      <c r="E448" s="282"/>
      <c r="F448" s="803" t="str">
        <f>VLOOKUP(G441,M:P,3,FALSE)</f>
        <v>430MF</v>
      </c>
      <c r="G448" s="804"/>
      <c r="H448" s="804"/>
      <c r="I448" s="282"/>
      <c r="J448" s="803">
        <f>VLOOKUP(G441,M:P,4,FALSE)</f>
        <v>57</v>
      </c>
      <c r="K448" s="805"/>
    </row>
    <row r="449" spans="2:11" ht="21" x14ac:dyDescent="0.35">
      <c r="B449" s="287"/>
      <c r="C449" s="801"/>
      <c r="D449" s="801"/>
      <c r="E449" s="282"/>
      <c r="F449" s="801"/>
      <c r="G449" s="801"/>
      <c r="H449" s="801"/>
      <c r="I449" s="282"/>
      <c r="J449" s="801"/>
      <c r="K449" s="802"/>
    </row>
    <row r="450" spans="2:11" ht="21" x14ac:dyDescent="0.35">
      <c r="B450" s="287"/>
      <c r="C450" s="801"/>
      <c r="D450" s="801"/>
      <c r="E450" s="282"/>
      <c r="F450" s="801"/>
      <c r="G450" s="801"/>
      <c r="H450" s="801"/>
      <c r="I450" s="282"/>
      <c r="J450" s="801"/>
      <c r="K450" s="802"/>
    </row>
    <row r="451" spans="2:11" ht="21" x14ac:dyDescent="0.35">
      <c r="B451" s="287"/>
      <c r="C451" s="801"/>
      <c r="D451" s="801"/>
      <c r="E451" s="282"/>
      <c r="F451" s="801"/>
      <c r="G451" s="801"/>
      <c r="H451" s="801"/>
      <c r="I451" s="282"/>
      <c r="J451" s="801"/>
      <c r="K451" s="802"/>
    </row>
    <row r="452" spans="2:11" ht="21" x14ac:dyDescent="0.35">
      <c r="B452" s="287"/>
      <c r="C452" s="801"/>
      <c r="D452" s="801"/>
      <c r="E452" s="282"/>
      <c r="F452" s="801"/>
      <c r="G452" s="801"/>
      <c r="H452" s="801"/>
      <c r="I452" s="282"/>
      <c r="J452" s="801"/>
      <c r="K452" s="802"/>
    </row>
    <row r="453" spans="2:11" ht="21" x14ac:dyDescent="0.35">
      <c r="B453" s="287"/>
      <c r="C453" s="804"/>
      <c r="D453" s="804"/>
      <c r="E453" s="282"/>
      <c r="F453" s="801"/>
      <c r="G453" s="801"/>
      <c r="H453" s="801"/>
      <c r="I453" s="282"/>
      <c r="J453" s="801"/>
      <c r="K453" s="802"/>
    </row>
    <row r="454" spans="2:11" ht="21" hidden="1" x14ac:dyDescent="0.35">
      <c r="B454" s="283"/>
      <c r="C454" s="798"/>
      <c r="D454" s="798"/>
      <c r="E454" s="282"/>
      <c r="F454" s="798"/>
      <c r="G454" s="798"/>
      <c r="H454" s="798"/>
      <c r="I454" s="282"/>
      <c r="J454" s="806"/>
      <c r="K454" s="799"/>
    </row>
    <row r="455" spans="2:11" ht="15" hidden="1" customHeight="1" x14ac:dyDescent="0.25">
      <c r="B455" s="277"/>
      <c r="G455" s="288"/>
      <c r="J455" s="289"/>
      <c r="K455" s="278"/>
    </row>
    <row r="456" spans="2:11" ht="15" customHeight="1" x14ac:dyDescent="0.25">
      <c r="B456" s="277"/>
      <c r="G456" s="288"/>
      <c r="K456" s="278"/>
    </row>
    <row r="457" spans="2:11" ht="15" customHeight="1" x14ac:dyDescent="0.25">
      <c r="B457" s="277"/>
      <c r="G457" s="290"/>
      <c r="H457" s="290"/>
      <c r="I457" s="290"/>
      <c r="K457" s="278"/>
    </row>
    <row r="458" spans="2:11" ht="15" customHeight="1" x14ac:dyDescent="0.25">
      <c r="B458" s="277"/>
      <c r="G458" s="291"/>
      <c r="K458" s="278"/>
    </row>
    <row r="459" spans="2:11" x14ac:dyDescent="0.25">
      <c r="B459" s="277"/>
      <c r="G459" s="807">
        <f ca="1">G436</f>
        <v>45168.652233564811</v>
      </c>
      <c r="H459" s="807"/>
      <c r="I459" s="807"/>
      <c r="J459" s="807"/>
      <c r="K459" s="808"/>
    </row>
    <row r="460" spans="2:11" x14ac:dyDescent="0.25">
      <c r="B460" s="292"/>
      <c r="C460" s="293"/>
      <c r="D460" s="293"/>
      <c r="E460" s="293"/>
      <c r="F460" s="293"/>
      <c r="G460" s="293"/>
      <c r="H460" s="293"/>
      <c r="I460" s="293"/>
      <c r="J460" s="293"/>
      <c r="K460" s="294"/>
    </row>
    <row r="462" spans="2:11" x14ac:dyDescent="0.25">
      <c r="B462" s="271"/>
      <c r="C462" s="272"/>
      <c r="D462" s="272"/>
      <c r="E462" s="272"/>
      <c r="F462" s="272"/>
      <c r="G462" s="272"/>
      <c r="H462" s="272"/>
      <c r="I462" s="272"/>
      <c r="J462" s="272"/>
      <c r="K462" s="273"/>
    </row>
    <row r="463" spans="2:11" ht="15.75" x14ac:dyDescent="0.25">
      <c r="B463" s="277"/>
      <c r="G463" s="789" t="s">
        <v>976</v>
      </c>
      <c r="H463" s="790"/>
      <c r="I463" s="790"/>
      <c r="J463" s="791"/>
      <c r="K463" s="278"/>
    </row>
    <row r="464" spans="2:11" ht="15" customHeight="1" x14ac:dyDescent="0.25">
      <c r="B464" s="277"/>
      <c r="G464" s="792">
        <f>G441+1</f>
        <v>21</v>
      </c>
      <c r="H464" s="793"/>
      <c r="I464" s="793"/>
      <c r="J464" s="794"/>
      <c r="K464" s="278"/>
    </row>
    <row r="465" spans="2:11" ht="15" customHeight="1" x14ac:dyDescent="0.25">
      <c r="B465" s="277"/>
      <c r="G465" s="792"/>
      <c r="H465" s="793"/>
      <c r="I465" s="793"/>
      <c r="J465" s="794"/>
      <c r="K465" s="278"/>
    </row>
    <row r="466" spans="2:11" ht="15" customHeight="1" x14ac:dyDescent="0.25">
      <c r="B466" s="277"/>
      <c r="G466" s="792"/>
      <c r="H466" s="793"/>
      <c r="I466" s="793"/>
      <c r="J466" s="794"/>
      <c r="K466" s="278"/>
    </row>
    <row r="467" spans="2:11" ht="15" customHeight="1" x14ac:dyDescent="0.25">
      <c r="B467" s="277"/>
      <c r="G467" s="795"/>
      <c r="H467" s="796"/>
      <c r="I467" s="796"/>
      <c r="J467" s="797"/>
      <c r="K467" s="278"/>
    </row>
    <row r="468" spans="2:11" ht="31.5" x14ac:dyDescent="0.25">
      <c r="B468" s="277"/>
      <c r="G468" s="280"/>
      <c r="H468" s="280"/>
      <c r="I468" s="280"/>
      <c r="J468" s="280"/>
      <c r="K468" s="278"/>
    </row>
    <row r="469" spans="2:11" ht="21" x14ac:dyDescent="0.35">
      <c r="B469" s="283"/>
      <c r="C469" s="798" t="s">
        <v>977</v>
      </c>
      <c r="D469" s="798"/>
      <c r="E469" s="282"/>
      <c r="F469" s="798" t="s">
        <v>978</v>
      </c>
      <c r="G469" s="798"/>
      <c r="H469" s="798"/>
      <c r="I469" s="282"/>
      <c r="J469" s="798" t="s">
        <v>979</v>
      </c>
      <c r="K469" s="799"/>
    </row>
    <row r="470" spans="2:11" x14ac:dyDescent="0.25">
      <c r="B470" s="284"/>
      <c r="C470" s="800"/>
      <c r="D470" s="800"/>
      <c r="E470" s="285"/>
      <c r="K470" s="278"/>
    </row>
    <row r="471" spans="2:11" ht="21" x14ac:dyDescent="0.35">
      <c r="B471" s="286"/>
      <c r="C471" s="803" t="str">
        <f>VLOOKUP(G464,M:P,2,FALSE)</f>
        <v>LB67L3W172R1Z44</v>
      </c>
      <c r="D471" s="804"/>
      <c r="E471" s="282"/>
      <c r="F471" s="803" t="str">
        <f>VLOOKUP(G464,M:P,3,FALSE)</f>
        <v>430MF</v>
      </c>
      <c r="G471" s="804"/>
      <c r="H471" s="804"/>
      <c r="I471" s="282"/>
      <c r="J471" s="803">
        <f>VLOOKUP(G464,M:P,4,FALSE)</f>
        <v>57</v>
      </c>
      <c r="K471" s="805"/>
    </row>
    <row r="472" spans="2:11" ht="21" x14ac:dyDescent="0.35">
      <c r="B472" s="287"/>
      <c r="C472" s="801"/>
      <c r="D472" s="801"/>
      <c r="E472" s="282"/>
      <c r="F472" s="801"/>
      <c r="G472" s="801"/>
      <c r="H472" s="801"/>
      <c r="I472" s="282"/>
      <c r="J472" s="801"/>
      <c r="K472" s="802"/>
    </row>
    <row r="473" spans="2:11" ht="21" x14ac:dyDescent="0.35">
      <c r="B473" s="287"/>
      <c r="C473" s="801"/>
      <c r="D473" s="801"/>
      <c r="E473" s="282"/>
      <c r="F473" s="801"/>
      <c r="G473" s="801"/>
      <c r="H473" s="801"/>
      <c r="I473" s="282"/>
      <c r="J473" s="801"/>
      <c r="K473" s="802"/>
    </row>
    <row r="474" spans="2:11" ht="21" x14ac:dyDescent="0.35">
      <c r="B474" s="287"/>
      <c r="C474" s="801"/>
      <c r="D474" s="801"/>
      <c r="E474" s="282"/>
      <c r="F474" s="801"/>
      <c r="G474" s="801"/>
      <c r="H474" s="801"/>
      <c r="I474" s="282"/>
      <c r="J474" s="801"/>
      <c r="K474" s="802"/>
    </row>
    <row r="475" spans="2:11" ht="21" x14ac:dyDescent="0.35">
      <c r="B475" s="287"/>
      <c r="C475" s="801"/>
      <c r="D475" s="801"/>
      <c r="E475" s="282"/>
      <c r="F475" s="801"/>
      <c r="G475" s="801"/>
      <c r="H475" s="801"/>
      <c r="I475" s="282"/>
      <c r="J475" s="801"/>
      <c r="K475" s="802"/>
    </row>
    <row r="476" spans="2:11" ht="21" x14ac:dyDescent="0.35">
      <c r="B476" s="287"/>
      <c r="C476" s="804"/>
      <c r="D476" s="804"/>
      <c r="E476" s="282"/>
      <c r="F476" s="801"/>
      <c r="G476" s="801"/>
      <c r="H476" s="801"/>
      <c r="I476" s="282"/>
      <c r="J476" s="801"/>
      <c r="K476" s="802"/>
    </row>
    <row r="477" spans="2:11" ht="21" hidden="1" x14ac:dyDescent="0.35">
      <c r="B477" s="283"/>
      <c r="C477" s="798"/>
      <c r="D477" s="798"/>
      <c r="E477" s="282"/>
      <c r="F477" s="798"/>
      <c r="G477" s="798"/>
      <c r="H477" s="798"/>
      <c r="I477" s="282"/>
      <c r="J477" s="806"/>
      <c r="K477" s="799"/>
    </row>
    <row r="478" spans="2:11" ht="15" hidden="1" customHeight="1" x14ac:dyDescent="0.25">
      <c r="B478" s="277"/>
      <c r="G478" s="288"/>
      <c r="J478" s="289"/>
      <c r="K478" s="278"/>
    </row>
    <row r="479" spans="2:11" ht="15" customHeight="1" x14ac:dyDescent="0.25">
      <c r="B479" s="277"/>
      <c r="G479" s="288"/>
      <c r="K479" s="278"/>
    </row>
    <row r="480" spans="2:11" ht="15" customHeight="1" x14ac:dyDescent="0.25">
      <c r="B480" s="277"/>
      <c r="G480" s="290"/>
      <c r="H480" s="290"/>
      <c r="I480" s="290"/>
      <c r="K480" s="278"/>
    </row>
    <row r="481" spans="2:11" ht="15" customHeight="1" x14ac:dyDescent="0.25">
      <c r="B481" s="277"/>
      <c r="G481" s="291"/>
      <c r="K481" s="278"/>
    </row>
    <row r="482" spans="2:11" x14ac:dyDescent="0.25">
      <c r="B482" s="277"/>
      <c r="G482" s="807">
        <f ca="1">G459</f>
        <v>45168.652233564811</v>
      </c>
      <c r="H482" s="807"/>
      <c r="I482" s="807"/>
      <c r="J482" s="807"/>
      <c r="K482" s="808"/>
    </row>
    <row r="483" spans="2:11" x14ac:dyDescent="0.25">
      <c r="B483" s="292"/>
      <c r="C483" s="293"/>
      <c r="D483" s="293"/>
      <c r="E483" s="293"/>
      <c r="F483" s="293"/>
      <c r="G483" s="293"/>
      <c r="H483" s="293"/>
      <c r="I483" s="293"/>
      <c r="J483" s="293"/>
      <c r="K483" s="294"/>
    </row>
    <row r="485" spans="2:11" x14ac:dyDescent="0.25">
      <c r="B485" s="271"/>
      <c r="C485" s="272"/>
      <c r="D485" s="272"/>
      <c r="E485" s="272"/>
      <c r="F485" s="272"/>
      <c r="G485" s="272"/>
      <c r="H485" s="272"/>
      <c r="I485" s="272"/>
      <c r="J485" s="272"/>
      <c r="K485" s="273"/>
    </row>
    <row r="486" spans="2:11" ht="15.75" x14ac:dyDescent="0.25">
      <c r="B486" s="277"/>
      <c r="G486" s="789" t="s">
        <v>976</v>
      </c>
      <c r="H486" s="790"/>
      <c r="I486" s="790"/>
      <c r="J486" s="791"/>
      <c r="K486" s="278"/>
    </row>
    <row r="487" spans="2:11" ht="15" customHeight="1" x14ac:dyDescent="0.25">
      <c r="B487" s="277"/>
      <c r="G487" s="792">
        <f>G464+1</f>
        <v>22</v>
      </c>
      <c r="H487" s="793"/>
      <c r="I487" s="793"/>
      <c r="J487" s="794"/>
      <c r="K487" s="278"/>
    </row>
    <row r="488" spans="2:11" ht="15" customHeight="1" x14ac:dyDescent="0.25">
      <c r="B488" s="277"/>
      <c r="G488" s="792"/>
      <c r="H488" s="793"/>
      <c r="I488" s="793"/>
      <c r="J488" s="794"/>
      <c r="K488" s="278"/>
    </row>
    <row r="489" spans="2:11" ht="15" customHeight="1" x14ac:dyDescent="0.25">
      <c r="B489" s="277"/>
      <c r="G489" s="792"/>
      <c r="H489" s="793"/>
      <c r="I489" s="793"/>
      <c r="J489" s="794"/>
      <c r="K489" s="278"/>
    </row>
    <row r="490" spans="2:11" ht="15" customHeight="1" x14ac:dyDescent="0.25">
      <c r="B490" s="277"/>
      <c r="G490" s="795"/>
      <c r="H490" s="796"/>
      <c r="I490" s="796"/>
      <c r="J490" s="797"/>
      <c r="K490" s="278"/>
    </row>
    <row r="491" spans="2:11" ht="31.5" x14ac:dyDescent="0.25">
      <c r="B491" s="277"/>
      <c r="G491" s="280"/>
      <c r="H491" s="280"/>
      <c r="I491" s="280"/>
      <c r="J491" s="280"/>
      <c r="K491" s="278"/>
    </row>
    <row r="492" spans="2:11" ht="21" x14ac:dyDescent="0.35">
      <c r="B492" s="283"/>
      <c r="C492" s="798" t="s">
        <v>977</v>
      </c>
      <c r="D492" s="798"/>
      <c r="E492" s="282"/>
      <c r="F492" s="798" t="s">
        <v>978</v>
      </c>
      <c r="G492" s="798"/>
      <c r="H492" s="798"/>
      <c r="I492" s="282"/>
      <c r="J492" s="798" t="s">
        <v>979</v>
      </c>
      <c r="K492" s="799"/>
    </row>
    <row r="493" spans="2:11" x14ac:dyDescent="0.25">
      <c r="B493" s="284"/>
      <c r="C493" s="800"/>
      <c r="D493" s="800"/>
      <c r="E493" s="285"/>
      <c r="K493" s="278"/>
    </row>
    <row r="494" spans="2:11" ht="21" x14ac:dyDescent="0.35">
      <c r="B494" s="286"/>
      <c r="C494" s="803" t="str">
        <f>VLOOKUP(G487,M:P,2,FALSE)</f>
        <v>LB67L3W172R1Z44</v>
      </c>
      <c r="D494" s="804"/>
      <c r="E494" s="282"/>
      <c r="F494" s="803" t="str">
        <f>VLOOKUP(G487,M:P,3,FALSE)</f>
        <v>430MF</v>
      </c>
      <c r="G494" s="804"/>
      <c r="H494" s="804"/>
      <c r="I494" s="282"/>
      <c r="J494" s="803">
        <f>VLOOKUP(G487,M:P,4,FALSE)</f>
        <v>57</v>
      </c>
      <c r="K494" s="805"/>
    </row>
    <row r="495" spans="2:11" ht="21" x14ac:dyDescent="0.35">
      <c r="B495" s="287"/>
      <c r="C495" s="801"/>
      <c r="D495" s="801"/>
      <c r="E495" s="282"/>
      <c r="F495" s="801"/>
      <c r="G495" s="801"/>
      <c r="H495" s="801"/>
      <c r="I495" s="282"/>
      <c r="J495" s="801"/>
      <c r="K495" s="802"/>
    </row>
    <row r="496" spans="2:11" ht="21" x14ac:dyDescent="0.35">
      <c r="B496" s="287"/>
      <c r="C496" s="801"/>
      <c r="D496" s="801"/>
      <c r="E496" s="282"/>
      <c r="F496" s="801"/>
      <c r="G496" s="801"/>
      <c r="H496" s="801"/>
      <c r="I496" s="282"/>
      <c r="J496" s="801"/>
      <c r="K496" s="802"/>
    </row>
    <row r="497" spans="2:11" ht="21" x14ac:dyDescent="0.35">
      <c r="B497" s="287"/>
      <c r="C497" s="801"/>
      <c r="D497" s="801"/>
      <c r="E497" s="282"/>
      <c r="F497" s="801"/>
      <c r="G497" s="801"/>
      <c r="H497" s="801"/>
      <c r="I497" s="282"/>
      <c r="J497" s="801"/>
      <c r="K497" s="802"/>
    </row>
    <row r="498" spans="2:11" ht="21" x14ac:dyDescent="0.35">
      <c r="B498" s="287"/>
      <c r="C498" s="801"/>
      <c r="D498" s="801"/>
      <c r="E498" s="282"/>
      <c r="F498" s="801"/>
      <c r="G498" s="801"/>
      <c r="H498" s="801"/>
      <c r="I498" s="282"/>
      <c r="J498" s="801"/>
      <c r="K498" s="802"/>
    </row>
    <row r="499" spans="2:11" ht="21" x14ac:dyDescent="0.35">
      <c r="B499" s="287"/>
      <c r="C499" s="804"/>
      <c r="D499" s="804"/>
      <c r="E499" s="282"/>
      <c r="F499" s="801"/>
      <c r="G499" s="801"/>
      <c r="H499" s="801"/>
      <c r="I499" s="282"/>
      <c r="J499" s="801"/>
      <c r="K499" s="802"/>
    </row>
    <row r="500" spans="2:11" ht="21" hidden="1" x14ac:dyDescent="0.35">
      <c r="B500" s="283"/>
      <c r="C500" s="798"/>
      <c r="D500" s="798"/>
      <c r="E500" s="282"/>
      <c r="F500" s="798"/>
      <c r="G500" s="798"/>
      <c r="H500" s="798"/>
      <c r="I500" s="282"/>
      <c r="J500" s="806"/>
      <c r="K500" s="799"/>
    </row>
    <row r="501" spans="2:11" ht="15" hidden="1" customHeight="1" x14ac:dyDescent="0.25">
      <c r="B501" s="277"/>
      <c r="G501" s="288"/>
      <c r="J501" s="289"/>
      <c r="K501" s="278"/>
    </row>
    <row r="502" spans="2:11" ht="15" customHeight="1" x14ac:dyDescent="0.25">
      <c r="B502" s="277"/>
      <c r="G502" s="288"/>
      <c r="K502" s="278"/>
    </row>
    <row r="503" spans="2:11" ht="15" customHeight="1" x14ac:dyDescent="0.25">
      <c r="B503" s="277"/>
      <c r="G503" s="290"/>
      <c r="H503" s="290"/>
      <c r="I503" s="290"/>
      <c r="K503" s="278"/>
    </row>
    <row r="504" spans="2:11" ht="15" customHeight="1" x14ac:dyDescent="0.25">
      <c r="B504" s="277"/>
      <c r="G504" s="291"/>
      <c r="K504" s="278"/>
    </row>
    <row r="505" spans="2:11" x14ac:dyDescent="0.25">
      <c r="B505" s="277"/>
      <c r="G505" s="807">
        <f ca="1">G482</f>
        <v>45168.652233564811</v>
      </c>
      <c r="H505" s="807"/>
      <c r="I505" s="807"/>
      <c r="J505" s="807"/>
      <c r="K505" s="808"/>
    </row>
    <row r="506" spans="2:11" ht="10.5" customHeight="1" x14ac:dyDescent="0.25">
      <c r="B506" s="292"/>
      <c r="C506" s="293"/>
      <c r="D506" s="293"/>
      <c r="E506" s="293"/>
      <c r="F506" s="293"/>
      <c r="G506" s="293"/>
      <c r="H506" s="293"/>
      <c r="I506" s="293"/>
      <c r="J506" s="293"/>
      <c r="K506" s="294"/>
    </row>
    <row r="507" spans="2:11" hidden="1" x14ac:dyDescent="0.25"/>
    <row r="509" spans="2:11" x14ac:dyDescent="0.25">
      <c r="B509" s="271"/>
      <c r="C509" s="272"/>
      <c r="D509" s="272"/>
      <c r="E509" s="272"/>
      <c r="F509" s="272"/>
      <c r="G509" s="272"/>
      <c r="H509" s="272"/>
      <c r="I509" s="272"/>
      <c r="J509" s="272"/>
      <c r="K509" s="273"/>
    </row>
    <row r="510" spans="2:11" ht="15.75" x14ac:dyDescent="0.25">
      <c r="B510" s="277"/>
      <c r="G510" s="789" t="s">
        <v>976</v>
      </c>
      <c r="H510" s="790"/>
      <c r="I510" s="790"/>
      <c r="J510" s="791"/>
      <c r="K510" s="278"/>
    </row>
    <row r="511" spans="2:11" ht="15" customHeight="1" x14ac:dyDescent="0.25">
      <c r="B511" s="277"/>
      <c r="G511" s="792">
        <f>G487+1</f>
        <v>23</v>
      </c>
      <c r="H511" s="793"/>
      <c r="I511" s="793"/>
      <c r="J511" s="794"/>
      <c r="K511" s="278"/>
    </row>
    <row r="512" spans="2:11" ht="15" customHeight="1" x14ac:dyDescent="0.25">
      <c r="B512" s="277"/>
      <c r="G512" s="792"/>
      <c r="H512" s="793"/>
      <c r="I512" s="793"/>
      <c r="J512" s="794"/>
      <c r="K512" s="278"/>
    </row>
    <row r="513" spans="2:11" ht="15" customHeight="1" x14ac:dyDescent="0.25">
      <c r="B513" s="277"/>
      <c r="G513" s="792"/>
      <c r="H513" s="793"/>
      <c r="I513" s="793"/>
      <c r="J513" s="794"/>
      <c r="K513" s="278"/>
    </row>
    <row r="514" spans="2:11" ht="15" customHeight="1" x14ac:dyDescent="0.25">
      <c r="B514" s="277"/>
      <c r="G514" s="795"/>
      <c r="H514" s="796"/>
      <c r="I514" s="796"/>
      <c r="J514" s="797"/>
      <c r="K514" s="278"/>
    </row>
    <row r="515" spans="2:11" ht="31.5" x14ac:dyDescent="0.25">
      <c r="B515" s="277"/>
      <c r="G515" s="280"/>
      <c r="H515" s="280"/>
      <c r="I515" s="280"/>
      <c r="J515" s="280"/>
      <c r="K515" s="278"/>
    </row>
    <row r="516" spans="2:11" ht="21" x14ac:dyDescent="0.35">
      <c r="B516" s="283"/>
      <c r="C516" s="798" t="s">
        <v>977</v>
      </c>
      <c r="D516" s="798"/>
      <c r="E516" s="282"/>
      <c r="F516" s="798" t="s">
        <v>978</v>
      </c>
      <c r="G516" s="798"/>
      <c r="H516" s="798"/>
      <c r="I516" s="282"/>
      <c r="J516" s="798" t="s">
        <v>979</v>
      </c>
      <c r="K516" s="799"/>
    </row>
    <row r="517" spans="2:11" x14ac:dyDescent="0.25">
      <c r="B517" s="284"/>
      <c r="C517" s="800"/>
      <c r="D517" s="800"/>
      <c r="E517" s="285"/>
      <c r="K517" s="278"/>
    </row>
    <row r="518" spans="2:11" ht="21" x14ac:dyDescent="0.35">
      <c r="B518" s="286"/>
      <c r="C518" s="803" t="str">
        <f>VLOOKUP(G511,M:P,2,FALSE)</f>
        <v>LB67L3W172R1Z44</v>
      </c>
      <c r="D518" s="804"/>
      <c r="E518" s="282"/>
      <c r="F518" s="803" t="str">
        <f>VLOOKUP(G511,M:P,3,FALSE)</f>
        <v>430MF</v>
      </c>
      <c r="G518" s="804"/>
      <c r="H518" s="804"/>
      <c r="I518" s="282"/>
      <c r="J518" s="803">
        <f>VLOOKUP(G511,M:P,4,FALSE)</f>
        <v>57</v>
      </c>
      <c r="K518" s="805"/>
    </row>
    <row r="519" spans="2:11" ht="21" x14ac:dyDescent="0.35">
      <c r="B519" s="287"/>
      <c r="C519" s="801"/>
      <c r="D519" s="801"/>
      <c r="E519" s="282"/>
      <c r="F519" s="801"/>
      <c r="G519" s="801"/>
      <c r="H519" s="801"/>
      <c r="I519" s="282"/>
      <c r="J519" s="801"/>
      <c r="K519" s="802"/>
    </row>
    <row r="520" spans="2:11" ht="21" x14ac:dyDescent="0.35">
      <c r="B520" s="287"/>
      <c r="C520" s="801"/>
      <c r="D520" s="801"/>
      <c r="E520" s="282"/>
      <c r="F520" s="801"/>
      <c r="G520" s="801"/>
      <c r="H520" s="801"/>
      <c r="I520" s="282"/>
      <c r="J520" s="801"/>
      <c r="K520" s="802"/>
    </row>
    <row r="521" spans="2:11" ht="21" x14ac:dyDescent="0.35">
      <c r="B521" s="287"/>
      <c r="C521" s="801"/>
      <c r="D521" s="801"/>
      <c r="E521" s="282"/>
      <c r="F521" s="801"/>
      <c r="G521" s="801"/>
      <c r="H521" s="801"/>
      <c r="I521" s="282"/>
      <c r="J521" s="801"/>
      <c r="K521" s="802"/>
    </row>
    <row r="522" spans="2:11" ht="21" x14ac:dyDescent="0.35">
      <c r="B522" s="287"/>
      <c r="C522" s="801"/>
      <c r="D522" s="801"/>
      <c r="E522" s="282"/>
      <c r="F522" s="801"/>
      <c r="G522" s="801"/>
      <c r="H522" s="801"/>
      <c r="I522" s="282"/>
      <c r="J522" s="801"/>
      <c r="K522" s="802"/>
    </row>
    <row r="523" spans="2:11" ht="21" x14ac:dyDescent="0.35">
      <c r="B523" s="287"/>
      <c r="C523" s="804"/>
      <c r="D523" s="804"/>
      <c r="E523" s="282"/>
      <c r="F523" s="801"/>
      <c r="G523" s="801"/>
      <c r="H523" s="801"/>
      <c r="I523" s="282"/>
      <c r="J523" s="801"/>
      <c r="K523" s="802"/>
    </row>
    <row r="524" spans="2:11" ht="21" hidden="1" x14ac:dyDescent="0.35">
      <c r="B524" s="283"/>
      <c r="C524" s="798"/>
      <c r="D524" s="798"/>
      <c r="E524" s="282"/>
      <c r="F524" s="798"/>
      <c r="G524" s="798"/>
      <c r="H524" s="798"/>
      <c r="I524" s="282"/>
      <c r="J524" s="806"/>
      <c r="K524" s="799"/>
    </row>
    <row r="525" spans="2:11" ht="15" hidden="1" customHeight="1" x14ac:dyDescent="0.25">
      <c r="B525" s="277"/>
      <c r="G525" s="288"/>
      <c r="J525" s="289"/>
      <c r="K525" s="278"/>
    </row>
    <row r="526" spans="2:11" ht="15" customHeight="1" x14ac:dyDescent="0.25">
      <c r="B526" s="277"/>
      <c r="G526" s="288"/>
      <c r="K526" s="278"/>
    </row>
    <row r="527" spans="2:11" ht="15" customHeight="1" x14ac:dyDescent="0.25">
      <c r="B527" s="277"/>
      <c r="G527" s="290"/>
      <c r="H527" s="290"/>
      <c r="I527" s="290"/>
      <c r="K527" s="278"/>
    </row>
    <row r="528" spans="2:11" ht="15" customHeight="1" x14ac:dyDescent="0.25">
      <c r="B528" s="277"/>
      <c r="G528" s="291"/>
      <c r="K528" s="278"/>
    </row>
    <row r="529" spans="2:11" x14ac:dyDescent="0.25">
      <c r="B529" s="277"/>
      <c r="G529" s="807">
        <f>G506</f>
        <v>0</v>
      </c>
      <c r="H529" s="807"/>
      <c r="I529" s="807"/>
      <c r="J529" s="807"/>
      <c r="K529" s="808"/>
    </row>
    <row r="530" spans="2:11" x14ac:dyDescent="0.25">
      <c r="B530" s="292"/>
      <c r="C530" s="293"/>
      <c r="D530" s="293"/>
      <c r="E530" s="293"/>
      <c r="F530" s="293"/>
      <c r="G530" s="293"/>
      <c r="H530" s="293"/>
      <c r="I530" s="293"/>
      <c r="J530" s="293"/>
      <c r="K530" s="294"/>
    </row>
    <row r="532" spans="2:11" x14ac:dyDescent="0.25">
      <c r="B532" s="271"/>
      <c r="C532" s="272"/>
      <c r="D532" s="272"/>
      <c r="E532" s="272"/>
      <c r="F532" s="272"/>
      <c r="G532" s="272"/>
      <c r="H532" s="272"/>
      <c r="I532" s="272"/>
      <c r="J532" s="272"/>
      <c r="K532" s="273"/>
    </row>
    <row r="533" spans="2:11" ht="15.75" x14ac:dyDescent="0.25">
      <c r="B533" s="277"/>
      <c r="G533" s="789" t="s">
        <v>976</v>
      </c>
      <c r="H533" s="790"/>
      <c r="I533" s="790"/>
      <c r="J533" s="791"/>
      <c r="K533" s="278"/>
    </row>
    <row r="534" spans="2:11" ht="15" customHeight="1" x14ac:dyDescent="0.25">
      <c r="B534" s="277"/>
      <c r="G534" s="792">
        <f>G511+1</f>
        <v>24</v>
      </c>
      <c r="H534" s="793"/>
      <c r="I534" s="793"/>
      <c r="J534" s="794"/>
      <c r="K534" s="278"/>
    </row>
    <row r="535" spans="2:11" ht="15" customHeight="1" x14ac:dyDescent="0.25">
      <c r="B535" s="277"/>
      <c r="G535" s="792"/>
      <c r="H535" s="793"/>
      <c r="I535" s="793"/>
      <c r="J535" s="794"/>
      <c r="K535" s="278"/>
    </row>
    <row r="536" spans="2:11" ht="15" customHeight="1" x14ac:dyDescent="0.25">
      <c r="B536" s="277"/>
      <c r="G536" s="792"/>
      <c r="H536" s="793"/>
      <c r="I536" s="793"/>
      <c r="J536" s="794"/>
      <c r="K536" s="278"/>
    </row>
    <row r="537" spans="2:11" ht="15" customHeight="1" x14ac:dyDescent="0.25">
      <c r="B537" s="277"/>
      <c r="G537" s="795"/>
      <c r="H537" s="796"/>
      <c r="I537" s="796"/>
      <c r="J537" s="797"/>
      <c r="K537" s="278"/>
    </row>
    <row r="538" spans="2:11" ht="31.5" x14ac:dyDescent="0.25">
      <c r="B538" s="277"/>
      <c r="G538" s="280"/>
      <c r="H538" s="280"/>
      <c r="I538" s="280"/>
      <c r="J538" s="280"/>
      <c r="K538" s="278"/>
    </row>
    <row r="539" spans="2:11" ht="21" x14ac:dyDescent="0.35">
      <c r="B539" s="283"/>
      <c r="C539" s="798" t="s">
        <v>977</v>
      </c>
      <c r="D539" s="798"/>
      <c r="E539" s="282"/>
      <c r="F539" s="798" t="s">
        <v>978</v>
      </c>
      <c r="G539" s="798"/>
      <c r="H539" s="798"/>
      <c r="I539" s="282"/>
      <c r="J539" s="798" t="s">
        <v>979</v>
      </c>
      <c r="K539" s="799"/>
    </row>
    <row r="540" spans="2:11" x14ac:dyDescent="0.25">
      <c r="B540" s="284"/>
      <c r="C540" s="800"/>
      <c r="D540" s="800"/>
      <c r="E540" s="285"/>
      <c r="K540" s="278"/>
    </row>
    <row r="541" spans="2:11" ht="21" x14ac:dyDescent="0.35">
      <c r="B541" s="286"/>
      <c r="C541" s="803" t="str">
        <f>VLOOKUP(G534,M:P,2,FALSE)</f>
        <v>LB67L3W172R1Z44</v>
      </c>
      <c r="D541" s="804"/>
      <c r="E541" s="282"/>
      <c r="F541" s="803" t="str">
        <f>VLOOKUP(G534,M:P,3,FALSE)</f>
        <v>430MF</v>
      </c>
      <c r="G541" s="804"/>
      <c r="H541" s="804"/>
      <c r="I541" s="282"/>
      <c r="J541" s="803">
        <f>VLOOKUP(G534,M:P,4,FALSE)</f>
        <v>57</v>
      </c>
      <c r="K541" s="805"/>
    </row>
    <row r="542" spans="2:11" ht="21" x14ac:dyDescent="0.35">
      <c r="B542" s="287"/>
      <c r="C542" s="801"/>
      <c r="D542" s="801"/>
      <c r="E542" s="282"/>
      <c r="F542" s="801"/>
      <c r="G542" s="801"/>
      <c r="H542" s="801"/>
      <c r="I542" s="282"/>
      <c r="J542" s="801"/>
      <c r="K542" s="802"/>
    </row>
    <row r="543" spans="2:11" ht="21" x14ac:dyDescent="0.35">
      <c r="B543" s="287"/>
      <c r="C543" s="801"/>
      <c r="D543" s="801"/>
      <c r="E543" s="282"/>
      <c r="F543" s="801"/>
      <c r="G543" s="801"/>
      <c r="H543" s="801"/>
      <c r="I543" s="282"/>
      <c r="J543" s="801"/>
      <c r="K543" s="802"/>
    </row>
    <row r="544" spans="2:11" ht="21" x14ac:dyDescent="0.35">
      <c r="B544" s="287"/>
      <c r="C544" s="801"/>
      <c r="D544" s="801"/>
      <c r="E544" s="282"/>
      <c r="F544" s="801"/>
      <c r="G544" s="801"/>
      <c r="H544" s="801"/>
      <c r="I544" s="282"/>
      <c r="J544" s="801"/>
      <c r="K544" s="802"/>
    </row>
    <row r="545" spans="2:11" ht="21" x14ac:dyDescent="0.35">
      <c r="B545" s="287"/>
      <c r="C545" s="801"/>
      <c r="D545" s="801"/>
      <c r="E545" s="282"/>
      <c r="F545" s="801"/>
      <c r="G545" s="801"/>
      <c r="H545" s="801"/>
      <c r="I545" s="282"/>
      <c r="J545" s="801"/>
      <c r="K545" s="802"/>
    </row>
    <row r="546" spans="2:11" ht="21" x14ac:dyDescent="0.35">
      <c r="B546" s="287"/>
      <c r="C546" s="804"/>
      <c r="D546" s="804"/>
      <c r="E546" s="282"/>
      <c r="F546" s="801"/>
      <c r="G546" s="801"/>
      <c r="H546" s="801"/>
      <c r="I546" s="282"/>
      <c r="J546" s="801"/>
      <c r="K546" s="802"/>
    </row>
    <row r="547" spans="2:11" ht="21" hidden="1" x14ac:dyDescent="0.35">
      <c r="B547" s="283"/>
      <c r="C547" s="798"/>
      <c r="D547" s="798"/>
      <c r="E547" s="282"/>
      <c r="F547" s="798"/>
      <c r="G547" s="798"/>
      <c r="H547" s="798"/>
      <c r="I547" s="282"/>
      <c r="J547" s="806"/>
      <c r="K547" s="799"/>
    </row>
    <row r="548" spans="2:11" ht="15" hidden="1" customHeight="1" x14ac:dyDescent="0.25">
      <c r="B548" s="277"/>
      <c r="G548" s="288"/>
      <c r="J548" s="289"/>
      <c r="K548" s="278"/>
    </row>
    <row r="549" spans="2:11" ht="15" customHeight="1" x14ac:dyDescent="0.25">
      <c r="B549" s="277"/>
      <c r="G549" s="288"/>
      <c r="K549" s="278"/>
    </row>
    <row r="550" spans="2:11" ht="15" customHeight="1" x14ac:dyDescent="0.25">
      <c r="B550" s="277"/>
      <c r="G550" s="290"/>
      <c r="H550" s="290"/>
      <c r="I550" s="290"/>
      <c r="K550" s="278"/>
    </row>
    <row r="551" spans="2:11" ht="15" customHeight="1" x14ac:dyDescent="0.25">
      <c r="B551" s="277"/>
      <c r="G551" s="291"/>
      <c r="K551" s="278"/>
    </row>
    <row r="552" spans="2:11" x14ac:dyDescent="0.25">
      <c r="B552" s="277"/>
      <c r="G552" s="807">
        <f>G529</f>
        <v>0</v>
      </c>
      <c r="H552" s="807"/>
      <c r="I552" s="807"/>
      <c r="J552" s="807"/>
      <c r="K552" s="808"/>
    </row>
    <row r="553" spans="2:11" x14ac:dyDescent="0.25">
      <c r="B553" s="292"/>
      <c r="C553" s="293"/>
      <c r="D553" s="293"/>
      <c r="E553" s="293"/>
      <c r="F553" s="293"/>
      <c r="G553" s="293"/>
      <c r="H553" s="293"/>
      <c r="I553" s="293"/>
      <c r="J553" s="293"/>
      <c r="K553" s="294"/>
    </row>
    <row r="555" spans="2:11" x14ac:dyDescent="0.25">
      <c r="B555" s="271"/>
      <c r="C555" s="272"/>
      <c r="D555" s="272"/>
      <c r="E555" s="272"/>
      <c r="F555" s="272"/>
      <c r="G555" s="272"/>
      <c r="H555" s="272"/>
      <c r="I555" s="272"/>
      <c r="J555" s="272"/>
      <c r="K555" s="273"/>
    </row>
    <row r="556" spans="2:11" ht="15.75" x14ac:dyDescent="0.25">
      <c r="B556" s="277"/>
      <c r="G556" s="789" t="s">
        <v>976</v>
      </c>
      <c r="H556" s="790"/>
      <c r="I556" s="790"/>
      <c r="J556" s="791"/>
      <c r="K556" s="278"/>
    </row>
    <row r="557" spans="2:11" ht="15" customHeight="1" x14ac:dyDescent="0.25">
      <c r="B557" s="277"/>
      <c r="G557" s="792">
        <f>G534+1</f>
        <v>25</v>
      </c>
      <c r="H557" s="793"/>
      <c r="I557" s="793"/>
      <c r="J557" s="794"/>
      <c r="K557" s="278"/>
    </row>
    <row r="558" spans="2:11" ht="15" customHeight="1" x14ac:dyDescent="0.25">
      <c r="B558" s="277"/>
      <c r="G558" s="792"/>
      <c r="H558" s="793"/>
      <c r="I558" s="793"/>
      <c r="J558" s="794"/>
      <c r="K558" s="278"/>
    </row>
    <row r="559" spans="2:11" ht="15" customHeight="1" x14ac:dyDescent="0.25">
      <c r="B559" s="277"/>
      <c r="G559" s="792"/>
      <c r="H559" s="793"/>
      <c r="I559" s="793"/>
      <c r="J559" s="794"/>
      <c r="K559" s="278"/>
    </row>
    <row r="560" spans="2:11" ht="15" customHeight="1" x14ac:dyDescent="0.25">
      <c r="B560" s="277"/>
      <c r="G560" s="795"/>
      <c r="H560" s="796"/>
      <c r="I560" s="796"/>
      <c r="J560" s="797"/>
      <c r="K560" s="278"/>
    </row>
    <row r="561" spans="2:11" ht="31.5" x14ac:dyDescent="0.25">
      <c r="B561" s="277"/>
      <c r="G561" s="280"/>
      <c r="H561" s="280"/>
      <c r="I561" s="280"/>
      <c r="J561" s="280"/>
      <c r="K561" s="278"/>
    </row>
    <row r="562" spans="2:11" ht="21" x14ac:dyDescent="0.35">
      <c r="B562" s="283"/>
      <c r="C562" s="798" t="s">
        <v>977</v>
      </c>
      <c r="D562" s="798"/>
      <c r="E562" s="282"/>
      <c r="F562" s="798" t="s">
        <v>978</v>
      </c>
      <c r="G562" s="798"/>
      <c r="H562" s="798"/>
      <c r="I562" s="282"/>
      <c r="J562" s="798" t="s">
        <v>979</v>
      </c>
      <c r="K562" s="799"/>
    </row>
    <row r="563" spans="2:11" x14ac:dyDescent="0.25">
      <c r="B563" s="284"/>
      <c r="C563" s="800"/>
      <c r="D563" s="800"/>
      <c r="E563" s="285"/>
      <c r="K563" s="278"/>
    </row>
    <row r="564" spans="2:11" ht="21" x14ac:dyDescent="0.35">
      <c r="B564" s="286"/>
      <c r="C564" s="803" t="str">
        <f>VLOOKUP(G557,M:P,2,FALSE)</f>
        <v>LB67L3W172R1Z44</v>
      </c>
      <c r="D564" s="804"/>
      <c r="E564" s="282"/>
      <c r="F564" s="803" t="str">
        <f>VLOOKUP(G557,M:P,3,FALSE)</f>
        <v>430MF</v>
      </c>
      <c r="G564" s="804"/>
      <c r="H564" s="804"/>
      <c r="I564" s="282"/>
      <c r="J564" s="803">
        <f>VLOOKUP(G557,M:P,4,FALSE)</f>
        <v>57</v>
      </c>
      <c r="K564" s="805"/>
    </row>
    <row r="565" spans="2:11" ht="21" x14ac:dyDescent="0.35">
      <c r="B565" s="287"/>
      <c r="C565" s="801"/>
      <c r="D565" s="801"/>
      <c r="E565" s="282"/>
      <c r="F565" s="801"/>
      <c r="G565" s="801"/>
      <c r="H565" s="801"/>
      <c r="I565" s="282"/>
      <c r="J565" s="801"/>
      <c r="K565" s="802"/>
    </row>
    <row r="566" spans="2:11" ht="21" x14ac:dyDescent="0.35">
      <c r="B566" s="287"/>
      <c r="C566" s="801"/>
      <c r="D566" s="801"/>
      <c r="E566" s="282"/>
      <c r="F566" s="801"/>
      <c r="G566" s="801"/>
      <c r="H566" s="801"/>
      <c r="I566" s="282"/>
      <c r="J566" s="801"/>
      <c r="K566" s="802"/>
    </row>
    <row r="567" spans="2:11" ht="21" x14ac:dyDescent="0.35">
      <c r="B567" s="287"/>
      <c r="C567" s="801"/>
      <c r="D567" s="801"/>
      <c r="E567" s="282"/>
      <c r="F567" s="801"/>
      <c r="G567" s="801"/>
      <c r="H567" s="801"/>
      <c r="I567" s="282"/>
      <c r="J567" s="801"/>
      <c r="K567" s="802"/>
    </row>
    <row r="568" spans="2:11" ht="21" x14ac:dyDescent="0.35">
      <c r="B568" s="287"/>
      <c r="C568" s="801"/>
      <c r="D568" s="801"/>
      <c r="E568" s="282"/>
      <c r="F568" s="801"/>
      <c r="G568" s="801"/>
      <c r="H568" s="801"/>
      <c r="I568" s="282"/>
      <c r="J568" s="801"/>
      <c r="K568" s="802"/>
    </row>
    <row r="569" spans="2:11" ht="21" x14ac:dyDescent="0.35">
      <c r="B569" s="287"/>
      <c r="C569" s="804"/>
      <c r="D569" s="804"/>
      <c r="E569" s="282"/>
      <c r="F569" s="801"/>
      <c r="G569" s="801"/>
      <c r="H569" s="801"/>
      <c r="I569" s="282"/>
      <c r="J569" s="801"/>
      <c r="K569" s="802"/>
    </row>
    <row r="570" spans="2:11" ht="21" hidden="1" x14ac:dyDescent="0.35">
      <c r="B570" s="283"/>
      <c r="C570" s="798"/>
      <c r="D570" s="798"/>
      <c r="E570" s="282"/>
      <c r="F570" s="798"/>
      <c r="G570" s="798"/>
      <c r="H570" s="798"/>
      <c r="I570" s="282"/>
      <c r="J570" s="806"/>
      <c r="K570" s="799"/>
    </row>
    <row r="571" spans="2:11" ht="15" hidden="1" customHeight="1" x14ac:dyDescent="0.25">
      <c r="B571" s="277"/>
      <c r="G571" s="288"/>
      <c r="J571" s="289"/>
      <c r="K571" s="278"/>
    </row>
    <row r="572" spans="2:11" ht="15" customHeight="1" x14ac:dyDescent="0.25">
      <c r="B572" s="277"/>
      <c r="G572" s="288"/>
      <c r="K572" s="278"/>
    </row>
    <row r="573" spans="2:11" ht="15" customHeight="1" x14ac:dyDescent="0.25">
      <c r="B573" s="277"/>
      <c r="G573" s="290"/>
      <c r="H573" s="290"/>
      <c r="I573" s="290"/>
      <c r="K573" s="278"/>
    </row>
    <row r="574" spans="2:11" ht="15" customHeight="1" x14ac:dyDescent="0.25">
      <c r="B574" s="277"/>
      <c r="G574" s="291"/>
      <c r="K574" s="278"/>
    </row>
    <row r="575" spans="2:11" x14ac:dyDescent="0.25">
      <c r="B575" s="277"/>
      <c r="G575" s="807">
        <f>G552</f>
        <v>0</v>
      </c>
      <c r="H575" s="807"/>
      <c r="I575" s="807"/>
      <c r="J575" s="807"/>
      <c r="K575" s="808"/>
    </row>
    <row r="576" spans="2:11" x14ac:dyDescent="0.25">
      <c r="B576" s="292"/>
      <c r="C576" s="293"/>
      <c r="D576" s="293"/>
      <c r="E576" s="293"/>
      <c r="F576" s="293"/>
      <c r="G576" s="293"/>
      <c r="H576" s="293"/>
      <c r="I576" s="293"/>
      <c r="J576" s="293"/>
      <c r="K576" s="294"/>
    </row>
    <row r="578" spans="2:11" x14ac:dyDescent="0.25">
      <c r="B578" s="271"/>
      <c r="C578" s="272"/>
      <c r="D578" s="272"/>
      <c r="E578" s="272"/>
      <c r="F578" s="272"/>
      <c r="G578" s="272"/>
      <c r="H578" s="272"/>
      <c r="I578" s="272"/>
      <c r="J578" s="272"/>
      <c r="K578" s="273"/>
    </row>
    <row r="579" spans="2:11" ht="15.75" x14ac:dyDescent="0.25">
      <c r="B579" s="277"/>
      <c r="G579" s="789" t="s">
        <v>976</v>
      </c>
      <c r="H579" s="790"/>
      <c r="I579" s="790"/>
      <c r="J579" s="791"/>
      <c r="K579" s="278"/>
    </row>
    <row r="580" spans="2:11" ht="15" customHeight="1" x14ac:dyDescent="0.25">
      <c r="B580" s="277"/>
      <c r="G580" s="792">
        <f>G557+1</f>
        <v>26</v>
      </c>
      <c r="H580" s="793"/>
      <c r="I580" s="793"/>
      <c r="J580" s="794"/>
      <c r="K580" s="278"/>
    </row>
    <row r="581" spans="2:11" ht="15" customHeight="1" x14ac:dyDescent="0.25">
      <c r="B581" s="277"/>
      <c r="G581" s="792"/>
      <c r="H581" s="793"/>
      <c r="I581" s="793"/>
      <c r="J581" s="794"/>
      <c r="K581" s="278"/>
    </row>
    <row r="582" spans="2:11" ht="15" customHeight="1" x14ac:dyDescent="0.25">
      <c r="B582" s="277"/>
      <c r="G582" s="792"/>
      <c r="H582" s="793"/>
      <c r="I582" s="793"/>
      <c r="J582" s="794"/>
      <c r="K582" s="278"/>
    </row>
    <row r="583" spans="2:11" ht="15" customHeight="1" x14ac:dyDescent="0.25">
      <c r="B583" s="277"/>
      <c r="G583" s="795"/>
      <c r="H583" s="796"/>
      <c r="I583" s="796"/>
      <c r="J583" s="797"/>
      <c r="K583" s="278"/>
    </row>
    <row r="584" spans="2:11" ht="31.5" x14ac:dyDescent="0.25">
      <c r="B584" s="277"/>
      <c r="G584" s="280"/>
      <c r="H584" s="280"/>
      <c r="I584" s="280"/>
      <c r="J584" s="280"/>
      <c r="K584" s="278"/>
    </row>
    <row r="585" spans="2:11" ht="21" x14ac:dyDescent="0.35">
      <c r="B585" s="283"/>
      <c r="C585" s="798" t="s">
        <v>977</v>
      </c>
      <c r="D585" s="798"/>
      <c r="E585" s="282"/>
      <c r="F585" s="798" t="s">
        <v>978</v>
      </c>
      <c r="G585" s="798"/>
      <c r="H585" s="798"/>
      <c r="I585" s="282"/>
      <c r="J585" s="798" t="s">
        <v>979</v>
      </c>
      <c r="K585" s="799"/>
    </row>
    <row r="586" spans="2:11" x14ac:dyDescent="0.25">
      <c r="B586" s="284"/>
      <c r="C586" s="800"/>
      <c r="D586" s="800"/>
      <c r="E586" s="285"/>
      <c r="K586" s="278"/>
    </row>
    <row r="587" spans="2:11" ht="21" x14ac:dyDescent="0.35">
      <c r="B587" s="286"/>
      <c r="C587" s="803" t="str">
        <f>VLOOKUP(G580,M:P,2,FALSE)</f>
        <v>LB67L3W172R1Z44</v>
      </c>
      <c r="D587" s="804"/>
      <c r="E587" s="282"/>
      <c r="F587" s="803" t="str">
        <f>VLOOKUP(G580,M:P,3,FALSE)</f>
        <v>430MF</v>
      </c>
      <c r="G587" s="804"/>
      <c r="H587" s="804"/>
      <c r="I587" s="282"/>
      <c r="J587" s="803">
        <f>VLOOKUP(G580,M:P,4,FALSE)</f>
        <v>57</v>
      </c>
      <c r="K587" s="805"/>
    </row>
    <row r="588" spans="2:11" ht="21" x14ac:dyDescent="0.35">
      <c r="B588" s="287"/>
      <c r="C588" s="801"/>
      <c r="D588" s="801"/>
      <c r="E588" s="282"/>
      <c r="F588" s="801"/>
      <c r="G588" s="801"/>
      <c r="H588" s="801"/>
      <c r="I588" s="282"/>
      <c r="J588" s="801"/>
      <c r="K588" s="802"/>
    </row>
    <row r="589" spans="2:11" ht="21" x14ac:dyDescent="0.35">
      <c r="B589" s="287"/>
      <c r="C589" s="801"/>
      <c r="D589" s="801"/>
      <c r="E589" s="282"/>
      <c r="F589" s="801"/>
      <c r="G589" s="801"/>
      <c r="H589" s="801"/>
      <c r="I589" s="282"/>
      <c r="J589" s="801"/>
      <c r="K589" s="802"/>
    </row>
    <row r="590" spans="2:11" ht="21" x14ac:dyDescent="0.35">
      <c r="B590" s="287"/>
      <c r="C590" s="801"/>
      <c r="D590" s="801"/>
      <c r="E590" s="282"/>
      <c r="F590" s="801"/>
      <c r="G590" s="801"/>
      <c r="H590" s="801"/>
      <c r="I590" s="282"/>
      <c r="J590" s="801"/>
      <c r="K590" s="802"/>
    </row>
    <row r="591" spans="2:11" ht="21" x14ac:dyDescent="0.35">
      <c r="B591" s="287"/>
      <c r="C591" s="801"/>
      <c r="D591" s="801"/>
      <c r="E591" s="282"/>
      <c r="F591" s="801"/>
      <c r="G591" s="801"/>
      <c r="H591" s="801"/>
      <c r="I591" s="282"/>
      <c r="J591" s="801"/>
      <c r="K591" s="802"/>
    </row>
    <row r="592" spans="2:11" ht="21" x14ac:dyDescent="0.35">
      <c r="B592" s="287"/>
      <c r="C592" s="804"/>
      <c r="D592" s="804"/>
      <c r="E592" s="282"/>
      <c r="F592" s="801"/>
      <c r="G592" s="801"/>
      <c r="H592" s="801"/>
      <c r="I592" s="282"/>
      <c r="J592" s="801"/>
      <c r="K592" s="802"/>
    </row>
    <row r="593" spans="2:11" ht="21" hidden="1" x14ac:dyDescent="0.35">
      <c r="B593" s="283"/>
      <c r="C593" s="798"/>
      <c r="D593" s="798"/>
      <c r="E593" s="282"/>
      <c r="F593" s="798"/>
      <c r="G593" s="798"/>
      <c r="H593" s="798"/>
      <c r="I593" s="282"/>
      <c r="J593" s="806"/>
      <c r="K593" s="799"/>
    </row>
    <row r="594" spans="2:11" ht="15" hidden="1" customHeight="1" x14ac:dyDescent="0.25">
      <c r="B594" s="277"/>
      <c r="G594" s="288"/>
      <c r="J594" s="289"/>
      <c r="K594" s="278"/>
    </row>
    <row r="595" spans="2:11" ht="15" customHeight="1" x14ac:dyDescent="0.25">
      <c r="B595" s="277"/>
      <c r="G595" s="288"/>
      <c r="K595" s="278"/>
    </row>
    <row r="596" spans="2:11" ht="15" customHeight="1" x14ac:dyDescent="0.25">
      <c r="B596" s="277"/>
      <c r="G596" s="290"/>
      <c r="H596" s="290"/>
      <c r="I596" s="290"/>
      <c r="K596" s="278"/>
    </row>
    <row r="597" spans="2:11" ht="15" customHeight="1" x14ac:dyDescent="0.25">
      <c r="B597" s="277"/>
      <c r="G597" s="291"/>
      <c r="K597" s="278"/>
    </row>
    <row r="598" spans="2:11" x14ac:dyDescent="0.25">
      <c r="B598" s="277"/>
      <c r="G598" s="807">
        <f>G575</f>
        <v>0</v>
      </c>
      <c r="H598" s="807"/>
      <c r="I598" s="807"/>
      <c r="J598" s="807"/>
      <c r="K598" s="808"/>
    </row>
    <row r="599" spans="2:11" x14ac:dyDescent="0.25">
      <c r="B599" s="292"/>
      <c r="C599" s="293"/>
      <c r="D599" s="293"/>
      <c r="E599" s="293"/>
      <c r="F599" s="293"/>
      <c r="G599" s="293"/>
      <c r="H599" s="293"/>
      <c r="I599" s="293"/>
      <c r="J599" s="293"/>
      <c r="K599" s="294"/>
    </row>
    <row r="601" spans="2:11" x14ac:dyDescent="0.25">
      <c r="B601" s="271"/>
      <c r="C601" s="272"/>
      <c r="D601" s="272"/>
      <c r="E601" s="272"/>
      <c r="F601" s="272"/>
      <c r="G601" s="272"/>
      <c r="H601" s="272"/>
      <c r="I601" s="272"/>
      <c r="J601" s="272"/>
      <c r="K601" s="273"/>
    </row>
    <row r="602" spans="2:11" ht="15.75" x14ac:dyDescent="0.25">
      <c r="B602" s="277"/>
      <c r="G602" s="789" t="s">
        <v>976</v>
      </c>
      <c r="H602" s="790"/>
      <c r="I602" s="790"/>
      <c r="J602" s="791"/>
      <c r="K602" s="278"/>
    </row>
    <row r="603" spans="2:11" ht="15" customHeight="1" x14ac:dyDescent="0.25">
      <c r="B603" s="277"/>
      <c r="G603" s="792">
        <f>G580+1</f>
        <v>27</v>
      </c>
      <c r="H603" s="793"/>
      <c r="I603" s="793"/>
      <c r="J603" s="794"/>
      <c r="K603" s="278"/>
    </row>
    <row r="604" spans="2:11" ht="15" customHeight="1" x14ac:dyDescent="0.25">
      <c r="B604" s="277"/>
      <c r="G604" s="792"/>
      <c r="H604" s="793"/>
      <c r="I604" s="793"/>
      <c r="J604" s="794"/>
      <c r="K604" s="278"/>
    </row>
    <row r="605" spans="2:11" ht="15" customHeight="1" x14ac:dyDescent="0.25">
      <c r="B605" s="277"/>
      <c r="G605" s="792"/>
      <c r="H605" s="793"/>
      <c r="I605" s="793"/>
      <c r="J605" s="794"/>
      <c r="K605" s="278"/>
    </row>
    <row r="606" spans="2:11" ht="15" customHeight="1" x14ac:dyDescent="0.25">
      <c r="B606" s="277"/>
      <c r="G606" s="795"/>
      <c r="H606" s="796"/>
      <c r="I606" s="796"/>
      <c r="J606" s="797"/>
      <c r="K606" s="278"/>
    </row>
    <row r="607" spans="2:11" ht="31.5" x14ac:dyDescent="0.25">
      <c r="B607" s="277"/>
      <c r="G607" s="280"/>
      <c r="H607" s="280"/>
      <c r="I607" s="280"/>
      <c r="J607" s="280"/>
      <c r="K607" s="278"/>
    </row>
    <row r="608" spans="2:11" ht="21" x14ac:dyDescent="0.35">
      <c r="B608" s="283"/>
      <c r="C608" s="798" t="s">
        <v>977</v>
      </c>
      <c r="D608" s="798"/>
      <c r="E608" s="282"/>
      <c r="F608" s="798" t="s">
        <v>978</v>
      </c>
      <c r="G608" s="798"/>
      <c r="H608" s="798"/>
      <c r="I608" s="282"/>
      <c r="J608" s="798" t="s">
        <v>979</v>
      </c>
      <c r="K608" s="799"/>
    </row>
    <row r="609" spans="2:11" x14ac:dyDescent="0.25">
      <c r="B609" s="284"/>
      <c r="C609" s="800"/>
      <c r="D609" s="800"/>
      <c r="E609" s="285"/>
      <c r="K609" s="278"/>
    </row>
    <row r="610" spans="2:11" ht="21" x14ac:dyDescent="0.35">
      <c r="B610" s="286"/>
      <c r="C610" s="803" t="str">
        <f>VLOOKUP(G603,M:P,2,FALSE)</f>
        <v>LB44L1K072R1S12</v>
      </c>
      <c r="D610" s="804"/>
      <c r="E610" s="282"/>
      <c r="F610" s="803" t="str">
        <f>VLOOKUP(G603,M:P,3,FALSE)</f>
        <v>422MF</v>
      </c>
      <c r="G610" s="804"/>
      <c r="H610" s="804"/>
      <c r="I610" s="282"/>
      <c r="J610" s="803">
        <f>VLOOKUP(G603,M:P,4,FALSE)</f>
        <v>72</v>
      </c>
      <c r="K610" s="805"/>
    </row>
    <row r="611" spans="2:11" ht="21" x14ac:dyDescent="0.35">
      <c r="B611" s="287"/>
      <c r="C611" s="801"/>
      <c r="D611" s="801"/>
      <c r="E611" s="282"/>
      <c r="F611" s="801"/>
      <c r="G611" s="801"/>
      <c r="H611" s="801"/>
      <c r="I611" s="282"/>
      <c r="J611" s="801"/>
      <c r="K611" s="802"/>
    </row>
    <row r="612" spans="2:11" ht="21" x14ac:dyDescent="0.35">
      <c r="B612" s="287"/>
      <c r="C612" s="801"/>
      <c r="D612" s="801"/>
      <c r="E612" s="282"/>
      <c r="F612" s="801"/>
      <c r="G612" s="801"/>
      <c r="H612" s="801"/>
      <c r="I612" s="282"/>
      <c r="J612" s="801"/>
      <c r="K612" s="802"/>
    </row>
    <row r="613" spans="2:11" ht="21" x14ac:dyDescent="0.35">
      <c r="B613" s="287"/>
      <c r="C613" s="801"/>
      <c r="D613" s="801"/>
      <c r="E613" s="282"/>
      <c r="F613" s="801"/>
      <c r="G613" s="801"/>
      <c r="H613" s="801"/>
      <c r="I613" s="282"/>
      <c r="J613" s="801"/>
      <c r="K613" s="802"/>
    </row>
    <row r="614" spans="2:11" ht="21" x14ac:dyDescent="0.35">
      <c r="B614" s="287"/>
      <c r="C614" s="801"/>
      <c r="D614" s="801"/>
      <c r="E614" s="282"/>
      <c r="F614" s="801"/>
      <c r="G614" s="801"/>
      <c r="H614" s="801"/>
      <c r="I614" s="282"/>
      <c r="J614" s="801"/>
      <c r="K614" s="802"/>
    </row>
    <row r="615" spans="2:11" ht="21" x14ac:dyDescent="0.35">
      <c r="B615" s="287"/>
      <c r="C615" s="804"/>
      <c r="D615" s="804"/>
      <c r="E615" s="282"/>
      <c r="F615" s="801"/>
      <c r="G615" s="801"/>
      <c r="H615" s="801"/>
      <c r="I615" s="282"/>
      <c r="J615" s="801"/>
      <c r="K615" s="802"/>
    </row>
    <row r="616" spans="2:11" ht="21" hidden="1" x14ac:dyDescent="0.35">
      <c r="B616" s="283"/>
      <c r="C616" s="798"/>
      <c r="D616" s="798"/>
      <c r="E616" s="282"/>
      <c r="F616" s="798"/>
      <c r="G616" s="798"/>
      <c r="H616" s="798"/>
      <c r="I616" s="282"/>
      <c r="J616" s="806"/>
      <c r="K616" s="799"/>
    </row>
    <row r="617" spans="2:11" ht="15" hidden="1" customHeight="1" x14ac:dyDescent="0.25">
      <c r="B617" s="277"/>
      <c r="G617" s="288"/>
      <c r="J617" s="289"/>
      <c r="K617" s="278"/>
    </row>
    <row r="618" spans="2:11" ht="15" customHeight="1" x14ac:dyDescent="0.25">
      <c r="B618" s="277"/>
      <c r="G618" s="288"/>
      <c r="K618" s="278"/>
    </row>
    <row r="619" spans="2:11" ht="15" customHeight="1" x14ac:dyDescent="0.25">
      <c r="B619" s="277"/>
      <c r="G619" s="290"/>
      <c r="H619" s="290"/>
      <c r="I619" s="290"/>
      <c r="K619" s="278"/>
    </row>
    <row r="620" spans="2:11" ht="15" customHeight="1" x14ac:dyDescent="0.25">
      <c r="B620" s="277"/>
      <c r="G620" s="291"/>
      <c r="K620" s="278"/>
    </row>
    <row r="621" spans="2:11" x14ac:dyDescent="0.25">
      <c r="B621" s="277"/>
      <c r="G621" s="807">
        <f>G598</f>
        <v>0</v>
      </c>
      <c r="H621" s="807"/>
      <c r="I621" s="807"/>
      <c r="J621" s="807"/>
      <c r="K621" s="808"/>
    </row>
    <row r="622" spans="2:11" x14ac:dyDescent="0.25">
      <c r="B622" s="292"/>
      <c r="C622" s="293"/>
      <c r="D622" s="293"/>
      <c r="E622" s="293"/>
      <c r="F622" s="293"/>
      <c r="G622" s="293"/>
      <c r="H622" s="293"/>
      <c r="I622" s="293"/>
      <c r="J622" s="293"/>
      <c r="K622" s="294"/>
    </row>
    <row r="624" spans="2:11" x14ac:dyDescent="0.25">
      <c r="B624" s="271"/>
      <c r="C624" s="272"/>
      <c r="D624" s="272"/>
      <c r="E624" s="272"/>
      <c r="F624" s="272"/>
      <c r="G624" s="272"/>
      <c r="H624" s="272"/>
      <c r="I624" s="272"/>
      <c r="J624" s="272"/>
      <c r="K624" s="273"/>
    </row>
    <row r="625" spans="2:11" ht="15.75" x14ac:dyDescent="0.25">
      <c r="B625" s="277"/>
      <c r="G625" s="789" t="s">
        <v>976</v>
      </c>
      <c r="H625" s="790"/>
      <c r="I625" s="790"/>
      <c r="J625" s="791"/>
      <c r="K625" s="278"/>
    </row>
    <row r="626" spans="2:11" ht="15" customHeight="1" x14ac:dyDescent="0.25">
      <c r="B626" s="277"/>
      <c r="G626" s="792">
        <f>G603+1</f>
        <v>28</v>
      </c>
      <c r="H626" s="793"/>
      <c r="I626" s="793"/>
      <c r="J626" s="794"/>
      <c r="K626" s="278"/>
    </row>
    <row r="627" spans="2:11" ht="15" customHeight="1" x14ac:dyDescent="0.25">
      <c r="B627" s="277"/>
      <c r="G627" s="792"/>
      <c r="H627" s="793"/>
      <c r="I627" s="793"/>
      <c r="J627" s="794"/>
      <c r="K627" s="278"/>
    </row>
    <row r="628" spans="2:11" ht="15" customHeight="1" x14ac:dyDescent="0.25">
      <c r="B628" s="277"/>
      <c r="G628" s="792"/>
      <c r="H628" s="793"/>
      <c r="I628" s="793"/>
      <c r="J628" s="794"/>
      <c r="K628" s="278"/>
    </row>
    <row r="629" spans="2:11" ht="15" customHeight="1" x14ac:dyDescent="0.25">
      <c r="B629" s="277"/>
      <c r="G629" s="795"/>
      <c r="H629" s="796"/>
      <c r="I629" s="796"/>
      <c r="J629" s="797"/>
      <c r="K629" s="278"/>
    </row>
    <row r="630" spans="2:11" ht="31.5" x14ac:dyDescent="0.25">
      <c r="B630" s="277"/>
      <c r="G630" s="280"/>
      <c r="H630" s="280"/>
      <c r="I630" s="280"/>
      <c r="J630" s="280"/>
      <c r="K630" s="278"/>
    </row>
    <row r="631" spans="2:11" ht="21" x14ac:dyDescent="0.35">
      <c r="B631" s="283"/>
      <c r="C631" s="798" t="s">
        <v>977</v>
      </c>
      <c r="D631" s="798"/>
      <c r="E631" s="282"/>
      <c r="F631" s="798" t="s">
        <v>978</v>
      </c>
      <c r="G631" s="798"/>
      <c r="H631" s="798"/>
      <c r="I631" s="282"/>
      <c r="J631" s="798" t="s">
        <v>979</v>
      </c>
      <c r="K631" s="799"/>
    </row>
    <row r="632" spans="2:11" x14ac:dyDescent="0.25">
      <c r="B632" s="284"/>
      <c r="C632" s="800"/>
      <c r="D632" s="800"/>
      <c r="E632" s="285"/>
      <c r="K632" s="278"/>
    </row>
    <row r="633" spans="2:11" ht="21" x14ac:dyDescent="0.35">
      <c r="B633" s="286"/>
      <c r="C633" s="803" t="str">
        <f>VLOOKUP(G626,M:P,2,FALSE)</f>
        <v/>
      </c>
      <c r="D633" s="804"/>
      <c r="E633" s="282"/>
      <c r="F633" s="803" t="str">
        <f>VLOOKUP(G626,M:P,3,FALSE)</f>
        <v/>
      </c>
      <c r="G633" s="804"/>
      <c r="H633" s="804"/>
      <c r="I633" s="282"/>
      <c r="J633" s="803" t="str">
        <f>VLOOKUP(G626,M:P,4,FALSE)</f>
        <v/>
      </c>
      <c r="K633" s="805"/>
    </row>
    <row r="634" spans="2:11" ht="21" x14ac:dyDescent="0.35">
      <c r="B634" s="287"/>
      <c r="C634" s="801"/>
      <c r="D634" s="801"/>
      <c r="E634" s="282"/>
      <c r="F634" s="801"/>
      <c r="G634" s="801"/>
      <c r="H634" s="801"/>
      <c r="I634" s="282"/>
      <c r="J634" s="801"/>
      <c r="K634" s="802"/>
    </row>
    <row r="635" spans="2:11" ht="21" x14ac:dyDescent="0.35">
      <c r="B635" s="287"/>
      <c r="C635" s="801"/>
      <c r="D635" s="801"/>
      <c r="E635" s="282"/>
      <c r="F635" s="801"/>
      <c r="G635" s="801"/>
      <c r="H635" s="801"/>
      <c r="I635" s="282"/>
      <c r="J635" s="801"/>
      <c r="K635" s="802"/>
    </row>
    <row r="636" spans="2:11" ht="21" x14ac:dyDescent="0.35">
      <c r="B636" s="287"/>
      <c r="C636" s="801"/>
      <c r="D636" s="801"/>
      <c r="E636" s="282"/>
      <c r="F636" s="801"/>
      <c r="G636" s="801"/>
      <c r="H636" s="801"/>
      <c r="I636" s="282"/>
      <c r="J636" s="801"/>
      <c r="K636" s="802"/>
    </row>
    <row r="637" spans="2:11" ht="21" x14ac:dyDescent="0.35">
      <c r="B637" s="287"/>
      <c r="C637" s="801"/>
      <c r="D637" s="801"/>
      <c r="E637" s="282"/>
      <c r="F637" s="801"/>
      <c r="G637" s="801"/>
      <c r="H637" s="801"/>
      <c r="I637" s="282"/>
      <c r="J637" s="801"/>
      <c r="K637" s="802"/>
    </row>
    <row r="638" spans="2:11" ht="21" x14ac:dyDescent="0.35">
      <c r="B638" s="287"/>
      <c r="C638" s="804"/>
      <c r="D638" s="804"/>
      <c r="E638" s="282"/>
      <c r="F638" s="801"/>
      <c r="G638" s="801"/>
      <c r="H638" s="801"/>
      <c r="I638" s="282"/>
      <c r="J638" s="801"/>
      <c r="K638" s="802"/>
    </row>
    <row r="639" spans="2:11" ht="21" hidden="1" x14ac:dyDescent="0.35">
      <c r="B639" s="283"/>
      <c r="C639" s="798"/>
      <c r="D639" s="798"/>
      <c r="E639" s="282"/>
      <c r="F639" s="798"/>
      <c r="G639" s="798"/>
      <c r="H639" s="798"/>
      <c r="I639" s="282"/>
      <c r="J639" s="806"/>
      <c r="K639" s="799"/>
    </row>
    <row r="640" spans="2:11" ht="15" hidden="1" customHeight="1" x14ac:dyDescent="0.25">
      <c r="B640" s="277"/>
      <c r="G640" s="288"/>
      <c r="J640" s="289"/>
      <c r="K640" s="278"/>
    </row>
    <row r="641" spans="2:11" ht="15" customHeight="1" x14ac:dyDescent="0.25">
      <c r="B641" s="277"/>
      <c r="G641" s="288"/>
      <c r="K641" s="278"/>
    </row>
    <row r="642" spans="2:11" ht="15" customHeight="1" x14ac:dyDescent="0.25">
      <c r="B642" s="277"/>
      <c r="G642" s="290"/>
      <c r="H642" s="290"/>
      <c r="I642" s="290"/>
      <c r="K642" s="278"/>
    </row>
    <row r="643" spans="2:11" ht="15" customHeight="1" x14ac:dyDescent="0.25">
      <c r="B643" s="277"/>
      <c r="G643" s="291"/>
      <c r="K643" s="278"/>
    </row>
    <row r="644" spans="2:11" x14ac:dyDescent="0.25">
      <c r="B644" s="277"/>
      <c r="G644" s="807">
        <f>G621</f>
        <v>0</v>
      </c>
      <c r="H644" s="807"/>
      <c r="I644" s="807"/>
      <c r="J644" s="807"/>
      <c r="K644" s="808"/>
    </row>
    <row r="645" spans="2:11" ht="9.75" customHeight="1" x14ac:dyDescent="0.25">
      <c r="B645" s="292"/>
      <c r="C645" s="293"/>
      <c r="D645" s="293"/>
      <c r="E645" s="293"/>
      <c r="F645" s="293"/>
      <c r="G645" s="293"/>
      <c r="H645" s="293"/>
      <c r="I645" s="293"/>
      <c r="J645" s="293"/>
      <c r="K645" s="294"/>
    </row>
    <row r="646" spans="2:11" ht="21.75" customHeight="1" x14ac:dyDescent="0.25"/>
    <row r="647" spans="2:11" x14ac:dyDescent="0.25">
      <c r="B647" s="271"/>
      <c r="C647" s="272"/>
      <c r="D647" s="272"/>
      <c r="E647" s="272"/>
      <c r="F647" s="272"/>
      <c r="G647" s="272"/>
      <c r="H647" s="272"/>
      <c r="I647" s="272"/>
      <c r="J647" s="272"/>
      <c r="K647" s="273"/>
    </row>
    <row r="648" spans="2:11" ht="15.75" x14ac:dyDescent="0.25">
      <c r="B648" s="277"/>
      <c r="G648" s="789" t="s">
        <v>976</v>
      </c>
      <c r="H648" s="790"/>
      <c r="I648" s="790"/>
      <c r="J648" s="791"/>
      <c r="K648" s="278"/>
    </row>
    <row r="649" spans="2:11" ht="15" customHeight="1" x14ac:dyDescent="0.25">
      <c r="B649" s="277"/>
      <c r="G649" s="792">
        <f>G626+1</f>
        <v>29</v>
      </c>
      <c r="H649" s="793"/>
      <c r="I649" s="793"/>
      <c r="J649" s="794"/>
      <c r="K649" s="278"/>
    </row>
    <row r="650" spans="2:11" ht="15" customHeight="1" x14ac:dyDescent="0.25">
      <c r="B650" s="277"/>
      <c r="G650" s="792"/>
      <c r="H650" s="793"/>
      <c r="I650" s="793"/>
      <c r="J650" s="794"/>
      <c r="K650" s="278"/>
    </row>
    <row r="651" spans="2:11" ht="15" customHeight="1" x14ac:dyDescent="0.25">
      <c r="B651" s="277"/>
      <c r="G651" s="792"/>
      <c r="H651" s="793"/>
      <c r="I651" s="793"/>
      <c r="J651" s="794"/>
      <c r="K651" s="278"/>
    </row>
    <row r="652" spans="2:11" ht="15" customHeight="1" x14ac:dyDescent="0.25">
      <c r="B652" s="277"/>
      <c r="G652" s="795"/>
      <c r="H652" s="796"/>
      <c r="I652" s="796"/>
      <c r="J652" s="797"/>
      <c r="K652" s="278"/>
    </row>
    <row r="653" spans="2:11" ht="31.5" x14ac:dyDescent="0.25">
      <c r="B653" s="277"/>
      <c r="G653" s="280"/>
      <c r="H653" s="280"/>
      <c r="I653" s="280"/>
      <c r="J653" s="280"/>
      <c r="K653" s="278"/>
    </row>
    <row r="654" spans="2:11" ht="21" x14ac:dyDescent="0.35">
      <c r="B654" s="283"/>
      <c r="C654" s="798" t="s">
        <v>977</v>
      </c>
      <c r="D654" s="798"/>
      <c r="E654" s="282"/>
      <c r="F654" s="798" t="s">
        <v>978</v>
      </c>
      <c r="G654" s="798"/>
      <c r="H654" s="798"/>
      <c r="I654" s="282"/>
      <c r="J654" s="798" t="s">
        <v>979</v>
      </c>
      <c r="K654" s="799"/>
    </row>
    <row r="655" spans="2:11" x14ac:dyDescent="0.25">
      <c r="B655" s="284"/>
      <c r="C655" s="800"/>
      <c r="D655" s="800"/>
      <c r="E655" s="285"/>
      <c r="K655" s="278"/>
    </row>
    <row r="656" spans="2:11" ht="21" x14ac:dyDescent="0.35">
      <c r="B656" s="286"/>
      <c r="C656" s="803" t="str">
        <f>VLOOKUP(G649,M:P,2,FALSE)</f>
        <v/>
      </c>
      <c r="D656" s="804"/>
      <c r="E656" s="282"/>
      <c r="F656" s="803" t="str">
        <f>VLOOKUP(G649,M:P,3,FALSE)</f>
        <v/>
      </c>
      <c r="G656" s="804"/>
      <c r="H656" s="804"/>
      <c r="I656" s="282"/>
      <c r="J656" s="803" t="str">
        <f>VLOOKUP(G649,M:P,4,FALSE)</f>
        <v/>
      </c>
      <c r="K656" s="805"/>
    </row>
    <row r="657" spans="2:11" ht="21" x14ac:dyDescent="0.35">
      <c r="B657" s="287"/>
      <c r="C657" s="801"/>
      <c r="D657" s="801"/>
      <c r="E657" s="282"/>
      <c r="F657" s="801"/>
      <c r="G657" s="801"/>
      <c r="H657" s="801"/>
      <c r="I657" s="282"/>
      <c r="J657" s="801"/>
      <c r="K657" s="802"/>
    </row>
    <row r="658" spans="2:11" ht="21" x14ac:dyDescent="0.35">
      <c r="B658" s="287"/>
      <c r="C658" s="801"/>
      <c r="D658" s="801"/>
      <c r="E658" s="282"/>
      <c r="F658" s="801"/>
      <c r="G658" s="801"/>
      <c r="H658" s="801"/>
      <c r="I658" s="282"/>
      <c r="J658" s="801"/>
      <c r="K658" s="802"/>
    </row>
    <row r="659" spans="2:11" ht="21" x14ac:dyDescent="0.35">
      <c r="B659" s="287"/>
      <c r="C659" s="801"/>
      <c r="D659" s="801"/>
      <c r="E659" s="282"/>
      <c r="F659" s="801"/>
      <c r="G659" s="801"/>
      <c r="H659" s="801"/>
      <c r="I659" s="282"/>
      <c r="J659" s="801"/>
      <c r="K659" s="802"/>
    </row>
    <row r="660" spans="2:11" ht="21" x14ac:dyDescent="0.35">
      <c r="B660" s="287"/>
      <c r="C660" s="801"/>
      <c r="D660" s="801"/>
      <c r="E660" s="282"/>
      <c r="F660" s="801"/>
      <c r="G660" s="801"/>
      <c r="H660" s="801"/>
      <c r="I660" s="282"/>
      <c r="J660" s="801"/>
      <c r="K660" s="802"/>
    </row>
    <row r="661" spans="2:11" ht="21" x14ac:dyDescent="0.35">
      <c r="B661" s="287"/>
      <c r="C661" s="804"/>
      <c r="D661" s="804"/>
      <c r="E661" s="282"/>
      <c r="F661" s="801"/>
      <c r="G661" s="801"/>
      <c r="H661" s="801"/>
      <c r="I661" s="282"/>
      <c r="J661" s="801"/>
      <c r="K661" s="802"/>
    </row>
    <row r="662" spans="2:11" ht="21" hidden="1" x14ac:dyDescent="0.35">
      <c r="B662" s="283"/>
      <c r="C662" s="798"/>
      <c r="D662" s="798"/>
      <c r="E662" s="282"/>
      <c r="F662" s="798"/>
      <c r="G662" s="798"/>
      <c r="H662" s="798"/>
      <c r="I662" s="282"/>
      <c r="J662" s="806"/>
      <c r="K662" s="799"/>
    </row>
    <row r="663" spans="2:11" ht="15" hidden="1" customHeight="1" x14ac:dyDescent="0.25">
      <c r="B663" s="277"/>
      <c r="G663" s="288"/>
      <c r="J663" s="289"/>
      <c r="K663" s="278"/>
    </row>
    <row r="664" spans="2:11" ht="15" customHeight="1" x14ac:dyDescent="0.25">
      <c r="B664" s="277"/>
      <c r="G664" s="288"/>
      <c r="K664" s="278"/>
    </row>
    <row r="665" spans="2:11" ht="15" customHeight="1" x14ac:dyDescent="0.25">
      <c r="B665" s="277"/>
      <c r="G665" s="290"/>
      <c r="H665" s="290"/>
      <c r="I665" s="290"/>
      <c r="K665" s="278"/>
    </row>
    <row r="666" spans="2:11" ht="15" customHeight="1" x14ac:dyDescent="0.25">
      <c r="B666" s="277"/>
      <c r="G666" s="291"/>
      <c r="K666" s="278"/>
    </row>
    <row r="667" spans="2:11" x14ac:dyDescent="0.25">
      <c r="B667" s="277"/>
      <c r="G667" s="807">
        <f>G644</f>
        <v>0</v>
      </c>
      <c r="H667" s="807"/>
      <c r="I667" s="807"/>
      <c r="J667" s="807"/>
      <c r="K667" s="808"/>
    </row>
    <row r="668" spans="2:11" x14ac:dyDescent="0.25">
      <c r="B668" s="292"/>
      <c r="C668" s="293"/>
      <c r="D668" s="293"/>
      <c r="E668" s="293"/>
      <c r="F668" s="293"/>
      <c r="G668" s="293"/>
      <c r="H668" s="293"/>
      <c r="I668" s="293"/>
      <c r="J668" s="293"/>
      <c r="K668" s="294"/>
    </row>
    <row r="670" spans="2:11" x14ac:dyDescent="0.25">
      <c r="B670" s="271"/>
      <c r="C670" s="272"/>
      <c r="D670" s="272"/>
      <c r="E670" s="272"/>
      <c r="F670" s="272"/>
      <c r="G670" s="272"/>
      <c r="H670" s="272"/>
      <c r="I670" s="272"/>
      <c r="J670" s="272"/>
      <c r="K670" s="273"/>
    </row>
    <row r="671" spans="2:11" ht="15.75" x14ac:dyDescent="0.25">
      <c r="B671" s="277"/>
      <c r="G671" s="789" t="s">
        <v>976</v>
      </c>
      <c r="H671" s="790"/>
      <c r="I671" s="790"/>
      <c r="J671" s="791"/>
      <c r="K671" s="278"/>
    </row>
    <row r="672" spans="2:11" ht="15" customHeight="1" x14ac:dyDescent="0.25">
      <c r="B672" s="277"/>
      <c r="G672" s="792">
        <f>G649+1</f>
        <v>30</v>
      </c>
      <c r="H672" s="793"/>
      <c r="I672" s="793"/>
      <c r="J672" s="794"/>
      <c r="K672" s="278"/>
    </row>
    <row r="673" spans="2:11" ht="15" customHeight="1" x14ac:dyDescent="0.25">
      <c r="B673" s="277"/>
      <c r="G673" s="792"/>
      <c r="H673" s="793"/>
      <c r="I673" s="793"/>
      <c r="J673" s="794"/>
      <c r="K673" s="278"/>
    </row>
    <row r="674" spans="2:11" ht="15" customHeight="1" x14ac:dyDescent="0.25">
      <c r="B674" s="277"/>
      <c r="G674" s="792"/>
      <c r="H674" s="793"/>
      <c r="I674" s="793"/>
      <c r="J674" s="794"/>
      <c r="K674" s="278"/>
    </row>
    <row r="675" spans="2:11" ht="15" customHeight="1" x14ac:dyDescent="0.25">
      <c r="B675" s="277"/>
      <c r="G675" s="795"/>
      <c r="H675" s="796"/>
      <c r="I675" s="796"/>
      <c r="J675" s="797"/>
      <c r="K675" s="278"/>
    </row>
    <row r="676" spans="2:11" ht="31.5" x14ac:dyDescent="0.25">
      <c r="B676" s="277"/>
      <c r="G676" s="280"/>
      <c r="H676" s="280"/>
      <c r="I676" s="280"/>
      <c r="J676" s="280"/>
      <c r="K676" s="278"/>
    </row>
    <row r="677" spans="2:11" ht="21" x14ac:dyDescent="0.35">
      <c r="B677" s="283"/>
      <c r="C677" s="798" t="s">
        <v>977</v>
      </c>
      <c r="D677" s="798"/>
      <c r="E677" s="282"/>
      <c r="F677" s="798" t="s">
        <v>978</v>
      </c>
      <c r="G677" s="798"/>
      <c r="H677" s="798"/>
      <c r="I677" s="282"/>
      <c r="J677" s="798" t="s">
        <v>979</v>
      </c>
      <c r="K677" s="799"/>
    </row>
    <row r="678" spans="2:11" x14ac:dyDescent="0.25">
      <c r="B678" s="284"/>
      <c r="C678" s="800"/>
      <c r="D678" s="800"/>
      <c r="E678" s="285"/>
      <c r="K678" s="278"/>
    </row>
    <row r="679" spans="2:11" ht="21" x14ac:dyDescent="0.35">
      <c r="B679" s="286"/>
      <c r="C679" s="803" t="str">
        <f>VLOOKUP(G672,M:P,2,FALSE)</f>
        <v/>
      </c>
      <c r="D679" s="804"/>
      <c r="E679" s="282"/>
      <c r="F679" s="803" t="str">
        <f>VLOOKUP(G672,M:P,3,FALSE)</f>
        <v/>
      </c>
      <c r="G679" s="804"/>
      <c r="H679" s="804"/>
      <c r="I679" s="282"/>
      <c r="J679" s="803" t="str">
        <f>VLOOKUP(G672,M:P,4,FALSE)</f>
        <v/>
      </c>
      <c r="K679" s="805"/>
    </row>
    <row r="680" spans="2:11" ht="21" x14ac:dyDescent="0.35">
      <c r="B680" s="287"/>
      <c r="C680" s="801"/>
      <c r="D680" s="801"/>
      <c r="E680" s="282"/>
      <c r="F680" s="801"/>
      <c r="G680" s="801"/>
      <c r="H680" s="801"/>
      <c r="I680" s="282"/>
      <c r="J680" s="801"/>
      <c r="K680" s="802"/>
    </row>
    <row r="681" spans="2:11" ht="21" x14ac:dyDescent="0.35">
      <c r="B681" s="287"/>
      <c r="C681" s="801"/>
      <c r="D681" s="801"/>
      <c r="E681" s="282"/>
      <c r="F681" s="801"/>
      <c r="G681" s="801"/>
      <c r="H681" s="801"/>
      <c r="I681" s="282"/>
      <c r="J681" s="801"/>
      <c r="K681" s="802"/>
    </row>
    <row r="682" spans="2:11" ht="21" x14ac:dyDescent="0.35">
      <c r="B682" s="287"/>
      <c r="C682" s="801"/>
      <c r="D682" s="801"/>
      <c r="E682" s="282"/>
      <c r="F682" s="801"/>
      <c r="G682" s="801"/>
      <c r="H682" s="801"/>
      <c r="I682" s="282"/>
      <c r="J682" s="801"/>
      <c r="K682" s="802"/>
    </row>
    <row r="683" spans="2:11" ht="21" x14ac:dyDescent="0.35">
      <c r="B683" s="287"/>
      <c r="C683" s="801"/>
      <c r="D683" s="801"/>
      <c r="E683" s="282"/>
      <c r="F683" s="801"/>
      <c r="G683" s="801"/>
      <c r="H683" s="801"/>
      <c r="I683" s="282"/>
      <c r="J683" s="801"/>
      <c r="K683" s="802"/>
    </row>
    <row r="684" spans="2:11" ht="21" x14ac:dyDescent="0.35">
      <c r="B684" s="287"/>
      <c r="C684" s="804"/>
      <c r="D684" s="804"/>
      <c r="E684" s="282"/>
      <c r="F684" s="801"/>
      <c r="G684" s="801"/>
      <c r="H684" s="801"/>
      <c r="I684" s="282"/>
      <c r="J684" s="801"/>
      <c r="K684" s="802"/>
    </row>
    <row r="685" spans="2:11" ht="21" hidden="1" x14ac:dyDescent="0.35">
      <c r="B685" s="283"/>
      <c r="C685" s="798"/>
      <c r="D685" s="798"/>
      <c r="E685" s="282"/>
      <c r="F685" s="798"/>
      <c r="G685" s="798"/>
      <c r="H685" s="798"/>
      <c r="I685" s="282"/>
      <c r="J685" s="806"/>
      <c r="K685" s="799"/>
    </row>
    <row r="686" spans="2:11" ht="15" hidden="1" customHeight="1" x14ac:dyDescent="0.25">
      <c r="B686" s="277"/>
      <c r="G686" s="288"/>
      <c r="J686" s="289"/>
      <c r="K686" s="278"/>
    </row>
    <row r="687" spans="2:11" ht="15" customHeight="1" x14ac:dyDescent="0.25">
      <c r="B687" s="277"/>
      <c r="G687" s="288"/>
      <c r="K687" s="278"/>
    </row>
    <row r="688" spans="2:11" ht="15" customHeight="1" x14ac:dyDescent="0.25">
      <c r="B688" s="277"/>
      <c r="G688" s="290"/>
      <c r="H688" s="290"/>
      <c r="I688" s="290"/>
      <c r="K688" s="278"/>
    </row>
    <row r="689" spans="2:11" ht="15" customHeight="1" x14ac:dyDescent="0.25">
      <c r="B689" s="277"/>
      <c r="G689" s="291"/>
      <c r="K689" s="278"/>
    </row>
    <row r="690" spans="2:11" x14ac:dyDescent="0.25">
      <c r="B690" s="277"/>
      <c r="G690" s="807">
        <f>G667</f>
        <v>0</v>
      </c>
      <c r="H690" s="807"/>
      <c r="I690" s="807"/>
      <c r="J690" s="807"/>
      <c r="K690" s="808"/>
    </row>
    <row r="691" spans="2:11" ht="0.75" customHeight="1" x14ac:dyDescent="0.25">
      <c r="B691" s="292"/>
      <c r="C691" s="293"/>
      <c r="D691" s="293"/>
      <c r="E691" s="293"/>
      <c r="F691" s="293"/>
      <c r="G691" s="293"/>
      <c r="H691" s="293"/>
      <c r="I691" s="293"/>
      <c r="J691" s="293"/>
      <c r="K691" s="294"/>
    </row>
  </sheetData>
  <mergeCells count="840">
    <mergeCell ref="G690:K690"/>
    <mergeCell ref="C684:D684"/>
    <mergeCell ref="F684:H684"/>
    <mergeCell ref="J684:K684"/>
    <mergeCell ref="C685:D685"/>
    <mergeCell ref="F685:H685"/>
    <mergeCell ref="J685:K685"/>
    <mergeCell ref="C682:D682"/>
    <mergeCell ref="F682:H682"/>
    <mergeCell ref="J682:K682"/>
    <mergeCell ref="C683:D683"/>
    <mergeCell ref="F683:H683"/>
    <mergeCell ref="J683:K683"/>
    <mergeCell ref="C680:D680"/>
    <mergeCell ref="F680:H680"/>
    <mergeCell ref="J680:K680"/>
    <mergeCell ref="C681:D681"/>
    <mergeCell ref="F681:H681"/>
    <mergeCell ref="J681:K681"/>
    <mergeCell ref="C677:D677"/>
    <mergeCell ref="F677:H677"/>
    <mergeCell ref="J677:K677"/>
    <mergeCell ref="C678:D678"/>
    <mergeCell ref="C679:D679"/>
    <mergeCell ref="F679:H679"/>
    <mergeCell ref="J679:K679"/>
    <mergeCell ref="C662:D662"/>
    <mergeCell ref="F662:H662"/>
    <mergeCell ref="J662:K662"/>
    <mergeCell ref="G667:K667"/>
    <mergeCell ref="G671:J671"/>
    <mergeCell ref="G672:J675"/>
    <mergeCell ref="C660:D660"/>
    <mergeCell ref="F660:H660"/>
    <mergeCell ref="J660:K660"/>
    <mergeCell ref="C661:D661"/>
    <mergeCell ref="F661:H661"/>
    <mergeCell ref="J661:K661"/>
    <mergeCell ref="C658:D658"/>
    <mergeCell ref="F658:H658"/>
    <mergeCell ref="J658:K658"/>
    <mergeCell ref="C659:D659"/>
    <mergeCell ref="F659:H659"/>
    <mergeCell ref="J659:K659"/>
    <mergeCell ref="C655:D655"/>
    <mergeCell ref="C656:D656"/>
    <mergeCell ref="F656:H656"/>
    <mergeCell ref="J656:K656"/>
    <mergeCell ref="C657:D657"/>
    <mergeCell ref="F657:H657"/>
    <mergeCell ref="J657:K657"/>
    <mergeCell ref="G644:K644"/>
    <mergeCell ref="G648:J648"/>
    <mergeCell ref="G649:J652"/>
    <mergeCell ref="C654:D654"/>
    <mergeCell ref="F654:H654"/>
    <mergeCell ref="J654:K654"/>
    <mergeCell ref="C638:D638"/>
    <mergeCell ref="F638:H638"/>
    <mergeCell ref="J638:K638"/>
    <mergeCell ref="C639:D639"/>
    <mergeCell ref="F639:H639"/>
    <mergeCell ref="J639:K639"/>
    <mergeCell ref="C636:D636"/>
    <mergeCell ref="F636:H636"/>
    <mergeCell ref="J636:K636"/>
    <mergeCell ref="C637:D637"/>
    <mergeCell ref="F637:H637"/>
    <mergeCell ref="J637:K637"/>
    <mergeCell ref="C634:D634"/>
    <mergeCell ref="F634:H634"/>
    <mergeCell ref="J634:K634"/>
    <mergeCell ref="C635:D635"/>
    <mergeCell ref="F635:H635"/>
    <mergeCell ref="J635:K635"/>
    <mergeCell ref="C631:D631"/>
    <mergeCell ref="F631:H631"/>
    <mergeCell ref="J631:K631"/>
    <mergeCell ref="C632:D632"/>
    <mergeCell ref="C633:D633"/>
    <mergeCell ref="F633:H633"/>
    <mergeCell ref="J633:K633"/>
    <mergeCell ref="C616:D616"/>
    <mergeCell ref="F616:H616"/>
    <mergeCell ref="J616:K616"/>
    <mergeCell ref="G621:K621"/>
    <mergeCell ref="G625:J625"/>
    <mergeCell ref="G626:J629"/>
    <mergeCell ref="C614:D614"/>
    <mergeCell ref="F614:H614"/>
    <mergeCell ref="J614:K614"/>
    <mergeCell ref="C615:D615"/>
    <mergeCell ref="F615:H615"/>
    <mergeCell ref="J615:K615"/>
    <mergeCell ref="C612:D612"/>
    <mergeCell ref="F612:H612"/>
    <mergeCell ref="J612:K612"/>
    <mergeCell ref="C613:D613"/>
    <mergeCell ref="F613:H613"/>
    <mergeCell ref="J613:K613"/>
    <mergeCell ref="C609:D609"/>
    <mergeCell ref="C610:D610"/>
    <mergeCell ref="F610:H610"/>
    <mergeCell ref="J610:K610"/>
    <mergeCell ref="C611:D611"/>
    <mergeCell ref="F611:H611"/>
    <mergeCell ref="J611:K611"/>
    <mergeCell ref="G598:K598"/>
    <mergeCell ref="G602:J602"/>
    <mergeCell ref="G603:J606"/>
    <mergeCell ref="C608:D608"/>
    <mergeCell ref="F608:H608"/>
    <mergeCell ref="J608:K608"/>
    <mergeCell ref="C592:D592"/>
    <mergeCell ref="F592:H592"/>
    <mergeCell ref="J592:K592"/>
    <mergeCell ref="C593:D593"/>
    <mergeCell ref="F593:H593"/>
    <mergeCell ref="J593:K593"/>
    <mergeCell ref="C590:D590"/>
    <mergeCell ref="F590:H590"/>
    <mergeCell ref="J590:K590"/>
    <mergeCell ref="C591:D591"/>
    <mergeCell ref="F591:H591"/>
    <mergeCell ref="J591:K591"/>
    <mergeCell ref="C588:D588"/>
    <mergeCell ref="F588:H588"/>
    <mergeCell ref="J588:K588"/>
    <mergeCell ref="C589:D589"/>
    <mergeCell ref="F589:H589"/>
    <mergeCell ref="J589:K589"/>
    <mergeCell ref="C585:D585"/>
    <mergeCell ref="F585:H585"/>
    <mergeCell ref="J585:K585"/>
    <mergeCell ref="C586:D586"/>
    <mergeCell ref="C587:D587"/>
    <mergeCell ref="F587:H587"/>
    <mergeCell ref="J587:K587"/>
    <mergeCell ref="C570:D570"/>
    <mergeCell ref="F570:H570"/>
    <mergeCell ref="J570:K570"/>
    <mergeCell ref="G575:K575"/>
    <mergeCell ref="G579:J579"/>
    <mergeCell ref="G580:J583"/>
    <mergeCell ref="C568:D568"/>
    <mergeCell ref="F568:H568"/>
    <mergeCell ref="J568:K568"/>
    <mergeCell ref="C569:D569"/>
    <mergeCell ref="F569:H569"/>
    <mergeCell ref="J569:K569"/>
    <mergeCell ref="C566:D566"/>
    <mergeCell ref="F566:H566"/>
    <mergeCell ref="J566:K566"/>
    <mergeCell ref="C567:D567"/>
    <mergeCell ref="F567:H567"/>
    <mergeCell ref="J567:K567"/>
    <mergeCell ref="C563:D563"/>
    <mergeCell ref="C564:D564"/>
    <mergeCell ref="F564:H564"/>
    <mergeCell ref="J564:K564"/>
    <mergeCell ref="C565:D565"/>
    <mergeCell ref="F565:H565"/>
    <mergeCell ref="J565:K565"/>
    <mergeCell ref="G552:K552"/>
    <mergeCell ref="G556:J556"/>
    <mergeCell ref="G557:J560"/>
    <mergeCell ref="C562:D562"/>
    <mergeCell ref="F562:H562"/>
    <mergeCell ref="J562:K562"/>
    <mergeCell ref="C546:D546"/>
    <mergeCell ref="F546:H546"/>
    <mergeCell ref="J546:K546"/>
    <mergeCell ref="C547:D547"/>
    <mergeCell ref="F547:H547"/>
    <mergeCell ref="J547:K547"/>
    <mergeCell ref="C544:D544"/>
    <mergeCell ref="F544:H544"/>
    <mergeCell ref="J544:K544"/>
    <mergeCell ref="C545:D545"/>
    <mergeCell ref="F545:H545"/>
    <mergeCell ref="J545:K545"/>
    <mergeCell ref="C542:D542"/>
    <mergeCell ref="F542:H542"/>
    <mergeCell ref="J542:K542"/>
    <mergeCell ref="C543:D543"/>
    <mergeCell ref="F543:H543"/>
    <mergeCell ref="J543:K543"/>
    <mergeCell ref="C539:D539"/>
    <mergeCell ref="F539:H539"/>
    <mergeCell ref="J539:K539"/>
    <mergeCell ref="C540:D540"/>
    <mergeCell ref="C541:D541"/>
    <mergeCell ref="F541:H541"/>
    <mergeCell ref="J541:K541"/>
    <mergeCell ref="C524:D524"/>
    <mergeCell ref="F524:H524"/>
    <mergeCell ref="J524:K524"/>
    <mergeCell ref="G529:K529"/>
    <mergeCell ref="G533:J533"/>
    <mergeCell ref="G534:J537"/>
    <mergeCell ref="C522:D522"/>
    <mergeCell ref="F522:H522"/>
    <mergeCell ref="J522:K522"/>
    <mergeCell ref="C523:D523"/>
    <mergeCell ref="F523:H523"/>
    <mergeCell ref="J523:K523"/>
    <mergeCell ref="C520:D520"/>
    <mergeCell ref="F520:H520"/>
    <mergeCell ref="J520:K520"/>
    <mergeCell ref="C521:D521"/>
    <mergeCell ref="F521:H521"/>
    <mergeCell ref="J521:K521"/>
    <mergeCell ref="C517:D517"/>
    <mergeCell ref="C518:D518"/>
    <mergeCell ref="F518:H518"/>
    <mergeCell ref="J518:K518"/>
    <mergeCell ref="C519:D519"/>
    <mergeCell ref="F519:H519"/>
    <mergeCell ref="J519:K519"/>
    <mergeCell ref="G505:K505"/>
    <mergeCell ref="G510:J510"/>
    <mergeCell ref="G511:J514"/>
    <mergeCell ref="C516:D516"/>
    <mergeCell ref="F516:H516"/>
    <mergeCell ref="J516:K516"/>
    <mergeCell ref="C499:D499"/>
    <mergeCell ref="F499:H499"/>
    <mergeCell ref="J499:K499"/>
    <mergeCell ref="C500:D500"/>
    <mergeCell ref="F500:H500"/>
    <mergeCell ref="J500:K500"/>
    <mergeCell ref="C497:D497"/>
    <mergeCell ref="F497:H497"/>
    <mergeCell ref="J497:K497"/>
    <mergeCell ref="C498:D498"/>
    <mergeCell ref="F498:H498"/>
    <mergeCell ref="J498:K498"/>
    <mergeCell ref="C495:D495"/>
    <mergeCell ref="F495:H495"/>
    <mergeCell ref="J495:K495"/>
    <mergeCell ref="C496:D496"/>
    <mergeCell ref="F496:H496"/>
    <mergeCell ref="J496:K496"/>
    <mergeCell ref="C492:D492"/>
    <mergeCell ref="F492:H492"/>
    <mergeCell ref="J492:K492"/>
    <mergeCell ref="C493:D493"/>
    <mergeCell ref="C494:D494"/>
    <mergeCell ref="F494:H494"/>
    <mergeCell ref="J494:K494"/>
    <mergeCell ref="C477:D477"/>
    <mergeCell ref="F477:H477"/>
    <mergeCell ref="J477:K477"/>
    <mergeCell ref="G482:K482"/>
    <mergeCell ref="G486:J486"/>
    <mergeCell ref="G487:J490"/>
    <mergeCell ref="C475:D475"/>
    <mergeCell ref="F475:H475"/>
    <mergeCell ref="J475:K475"/>
    <mergeCell ref="C476:D476"/>
    <mergeCell ref="F476:H476"/>
    <mergeCell ref="J476:K476"/>
    <mergeCell ref="C473:D473"/>
    <mergeCell ref="F473:H473"/>
    <mergeCell ref="J473:K473"/>
    <mergeCell ref="C474:D474"/>
    <mergeCell ref="F474:H474"/>
    <mergeCell ref="J474:K474"/>
    <mergeCell ref="C470:D470"/>
    <mergeCell ref="C471:D471"/>
    <mergeCell ref="F471:H471"/>
    <mergeCell ref="J471:K471"/>
    <mergeCell ref="C472:D472"/>
    <mergeCell ref="F472:H472"/>
    <mergeCell ref="J472:K472"/>
    <mergeCell ref="G459:K459"/>
    <mergeCell ref="G463:J463"/>
    <mergeCell ref="G464:J467"/>
    <mergeCell ref="C469:D469"/>
    <mergeCell ref="F469:H469"/>
    <mergeCell ref="J469:K469"/>
    <mergeCell ref="C453:D453"/>
    <mergeCell ref="F453:H453"/>
    <mergeCell ref="J453:K453"/>
    <mergeCell ref="C454:D454"/>
    <mergeCell ref="F454:H454"/>
    <mergeCell ref="J454:K454"/>
    <mergeCell ref="C451:D451"/>
    <mergeCell ref="F451:H451"/>
    <mergeCell ref="J451:K451"/>
    <mergeCell ref="C452:D452"/>
    <mergeCell ref="F452:H452"/>
    <mergeCell ref="J452:K452"/>
    <mergeCell ref="C449:D449"/>
    <mergeCell ref="F449:H449"/>
    <mergeCell ref="J449:K449"/>
    <mergeCell ref="C450:D450"/>
    <mergeCell ref="F450:H450"/>
    <mergeCell ref="J450:K450"/>
    <mergeCell ref="C446:D446"/>
    <mergeCell ref="F446:H446"/>
    <mergeCell ref="J446:K446"/>
    <mergeCell ref="C447:D447"/>
    <mergeCell ref="C448:D448"/>
    <mergeCell ref="F448:H448"/>
    <mergeCell ref="J448:K448"/>
    <mergeCell ref="C431:D431"/>
    <mergeCell ref="F431:H431"/>
    <mergeCell ref="J431:K431"/>
    <mergeCell ref="G436:K436"/>
    <mergeCell ref="G440:J440"/>
    <mergeCell ref="G441:J444"/>
    <mergeCell ref="C429:D429"/>
    <mergeCell ref="F429:H429"/>
    <mergeCell ref="J429:K429"/>
    <mergeCell ref="C430:D430"/>
    <mergeCell ref="F430:H430"/>
    <mergeCell ref="J430:K430"/>
    <mergeCell ref="C427:D427"/>
    <mergeCell ref="F427:H427"/>
    <mergeCell ref="J427:K427"/>
    <mergeCell ref="C428:D428"/>
    <mergeCell ref="F428:H428"/>
    <mergeCell ref="J428:K428"/>
    <mergeCell ref="C424:D424"/>
    <mergeCell ref="C425:D425"/>
    <mergeCell ref="F425:H425"/>
    <mergeCell ref="J425:K425"/>
    <mergeCell ref="C426:D426"/>
    <mergeCell ref="F426:H426"/>
    <mergeCell ref="J426:K426"/>
    <mergeCell ref="G413:K413"/>
    <mergeCell ref="G417:J417"/>
    <mergeCell ref="G418:J421"/>
    <mergeCell ref="C423:D423"/>
    <mergeCell ref="F423:H423"/>
    <mergeCell ref="J423:K423"/>
    <mergeCell ref="C407:D407"/>
    <mergeCell ref="F407:H407"/>
    <mergeCell ref="J407:K407"/>
    <mergeCell ref="C408:D408"/>
    <mergeCell ref="F408:H408"/>
    <mergeCell ref="J408:K408"/>
    <mergeCell ref="C405:D405"/>
    <mergeCell ref="F405:H405"/>
    <mergeCell ref="J405:K405"/>
    <mergeCell ref="C406:D406"/>
    <mergeCell ref="F406:H406"/>
    <mergeCell ref="J406:K406"/>
    <mergeCell ref="C403:D403"/>
    <mergeCell ref="F403:H403"/>
    <mergeCell ref="J403:K403"/>
    <mergeCell ref="C404:D404"/>
    <mergeCell ref="F404:H404"/>
    <mergeCell ref="J404:K404"/>
    <mergeCell ref="C400:D400"/>
    <mergeCell ref="F400:H400"/>
    <mergeCell ref="J400:K400"/>
    <mergeCell ref="C401:D401"/>
    <mergeCell ref="C402:D402"/>
    <mergeCell ref="F402:H402"/>
    <mergeCell ref="J402:K402"/>
    <mergeCell ref="C385:D385"/>
    <mergeCell ref="F385:H385"/>
    <mergeCell ref="J385:K385"/>
    <mergeCell ref="G390:K390"/>
    <mergeCell ref="G394:J394"/>
    <mergeCell ref="G395:J398"/>
    <mergeCell ref="C383:D383"/>
    <mergeCell ref="F383:H383"/>
    <mergeCell ref="J383:K383"/>
    <mergeCell ref="C384:D384"/>
    <mergeCell ref="F384:H384"/>
    <mergeCell ref="J384:K384"/>
    <mergeCell ref="C381:D381"/>
    <mergeCell ref="F381:H381"/>
    <mergeCell ref="J381:K381"/>
    <mergeCell ref="C382:D382"/>
    <mergeCell ref="F382:H382"/>
    <mergeCell ref="J382:K382"/>
    <mergeCell ref="C378:D378"/>
    <mergeCell ref="C379:D379"/>
    <mergeCell ref="F379:H379"/>
    <mergeCell ref="J379:K379"/>
    <mergeCell ref="C380:D380"/>
    <mergeCell ref="F380:H380"/>
    <mergeCell ref="J380:K380"/>
    <mergeCell ref="G367:K367"/>
    <mergeCell ref="G371:J371"/>
    <mergeCell ref="G372:J375"/>
    <mergeCell ref="C377:D377"/>
    <mergeCell ref="F377:H377"/>
    <mergeCell ref="J377:K377"/>
    <mergeCell ref="C361:D361"/>
    <mergeCell ref="F361:H361"/>
    <mergeCell ref="J361:K361"/>
    <mergeCell ref="C362:D362"/>
    <mergeCell ref="F362:H362"/>
    <mergeCell ref="J362:K362"/>
    <mergeCell ref="C359:D359"/>
    <mergeCell ref="F359:H359"/>
    <mergeCell ref="J359:K359"/>
    <mergeCell ref="C360:D360"/>
    <mergeCell ref="F360:H360"/>
    <mergeCell ref="J360:K360"/>
    <mergeCell ref="C357:D357"/>
    <mergeCell ref="F357:H357"/>
    <mergeCell ref="J357:K357"/>
    <mergeCell ref="C358:D358"/>
    <mergeCell ref="F358:H358"/>
    <mergeCell ref="J358:K358"/>
    <mergeCell ref="C354:D354"/>
    <mergeCell ref="F354:H354"/>
    <mergeCell ref="J354:K354"/>
    <mergeCell ref="C355:D355"/>
    <mergeCell ref="C356:D356"/>
    <mergeCell ref="F356:H356"/>
    <mergeCell ref="J356:K356"/>
    <mergeCell ref="C339:D339"/>
    <mergeCell ref="F339:H339"/>
    <mergeCell ref="J339:K339"/>
    <mergeCell ref="G344:K344"/>
    <mergeCell ref="G348:J348"/>
    <mergeCell ref="G349:J352"/>
    <mergeCell ref="C337:D337"/>
    <mergeCell ref="F337:H337"/>
    <mergeCell ref="J337:K337"/>
    <mergeCell ref="C338:D338"/>
    <mergeCell ref="F338:H338"/>
    <mergeCell ref="J338:K338"/>
    <mergeCell ref="C335:D335"/>
    <mergeCell ref="F335:H335"/>
    <mergeCell ref="J335:K335"/>
    <mergeCell ref="C336:D336"/>
    <mergeCell ref="F336:H336"/>
    <mergeCell ref="J336:K336"/>
    <mergeCell ref="C332:D332"/>
    <mergeCell ref="C333:D333"/>
    <mergeCell ref="F333:H333"/>
    <mergeCell ref="J333:K333"/>
    <mergeCell ref="C334:D334"/>
    <mergeCell ref="F334:H334"/>
    <mergeCell ref="J334:K334"/>
    <mergeCell ref="G321:K321"/>
    <mergeCell ref="G325:J325"/>
    <mergeCell ref="G326:J329"/>
    <mergeCell ref="C331:D331"/>
    <mergeCell ref="F331:H331"/>
    <mergeCell ref="J331:K331"/>
    <mergeCell ref="C315:D315"/>
    <mergeCell ref="F315:H315"/>
    <mergeCell ref="J315:K315"/>
    <mergeCell ref="C316:D316"/>
    <mergeCell ref="F316:H316"/>
    <mergeCell ref="J316:K316"/>
    <mergeCell ref="C313:D313"/>
    <mergeCell ref="F313:H313"/>
    <mergeCell ref="J313:K313"/>
    <mergeCell ref="C314:D314"/>
    <mergeCell ref="F314:H314"/>
    <mergeCell ref="J314:K314"/>
    <mergeCell ref="C311:D311"/>
    <mergeCell ref="F311:H311"/>
    <mergeCell ref="J311:K311"/>
    <mergeCell ref="C312:D312"/>
    <mergeCell ref="F312:H312"/>
    <mergeCell ref="J312:K312"/>
    <mergeCell ref="C308:D308"/>
    <mergeCell ref="F308:H308"/>
    <mergeCell ref="J308:K308"/>
    <mergeCell ref="C309:D309"/>
    <mergeCell ref="C310:D310"/>
    <mergeCell ref="F310:H310"/>
    <mergeCell ref="J310:K310"/>
    <mergeCell ref="C293:D293"/>
    <mergeCell ref="F293:H293"/>
    <mergeCell ref="J293:K293"/>
    <mergeCell ref="G298:K298"/>
    <mergeCell ref="G302:J302"/>
    <mergeCell ref="G303:J306"/>
    <mergeCell ref="C291:D291"/>
    <mergeCell ref="F291:H291"/>
    <mergeCell ref="J291:K291"/>
    <mergeCell ref="C292:D292"/>
    <mergeCell ref="F292:H292"/>
    <mergeCell ref="J292:K292"/>
    <mergeCell ref="C289:D289"/>
    <mergeCell ref="F289:H289"/>
    <mergeCell ref="J289:K289"/>
    <mergeCell ref="C290:D290"/>
    <mergeCell ref="F290:H290"/>
    <mergeCell ref="J290:K290"/>
    <mergeCell ref="C286:D286"/>
    <mergeCell ref="C287:D287"/>
    <mergeCell ref="F287:H287"/>
    <mergeCell ref="J287:K287"/>
    <mergeCell ref="C288:D288"/>
    <mergeCell ref="F288:H288"/>
    <mergeCell ref="J288:K288"/>
    <mergeCell ref="G275:K275"/>
    <mergeCell ref="G279:J279"/>
    <mergeCell ref="G280:J283"/>
    <mergeCell ref="C285:D285"/>
    <mergeCell ref="F285:H285"/>
    <mergeCell ref="J285:K285"/>
    <mergeCell ref="C269:D269"/>
    <mergeCell ref="F269:H269"/>
    <mergeCell ref="J269:K269"/>
    <mergeCell ref="C270:D270"/>
    <mergeCell ref="F270:H270"/>
    <mergeCell ref="J270:K270"/>
    <mergeCell ref="C267:D267"/>
    <mergeCell ref="F267:H267"/>
    <mergeCell ref="J267:K267"/>
    <mergeCell ref="C268:D268"/>
    <mergeCell ref="F268:H268"/>
    <mergeCell ref="J268:K268"/>
    <mergeCell ref="C265:D265"/>
    <mergeCell ref="F265:H265"/>
    <mergeCell ref="J265:K265"/>
    <mergeCell ref="C266:D266"/>
    <mergeCell ref="F266:H266"/>
    <mergeCell ref="J266:K266"/>
    <mergeCell ref="C262:D262"/>
    <mergeCell ref="F262:H262"/>
    <mergeCell ref="J262:K262"/>
    <mergeCell ref="C263:D263"/>
    <mergeCell ref="C264:D264"/>
    <mergeCell ref="F264:H264"/>
    <mergeCell ref="J264:K264"/>
    <mergeCell ref="C247:D247"/>
    <mergeCell ref="F247:H247"/>
    <mergeCell ref="J247:K247"/>
    <mergeCell ref="G252:K252"/>
    <mergeCell ref="G256:J256"/>
    <mergeCell ref="G257:J260"/>
    <mergeCell ref="C245:D245"/>
    <mergeCell ref="F245:H245"/>
    <mergeCell ref="J245:K245"/>
    <mergeCell ref="C246:D246"/>
    <mergeCell ref="F246:H246"/>
    <mergeCell ref="J246:K246"/>
    <mergeCell ref="C243:D243"/>
    <mergeCell ref="F243:H243"/>
    <mergeCell ref="J243:K243"/>
    <mergeCell ref="C244:D244"/>
    <mergeCell ref="F244:H244"/>
    <mergeCell ref="J244:K244"/>
    <mergeCell ref="C240:D240"/>
    <mergeCell ref="C241:D241"/>
    <mergeCell ref="F241:H241"/>
    <mergeCell ref="J241:K241"/>
    <mergeCell ref="C242:D242"/>
    <mergeCell ref="F242:H242"/>
    <mergeCell ref="J242:K242"/>
    <mergeCell ref="G229:K229"/>
    <mergeCell ref="G233:J233"/>
    <mergeCell ref="G234:J237"/>
    <mergeCell ref="C239:D239"/>
    <mergeCell ref="F239:H239"/>
    <mergeCell ref="J239:K239"/>
    <mergeCell ref="C223:D223"/>
    <mergeCell ref="F223:H223"/>
    <mergeCell ref="J223:K223"/>
    <mergeCell ref="C224:D224"/>
    <mergeCell ref="F224:H224"/>
    <mergeCell ref="J224:K224"/>
    <mergeCell ref="C221:D221"/>
    <mergeCell ref="F221:H221"/>
    <mergeCell ref="J221:K221"/>
    <mergeCell ref="C222:D222"/>
    <mergeCell ref="F222:H222"/>
    <mergeCell ref="J222:K222"/>
    <mergeCell ref="C219:D219"/>
    <mergeCell ref="F219:H219"/>
    <mergeCell ref="J219:K219"/>
    <mergeCell ref="C220:D220"/>
    <mergeCell ref="F220:H220"/>
    <mergeCell ref="J220:K220"/>
    <mergeCell ref="C216:D216"/>
    <mergeCell ref="F216:H216"/>
    <mergeCell ref="J216:K216"/>
    <mergeCell ref="C217:D217"/>
    <mergeCell ref="C218:D218"/>
    <mergeCell ref="F218:H218"/>
    <mergeCell ref="J218:K218"/>
    <mergeCell ref="C201:D201"/>
    <mergeCell ref="F201:H201"/>
    <mergeCell ref="J201:K201"/>
    <mergeCell ref="G206:K206"/>
    <mergeCell ref="G210:J210"/>
    <mergeCell ref="G211:J214"/>
    <mergeCell ref="C199:D199"/>
    <mergeCell ref="F199:H199"/>
    <mergeCell ref="J199:K199"/>
    <mergeCell ref="C200:D200"/>
    <mergeCell ref="F200:H200"/>
    <mergeCell ref="J200:K200"/>
    <mergeCell ref="C197:D197"/>
    <mergeCell ref="F197:H197"/>
    <mergeCell ref="J197:K197"/>
    <mergeCell ref="C198:D198"/>
    <mergeCell ref="F198:H198"/>
    <mergeCell ref="J198:K198"/>
    <mergeCell ref="C194:D194"/>
    <mergeCell ref="C195:D195"/>
    <mergeCell ref="F195:H195"/>
    <mergeCell ref="J195:K195"/>
    <mergeCell ref="C196:D196"/>
    <mergeCell ref="F196:H196"/>
    <mergeCell ref="J196:K196"/>
    <mergeCell ref="G183:K183"/>
    <mergeCell ref="G187:J187"/>
    <mergeCell ref="G188:J191"/>
    <mergeCell ref="C193:D193"/>
    <mergeCell ref="F193:H193"/>
    <mergeCell ref="J193:K193"/>
    <mergeCell ref="C177:D177"/>
    <mergeCell ref="F177:H177"/>
    <mergeCell ref="J177:K177"/>
    <mergeCell ref="C178:D178"/>
    <mergeCell ref="F178:H178"/>
    <mergeCell ref="J178:K178"/>
    <mergeCell ref="C175:D175"/>
    <mergeCell ref="F175:H175"/>
    <mergeCell ref="J175:K175"/>
    <mergeCell ref="C176:D176"/>
    <mergeCell ref="F176:H176"/>
    <mergeCell ref="J176:K176"/>
    <mergeCell ref="C173:D173"/>
    <mergeCell ref="F173:H173"/>
    <mergeCell ref="J173:K173"/>
    <mergeCell ref="C174:D174"/>
    <mergeCell ref="F174:H174"/>
    <mergeCell ref="J174:K174"/>
    <mergeCell ref="C170:D170"/>
    <mergeCell ref="F170:H170"/>
    <mergeCell ref="J170:K170"/>
    <mergeCell ref="C171:D171"/>
    <mergeCell ref="C172:D172"/>
    <mergeCell ref="F172:H172"/>
    <mergeCell ref="J172:K172"/>
    <mergeCell ref="C155:D155"/>
    <mergeCell ref="F155:H155"/>
    <mergeCell ref="J155:K155"/>
    <mergeCell ref="G160:K160"/>
    <mergeCell ref="G164:J164"/>
    <mergeCell ref="G165:J168"/>
    <mergeCell ref="C153:D153"/>
    <mergeCell ref="F153:H153"/>
    <mergeCell ref="J153:K153"/>
    <mergeCell ref="C154:D154"/>
    <mergeCell ref="F154:H154"/>
    <mergeCell ref="J154:K154"/>
    <mergeCell ref="C151:D151"/>
    <mergeCell ref="F151:H151"/>
    <mergeCell ref="J151:K151"/>
    <mergeCell ref="C152:D152"/>
    <mergeCell ref="F152:H152"/>
    <mergeCell ref="J152:K152"/>
    <mergeCell ref="C148:D148"/>
    <mergeCell ref="C149:D149"/>
    <mergeCell ref="F149:H149"/>
    <mergeCell ref="J149:K149"/>
    <mergeCell ref="C150:D150"/>
    <mergeCell ref="F150:H150"/>
    <mergeCell ref="J150:K150"/>
    <mergeCell ref="G137:K137"/>
    <mergeCell ref="G141:J141"/>
    <mergeCell ref="G142:J145"/>
    <mergeCell ref="C147:D147"/>
    <mergeCell ref="F147:H147"/>
    <mergeCell ref="J147:K147"/>
    <mergeCell ref="C131:D131"/>
    <mergeCell ref="F131:H131"/>
    <mergeCell ref="J131:K131"/>
    <mergeCell ref="C132:D132"/>
    <mergeCell ref="F132:H132"/>
    <mergeCell ref="J132:K132"/>
    <mergeCell ref="C129:D129"/>
    <mergeCell ref="F129:H129"/>
    <mergeCell ref="J129:K129"/>
    <mergeCell ref="C130:D130"/>
    <mergeCell ref="F130:H130"/>
    <mergeCell ref="J130:K130"/>
    <mergeCell ref="C127:D127"/>
    <mergeCell ref="F127:H127"/>
    <mergeCell ref="J127:K127"/>
    <mergeCell ref="C128:D128"/>
    <mergeCell ref="F128:H128"/>
    <mergeCell ref="J128:K128"/>
    <mergeCell ref="C124:D124"/>
    <mergeCell ref="F124:H124"/>
    <mergeCell ref="J124:K124"/>
    <mergeCell ref="C125:D125"/>
    <mergeCell ref="C126:D126"/>
    <mergeCell ref="F126:H126"/>
    <mergeCell ref="J126:K126"/>
    <mergeCell ref="C109:D109"/>
    <mergeCell ref="F109:H109"/>
    <mergeCell ref="J109:K109"/>
    <mergeCell ref="G114:K114"/>
    <mergeCell ref="G118:J118"/>
    <mergeCell ref="G119:J122"/>
    <mergeCell ref="C107:D107"/>
    <mergeCell ref="F107:H107"/>
    <mergeCell ref="J107:K107"/>
    <mergeCell ref="C108:D108"/>
    <mergeCell ref="F108:H108"/>
    <mergeCell ref="J108:K108"/>
    <mergeCell ref="C105:D105"/>
    <mergeCell ref="F105:H105"/>
    <mergeCell ref="J105:K105"/>
    <mergeCell ref="C106:D106"/>
    <mergeCell ref="F106:H106"/>
    <mergeCell ref="J106:K106"/>
    <mergeCell ref="C102:D102"/>
    <mergeCell ref="C103:D103"/>
    <mergeCell ref="F103:H103"/>
    <mergeCell ref="J103:K103"/>
    <mergeCell ref="C104:D104"/>
    <mergeCell ref="F104:H104"/>
    <mergeCell ref="J104:K104"/>
    <mergeCell ref="G91:K91"/>
    <mergeCell ref="G95:J95"/>
    <mergeCell ref="G96:J99"/>
    <mergeCell ref="C101:D101"/>
    <mergeCell ref="F101:H101"/>
    <mergeCell ref="J101:K101"/>
    <mergeCell ref="C85:D85"/>
    <mergeCell ref="F85:H85"/>
    <mergeCell ref="J85:K85"/>
    <mergeCell ref="C86:D86"/>
    <mergeCell ref="F86:H86"/>
    <mergeCell ref="J86:K86"/>
    <mergeCell ref="C83:D83"/>
    <mergeCell ref="F83:H83"/>
    <mergeCell ref="J83:K83"/>
    <mergeCell ref="C84:D84"/>
    <mergeCell ref="F84:H84"/>
    <mergeCell ref="J84:K84"/>
    <mergeCell ref="C81:D81"/>
    <mergeCell ref="F81:H81"/>
    <mergeCell ref="J81:K81"/>
    <mergeCell ref="C82:D82"/>
    <mergeCell ref="F82:H82"/>
    <mergeCell ref="J82:K82"/>
    <mergeCell ref="C78:D78"/>
    <mergeCell ref="F78:H78"/>
    <mergeCell ref="J78:K78"/>
    <mergeCell ref="C79:D79"/>
    <mergeCell ref="C80:D80"/>
    <mergeCell ref="F80:H80"/>
    <mergeCell ref="J80:K80"/>
    <mergeCell ref="C63:D63"/>
    <mergeCell ref="F63:H63"/>
    <mergeCell ref="J63:K63"/>
    <mergeCell ref="G68:K68"/>
    <mergeCell ref="G72:J72"/>
    <mergeCell ref="G73:J76"/>
    <mergeCell ref="C61:D61"/>
    <mergeCell ref="F61:H61"/>
    <mergeCell ref="J61:K61"/>
    <mergeCell ref="C62:D62"/>
    <mergeCell ref="F62:H62"/>
    <mergeCell ref="J62:K62"/>
    <mergeCell ref="C59:D59"/>
    <mergeCell ref="F59:H59"/>
    <mergeCell ref="J59:K59"/>
    <mergeCell ref="C60:D60"/>
    <mergeCell ref="F60:H60"/>
    <mergeCell ref="J60:K60"/>
    <mergeCell ref="C56:D56"/>
    <mergeCell ref="C57:D57"/>
    <mergeCell ref="F57:H57"/>
    <mergeCell ref="J57:K57"/>
    <mergeCell ref="C58:D58"/>
    <mergeCell ref="F58:H58"/>
    <mergeCell ref="J58:K58"/>
    <mergeCell ref="G45:K45"/>
    <mergeCell ref="G49:J49"/>
    <mergeCell ref="G50:J53"/>
    <mergeCell ref="C55:D55"/>
    <mergeCell ref="F55:H55"/>
    <mergeCell ref="J55:K55"/>
    <mergeCell ref="C39:D39"/>
    <mergeCell ref="F39:H39"/>
    <mergeCell ref="J39:K39"/>
    <mergeCell ref="C40:D40"/>
    <mergeCell ref="F40:H40"/>
    <mergeCell ref="J40:K40"/>
    <mergeCell ref="C37:D37"/>
    <mergeCell ref="F37:H37"/>
    <mergeCell ref="J37:K37"/>
    <mergeCell ref="C38:D38"/>
    <mergeCell ref="F38:H38"/>
    <mergeCell ref="J38:K38"/>
    <mergeCell ref="C35:D35"/>
    <mergeCell ref="F35:H35"/>
    <mergeCell ref="J35:K35"/>
    <mergeCell ref="C36:D36"/>
    <mergeCell ref="F36:H36"/>
    <mergeCell ref="J36:K36"/>
    <mergeCell ref="C32:D32"/>
    <mergeCell ref="F32:H32"/>
    <mergeCell ref="J32:K32"/>
    <mergeCell ref="C33:D33"/>
    <mergeCell ref="C34:D34"/>
    <mergeCell ref="F34:H34"/>
    <mergeCell ref="J34:K34"/>
    <mergeCell ref="C17:D17"/>
    <mergeCell ref="F17:H17"/>
    <mergeCell ref="J17:K17"/>
    <mergeCell ref="G22:K22"/>
    <mergeCell ref="G26:J26"/>
    <mergeCell ref="G27:J30"/>
    <mergeCell ref="C15:D15"/>
    <mergeCell ref="F15:H15"/>
    <mergeCell ref="J15:K15"/>
    <mergeCell ref="C16:D16"/>
    <mergeCell ref="F16:H16"/>
    <mergeCell ref="J16:K16"/>
    <mergeCell ref="C14:D14"/>
    <mergeCell ref="F14:H14"/>
    <mergeCell ref="J14:K14"/>
    <mergeCell ref="C11:D11"/>
    <mergeCell ref="F11:H11"/>
    <mergeCell ref="J11:K11"/>
    <mergeCell ref="C12:D12"/>
    <mergeCell ref="F12:H12"/>
    <mergeCell ref="J12:K12"/>
    <mergeCell ref="G3:J3"/>
    <mergeCell ref="G4:J7"/>
    <mergeCell ref="C9:D9"/>
    <mergeCell ref="F9:H9"/>
    <mergeCell ref="J9:K9"/>
    <mergeCell ref="C10:D10"/>
    <mergeCell ref="C13:D13"/>
    <mergeCell ref="F13:H13"/>
    <mergeCell ref="J13:K13"/>
  </mergeCells>
  <printOptions horizontalCentered="1"/>
  <pageMargins left="0.23622047244094491" right="0.23622047244094491" top="0.55118110236220474" bottom="0.94488188976377963" header="0.31496062992125984" footer="0.31496062992125984"/>
  <pageSetup paperSize="9" fitToHeight="0" orientation="portrait" horizontalDpi="4294967293"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B84C6F-C4E8-4E8B-8DAF-B1B19E9AC73D}">
  <dimension ref="A3:K8"/>
  <sheetViews>
    <sheetView workbookViewId="0">
      <selection activeCell="F8" sqref="F8"/>
    </sheetView>
  </sheetViews>
  <sheetFormatPr baseColWidth="10" defaultRowHeight="15" x14ac:dyDescent="0.25"/>
  <cols>
    <col min="5" max="5" width="16.5703125" customWidth="1"/>
    <col min="6" max="6" width="9" customWidth="1"/>
    <col min="11" max="11" width="14.140625" customWidth="1"/>
  </cols>
  <sheetData>
    <row r="3" spans="1:11" ht="23.25" x14ac:dyDescent="0.35">
      <c r="A3" s="809" t="s">
        <v>1430</v>
      </c>
      <c r="B3" s="809"/>
      <c r="C3" s="809"/>
      <c r="D3" s="809"/>
      <c r="E3" s="809"/>
      <c r="F3" s="702"/>
      <c r="G3" s="809" t="s">
        <v>1430</v>
      </c>
      <c r="H3" s="809"/>
      <c r="I3" s="809"/>
      <c r="J3" s="809"/>
      <c r="K3" s="809"/>
    </row>
    <row r="4" spans="1:11" ht="26.25" customHeight="1" x14ac:dyDescent="0.35">
      <c r="A4" s="809" t="s">
        <v>948</v>
      </c>
      <c r="B4" s="809"/>
      <c r="C4" s="809"/>
      <c r="D4" s="809"/>
      <c r="E4" s="809"/>
      <c r="F4" s="703"/>
      <c r="G4" s="809" t="str">
        <f>A4</f>
        <v>Starter Batteries</v>
      </c>
      <c r="H4" s="809"/>
      <c r="I4" s="809"/>
      <c r="J4" s="809"/>
      <c r="K4" s="809"/>
    </row>
    <row r="5" spans="1:11" x14ac:dyDescent="0.25">
      <c r="A5" s="703"/>
      <c r="B5" s="703"/>
      <c r="C5" s="703"/>
      <c r="D5" s="703"/>
      <c r="E5" s="703"/>
      <c r="F5" s="703"/>
      <c r="G5" s="703"/>
      <c r="H5" s="703"/>
      <c r="I5" s="703"/>
      <c r="J5" s="703"/>
      <c r="K5" s="703"/>
    </row>
    <row r="6" spans="1:11" ht="45.75" customHeight="1" x14ac:dyDescent="0.35">
      <c r="A6" s="809" t="s">
        <v>1431</v>
      </c>
      <c r="B6" s="809"/>
      <c r="C6" s="809"/>
      <c r="D6" s="809"/>
      <c r="E6" s="809"/>
      <c r="F6" s="703"/>
      <c r="G6" s="809" t="s">
        <v>1431</v>
      </c>
      <c r="H6" s="809"/>
      <c r="I6" s="809"/>
      <c r="J6" s="809"/>
      <c r="K6" s="809"/>
    </row>
    <row r="7" spans="1:11" x14ac:dyDescent="0.25">
      <c r="A7" s="703"/>
      <c r="B7" s="703"/>
      <c r="C7" s="703"/>
      <c r="D7" s="703"/>
      <c r="E7" s="703"/>
      <c r="F7" s="703"/>
      <c r="G7" s="703"/>
      <c r="H7" s="703"/>
      <c r="I7" s="703"/>
      <c r="J7" s="703"/>
      <c r="K7" s="703"/>
    </row>
    <row r="8" spans="1:11" ht="61.5" customHeight="1" x14ac:dyDescent="0.35">
      <c r="A8" s="809" t="s">
        <v>1432</v>
      </c>
      <c r="B8" s="809"/>
      <c r="C8" s="809"/>
      <c r="D8" s="809"/>
      <c r="E8" s="809"/>
      <c r="F8" s="703"/>
      <c r="G8" s="809" t="s">
        <v>1432</v>
      </c>
      <c r="H8" s="809"/>
      <c r="I8" s="809"/>
      <c r="J8" s="809"/>
      <c r="K8" s="809"/>
    </row>
  </sheetData>
  <mergeCells count="8">
    <mergeCell ref="A3:E3"/>
    <mergeCell ref="G3:K3"/>
    <mergeCell ref="G6:K6"/>
    <mergeCell ref="A6:E6"/>
    <mergeCell ref="A8:E8"/>
    <mergeCell ref="G8:K8"/>
    <mergeCell ref="A4:E4"/>
    <mergeCell ref="G4:K4"/>
  </mergeCells>
  <pageMargins left="0.7" right="0.7" top="0.75" bottom="0.75" header="0.3" footer="0.3"/>
  <pageSetup paperSize="9" orientation="landscape" horizontalDpi="4294967293"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722A48-6A4B-403A-B3E6-84669FCF42F6}">
  <sheetPr>
    <pageSetUpPr fitToPage="1"/>
  </sheetPr>
  <dimension ref="A1:N51"/>
  <sheetViews>
    <sheetView topLeftCell="A17" workbookViewId="0">
      <selection activeCell="K28" sqref="K28"/>
    </sheetView>
  </sheetViews>
  <sheetFormatPr baseColWidth="10" defaultColWidth="10.85546875" defaultRowHeight="15" x14ac:dyDescent="0.25"/>
  <cols>
    <col min="1" max="1" width="24.5703125" style="667" customWidth="1"/>
    <col min="2" max="2" width="22.85546875" style="667" customWidth="1"/>
    <col min="3" max="3" width="24.85546875" style="667" customWidth="1"/>
    <col min="4" max="4" width="10.85546875" style="667"/>
    <col min="5" max="5" width="16.42578125" style="667" customWidth="1"/>
    <col min="6" max="6" width="21.42578125" style="667" customWidth="1"/>
    <col min="7" max="7" width="10.85546875" style="667"/>
    <col min="8" max="8" width="11.5703125" style="667" customWidth="1"/>
    <col min="9" max="11" width="10.85546875" style="667"/>
    <col min="12" max="12" width="12.7109375" style="667" bestFit="1" customWidth="1"/>
    <col min="13" max="13" width="10.85546875" style="667"/>
    <col min="14" max="14" width="0" style="667" hidden="1" customWidth="1"/>
    <col min="15" max="16384" width="10.85546875" style="667"/>
  </cols>
  <sheetData>
    <row r="1" spans="1:10" x14ac:dyDescent="0.25">
      <c r="A1" s="810" t="s">
        <v>1341</v>
      </c>
      <c r="B1" s="811"/>
      <c r="C1" s="811"/>
      <c r="D1" s="811"/>
      <c r="E1" s="811"/>
      <c r="F1" s="811"/>
    </row>
    <row r="2" spans="1:10" ht="9.9499999999999993" customHeight="1" x14ac:dyDescent="0.25">
      <c r="A2" s="812" t="s">
        <v>1342</v>
      </c>
      <c r="B2" s="813"/>
      <c r="C2" s="813"/>
      <c r="D2" s="813"/>
      <c r="E2" s="813"/>
      <c r="F2" s="813"/>
    </row>
    <row r="3" spans="1:10" ht="9.9499999999999993" customHeight="1" x14ac:dyDescent="0.25">
      <c r="A3" s="814"/>
      <c r="B3" s="814"/>
      <c r="C3" s="814"/>
      <c r="D3" s="814"/>
      <c r="E3" s="814"/>
      <c r="F3" s="814"/>
    </row>
    <row r="4" spans="1:10" ht="14.45" customHeight="1" x14ac:dyDescent="0.25">
      <c r="A4" s="815" t="s">
        <v>1343</v>
      </c>
      <c r="B4" s="816"/>
      <c r="C4" s="669" t="s">
        <v>1344</v>
      </c>
      <c r="D4" s="817"/>
      <c r="E4" s="817"/>
      <c r="F4" s="818"/>
    </row>
    <row r="5" spans="1:10" ht="20.100000000000001" customHeight="1" x14ac:dyDescent="0.25">
      <c r="A5" s="819" t="s">
        <v>1345</v>
      </c>
      <c r="B5" s="820"/>
      <c r="C5" s="670" t="s">
        <v>1346</v>
      </c>
      <c r="D5" s="823" t="s">
        <v>1347</v>
      </c>
      <c r="E5" s="824"/>
      <c r="F5" s="670"/>
      <c r="H5" s="671"/>
      <c r="I5" s="667" t="s">
        <v>1348</v>
      </c>
    </row>
    <row r="6" spans="1:10" ht="27" customHeight="1" x14ac:dyDescent="0.25">
      <c r="A6" s="821"/>
      <c r="B6" s="822"/>
      <c r="C6" s="670"/>
      <c r="D6" s="823" t="s">
        <v>1349</v>
      </c>
      <c r="E6" s="824"/>
      <c r="F6" s="670"/>
      <c r="H6" s="672"/>
      <c r="I6" s="667" t="s">
        <v>1350</v>
      </c>
    </row>
    <row r="7" spans="1:10" ht="11.45" customHeight="1" x14ac:dyDescent="0.25">
      <c r="A7" s="825" t="s">
        <v>1351</v>
      </c>
      <c r="B7" s="826"/>
      <c r="C7" s="827" t="s">
        <v>1352</v>
      </c>
      <c r="D7" s="828"/>
      <c r="E7" s="828"/>
      <c r="F7" s="829"/>
      <c r="H7" s="673"/>
      <c r="I7" s="667" t="s">
        <v>1353</v>
      </c>
    </row>
    <row r="8" spans="1:10" ht="9" customHeight="1" x14ac:dyDescent="0.25">
      <c r="A8" s="830" t="str">
        <f>'PL230087'!C11</f>
        <v>OUEST BATTERIES</v>
      </c>
      <c r="B8" s="831"/>
      <c r="C8" s="832"/>
      <c r="D8" s="833"/>
      <c r="E8" s="833"/>
      <c r="F8" s="834"/>
    </row>
    <row r="9" spans="1:10" ht="9" customHeight="1" x14ac:dyDescent="0.25">
      <c r="A9" s="830" t="str">
        <f>'PL230087'!C12</f>
        <v>6 AV DU LAC  37550  SAINT-AVERTIN</v>
      </c>
      <c r="B9" s="831"/>
      <c r="C9" s="832"/>
      <c r="D9" s="833"/>
      <c r="E9" s="833"/>
      <c r="F9" s="834"/>
    </row>
    <row r="10" spans="1:10" ht="21.6" customHeight="1" x14ac:dyDescent="0.25">
      <c r="A10" s="667" t="str">
        <f>CONCATENATE("E-mail: ",VLOOKUP('PL230087'!M4,'Base clients'!A$6:J$736,10,FALSE))</f>
        <v>E-mail: magasin28@ouest-batteries.fr</v>
      </c>
      <c r="C10" s="832"/>
      <c r="D10" s="833"/>
      <c r="E10" s="833"/>
      <c r="F10" s="834"/>
    </row>
    <row r="11" spans="1:10" x14ac:dyDescent="0.25">
      <c r="A11" s="830" t="str">
        <f>CONCATENATE("Phone: ",VLOOKUP('PL230087'!M4,'Base clients'!A$6:H$736,7,FALSE))</f>
        <v>Phone: +33(0)247251212</v>
      </c>
      <c r="B11" s="831"/>
      <c r="C11" s="832"/>
      <c r="D11" s="833"/>
      <c r="E11" s="833"/>
      <c r="F11" s="834"/>
    </row>
    <row r="12" spans="1:10" ht="14.45" customHeight="1" x14ac:dyDescent="0.25">
      <c r="A12" s="830" t="str">
        <f>CONCATENATE("RCS; ",VLOOKUP('PL230087'!M4,'Base clients'!A$6:K$736,11,FALSE))</f>
        <v>RCS; B 413 423 146</v>
      </c>
      <c r="B12" s="831"/>
      <c r="C12" s="835"/>
      <c r="D12" s="836"/>
      <c r="E12" s="836"/>
      <c r="F12" s="837"/>
      <c r="I12" s="674"/>
    </row>
    <row r="13" spans="1:10" x14ac:dyDescent="0.25">
      <c r="A13" s="841"/>
      <c r="B13" s="842"/>
      <c r="C13" s="845" t="s">
        <v>1354</v>
      </c>
      <c r="D13" s="846"/>
      <c r="E13" s="846"/>
      <c r="F13" s="847"/>
      <c r="H13" s="667" t="s">
        <v>1355</v>
      </c>
      <c r="I13" s="671" t="s">
        <v>1356</v>
      </c>
    </row>
    <row r="14" spans="1:10" ht="50.45" customHeight="1" thickBot="1" x14ac:dyDescent="0.3">
      <c r="A14" s="843"/>
      <c r="B14" s="844"/>
      <c r="C14" s="848" t="s">
        <v>1357</v>
      </c>
      <c r="D14" s="849"/>
      <c r="E14" s="849"/>
      <c r="F14" s="850"/>
      <c r="H14" s="675" t="s">
        <v>1358</v>
      </c>
      <c r="I14" s="672" t="s">
        <v>1422</v>
      </c>
    </row>
    <row r="15" spans="1:10" ht="12.95" customHeight="1" x14ac:dyDescent="0.25">
      <c r="A15" s="851" t="s">
        <v>1359</v>
      </c>
      <c r="B15" s="852"/>
      <c r="C15" s="853" t="s">
        <v>1360</v>
      </c>
      <c r="D15" s="853"/>
      <c r="E15" s="853"/>
      <c r="F15" s="854"/>
      <c r="H15" s="667" t="s">
        <v>1361</v>
      </c>
      <c r="I15" s="672" t="str">
        <f>VLOOKUP('PL230087'!M4,'Base clients'!A6:P736,16,FALSE)</f>
        <v>FRANCE</v>
      </c>
    </row>
    <row r="16" spans="1:10" ht="12.95" customHeight="1" x14ac:dyDescent="0.25">
      <c r="A16" s="825" t="s">
        <v>1362</v>
      </c>
      <c r="B16" s="859"/>
      <c r="C16" s="855"/>
      <c r="D16" s="855"/>
      <c r="E16" s="855"/>
      <c r="F16" s="856"/>
      <c r="H16" s="676" t="s">
        <v>1363</v>
      </c>
      <c r="I16" s="682">
        <f>'PL230087'!Z6</f>
        <v>27</v>
      </c>
      <c r="J16" s="678"/>
    </row>
    <row r="17" spans="1:14" ht="9.9499999999999993" customHeight="1" x14ac:dyDescent="0.25">
      <c r="A17" s="679" t="s">
        <v>1364</v>
      </c>
      <c r="B17" s="680" t="s">
        <v>1365</v>
      </c>
      <c r="C17" s="855"/>
      <c r="D17" s="855"/>
      <c r="E17" s="855"/>
      <c r="F17" s="856"/>
      <c r="H17" s="681" t="s">
        <v>1366</v>
      </c>
      <c r="I17" s="682">
        <f>'PL230087'!H54</f>
        <v>1674</v>
      </c>
      <c r="J17" s="677" t="s">
        <v>1367</v>
      </c>
    </row>
    <row r="18" spans="1:14" ht="9.9499999999999993" customHeight="1" thickBot="1" x14ac:dyDescent="0.3">
      <c r="A18" s="683" t="s">
        <v>1368</v>
      </c>
      <c r="B18" s="684" t="s">
        <v>1369</v>
      </c>
      <c r="C18" s="855"/>
      <c r="D18" s="855"/>
      <c r="E18" s="855"/>
      <c r="F18" s="856"/>
      <c r="H18" s="667" t="s">
        <v>1370</v>
      </c>
      <c r="I18" s="682">
        <f>'PL230087'!I54</f>
        <v>24813.143999999993</v>
      </c>
      <c r="J18" s="678"/>
    </row>
    <row r="19" spans="1:14" ht="9.9499999999999993" customHeight="1" x14ac:dyDescent="0.25">
      <c r="A19" s="685" t="s">
        <v>1371</v>
      </c>
      <c r="B19" s="686" t="s">
        <v>1372</v>
      </c>
      <c r="C19" s="855"/>
      <c r="D19" s="855"/>
      <c r="E19" s="855"/>
      <c r="F19" s="856"/>
      <c r="H19" s="667" t="s">
        <v>1373</v>
      </c>
      <c r="I19" s="682">
        <f>'PL230087'!J54</f>
        <v>25488.143999999993</v>
      </c>
      <c r="J19" s="678"/>
    </row>
    <row r="20" spans="1:14" ht="9.9499999999999993" customHeight="1" x14ac:dyDescent="0.25">
      <c r="A20" s="687" t="str">
        <f>I27&amp;" / "&amp;K27</f>
        <v xml:space="preserve"> / 45167</v>
      </c>
      <c r="B20" s="688" t="str">
        <f>I13</f>
        <v>RADES</v>
      </c>
      <c r="C20" s="855"/>
      <c r="D20" s="855"/>
      <c r="E20" s="855"/>
      <c r="F20" s="856"/>
      <c r="H20" s="667" t="s">
        <v>1374</v>
      </c>
      <c r="I20" s="682"/>
    </row>
    <row r="21" spans="1:14" ht="9.9499999999999993" customHeight="1" x14ac:dyDescent="0.25">
      <c r="A21" s="689" t="s">
        <v>1375</v>
      </c>
      <c r="B21" s="689" t="s">
        <v>1376</v>
      </c>
      <c r="C21" s="855"/>
      <c r="D21" s="855"/>
      <c r="E21" s="855"/>
      <c r="F21" s="856"/>
      <c r="H21" s="667" t="s">
        <v>1377</v>
      </c>
      <c r="I21" s="682">
        <v>2794</v>
      </c>
    </row>
    <row r="22" spans="1:14" ht="9.9499999999999993" customHeight="1" x14ac:dyDescent="0.25">
      <c r="A22" s="690" t="str">
        <f>I14</f>
        <v>Marseille</v>
      </c>
      <c r="B22" s="690" t="str">
        <f>I15</f>
        <v>FRANCE</v>
      </c>
      <c r="C22" s="857"/>
      <c r="D22" s="857"/>
      <c r="E22" s="857"/>
      <c r="F22" s="858"/>
      <c r="H22" s="667" t="s">
        <v>1378</v>
      </c>
      <c r="I22" s="682">
        <v>8</v>
      </c>
    </row>
    <row r="23" spans="1:14" s="676" customFormat="1" x14ac:dyDescent="0.25">
      <c r="A23" s="860" t="s">
        <v>1427</v>
      </c>
      <c r="B23" s="861"/>
      <c r="C23" s="861"/>
      <c r="D23" s="861"/>
      <c r="E23" s="861"/>
      <c r="F23" s="862"/>
      <c r="H23" s="667" t="s">
        <v>1379</v>
      </c>
      <c r="I23" s="682" t="s">
        <v>1380</v>
      </c>
      <c r="J23" s="667"/>
    </row>
    <row r="24" spans="1:14" ht="20.100000000000001" customHeight="1" x14ac:dyDescent="0.25">
      <c r="A24" s="668">
        <f>I16</f>
        <v>27</v>
      </c>
      <c r="B24" s="691" t="str">
        <f>H17</f>
        <v>PALLET CONTAINING</v>
      </c>
      <c r="C24" s="691">
        <f>I17</f>
        <v>1674</v>
      </c>
      <c r="D24" s="691" t="str">
        <f>J17</f>
        <v>BATTERIES</v>
      </c>
      <c r="E24" s="697">
        <f>I19</f>
        <v>25488.143999999993</v>
      </c>
      <c r="F24" s="698">
        <f>I18</f>
        <v>24813.143999999993</v>
      </c>
      <c r="H24" s="667" t="s">
        <v>1381</v>
      </c>
      <c r="I24" s="682" t="s">
        <v>1382</v>
      </c>
      <c r="N24" s="692" t="s">
        <v>961</v>
      </c>
    </row>
    <row r="25" spans="1:14" x14ac:dyDescent="0.25">
      <c r="A25" s="838" t="str">
        <f>CONCATENATE(N24," ( ",A24," ",B24," ",C24," ",D24,")")</f>
        <v>Total ( 27 PALLET CONTAINING 1674 BATTERIES)</v>
      </c>
      <c r="B25" s="839"/>
      <c r="C25" s="839"/>
      <c r="D25" s="839"/>
      <c r="E25" s="839"/>
      <c r="F25" s="840"/>
      <c r="H25" s="667" t="s">
        <v>1383</v>
      </c>
      <c r="I25" s="682" t="s">
        <v>1384</v>
      </c>
    </row>
    <row r="26" spans="1:14" x14ac:dyDescent="0.25">
      <c r="A26" s="838" t="str">
        <f>H20</f>
        <v>PSN: Batteries, wet,filled with acid electric storage</v>
      </c>
      <c r="B26" s="839"/>
      <c r="C26" s="839"/>
      <c r="D26" s="839"/>
      <c r="E26" s="839"/>
      <c r="F26" s="840"/>
      <c r="H26" s="667" t="s">
        <v>1385</v>
      </c>
      <c r="I26" s="682" t="s">
        <v>1386</v>
      </c>
    </row>
    <row r="27" spans="1:14" x14ac:dyDescent="0.25">
      <c r="A27" s="838" t="str">
        <f t="shared" ref="A27:A32" si="0">CONCATENATE(H21,I21)</f>
        <v>UN Number:2794</v>
      </c>
      <c r="B27" s="839"/>
      <c r="C27" s="839"/>
      <c r="D27" s="839"/>
      <c r="E27" s="839"/>
      <c r="F27" s="840"/>
      <c r="H27" s="696" t="s">
        <v>1471</v>
      </c>
      <c r="I27" s="671"/>
      <c r="J27" s="696" t="s">
        <v>1159</v>
      </c>
      <c r="K27" s="739">
        <v>45167</v>
      </c>
    </row>
    <row r="28" spans="1:14" x14ac:dyDescent="0.25">
      <c r="A28" s="838" t="str">
        <f t="shared" si="0"/>
        <v>IMDG Class:8</v>
      </c>
      <c r="B28" s="839"/>
      <c r="C28" s="839"/>
      <c r="D28" s="839"/>
      <c r="E28" s="839"/>
      <c r="F28" s="840"/>
      <c r="H28" s="667" t="s">
        <v>1387</v>
      </c>
      <c r="I28" s="682" t="str">
        <f>IF('PL230087'!L9='PL230087'!Q2,'PL230087'!M9,"")</f>
        <v/>
      </c>
      <c r="J28" s="682" t="str">
        <f>IF(I28=""," ",'PL230087'!N9)</f>
        <v xml:space="preserve"> </v>
      </c>
    </row>
    <row r="29" spans="1:14" x14ac:dyDescent="0.25">
      <c r="A29" s="838" t="str">
        <f t="shared" si="0"/>
        <v>PG:III</v>
      </c>
      <c r="B29" s="839"/>
      <c r="C29" s="839"/>
      <c r="D29" s="839"/>
      <c r="E29" s="839"/>
      <c r="F29" s="840"/>
      <c r="H29" s="667" t="s">
        <v>1388</v>
      </c>
      <c r="I29" s="682">
        <f>IF('PL230087'!L9='PL230087'!Q1,'PL230087'!M9,"")</f>
        <v>0</v>
      </c>
      <c r="J29" s="667" t="str">
        <f>IF(I29=""," ","Trailer")</f>
        <v>Trailer</v>
      </c>
    </row>
    <row r="30" spans="1:14" x14ac:dyDescent="0.25">
      <c r="A30" s="838" t="str">
        <f t="shared" si="0"/>
        <v>EMS:F-A, S-B</v>
      </c>
      <c r="B30" s="839"/>
      <c r="C30" s="839"/>
      <c r="D30" s="839"/>
      <c r="E30" s="839"/>
      <c r="F30" s="840"/>
      <c r="H30" s="667" t="s">
        <v>1389</v>
      </c>
      <c r="I30" s="682">
        <f>'PL230087'!M10</f>
        <v>0</v>
      </c>
    </row>
    <row r="31" spans="1:14" ht="14.45" customHeight="1" x14ac:dyDescent="0.25">
      <c r="A31" s="838" t="str">
        <f t="shared" si="0"/>
        <v>Flashpoint: BELOW ROOM TEMPERATURE</v>
      </c>
      <c r="B31" s="839"/>
      <c r="C31" s="839"/>
      <c r="D31" s="839"/>
      <c r="E31" s="839"/>
      <c r="F31" s="840"/>
      <c r="H31" s="696" t="s">
        <v>1428</v>
      </c>
      <c r="I31" s="671">
        <v>9000</v>
      </c>
    </row>
    <row r="32" spans="1:14" ht="14.45" customHeight="1" x14ac:dyDescent="0.25">
      <c r="A32" s="838" t="str">
        <f t="shared" si="0"/>
        <v>Chemical name: ACID</v>
      </c>
      <c r="B32" s="839"/>
      <c r="C32" s="839"/>
      <c r="D32" s="839"/>
      <c r="E32" s="839"/>
      <c r="F32" s="840"/>
      <c r="H32" s="667" t="s">
        <v>1390</v>
      </c>
      <c r="I32" s="672" t="s">
        <v>1423</v>
      </c>
    </row>
    <row r="33" spans="1:9" ht="21" x14ac:dyDescent="0.25">
      <c r="A33" s="689" t="s">
        <v>1391</v>
      </c>
      <c r="B33" s="689" t="s">
        <v>1392</v>
      </c>
      <c r="C33" s="689" t="s">
        <v>1393</v>
      </c>
      <c r="D33" s="689" t="s">
        <v>1394</v>
      </c>
      <c r="E33" s="863" t="s">
        <v>1395</v>
      </c>
      <c r="F33" s="864"/>
      <c r="I33" s="701" t="s">
        <v>1429</v>
      </c>
    </row>
    <row r="34" spans="1:9" x14ac:dyDescent="0.25">
      <c r="A34" s="865" t="str">
        <f>CONCATENATE(I28," / ",I29)</f>
        <v xml:space="preserve"> / 0</v>
      </c>
      <c r="B34" s="865">
        <f>I30</f>
        <v>0</v>
      </c>
      <c r="C34" s="693" t="str">
        <f>J28</f>
        <v xml:space="preserve"> </v>
      </c>
      <c r="D34" s="699">
        <f>I31</f>
        <v>9000</v>
      </c>
      <c r="E34" s="867">
        <f>D34+E24</f>
        <v>34488.143999999993</v>
      </c>
      <c r="F34" s="868"/>
      <c r="I34" s="700"/>
    </row>
    <row r="35" spans="1:9" ht="15.75" thickBot="1" x14ac:dyDescent="0.3">
      <c r="A35" s="866"/>
      <c r="B35" s="866"/>
      <c r="C35" s="694" t="str">
        <f>J29</f>
        <v>Trailer</v>
      </c>
      <c r="D35" s="695"/>
      <c r="E35" s="869"/>
      <c r="F35" s="870"/>
    </row>
    <row r="36" spans="1:9" ht="20.100000000000001" customHeight="1" x14ac:dyDescent="0.25">
      <c r="A36" s="845" t="s">
        <v>1396</v>
      </c>
      <c r="B36" s="871"/>
      <c r="C36" s="872" t="s">
        <v>1397</v>
      </c>
      <c r="D36" s="873"/>
      <c r="E36" s="873"/>
      <c r="F36" s="852"/>
      <c r="H36" s="667" t="s">
        <v>1398</v>
      </c>
      <c r="I36" s="682" t="str">
        <f>'PL230087'!M8</f>
        <v>29/08/2023</v>
      </c>
    </row>
    <row r="37" spans="1:9" ht="39.950000000000003" customHeight="1" x14ac:dyDescent="0.25">
      <c r="A37" s="874" t="s">
        <v>1399</v>
      </c>
      <c r="B37" s="875"/>
      <c r="C37" s="876" t="s">
        <v>1400</v>
      </c>
      <c r="D37" s="877"/>
      <c r="E37" s="877"/>
      <c r="F37" s="859"/>
      <c r="H37" s="675" t="s">
        <v>1401</v>
      </c>
      <c r="I37" s="672" t="s">
        <v>1402</v>
      </c>
    </row>
    <row r="38" spans="1:9" ht="60" customHeight="1" x14ac:dyDescent="0.25">
      <c r="A38" s="878" t="s">
        <v>1403</v>
      </c>
      <c r="B38" s="879"/>
      <c r="C38" s="880"/>
      <c r="D38" s="881"/>
      <c r="E38" s="881"/>
      <c r="F38" s="882"/>
    </row>
    <row r="39" spans="1:9" ht="30" customHeight="1" x14ac:dyDescent="0.25">
      <c r="A39" s="815" t="s">
        <v>1404</v>
      </c>
      <c r="B39" s="883"/>
      <c r="C39" s="876" t="s">
        <v>1405</v>
      </c>
      <c r="D39" s="877"/>
      <c r="E39" s="884" t="s">
        <v>1406</v>
      </c>
      <c r="F39" s="885"/>
    </row>
    <row r="40" spans="1:9" ht="20.100000000000001" customHeight="1" x14ac:dyDescent="0.25">
      <c r="A40" s="878" t="s">
        <v>1407</v>
      </c>
      <c r="B40" s="879"/>
      <c r="C40" s="876"/>
      <c r="D40" s="877"/>
      <c r="E40" s="886" t="s">
        <v>1408</v>
      </c>
      <c r="F40" s="887"/>
    </row>
    <row r="41" spans="1:9" ht="15" customHeight="1" x14ac:dyDescent="0.25">
      <c r="A41" s="815" t="s">
        <v>1409</v>
      </c>
      <c r="B41" s="883"/>
      <c r="C41" s="876" t="s">
        <v>1410</v>
      </c>
      <c r="D41" s="877"/>
      <c r="E41" s="884" t="s">
        <v>1411</v>
      </c>
      <c r="F41" s="885"/>
    </row>
    <row r="42" spans="1:9" x14ac:dyDescent="0.25">
      <c r="A42" s="838" t="str">
        <f>I32</f>
        <v>Khaled Haouachi</v>
      </c>
      <c r="B42" s="888"/>
      <c r="C42" s="876" t="s">
        <v>1412</v>
      </c>
      <c r="D42" s="877"/>
      <c r="E42" s="889" t="str">
        <f>I32</f>
        <v>Khaled Haouachi</v>
      </c>
      <c r="F42" s="890"/>
    </row>
    <row r="43" spans="1:9" ht="20.100000000000001" customHeight="1" x14ac:dyDescent="0.25">
      <c r="A43" s="891" t="str">
        <f>I33</f>
        <v>khaled.haouachi@monbat.com / +21629350301</v>
      </c>
      <c r="B43" s="892"/>
      <c r="C43" s="880"/>
      <c r="D43" s="881"/>
      <c r="E43" s="821" t="s">
        <v>1413</v>
      </c>
      <c r="F43" s="822"/>
    </row>
    <row r="44" spans="1:9" x14ac:dyDescent="0.25">
      <c r="A44" s="825" t="s">
        <v>1414</v>
      </c>
      <c r="B44" s="859"/>
      <c r="C44" s="880"/>
      <c r="D44" s="881"/>
      <c r="E44" s="884" t="s">
        <v>1415</v>
      </c>
      <c r="F44" s="885"/>
    </row>
    <row r="45" spans="1:9" x14ac:dyDescent="0.25">
      <c r="A45" s="893" t="str">
        <f>I36</f>
        <v>29/08/2023</v>
      </c>
      <c r="B45" s="894"/>
      <c r="C45" s="880"/>
      <c r="D45" s="881"/>
      <c r="E45" s="895" t="str">
        <f>I36</f>
        <v>29/08/2023</v>
      </c>
      <c r="F45" s="896"/>
    </row>
    <row r="46" spans="1:9" ht="30" customHeight="1" x14ac:dyDescent="0.25">
      <c r="A46" s="838" t="str">
        <f>I37</f>
        <v>Zône industrielle N°3, 1152, Zriba Hammam – Zaghouan / Tunisie</v>
      </c>
      <c r="B46" s="888"/>
      <c r="C46" s="880"/>
      <c r="D46" s="881"/>
      <c r="E46" s="897" t="s">
        <v>1416</v>
      </c>
      <c r="F46" s="896"/>
    </row>
    <row r="47" spans="1:9" ht="14.45" customHeight="1" x14ac:dyDescent="0.25">
      <c r="A47" s="898" t="s">
        <v>1417</v>
      </c>
      <c r="B47" s="899"/>
      <c r="C47" s="898" t="s">
        <v>1418</v>
      </c>
      <c r="D47" s="904"/>
      <c r="E47" s="899" t="s">
        <v>1419</v>
      </c>
      <c r="F47" s="904"/>
    </row>
    <row r="48" spans="1:9" x14ac:dyDescent="0.25">
      <c r="A48" s="900"/>
      <c r="B48" s="901"/>
      <c r="C48" s="900"/>
      <c r="D48" s="905"/>
      <c r="E48" s="901"/>
      <c r="F48" s="905"/>
    </row>
    <row r="49" spans="1:6" ht="33" customHeight="1" x14ac:dyDescent="0.25">
      <c r="A49" s="902"/>
      <c r="B49" s="903"/>
      <c r="C49" s="902"/>
      <c r="D49" s="906"/>
      <c r="E49" s="903"/>
      <c r="F49" s="906"/>
    </row>
    <row r="50" spans="1:6" ht="16.5" customHeight="1" x14ac:dyDescent="0.25">
      <c r="A50" s="907" t="s">
        <v>1420</v>
      </c>
      <c r="B50" s="907"/>
      <c r="C50" s="907"/>
      <c r="D50" s="907"/>
      <c r="E50" s="907"/>
      <c r="F50" s="907"/>
    </row>
    <row r="51" spans="1:6" ht="45" customHeight="1" x14ac:dyDescent="0.25">
      <c r="A51" s="908" t="s">
        <v>1421</v>
      </c>
      <c r="B51" s="908"/>
      <c r="C51" s="908"/>
      <c r="D51" s="908"/>
      <c r="E51" s="908"/>
      <c r="F51" s="908"/>
    </row>
  </sheetData>
  <mergeCells count="69">
    <mergeCell ref="A47:B49"/>
    <mergeCell ref="C47:D49"/>
    <mergeCell ref="E47:F49"/>
    <mergeCell ref="A50:F50"/>
    <mergeCell ref="A51:F51"/>
    <mergeCell ref="A45:B45"/>
    <mergeCell ref="C45:D45"/>
    <mergeCell ref="E45:F45"/>
    <mergeCell ref="A46:B46"/>
    <mergeCell ref="C46:D46"/>
    <mergeCell ref="E46:F46"/>
    <mergeCell ref="A43:B43"/>
    <mergeCell ref="C43:D43"/>
    <mergeCell ref="E43:F43"/>
    <mergeCell ref="A44:B44"/>
    <mergeCell ref="C44:D44"/>
    <mergeCell ref="E44:F44"/>
    <mergeCell ref="A41:B41"/>
    <mergeCell ref="C41:D41"/>
    <mergeCell ref="E41:F41"/>
    <mergeCell ref="A42:B42"/>
    <mergeCell ref="C42:D42"/>
    <mergeCell ref="E42:F42"/>
    <mergeCell ref="A39:B39"/>
    <mergeCell ref="C39:D39"/>
    <mergeCell ref="E39:F39"/>
    <mergeCell ref="A40:B40"/>
    <mergeCell ref="C40:D40"/>
    <mergeCell ref="E40:F40"/>
    <mergeCell ref="A36:B36"/>
    <mergeCell ref="C36:F36"/>
    <mergeCell ref="A37:B37"/>
    <mergeCell ref="C37:F37"/>
    <mergeCell ref="A38:B38"/>
    <mergeCell ref="C38:F38"/>
    <mergeCell ref="A30:F30"/>
    <mergeCell ref="A31:F31"/>
    <mergeCell ref="A32:F32"/>
    <mergeCell ref="E33:F33"/>
    <mergeCell ref="A34:A35"/>
    <mergeCell ref="B34:B35"/>
    <mergeCell ref="E34:F34"/>
    <mergeCell ref="E35:F35"/>
    <mergeCell ref="A29:F29"/>
    <mergeCell ref="A13:B14"/>
    <mergeCell ref="C13:F13"/>
    <mergeCell ref="C14:F14"/>
    <mergeCell ref="A15:B15"/>
    <mergeCell ref="C15:F22"/>
    <mergeCell ref="A16:B16"/>
    <mergeCell ref="A23:F23"/>
    <mergeCell ref="A25:F25"/>
    <mergeCell ref="A26:F26"/>
    <mergeCell ref="A27:F27"/>
    <mergeCell ref="A28:F28"/>
    <mergeCell ref="A7:B7"/>
    <mergeCell ref="C7:F7"/>
    <mergeCell ref="A8:B8"/>
    <mergeCell ref="C8:F12"/>
    <mergeCell ref="A9:B9"/>
    <mergeCell ref="A11:B11"/>
    <mergeCell ref="A12:B12"/>
    <mergeCell ref="A1:F1"/>
    <mergeCell ref="A2:F3"/>
    <mergeCell ref="A4:B4"/>
    <mergeCell ref="D4:F4"/>
    <mergeCell ref="A5:B6"/>
    <mergeCell ref="D5:E5"/>
    <mergeCell ref="D6:E6"/>
  </mergeCells>
  <hyperlinks>
    <hyperlink ref="A23" r:id="rId1" location="null" tooltip="DANGEROUS GOODS: You must specify: Proper Shipping Name, hazard class, UN No., packing group, (where assigned) marine pollutant and observe the mandatory requirements under applicable national and international governmental regulations. For the purposes o" display="http://aspapps.cma-cgm.com/imdg11/54.aspx - null" xr:uid="{B12F8C46-E07F-43A6-9273-53739DB2CC4D}"/>
    <hyperlink ref="A37" r:id="rId2" location="null" tooltip=" For the purposes of the IMDG Code, see 5.4.2" display="http://aspapps.cma-cgm.com/imdg11/54.aspx - null" xr:uid="{3CC4FD70-B124-4989-B6BC-36DC1976CBC2}"/>
    <hyperlink ref="A43" r:id="rId3" display="Log.nour@nour.com.tn / +216 27 350 175" xr:uid="{162ED852-F6D1-4F1A-A1DD-D8D96114E6D4}"/>
    <hyperlink ref="I33" r:id="rId4" xr:uid="{C4D98788-993A-40D5-B6ED-9B125E561811}"/>
  </hyperlinks>
  <pageMargins left="0.25" right="0.25" top="0.75" bottom="0.75" header="0.3" footer="0.3"/>
  <pageSetup paperSize="9" scale="80" orientation="portrait" horizontalDpi="4294967293" verticalDpi="0" r:id="rId5"/>
  <drawing r:id="rId6"/>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D631792-C0C2-4C8E-9983-14DBAF39D11D}">
  <sheetPr>
    <pageSetUpPr fitToPage="1"/>
  </sheetPr>
  <dimension ref="B1:R691"/>
  <sheetViews>
    <sheetView zoomScale="70" zoomScaleNormal="70" workbookViewId="0">
      <selection activeCell="N88" sqref="N88"/>
    </sheetView>
  </sheetViews>
  <sheetFormatPr baseColWidth="10" defaultRowHeight="15" x14ac:dyDescent="0.25"/>
  <cols>
    <col min="1" max="1" width="1.7109375" style="270" customWidth="1"/>
    <col min="2" max="2" width="2.85546875" style="270" customWidth="1"/>
    <col min="3" max="3" width="11.42578125" style="270"/>
    <col min="4" max="4" width="16.85546875" style="270" customWidth="1"/>
    <col min="5" max="5" width="4.85546875" style="270" customWidth="1"/>
    <col min="6" max="7" width="11.42578125" style="270"/>
    <col min="8" max="8" width="8.28515625" style="270" customWidth="1"/>
    <col min="9" max="9" width="3.42578125" style="270" customWidth="1"/>
    <col min="10" max="11" width="11.42578125" style="270"/>
    <col min="12" max="12" width="2.85546875" style="270" customWidth="1"/>
    <col min="13" max="13" width="9.7109375" style="270" customWidth="1"/>
    <col min="14" max="14" width="26.42578125" style="270" customWidth="1"/>
    <col min="15" max="15" width="23.7109375" style="270" customWidth="1"/>
    <col min="16" max="16" width="14.28515625" style="270" customWidth="1"/>
    <col min="17" max="17" width="11.42578125" style="270"/>
    <col min="18" max="18" width="18.5703125" style="270" bestFit="1" customWidth="1"/>
    <col min="19" max="16384" width="11.42578125" style="270"/>
  </cols>
  <sheetData>
    <row r="1" spans="2:18" ht="15" customHeight="1" x14ac:dyDescent="0.25">
      <c r="M1" s="248" t="s">
        <v>968</v>
      </c>
      <c r="N1" s="263" t="s">
        <v>28</v>
      </c>
      <c r="O1" s="249" t="s">
        <v>969</v>
      </c>
      <c r="P1" s="249" t="s">
        <v>970</v>
      </c>
    </row>
    <row r="2" spans="2:18" ht="15" customHeight="1" x14ac:dyDescent="0.25">
      <c r="B2" s="271"/>
      <c r="C2" s="272"/>
      <c r="D2" s="272"/>
      <c r="E2" s="272"/>
      <c r="F2" s="272"/>
      <c r="G2" s="272"/>
      <c r="H2" s="272"/>
      <c r="I2" s="272"/>
      <c r="J2" s="272"/>
      <c r="K2" s="273"/>
      <c r="M2" s="274"/>
      <c r="N2" s="275"/>
      <c r="O2" s="276"/>
      <c r="P2" s="276"/>
    </row>
    <row r="3" spans="2:18" ht="15" customHeight="1" x14ac:dyDescent="0.25">
      <c r="B3" s="277"/>
      <c r="G3" s="789" t="s">
        <v>976</v>
      </c>
      <c r="H3" s="790"/>
      <c r="I3" s="790"/>
      <c r="J3" s="791"/>
      <c r="K3" s="278"/>
      <c r="M3" s="572">
        <f>'PL230087'!U24</f>
        <v>1</v>
      </c>
      <c r="N3" s="252" t="str">
        <f>'PL230087'!V24</f>
        <v>LB55L1W172R1Z55</v>
      </c>
      <c r="O3" s="577" t="str">
        <f>IF('PL230087'!G24="",'PL230087'!F24,'PL230087'!G24)</f>
        <v>222PLUSMF</v>
      </c>
      <c r="P3" s="569">
        <f>'PL230087'!Y24</f>
        <v>72</v>
      </c>
      <c r="R3" s="279"/>
    </row>
    <row r="4" spans="2:18" ht="15" customHeight="1" x14ac:dyDescent="0.25">
      <c r="B4" s="277"/>
      <c r="G4" s="792">
        <f>M3</f>
        <v>1</v>
      </c>
      <c r="H4" s="793"/>
      <c r="I4" s="793"/>
      <c r="J4" s="794"/>
      <c r="K4" s="278"/>
      <c r="M4" s="572">
        <f>'PL230087'!U25</f>
        <v>2</v>
      </c>
      <c r="N4" s="252" t="str">
        <f>'PL230087'!V25</f>
        <v>LB55L1W172R1Z55</v>
      </c>
      <c r="O4" s="577" t="str">
        <f>IF('PL230087'!G25="",'PL230087'!F25,'PL230087'!G25)</f>
        <v>222PLUSMF</v>
      </c>
      <c r="P4" s="569">
        <f>'PL230087'!Y25</f>
        <v>72</v>
      </c>
      <c r="R4" s="281">
        <f ca="1">NOW()</f>
        <v>45168.652233796296</v>
      </c>
    </row>
    <row r="5" spans="2:18" ht="15" customHeight="1" x14ac:dyDescent="0.25">
      <c r="B5" s="277"/>
      <c r="G5" s="792"/>
      <c r="H5" s="793"/>
      <c r="I5" s="793"/>
      <c r="J5" s="794"/>
      <c r="K5" s="278"/>
      <c r="M5" s="572">
        <f>'PL230087'!U26</f>
        <v>3</v>
      </c>
      <c r="N5" s="252" t="str">
        <f>'PL230087'!V26</f>
        <v>LB55L1W172R1Z55</v>
      </c>
      <c r="O5" s="577" t="str">
        <f>IF('PL230087'!G26="",'PL230087'!F26,'PL230087'!G26)</f>
        <v>222PLUSMF</v>
      </c>
      <c r="P5" s="569">
        <f>'PL230087'!Y26</f>
        <v>72</v>
      </c>
    </row>
    <row r="6" spans="2:18" ht="15" customHeight="1" x14ac:dyDescent="0.25">
      <c r="B6" s="277"/>
      <c r="G6" s="792"/>
      <c r="H6" s="793"/>
      <c r="I6" s="793"/>
      <c r="J6" s="794"/>
      <c r="K6" s="278"/>
      <c r="M6" s="572">
        <f>'PL230087'!U27</f>
        <v>4</v>
      </c>
      <c r="N6" s="252" t="str">
        <f>'PL230087'!V27</f>
        <v>LB55L1W172R1Z55</v>
      </c>
      <c r="O6" s="577" t="str">
        <f>IF('PL230087'!G27="",'PL230087'!F27,'PL230087'!G27)</f>
        <v>222PLUSMF</v>
      </c>
      <c r="P6" s="569">
        <f>'PL230087'!Y27</f>
        <v>72</v>
      </c>
    </row>
    <row r="7" spans="2:18" ht="15" customHeight="1" x14ac:dyDescent="0.25">
      <c r="B7" s="277"/>
      <c r="G7" s="795"/>
      <c r="H7" s="796"/>
      <c r="I7" s="796"/>
      <c r="J7" s="797"/>
      <c r="K7" s="278"/>
      <c r="M7" s="572">
        <f>'PL230087'!U28</f>
        <v>5</v>
      </c>
      <c r="N7" s="252" t="str">
        <f>'PL230087'!V28</f>
        <v>LB66L2W172R1Z55</v>
      </c>
      <c r="O7" s="577" t="str">
        <f>IF('PL230087'!G28="",'PL230087'!F28,'PL230087'!G28)</f>
        <v>426PLUSMF</v>
      </c>
      <c r="P7" s="569">
        <f>'PL230087'!Y28</f>
        <v>63</v>
      </c>
    </row>
    <row r="8" spans="2:18" ht="19.5" customHeight="1" x14ac:dyDescent="0.35">
      <c r="B8" s="277"/>
      <c r="G8" s="280"/>
      <c r="H8" s="280"/>
      <c r="I8" s="280"/>
      <c r="J8" s="280"/>
      <c r="K8" s="278"/>
      <c r="L8" s="282"/>
      <c r="M8" s="572">
        <f>'PL230087'!U29</f>
        <v>6</v>
      </c>
      <c r="N8" s="252" t="str">
        <f>'PL230087'!V29</f>
        <v>LB66L2W172R1Z55</v>
      </c>
      <c r="O8" s="577" t="str">
        <f>IF('PL230087'!G29="",'PL230087'!F29,'PL230087'!G29)</f>
        <v>426PLUSMF</v>
      </c>
      <c r="P8" s="569">
        <f>'PL230087'!Y29</f>
        <v>63</v>
      </c>
    </row>
    <row r="9" spans="2:18" ht="19.5" customHeight="1" x14ac:dyDescent="0.35">
      <c r="B9" s="283"/>
      <c r="C9" s="798" t="s">
        <v>977</v>
      </c>
      <c r="D9" s="798"/>
      <c r="E9" s="282"/>
      <c r="F9" s="798" t="s">
        <v>978</v>
      </c>
      <c r="G9" s="798"/>
      <c r="H9" s="798"/>
      <c r="I9" s="282"/>
      <c r="J9" s="798" t="s">
        <v>979</v>
      </c>
      <c r="K9" s="799"/>
      <c r="M9" s="572">
        <f>'PL230087'!U30</f>
        <v>7</v>
      </c>
      <c r="N9" s="252" t="str">
        <f>'PL230087'!V30</f>
        <v>LB66L2W172R1Z55</v>
      </c>
      <c r="O9" s="577" t="str">
        <f>IF('PL230087'!G30="",'PL230087'!F30,'PL230087'!G30)</f>
        <v>426PLUSMF</v>
      </c>
      <c r="P9" s="569">
        <f>'PL230087'!Y30</f>
        <v>63</v>
      </c>
    </row>
    <row r="10" spans="2:18" ht="19.5" customHeight="1" x14ac:dyDescent="0.35">
      <c r="B10" s="284"/>
      <c r="C10" s="800"/>
      <c r="D10" s="800"/>
      <c r="E10" s="285"/>
      <c r="K10" s="278"/>
      <c r="L10" s="282"/>
      <c r="M10" s="572">
        <f>'PL230087'!U31</f>
        <v>8</v>
      </c>
      <c r="N10" s="252" t="str">
        <f>'PL230087'!V31</f>
        <v>LB66L2W172R1Z55</v>
      </c>
      <c r="O10" s="577" t="str">
        <f>IF('PL230087'!G31="",'PL230087'!F31,'PL230087'!G31)</f>
        <v>426PLUSMF</v>
      </c>
      <c r="P10" s="569">
        <f>'PL230087'!Y31</f>
        <v>63</v>
      </c>
    </row>
    <row r="11" spans="2:18" ht="19.5" customHeight="1" x14ac:dyDescent="0.35">
      <c r="B11" s="286"/>
      <c r="C11" s="803" t="str">
        <f>VLOOKUP(G4,M:P,2,FALSE)</f>
        <v>LB55L1W172R1Z55</v>
      </c>
      <c r="D11" s="804"/>
      <c r="E11" s="282"/>
      <c r="F11" s="803" t="str">
        <f>VLOOKUP(G4,M:P,3,FALSE)</f>
        <v>222PLUSMF</v>
      </c>
      <c r="G11" s="804"/>
      <c r="H11" s="804"/>
      <c r="I11" s="282"/>
      <c r="J11" s="803">
        <f>VLOOKUP(G4,M:P,4,FALSE)</f>
        <v>72</v>
      </c>
      <c r="K11" s="805"/>
      <c r="L11" s="282"/>
      <c r="M11" s="572">
        <f>'PL230087'!U32</f>
        <v>9</v>
      </c>
      <c r="N11" s="252" t="str">
        <f>'PL230087'!V32</f>
        <v>LB56B2W172R1Z44</v>
      </c>
      <c r="O11" s="577" t="str">
        <f>IF('PL230087'!G32="",'PL230087'!F32,'PL230087'!G32)</f>
        <v>600MF</v>
      </c>
      <c r="P11" s="569">
        <f>'PL230087'!Y32</f>
        <v>63</v>
      </c>
    </row>
    <row r="12" spans="2:18" ht="19.5" customHeight="1" x14ac:dyDescent="0.35">
      <c r="B12" s="287"/>
      <c r="C12" s="801"/>
      <c r="D12" s="801"/>
      <c r="E12" s="282"/>
      <c r="F12" s="801"/>
      <c r="G12" s="801"/>
      <c r="H12" s="801"/>
      <c r="I12" s="282"/>
      <c r="J12" s="801"/>
      <c r="K12" s="802"/>
      <c r="L12" s="282"/>
      <c r="M12" s="572">
        <f>'PL230087'!U33</f>
        <v>10</v>
      </c>
      <c r="N12" s="252" t="str">
        <f>'PL230087'!V33</f>
        <v>LB56B2W172R1Z44</v>
      </c>
      <c r="O12" s="577" t="str">
        <f>IF('PL230087'!G33="",'PL230087'!F33,'PL230087'!G33)</f>
        <v>600MF</v>
      </c>
      <c r="P12" s="569">
        <f>'PL230087'!Y33</f>
        <v>63</v>
      </c>
    </row>
    <row r="13" spans="2:18" ht="19.5" customHeight="1" x14ac:dyDescent="0.35">
      <c r="B13" s="287"/>
      <c r="C13" s="801"/>
      <c r="D13" s="801"/>
      <c r="E13" s="282"/>
      <c r="F13" s="801"/>
      <c r="G13" s="801"/>
      <c r="H13" s="801"/>
      <c r="I13" s="282"/>
      <c r="J13" s="801"/>
      <c r="K13" s="802"/>
      <c r="L13" s="282"/>
      <c r="M13" s="572">
        <f>'PL230087'!U34</f>
        <v>11</v>
      </c>
      <c r="N13" s="252" t="str">
        <f>'PL230087'!V34</f>
        <v>LB56L2W172R1Z44</v>
      </c>
      <c r="O13" s="577" t="str">
        <f>IF('PL230087'!G34="",'PL230087'!F34,'PL230087'!G34)</f>
        <v>426MF</v>
      </c>
      <c r="P13" s="569">
        <f>'PL230087'!Y34</f>
        <v>63</v>
      </c>
    </row>
    <row r="14" spans="2:18" ht="19.5" customHeight="1" x14ac:dyDescent="0.35">
      <c r="B14" s="287"/>
      <c r="C14" s="801"/>
      <c r="D14" s="801"/>
      <c r="E14" s="282"/>
      <c r="F14" s="801"/>
      <c r="G14" s="801"/>
      <c r="H14" s="801"/>
      <c r="I14" s="282"/>
      <c r="J14" s="801"/>
      <c r="K14" s="802"/>
      <c r="M14" s="572">
        <f>'PL230087'!U35</f>
        <v>12</v>
      </c>
      <c r="N14" s="252" t="str">
        <f>'PL230087'!V35</f>
        <v>LB56L2W172R1Z44</v>
      </c>
      <c r="O14" s="577" t="str">
        <f>IF('PL230087'!G35="",'PL230087'!F35,'PL230087'!G35)</f>
        <v>426MF</v>
      </c>
      <c r="P14" s="569">
        <f>'PL230087'!Y35</f>
        <v>63</v>
      </c>
    </row>
    <row r="15" spans="2:18" ht="19.5" customHeight="1" x14ac:dyDescent="0.35">
      <c r="B15" s="287"/>
      <c r="C15" s="801"/>
      <c r="D15" s="801"/>
      <c r="E15" s="282"/>
      <c r="F15" s="801"/>
      <c r="G15" s="801"/>
      <c r="H15" s="801"/>
      <c r="I15" s="282"/>
      <c r="J15" s="801"/>
      <c r="K15" s="802"/>
      <c r="M15" s="572">
        <f>'PL230087'!U36</f>
        <v>13</v>
      </c>
      <c r="N15" s="252" t="str">
        <f>'PL230087'!V36</f>
        <v>LB56L2W172R1Z44</v>
      </c>
      <c r="O15" s="577" t="str">
        <f>IF('PL230087'!G36="",'PL230087'!F36,'PL230087'!G36)</f>
        <v>426MF</v>
      </c>
      <c r="P15" s="569">
        <f>'PL230087'!Y36</f>
        <v>63</v>
      </c>
    </row>
    <row r="16" spans="2:18" ht="19.5" customHeight="1" x14ac:dyDescent="0.35">
      <c r="B16" s="287"/>
      <c r="C16" s="804"/>
      <c r="D16" s="804"/>
      <c r="E16" s="282"/>
      <c r="F16" s="801"/>
      <c r="G16" s="801"/>
      <c r="H16" s="801"/>
      <c r="I16" s="282"/>
      <c r="J16" s="801"/>
      <c r="K16" s="802"/>
      <c r="M16" s="572">
        <f>'PL230087'!U37</f>
        <v>14</v>
      </c>
      <c r="N16" s="252" t="str">
        <f>'PL230087'!V37</f>
        <v>LB56L2W172R1Z44</v>
      </c>
      <c r="O16" s="577" t="str">
        <f>IF('PL230087'!G37="",'PL230087'!F37,'PL230087'!G37)</f>
        <v>426MF</v>
      </c>
      <c r="P16" s="569">
        <f>'PL230087'!Y37</f>
        <v>63</v>
      </c>
    </row>
    <row r="17" spans="2:18" ht="15" customHeight="1" x14ac:dyDescent="0.35">
      <c r="B17" s="283"/>
      <c r="C17" s="798"/>
      <c r="D17" s="798"/>
      <c r="E17" s="282"/>
      <c r="F17" s="798"/>
      <c r="G17" s="798"/>
      <c r="H17" s="798"/>
      <c r="I17" s="282"/>
      <c r="J17" s="806"/>
      <c r="K17" s="799"/>
      <c r="M17" s="572">
        <f>'PL230087'!U38</f>
        <v>15</v>
      </c>
      <c r="N17" s="252" t="str">
        <f>'PL230087'!V38</f>
        <v>LB67B3W172R1Z44</v>
      </c>
      <c r="O17" s="577" t="str">
        <f>IF('PL230087'!G38="",'PL230087'!F38,'PL230087'!G38)</f>
        <v>358MF</v>
      </c>
      <c r="P17" s="569">
        <f>'PL230087'!Y38</f>
        <v>57</v>
      </c>
    </row>
    <row r="18" spans="2:18" ht="15" customHeight="1" x14ac:dyDescent="0.25">
      <c r="B18" s="277"/>
      <c r="G18" s="288"/>
      <c r="J18" s="289"/>
      <c r="K18" s="278"/>
      <c r="M18" s="572">
        <f>'PL230087'!U39</f>
        <v>16</v>
      </c>
      <c r="N18" s="252" t="str">
        <f>'PL230087'!V39</f>
        <v>LB67B3W172R1Z44</v>
      </c>
      <c r="O18" s="577" t="str">
        <f>IF('PL230087'!G39="",'PL230087'!F39,'PL230087'!G39)</f>
        <v>358MF</v>
      </c>
      <c r="P18" s="569">
        <f>'PL230087'!Y39</f>
        <v>57</v>
      </c>
    </row>
    <row r="19" spans="2:18" ht="15" customHeight="1" x14ac:dyDescent="0.25">
      <c r="B19" s="277"/>
      <c r="G19" s="288"/>
      <c r="K19" s="278"/>
      <c r="M19" s="572">
        <f>'PL230087'!U40</f>
        <v>17</v>
      </c>
      <c r="N19" s="252" t="str">
        <f>'PL230087'!V40</f>
        <v>LB67L3W172R1Z44</v>
      </c>
      <c r="O19" s="577" t="str">
        <f>IF('PL230087'!G40="",'PL230087'!F40,'PL230087'!G40)</f>
        <v>430MF</v>
      </c>
      <c r="P19" s="569">
        <f>'PL230087'!Y40</f>
        <v>57</v>
      </c>
    </row>
    <row r="20" spans="2:18" ht="15" customHeight="1" x14ac:dyDescent="0.25">
      <c r="B20" s="277"/>
      <c r="G20" s="290"/>
      <c r="H20" s="290"/>
      <c r="I20" s="290"/>
      <c r="K20" s="278"/>
      <c r="M20" s="572">
        <f>'PL230087'!U41</f>
        <v>18</v>
      </c>
      <c r="N20" s="252" t="str">
        <f>'PL230087'!V41</f>
        <v>LB67L3W172R1Z44</v>
      </c>
      <c r="O20" s="577" t="str">
        <f>IF('PL230087'!G41="",'PL230087'!F41,'PL230087'!G41)</f>
        <v>430MF</v>
      </c>
      <c r="P20" s="569">
        <f>'PL230087'!Y41</f>
        <v>57</v>
      </c>
    </row>
    <row r="21" spans="2:18" ht="15" customHeight="1" x14ac:dyDescent="0.25">
      <c r="B21" s="277"/>
      <c r="G21" s="291"/>
      <c r="K21" s="278"/>
      <c r="M21" s="572">
        <f>'PL230087'!U42</f>
        <v>19</v>
      </c>
      <c r="N21" s="252" t="str">
        <f>'PL230087'!V42</f>
        <v>LB67L3W172R1Z44</v>
      </c>
      <c r="O21" s="577" t="str">
        <f>IF('PL230087'!G42="",'PL230087'!F42,'PL230087'!G42)</f>
        <v>430MF</v>
      </c>
      <c r="P21" s="569">
        <f>'PL230087'!Y42</f>
        <v>57</v>
      </c>
    </row>
    <row r="22" spans="2:18" ht="15" customHeight="1" x14ac:dyDescent="0.25">
      <c r="B22" s="277"/>
      <c r="G22" s="807">
        <f ca="1">R4</f>
        <v>45168.652233796296</v>
      </c>
      <c r="H22" s="807"/>
      <c r="I22" s="807"/>
      <c r="J22" s="807"/>
      <c r="K22" s="808"/>
      <c r="M22" s="572">
        <f>'PL230087'!U43</f>
        <v>20</v>
      </c>
      <c r="N22" s="252" t="str">
        <f>'PL230087'!V43</f>
        <v>LB67L3W172R1Z44</v>
      </c>
      <c r="O22" s="577" t="str">
        <f>IF('PL230087'!G43="",'PL230087'!F43,'PL230087'!G43)</f>
        <v>430MF</v>
      </c>
      <c r="P22" s="569">
        <f>'PL230087'!Y43</f>
        <v>57</v>
      </c>
    </row>
    <row r="23" spans="2:18" ht="15" customHeight="1" x14ac:dyDescent="0.25">
      <c r="B23" s="292"/>
      <c r="C23" s="293"/>
      <c r="D23" s="293"/>
      <c r="E23" s="293"/>
      <c r="F23" s="293"/>
      <c r="G23" s="293"/>
      <c r="H23" s="293"/>
      <c r="I23" s="293"/>
      <c r="J23" s="293"/>
      <c r="K23" s="294"/>
      <c r="M23" s="572">
        <f>'PL230087'!U44</f>
        <v>21</v>
      </c>
      <c r="N23" s="252" t="str">
        <f>'PL230087'!V44</f>
        <v>LB67L3W172R1Z44</v>
      </c>
      <c r="O23" s="577" t="str">
        <f>IF('PL230087'!G44="",'PL230087'!F44,'PL230087'!G44)</f>
        <v>430MF</v>
      </c>
      <c r="P23" s="569">
        <f>'PL230087'!Y44</f>
        <v>57</v>
      </c>
      <c r="R23" s="279"/>
    </row>
    <row r="24" spans="2:18" ht="15" customHeight="1" x14ac:dyDescent="0.25">
      <c r="M24" s="572">
        <f>'PL230087'!U45</f>
        <v>22</v>
      </c>
      <c r="N24" s="252" t="str">
        <f>'PL230087'!V45</f>
        <v>LB67L3W172R1Z44</v>
      </c>
      <c r="O24" s="577" t="str">
        <f>IF('PL230087'!G45="",'PL230087'!F45,'PL230087'!G45)</f>
        <v>430MF</v>
      </c>
      <c r="P24" s="569">
        <f>'PL230087'!Y45</f>
        <v>57</v>
      </c>
      <c r="R24" s="279"/>
    </row>
    <row r="25" spans="2:18" ht="15" customHeight="1" x14ac:dyDescent="0.25">
      <c r="B25" s="271"/>
      <c r="C25" s="272"/>
      <c r="D25" s="272"/>
      <c r="E25" s="272"/>
      <c r="F25" s="272"/>
      <c r="G25" s="272"/>
      <c r="H25" s="272"/>
      <c r="I25" s="272"/>
      <c r="J25" s="272"/>
      <c r="K25" s="273"/>
      <c r="M25" s="572">
        <f>'PL230087'!U46</f>
        <v>23</v>
      </c>
      <c r="N25" s="252" t="str">
        <f>'PL230087'!V46</f>
        <v>LB67L3W172R1Z44</v>
      </c>
      <c r="O25" s="577" t="str">
        <f>IF('PL230087'!G46="",'PL230087'!F46,'PL230087'!G46)</f>
        <v>430MF</v>
      </c>
      <c r="P25" s="569">
        <f>'PL230087'!Y46</f>
        <v>57</v>
      </c>
    </row>
    <row r="26" spans="2:18" ht="15" customHeight="1" x14ac:dyDescent="0.25">
      <c r="B26" s="277"/>
      <c r="G26" s="789" t="s">
        <v>976</v>
      </c>
      <c r="H26" s="790"/>
      <c r="I26" s="790"/>
      <c r="J26" s="791"/>
      <c r="K26" s="278"/>
      <c r="M26" s="572">
        <f>'PL230087'!U47</f>
        <v>24</v>
      </c>
      <c r="N26" s="252" t="str">
        <f>'PL230087'!V47</f>
        <v>LB67L3W172R1Z44</v>
      </c>
      <c r="O26" s="577" t="str">
        <f>IF('PL230087'!G47="",'PL230087'!F47,'PL230087'!G47)</f>
        <v>430MF</v>
      </c>
      <c r="P26" s="569">
        <f>'PL230087'!Y47</f>
        <v>57</v>
      </c>
    </row>
    <row r="27" spans="2:18" ht="15" customHeight="1" x14ac:dyDescent="0.25">
      <c r="B27" s="277"/>
      <c r="G27" s="792">
        <f>M4</f>
        <v>2</v>
      </c>
      <c r="H27" s="793"/>
      <c r="I27" s="793"/>
      <c r="J27" s="794"/>
      <c r="K27" s="278"/>
      <c r="M27" s="572">
        <f>'PL230087'!U48</f>
        <v>25</v>
      </c>
      <c r="N27" s="252" t="str">
        <f>'PL230087'!V48</f>
        <v>LB67L3W172R1Z44</v>
      </c>
      <c r="O27" s="577" t="str">
        <f>IF('PL230087'!G48="",'PL230087'!F48,'PL230087'!G48)</f>
        <v>430MF</v>
      </c>
      <c r="P27" s="569">
        <f>'PL230087'!Y48</f>
        <v>57</v>
      </c>
    </row>
    <row r="28" spans="2:18" ht="15" customHeight="1" x14ac:dyDescent="0.25">
      <c r="B28" s="277"/>
      <c r="G28" s="792"/>
      <c r="H28" s="793"/>
      <c r="I28" s="793"/>
      <c r="J28" s="794"/>
      <c r="K28" s="278"/>
      <c r="M28" s="572">
        <f>'PL230087'!U49</f>
        <v>26</v>
      </c>
      <c r="N28" s="252" t="str">
        <f>'PL230087'!V49</f>
        <v>LB67L3W172R1Z44</v>
      </c>
      <c r="O28" s="577" t="str">
        <f>IF('PL230087'!G49="",'PL230087'!F49,'PL230087'!G49)</f>
        <v>430MF</v>
      </c>
      <c r="P28" s="569">
        <f>'PL230087'!Y49</f>
        <v>57</v>
      </c>
    </row>
    <row r="29" spans="2:18" ht="15" customHeight="1" x14ac:dyDescent="0.25">
      <c r="B29" s="277"/>
      <c r="G29" s="792"/>
      <c r="H29" s="793"/>
      <c r="I29" s="793"/>
      <c r="J29" s="794"/>
      <c r="K29" s="278"/>
      <c r="M29" s="572">
        <f>'PL230087'!U50</f>
        <v>27</v>
      </c>
      <c r="N29" s="252" t="str">
        <f>'PL230087'!V50</f>
        <v>LB44L1K072R1S12</v>
      </c>
      <c r="O29" s="577" t="str">
        <f>IF('PL230087'!G50="",'PL230087'!F50,'PL230087'!G50)</f>
        <v>422MF</v>
      </c>
      <c r="P29" s="569">
        <f>'PL230087'!Y50</f>
        <v>72</v>
      </c>
    </row>
    <row r="30" spans="2:18" ht="15" customHeight="1" x14ac:dyDescent="0.35">
      <c r="B30" s="277"/>
      <c r="G30" s="795"/>
      <c r="H30" s="796"/>
      <c r="I30" s="796"/>
      <c r="J30" s="797"/>
      <c r="K30" s="278"/>
      <c r="L30" s="282"/>
      <c r="M30" s="572">
        <f>'PL230087'!U51</f>
        <v>28</v>
      </c>
      <c r="N30" s="252" t="str">
        <f>'PL230087'!V51</f>
        <v/>
      </c>
      <c r="O30" s="577" t="str">
        <f>IF('PL230087'!G51="",'PL230087'!F51,'PL230087'!G51)</f>
        <v/>
      </c>
      <c r="P30" s="569" t="str">
        <f>'PL230087'!Y51</f>
        <v/>
      </c>
    </row>
    <row r="31" spans="2:18" ht="15" customHeight="1" x14ac:dyDescent="0.25">
      <c r="B31" s="277"/>
      <c r="G31" s="280"/>
      <c r="H31" s="280"/>
      <c r="I31" s="280"/>
      <c r="J31" s="280"/>
      <c r="K31" s="278"/>
      <c r="M31" s="572">
        <f>'PL230087'!U52</f>
        <v>29</v>
      </c>
      <c r="N31" s="252" t="str">
        <f>'PL230087'!V52</f>
        <v/>
      </c>
      <c r="O31" s="577" t="str">
        <f>IF('PL230087'!G52="",'PL230087'!F52,'PL230087'!G52)</f>
        <v/>
      </c>
      <c r="P31" s="569" t="str">
        <f>'PL230087'!Y52</f>
        <v/>
      </c>
    </row>
    <row r="32" spans="2:18" ht="21" x14ac:dyDescent="0.35">
      <c r="B32" s="283"/>
      <c r="C32" s="798" t="s">
        <v>977</v>
      </c>
      <c r="D32" s="798"/>
      <c r="E32" s="282"/>
      <c r="F32" s="798" t="s">
        <v>978</v>
      </c>
      <c r="G32" s="798"/>
      <c r="H32" s="798"/>
      <c r="I32" s="282"/>
      <c r="J32" s="798" t="s">
        <v>979</v>
      </c>
      <c r="K32" s="799"/>
      <c r="L32" s="282"/>
      <c r="M32" s="572">
        <f>'PL230087'!U53</f>
        <v>30</v>
      </c>
      <c r="N32" s="252" t="str">
        <f>'PL230087'!V53</f>
        <v/>
      </c>
      <c r="O32" s="577" t="str">
        <f>IF('PL230087'!G53="",'PL230087'!F53,'PL230087'!G53)</f>
        <v/>
      </c>
      <c r="P32" s="569" t="str">
        <f>'PL230087'!Y53</f>
        <v/>
      </c>
    </row>
    <row r="33" spans="2:15" ht="21.75" thickBot="1" x14ac:dyDescent="0.4">
      <c r="B33" s="284"/>
      <c r="C33" s="800"/>
      <c r="D33" s="800"/>
      <c r="E33" s="285"/>
      <c r="K33" s="278"/>
      <c r="L33" s="282"/>
      <c r="O33" s="575"/>
    </row>
    <row r="34" spans="2:15" ht="19.5" customHeight="1" x14ac:dyDescent="0.35">
      <c r="B34" s="286"/>
      <c r="C34" s="803" t="str">
        <f>VLOOKUP(G27,M:P,2,FALSE)</f>
        <v>LB55L1W172R1Z55</v>
      </c>
      <c r="D34" s="804"/>
      <c r="E34" s="282"/>
      <c r="F34" s="803" t="str">
        <f>VLOOKUP(G27,M:P,3,FALSE)</f>
        <v>222PLUSMF</v>
      </c>
      <c r="G34" s="804"/>
      <c r="H34" s="804"/>
      <c r="I34" s="282"/>
      <c r="J34" s="803">
        <f>VLOOKUP(G27,M:P,4,FALSE)</f>
        <v>72</v>
      </c>
      <c r="K34" s="805"/>
      <c r="L34" s="282"/>
    </row>
    <row r="35" spans="2:15" ht="19.5" customHeight="1" x14ac:dyDescent="0.35">
      <c r="B35" s="287"/>
      <c r="C35" s="801"/>
      <c r="D35" s="801"/>
      <c r="E35" s="282"/>
      <c r="F35" s="801"/>
      <c r="G35" s="801"/>
      <c r="H35" s="801"/>
      <c r="I35" s="282"/>
      <c r="J35" s="801"/>
      <c r="K35" s="802"/>
      <c r="L35" s="282"/>
    </row>
    <row r="36" spans="2:15" ht="19.5" customHeight="1" x14ac:dyDescent="0.35">
      <c r="B36" s="287"/>
      <c r="C36" s="801"/>
      <c r="D36" s="801"/>
      <c r="E36" s="282"/>
      <c r="F36" s="801"/>
      <c r="G36" s="801"/>
      <c r="H36" s="801"/>
      <c r="I36" s="282"/>
      <c r="J36" s="801"/>
      <c r="K36" s="802"/>
    </row>
    <row r="37" spans="2:15" ht="19.5" customHeight="1" x14ac:dyDescent="0.35">
      <c r="B37" s="287"/>
      <c r="C37" s="801"/>
      <c r="D37" s="801"/>
      <c r="E37" s="282"/>
      <c r="F37" s="801"/>
      <c r="G37" s="801"/>
      <c r="H37" s="801"/>
      <c r="I37" s="282"/>
      <c r="J37" s="801"/>
      <c r="K37" s="802"/>
    </row>
    <row r="38" spans="2:15" ht="19.5" customHeight="1" x14ac:dyDescent="0.35">
      <c r="B38" s="287"/>
      <c r="C38" s="801"/>
      <c r="D38" s="801"/>
      <c r="E38" s="282"/>
      <c r="F38" s="801"/>
      <c r="G38" s="801"/>
      <c r="H38" s="801"/>
      <c r="I38" s="282"/>
      <c r="J38" s="801"/>
      <c r="K38" s="802"/>
    </row>
    <row r="39" spans="2:15" ht="19.5" customHeight="1" x14ac:dyDescent="0.35">
      <c r="B39" s="287"/>
      <c r="C39" s="804"/>
      <c r="D39" s="804"/>
      <c r="E39" s="282"/>
      <c r="F39" s="801"/>
      <c r="G39" s="801"/>
      <c r="H39" s="801"/>
      <c r="I39" s="282"/>
      <c r="J39" s="801"/>
      <c r="K39" s="802"/>
    </row>
    <row r="40" spans="2:15" ht="15" customHeight="1" x14ac:dyDescent="0.35">
      <c r="B40" s="283"/>
      <c r="C40" s="798"/>
      <c r="D40" s="798"/>
      <c r="E40" s="282"/>
      <c r="F40" s="798"/>
      <c r="G40" s="798"/>
      <c r="H40" s="798"/>
      <c r="I40" s="282"/>
      <c r="J40" s="806"/>
      <c r="K40" s="799"/>
    </row>
    <row r="41" spans="2:15" ht="15" customHeight="1" x14ac:dyDescent="0.25">
      <c r="B41" s="277"/>
      <c r="G41" s="288"/>
      <c r="J41" s="289"/>
      <c r="K41" s="278"/>
    </row>
    <row r="42" spans="2:15" ht="10.5" customHeight="1" x14ac:dyDescent="0.25">
      <c r="B42" s="277"/>
      <c r="G42" s="288"/>
      <c r="K42" s="278"/>
    </row>
    <row r="43" spans="2:15" ht="7.5" customHeight="1" x14ac:dyDescent="0.25">
      <c r="B43" s="277"/>
      <c r="G43" s="290"/>
      <c r="H43" s="290"/>
      <c r="I43" s="290"/>
      <c r="K43" s="278"/>
    </row>
    <row r="44" spans="2:15" ht="10.5" customHeight="1" x14ac:dyDescent="0.25">
      <c r="B44" s="277"/>
      <c r="G44" s="291"/>
      <c r="K44" s="278"/>
    </row>
    <row r="45" spans="2:15" ht="15" customHeight="1" x14ac:dyDescent="0.25">
      <c r="B45" s="277"/>
      <c r="G45" s="807">
        <f ca="1">G22</f>
        <v>45168.652233796296</v>
      </c>
      <c r="H45" s="807"/>
      <c r="I45" s="807"/>
      <c r="J45" s="807"/>
      <c r="K45" s="808"/>
    </row>
    <row r="46" spans="2:15" ht="15" customHeight="1" x14ac:dyDescent="0.25">
      <c r="B46" s="292"/>
      <c r="C46" s="293"/>
      <c r="D46" s="293"/>
      <c r="E46" s="293"/>
      <c r="F46" s="293"/>
      <c r="G46" s="293"/>
      <c r="H46" s="293"/>
      <c r="I46" s="293"/>
      <c r="J46" s="293"/>
      <c r="K46" s="294"/>
    </row>
    <row r="48" spans="2:15" x14ac:dyDescent="0.25">
      <c r="B48" s="271"/>
      <c r="C48" s="272"/>
      <c r="D48" s="272"/>
      <c r="E48" s="272"/>
      <c r="F48" s="272"/>
      <c r="G48" s="272"/>
      <c r="H48" s="272"/>
      <c r="I48" s="272"/>
      <c r="J48" s="272"/>
      <c r="K48" s="273"/>
    </row>
    <row r="49" spans="2:11" ht="15.75" x14ac:dyDescent="0.25">
      <c r="B49" s="277"/>
      <c r="G49" s="789" t="s">
        <v>976</v>
      </c>
      <c r="H49" s="790"/>
      <c r="I49" s="790"/>
      <c r="J49" s="791"/>
      <c r="K49" s="278"/>
    </row>
    <row r="50" spans="2:11" x14ac:dyDescent="0.25">
      <c r="B50" s="277"/>
      <c r="G50" s="792">
        <v>3</v>
      </c>
      <c r="H50" s="793"/>
      <c r="I50" s="793"/>
      <c r="J50" s="794"/>
      <c r="K50" s="278"/>
    </row>
    <row r="51" spans="2:11" x14ac:dyDescent="0.25">
      <c r="B51" s="277"/>
      <c r="G51" s="792"/>
      <c r="H51" s="793"/>
      <c r="I51" s="793"/>
      <c r="J51" s="794"/>
      <c r="K51" s="278"/>
    </row>
    <row r="52" spans="2:11" x14ac:dyDescent="0.25">
      <c r="B52" s="277"/>
      <c r="G52" s="792"/>
      <c r="H52" s="793"/>
      <c r="I52" s="793"/>
      <c r="J52" s="794"/>
      <c r="K52" s="278"/>
    </row>
    <row r="53" spans="2:11" x14ac:dyDescent="0.25">
      <c r="B53" s="277"/>
      <c r="G53" s="795"/>
      <c r="H53" s="796"/>
      <c r="I53" s="796"/>
      <c r="J53" s="797"/>
      <c r="K53" s="278"/>
    </row>
    <row r="54" spans="2:11" ht="31.5" x14ac:dyDescent="0.25">
      <c r="B54" s="277"/>
      <c r="G54" s="280"/>
      <c r="H54" s="280"/>
      <c r="I54" s="280"/>
      <c r="J54" s="280"/>
      <c r="K54" s="278"/>
    </row>
    <row r="55" spans="2:11" ht="21" x14ac:dyDescent="0.35">
      <c r="B55" s="283"/>
      <c r="C55" s="798" t="s">
        <v>977</v>
      </c>
      <c r="D55" s="798"/>
      <c r="E55" s="282"/>
      <c r="F55" s="798" t="s">
        <v>978</v>
      </c>
      <c r="G55" s="798"/>
      <c r="H55" s="798"/>
      <c r="I55" s="282"/>
      <c r="J55" s="798" t="s">
        <v>979</v>
      </c>
      <c r="K55" s="799"/>
    </row>
    <row r="56" spans="2:11" x14ac:dyDescent="0.25">
      <c r="B56" s="284"/>
      <c r="C56" s="800"/>
      <c r="D56" s="800"/>
      <c r="E56" s="285"/>
      <c r="K56" s="278"/>
    </row>
    <row r="57" spans="2:11" ht="21" x14ac:dyDescent="0.35">
      <c r="B57" s="286"/>
      <c r="C57" s="803" t="str">
        <f>VLOOKUP(G50,M:P,2,FALSE)</f>
        <v>LB55L1W172R1Z55</v>
      </c>
      <c r="D57" s="804"/>
      <c r="E57" s="282"/>
      <c r="F57" s="803" t="str">
        <f>VLOOKUP(G50,M:P,3,FALSE)</f>
        <v>222PLUSMF</v>
      </c>
      <c r="G57" s="804"/>
      <c r="H57" s="804"/>
      <c r="I57" s="282"/>
      <c r="J57" s="803">
        <f>VLOOKUP(G50,M:P,4,FALSE)</f>
        <v>72</v>
      </c>
      <c r="K57" s="805"/>
    </row>
    <row r="58" spans="2:11" ht="21" x14ac:dyDescent="0.35">
      <c r="B58" s="287"/>
      <c r="C58" s="801"/>
      <c r="D58" s="801"/>
      <c r="E58" s="282"/>
      <c r="F58" s="801"/>
      <c r="G58" s="801"/>
      <c r="H58" s="801"/>
      <c r="I58" s="282"/>
      <c r="J58" s="801"/>
      <c r="K58" s="802"/>
    </row>
    <row r="59" spans="2:11" ht="21" x14ac:dyDescent="0.35">
      <c r="B59" s="287"/>
      <c r="C59" s="801"/>
      <c r="D59" s="801"/>
      <c r="E59" s="282"/>
      <c r="F59" s="801"/>
      <c r="G59" s="801"/>
      <c r="H59" s="801"/>
      <c r="I59" s="282"/>
      <c r="J59" s="801"/>
      <c r="K59" s="802"/>
    </row>
    <row r="60" spans="2:11" ht="21" x14ac:dyDescent="0.35">
      <c r="B60" s="287"/>
      <c r="C60" s="801"/>
      <c r="D60" s="801"/>
      <c r="E60" s="282"/>
      <c r="F60" s="801"/>
      <c r="G60" s="801"/>
      <c r="H60" s="801"/>
      <c r="I60" s="282"/>
      <c r="J60" s="801"/>
      <c r="K60" s="802"/>
    </row>
    <row r="61" spans="2:11" ht="21" x14ac:dyDescent="0.35">
      <c r="B61" s="287"/>
      <c r="C61" s="801"/>
      <c r="D61" s="801"/>
      <c r="E61" s="282"/>
      <c r="F61" s="801"/>
      <c r="G61" s="801"/>
      <c r="H61" s="801"/>
      <c r="I61" s="282"/>
      <c r="J61" s="801"/>
      <c r="K61" s="802"/>
    </row>
    <row r="62" spans="2:11" ht="21" x14ac:dyDescent="0.35">
      <c r="B62" s="287"/>
      <c r="C62" s="804"/>
      <c r="D62" s="804"/>
      <c r="E62" s="282"/>
      <c r="F62" s="801"/>
      <c r="G62" s="801"/>
      <c r="H62" s="801"/>
      <c r="I62" s="282"/>
      <c r="J62" s="801"/>
      <c r="K62" s="802"/>
    </row>
    <row r="63" spans="2:11" ht="6" customHeight="1" x14ac:dyDescent="0.35">
      <c r="B63" s="283"/>
      <c r="C63" s="798"/>
      <c r="D63" s="798"/>
      <c r="E63" s="282"/>
      <c r="F63" s="798"/>
      <c r="G63" s="798"/>
      <c r="H63" s="798"/>
      <c r="I63" s="282"/>
      <c r="J63" s="806"/>
      <c r="K63" s="799"/>
    </row>
    <row r="64" spans="2:11" ht="15" customHeight="1" x14ac:dyDescent="0.25">
      <c r="B64" s="277"/>
      <c r="G64" s="288"/>
      <c r="J64" s="289"/>
      <c r="K64" s="278"/>
    </row>
    <row r="65" spans="2:11" ht="6" customHeight="1" x14ac:dyDescent="0.25">
      <c r="B65" s="277"/>
      <c r="G65" s="288"/>
      <c r="K65" s="278"/>
    </row>
    <row r="66" spans="2:11" ht="6" customHeight="1" x14ac:dyDescent="0.25">
      <c r="B66" s="277"/>
      <c r="G66" s="290"/>
      <c r="H66" s="290"/>
      <c r="I66" s="290"/>
      <c r="K66" s="278"/>
    </row>
    <row r="67" spans="2:11" ht="10.5" customHeight="1" x14ac:dyDescent="0.25">
      <c r="B67" s="277"/>
      <c r="G67" s="291"/>
      <c r="K67" s="278"/>
    </row>
    <row r="68" spans="2:11" ht="15" customHeight="1" x14ac:dyDescent="0.25">
      <c r="B68" s="277"/>
      <c r="G68" s="807">
        <f ca="1">G45</f>
        <v>45168.652233796296</v>
      </c>
      <c r="H68" s="807"/>
      <c r="I68" s="807"/>
      <c r="J68" s="807"/>
      <c r="K68" s="808"/>
    </row>
    <row r="69" spans="2:11" ht="15" customHeight="1" x14ac:dyDescent="0.25">
      <c r="B69" s="292"/>
      <c r="C69" s="293"/>
      <c r="D69" s="293"/>
      <c r="E69" s="293"/>
      <c r="F69" s="293"/>
      <c r="G69" s="293"/>
      <c r="H69" s="293"/>
      <c r="I69" s="293"/>
      <c r="J69" s="293"/>
      <c r="K69" s="294"/>
    </row>
    <row r="71" spans="2:11" x14ac:dyDescent="0.25">
      <c r="B71" s="271"/>
      <c r="C71" s="272"/>
      <c r="D71" s="272"/>
      <c r="E71" s="272"/>
      <c r="F71" s="272"/>
      <c r="G71" s="272"/>
      <c r="H71" s="272"/>
      <c r="I71" s="272"/>
      <c r="J71" s="272"/>
      <c r="K71" s="273"/>
    </row>
    <row r="72" spans="2:11" ht="15.75" x14ac:dyDescent="0.25">
      <c r="B72" s="277"/>
      <c r="G72" s="789" t="s">
        <v>976</v>
      </c>
      <c r="H72" s="790"/>
      <c r="I72" s="790"/>
      <c r="J72" s="791"/>
      <c r="K72" s="278"/>
    </row>
    <row r="73" spans="2:11" x14ac:dyDescent="0.25">
      <c r="B73" s="277"/>
      <c r="G73" s="792">
        <v>4</v>
      </c>
      <c r="H73" s="793"/>
      <c r="I73" s="793"/>
      <c r="J73" s="794"/>
      <c r="K73" s="278"/>
    </row>
    <row r="74" spans="2:11" x14ac:dyDescent="0.25">
      <c r="B74" s="277"/>
      <c r="G74" s="792"/>
      <c r="H74" s="793"/>
      <c r="I74" s="793"/>
      <c r="J74" s="794"/>
      <c r="K74" s="278"/>
    </row>
    <row r="75" spans="2:11" x14ac:dyDescent="0.25">
      <c r="B75" s="277"/>
      <c r="G75" s="792"/>
      <c r="H75" s="793"/>
      <c r="I75" s="793"/>
      <c r="J75" s="794"/>
      <c r="K75" s="278"/>
    </row>
    <row r="76" spans="2:11" x14ac:dyDescent="0.25">
      <c r="B76" s="277"/>
      <c r="G76" s="795"/>
      <c r="H76" s="796"/>
      <c r="I76" s="796"/>
      <c r="J76" s="797"/>
      <c r="K76" s="278"/>
    </row>
    <row r="77" spans="2:11" ht="31.5" x14ac:dyDescent="0.25">
      <c r="B77" s="277"/>
      <c r="G77" s="280"/>
      <c r="H77" s="280"/>
      <c r="I77" s="280"/>
      <c r="J77" s="280"/>
      <c r="K77" s="278"/>
    </row>
    <row r="78" spans="2:11" ht="21" x14ac:dyDescent="0.35">
      <c r="B78" s="283"/>
      <c r="C78" s="798" t="s">
        <v>977</v>
      </c>
      <c r="D78" s="798"/>
      <c r="E78" s="282"/>
      <c r="F78" s="798" t="s">
        <v>978</v>
      </c>
      <c r="G78" s="798"/>
      <c r="H78" s="798"/>
      <c r="I78" s="282"/>
      <c r="J78" s="798" t="s">
        <v>979</v>
      </c>
      <c r="K78" s="799"/>
    </row>
    <row r="79" spans="2:11" x14ac:dyDescent="0.25">
      <c r="B79" s="284"/>
      <c r="C79" s="800"/>
      <c r="D79" s="800"/>
      <c r="E79" s="285"/>
      <c r="K79" s="278"/>
    </row>
    <row r="80" spans="2:11" ht="21" x14ac:dyDescent="0.35">
      <c r="B80" s="286"/>
      <c r="C80" s="803" t="str">
        <f>VLOOKUP(G73,M:P,2,FALSE)</f>
        <v>LB55L1W172R1Z55</v>
      </c>
      <c r="D80" s="804"/>
      <c r="E80" s="282"/>
      <c r="F80" s="803" t="str">
        <f>VLOOKUP(G73,M:P,3,FALSE)</f>
        <v>222PLUSMF</v>
      </c>
      <c r="G80" s="804"/>
      <c r="H80" s="804"/>
      <c r="I80" s="282"/>
      <c r="J80" s="803">
        <f>VLOOKUP(G73,M:P,4,FALSE)</f>
        <v>72</v>
      </c>
      <c r="K80" s="805"/>
    </row>
    <row r="81" spans="2:11" ht="21" x14ac:dyDescent="0.35">
      <c r="B81" s="287"/>
      <c r="C81" s="801"/>
      <c r="D81" s="801"/>
      <c r="E81" s="282"/>
      <c r="F81" s="801"/>
      <c r="G81" s="801"/>
      <c r="H81" s="801"/>
      <c r="I81" s="282"/>
      <c r="J81" s="801"/>
      <c r="K81" s="802"/>
    </row>
    <row r="82" spans="2:11" ht="21" x14ac:dyDescent="0.35">
      <c r="B82" s="287"/>
      <c r="C82" s="801"/>
      <c r="D82" s="801"/>
      <c r="E82" s="282"/>
      <c r="F82" s="801"/>
      <c r="G82" s="801"/>
      <c r="H82" s="801"/>
      <c r="I82" s="282"/>
      <c r="J82" s="801"/>
      <c r="K82" s="802"/>
    </row>
    <row r="83" spans="2:11" ht="21" x14ac:dyDescent="0.35">
      <c r="B83" s="287"/>
      <c r="C83" s="801"/>
      <c r="D83" s="801"/>
      <c r="E83" s="282"/>
      <c r="F83" s="801"/>
      <c r="G83" s="801"/>
      <c r="H83" s="801"/>
      <c r="I83" s="282"/>
      <c r="J83" s="801"/>
      <c r="K83" s="802"/>
    </row>
    <row r="84" spans="2:11" ht="21" x14ac:dyDescent="0.35">
      <c r="B84" s="287"/>
      <c r="C84" s="801"/>
      <c r="D84" s="801"/>
      <c r="E84" s="282"/>
      <c r="F84" s="801"/>
      <c r="G84" s="801"/>
      <c r="H84" s="801"/>
      <c r="I84" s="282"/>
      <c r="J84" s="801"/>
      <c r="K84" s="802"/>
    </row>
    <row r="85" spans="2:11" ht="21" x14ac:dyDescent="0.35">
      <c r="B85" s="287"/>
      <c r="C85" s="804"/>
      <c r="D85" s="804"/>
      <c r="E85" s="282"/>
      <c r="F85" s="801"/>
      <c r="G85" s="801"/>
      <c r="H85" s="801"/>
      <c r="I85" s="282"/>
      <c r="J85" s="801"/>
      <c r="K85" s="802"/>
    </row>
    <row r="86" spans="2:11" ht="6" customHeight="1" x14ac:dyDescent="0.35">
      <c r="B86" s="283"/>
      <c r="C86" s="798"/>
      <c r="D86" s="798"/>
      <c r="E86" s="282"/>
      <c r="F86" s="798"/>
      <c r="G86" s="798"/>
      <c r="H86" s="798"/>
      <c r="I86" s="282"/>
      <c r="J86" s="806"/>
      <c r="K86" s="799"/>
    </row>
    <row r="87" spans="2:11" ht="9" customHeight="1" x14ac:dyDescent="0.25">
      <c r="B87" s="277"/>
      <c r="G87" s="288"/>
      <c r="J87" s="289"/>
      <c r="K87" s="278"/>
    </row>
    <row r="88" spans="2:11" ht="10.5" customHeight="1" x14ac:dyDescent="0.25">
      <c r="B88" s="277"/>
      <c r="G88" s="288"/>
      <c r="K88" s="278"/>
    </row>
    <row r="89" spans="2:11" ht="15" customHeight="1" x14ac:dyDescent="0.25">
      <c r="B89" s="277"/>
      <c r="G89" s="290"/>
      <c r="H89" s="290"/>
      <c r="I89" s="290"/>
      <c r="K89" s="278"/>
    </row>
    <row r="90" spans="2:11" ht="15" customHeight="1" x14ac:dyDescent="0.25">
      <c r="B90" s="277"/>
      <c r="G90" s="291"/>
      <c r="K90" s="278"/>
    </row>
    <row r="91" spans="2:11" x14ac:dyDescent="0.25">
      <c r="B91" s="277"/>
      <c r="G91" s="807">
        <f ca="1">G68</f>
        <v>45168.652233796296</v>
      </c>
      <c r="H91" s="807"/>
      <c r="I91" s="807"/>
      <c r="J91" s="807"/>
      <c r="K91" s="808"/>
    </row>
    <row r="92" spans="2:11" x14ac:dyDescent="0.25">
      <c r="B92" s="292"/>
      <c r="C92" s="293"/>
      <c r="D92" s="293"/>
      <c r="E92" s="293"/>
      <c r="F92" s="293"/>
      <c r="G92" s="293"/>
      <c r="H92" s="293"/>
      <c r="I92" s="293"/>
      <c r="J92" s="293"/>
      <c r="K92" s="294"/>
    </row>
    <row r="94" spans="2:11" x14ac:dyDescent="0.25">
      <c r="B94" s="271"/>
      <c r="C94" s="272"/>
      <c r="D94" s="272"/>
      <c r="E94" s="272"/>
      <c r="F94" s="272"/>
      <c r="G94" s="272"/>
      <c r="H94" s="272"/>
      <c r="I94" s="272"/>
      <c r="J94" s="272"/>
      <c r="K94" s="273"/>
    </row>
    <row r="95" spans="2:11" ht="15.75" x14ac:dyDescent="0.25">
      <c r="B95" s="277"/>
      <c r="G95" s="789" t="s">
        <v>976</v>
      </c>
      <c r="H95" s="790"/>
      <c r="I95" s="790"/>
      <c r="J95" s="791"/>
      <c r="K95" s="278"/>
    </row>
    <row r="96" spans="2:11" x14ac:dyDescent="0.25">
      <c r="B96" s="277"/>
      <c r="G96" s="792">
        <f>G73+1</f>
        <v>5</v>
      </c>
      <c r="H96" s="793"/>
      <c r="I96" s="793"/>
      <c r="J96" s="794"/>
      <c r="K96" s="278"/>
    </row>
    <row r="97" spans="2:11" x14ac:dyDescent="0.25">
      <c r="B97" s="277"/>
      <c r="G97" s="792"/>
      <c r="H97" s="793"/>
      <c r="I97" s="793"/>
      <c r="J97" s="794"/>
      <c r="K97" s="278"/>
    </row>
    <row r="98" spans="2:11" x14ac:dyDescent="0.25">
      <c r="B98" s="277"/>
      <c r="G98" s="792"/>
      <c r="H98" s="793"/>
      <c r="I98" s="793"/>
      <c r="J98" s="794"/>
      <c r="K98" s="278"/>
    </row>
    <row r="99" spans="2:11" x14ac:dyDescent="0.25">
      <c r="B99" s="277"/>
      <c r="G99" s="795"/>
      <c r="H99" s="796"/>
      <c r="I99" s="796"/>
      <c r="J99" s="797"/>
      <c r="K99" s="278"/>
    </row>
    <row r="100" spans="2:11" ht="31.5" x14ac:dyDescent="0.25">
      <c r="B100" s="277"/>
      <c r="G100" s="280"/>
      <c r="H100" s="280"/>
      <c r="I100" s="280"/>
      <c r="J100" s="280"/>
      <c r="K100" s="278"/>
    </row>
    <row r="101" spans="2:11" ht="21" x14ac:dyDescent="0.35">
      <c r="B101" s="283"/>
      <c r="C101" s="798" t="s">
        <v>977</v>
      </c>
      <c r="D101" s="798"/>
      <c r="E101" s="282"/>
      <c r="F101" s="798" t="s">
        <v>978</v>
      </c>
      <c r="G101" s="798"/>
      <c r="H101" s="798"/>
      <c r="I101" s="282"/>
      <c r="J101" s="798" t="s">
        <v>979</v>
      </c>
      <c r="K101" s="799"/>
    </row>
    <row r="102" spans="2:11" x14ac:dyDescent="0.25">
      <c r="B102" s="284"/>
      <c r="C102" s="800"/>
      <c r="D102" s="800"/>
      <c r="E102" s="285"/>
      <c r="K102" s="278"/>
    </row>
    <row r="103" spans="2:11" ht="21" x14ac:dyDescent="0.35">
      <c r="B103" s="286"/>
      <c r="C103" s="803" t="str">
        <f>VLOOKUP(G96,M:P,2,FALSE)</f>
        <v>LB66L2W172R1Z55</v>
      </c>
      <c r="D103" s="804"/>
      <c r="E103" s="282"/>
      <c r="F103" s="803" t="str">
        <f>VLOOKUP(G96,M:P,3,FALSE)</f>
        <v>426PLUSMF</v>
      </c>
      <c r="G103" s="804"/>
      <c r="H103" s="804"/>
      <c r="I103" s="282"/>
      <c r="J103" s="803">
        <f>VLOOKUP(G96,M:P,4,FALSE)</f>
        <v>63</v>
      </c>
      <c r="K103" s="805"/>
    </row>
    <row r="104" spans="2:11" ht="21" x14ac:dyDescent="0.35">
      <c r="B104" s="287"/>
      <c r="C104" s="801"/>
      <c r="D104" s="801"/>
      <c r="E104" s="282"/>
      <c r="F104" s="801"/>
      <c r="G104" s="801"/>
      <c r="H104" s="801"/>
      <c r="I104" s="282"/>
      <c r="J104" s="801"/>
      <c r="K104" s="802"/>
    </row>
    <row r="105" spans="2:11" ht="21" x14ac:dyDescent="0.35">
      <c r="B105" s="287"/>
      <c r="C105" s="801"/>
      <c r="D105" s="801"/>
      <c r="E105" s="282"/>
      <c r="F105" s="801"/>
      <c r="G105" s="801"/>
      <c r="H105" s="801"/>
      <c r="I105" s="282"/>
      <c r="J105" s="801"/>
      <c r="K105" s="802"/>
    </row>
    <row r="106" spans="2:11" ht="21" x14ac:dyDescent="0.35">
      <c r="B106" s="287"/>
      <c r="C106" s="801"/>
      <c r="D106" s="801"/>
      <c r="E106" s="282"/>
      <c r="F106" s="801"/>
      <c r="G106" s="801"/>
      <c r="H106" s="801"/>
      <c r="I106" s="282"/>
      <c r="J106" s="801"/>
      <c r="K106" s="802"/>
    </row>
    <row r="107" spans="2:11" ht="21" x14ac:dyDescent="0.35">
      <c r="B107" s="287"/>
      <c r="C107" s="801"/>
      <c r="D107" s="801"/>
      <c r="E107" s="282"/>
      <c r="F107" s="801"/>
      <c r="G107" s="801"/>
      <c r="H107" s="801"/>
      <c r="I107" s="282"/>
      <c r="J107" s="801"/>
      <c r="K107" s="802"/>
    </row>
    <row r="108" spans="2:11" ht="21" x14ac:dyDescent="0.35">
      <c r="B108" s="287"/>
      <c r="C108" s="804"/>
      <c r="D108" s="804"/>
      <c r="E108" s="282"/>
      <c r="F108" s="801"/>
      <c r="G108" s="801"/>
      <c r="H108" s="801"/>
      <c r="I108" s="282"/>
      <c r="J108" s="801"/>
      <c r="K108" s="802"/>
    </row>
    <row r="109" spans="2:11" ht="1.5" customHeight="1" x14ac:dyDescent="0.35">
      <c r="B109" s="283"/>
      <c r="C109" s="798"/>
      <c r="D109" s="798"/>
      <c r="E109" s="282"/>
      <c r="F109" s="798"/>
      <c r="G109" s="798"/>
      <c r="H109" s="798"/>
      <c r="I109" s="282"/>
      <c r="J109" s="806"/>
      <c r="K109" s="799"/>
    </row>
    <row r="110" spans="2:11" ht="15" customHeight="1" x14ac:dyDescent="0.25">
      <c r="B110" s="277"/>
      <c r="G110" s="288"/>
      <c r="J110" s="289"/>
      <c r="K110" s="278"/>
    </row>
    <row r="111" spans="2:11" ht="15" customHeight="1" x14ac:dyDescent="0.25">
      <c r="B111" s="277"/>
      <c r="G111" s="288"/>
      <c r="K111" s="278"/>
    </row>
    <row r="112" spans="2:11" ht="15" hidden="1" customHeight="1" x14ac:dyDescent="0.25">
      <c r="B112" s="277"/>
      <c r="G112" s="290"/>
      <c r="H112" s="290"/>
      <c r="I112" s="290"/>
      <c r="K112" s="278"/>
    </row>
    <row r="113" spans="2:11" ht="15" customHeight="1" x14ac:dyDescent="0.25">
      <c r="B113" s="277"/>
      <c r="G113" s="291"/>
      <c r="K113" s="278"/>
    </row>
    <row r="114" spans="2:11" x14ac:dyDescent="0.25">
      <c r="B114" s="277"/>
      <c r="G114" s="807">
        <f ca="1">G91</f>
        <v>45168.652233796296</v>
      </c>
      <c r="H114" s="807"/>
      <c r="I114" s="807"/>
      <c r="J114" s="807"/>
      <c r="K114" s="808"/>
    </row>
    <row r="115" spans="2:11" x14ac:dyDescent="0.25">
      <c r="B115" s="292"/>
      <c r="C115" s="293"/>
      <c r="D115" s="293"/>
      <c r="E115" s="293"/>
      <c r="F115" s="293"/>
      <c r="G115" s="293"/>
      <c r="H115" s="293"/>
      <c r="I115" s="293"/>
      <c r="J115" s="293"/>
      <c r="K115" s="294"/>
    </row>
    <row r="117" spans="2:11" x14ac:dyDescent="0.25">
      <c r="B117" s="271"/>
      <c r="C117" s="272"/>
      <c r="D117" s="272"/>
      <c r="E117" s="272"/>
      <c r="F117" s="272"/>
      <c r="G117" s="272"/>
      <c r="H117" s="272"/>
      <c r="I117" s="272"/>
      <c r="J117" s="272"/>
      <c r="K117" s="273"/>
    </row>
    <row r="118" spans="2:11" ht="15.75" x14ac:dyDescent="0.25">
      <c r="B118" s="277"/>
      <c r="G118" s="789" t="s">
        <v>976</v>
      </c>
      <c r="H118" s="790"/>
      <c r="I118" s="790"/>
      <c r="J118" s="791"/>
      <c r="K118" s="278"/>
    </row>
    <row r="119" spans="2:11" x14ac:dyDescent="0.25">
      <c r="B119" s="277"/>
      <c r="G119" s="792">
        <f>G96+1</f>
        <v>6</v>
      </c>
      <c r="H119" s="793"/>
      <c r="I119" s="793"/>
      <c r="J119" s="794"/>
      <c r="K119" s="278"/>
    </row>
    <row r="120" spans="2:11" x14ac:dyDescent="0.25">
      <c r="B120" s="277"/>
      <c r="G120" s="792"/>
      <c r="H120" s="793"/>
      <c r="I120" s="793"/>
      <c r="J120" s="794"/>
      <c r="K120" s="278"/>
    </row>
    <row r="121" spans="2:11" x14ac:dyDescent="0.25">
      <c r="B121" s="277"/>
      <c r="G121" s="792"/>
      <c r="H121" s="793"/>
      <c r="I121" s="793"/>
      <c r="J121" s="794"/>
      <c r="K121" s="278"/>
    </row>
    <row r="122" spans="2:11" x14ac:dyDescent="0.25">
      <c r="B122" s="277"/>
      <c r="G122" s="795"/>
      <c r="H122" s="796"/>
      <c r="I122" s="796"/>
      <c r="J122" s="797"/>
      <c r="K122" s="278"/>
    </row>
    <row r="123" spans="2:11" ht="31.5" x14ac:dyDescent="0.25">
      <c r="B123" s="277"/>
      <c r="G123" s="280"/>
      <c r="H123" s="280"/>
      <c r="I123" s="280"/>
      <c r="J123" s="280"/>
      <c r="K123" s="278"/>
    </row>
    <row r="124" spans="2:11" ht="21" x14ac:dyDescent="0.35">
      <c r="B124" s="283"/>
      <c r="C124" s="798" t="s">
        <v>977</v>
      </c>
      <c r="D124" s="798"/>
      <c r="E124" s="282"/>
      <c r="F124" s="798" t="s">
        <v>978</v>
      </c>
      <c r="G124" s="798"/>
      <c r="H124" s="798"/>
      <c r="I124" s="282"/>
      <c r="J124" s="798" t="s">
        <v>979</v>
      </c>
      <c r="K124" s="799"/>
    </row>
    <row r="125" spans="2:11" x14ac:dyDescent="0.25">
      <c r="B125" s="284"/>
      <c r="C125" s="800"/>
      <c r="D125" s="800"/>
      <c r="E125" s="285"/>
      <c r="K125" s="278"/>
    </row>
    <row r="126" spans="2:11" ht="21" x14ac:dyDescent="0.35">
      <c r="B126" s="286"/>
      <c r="C126" s="803" t="str">
        <f>VLOOKUP(G119,M:P,2,FALSE)</f>
        <v>LB66L2W172R1Z55</v>
      </c>
      <c r="D126" s="804"/>
      <c r="E126" s="282"/>
      <c r="F126" s="803" t="str">
        <f>VLOOKUP(G119,M:P,3,FALSE)</f>
        <v>426PLUSMF</v>
      </c>
      <c r="G126" s="804"/>
      <c r="H126" s="804"/>
      <c r="I126" s="282"/>
      <c r="J126" s="803">
        <f>VLOOKUP(G119,M:P,4,FALSE)</f>
        <v>63</v>
      </c>
      <c r="K126" s="805"/>
    </row>
    <row r="127" spans="2:11" ht="21" x14ac:dyDescent="0.35">
      <c r="B127" s="287"/>
      <c r="C127" s="801"/>
      <c r="D127" s="801"/>
      <c r="E127" s="282"/>
      <c r="F127" s="801"/>
      <c r="G127" s="801"/>
      <c r="H127" s="801"/>
      <c r="I127" s="282"/>
      <c r="J127" s="801"/>
      <c r="K127" s="802"/>
    </row>
    <row r="128" spans="2:11" ht="21" x14ac:dyDescent="0.35">
      <c r="B128" s="287"/>
      <c r="C128" s="801"/>
      <c r="D128" s="801"/>
      <c r="E128" s="282"/>
      <c r="F128" s="801"/>
      <c r="G128" s="801"/>
      <c r="H128" s="801"/>
      <c r="I128" s="282"/>
      <c r="J128" s="801"/>
      <c r="K128" s="802"/>
    </row>
    <row r="129" spans="2:11" ht="21" x14ac:dyDescent="0.35">
      <c r="B129" s="287"/>
      <c r="C129" s="801"/>
      <c r="D129" s="801"/>
      <c r="E129" s="282"/>
      <c r="F129" s="801"/>
      <c r="G129" s="801"/>
      <c r="H129" s="801"/>
      <c r="I129" s="282"/>
      <c r="J129" s="801"/>
      <c r="K129" s="802"/>
    </row>
    <row r="130" spans="2:11" ht="21" x14ac:dyDescent="0.35">
      <c r="B130" s="287"/>
      <c r="C130" s="801"/>
      <c r="D130" s="801"/>
      <c r="E130" s="282"/>
      <c r="F130" s="801"/>
      <c r="G130" s="801"/>
      <c r="H130" s="801"/>
      <c r="I130" s="282"/>
      <c r="J130" s="801"/>
      <c r="K130" s="802"/>
    </row>
    <row r="131" spans="2:11" ht="21" x14ac:dyDescent="0.35">
      <c r="B131" s="287"/>
      <c r="C131" s="804"/>
      <c r="D131" s="804"/>
      <c r="E131" s="282"/>
      <c r="F131" s="801"/>
      <c r="G131" s="801"/>
      <c r="H131" s="801"/>
      <c r="I131" s="282"/>
      <c r="J131" s="801"/>
      <c r="K131" s="802"/>
    </row>
    <row r="132" spans="2:11" ht="21" hidden="1" x14ac:dyDescent="0.35">
      <c r="B132" s="283"/>
      <c r="C132" s="798"/>
      <c r="D132" s="798"/>
      <c r="E132" s="282"/>
      <c r="F132" s="798"/>
      <c r="G132" s="798"/>
      <c r="H132" s="798"/>
      <c r="I132" s="282"/>
      <c r="J132" s="806"/>
      <c r="K132" s="799"/>
    </row>
    <row r="133" spans="2:11" ht="15" customHeight="1" x14ac:dyDescent="0.25">
      <c r="B133" s="277"/>
      <c r="G133" s="288"/>
      <c r="J133" s="289"/>
      <c r="K133" s="278"/>
    </row>
    <row r="134" spans="2:11" ht="15" hidden="1" customHeight="1" x14ac:dyDescent="0.25">
      <c r="B134" s="277"/>
      <c r="G134" s="288"/>
      <c r="K134" s="278"/>
    </row>
    <row r="135" spans="2:11" ht="7.5" hidden="1" customHeight="1" x14ac:dyDescent="0.25">
      <c r="B135" s="277"/>
      <c r="G135" s="290"/>
      <c r="H135" s="290"/>
      <c r="I135" s="290"/>
      <c r="K135" s="278"/>
    </row>
    <row r="136" spans="2:11" ht="15" customHeight="1" x14ac:dyDescent="0.25">
      <c r="B136" s="277"/>
      <c r="G136" s="291"/>
      <c r="K136" s="278"/>
    </row>
    <row r="137" spans="2:11" x14ac:dyDescent="0.25">
      <c r="B137" s="277"/>
      <c r="G137" s="807">
        <f ca="1">G114</f>
        <v>45168.652233796296</v>
      </c>
      <c r="H137" s="807"/>
      <c r="I137" s="807"/>
      <c r="J137" s="807"/>
      <c r="K137" s="808"/>
    </row>
    <row r="138" spans="2:11" x14ac:dyDescent="0.25">
      <c r="B138" s="292"/>
      <c r="C138" s="293"/>
      <c r="D138" s="293"/>
      <c r="E138" s="293"/>
      <c r="F138" s="293"/>
      <c r="G138" s="293"/>
      <c r="H138" s="293"/>
      <c r="I138" s="293"/>
      <c r="J138" s="293"/>
      <c r="K138" s="294"/>
    </row>
    <row r="140" spans="2:11" x14ac:dyDescent="0.25">
      <c r="B140" s="271"/>
      <c r="C140" s="272"/>
      <c r="D140" s="272"/>
      <c r="E140" s="272"/>
      <c r="F140" s="272"/>
      <c r="G140" s="272"/>
      <c r="H140" s="272"/>
      <c r="I140" s="272"/>
      <c r="J140" s="272"/>
      <c r="K140" s="273"/>
    </row>
    <row r="141" spans="2:11" ht="15.75" x14ac:dyDescent="0.25">
      <c r="B141" s="277"/>
      <c r="G141" s="789" t="s">
        <v>976</v>
      </c>
      <c r="H141" s="790"/>
      <c r="I141" s="790"/>
      <c r="J141" s="791"/>
      <c r="K141" s="278"/>
    </row>
    <row r="142" spans="2:11" ht="15" customHeight="1" x14ac:dyDescent="0.25">
      <c r="B142" s="277"/>
      <c r="G142" s="792">
        <f>G119+1</f>
        <v>7</v>
      </c>
      <c r="H142" s="793"/>
      <c r="I142" s="793"/>
      <c r="J142" s="794"/>
      <c r="K142" s="278"/>
    </row>
    <row r="143" spans="2:11" ht="15" customHeight="1" x14ac:dyDescent="0.25">
      <c r="B143" s="277"/>
      <c r="G143" s="792"/>
      <c r="H143" s="793"/>
      <c r="I143" s="793"/>
      <c r="J143" s="794"/>
      <c r="K143" s="278"/>
    </row>
    <row r="144" spans="2:11" ht="15" customHeight="1" x14ac:dyDescent="0.25">
      <c r="B144" s="277"/>
      <c r="G144" s="792"/>
      <c r="H144" s="793"/>
      <c r="I144" s="793"/>
      <c r="J144" s="794"/>
      <c r="K144" s="278"/>
    </row>
    <row r="145" spans="2:11" ht="15" customHeight="1" x14ac:dyDescent="0.25">
      <c r="B145" s="277"/>
      <c r="G145" s="795"/>
      <c r="H145" s="796"/>
      <c r="I145" s="796"/>
      <c r="J145" s="797"/>
      <c r="K145" s="278"/>
    </row>
    <row r="146" spans="2:11" ht="31.5" x14ac:dyDescent="0.25">
      <c r="B146" s="277"/>
      <c r="G146" s="280"/>
      <c r="H146" s="280"/>
      <c r="I146" s="280"/>
      <c r="J146" s="280"/>
      <c r="K146" s="278"/>
    </row>
    <row r="147" spans="2:11" ht="21" x14ac:dyDescent="0.35">
      <c r="B147" s="283"/>
      <c r="C147" s="798" t="s">
        <v>977</v>
      </c>
      <c r="D147" s="798"/>
      <c r="E147" s="282"/>
      <c r="F147" s="798" t="s">
        <v>978</v>
      </c>
      <c r="G147" s="798"/>
      <c r="H147" s="798"/>
      <c r="I147" s="282"/>
      <c r="J147" s="798" t="s">
        <v>979</v>
      </c>
      <c r="K147" s="799"/>
    </row>
    <row r="148" spans="2:11" x14ac:dyDescent="0.25">
      <c r="B148" s="284"/>
      <c r="C148" s="800"/>
      <c r="D148" s="800"/>
      <c r="E148" s="285"/>
      <c r="K148" s="278"/>
    </row>
    <row r="149" spans="2:11" ht="21" x14ac:dyDescent="0.35">
      <c r="B149" s="286"/>
      <c r="C149" s="803" t="str">
        <f>VLOOKUP(G142,M:P,2,FALSE)</f>
        <v>LB66L2W172R1Z55</v>
      </c>
      <c r="D149" s="804"/>
      <c r="E149" s="282"/>
      <c r="F149" s="803" t="str">
        <f>VLOOKUP(G142,M:P,3,FALSE)</f>
        <v>426PLUSMF</v>
      </c>
      <c r="G149" s="804"/>
      <c r="H149" s="804"/>
      <c r="I149" s="282"/>
      <c r="J149" s="803">
        <f>VLOOKUP(G142,M:P,4,FALSE)</f>
        <v>63</v>
      </c>
      <c r="K149" s="805"/>
    </row>
    <row r="150" spans="2:11" ht="21" x14ac:dyDescent="0.35">
      <c r="B150" s="287"/>
      <c r="C150" s="801"/>
      <c r="D150" s="801"/>
      <c r="E150" s="282"/>
      <c r="F150" s="801"/>
      <c r="G150" s="801"/>
      <c r="H150" s="801"/>
      <c r="I150" s="282"/>
      <c r="J150" s="801"/>
      <c r="K150" s="802"/>
    </row>
    <row r="151" spans="2:11" ht="21" x14ac:dyDescent="0.35">
      <c r="B151" s="287"/>
      <c r="C151" s="801"/>
      <c r="D151" s="801"/>
      <c r="E151" s="282"/>
      <c r="F151" s="801"/>
      <c r="G151" s="801"/>
      <c r="H151" s="801"/>
      <c r="I151" s="282"/>
      <c r="J151" s="801"/>
      <c r="K151" s="802"/>
    </row>
    <row r="152" spans="2:11" ht="21" x14ac:dyDescent="0.35">
      <c r="B152" s="287"/>
      <c r="C152" s="801"/>
      <c r="D152" s="801"/>
      <c r="E152" s="282"/>
      <c r="F152" s="801"/>
      <c r="G152" s="801"/>
      <c r="H152" s="801"/>
      <c r="I152" s="282"/>
      <c r="J152" s="801"/>
      <c r="K152" s="802"/>
    </row>
    <row r="153" spans="2:11" ht="21" x14ac:dyDescent="0.35">
      <c r="B153" s="287"/>
      <c r="C153" s="801"/>
      <c r="D153" s="801"/>
      <c r="E153" s="282"/>
      <c r="F153" s="801"/>
      <c r="G153" s="801"/>
      <c r="H153" s="801"/>
      <c r="I153" s="282"/>
      <c r="J153" s="801"/>
      <c r="K153" s="802"/>
    </row>
    <row r="154" spans="2:11" ht="21" x14ac:dyDescent="0.35">
      <c r="B154" s="287"/>
      <c r="C154" s="804"/>
      <c r="D154" s="804"/>
      <c r="E154" s="282"/>
      <c r="F154" s="801"/>
      <c r="G154" s="801"/>
      <c r="H154" s="801"/>
      <c r="I154" s="282"/>
      <c r="J154" s="801"/>
      <c r="K154" s="802"/>
    </row>
    <row r="155" spans="2:11" ht="21" hidden="1" x14ac:dyDescent="0.35">
      <c r="B155" s="283"/>
      <c r="C155" s="798"/>
      <c r="D155" s="798"/>
      <c r="E155" s="282"/>
      <c r="F155" s="798"/>
      <c r="G155" s="798"/>
      <c r="H155" s="798"/>
      <c r="I155" s="282"/>
      <c r="J155" s="806"/>
      <c r="K155" s="799"/>
    </row>
    <row r="156" spans="2:11" ht="15" hidden="1" customHeight="1" x14ac:dyDescent="0.25">
      <c r="B156" s="277"/>
      <c r="G156" s="288"/>
      <c r="J156" s="289"/>
      <c r="K156" s="278"/>
    </row>
    <row r="157" spans="2:11" ht="15" customHeight="1" x14ac:dyDescent="0.25">
      <c r="B157" s="277"/>
      <c r="G157" s="288"/>
      <c r="K157" s="278"/>
    </row>
    <row r="158" spans="2:11" ht="15" customHeight="1" x14ac:dyDescent="0.25">
      <c r="B158" s="277"/>
      <c r="G158" s="290"/>
      <c r="H158" s="290"/>
      <c r="I158" s="290"/>
      <c r="K158" s="278"/>
    </row>
    <row r="159" spans="2:11" ht="15" customHeight="1" x14ac:dyDescent="0.25">
      <c r="B159" s="277"/>
      <c r="G159" s="291"/>
      <c r="K159" s="278"/>
    </row>
    <row r="160" spans="2:11" x14ac:dyDescent="0.25">
      <c r="B160" s="277"/>
      <c r="G160" s="807">
        <f ca="1">G137</f>
        <v>45168.652233796296</v>
      </c>
      <c r="H160" s="807"/>
      <c r="I160" s="807"/>
      <c r="J160" s="807"/>
      <c r="K160" s="808"/>
    </row>
    <row r="161" spans="2:11" x14ac:dyDescent="0.25">
      <c r="B161" s="292"/>
      <c r="C161" s="293"/>
      <c r="D161" s="293"/>
      <c r="E161" s="293"/>
      <c r="F161" s="293"/>
      <c r="G161" s="293"/>
      <c r="H161" s="293"/>
      <c r="I161" s="293"/>
      <c r="J161" s="293"/>
      <c r="K161" s="294"/>
    </row>
    <row r="163" spans="2:11" x14ac:dyDescent="0.25">
      <c r="B163" s="271"/>
      <c r="C163" s="272"/>
      <c r="D163" s="272"/>
      <c r="E163" s="272"/>
      <c r="F163" s="272"/>
      <c r="G163" s="272"/>
      <c r="H163" s="272"/>
      <c r="I163" s="272"/>
      <c r="J163" s="272"/>
      <c r="K163" s="273"/>
    </row>
    <row r="164" spans="2:11" ht="15.75" x14ac:dyDescent="0.25">
      <c r="B164" s="277"/>
      <c r="G164" s="789" t="s">
        <v>976</v>
      </c>
      <c r="H164" s="790"/>
      <c r="I164" s="790"/>
      <c r="J164" s="791"/>
      <c r="K164" s="278"/>
    </row>
    <row r="165" spans="2:11" ht="15" customHeight="1" x14ac:dyDescent="0.25">
      <c r="B165" s="277"/>
      <c r="G165" s="792">
        <f>G142+1</f>
        <v>8</v>
      </c>
      <c r="H165" s="793"/>
      <c r="I165" s="793"/>
      <c r="J165" s="794"/>
      <c r="K165" s="278"/>
    </row>
    <row r="166" spans="2:11" ht="15" customHeight="1" x14ac:dyDescent="0.25">
      <c r="B166" s="277"/>
      <c r="G166" s="792"/>
      <c r="H166" s="793"/>
      <c r="I166" s="793"/>
      <c r="J166" s="794"/>
      <c r="K166" s="278"/>
    </row>
    <row r="167" spans="2:11" ht="15" customHeight="1" x14ac:dyDescent="0.25">
      <c r="B167" s="277"/>
      <c r="G167" s="792"/>
      <c r="H167" s="793"/>
      <c r="I167" s="793"/>
      <c r="J167" s="794"/>
      <c r="K167" s="278"/>
    </row>
    <row r="168" spans="2:11" ht="15" customHeight="1" x14ac:dyDescent="0.25">
      <c r="B168" s="277"/>
      <c r="G168" s="795"/>
      <c r="H168" s="796"/>
      <c r="I168" s="796"/>
      <c r="J168" s="797"/>
      <c r="K168" s="278"/>
    </row>
    <row r="169" spans="2:11" ht="31.5" x14ac:dyDescent="0.25">
      <c r="B169" s="277"/>
      <c r="G169" s="280"/>
      <c r="H169" s="280"/>
      <c r="I169" s="280"/>
      <c r="J169" s="280"/>
      <c r="K169" s="278"/>
    </row>
    <row r="170" spans="2:11" ht="21" x14ac:dyDescent="0.35">
      <c r="B170" s="283"/>
      <c r="C170" s="798" t="s">
        <v>977</v>
      </c>
      <c r="D170" s="798"/>
      <c r="E170" s="282"/>
      <c r="F170" s="798" t="s">
        <v>978</v>
      </c>
      <c r="G170" s="798"/>
      <c r="H170" s="798"/>
      <c r="I170" s="282"/>
      <c r="J170" s="798" t="s">
        <v>979</v>
      </c>
      <c r="K170" s="799"/>
    </row>
    <row r="171" spans="2:11" x14ac:dyDescent="0.25">
      <c r="B171" s="284"/>
      <c r="C171" s="800"/>
      <c r="D171" s="800"/>
      <c r="E171" s="285"/>
      <c r="K171" s="278"/>
    </row>
    <row r="172" spans="2:11" ht="21" x14ac:dyDescent="0.35">
      <c r="B172" s="286"/>
      <c r="C172" s="803" t="str">
        <f>VLOOKUP(G165,M:P,2,FALSE)</f>
        <v>LB66L2W172R1Z55</v>
      </c>
      <c r="D172" s="804"/>
      <c r="E172" s="282"/>
      <c r="F172" s="803" t="str">
        <f>VLOOKUP(G165,M:P,3,FALSE)</f>
        <v>426PLUSMF</v>
      </c>
      <c r="G172" s="804"/>
      <c r="H172" s="804"/>
      <c r="I172" s="282"/>
      <c r="J172" s="803">
        <f>VLOOKUP(G165,M:P,4,FALSE)</f>
        <v>63</v>
      </c>
      <c r="K172" s="805"/>
    </row>
    <row r="173" spans="2:11" ht="21" x14ac:dyDescent="0.35">
      <c r="B173" s="287"/>
      <c r="C173" s="801"/>
      <c r="D173" s="801"/>
      <c r="E173" s="282"/>
      <c r="F173" s="801"/>
      <c r="G173" s="801"/>
      <c r="H173" s="801"/>
      <c r="I173" s="282"/>
      <c r="J173" s="801"/>
      <c r="K173" s="802"/>
    </row>
    <row r="174" spans="2:11" ht="21" x14ac:dyDescent="0.35">
      <c r="B174" s="287"/>
      <c r="C174" s="801"/>
      <c r="D174" s="801"/>
      <c r="E174" s="282"/>
      <c r="F174" s="801"/>
      <c r="G174" s="801"/>
      <c r="H174" s="801"/>
      <c r="I174" s="282"/>
      <c r="J174" s="801"/>
      <c r="K174" s="802"/>
    </row>
    <row r="175" spans="2:11" ht="21" x14ac:dyDescent="0.35">
      <c r="B175" s="287"/>
      <c r="C175" s="801"/>
      <c r="D175" s="801"/>
      <c r="E175" s="282"/>
      <c r="F175" s="801"/>
      <c r="G175" s="801"/>
      <c r="H175" s="801"/>
      <c r="I175" s="282"/>
      <c r="J175" s="801"/>
      <c r="K175" s="802"/>
    </row>
    <row r="176" spans="2:11" ht="21" x14ac:dyDescent="0.35">
      <c r="B176" s="287"/>
      <c r="C176" s="801"/>
      <c r="D176" s="801"/>
      <c r="E176" s="282"/>
      <c r="F176" s="801"/>
      <c r="G176" s="801"/>
      <c r="H176" s="801"/>
      <c r="I176" s="282"/>
      <c r="J176" s="801"/>
      <c r="K176" s="802"/>
    </row>
    <row r="177" spans="2:11" ht="21" x14ac:dyDescent="0.35">
      <c r="B177" s="287"/>
      <c r="C177" s="804"/>
      <c r="D177" s="804"/>
      <c r="E177" s="282"/>
      <c r="F177" s="801"/>
      <c r="G177" s="801"/>
      <c r="H177" s="801"/>
      <c r="I177" s="282"/>
      <c r="J177" s="801"/>
      <c r="K177" s="802"/>
    </row>
    <row r="178" spans="2:11" ht="21" hidden="1" x14ac:dyDescent="0.35">
      <c r="B178" s="283"/>
      <c r="C178" s="798"/>
      <c r="D178" s="798"/>
      <c r="E178" s="282"/>
      <c r="F178" s="798"/>
      <c r="G178" s="798"/>
      <c r="H178" s="798"/>
      <c r="I178" s="282"/>
      <c r="J178" s="806"/>
      <c r="K178" s="799"/>
    </row>
    <row r="179" spans="2:11" ht="15" hidden="1" customHeight="1" x14ac:dyDescent="0.25">
      <c r="B179" s="277"/>
      <c r="G179" s="288"/>
      <c r="J179" s="289"/>
      <c r="K179" s="278"/>
    </row>
    <row r="180" spans="2:11" ht="22.5" customHeight="1" x14ac:dyDescent="0.25">
      <c r="B180" s="277"/>
      <c r="G180" s="288"/>
      <c r="K180" s="278"/>
    </row>
    <row r="181" spans="2:11" ht="15" customHeight="1" x14ac:dyDescent="0.25">
      <c r="B181" s="277"/>
      <c r="G181" s="290"/>
      <c r="H181" s="290"/>
      <c r="I181" s="290"/>
      <c r="K181" s="278"/>
    </row>
    <row r="182" spans="2:11" ht="15" customHeight="1" x14ac:dyDescent="0.25">
      <c r="B182" s="277"/>
      <c r="G182" s="291"/>
      <c r="K182" s="278"/>
    </row>
    <row r="183" spans="2:11" x14ac:dyDescent="0.25">
      <c r="B183" s="277"/>
      <c r="G183" s="807">
        <f ca="1">G160</f>
        <v>45168.652233796296</v>
      </c>
      <c r="H183" s="807"/>
      <c r="I183" s="807"/>
      <c r="J183" s="807"/>
      <c r="K183" s="808"/>
    </row>
    <row r="184" spans="2:11" x14ac:dyDescent="0.25">
      <c r="B184" s="292"/>
      <c r="C184" s="293"/>
      <c r="D184" s="293"/>
      <c r="E184" s="293"/>
      <c r="F184" s="293"/>
      <c r="G184" s="293"/>
      <c r="H184" s="293"/>
      <c r="I184" s="293"/>
      <c r="J184" s="293"/>
      <c r="K184" s="294"/>
    </row>
    <row r="186" spans="2:11" x14ac:dyDescent="0.25">
      <c r="B186" s="271"/>
      <c r="C186" s="272"/>
      <c r="D186" s="272"/>
      <c r="E186" s="272"/>
      <c r="F186" s="272"/>
      <c r="G186" s="272"/>
      <c r="H186" s="272"/>
      <c r="I186" s="272"/>
      <c r="J186" s="272"/>
      <c r="K186" s="273"/>
    </row>
    <row r="187" spans="2:11" ht="15.75" x14ac:dyDescent="0.25">
      <c r="B187" s="277"/>
      <c r="G187" s="789" t="s">
        <v>976</v>
      </c>
      <c r="H187" s="790"/>
      <c r="I187" s="790"/>
      <c r="J187" s="791"/>
      <c r="K187" s="278"/>
    </row>
    <row r="188" spans="2:11" ht="15" customHeight="1" x14ac:dyDescent="0.25">
      <c r="B188" s="277"/>
      <c r="G188" s="792">
        <f>G165+1</f>
        <v>9</v>
      </c>
      <c r="H188" s="793"/>
      <c r="I188" s="793"/>
      <c r="J188" s="794"/>
      <c r="K188" s="278"/>
    </row>
    <row r="189" spans="2:11" ht="15" customHeight="1" x14ac:dyDescent="0.25">
      <c r="B189" s="277"/>
      <c r="G189" s="792"/>
      <c r="H189" s="793"/>
      <c r="I189" s="793"/>
      <c r="J189" s="794"/>
      <c r="K189" s="278"/>
    </row>
    <row r="190" spans="2:11" ht="15" customHeight="1" x14ac:dyDescent="0.25">
      <c r="B190" s="277"/>
      <c r="G190" s="792"/>
      <c r="H190" s="793"/>
      <c r="I190" s="793"/>
      <c r="J190" s="794"/>
      <c r="K190" s="278"/>
    </row>
    <row r="191" spans="2:11" ht="15" customHeight="1" x14ac:dyDescent="0.25">
      <c r="B191" s="277"/>
      <c r="G191" s="795"/>
      <c r="H191" s="796"/>
      <c r="I191" s="796"/>
      <c r="J191" s="797"/>
      <c r="K191" s="278"/>
    </row>
    <row r="192" spans="2:11" ht="31.5" x14ac:dyDescent="0.25">
      <c r="B192" s="277"/>
      <c r="G192" s="280"/>
      <c r="H192" s="280"/>
      <c r="I192" s="280"/>
      <c r="J192" s="280"/>
      <c r="K192" s="278"/>
    </row>
    <row r="193" spans="2:11" ht="21" x14ac:dyDescent="0.35">
      <c r="B193" s="283"/>
      <c r="C193" s="798" t="s">
        <v>977</v>
      </c>
      <c r="D193" s="798"/>
      <c r="E193" s="282"/>
      <c r="F193" s="798" t="s">
        <v>978</v>
      </c>
      <c r="G193" s="798"/>
      <c r="H193" s="798"/>
      <c r="I193" s="282"/>
      <c r="J193" s="798" t="s">
        <v>979</v>
      </c>
      <c r="K193" s="799"/>
    </row>
    <row r="194" spans="2:11" x14ac:dyDescent="0.25">
      <c r="B194" s="284"/>
      <c r="C194" s="800"/>
      <c r="D194" s="800"/>
      <c r="E194" s="285"/>
      <c r="K194" s="278"/>
    </row>
    <row r="195" spans="2:11" ht="21" x14ac:dyDescent="0.35">
      <c r="B195" s="286"/>
      <c r="C195" s="803" t="str">
        <f>VLOOKUP(G188,M:P,2,FALSE)</f>
        <v>LB56B2W172R1Z44</v>
      </c>
      <c r="D195" s="804"/>
      <c r="E195" s="282"/>
      <c r="F195" s="803" t="str">
        <f>VLOOKUP(G188,M:P,3,FALSE)</f>
        <v>600MF</v>
      </c>
      <c r="G195" s="804"/>
      <c r="H195" s="804"/>
      <c r="I195" s="282"/>
      <c r="J195" s="803">
        <f>VLOOKUP(G188,M:P,4,FALSE)</f>
        <v>63</v>
      </c>
      <c r="K195" s="805"/>
    </row>
    <row r="196" spans="2:11" ht="21" x14ac:dyDescent="0.35">
      <c r="B196" s="287"/>
      <c r="C196" s="801"/>
      <c r="D196" s="801"/>
      <c r="E196" s="282"/>
      <c r="F196" s="801"/>
      <c r="G196" s="801"/>
      <c r="H196" s="801"/>
      <c r="I196" s="282"/>
      <c r="J196" s="801"/>
      <c r="K196" s="802"/>
    </row>
    <row r="197" spans="2:11" ht="21" x14ac:dyDescent="0.35">
      <c r="B197" s="287"/>
      <c r="C197" s="801"/>
      <c r="D197" s="801"/>
      <c r="E197" s="282"/>
      <c r="F197" s="801"/>
      <c r="G197" s="801"/>
      <c r="H197" s="801"/>
      <c r="I197" s="282"/>
      <c r="J197" s="801"/>
      <c r="K197" s="802"/>
    </row>
    <row r="198" spans="2:11" ht="21" x14ac:dyDescent="0.35">
      <c r="B198" s="287"/>
      <c r="C198" s="801"/>
      <c r="D198" s="801"/>
      <c r="E198" s="282"/>
      <c r="F198" s="801"/>
      <c r="G198" s="801"/>
      <c r="H198" s="801"/>
      <c r="I198" s="282"/>
      <c r="J198" s="801"/>
      <c r="K198" s="802"/>
    </row>
    <row r="199" spans="2:11" ht="21" x14ac:dyDescent="0.35">
      <c r="B199" s="287"/>
      <c r="C199" s="801"/>
      <c r="D199" s="801"/>
      <c r="E199" s="282"/>
      <c r="F199" s="801"/>
      <c r="G199" s="801"/>
      <c r="H199" s="801"/>
      <c r="I199" s="282"/>
      <c r="J199" s="801"/>
      <c r="K199" s="802"/>
    </row>
    <row r="200" spans="2:11" ht="21" x14ac:dyDescent="0.35">
      <c r="B200" s="287"/>
      <c r="C200" s="804"/>
      <c r="D200" s="804"/>
      <c r="E200" s="282"/>
      <c r="F200" s="801"/>
      <c r="G200" s="801"/>
      <c r="H200" s="801"/>
      <c r="I200" s="282"/>
      <c r="J200" s="801"/>
      <c r="K200" s="802"/>
    </row>
    <row r="201" spans="2:11" ht="21" hidden="1" x14ac:dyDescent="0.35">
      <c r="B201" s="283"/>
      <c r="C201" s="798"/>
      <c r="D201" s="798"/>
      <c r="E201" s="282"/>
      <c r="F201" s="798"/>
      <c r="G201" s="798"/>
      <c r="H201" s="798"/>
      <c r="I201" s="282"/>
      <c r="J201" s="806"/>
      <c r="K201" s="799"/>
    </row>
    <row r="202" spans="2:11" ht="15" hidden="1" customHeight="1" x14ac:dyDescent="0.25">
      <c r="B202" s="277"/>
      <c r="G202" s="288"/>
      <c r="J202" s="289"/>
      <c r="K202" s="278"/>
    </row>
    <row r="203" spans="2:11" ht="15" customHeight="1" x14ac:dyDescent="0.25">
      <c r="B203" s="277"/>
      <c r="G203" s="288"/>
      <c r="K203" s="278"/>
    </row>
    <row r="204" spans="2:11" ht="15" customHeight="1" x14ac:dyDescent="0.25">
      <c r="B204" s="277"/>
      <c r="G204" s="290"/>
      <c r="H204" s="290"/>
      <c r="I204" s="290"/>
      <c r="K204" s="278"/>
    </row>
    <row r="205" spans="2:11" ht="15" customHeight="1" x14ac:dyDescent="0.25">
      <c r="B205" s="277"/>
      <c r="G205" s="291"/>
      <c r="K205" s="278"/>
    </row>
    <row r="206" spans="2:11" x14ac:dyDescent="0.25">
      <c r="B206" s="277"/>
      <c r="G206" s="807">
        <f ca="1">G183</f>
        <v>45168.652233796296</v>
      </c>
      <c r="H206" s="807"/>
      <c r="I206" s="807"/>
      <c r="J206" s="807"/>
      <c r="K206" s="808"/>
    </row>
    <row r="207" spans="2:11" x14ac:dyDescent="0.25">
      <c r="B207" s="292"/>
      <c r="C207" s="293"/>
      <c r="D207" s="293"/>
      <c r="E207" s="293"/>
      <c r="F207" s="293"/>
      <c r="G207" s="293"/>
      <c r="H207" s="293"/>
      <c r="I207" s="293"/>
      <c r="J207" s="293"/>
      <c r="K207" s="294"/>
    </row>
    <row r="209" spans="2:11" x14ac:dyDescent="0.25">
      <c r="B209" s="271"/>
      <c r="C209" s="272"/>
      <c r="D209" s="272"/>
      <c r="E209" s="272"/>
      <c r="F209" s="272"/>
      <c r="G209" s="272"/>
      <c r="H209" s="272"/>
      <c r="I209" s="272"/>
      <c r="J209" s="272"/>
      <c r="K209" s="273"/>
    </row>
    <row r="210" spans="2:11" ht="15.75" x14ac:dyDescent="0.25">
      <c r="B210" s="277"/>
      <c r="G210" s="789" t="s">
        <v>976</v>
      </c>
      <c r="H210" s="790"/>
      <c r="I210" s="790"/>
      <c r="J210" s="791"/>
      <c r="K210" s="278"/>
    </row>
    <row r="211" spans="2:11" ht="15" customHeight="1" x14ac:dyDescent="0.25">
      <c r="B211" s="277"/>
      <c r="G211" s="792">
        <f>G188+1</f>
        <v>10</v>
      </c>
      <c r="H211" s="793"/>
      <c r="I211" s="793"/>
      <c r="J211" s="794"/>
      <c r="K211" s="278"/>
    </row>
    <row r="212" spans="2:11" ht="15" customHeight="1" x14ac:dyDescent="0.25">
      <c r="B212" s="277"/>
      <c r="G212" s="792"/>
      <c r="H212" s="793"/>
      <c r="I212" s="793"/>
      <c r="J212" s="794"/>
      <c r="K212" s="278"/>
    </row>
    <row r="213" spans="2:11" ht="15" customHeight="1" x14ac:dyDescent="0.25">
      <c r="B213" s="277"/>
      <c r="G213" s="792"/>
      <c r="H213" s="793"/>
      <c r="I213" s="793"/>
      <c r="J213" s="794"/>
      <c r="K213" s="278"/>
    </row>
    <row r="214" spans="2:11" ht="15" customHeight="1" x14ac:dyDescent="0.25">
      <c r="B214" s="277"/>
      <c r="G214" s="795"/>
      <c r="H214" s="796"/>
      <c r="I214" s="796"/>
      <c r="J214" s="797"/>
      <c r="K214" s="278"/>
    </row>
    <row r="215" spans="2:11" ht="31.5" x14ac:dyDescent="0.25">
      <c r="B215" s="277"/>
      <c r="G215" s="280"/>
      <c r="H215" s="280"/>
      <c r="I215" s="280"/>
      <c r="J215" s="280"/>
      <c r="K215" s="278"/>
    </row>
    <row r="216" spans="2:11" ht="21" x14ac:dyDescent="0.35">
      <c r="B216" s="283"/>
      <c r="C216" s="798" t="s">
        <v>977</v>
      </c>
      <c r="D216" s="798"/>
      <c r="E216" s="282"/>
      <c r="F216" s="798" t="s">
        <v>978</v>
      </c>
      <c r="G216" s="798"/>
      <c r="H216" s="798"/>
      <c r="I216" s="282"/>
      <c r="J216" s="798" t="s">
        <v>979</v>
      </c>
      <c r="K216" s="799"/>
    </row>
    <row r="217" spans="2:11" x14ac:dyDescent="0.25">
      <c r="B217" s="284"/>
      <c r="C217" s="800"/>
      <c r="D217" s="800"/>
      <c r="E217" s="285"/>
      <c r="K217" s="278"/>
    </row>
    <row r="218" spans="2:11" ht="21" x14ac:dyDescent="0.35">
      <c r="B218" s="286"/>
      <c r="C218" s="803" t="str">
        <f>VLOOKUP(G211,M:P,2,FALSE)</f>
        <v>LB56B2W172R1Z44</v>
      </c>
      <c r="D218" s="804"/>
      <c r="E218" s="282"/>
      <c r="F218" s="803" t="str">
        <f>VLOOKUP(G211,M:P,3,FALSE)</f>
        <v>600MF</v>
      </c>
      <c r="G218" s="804"/>
      <c r="H218" s="804"/>
      <c r="I218" s="282"/>
      <c r="J218" s="803">
        <f>VLOOKUP(G211,M:P,4,FALSE)</f>
        <v>63</v>
      </c>
      <c r="K218" s="805"/>
    </row>
    <row r="219" spans="2:11" ht="21" x14ac:dyDescent="0.35">
      <c r="B219" s="287"/>
      <c r="C219" s="801"/>
      <c r="D219" s="801"/>
      <c r="E219" s="282"/>
      <c r="F219" s="801"/>
      <c r="G219" s="801"/>
      <c r="H219" s="801"/>
      <c r="I219" s="282"/>
      <c r="J219" s="801"/>
      <c r="K219" s="802"/>
    </row>
    <row r="220" spans="2:11" ht="21" x14ac:dyDescent="0.35">
      <c r="B220" s="287"/>
      <c r="C220" s="801"/>
      <c r="D220" s="801"/>
      <c r="E220" s="282"/>
      <c r="F220" s="801"/>
      <c r="G220" s="801"/>
      <c r="H220" s="801"/>
      <c r="I220" s="282"/>
      <c r="J220" s="801"/>
      <c r="K220" s="802"/>
    </row>
    <row r="221" spans="2:11" ht="21" x14ac:dyDescent="0.35">
      <c r="B221" s="287"/>
      <c r="C221" s="801"/>
      <c r="D221" s="801"/>
      <c r="E221" s="282"/>
      <c r="F221" s="801"/>
      <c r="G221" s="801"/>
      <c r="H221" s="801"/>
      <c r="I221" s="282"/>
      <c r="J221" s="801"/>
      <c r="K221" s="802"/>
    </row>
    <row r="222" spans="2:11" ht="21" x14ac:dyDescent="0.35">
      <c r="B222" s="287"/>
      <c r="C222" s="801"/>
      <c r="D222" s="801"/>
      <c r="E222" s="282"/>
      <c r="F222" s="801"/>
      <c r="G222" s="801"/>
      <c r="H222" s="801"/>
      <c r="I222" s="282"/>
      <c r="J222" s="801"/>
      <c r="K222" s="802"/>
    </row>
    <row r="223" spans="2:11" ht="21" x14ac:dyDescent="0.35">
      <c r="B223" s="287"/>
      <c r="C223" s="804"/>
      <c r="D223" s="804"/>
      <c r="E223" s="282"/>
      <c r="F223" s="801"/>
      <c r="G223" s="801"/>
      <c r="H223" s="801"/>
      <c r="I223" s="282"/>
      <c r="J223" s="801"/>
      <c r="K223" s="802"/>
    </row>
    <row r="224" spans="2:11" ht="21" hidden="1" x14ac:dyDescent="0.35">
      <c r="B224" s="283"/>
      <c r="C224" s="798"/>
      <c r="D224" s="798"/>
      <c r="E224" s="282"/>
      <c r="F224" s="798"/>
      <c r="G224" s="798"/>
      <c r="H224" s="798"/>
      <c r="I224" s="282"/>
      <c r="J224" s="806"/>
      <c r="K224" s="799"/>
    </row>
    <row r="225" spans="2:11" ht="15" hidden="1" customHeight="1" x14ac:dyDescent="0.25">
      <c r="B225" s="277"/>
      <c r="G225" s="288"/>
      <c r="J225" s="289"/>
      <c r="K225" s="278"/>
    </row>
    <row r="226" spans="2:11" ht="15" customHeight="1" x14ac:dyDescent="0.25">
      <c r="B226" s="277"/>
      <c r="G226" s="288"/>
      <c r="K226" s="278"/>
    </row>
    <row r="227" spans="2:11" ht="15" customHeight="1" x14ac:dyDescent="0.25">
      <c r="B227" s="277"/>
      <c r="G227" s="290"/>
      <c r="H227" s="290"/>
      <c r="I227" s="290"/>
      <c r="K227" s="278"/>
    </row>
    <row r="228" spans="2:11" ht="15" customHeight="1" x14ac:dyDescent="0.25">
      <c r="B228" s="277"/>
      <c r="G228" s="291"/>
      <c r="K228" s="278"/>
    </row>
    <row r="229" spans="2:11" x14ac:dyDescent="0.25">
      <c r="B229" s="277"/>
      <c r="G229" s="807">
        <f ca="1">G206</f>
        <v>45168.652233796296</v>
      </c>
      <c r="H229" s="807"/>
      <c r="I229" s="807"/>
      <c r="J229" s="807"/>
      <c r="K229" s="808"/>
    </row>
    <row r="230" spans="2:11" x14ac:dyDescent="0.25">
      <c r="B230" s="292"/>
      <c r="C230" s="293"/>
      <c r="D230" s="293"/>
      <c r="E230" s="293"/>
      <c r="F230" s="293"/>
      <c r="G230" s="293"/>
      <c r="H230" s="293"/>
      <c r="I230" s="293"/>
      <c r="J230" s="293"/>
      <c r="K230" s="294"/>
    </row>
    <row r="232" spans="2:11" x14ac:dyDescent="0.25">
      <c r="B232" s="271"/>
      <c r="C232" s="272"/>
      <c r="D232" s="272"/>
      <c r="E232" s="272"/>
      <c r="F232" s="272"/>
      <c r="G232" s="272"/>
      <c r="H232" s="272"/>
      <c r="I232" s="272"/>
      <c r="J232" s="272"/>
      <c r="K232" s="273"/>
    </row>
    <row r="233" spans="2:11" ht="15.75" x14ac:dyDescent="0.25">
      <c r="B233" s="277"/>
      <c r="G233" s="789" t="s">
        <v>976</v>
      </c>
      <c r="H233" s="790"/>
      <c r="I233" s="790"/>
      <c r="J233" s="791"/>
      <c r="K233" s="278"/>
    </row>
    <row r="234" spans="2:11" ht="15" customHeight="1" x14ac:dyDescent="0.25">
      <c r="B234" s="277"/>
      <c r="G234" s="792">
        <f>G211+1</f>
        <v>11</v>
      </c>
      <c r="H234" s="793"/>
      <c r="I234" s="793"/>
      <c r="J234" s="794"/>
      <c r="K234" s="278"/>
    </row>
    <row r="235" spans="2:11" ht="15" customHeight="1" x14ac:dyDescent="0.25">
      <c r="B235" s="277"/>
      <c r="G235" s="792"/>
      <c r="H235" s="793"/>
      <c r="I235" s="793"/>
      <c r="J235" s="794"/>
      <c r="K235" s="278"/>
    </row>
    <row r="236" spans="2:11" ht="15" customHeight="1" x14ac:dyDescent="0.25">
      <c r="B236" s="277"/>
      <c r="G236" s="792"/>
      <c r="H236" s="793"/>
      <c r="I236" s="793"/>
      <c r="J236" s="794"/>
      <c r="K236" s="278"/>
    </row>
    <row r="237" spans="2:11" ht="15" customHeight="1" x14ac:dyDescent="0.25">
      <c r="B237" s="277"/>
      <c r="G237" s="795"/>
      <c r="H237" s="796"/>
      <c r="I237" s="796"/>
      <c r="J237" s="797"/>
      <c r="K237" s="278"/>
    </row>
    <row r="238" spans="2:11" ht="31.5" x14ac:dyDescent="0.25">
      <c r="B238" s="277"/>
      <c r="G238" s="280"/>
      <c r="H238" s="280"/>
      <c r="I238" s="280"/>
      <c r="J238" s="280"/>
      <c r="K238" s="278"/>
    </row>
    <row r="239" spans="2:11" ht="21" x14ac:dyDescent="0.35">
      <c r="B239" s="283"/>
      <c r="C239" s="798" t="s">
        <v>977</v>
      </c>
      <c r="D239" s="798"/>
      <c r="E239" s="282"/>
      <c r="F239" s="798" t="s">
        <v>978</v>
      </c>
      <c r="G239" s="798"/>
      <c r="H239" s="798"/>
      <c r="I239" s="282"/>
      <c r="J239" s="798" t="s">
        <v>979</v>
      </c>
      <c r="K239" s="799"/>
    </row>
    <row r="240" spans="2:11" x14ac:dyDescent="0.25">
      <c r="B240" s="284"/>
      <c r="C240" s="800"/>
      <c r="D240" s="800"/>
      <c r="E240" s="285"/>
      <c r="K240" s="278"/>
    </row>
    <row r="241" spans="2:11" ht="21" x14ac:dyDescent="0.35">
      <c r="B241" s="286"/>
      <c r="C241" s="803" t="str">
        <f>VLOOKUP(G234,M:P,2,FALSE)</f>
        <v>LB56L2W172R1Z44</v>
      </c>
      <c r="D241" s="804"/>
      <c r="E241" s="282"/>
      <c r="F241" s="803" t="str">
        <f>VLOOKUP(G234,M:P,3,FALSE)</f>
        <v>426MF</v>
      </c>
      <c r="G241" s="804"/>
      <c r="H241" s="804"/>
      <c r="I241" s="282"/>
      <c r="J241" s="803">
        <f>VLOOKUP(G234,M:P,4,FALSE)</f>
        <v>63</v>
      </c>
      <c r="K241" s="805"/>
    </row>
    <row r="242" spans="2:11" ht="21" x14ac:dyDescent="0.35">
      <c r="B242" s="287"/>
      <c r="C242" s="801"/>
      <c r="D242" s="801"/>
      <c r="E242" s="282"/>
      <c r="F242" s="801"/>
      <c r="G242" s="801"/>
      <c r="H242" s="801"/>
      <c r="I242" s="282"/>
      <c r="J242" s="801"/>
      <c r="K242" s="802"/>
    </row>
    <row r="243" spans="2:11" ht="21" x14ac:dyDescent="0.35">
      <c r="B243" s="287"/>
      <c r="C243" s="801"/>
      <c r="D243" s="801"/>
      <c r="E243" s="282"/>
      <c r="F243" s="801"/>
      <c r="G243" s="801"/>
      <c r="H243" s="801"/>
      <c r="I243" s="282"/>
      <c r="J243" s="801"/>
      <c r="K243" s="802"/>
    </row>
    <row r="244" spans="2:11" ht="21" x14ac:dyDescent="0.35">
      <c r="B244" s="287"/>
      <c r="C244" s="801"/>
      <c r="D244" s="801"/>
      <c r="E244" s="282"/>
      <c r="F244" s="801"/>
      <c r="G244" s="801"/>
      <c r="H244" s="801"/>
      <c r="I244" s="282"/>
      <c r="J244" s="801"/>
      <c r="K244" s="802"/>
    </row>
    <row r="245" spans="2:11" ht="21" x14ac:dyDescent="0.35">
      <c r="B245" s="287"/>
      <c r="C245" s="801"/>
      <c r="D245" s="801"/>
      <c r="E245" s="282"/>
      <c r="F245" s="801"/>
      <c r="G245" s="801"/>
      <c r="H245" s="801"/>
      <c r="I245" s="282"/>
      <c r="J245" s="801"/>
      <c r="K245" s="802"/>
    </row>
    <row r="246" spans="2:11" ht="21" x14ac:dyDescent="0.35">
      <c r="B246" s="287"/>
      <c r="C246" s="804"/>
      <c r="D246" s="804"/>
      <c r="E246" s="282"/>
      <c r="F246" s="801"/>
      <c r="G246" s="801"/>
      <c r="H246" s="801"/>
      <c r="I246" s="282"/>
      <c r="J246" s="801"/>
      <c r="K246" s="802"/>
    </row>
    <row r="247" spans="2:11" ht="21" hidden="1" x14ac:dyDescent="0.35">
      <c r="B247" s="283"/>
      <c r="C247" s="798"/>
      <c r="D247" s="798"/>
      <c r="E247" s="282"/>
      <c r="F247" s="798"/>
      <c r="G247" s="798"/>
      <c r="H247" s="798"/>
      <c r="I247" s="282"/>
      <c r="J247" s="806"/>
      <c r="K247" s="799"/>
    </row>
    <row r="248" spans="2:11" ht="15" hidden="1" customHeight="1" x14ac:dyDescent="0.25">
      <c r="B248" s="277"/>
      <c r="G248" s="288"/>
      <c r="J248" s="289"/>
      <c r="K248" s="278"/>
    </row>
    <row r="249" spans="2:11" ht="15" customHeight="1" x14ac:dyDescent="0.25">
      <c r="B249" s="277"/>
      <c r="G249" s="288"/>
      <c r="K249" s="278"/>
    </row>
    <row r="250" spans="2:11" ht="15" customHeight="1" x14ac:dyDescent="0.25">
      <c r="B250" s="277"/>
      <c r="G250" s="290"/>
      <c r="H250" s="290"/>
      <c r="I250" s="290"/>
      <c r="K250" s="278"/>
    </row>
    <row r="251" spans="2:11" ht="15" customHeight="1" x14ac:dyDescent="0.25">
      <c r="B251" s="277"/>
      <c r="G251" s="291"/>
      <c r="K251" s="278"/>
    </row>
    <row r="252" spans="2:11" x14ac:dyDescent="0.25">
      <c r="B252" s="277"/>
      <c r="G252" s="807">
        <f ca="1">G229</f>
        <v>45168.652233796296</v>
      </c>
      <c r="H252" s="807"/>
      <c r="I252" s="807"/>
      <c r="J252" s="807"/>
      <c r="K252" s="808"/>
    </row>
    <row r="253" spans="2:11" x14ac:dyDescent="0.25">
      <c r="B253" s="292"/>
      <c r="C253" s="293"/>
      <c r="D253" s="293"/>
      <c r="E253" s="293"/>
      <c r="F253" s="293"/>
      <c r="G253" s="293"/>
      <c r="H253" s="293"/>
      <c r="I253" s="293"/>
      <c r="J253" s="293"/>
      <c r="K253" s="294"/>
    </row>
    <row r="255" spans="2:11" x14ac:dyDescent="0.25">
      <c r="B255" s="271"/>
      <c r="C255" s="272"/>
      <c r="D255" s="272"/>
      <c r="E255" s="272"/>
      <c r="F255" s="272"/>
      <c r="G255" s="272"/>
      <c r="H255" s="272"/>
      <c r="I255" s="272"/>
      <c r="J255" s="272"/>
      <c r="K255" s="273"/>
    </row>
    <row r="256" spans="2:11" ht="15.75" x14ac:dyDescent="0.25">
      <c r="B256" s="277"/>
      <c r="G256" s="789" t="s">
        <v>976</v>
      </c>
      <c r="H256" s="790"/>
      <c r="I256" s="790"/>
      <c r="J256" s="791"/>
      <c r="K256" s="278"/>
    </row>
    <row r="257" spans="2:11" ht="15" customHeight="1" x14ac:dyDescent="0.25">
      <c r="B257" s="277"/>
      <c r="G257" s="792">
        <f>G234+1</f>
        <v>12</v>
      </c>
      <c r="H257" s="793"/>
      <c r="I257" s="793"/>
      <c r="J257" s="794"/>
      <c r="K257" s="278"/>
    </row>
    <row r="258" spans="2:11" ht="15" customHeight="1" x14ac:dyDescent="0.25">
      <c r="B258" s="277"/>
      <c r="G258" s="792"/>
      <c r="H258" s="793"/>
      <c r="I258" s="793"/>
      <c r="J258" s="794"/>
      <c r="K258" s="278"/>
    </row>
    <row r="259" spans="2:11" ht="15" customHeight="1" x14ac:dyDescent="0.25">
      <c r="B259" s="277"/>
      <c r="G259" s="792"/>
      <c r="H259" s="793"/>
      <c r="I259" s="793"/>
      <c r="J259" s="794"/>
      <c r="K259" s="278"/>
    </row>
    <row r="260" spans="2:11" ht="15" customHeight="1" x14ac:dyDescent="0.25">
      <c r="B260" s="277"/>
      <c r="G260" s="795"/>
      <c r="H260" s="796"/>
      <c r="I260" s="796"/>
      <c r="J260" s="797"/>
      <c r="K260" s="278"/>
    </row>
    <row r="261" spans="2:11" ht="31.5" x14ac:dyDescent="0.25">
      <c r="B261" s="277"/>
      <c r="G261" s="280"/>
      <c r="H261" s="280"/>
      <c r="I261" s="280"/>
      <c r="J261" s="280"/>
      <c r="K261" s="278"/>
    </row>
    <row r="262" spans="2:11" ht="21" x14ac:dyDescent="0.35">
      <c r="B262" s="283"/>
      <c r="C262" s="798" t="s">
        <v>977</v>
      </c>
      <c r="D262" s="798"/>
      <c r="E262" s="282"/>
      <c r="F262" s="798" t="s">
        <v>978</v>
      </c>
      <c r="G262" s="798"/>
      <c r="H262" s="798"/>
      <c r="I262" s="282"/>
      <c r="J262" s="798" t="s">
        <v>979</v>
      </c>
      <c r="K262" s="799"/>
    </row>
    <row r="263" spans="2:11" x14ac:dyDescent="0.25">
      <c r="B263" s="284"/>
      <c r="C263" s="800"/>
      <c r="D263" s="800"/>
      <c r="E263" s="285"/>
      <c r="K263" s="278"/>
    </row>
    <row r="264" spans="2:11" ht="21" x14ac:dyDescent="0.35">
      <c r="B264" s="286"/>
      <c r="C264" s="803" t="str">
        <f>VLOOKUP(G257,M:P,2,FALSE)</f>
        <v>LB56L2W172R1Z44</v>
      </c>
      <c r="D264" s="804"/>
      <c r="E264" s="282"/>
      <c r="F264" s="803" t="str">
        <f>VLOOKUP(G257,M:P,3,FALSE)</f>
        <v>426MF</v>
      </c>
      <c r="G264" s="804"/>
      <c r="H264" s="804"/>
      <c r="I264" s="282"/>
      <c r="J264" s="803">
        <f>VLOOKUP(G257,M:P,4,FALSE)</f>
        <v>63</v>
      </c>
      <c r="K264" s="805"/>
    </row>
    <row r="265" spans="2:11" ht="21" x14ac:dyDescent="0.35">
      <c r="B265" s="287"/>
      <c r="C265" s="801"/>
      <c r="D265" s="801"/>
      <c r="E265" s="282"/>
      <c r="F265" s="801"/>
      <c r="G265" s="801"/>
      <c r="H265" s="801"/>
      <c r="I265" s="282"/>
      <c r="J265" s="801"/>
      <c r="K265" s="802"/>
    </row>
    <row r="266" spans="2:11" ht="21" x14ac:dyDescent="0.35">
      <c r="B266" s="287"/>
      <c r="C266" s="801"/>
      <c r="D266" s="801"/>
      <c r="E266" s="282"/>
      <c r="F266" s="801"/>
      <c r="G266" s="801"/>
      <c r="H266" s="801"/>
      <c r="I266" s="282"/>
      <c r="J266" s="801"/>
      <c r="K266" s="802"/>
    </row>
    <row r="267" spans="2:11" ht="21" x14ac:dyDescent="0.35">
      <c r="B267" s="287"/>
      <c r="C267" s="801"/>
      <c r="D267" s="801"/>
      <c r="E267" s="282"/>
      <c r="F267" s="801"/>
      <c r="G267" s="801"/>
      <c r="H267" s="801"/>
      <c r="I267" s="282"/>
      <c r="J267" s="801"/>
      <c r="K267" s="802"/>
    </row>
    <row r="268" spans="2:11" ht="21" x14ac:dyDescent="0.35">
      <c r="B268" s="287"/>
      <c r="C268" s="801"/>
      <c r="D268" s="801"/>
      <c r="E268" s="282"/>
      <c r="F268" s="801"/>
      <c r="G268" s="801"/>
      <c r="H268" s="801"/>
      <c r="I268" s="282"/>
      <c r="J268" s="801"/>
      <c r="K268" s="802"/>
    </row>
    <row r="269" spans="2:11" ht="21" x14ac:dyDescent="0.35">
      <c r="B269" s="287"/>
      <c r="C269" s="804"/>
      <c r="D269" s="804"/>
      <c r="E269" s="282"/>
      <c r="F269" s="801"/>
      <c r="G269" s="801"/>
      <c r="H269" s="801"/>
      <c r="I269" s="282"/>
      <c r="J269" s="801"/>
      <c r="K269" s="802"/>
    </row>
    <row r="270" spans="2:11" ht="21" hidden="1" x14ac:dyDescent="0.35">
      <c r="B270" s="283"/>
      <c r="C270" s="798"/>
      <c r="D270" s="798"/>
      <c r="E270" s="282"/>
      <c r="F270" s="798"/>
      <c r="G270" s="798"/>
      <c r="H270" s="798"/>
      <c r="I270" s="282"/>
      <c r="J270" s="806"/>
      <c r="K270" s="799"/>
    </row>
    <row r="271" spans="2:11" ht="15" customHeight="1" x14ac:dyDescent="0.25">
      <c r="B271" s="277"/>
      <c r="G271" s="288"/>
      <c r="J271" s="289"/>
      <c r="K271" s="278"/>
    </row>
    <row r="272" spans="2:11" ht="15" customHeight="1" x14ac:dyDescent="0.25">
      <c r="B272" s="277"/>
      <c r="G272" s="288"/>
      <c r="K272" s="278"/>
    </row>
    <row r="273" spans="2:11" ht="15" customHeight="1" x14ac:dyDescent="0.25">
      <c r="B273" s="277"/>
      <c r="G273" s="290"/>
      <c r="H273" s="290"/>
      <c r="I273" s="290"/>
      <c r="K273" s="278"/>
    </row>
    <row r="274" spans="2:11" ht="15" customHeight="1" x14ac:dyDescent="0.25">
      <c r="B274" s="277"/>
      <c r="G274" s="291"/>
      <c r="K274" s="278"/>
    </row>
    <row r="275" spans="2:11" x14ac:dyDescent="0.25">
      <c r="B275" s="277"/>
      <c r="G275" s="807">
        <f ca="1">G252</f>
        <v>45168.652233796296</v>
      </c>
      <c r="H275" s="807"/>
      <c r="I275" s="807"/>
      <c r="J275" s="807"/>
      <c r="K275" s="808"/>
    </row>
    <row r="276" spans="2:11" x14ac:dyDescent="0.25">
      <c r="B276" s="292"/>
      <c r="C276" s="293"/>
      <c r="D276" s="293"/>
      <c r="E276" s="293"/>
      <c r="F276" s="293"/>
      <c r="G276" s="293"/>
      <c r="H276" s="293"/>
      <c r="I276" s="293"/>
      <c r="J276" s="293"/>
      <c r="K276" s="294"/>
    </row>
    <row r="278" spans="2:11" x14ac:dyDescent="0.25">
      <c r="B278" s="271"/>
      <c r="C278" s="272"/>
      <c r="D278" s="272"/>
      <c r="E278" s="272"/>
      <c r="F278" s="272"/>
      <c r="G278" s="272"/>
      <c r="H278" s="272"/>
      <c r="I278" s="272"/>
      <c r="J278" s="272"/>
      <c r="K278" s="273"/>
    </row>
    <row r="279" spans="2:11" ht="15.75" x14ac:dyDescent="0.25">
      <c r="B279" s="277"/>
      <c r="G279" s="789" t="s">
        <v>976</v>
      </c>
      <c r="H279" s="790"/>
      <c r="I279" s="790"/>
      <c r="J279" s="791"/>
      <c r="K279" s="278"/>
    </row>
    <row r="280" spans="2:11" ht="15" customHeight="1" x14ac:dyDescent="0.25">
      <c r="B280" s="277"/>
      <c r="G280" s="792">
        <f>G257+1</f>
        <v>13</v>
      </c>
      <c r="H280" s="793"/>
      <c r="I280" s="793"/>
      <c r="J280" s="794"/>
      <c r="K280" s="278"/>
    </row>
    <row r="281" spans="2:11" ht="15" customHeight="1" x14ac:dyDescent="0.25">
      <c r="B281" s="277"/>
      <c r="G281" s="792"/>
      <c r="H281" s="793"/>
      <c r="I281" s="793"/>
      <c r="J281" s="794"/>
      <c r="K281" s="278"/>
    </row>
    <row r="282" spans="2:11" ht="15" customHeight="1" x14ac:dyDescent="0.25">
      <c r="B282" s="277"/>
      <c r="G282" s="792"/>
      <c r="H282" s="793"/>
      <c r="I282" s="793"/>
      <c r="J282" s="794"/>
      <c r="K282" s="278"/>
    </row>
    <row r="283" spans="2:11" ht="15" customHeight="1" x14ac:dyDescent="0.25">
      <c r="B283" s="277"/>
      <c r="G283" s="795"/>
      <c r="H283" s="796"/>
      <c r="I283" s="796"/>
      <c r="J283" s="797"/>
      <c r="K283" s="278"/>
    </row>
    <row r="284" spans="2:11" ht="31.5" x14ac:dyDescent="0.25">
      <c r="B284" s="277"/>
      <c r="G284" s="280"/>
      <c r="H284" s="280"/>
      <c r="I284" s="280"/>
      <c r="J284" s="280"/>
      <c r="K284" s="278"/>
    </row>
    <row r="285" spans="2:11" ht="21" x14ac:dyDescent="0.35">
      <c r="B285" s="283"/>
      <c r="C285" s="798" t="s">
        <v>977</v>
      </c>
      <c r="D285" s="798"/>
      <c r="E285" s="282"/>
      <c r="F285" s="798" t="s">
        <v>978</v>
      </c>
      <c r="G285" s="798"/>
      <c r="H285" s="798"/>
      <c r="I285" s="282"/>
      <c r="J285" s="798" t="s">
        <v>979</v>
      </c>
      <c r="K285" s="799"/>
    </row>
    <row r="286" spans="2:11" x14ac:dyDescent="0.25">
      <c r="B286" s="284"/>
      <c r="C286" s="800"/>
      <c r="D286" s="800"/>
      <c r="E286" s="285"/>
      <c r="K286" s="278"/>
    </row>
    <row r="287" spans="2:11" ht="21" x14ac:dyDescent="0.35">
      <c r="B287" s="286"/>
      <c r="C287" s="803" t="str">
        <f>VLOOKUP(G280,M:P,2,FALSE)</f>
        <v>LB56L2W172R1Z44</v>
      </c>
      <c r="D287" s="804"/>
      <c r="E287" s="282"/>
      <c r="F287" s="803" t="str">
        <f>VLOOKUP(G280,M:P,3,FALSE)</f>
        <v>426MF</v>
      </c>
      <c r="G287" s="804"/>
      <c r="H287" s="804"/>
      <c r="I287" s="282"/>
      <c r="J287" s="803">
        <f>VLOOKUP(G280,M:P,4,FALSE)</f>
        <v>63</v>
      </c>
      <c r="K287" s="805"/>
    </row>
    <row r="288" spans="2:11" ht="21" x14ac:dyDescent="0.35">
      <c r="B288" s="287"/>
      <c r="C288" s="801"/>
      <c r="D288" s="801"/>
      <c r="E288" s="282"/>
      <c r="F288" s="801"/>
      <c r="G288" s="801"/>
      <c r="H288" s="801"/>
      <c r="I288" s="282"/>
      <c r="J288" s="801"/>
      <c r="K288" s="802"/>
    </row>
    <row r="289" spans="2:11" ht="21" x14ac:dyDescent="0.35">
      <c r="B289" s="287"/>
      <c r="C289" s="801"/>
      <c r="D289" s="801"/>
      <c r="E289" s="282"/>
      <c r="F289" s="801"/>
      <c r="G289" s="801"/>
      <c r="H289" s="801"/>
      <c r="I289" s="282"/>
      <c r="J289" s="801"/>
      <c r="K289" s="802"/>
    </row>
    <row r="290" spans="2:11" ht="21" x14ac:dyDescent="0.35">
      <c r="B290" s="287"/>
      <c r="C290" s="801"/>
      <c r="D290" s="801"/>
      <c r="E290" s="282"/>
      <c r="F290" s="801"/>
      <c r="G290" s="801"/>
      <c r="H290" s="801"/>
      <c r="I290" s="282"/>
      <c r="J290" s="801"/>
      <c r="K290" s="802"/>
    </row>
    <row r="291" spans="2:11" ht="21" x14ac:dyDescent="0.35">
      <c r="B291" s="287"/>
      <c r="C291" s="801"/>
      <c r="D291" s="801"/>
      <c r="E291" s="282"/>
      <c r="F291" s="801"/>
      <c r="G291" s="801"/>
      <c r="H291" s="801"/>
      <c r="I291" s="282"/>
      <c r="J291" s="801"/>
      <c r="K291" s="802"/>
    </row>
    <row r="292" spans="2:11" ht="21" x14ac:dyDescent="0.35">
      <c r="B292" s="287"/>
      <c r="C292" s="804"/>
      <c r="D292" s="804"/>
      <c r="E292" s="282"/>
      <c r="F292" s="801"/>
      <c r="G292" s="801"/>
      <c r="H292" s="801"/>
      <c r="I292" s="282"/>
      <c r="J292" s="801"/>
      <c r="K292" s="802"/>
    </row>
    <row r="293" spans="2:11" ht="21" hidden="1" x14ac:dyDescent="0.35">
      <c r="B293" s="283"/>
      <c r="C293" s="798"/>
      <c r="D293" s="798"/>
      <c r="E293" s="282"/>
      <c r="F293" s="798"/>
      <c r="G293" s="798"/>
      <c r="H293" s="798"/>
      <c r="I293" s="282"/>
      <c r="J293" s="806"/>
      <c r="K293" s="799"/>
    </row>
    <row r="294" spans="2:11" ht="15" hidden="1" customHeight="1" x14ac:dyDescent="0.25">
      <c r="B294" s="277"/>
      <c r="G294" s="288"/>
      <c r="J294" s="289"/>
      <c r="K294" s="278"/>
    </row>
    <row r="295" spans="2:11" ht="15" customHeight="1" x14ac:dyDescent="0.25">
      <c r="B295" s="277"/>
      <c r="G295" s="288"/>
      <c r="K295" s="278"/>
    </row>
    <row r="296" spans="2:11" ht="15" customHeight="1" x14ac:dyDescent="0.25">
      <c r="B296" s="277"/>
      <c r="G296" s="290"/>
      <c r="H296" s="290"/>
      <c r="I296" s="290"/>
      <c r="K296" s="278"/>
    </row>
    <row r="297" spans="2:11" ht="15" customHeight="1" x14ac:dyDescent="0.25">
      <c r="B297" s="277"/>
      <c r="G297" s="291"/>
      <c r="K297" s="278"/>
    </row>
    <row r="298" spans="2:11" x14ac:dyDescent="0.25">
      <c r="B298" s="277"/>
      <c r="G298" s="807">
        <f ca="1">G275</f>
        <v>45168.652233796296</v>
      </c>
      <c r="H298" s="807"/>
      <c r="I298" s="807"/>
      <c r="J298" s="807"/>
      <c r="K298" s="808"/>
    </row>
    <row r="299" spans="2:11" x14ac:dyDescent="0.25">
      <c r="B299" s="292"/>
      <c r="C299" s="293"/>
      <c r="D299" s="293"/>
      <c r="E299" s="293"/>
      <c r="F299" s="293"/>
      <c r="G299" s="293"/>
      <c r="H299" s="293"/>
      <c r="I299" s="293"/>
      <c r="J299" s="293"/>
      <c r="K299" s="294"/>
    </row>
    <row r="301" spans="2:11" x14ac:dyDescent="0.25">
      <c r="B301" s="271"/>
      <c r="C301" s="272"/>
      <c r="D301" s="272"/>
      <c r="E301" s="272"/>
      <c r="F301" s="272"/>
      <c r="G301" s="272"/>
      <c r="H301" s="272"/>
      <c r="I301" s="272"/>
      <c r="J301" s="272"/>
      <c r="K301" s="273"/>
    </row>
    <row r="302" spans="2:11" ht="15.75" x14ac:dyDescent="0.25">
      <c r="B302" s="277"/>
      <c r="G302" s="789" t="s">
        <v>976</v>
      </c>
      <c r="H302" s="790"/>
      <c r="I302" s="790"/>
      <c r="J302" s="791"/>
      <c r="K302" s="278"/>
    </row>
    <row r="303" spans="2:11" ht="15" customHeight="1" x14ac:dyDescent="0.25">
      <c r="B303" s="277"/>
      <c r="G303" s="792">
        <f>G280+1</f>
        <v>14</v>
      </c>
      <c r="H303" s="793"/>
      <c r="I303" s="793"/>
      <c r="J303" s="794"/>
      <c r="K303" s="278"/>
    </row>
    <row r="304" spans="2:11" ht="15" customHeight="1" x14ac:dyDescent="0.25">
      <c r="B304" s="277"/>
      <c r="G304" s="792"/>
      <c r="H304" s="793"/>
      <c r="I304" s="793"/>
      <c r="J304" s="794"/>
      <c r="K304" s="278"/>
    </row>
    <row r="305" spans="2:11" ht="15" customHeight="1" x14ac:dyDescent="0.25">
      <c r="B305" s="277"/>
      <c r="G305" s="792"/>
      <c r="H305" s="793"/>
      <c r="I305" s="793"/>
      <c r="J305" s="794"/>
      <c r="K305" s="278"/>
    </row>
    <row r="306" spans="2:11" ht="15" customHeight="1" x14ac:dyDescent="0.25">
      <c r="B306" s="277"/>
      <c r="G306" s="795"/>
      <c r="H306" s="796"/>
      <c r="I306" s="796"/>
      <c r="J306" s="797"/>
      <c r="K306" s="278"/>
    </row>
    <row r="307" spans="2:11" ht="31.5" x14ac:dyDescent="0.25">
      <c r="B307" s="277"/>
      <c r="G307" s="280"/>
      <c r="H307" s="280"/>
      <c r="I307" s="280"/>
      <c r="J307" s="280"/>
      <c r="K307" s="278"/>
    </row>
    <row r="308" spans="2:11" ht="21" x14ac:dyDescent="0.35">
      <c r="B308" s="283"/>
      <c r="C308" s="798" t="s">
        <v>977</v>
      </c>
      <c r="D308" s="798"/>
      <c r="E308" s="282"/>
      <c r="F308" s="798" t="s">
        <v>978</v>
      </c>
      <c r="G308" s="798"/>
      <c r="H308" s="798"/>
      <c r="I308" s="282"/>
      <c r="J308" s="798" t="s">
        <v>979</v>
      </c>
      <c r="K308" s="799"/>
    </row>
    <row r="309" spans="2:11" x14ac:dyDescent="0.25">
      <c r="B309" s="284"/>
      <c r="C309" s="800"/>
      <c r="D309" s="800"/>
      <c r="E309" s="285"/>
      <c r="K309" s="278"/>
    </row>
    <row r="310" spans="2:11" ht="21" x14ac:dyDescent="0.35">
      <c r="B310" s="286"/>
      <c r="C310" s="803" t="str">
        <f>VLOOKUP(G303,M:P,2,FALSE)</f>
        <v>LB56L2W172R1Z44</v>
      </c>
      <c r="D310" s="804"/>
      <c r="E310" s="282"/>
      <c r="F310" s="803" t="str">
        <f>VLOOKUP(G303,M:P,3,FALSE)</f>
        <v>426MF</v>
      </c>
      <c r="G310" s="804"/>
      <c r="H310" s="804"/>
      <c r="I310" s="282"/>
      <c r="J310" s="803">
        <f>VLOOKUP(G303,M:P,4,FALSE)</f>
        <v>63</v>
      </c>
      <c r="K310" s="805"/>
    </row>
    <row r="311" spans="2:11" ht="21" x14ac:dyDescent="0.35">
      <c r="B311" s="287"/>
      <c r="C311" s="801"/>
      <c r="D311" s="801"/>
      <c r="E311" s="282"/>
      <c r="F311" s="801"/>
      <c r="G311" s="801"/>
      <c r="H311" s="801"/>
      <c r="I311" s="282"/>
      <c r="J311" s="801"/>
      <c r="K311" s="802"/>
    </row>
    <row r="312" spans="2:11" ht="21" x14ac:dyDescent="0.35">
      <c r="B312" s="287"/>
      <c r="C312" s="801"/>
      <c r="D312" s="801"/>
      <c r="E312" s="282"/>
      <c r="F312" s="801"/>
      <c r="G312" s="801"/>
      <c r="H312" s="801"/>
      <c r="I312" s="282"/>
      <c r="J312" s="801"/>
      <c r="K312" s="802"/>
    </row>
    <row r="313" spans="2:11" ht="21" x14ac:dyDescent="0.35">
      <c r="B313" s="287"/>
      <c r="C313" s="801"/>
      <c r="D313" s="801"/>
      <c r="E313" s="282"/>
      <c r="F313" s="801"/>
      <c r="G313" s="801"/>
      <c r="H313" s="801"/>
      <c r="I313" s="282"/>
      <c r="J313" s="801"/>
      <c r="K313" s="802"/>
    </row>
    <row r="314" spans="2:11" ht="21" x14ac:dyDescent="0.35">
      <c r="B314" s="287"/>
      <c r="C314" s="801"/>
      <c r="D314" s="801"/>
      <c r="E314" s="282"/>
      <c r="F314" s="801"/>
      <c r="G314" s="801"/>
      <c r="H314" s="801"/>
      <c r="I314" s="282"/>
      <c r="J314" s="801"/>
      <c r="K314" s="802"/>
    </row>
    <row r="315" spans="2:11" ht="21" x14ac:dyDescent="0.35">
      <c r="B315" s="287"/>
      <c r="C315" s="804"/>
      <c r="D315" s="804"/>
      <c r="E315" s="282"/>
      <c r="F315" s="801"/>
      <c r="G315" s="801"/>
      <c r="H315" s="801"/>
      <c r="I315" s="282"/>
      <c r="J315" s="801"/>
      <c r="K315" s="802"/>
    </row>
    <row r="316" spans="2:11" ht="21" hidden="1" x14ac:dyDescent="0.35">
      <c r="B316" s="283"/>
      <c r="C316" s="798"/>
      <c r="D316" s="798"/>
      <c r="E316" s="282"/>
      <c r="F316" s="798"/>
      <c r="G316" s="798"/>
      <c r="H316" s="798"/>
      <c r="I316" s="282"/>
      <c r="J316" s="806"/>
      <c r="K316" s="799"/>
    </row>
    <row r="317" spans="2:11" ht="15" hidden="1" customHeight="1" x14ac:dyDescent="0.25">
      <c r="B317" s="277"/>
      <c r="G317" s="288"/>
      <c r="J317" s="289"/>
      <c r="K317" s="278"/>
    </row>
    <row r="318" spans="2:11" ht="15" customHeight="1" x14ac:dyDescent="0.25">
      <c r="B318" s="277"/>
      <c r="G318" s="288"/>
      <c r="K318" s="278"/>
    </row>
    <row r="319" spans="2:11" ht="15" customHeight="1" x14ac:dyDescent="0.25">
      <c r="B319" s="277"/>
      <c r="G319" s="290"/>
      <c r="H319" s="290"/>
      <c r="I319" s="290"/>
      <c r="K319" s="278"/>
    </row>
    <row r="320" spans="2:11" ht="15" customHeight="1" x14ac:dyDescent="0.25">
      <c r="B320" s="277"/>
      <c r="G320" s="291"/>
      <c r="K320" s="278"/>
    </row>
    <row r="321" spans="2:11" x14ac:dyDescent="0.25">
      <c r="B321" s="277"/>
      <c r="G321" s="807">
        <f ca="1">G298</f>
        <v>45168.652233796296</v>
      </c>
      <c r="H321" s="807"/>
      <c r="I321" s="807"/>
      <c r="J321" s="807"/>
      <c r="K321" s="808"/>
    </row>
    <row r="322" spans="2:11" x14ac:dyDescent="0.25">
      <c r="B322" s="292"/>
      <c r="C322" s="293"/>
      <c r="D322" s="293"/>
      <c r="E322" s="293"/>
      <c r="F322" s="293"/>
      <c r="G322" s="293"/>
      <c r="H322" s="293"/>
      <c r="I322" s="293"/>
      <c r="J322" s="293"/>
      <c r="K322" s="294"/>
    </row>
    <row r="324" spans="2:11" x14ac:dyDescent="0.25">
      <c r="B324" s="271"/>
      <c r="C324" s="272"/>
      <c r="D324" s="272"/>
      <c r="E324" s="272"/>
      <c r="F324" s="272"/>
      <c r="G324" s="272"/>
      <c r="H324" s="272"/>
      <c r="I324" s="272"/>
      <c r="J324" s="272"/>
      <c r="K324" s="273"/>
    </row>
    <row r="325" spans="2:11" ht="15.75" x14ac:dyDescent="0.25">
      <c r="B325" s="277"/>
      <c r="G325" s="789" t="s">
        <v>976</v>
      </c>
      <c r="H325" s="790"/>
      <c r="I325" s="790"/>
      <c r="J325" s="791"/>
      <c r="K325" s="278"/>
    </row>
    <row r="326" spans="2:11" ht="15" customHeight="1" x14ac:dyDescent="0.25">
      <c r="B326" s="277"/>
      <c r="G326" s="792">
        <f>G303+1</f>
        <v>15</v>
      </c>
      <c r="H326" s="793"/>
      <c r="I326" s="793"/>
      <c r="J326" s="794"/>
      <c r="K326" s="278"/>
    </row>
    <row r="327" spans="2:11" ht="15" customHeight="1" x14ac:dyDescent="0.25">
      <c r="B327" s="277"/>
      <c r="G327" s="792"/>
      <c r="H327" s="793"/>
      <c r="I327" s="793"/>
      <c r="J327" s="794"/>
      <c r="K327" s="278"/>
    </row>
    <row r="328" spans="2:11" ht="15" customHeight="1" x14ac:dyDescent="0.25">
      <c r="B328" s="277"/>
      <c r="G328" s="792"/>
      <c r="H328" s="793"/>
      <c r="I328" s="793"/>
      <c r="J328" s="794"/>
      <c r="K328" s="278"/>
    </row>
    <row r="329" spans="2:11" ht="15" customHeight="1" x14ac:dyDescent="0.25">
      <c r="B329" s="277"/>
      <c r="G329" s="795"/>
      <c r="H329" s="796"/>
      <c r="I329" s="796"/>
      <c r="J329" s="797"/>
      <c r="K329" s="278"/>
    </row>
    <row r="330" spans="2:11" ht="31.5" x14ac:dyDescent="0.25">
      <c r="B330" s="277"/>
      <c r="G330" s="280"/>
      <c r="H330" s="280"/>
      <c r="I330" s="280"/>
      <c r="J330" s="280"/>
      <c r="K330" s="278"/>
    </row>
    <row r="331" spans="2:11" ht="21" x14ac:dyDescent="0.35">
      <c r="B331" s="283"/>
      <c r="C331" s="798" t="s">
        <v>977</v>
      </c>
      <c r="D331" s="798"/>
      <c r="E331" s="282"/>
      <c r="F331" s="798" t="s">
        <v>978</v>
      </c>
      <c r="G331" s="798"/>
      <c r="H331" s="798"/>
      <c r="I331" s="282"/>
      <c r="J331" s="798" t="s">
        <v>979</v>
      </c>
      <c r="K331" s="799"/>
    </row>
    <row r="332" spans="2:11" x14ac:dyDescent="0.25">
      <c r="B332" s="284"/>
      <c r="C332" s="800"/>
      <c r="D332" s="800"/>
      <c r="E332" s="285"/>
      <c r="K332" s="278"/>
    </row>
    <row r="333" spans="2:11" ht="21" x14ac:dyDescent="0.35">
      <c r="B333" s="286"/>
      <c r="C333" s="803" t="str">
        <f>VLOOKUP(G326,M:P,2,FALSE)</f>
        <v>LB67B3W172R1Z44</v>
      </c>
      <c r="D333" s="804"/>
      <c r="E333" s="282"/>
      <c r="F333" s="803" t="str">
        <f>VLOOKUP(G326,M:P,3,FALSE)</f>
        <v>358MF</v>
      </c>
      <c r="G333" s="804"/>
      <c r="H333" s="804"/>
      <c r="I333" s="282"/>
      <c r="J333" s="803">
        <f>VLOOKUP(G326,M:P,4,FALSE)</f>
        <v>57</v>
      </c>
      <c r="K333" s="805"/>
    </row>
    <row r="334" spans="2:11" ht="21" x14ac:dyDescent="0.35">
      <c r="B334" s="287"/>
      <c r="C334" s="801"/>
      <c r="D334" s="801"/>
      <c r="E334" s="282"/>
      <c r="F334" s="801"/>
      <c r="G334" s="801"/>
      <c r="H334" s="801"/>
      <c r="I334" s="282"/>
      <c r="J334" s="801"/>
      <c r="K334" s="802"/>
    </row>
    <row r="335" spans="2:11" ht="21" x14ac:dyDescent="0.35">
      <c r="B335" s="287"/>
      <c r="C335" s="801"/>
      <c r="D335" s="801"/>
      <c r="E335" s="282"/>
      <c r="F335" s="801"/>
      <c r="G335" s="801"/>
      <c r="H335" s="801"/>
      <c r="I335" s="282"/>
      <c r="J335" s="801"/>
      <c r="K335" s="802"/>
    </row>
    <row r="336" spans="2:11" ht="21" x14ac:dyDescent="0.35">
      <c r="B336" s="287"/>
      <c r="C336" s="801"/>
      <c r="D336" s="801"/>
      <c r="E336" s="282"/>
      <c r="F336" s="801"/>
      <c r="G336" s="801"/>
      <c r="H336" s="801"/>
      <c r="I336" s="282"/>
      <c r="J336" s="801"/>
      <c r="K336" s="802"/>
    </row>
    <row r="337" spans="2:11" ht="21" x14ac:dyDescent="0.35">
      <c r="B337" s="287"/>
      <c r="C337" s="801"/>
      <c r="D337" s="801"/>
      <c r="E337" s="282"/>
      <c r="F337" s="801"/>
      <c r="G337" s="801"/>
      <c r="H337" s="801"/>
      <c r="I337" s="282"/>
      <c r="J337" s="801"/>
      <c r="K337" s="802"/>
    </row>
    <row r="338" spans="2:11" ht="21" x14ac:dyDescent="0.35">
      <c r="B338" s="287"/>
      <c r="C338" s="804"/>
      <c r="D338" s="804"/>
      <c r="E338" s="282"/>
      <c r="F338" s="801"/>
      <c r="G338" s="801"/>
      <c r="H338" s="801"/>
      <c r="I338" s="282"/>
      <c r="J338" s="801"/>
      <c r="K338" s="802"/>
    </row>
    <row r="339" spans="2:11" ht="21" hidden="1" x14ac:dyDescent="0.35">
      <c r="B339" s="283"/>
      <c r="C339" s="798"/>
      <c r="D339" s="798"/>
      <c r="E339" s="282"/>
      <c r="F339" s="798"/>
      <c r="G339" s="798"/>
      <c r="H339" s="798"/>
      <c r="I339" s="282"/>
      <c r="J339" s="806"/>
      <c r="K339" s="799"/>
    </row>
    <row r="340" spans="2:11" ht="15" hidden="1" customHeight="1" x14ac:dyDescent="0.25">
      <c r="B340" s="277"/>
      <c r="G340" s="288"/>
      <c r="J340" s="289"/>
      <c r="K340" s="278"/>
    </row>
    <row r="341" spans="2:11" ht="15" customHeight="1" x14ac:dyDescent="0.25">
      <c r="B341" s="277"/>
      <c r="G341" s="288"/>
      <c r="K341" s="278"/>
    </row>
    <row r="342" spans="2:11" ht="15" customHeight="1" x14ac:dyDescent="0.25">
      <c r="B342" s="277"/>
      <c r="G342" s="290"/>
      <c r="H342" s="290"/>
      <c r="I342" s="290"/>
      <c r="K342" s="278"/>
    </row>
    <row r="343" spans="2:11" ht="15" customHeight="1" x14ac:dyDescent="0.25">
      <c r="B343" s="277"/>
      <c r="G343" s="291"/>
      <c r="K343" s="278"/>
    </row>
    <row r="344" spans="2:11" x14ac:dyDescent="0.25">
      <c r="B344" s="277"/>
      <c r="G344" s="807">
        <f ca="1">G321</f>
        <v>45168.652233796296</v>
      </c>
      <c r="H344" s="807"/>
      <c r="I344" s="807"/>
      <c r="J344" s="807"/>
      <c r="K344" s="808"/>
    </row>
    <row r="345" spans="2:11" x14ac:dyDescent="0.25">
      <c r="B345" s="292"/>
      <c r="C345" s="293"/>
      <c r="D345" s="293"/>
      <c r="E345" s="293"/>
      <c r="F345" s="293"/>
      <c r="G345" s="293"/>
      <c r="H345" s="293"/>
      <c r="I345" s="293"/>
      <c r="J345" s="293"/>
      <c r="K345" s="294"/>
    </row>
    <row r="347" spans="2:11" x14ac:dyDescent="0.25">
      <c r="B347" s="271"/>
      <c r="C347" s="272"/>
      <c r="D347" s="272"/>
      <c r="E347" s="272"/>
      <c r="F347" s="272"/>
      <c r="G347" s="272"/>
      <c r="H347" s="272"/>
      <c r="I347" s="272"/>
      <c r="J347" s="272"/>
      <c r="K347" s="273"/>
    </row>
    <row r="348" spans="2:11" ht="15.75" x14ac:dyDescent="0.25">
      <c r="B348" s="277"/>
      <c r="G348" s="789" t="s">
        <v>976</v>
      </c>
      <c r="H348" s="790"/>
      <c r="I348" s="790"/>
      <c r="J348" s="791"/>
      <c r="K348" s="278"/>
    </row>
    <row r="349" spans="2:11" ht="15" customHeight="1" x14ac:dyDescent="0.25">
      <c r="B349" s="277"/>
      <c r="G349" s="792">
        <f>G326+1</f>
        <v>16</v>
      </c>
      <c r="H349" s="793"/>
      <c r="I349" s="793"/>
      <c r="J349" s="794"/>
      <c r="K349" s="278"/>
    </row>
    <row r="350" spans="2:11" ht="15" customHeight="1" x14ac:dyDescent="0.25">
      <c r="B350" s="277"/>
      <c r="G350" s="792"/>
      <c r="H350" s="793"/>
      <c r="I350" s="793"/>
      <c r="J350" s="794"/>
      <c r="K350" s="278"/>
    </row>
    <row r="351" spans="2:11" ht="15" customHeight="1" x14ac:dyDescent="0.25">
      <c r="B351" s="277"/>
      <c r="G351" s="792"/>
      <c r="H351" s="793"/>
      <c r="I351" s="793"/>
      <c r="J351" s="794"/>
      <c r="K351" s="278"/>
    </row>
    <row r="352" spans="2:11" ht="15" customHeight="1" x14ac:dyDescent="0.25">
      <c r="B352" s="277"/>
      <c r="G352" s="795"/>
      <c r="H352" s="796"/>
      <c r="I352" s="796"/>
      <c r="J352" s="797"/>
      <c r="K352" s="278"/>
    </row>
    <row r="353" spans="2:11" ht="31.5" x14ac:dyDescent="0.25">
      <c r="B353" s="277"/>
      <c r="G353" s="280"/>
      <c r="H353" s="280"/>
      <c r="I353" s="280"/>
      <c r="J353" s="280"/>
      <c r="K353" s="278"/>
    </row>
    <row r="354" spans="2:11" ht="21" x14ac:dyDescent="0.35">
      <c r="B354" s="283"/>
      <c r="C354" s="798" t="s">
        <v>977</v>
      </c>
      <c r="D354" s="798"/>
      <c r="E354" s="282"/>
      <c r="F354" s="798" t="s">
        <v>978</v>
      </c>
      <c r="G354" s="798"/>
      <c r="H354" s="798"/>
      <c r="I354" s="282"/>
      <c r="J354" s="798" t="s">
        <v>979</v>
      </c>
      <c r="K354" s="799"/>
    </row>
    <row r="355" spans="2:11" x14ac:dyDescent="0.25">
      <c r="B355" s="284"/>
      <c r="C355" s="800"/>
      <c r="D355" s="800"/>
      <c r="E355" s="285"/>
      <c r="K355" s="278"/>
    </row>
    <row r="356" spans="2:11" ht="21" x14ac:dyDescent="0.35">
      <c r="B356" s="286"/>
      <c r="C356" s="803" t="str">
        <f>VLOOKUP(G349,M:P,2,FALSE)</f>
        <v>LB67B3W172R1Z44</v>
      </c>
      <c r="D356" s="804"/>
      <c r="E356" s="282"/>
      <c r="F356" s="803" t="str">
        <f>VLOOKUP(G349,M:P,3,FALSE)</f>
        <v>358MF</v>
      </c>
      <c r="G356" s="804"/>
      <c r="H356" s="804"/>
      <c r="I356" s="282"/>
      <c r="J356" s="803">
        <f>VLOOKUP(G349,M:P,4,FALSE)</f>
        <v>57</v>
      </c>
      <c r="K356" s="805"/>
    </row>
    <row r="357" spans="2:11" ht="21" x14ac:dyDescent="0.35">
      <c r="B357" s="287"/>
      <c r="C357" s="801"/>
      <c r="D357" s="801"/>
      <c r="E357" s="282"/>
      <c r="F357" s="801"/>
      <c r="G357" s="801"/>
      <c r="H357" s="801"/>
      <c r="I357" s="282"/>
      <c r="J357" s="801"/>
      <c r="K357" s="802"/>
    </row>
    <row r="358" spans="2:11" ht="21" x14ac:dyDescent="0.35">
      <c r="B358" s="287"/>
      <c r="C358" s="801"/>
      <c r="D358" s="801"/>
      <c r="E358" s="282"/>
      <c r="F358" s="801"/>
      <c r="G358" s="801"/>
      <c r="H358" s="801"/>
      <c r="I358" s="282"/>
      <c r="J358" s="801"/>
      <c r="K358" s="802"/>
    </row>
    <row r="359" spans="2:11" ht="21" x14ac:dyDescent="0.35">
      <c r="B359" s="287"/>
      <c r="C359" s="801"/>
      <c r="D359" s="801"/>
      <c r="E359" s="282"/>
      <c r="F359" s="801"/>
      <c r="G359" s="801"/>
      <c r="H359" s="801"/>
      <c r="I359" s="282"/>
      <c r="J359" s="801"/>
      <c r="K359" s="802"/>
    </row>
    <row r="360" spans="2:11" ht="21" x14ac:dyDescent="0.35">
      <c r="B360" s="287"/>
      <c r="C360" s="801"/>
      <c r="D360" s="801"/>
      <c r="E360" s="282"/>
      <c r="F360" s="801"/>
      <c r="G360" s="801"/>
      <c r="H360" s="801"/>
      <c r="I360" s="282"/>
      <c r="J360" s="801"/>
      <c r="K360" s="802"/>
    </row>
    <row r="361" spans="2:11" ht="21" x14ac:dyDescent="0.35">
      <c r="B361" s="287"/>
      <c r="C361" s="804"/>
      <c r="D361" s="804"/>
      <c r="E361" s="282"/>
      <c r="F361" s="801"/>
      <c r="G361" s="801"/>
      <c r="H361" s="801"/>
      <c r="I361" s="282"/>
      <c r="J361" s="801"/>
      <c r="K361" s="802"/>
    </row>
    <row r="362" spans="2:11" ht="21" hidden="1" x14ac:dyDescent="0.35">
      <c r="B362" s="283"/>
      <c r="C362" s="798"/>
      <c r="D362" s="798"/>
      <c r="E362" s="282"/>
      <c r="F362" s="798"/>
      <c r="G362" s="798"/>
      <c r="H362" s="798"/>
      <c r="I362" s="282"/>
      <c r="J362" s="806"/>
      <c r="K362" s="799"/>
    </row>
    <row r="363" spans="2:11" ht="15" hidden="1" customHeight="1" x14ac:dyDescent="0.25">
      <c r="B363" s="277"/>
      <c r="G363" s="288"/>
      <c r="J363" s="289"/>
      <c r="K363" s="278"/>
    </row>
    <row r="364" spans="2:11" ht="15" customHeight="1" x14ac:dyDescent="0.25">
      <c r="B364" s="277"/>
      <c r="G364" s="288"/>
      <c r="K364" s="278"/>
    </row>
    <row r="365" spans="2:11" ht="15" customHeight="1" x14ac:dyDescent="0.25">
      <c r="B365" s="277"/>
      <c r="G365" s="290"/>
      <c r="H365" s="290"/>
      <c r="I365" s="290"/>
      <c r="K365" s="278"/>
    </row>
    <row r="366" spans="2:11" ht="15" customHeight="1" x14ac:dyDescent="0.25">
      <c r="B366" s="277"/>
      <c r="G366" s="291"/>
      <c r="K366" s="278"/>
    </row>
    <row r="367" spans="2:11" x14ac:dyDescent="0.25">
      <c r="B367" s="277"/>
      <c r="G367" s="807">
        <f ca="1">G344</f>
        <v>45168.652233796296</v>
      </c>
      <c r="H367" s="807"/>
      <c r="I367" s="807"/>
      <c r="J367" s="807"/>
      <c r="K367" s="808"/>
    </row>
    <row r="368" spans="2:11" x14ac:dyDescent="0.25">
      <c r="B368" s="292"/>
      <c r="C368" s="293"/>
      <c r="D368" s="293"/>
      <c r="E368" s="293"/>
      <c r="F368" s="293"/>
      <c r="G368" s="293"/>
      <c r="H368" s="293"/>
      <c r="I368" s="293"/>
      <c r="J368" s="293"/>
      <c r="K368" s="294"/>
    </row>
    <row r="370" spans="2:11" x14ac:dyDescent="0.25">
      <c r="B370" s="271"/>
      <c r="C370" s="272"/>
      <c r="D370" s="272"/>
      <c r="E370" s="272"/>
      <c r="F370" s="272"/>
      <c r="G370" s="272"/>
      <c r="H370" s="272"/>
      <c r="I370" s="272"/>
      <c r="J370" s="272"/>
      <c r="K370" s="273"/>
    </row>
    <row r="371" spans="2:11" ht="15.75" x14ac:dyDescent="0.25">
      <c r="B371" s="277"/>
      <c r="G371" s="789" t="s">
        <v>976</v>
      </c>
      <c r="H371" s="790"/>
      <c r="I371" s="790"/>
      <c r="J371" s="791"/>
      <c r="K371" s="278"/>
    </row>
    <row r="372" spans="2:11" ht="15" customHeight="1" x14ac:dyDescent="0.25">
      <c r="B372" s="277"/>
      <c r="G372" s="792">
        <f>G349+1</f>
        <v>17</v>
      </c>
      <c r="H372" s="793"/>
      <c r="I372" s="793"/>
      <c r="J372" s="794"/>
      <c r="K372" s="278"/>
    </row>
    <row r="373" spans="2:11" ht="15" customHeight="1" x14ac:dyDescent="0.25">
      <c r="B373" s="277"/>
      <c r="G373" s="792"/>
      <c r="H373" s="793"/>
      <c r="I373" s="793"/>
      <c r="J373" s="794"/>
      <c r="K373" s="278"/>
    </row>
    <row r="374" spans="2:11" ht="15" customHeight="1" x14ac:dyDescent="0.25">
      <c r="B374" s="277"/>
      <c r="G374" s="792"/>
      <c r="H374" s="793"/>
      <c r="I374" s="793"/>
      <c r="J374" s="794"/>
      <c r="K374" s="278"/>
    </row>
    <row r="375" spans="2:11" ht="15" customHeight="1" x14ac:dyDescent="0.25">
      <c r="B375" s="277"/>
      <c r="G375" s="795"/>
      <c r="H375" s="796"/>
      <c r="I375" s="796"/>
      <c r="J375" s="797"/>
      <c r="K375" s="278"/>
    </row>
    <row r="376" spans="2:11" ht="31.5" x14ac:dyDescent="0.25">
      <c r="B376" s="277"/>
      <c r="G376" s="280"/>
      <c r="H376" s="280"/>
      <c r="I376" s="280"/>
      <c r="J376" s="280"/>
      <c r="K376" s="278"/>
    </row>
    <row r="377" spans="2:11" ht="21" x14ac:dyDescent="0.35">
      <c r="B377" s="283"/>
      <c r="C377" s="798" t="s">
        <v>977</v>
      </c>
      <c r="D377" s="798"/>
      <c r="E377" s="282"/>
      <c r="F377" s="798" t="s">
        <v>978</v>
      </c>
      <c r="G377" s="798"/>
      <c r="H377" s="798"/>
      <c r="I377" s="282"/>
      <c r="J377" s="798" t="s">
        <v>979</v>
      </c>
      <c r="K377" s="799"/>
    </row>
    <row r="378" spans="2:11" x14ac:dyDescent="0.25">
      <c r="B378" s="284"/>
      <c r="C378" s="800"/>
      <c r="D378" s="800"/>
      <c r="E378" s="285"/>
      <c r="K378" s="278"/>
    </row>
    <row r="379" spans="2:11" ht="21" x14ac:dyDescent="0.35">
      <c r="B379" s="286"/>
      <c r="C379" s="803" t="str">
        <f>VLOOKUP(G372,M:P,2,FALSE)</f>
        <v>LB67L3W172R1Z44</v>
      </c>
      <c r="D379" s="804"/>
      <c r="E379" s="282"/>
      <c r="F379" s="803" t="str">
        <f>VLOOKUP(G372,M:P,3,FALSE)</f>
        <v>430MF</v>
      </c>
      <c r="G379" s="804"/>
      <c r="H379" s="804"/>
      <c r="I379" s="282"/>
      <c r="J379" s="803">
        <f>VLOOKUP(G372,M:P,4,FALSE)</f>
        <v>57</v>
      </c>
      <c r="K379" s="805"/>
    </row>
    <row r="380" spans="2:11" ht="21" x14ac:dyDescent="0.35">
      <c r="B380" s="287"/>
      <c r="C380" s="801"/>
      <c r="D380" s="801"/>
      <c r="E380" s="282"/>
      <c r="F380" s="801"/>
      <c r="G380" s="801"/>
      <c r="H380" s="801"/>
      <c r="I380" s="282"/>
      <c r="J380" s="801"/>
      <c r="K380" s="802"/>
    </row>
    <row r="381" spans="2:11" ht="21" x14ac:dyDescent="0.35">
      <c r="B381" s="287"/>
      <c r="C381" s="801"/>
      <c r="D381" s="801"/>
      <c r="E381" s="282"/>
      <c r="F381" s="801"/>
      <c r="G381" s="801"/>
      <c r="H381" s="801"/>
      <c r="I381" s="282"/>
      <c r="J381" s="801"/>
      <c r="K381" s="802"/>
    </row>
    <row r="382" spans="2:11" ht="21" x14ac:dyDescent="0.35">
      <c r="B382" s="287"/>
      <c r="C382" s="801"/>
      <c r="D382" s="801"/>
      <c r="E382" s="282"/>
      <c r="F382" s="801"/>
      <c r="G382" s="801"/>
      <c r="H382" s="801"/>
      <c r="I382" s="282"/>
      <c r="J382" s="801"/>
      <c r="K382" s="802"/>
    </row>
    <row r="383" spans="2:11" ht="21" x14ac:dyDescent="0.35">
      <c r="B383" s="287"/>
      <c r="C383" s="801"/>
      <c r="D383" s="801"/>
      <c r="E383" s="282"/>
      <c r="F383" s="801"/>
      <c r="G383" s="801"/>
      <c r="H383" s="801"/>
      <c r="I383" s="282"/>
      <c r="J383" s="801"/>
      <c r="K383" s="802"/>
    </row>
    <row r="384" spans="2:11" ht="21" x14ac:dyDescent="0.35">
      <c r="B384" s="287"/>
      <c r="C384" s="804"/>
      <c r="D384" s="804"/>
      <c r="E384" s="282"/>
      <c r="F384" s="801"/>
      <c r="G384" s="801"/>
      <c r="H384" s="801"/>
      <c r="I384" s="282"/>
      <c r="J384" s="801"/>
      <c r="K384" s="802"/>
    </row>
    <row r="385" spans="2:11" ht="21" hidden="1" x14ac:dyDescent="0.35">
      <c r="B385" s="283"/>
      <c r="C385" s="798"/>
      <c r="D385" s="798"/>
      <c r="E385" s="282"/>
      <c r="F385" s="798"/>
      <c r="G385" s="798"/>
      <c r="H385" s="798"/>
      <c r="I385" s="282"/>
      <c r="J385" s="806"/>
      <c r="K385" s="799"/>
    </row>
    <row r="386" spans="2:11" ht="15" hidden="1" customHeight="1" x14ac:dyDescent="0.25">
      <c r="B386" s="277"/>
      <c r="G386" s="288"/>
      <c r="J386" s="289"/>
      <c r="K386" s="278"/>
    </row>
    <row r="387" spans="2:11" ht="15" customHeight="1" x14ac:dyDescent="0.25">
      <c r="B387" s="277"/>
      <c r="G387" s="288"/>
      <c r="K387" s="278"/>
    </row>
    <row r="388" spans="2:11" ht="15" customHeight="1" x14ac:dyDescent="0.25">
      <c r="B388" s="277"/>
      <c r="G388" s="290"/>
      <c r="H388" s="290"/>
      <c r="I388" s="290"/>
      <c r="K388" s="278"/>
    </row>
    <row r="389" spans="2:11" ht="15" customHeight="1" x14ac:dyDescent="0.25">
      <c r="B389" s="277"/>
      <c r="G389" s="291"/>
      <c r="K389" s="278"/>
    </row>
    <row r="390" spans="2:11" x14ac:dyDescent="0.25">
      <c r="B390" s="277"/>
      <c r="G390" s="807">
        <f ca="1">G367</f>
        <v>45168.652233796296</v>
      </c>
      <c r="H390" s="807"/>
      <c r="I390" s="807"/>
      <c r="J390" s="807"/>
      <c r="K390" s="808"/>
    </row>
    <row r="391" spans="2:11" x14ac:dyDescent="0.25">
      <c r="B391" s="292"/>
      <c r="C391" s="293"/>
      <c r="D391" s="293"/>
      <c r="E391" s="293"/>
      <c r="F391" s="293"/>
      <c r="G391" s="293"/>
      <c r="H391" s="293"/>
      <c r="I391" s="293"/>
      <c r="J391" s="293"/>
      <c r="K391" s="294"/>
    </row>
    <row r="393" spans="2:11" x14ac:dyDescent="0.25">
      <c r="B393" s="271"/>
      <c r="C393" s="272"/>
      <c r="D393" s="272"/>
      <c r="E393" s="272"/>
      <c r="F393" s="272"/>
      <c r="G393" s="272"/>
      <c r="H393" s="272"/>
      <c r="I393" s="272"/>
      <c r="J393" s="272"/>
      <c r="K393" s="273"/>
    </row>
    <row r="394" spans="2:11" ht="15.75" x14ac:dyDescent="0.25">
      <c r="B394" s="277"/>
      <c r="G394" s="789" t="s">
        <v>976</v>
      </c>
      <c r="H394" s="790"/>
      <c r="I394" s="790"/>
      <c r="J394" s="791"/>
      <c r="K394" s="278"/>
    </row>
    <row r="395" spans="2:11" ht="15" customHeight="1" x14ac:dyDescent="0.25">
      <c r="B395" s="277"/>
      <c r="G395" s="792">
        <f>G372+1</f>
        <v>18</v>
      </c>
      <c r="H395" s="793"/>
      <c r="I395" s="793"/>
      <c r="J395" s="794"/>
      <c r="K395" s="278"/>
    </row>
    <row r="396" spans="2:11" ht="15" customHeight="1" x14ac:dyDescent="0.25">
      <c r="B396" s="277"/>
      <c r="G396" s="792"/>
      <c r="H396" s="793"/>
      <c r="I396" s="793"/>
      <c r="J396" s="794"/>
      <c r="K396" s="278"/>
    </row>
    <row r="397" spans="2:11" ht="15" customHeight="1" x14ac:dyDescent="0.25">
      <c r="B397" s="277"/>
      <c r="G397" s="792"/>
      <c r="H397" s="793"/>
      <c r="I397" s="793"/>
      <c r="J397" s="794"/>
      <c r="K397" s="278"/>
    </row>
    <row r="398" spans="2:11" ht="15" customHeight="1" x14ac:dyDescent="0.25">
      <c r="B398" s="277"/>
      <c r="G398" s="795"/>
      <c r="H398" s="796"/>
      <c r="I398" s="796"/>
      <c r="J398" s="797"/>
      <c r="K398" s="278"/>
    </row>
    <row r="399" spans="2:11" ht="31.5" x14ac:dyDescent="0.25">
      <c r="B399" s="277"/>
      <c r="G399" s="280"/>
      <c r="H399" s="280"/>
      <c r="I399" s="280"/>
      <c r="J399" s="280"/>
      <c r="K399" s="278"/>
    </row>
    <row r="400" spans="2:11" ht="21" x14ac:dyDescent="0.35">
      <c r="B400" s="283"/>
      <c r="C400" s="798" t="s">
        <v>977</v>
      </c>
      <c r="D400" s="798"/>
      <c r="E400" s="282"/>
      <c r="F400" s="798" t="s">
        <v>978</v>
      </c>
      <c r="G400" s="798"/>
      <c r="H400" s="798"/>
      <c r="I400" s="282"/>
      <c r="J400" s="798" t="s">
        <v>979</v>
      </c>
      <c r="K400" s="799"/>
    </row>
    <row r="401" spans="2:11" x14ac:dyDescent="0.25">
      <c r="B401" s="284"/>
      <c r="C401" s="800"/>
      <c r="D401" s="800"/>
      <c r="E401" s="285"/>
      <c r="K401" s="278"/>
    </row>
    <row r="402" spans="2:11" ht="21" x14ac:dyDescent="0.35">
      <c r="B402" s="286"/>
      <c r="C402" s="803" t="str">
        <f>VLOOKUP(G395,M:P,2,FALSE)</f>
        <v>LB67L3W172R1Z44</v>
      </c>
      <c r="D402" s="804"/>
      <c r="E402" s="282"/>
      <c r="F402" s="803" t="str">
        <f>VLOOKUP(G395,M:P,3,FALSE)</f>
        <v>430MF</v>
      </c>
      <c r="G402" s="804"/>
      <c r="H402" s="804"/>
      <c r="I402" s="282"/>
      <c r="J402" s="803">
        <f>VLOOKUP(G395,M:P,4,FALSE)</f>
        <v>57</v>
      </c>
      <c r="K402" s="805"/>
    </row>
    <row r="403" spans="2:11" ht="21" x14ac:dyDescent="0.35">
      <c r="B403" s="287"/>
      <c r="C403" s="801"/>
      <c r="D403" s="801"/>
      <c r="E403" s="282"/>
      <c r="F403" s="801"/>
      <c r="G403" s="801"/>
      <c r="H403" s="801"/>
      <c r="I403" s="282"/>
      <c r="J403" s="801"/>
      <c r="K403" s="802"/>
    </row>
    <row r="404" spans="2:11" ht="21" x14ac:dyDescent="0.35">
      <c r="B404" s="287"/>
      <c r="C404" s="801"/>
      <c r="D404" s="801"/>
      <c r="E404" s="282"/>
      <c r="F404" s="801"/>
      <c r="G404" s="801"/>
      <c r="H404" s="801"/>
      <c r="I404" s="282"/>
      <c r="J404" s="801"/>
      <c r="K404" s="802"/>
    </row>
    <row r="405" spans="2:11" ht="21" x14ac:dyDescent="0.35">
      <c r="B405" s="287"/>
      <c r="C405" s="801"/>
      <c r="D405" s="801"/>
      <c r="E405" s="282"/>
      <c r="F405" s="801"/>
      <c r="G405" s="801"/>
      <c r="H405" s="801"/>
      <c r="I405" s="282"/>
      <c r="J405" s="801"/>
      <c r="K405" s="802"/>
    </row>
    <row r="406" spans="2:11" ht="21" x14ac:dyDescent="0.35">
      <c r="B406" s="287"/>
      <c r="C406" s="801"/>
      <c r="D406" s="801"/>
      <c r="E406" s="282"/>
      <c r="F406" s="801"/>
      <c r="G406" s="801"/>
      <c r="H406" s="801"/>
      <c r="I406" s="282"/>
      <c r="J406" s="801"/>
      <c r="K406" s="802"/>
    </row>
    <row r="407" spans="2:11" ht="21" x14ac:dyDescent="0.35">
      <c r="B407" s="287"/>
      <c r="C407" s="804"/>
      <c r="D407" s="804"/>
      <c r="E407" s="282"/>
      <c r="F407" s="801"/>
      <c r="G407" s="801"/>
      <c r="H407" s="801"/>
      <c r="I407" s="282"/>
      <c r="J407" s="801"/>
      <c r="K407" s="802"/>
    </row>
    <row r="408" spans="2:11" ht="21" hidden="1" x14ac:dyDescent="0.35">
      <c r="B408" s="283"/>
      <c r="C408" s="798"/>
      <c r="D408" s="798"/>
      <c r="E408" s="282"/>
      <c r="F408" s="798"/>
      <c r="G408" s="798"/>
      <c r="H408" s="798"/>
      <c r="I408" s="282"/>
      <c r="J408" s="806"/>
      <c r="K408" s="799"/>
    </row>
    <row r="409" spans="2:11" ht="15" hidden="1" customHeight="1" x14ac:dyDescent="0.25">
      <c r="B409" s="277"/>
      <c r="G409" s="288"/>
      <c r="J409" s="289"/>
      <c r="K409" s="278"/>
    </row>
    <row r="410" spans="2:11" ht="15" customHeight="1" x14ac:dyDescent="0.25">
      <c r="B410" s="277"/>
      <c r="G410" s="288"/>
      <c r="K410" s="278"/>
    </row>
    <row r="411" spans="2:11" ht="15" customHeight="1" x14ac:dyDescent="0.25">
      <c r="B411" s="277"/>
      <c r="G411" s="290"/>
      <c r="H411" s="290"/>
      <c r="I411" s="290"/>
      <c r="K411" s="278"/>
    </row>
    <row r="412" spans="2:11" ht="15" customHeight="1" x14ac:dyDescent="0.25">
      <c r="B412" s="277"/>
      <c r="G412" s="291"/>
      <c r="K412" s="278"/>
    </row>
    <row r="413" spans="2:11" x14ac:dyDescent="0.25">
      <c r="B413" s="277"/>
      <c r="G413" s="807">
        <f ca="1">G390</f>
        <v>45168.652233796296</v>
      </c>
      <c r="H413" s="807"/>
      <c r="I413" s="807"/>
      <c r="J413" s="807"/>
      <c r="K413" s="808"/>
    </row>
    <row r="414" spans="2:11" x14ac:dyDescent="0.25">
      <c r="B414" s="292"/>
      <c r="C414" s="293"/>
      <c r="D414" s="293"/>
      <c r="E414" s="293"/>
      <c r="F414" s="293"/>
      <c r="G414" s="293"/>
      <c r="H414" s="293"/>
      <c r="I414" s="293"/>
      <c r="J414" s="293"/>
      <c r="K414" s="294"/>
    </row>
    <row r="416" spans="2:11" x14ac:dyDescent="0.25">
      <c r="B416" s="271"/>
      <c r="C416" s="272"/>
      <c r="D416" s="272"/>
      <c r="E416" s="272"/>
      <c r="F416" s="272"/>
      <c r="G416" s="272"/>
      <c r="H416" s="272"/>
      <c r="I416" s="272"/>
      <c r="J416" s="272"/>
      <c r="K416" s="273"/>
    </row>
    <row r="417" spans="2:11" ht="15.75" x14ac:dyDescent="0.25">
      <c r="B417" s="277"/>
      <c r="G417" s="789" t="s">
        <v>976</v>
      </c>
      <c r="H417" s="790"/>
      <c r="I417" s="790"/>
      <c r="J417" s="791"/>
      <c r="K417" s="278"/>
    </row>
    <row r="418" spans="2:11" ht="15" customHeight="1" x14ac:dyDescent="0.25">
      <c r="B418" s="277"/>
      <c r="G418" s="792">
        <f>G395+1</f>
        <v>19</v>
      </c>
      <c r="H418" s="793"/>
      <c r="I418" s="793"/>
      <c r="J418" s="794"/>
      <c r="K418" s="278"/>
    </row>
    <row r="419" spans="2:11" ht="15" customHeight="1" x14ac:dyDescent="0.25">
      <c r="B419" s="277"/>
      <c r="G419" s="792"/>
      <c r="H419" s="793"/>
      <c r="I419" s="793"/>
      <c r="J419" s="794"/>
      <c r="K419" s="278"/>
    </row>
    <row r="420" spans="2:11" ht="15" customHeight="1" x14ac:dyDescent="0.25">
      <c r="B420" s="277"/>
      <c r="G420" s="792"/>
      <c r="H420" s="793"/>
      <c r="I420" s="793"/>
      <c r="J420" s="794"/>
      <c r="K420" s="278"/>
    </row>
    <row r="421" spans="2:11" ht="15" customHeight="1" x14ac:dyDescent="0.25">
      <c r="B421" s="277"/>
      <c r="G421" s="795"/>
      <c r="H421" s="796"/>
      <c r="I421" s="796"/>
      <c r="J421" s="797"/>
      <c r="K421" s="278"/>
    </row>
    <row r="422" spans="2:11" ht="31.5" x14ac:dyDescent="0.25">
      <c r="B422" s="277"/>
      <c r="G422" s="280"/>
      <c r="H422" s="280"/>
      <c r="I422" s="280"/>
      <c r="J422" s="280"/>
      <c r="K422" s="278"/>
    </row>
    <row r="423" spans="2:11" ht="21" x14ac:dyDescent="0.35">
      <c r="B423" s="283"/>
      <c r="C423" s="798" t="s">
        <v>977</v>
      </c>
      <c r="D423" s="798"/>
      <c r="E423" s="282"/>
      <c r="F423" s="798" t="s">
        <v>978</v>
      </c>
      <c r="G423" s="798"/>
      <c r="H423" s="798"/>
      <c r="I423" s="282"/>
      <c r="J423" s="798" t="s">
        <v>979</v>
      </c>
      <c r="K423" s="799"/>
    </row>
    <row r="424" spans="2:11" x14ac:dyDescent="0.25">
      <c r="B424" s="284"/>
      <c r="C424" s="800"/>
      <c r="D424" s="800"/>
      <c r="E424" s="285"/>
      <c r="K424" s="278"/>
    </row>
    <row r="425" spans="2:11" ht="21" x14ac:dyDescent="0.35">
      <c r="B425" s="286"/>
      <c r="C425" s="803" t="str">
        <f>VLOOKUP(G418,M:P,2,FALSE)</f>
        <v>LB67L3W172R1Z44</v>
      </c>
      <c r="D425" s="804"/>
      <c r="E425" s="282"/>
      <c r="F425" s="803" t="str">
        <f>VLOOKUP(G418,M:P,3,FALSE)</f>
        <v>430MF</v>
      </c>
      <c r="G425" s="804"/>
      <c r="H425" s="804"/>
      <c r="I425" s="282"/>
      <c r="J425" s="803">
        <f>VLOOKUP(G418,M:P,4,FALSE)</f>
        <v>57</v>
      </c>
      <c r="K425" s="805"/>
    </row>
    <row r="426" spans="2:11" ht="21" x14ac:dyDescent="0.35">
      <c r="B426" s="287"/>
      <c r="C426" s="801"/>
      <c r="D426" s="801"/>
      <c r="E426" s="282"/>
      <c r="F426" s="801"/>
      <c r="G426" s="801"/>
      <c r="H426" s="801"/>
      <c r="I426" s="282"/>
      <c r="J426" s="801"/>
      <c r="K426" s="802"/>
    </row>
    <row r="427" spans="2:11" ht="21" x14ac:dyDescent="0.35">
      <c r="B427" s="287"/>
      <c r="C427" s="801"/>
      <c r="D427" s="801"/>
      <c r="E427" s="282"/>
      <c r="F427" s="801"/>
      <c r="G427" s="801"/>
      <c r="H427" s="801"/>
      <c r="I427" s="282"/>
      <c r="J427" s="801"/>
      <c r="K427" s="802"/>
    </row>
    <row r="428" spans="2:11" ht="21" x14ac:dyDescent="0.35">
      <c r="B428" s="287"/>
      <c r="C428" s="801"/>
      <c r="D428" s="801"/>
      <c r="E428" s="282"/>
      <c r="F428" s="801"/>
      <c r="G428" s="801"/>
      <c r="H428" s="801"/>
      <c r="I428" s="282"/>
      <c r="J428" s="801"/>
      <c r="K428" s="802"/>
    </row>
    <row r="429" spans="2:11" ht="21" x14ac:dyDescent="0.35">
      <c r="B429" s="287"/>
      <c r="C429" s="801"/>
      <c r="D429" s="801"/>
      <c r="E429" s="282"/>
      <c r="F429" s="801"/>
      <c r="G429" s="801"/>
      <c r="H429" s="801"/>
      <c r="I429" s="282"/>
      <c r="J429" s="801"/>
      <c r="K429" s="802"/>
    </row>
    <row r="430" spans="2:11" ht="21" x14ac:dyDescent="0.35">
      <c r="B430" s="287"/>
      <c r="C430" s="804"/>
      <c r="D430" s="804"/>
      <c r="E430" s="282"/>
      <c r="F430" s="801"/>
      <c r="G430" s="801"/>
      <c r="H430" s="801"/>
      <c r="I430" s="282"/>
      <c r="J430" s="801"/>
      <c r="K430" s="802"/>
    </row>
    <row r="431" spans="2:11" ht="21" hidden="1" x14ac:dyDescent="0.35">
      <c r="B431" s="283"/>
      <c r="C431" s="798"/>
      <c r="D431" s="798"/>
      <c r="E431" s="282"/>
      <c r="F431" s="798"/>
      <c r="G431" s="798"/>
      <c r="H431" s="798"/>
      <c r="I431" s="282"/>
      <c r="J431" s="806"/>
      <c r="K431" s="799"/>
    </row>
    <row r="432" spans="2:11" ht="15" hidden="1" customHeight="1" x14ac:dyDescent="0.25">
      <c r="B432" s="277"/>
      <c r="G432" s="288"/>
      <c r="J432" s="289"/>
      <c r="K432" s="278"/>
    </row>
    <row r="433" spans="2:11" ht="15" customHeight="1" x14ac:dyDescent="0.25">
      <c r="B433" s="277"/>
      <c r="G433" s="288"/>
      <c r="K433" s="278"/>
    </row>
    <row r="434" spans="2:11" ht="15" customHeight="1" x14ac:dyDescent="0.25">
      <c r="B434" s="277"/>
      <c r="G434" s="290"/>
      <c r="H434" s="290"/>
      <c r="I434" s="290"/>
      <c r="K434" s="278"/>
    </row>
    <row r="435" spans="2:11" ht="15" customHeight="1" x14ac:dyDescent="0.25">
      <c r="B435" s="277"/>
      <c r="G435" s="291"/>
      <c r="K435" s="278"/>
    </row>
    <row r="436" spans="2:11" x14ac:dyDescent="0.25">
      <c r="B436" s="277"/>
      <c r="G436" s="807">
        <f ca="1">G413</f>
        <v>45168.652233796296</v>
      </c>
      <c r="H436" s="807"/>
      <c r="I436" s="807"/>
      <c r="J436" s="807"/>
      <c r="K436" s="808"/>
    </row>
    <row r="437" spans="2:11" x14ac:dyDescent="0.25">
      <c r="B437" s="292"/>
      <c r="C437" s="293"/>
      <c r="D437" s="293"/>
      <c r="E437" s="293"/>
      <c r="F437" s="293"/>
      <c r="G437" s="293"/>
      <c r="H437" s="293"/>
      <c r="I437" s="293"/>
      <c r="J437" s="293"/>
      <c r="K437" s="294"/>
    </row>
    <row r="439" spans="2:11" x14ac:dyDescent="0.25">
      <c r="B439" s="271"/>
      <c r="C439" s="272"/>
      <c r="D439" s="272"/>
      <c r="E439" s="272"/>
      <c r="F439" s="272"/>
      <c r="G439" s="272"/>
      <c r="H439" s="272"/>
      <c r="I439" s="272"/>
      <c r="J439" s="272"/>
      <c r="K439" s="273"/>
    </row>
    <row r="440" spans="2:11" ht="15.75" x14ac:dyDescent="0.25">
      <c r="B440" s="277"/>
      <c r="G440" s="789" t="s">
        <v>976</v>
      </c>
      <c r="H440" s="790"/>
      <c r="I440" s="790"/>
      <c r="J440" s="791"/>
      <c r="K440" s="278"/>
    </row>
    <row r="441" spans="2:11" ht="15" customHeight="1" x14ac:dyDescent="0.25">
      <c r="B441" s="277"/>
      <c r="G441" s="792">
        <f>G418+1</f>
        <v>20</v>
      </c>
      <c r="H441" s="793"/>
      <c r="I441" s="793"/>
      <c r="J441" s="794"/>
      <c r="K441" s="278"/>
    </row>
    <row r="442" spans="2:11" ht="15" customHeight="1" x14ac:dyDescent="0.25">
      <c r="B442" s="277"/>
      <c r="G442" s="792"/>
      <c r="H442" s="793"/>
      <c r="I442" s="793"/>
      <c r="J442" s="794"/>
      <c r="K442" s="278"/>
    </row>
    <row r="443" spans="2:11" ht="15" customHeight="1" x14ac:dyDescent="0.25">
      <c r="B443" s="277"/>
      <c r="G443" s="792"/>
      <c r="H443" s="793"/>
      <c r="I443" s="793"/>
      <c r="J443" s="794"/>
      <c r="K443" s="278"/>
    </row>
    <row r="444" spans="2:11" ht="15" customHeight="1" x14ac:dyDescent="0.25">
      <c r="B444" s="277"/>
      <c r="G444" s="795"/>
      <c r="H444" s="796"/>
      <c r="I444" s="796"/>
      <c r="J444" s="797"/>
      <c r="K444" s="278"/>
    </row>
    <row r="445" spans="2:11" ht="31.5" x14ac:dyDescent="0.25">
      <c r="B445" s="277"/>
      <c r="G445" s="280"/>
      <c r="H445" s="280"/>
      <c r="I445" s="280"/>
      <c r="J445" s="280"/>
      <c r="K445" s="278"/>
    </row>
    <row r="446" spans="2:11" ht="21" x14ac:dyDescent="0.35">
      <c r="B446" s="283"/>
      <c r="C446" s="798" t="s">
        <v>977</v>
      </c>
      <c r="D446" s="798"/>
      <c r="E446" s="282"/>
      <c r="F446" s="798" t="s">
        <v>978</v>
      </c>
      <c r="G446" s="798"/>
      <c r="H446" s="798"/>
      <c r="I446" s="282"/>
      <c r="J446" s="798" t="s">
        <v>979</v>
      </c>
      <c r="K446" s="799"/>
    </row>
    <row r="447" spans="2:11" x14ac:dyDescent="0.25">
      <c r="B447" s="284"/>
      <c r="C447" s="800"/>
      <c r="D447" s="800"/>
      <c r="E447" s="285"/>
      <c r="K447" s="278"/>
    </row>
    <row r="448" spans="2:11" ht="21" x14ac:dyDescent="0.35">
      <c r="B448" s="286"/>
      <c r="C448" s="803" t="str">
        <f>VLOOKUP(G441,M:P,2,FALSE)</f>
        <v>LB67L3W172R1Z44</v>
      </c>
      <c r="D448" s="804"/>
      <c r="E448" s="282"/>
      <c r="F448" s="803" t="str">
        <f>VLOOKUP(G441,M:P,3,FALSE)</f>
        <v>430MF</v>
      </c>
      <c r="G448" s="804"/>
      <c r="H448" s="804"/>
      <c r="I448" s="282"/>
      <c r="J448" s="803">
        <f>VLOOKUP(G441,M:P,4,FALSE)</f>
        <v>57</v>
      </c>
      <c r="K448" s="805"/>
    </row>
    <row r="449" spans="2:11" ht="21" x14ac:dyDescent="0.35">
      <c r="B449" s="287"/>
      <c r="C449" s="801"/>
      <c r="D449" s="801"/>
      <c r="E449" s="282"/>
      <c r="F449" s="801"/>
      <c r="G449" s="801"/>
      <c r="H449" s="801"/>
      <c r="I449" s="282"/>
      <c r="J449" s="801"/>
      <c r="K449" s="802"/>
    </row>
    <row r="450" spans="2:11" ht="21" x14ac:dyDescent="0.35">
      <c r="B450" s="287"/>
      <c r="C450" s="801"/>
      <c r="D450" s="801"/>
      <c r="E450" s="282"/>
      <c r="F450" s="801"/>
      <c r="G450" s="801"/>
      <c r="H450" s="801"/>
      <c r="I450" s="282"/>
      <c r="J450" s="801"/>
      <c r="K450" s="802"/>
    </row>
    <row r="451" spans="2:11" ht="21" x14ac:dyDescent="0.35">
      <c r="B451" s="287"/>
      <c r="C451" s="801"/>
      <c r="D451" s="801"/>
      <c r="E451" s="282"/>
      <c r="F451" s="801"/>
      <c r="G451" s="801"/>
      <c r="H451" s="801"/>
      <c r="I451" s="282"/>
      <c r="J451" s="801"/>
      <c r="K451" s="802"/>
    </row>
    <row r="452" spans="2:11" ht="21" x14ac:dyDescent="0.35">
      <c r="B452" s="287"/>
      <c r="C452" s="801"/>
      <c r="D452" s="801"/>
      <c r="E452" s="282"/>
      <c r="F452" s="801"/>
      <c r="G452" s="801"/>
      <c r="H452" s="801"/>
      <c r="I452" s="282"/>
      <c r="J452" s="801"/>
      <c r="K452" s="802"/>
    </row>
    <row r="453" spans="2:11" ht="21" x14ac:dyDescent="0.35">
      <c r="B453" s="287"/>
      <c r="C453" s="804"/>
      <c r="D453" s="804"/>
      <c r="E453" s="282"/>
      <c r="F453" s="801"/>
      <c r="G453" s="801"/>
      <c r="H453" s="801"/>
      <c r="I453" s="282"/>
      <c r="J453" s="801"/>
      <c r="K453" s="802"/>
    </row>
    <row r="454" spans="2:11" ht="21" hidden="1" x14ac:dyDescent="0.35">
      <c r="B454" s="283"/>
      <c r="C454" s="798"/>
      <c r="D454" s="798"/>
      <c r="E454" s="282"/>
      <c r="F454" s="798"/>
      <c r="G454" s="798"/>
      <c r="H454" s="798"/>
      <c r="I454" s="282"/>
      <c r="J454" s="806"/>
      <c r="K454" s="799"/>
    </row>
    <row r="455" spans="2:11" ht="15" hidden="1" customHeight="1" x14ac:dyDescent="0.25">
      <c r="B455" s="277"/>
      <c r="G455" s="288"/>
      <c r="J455" s="289"/>
      <c r="K455" s="278"/>
    </row>
    <row r="456" spans="2:11" ht="15" customHeight="1" x14ac:dyDescent="0.25">
      <c r="B456" s="277"/>
      <c r="G456" s="288"/>
      <c r="K456" s="278"/>
    </row>
    <row r="457" spans="2:11" ht="15" customHeight="1" x14ac:dyDescent="0.25">
      <c r="B457" s="277"/>
      <c r="G457" s="290"/>
      <c r="H457" s="290"/>
      <c r="I457" s="290"/>
      <c r="K457" s="278"/>
    </row>
    <row r="458" spans="2:11" ht="15" customHeight="1" x14ac:dyDescent="0.25">
      <c r="B458" s="277"/>
      <c r="G458" s="291"/>
      <c r="K458" s="278"/>
    </row>
    <row r="459" spans="2:11" x14ac:dyDescent="0.25">
      <c r="B459" s="277"/>
      <c r="G459" s="807">
        <f ca="1">G436</f>
        <v>45168.652233796296</v>
      </c>
      <c r="H459" s="807"/>
      <c r="I459" s="807"/>
      <c r="J459" s="807"/>
      <c r="K459" s="808"/>
    </row>
    <row r="460" spans="2:11" x14ac:dyDescent="0.25">
      <c r="B460" s="292"/>
      <c r="C460" s="293"/>
      <c r="D460" s="293"/>
      <c r="E460" s="293"/>
      <c r="F460" s="293"/>
      <c r="G460" s="293"/>
      <c r="H460" s="293"/>
      <c r="I460" s="293"/>
      <c r="J460" s="293"/>
      <c r="K460" s="294"/>
    </row>
    <row r="462" spans="2:11" x14ac:dyDescent="0.25">
      <c r="B462" s="271"/>
      <c r="C462" s="272"/>
      <c r="D462" s="272"/>
      <c r="E462" s="272"/>
      <c r="F462" s="272"/>
      <c r="G462" s="272"/>
      <c r="H462" s="272"/>
      <c r="I462" s="272"/>
      <c r="J462" s="272"/>
      <c r="K462" s="273"/>
    </row>
    <row r="463" spans="2:11" ht="15.75" x14ac:dyDescent="0.25">
      <c r="B463" s="277"/>
      <c r="G463" s="789" t="s">
        <v>976</v>
      </c>
      <c r="H463" s="790"/>
      <c r="I463" s="790"/>
      <c r="J463" s="791"/>
      <c r="K463" s="278"/>
    </row>
    <row r="464" spans="2:11" ht="15" customHeight="1" x14ac:dyDescent="0.25">
      <c r="B464" s="277"/>
      <c r="G464" s="792">
        <f>G441+1</f>
        <v>21</v>
      </c>
      <c r="H464" s="793"/>
      <c r="I464" s="793"/>
      <c r="J464" s="794"/>
      <c r="K464" s="278"/>
    </row>
    <row r="465" spans="2:11" ht="15" customHeight="1" x14ac:dyDescent="0.25">
      <c r="B465" s="277"/>
      <c r="G465" s="792"/>
      <c r="H465" s="793"/>
      <c r="I465" s="793"/>
      <c r="J465" s="794"/>
      <c r="K465" s="278"/>
    </row>
    <row r="466" spans="2:11" ht="15" customHeight="1" x14ac:dyDescent="0.25">
      <c r="B466" s="277"/>
      <c r="G466" s="792"/>
      <c r="H466" s="793"/>
      <c r="I466" s="793"/>
      <c r="J466" s="794"/>
      <c r="K466" s="278"/>
    </row>
    <row r="467" spans="2:11" ht="15" customHeight="1" x14ac:dyDescent="0.25">
      <c r="B467" s="277"/>
      <c r="G467" s="795"/>
      <c r="H467" s="796"/>
      <c r="I467" s="796"/>
      <c r="J467" s="797"/>
      <c r="K467" s="278"/>
    </row>
    <row r="468" spans="2:11" ht="31.5" x14ac:dyDescent="0.25">
      <c r="B468" s="277"/>
      <c r="G468" s="280"/>
      <c r="H468" s="280"/>
      <c r="I468" s="280"/>
      <c r="J468" s="280"/>
      <c r="K468" s="278"/>
    </row>
    <row r="469" spans="2:11" ht="21" x14ac:dyDescent="0.35">
      <c r="B469" s="283"/>
      <c r="C469" s="798" t="s">
        <v>977</v>
      </c>
      <c r="D469" s="798"/>
      <c r="E469" s="282"/>
      <c r="F469" s="798" t="s">
        <v>978</v>
      </c>
      <c r="G469" s="798"/>
      <c r="H469" s="798"/>
      <c r="I469" s="282"/>
      <c r="J469" s="798" t="s">
        <v>979</v>
      </c>
      <c r="K469" s="799"/>
    </row>
    <row r="470" spans="2:11" x14ac:dyDescent="0.25">
      <c r="B470" s="284"/>
      <c r="C470" s="800"/>
      <c r="D470" s="800"/>
      <c r="E470" s="285"/>
      <c r="K470" s="278"/>
    </row>
    <row r="471" spans="2:11" ht="21" x14ac:dyDescent="0.35">
      <c r="B471" s="286"/>
      <c r="C471" s="803" t="str">
        <f>VLOOKUP(G464,M:P,2,FALSE)</f>
        <v>LB67L3W172R1Z44</v>
      </c>
      <c r="D471" s="804"/>
      <c r="E471" s="282"/>
      <c r="F471" s="803" t="str">
        <f>VLOOKUP(G464,M:P,3,FALSE)</f>
        <v>430MF</v>
      </c>
      <c r="G471" s="804"/>
      <c r="H471" s="804"/>
      <c r="I471" s="282"/>
      <c r="J471" s="803">
        <f>VLOOKUP(G464,M:P,4,FALSE)</f>
        <v>57</v>
      </c>
      <c r="K471" s="805"/>
    </row>
    <row r="472" spans="2:11" ht="21" x14ac:dyDescent="0.35">
      <c r="B472" s="287"/>
      <c r="C472" s="801"/>
      <c r="D472" s="801"/>
      <c r="E472" s="282"/>
      <c r="F472" s="801"/>
      <c r="G472" s="801"/>
      <c r="H472" s="801"/>
      <c r="I472" s="282"/>
      <c r="J472" s="801"/>
      <c r="K472" s="802"/>
    </row>
    <row r="473" spans="2:11" ht="21" x14ac:dyDescent="0.35">
      <c r="B473" s="287"/>
      <c r="C473" s="801"/>
      <c r="D473" s="801"/>
      <c r="E473" s="282"/>
      <c r="F473" s="801"/>
      <c r="G473" s="801"/>
      <c r="H473" s="801"/>
      <c r="I473" s="282"/>
      <c r="J473" s="801"/>
      <c r="K473" s="802"/>
    </row>
    <row r="474" spans="2:11" ht="21" x14ac:dyDescent="0.35">
      <c r="B474" s="287"/>
      <c r="C474" s="801"/>
      <c r="D474" s="801"/>
      <c r="E474" s="282"/>
      <c r="F474" s="801"/>
      <c r="G474" s="801"/>
      <c r="H474" s="801"/>
      <c r="I474" s="282"/>
      <c r="J474" s="801"/>
      <c r="K474" s="802"/>
    </row>
    <row r="475" spans="2:11" ht="21" x14ac:dyDescent="0.35">
      <c r="B475" s="287"/>
      <c r="C475" s="801"/>
      <c r="D475" s="801"/>
      <c r="E475" s="282"/>
      <c r="F475" s="801"/>
      <c r="G475" s="801"/>
      <c r="H475" s="801"/>
      <c r="I475" s="282"/>
      <c r="J475" s="801"/>
      <c r="K475" s="802"/>
    </row>
    <row r="476" spans="2:11" ht="21" x14ac:dyDescent="0.35">
      <c r="B476" s="287"/>
      <c r="C476" s="804"/>
      <c r="D476" s="804"/>
      <c r="E476" s="282"/>
      <c r="F476" s="801"/>
      <c r="G476" s="801"/>
      <c r="H476" s="801"/>
      <c r="I476" s="282"/>
      <c r="J476" s="801"/>
      <c r="K476" s="802"/>
    </row>
    <row r="477" spans="2:11" ht="21" hidden="1" x14ac:dyDescent="0.35">
      <c r="B477" s="283"/>
      <c r="C477" s="798"/>
      <c r="D477" s="798"/>
      <c r="E477" s="282"/>
      <c r="F477" s="798"/>
      <c r="G477" s="798"/>
      <c r="H477" s="798"/>
      <c r="I477" s="282"/>
      <c r="J477" s="806"/>
      <c r="K477" s="799"/>
    </row>
    <row r="478" spans="2:11" ht="15" hidden="1" customHeight="1" x14ac:dyDescent="0.25">
      <c r="B478" s="277"/>
      <c r="G478" s="288"/>
      <c r="J478" s="289"/>
      <c r="K478" s="278"/>
    </row>
    <row r="479" spans="2:11" ht="15" customHeight="1" x14ac:dyDescent="0.25">
      <c r="B479" s="277"/>
      <c r="G479" s="288"/>
      <c r="K479" s="278"/>
    </row>
    <row r="480" spans="2:11" ht="15" customHeight="1" x14ac:dyDescent="0.25">
      <c r="B480" s="277"/>
      <c r="G480" s="290"/>
      <c r="H480" s="290"/>
      <c r="I480" s="290"/>
      <c r="K480" s="278"/>
    </row>
    <row r="481" spans="2:11" ht="15" customHeight="1" x14ac:dyDescent="0.25">
      <c r="B481" s="277"/>
      <c r="G481" s="291"/>
      <c r="K481" s="278"/>
    </row>
    <row r="482" spans="2:11" x14ac:dyDescent="0.25">
      <c r="B482" s="277"/>
      <c r="G482" s="807">
        <f ca="1">G459</f>
        <v>45168.652233796296</v>
      </c>
      <c r="H482" s="807"/>
      <c r="I482" s="807"/>
      <c r="J482" s="807"/>
      <c r="K482" s="808"/>
    </row>
    <row r="483" spans="2:11" x14ac:dyDescent="0.25">
      <c r="B483" s="292"/>
      <c r="C483" s="293"/>
      <c r="D483" s="293"/>
      <c r="E483" s="293"/>
      <c r="F483" s="293"/>
      <c r="G483" s="293"/>
      <c r="H483" s="293"/>
      <c r="I483" s="293"/>
      <c r="J483" s="293"/>
      <c r="K483" s="294"/>
    </row>
    <row r="485" spans="2:11" x14ac:dyDescent="0.25">
      <c r="B485" s="271"/>
      <c r="C485" s="272"/>
      <c r="D485" s="272"/>
      <c r="E485" s="272"/>
      <c r="F485" s="272"/>
      <c r="G485" s="272"/>
      <c r="H485" s="272"/>
      <c r="I485" s="272"/>
      <c r="J485" s="272"/>
      <c r="K485" s="273"/>
    </row>
    <row r="486" spans="2:11" ht="15.75" x14ac:dyDescent="0.25">
      <c r="B486" s="277"/>
      <c r="G486" s="789" t="s">
        <v>976</v>
      </c>
      <c r="H486" s="790"/>
      <c r="I486" s="790"/>
      <c r="J486" s="791"/>
      <c r="K486" s="278"/>
    </row>
    <row r="487" spans="2:11" ht="15" customHeight="1" x14ac:dyDescent="0.25">
      <c r="B487" s="277"/>
      <c r="G487" s="792">
        <f>G464+1</f>
        <v>22</v>
      </c>
      <c r="H487" s="793"/>
      <c r="I487" s="793"/>
      <c r="J487" s="794"/>
      <c r="K487" s="278"/>
    </row>
    <row r="488" spans="2:11" ht="15" customHeight="1" x14ac:dyDescent="0.25">
      <c r="B488" s="277"/>
      <c r="G488" s="792"/>
      <c r="H488" s="793"/>
      <c r="I488" s="793"/>
      <c r="J488" s="794"/>
      <c r="K488" s="278"/>
    </row>
    <row r="489" spans="2:11" ht="15" customHeight="1" x14ac:dyDescent="0.25">
      <c r="B489" s="277"/>
      <c r="G489" s="792"/>
      <c r="H489" s="793"/>
      <c r="I489" s="793"/>
      <c r="J489" s="794"/>
      <c r="K489" s="278"/>
    </row>
    <row r="490" spans="2:11" ht="15" customHeight="1" x14ac:dyDescent="0.25">
      <c r="B490" s="277"/>
      <c r="G490" s="795"/>
      <c r="H490" s="796"/>
      <c r="I490" s="796"/>
      <c r="J490" s="797"/>
      <c r="K490" s="278"/>
    </row>
    <row r="491" spans="2:11" ht="31.5" x14ac:dyDescent="0.25">
      <c r="B491" s="277"/>
      <c r="G491" s="280"/>
      <c r="H491" s="280"/>
      <c r="I491" s="280"/>
      <c r="J491" s="280"/>
      <c r="K491" s="278"/>
    </row>
    <row r="492" spans="2:11" ht="21" x14ac:dyDescent="0.35">
      <c r="B492" s="283"/>
      <c r="C492" s="798" t="s">
        <v>977</v>
      </c>
      <c r="D492" s="798"/>
      <c r="E492" s="282"/>
      <c r="F492" s="798" t="s">
        <v>978</v>
      </c>
      <c r="G492" s="798"/>
      <c r="H492" s="798"/>
      <c r="I492" s="282"/>
      <c r="J492" s="798" t="s">
        <v>979</v>
      </c>
      <c r="K492" s="799"/>
    </row>
    <row r="493" spans="2:11" x14ac:dyDescent="0.25">
      <c r="B493" s="284"/>
      <c r="C493" s="800"/>
      <c r="D493" s="800"/>
      <c r="E493" s="285"/>
      <c r="K493" s="278"/>
    </row>
    <row r="494" spans="2:11" ht="21" x14ac:dyDescent="0.35">
      <c r="B494" s="286"/>
      <c r="C494" s="803" t="str">
        <f>VLOOKUP(G487,M:P,2,FALSE)</f>
        <v>LB67L3W172R1Z44</v>
      </c>
      <c r="D494" s="804"/>
      <c r="E494" s="282"/>
      <c r="F494" s="803" t="str">
        <f>VLOOKUP(G487,M:P,3,FALSE)</f>
        <v>430MF</v>
      </c>
      <c r="G494" s="804"/>
      <c r="H494" s="804"/>
      <c r="I494" s="282"/>
      <c r="J494" s="803">
        <f>VLOOKUP(G487,M:P,4,FALSE)</f>
        <v>57</v>
      </c>
      <c r="K494" s="805"/>
    </row>
    <row r="495" spans="2:11" ht="21" x14ac:dyDescent="0.35">
      <c r="B495" s="287"/>
      <c r="C495" s="801"/>
      <c r="D495" s="801"/>
      <c r="E495" s="282"/>
      <c r="F495" s="801"/>
      <c r="G495" s="801"/>
      <c r="H495" s="801"/>
      <c r="I495" s="282"/>
      <c r="J495" s="801"/>
      <c r="K495" s="802"/>
    </row>
    <row r="496" spans="2:11" ht="21" x14ac:dyDescent="0.35">
      <c r="B496" s="287"/>
      <c r="C496" s="801"/>
      <c r="D496" s="801"/>
      <c r="E496" s="282"/>
      <c r="F496" s="801"/>
      <c r="G496" s="801"/>
      <c r="H496" s="801"/>
      <c r="I496" s="282"/>
      <c r="J496" s="801"/>
      <c r="K496" s="802"/>
    </row>
    <row r="497" spans="2:11" ht="21" x14ac:dyDescent="0.35">
      <c r="B497" s="287"/>
      <c r="C497" s="801"/>
      <c r="D497" s="801"/>
      <c r="E497" s="282"/>
      <c r="F497" s="801"/>
      <c r="G497" s="801"/>
      <c r="H497" s="801"/>
      <c r="I497" s="282"/>
      <c r="J497" s="801"/>
      <c r="K497" s="802"/>
    </row>
    <row r="498" spans="2:11" ht="21" x14ac:dyDescent="0.35">
      <c r="B498" s="287"/>
      <c r="C498" s="801"/>
      <c r="D498" s="801"/>
      <c r="E498" s="282"/>
      <c r="F498" s="801"/>
      <c r="G498" s="801"/>
      <c r="H498" s="801"/>
      <c r="I498" s="282"/>
      <c r="J498" s="801"/>
      <c r="K498" s="802"/>
    </row>
    <row r="499" spans="2:11" ht="21" x14ac:dyDescent="0.35">
      <c r="B499" s="287"/>
      <c r="C499" s="804"/>
      <c r="D499" s="804"/>
      <c r="E499" s="282"/>
      <c r="F499" s="801"/>
      <c r="G499" s="801"/>
      <c r="H499" s="801"/>
      <c r="I499" s="282"/>
      <c r="J499" s="801"/>
      <c r="K499" s="802"/>
    </row>
    <row r="500" spans="2:11" ht="21" hidden="1" x14ac:dyDescent="0.35">
      <c r="B500" s="283"/>
      <c r="C500" s="798"/>
      <c r="D500" s="798"/>
      <c r="E500" s="282"/>
      <c r="F500" s="798"/>
      <c r="G500" s="798"/>
      <c r="H500" s="798"/>
      <c r="I500" s="282"/>
      <c r="J500" s="806"/>
      <c r="K500" s="799"/>
    </row>
    <row r="501" spans="2:11" ht="15" hidden="1" customHeight="1" x14ac:dyDescent="0.25">
      <c r="B501" s="277"/>
      <c r="G501" s="288"/>
      <c r="J501" s="289"/>
      <c r="K501" s="278"/>
    </row>
    <row r="502" spans="2:11" ht="15" customHeight="1" x14ac:dyDescent="0.25">
      <c r="B502" s="277"/>
      <c r="G502" s="288"/>
      <c r="K502" s="278"/>
    </row>
    <row r="503" spans="2:11" ht="15" customHeight="1" x14ac:dyDescent="0.25">
      <c r="B503" s="277"/>
      <c r="G503" s="290"/>
      <c r="H503" s="290"/>
      <c r="I503" s="290"/>
      <c r="K503" s="278"/>
    </row>
    <row r="504" spans="2:11" ht="15" customHeight="1" x14ac:dyDescent="0.25">
      <c r="B504" s="277"/>
      <c r="G504" s="291"/>
      <c r="K504" s="278"/>
    </row>
    <row r="505" spans="2:11" x14ac:dyDescent="0.25">
      <c r="B505" s="277"/>
      <c r="G505" s="807">
        <f ca="1">G482</f>
        <v>45168.652233796296</v>
      </c>
      <c r="H505" s="807"/>
      <c r="I505" s="807"/>
      <c r="J505" s="807"/>
      <c r="K505" s="808"/>
    </row>
    <row r="506" spans="2:11" ht="10.5" customHeight="1" x14ac:dyDescent="0.25">
      <c r="B506" s="292"/>
      <c r="C506" s="293"/>
      <c r="D506" s="293"/>
      <c r="E506" s="293"/>
      <c r="F506" s="293"/>
      <c r="G506" s="293"/>
      <c r="H506" s="293"/>
      <c r="I506" s="293"/>
      <c r="J506" s="293"/>
      <c r="K506" s="294"/>
    </row>
    <row r="507" spans="2:11" hidden="1" x14ac:dyDescent="0.25"/>
    <row r="509" spans="2:11" x14ac:dyDescent="0.25">
      <c r="B509" s="271"/>
      <c r="C509" s="272"/>
      <c r="D509" s="272"/>
      <c r="E509" s="272"/>
      <c r="F509" s="272"/>
      <c r="G509" s="272"/>
      <c r="H509" s="272"/>
      <c r="I509" s="272"/>
      <c r="J509" s="272"/>
      <c r="K509" s="273"/>
    </row>
    <row r="510" spans="2:11" ht="15.75" x14ac:dyDescent="0.25">
      <c r="B510" s="277"/>
      <c r="G510" s="789" t="s">
        <v>976</v>
      </c>
      <c r="H510" s="790"/>
      <c r="I510" s="790"/>
      <c r="J510" s="791"/>
      <c r="K510" s="278"/>
    </row>
    <row r="511" spans="2:11" ht="15" customHeight="1" x14ac:dyDescent="0.25">
      <c r="B511" s="277"/>
      <c r="G511" s="792">
        <f>G487+1</f>
        <v>23</v>
      </c>
      <c r="H511" s="793"/>
      <c r="I511" s="793"/>
      <c r="J511" s="794"/>
      <c r="K511" s="278"/>
    </row>
    <row r="512" spans="2:11" ht="15" customHeight="1" x14ac:dyDescent="0.25">
      <c r="B512" s="277"/>
      <c r="G512" s="792"/>
      <c r="H512" s="793"/>
      <c r="I512" s="793"/>
      <c r="J512" s="794"/>
      <c r="K512" s="278"/>
    </row>
    <row r="513" spans="2:11" ht="15" customHeight="1" x14ac:dyDescent="0.25">
      <c r="B513" s="277"/>
      <c r="G513" s="792"/>
      <c r="H513" s="793"/>
      <c r="I513" s="793"/>
      <c r="J513" s="794"/>
      <c r="K513" s="278"/>
    </row>
    <row r="514" spans="2:11" ht="15" customHeight="1" x14ac:dyDescent="0.25">
      <c r="B514" s="277"/>
      <c r="G514" s="795"/>
      <c r="H514" s="796"/>
      <c r="I514" s="796"/>
      <c r="J514" s="797"/>
      <c r="K514" s="278"/>
    </row>
    <row r="515" spans="2:11" ht="31.5" x14ac:dyDescent="0.25">
      <c r="B515" s="277"/>
      <c r="G515" s="280"/>
      <c r="H515" s="280"/>
      <c r="I515" s="280"/>
      <c r="J515" s="280"/>
      <c r="K515" s="278"/>
    </row>
    <row r="516" spans="2:11" ht="21" x14ac:dyDescent="0.35">
      <c r="B516" s="283"/>
      <c r="C516" s="798" t="s">
        <v>977</v>
      </c>
      <c r="D516" s="798"/>
      <c r="E516" s="282"/>
      <c r="F516" s="798" t="s">
        <v>978</v>
      </c>
      <c r="G516" s="798"/>
      <c r="H516" s="798"/>
      <c r="I516" s="282"/>
      <c r="J516" s="798" t="s">
        <v>979</v>
      </c>
      <c r="K516" s="799"/>
    </row>
    <row r="517" spans="2:11" x14ac:dyDescent="0.25">
      <c r="B517" s="284"/>
      <c r="C517" s="800"/>
      <c r="D517" s="800"/>
      <c r="E517" s="285"/>
      <c r="K517" s="278"/>
    </row>
    <row r="518" spans="2:11" ht="21" x14ac:dyDescent="0.35">
      <c r="B518" s="286"/>
      <c r="C518" s="803" t="str">
        <f>VLOOKUP(G511,M:P,2,FALSE)</f>
        <v>LB67L3W172R1Z44</v>
      </c>
      <c r="D518" s="804"/>
      <c r="E518" s="282"/>
      <c r="F518" s="803" t="str">
        <f>VLOOKUP(G511,M:P,3,FALSE)</f>
        <v>430MF</v>
      </c>
      <c r="G518" s="804"/>
      <c r="H518" s="804"/>
      <c r="I518" s="282"/>
      <c r="J518" s="803">
        <f>VLOOKUP(G511,M:P,4,FALSE)</f>
        <v>57</v>
      </c>
      <c r="K518" s="805"/>
    </row>
    <row r="519" spans="2:11" ht="21" x14ac:dyDescent="0.35">
      <c r="B519" s="287"/>
      <c r="C519" s="801"/>
      <c r="D519" s="801"/>
      <c r="E519" s="282"/>
      <c r="F519" s="801"/>
      <c r="G519" s="801"/>
      <c r="H519" s="801"/>
      <c r="I519" s="282"/>
      <c r="J519" s="801"/>
      <c r="K519" s="802"/>
    </row>
    <row r="520" spans="2:11" ht="21" x14ac:dyDescent="0.35">
      <c r="B520" s="287"/>
      <c r="C520" s="801"/>
      <c r="D520" s="801"/>
      <c r="E520" s="282"/>
      <c r="F520" s="801"/>
      <c r="G520" s="801"/>
      <c r="H520" s="801"/>
      <c r="I520" s="282"/>
      <c r="J520" s="801"/>
      <c r="K520" s="802"/>
    </row>
    <row r="521" spans="2:11" ht="21" x14ac:dyDescent="0.35">
      <c r="B521" s="287"/>
      <c r="C521" s="801"/>
      <c r="D521" s="801"/>
      <c r="E521" s="282"/>
      <c r="F521" s="801"/>
      <c r="G521" s="801"/>
      <c r="H521" s="801"/>
      <c r="I521" s="282"/>
      <c r="J521" s="801"/>
      <c r="K521" s="802"/>
    </row>
    <row r="522" spans="2:11" ht="21" x14ac:dyDescent="0.35">
      <c r="B522" s="287"/>
      <c r="C522" s="801"/>
      <c r="D522" s="801"/>
      <c r="E522" s="282"/>
      <c r="F522" s="801"/>
      <c r="G522" s="801"/>
      <c r="H522" s="801"/>
      <c r="I522" s="282"/>
      <c r="J522" s="801"/>
      <c r="K522" s="802"/>
    </row>
    <row r="523" spans="2:11" ht="21" x14ac:dyDescent="0.35">
      <c r="B523" s="287"/>
      <c r="C523" s="804"/>
      <c r="D523" s="804"/>
      <c r="E523" s="282"/>
      <c r="F523" s="801"/>
      <c r="G523" s="801"/>
      <c r="H523" s="801"/>
      <c r="I523" s="282"/>
      <c r="J523" s="801"/>
      <c r="K523" s="802"/>
    </row>
    <row r="524" spans="2:11" ht="21" hidden="1" x14ac:dyDescent="0.35">
      <c r="B524" s="283"/>
      <c r="C524" s="798"/>
      <c r="D524" s="798"/>
      <c r="E524" s="282"/>
      <c r="F524" s="798"/>
      <c r="G524" s="798"/>
      <c r="H524" s="798"/>
      <c r="I524" s="282"/>
      <c r="J524" s="806"/>
      <c r="K524" s="799"/>
    </row>
    <row r="525" spans="2:11" ht="15" hidden="1" customHeight="1" x14ac:dyDescent="0.25">
      <c r="B525" s="277"/>
      <c r="G525" s="288"/>
      <c r="J525" s="289"/>
      <c r="K525" s="278"/>
    </row>
    <row r="526" spans="2:11" ht="15" customHeight="1" x14ac:dyDescent="0.25">
      <c r="B526" s="277"/>
      <c r="G526" s="288"/>
      <c r="K526" s="278"/>
    </row>
    <row r="527" spans="2:11" ht="15" customHeight="1" x14ac:dyDescent="0.25">
      <c r="B527" s="277"/>
      <c r="G527" s="290"/>
      <c r="H527" s="290"/>
      <c r="I527" s="290"/>
      <c r="K527" s="278"/>
    </row>
    <row r="528" spans="2:11" ht="15" customHeight="1" x14ac:dyDescent="0.25">
      <c r="B528" s="277"/>
      <c r="G528" s="291"/>
      <c r="K528" s="278"/>
    </row>
    <row r="529" spans="2:11" x14ac:dyDescent="0.25">
      <c r="B529" s="277"/>
      <c r="G529" s="807">
        <f>G506</f>
        <v>0</v>
      </c>
      <c r="H529" s="807"/>
      <c r="I529" s="807"/>
      <c r="J529" s="807"/>
      <c r="K529" s="808"/>
    </row>
    <row r="530" spans="2:11" x14ac:dyDescent="0.25">
      <c r="B530" s="292"/>
      <c r="C530" s="293"/>
      <c r="D530" s="293"/>
      <c r="E530" s="293"/>
      <c r="F530" s="293"/>
      <c r="G530" s="293"/>
      <c r="H530" s="293"/>
      <c r="I530" s="293"/>
      <c r="J530" s="293"/>
      <c r="K530" s="294"/>
    </row>
    <row r="532" spans="2:11" x14ac:dyDescent="0.25">
      <c r="B532" s="271"/>
      <c r="C532" s="272"/>
      <c r="D532" s="272"/>
      <c r="E532" s="272"/>
      <c r="F532" s="272"/>
      <c r="G532" s="272"/>
      <c r="H532" s="272"/>
      <c r="I532" s="272"/>
      <c r="J532" s="272"/>
      <c r="K532" s="273"/>
    </row>
    <row r="533" spans="2:11" ht="15.75" x14ac:dyDescent="0.25">
      <c r="B533" s="277"/>
      <c r="G533" s="789" t="s">
        <v>976</v>
      </c>
      <c r="H533" s="790"/>
      <c r="I533" s="790"/>
      <c r="J533" s="791"/>
      <c r="K533" s="278"/>
    </row>
    <row r="534" spans="2:11" ht="15" customHeight="1" x14ac:dyDescent="0.25">
      <c r="B534" s="277"/>
      <c r="G534" s="792">
        <f>G511+1</f>
        <v>24</v>
      </c>
      <c r="H534" s="793"/>
      <c r="I534" s="793"/>
      <c r="J534" s="794"/>
      <c r="K534" s="278"/>
    </row>
    <row r="535" spans="2:11" ht="15" customHeight="1" x14ac:dyDescent="0.25">
      <c r="B535" s="277"/>
      <c r="G535" s="792"/>
      <c r="H535" s="793"/>
      <c r="I535" s="793"/>
      <c r="J535" s="794"/>
      <c r="K535" s="278"/>
    </row>
    <row r="536" spans="2:11" ht="15" customHeight="1" x14ac:dyDescent="0.25">
      <c r="B536" s="277"/>
      <c r="G536" s="792"/>
      <c r="H536" s="793"/>
      <c r="I536" s="793"/>
      <c r="J536" s="794"/>
      <c r="K536" s="278"/>
    </row>
    <row r="537" spans="2:11" ht="15" customHeight="1" x14ac:dyDescent="0.25">
      <c r="B537" s="277"/>
      <c r="G537" s="795"/>
      <c r="H537" s="796"/>
      <c r="I537" s="796"/>
      <c r="J537" s="797"/>
      <c r="K537" s="278"/>
    </row>
    <row r="538" spans="2:11" ht="31.5" x14ac:dyDescent="0.25">
      <c r="B538" s="277"/>
      <c r="G538" s="280"/>
      <c r="H538" s="280"/>
      <c r="I538" s="280"/>
      <c r="J538" s="280"/>
      <c r="K538" s="278"/>
    </row>
    <row r="539" spans="2:11" ht="21" x14ac:dyDescent="0.35">
      <c r="B539" s="283"/>
      <c r="C539" s="798" t="s">
        <v>977</v>
      </c>
      <c r="D539" s="798"/>
      <c r="E539" s="282"/>
      <c r="F539" s="798" t="s">
        <v>978</v>
      </c>
      <c r="G539" s="798"/>
      <c r="H539" s="798"/>
      <c r="I539" s="282"/>
      <c r="J539" s="798" t="s">
        <v>979</v>
      </c>
      <c r="K539" s="799"/>
    </row>
    <row r="540" spans="2:11" x14ac:dyDescent="0.25">
      <c r="B540" s="284"/>
      <c r="C540" s="800"/>
      <c r="D540" s="800"/>
      <c r="E540" s="285"/>
      <c r="K540" s="278"/>
    </row>
    <row r="541" spans="2:11" ht="21" x14ac:dyDescent="0.35">
      <c r="B541" s="286"/>
      <c r="C541" s="803" t="str">
        <f>VLOOKUP(G534,M:P,2,FALSE)</f>
        <v>LB67L3W172R1Z44</v>
      </c>
      <c r="D541" s="804"/>
      <c r="E541" s="282"/>
      <c r="F541" s="803" t="str">
        <f>VLOOKUP(G534,M:P,3,FALSE)</f>
        <v>430MF</v>
      </c>
      <c r="G541" s="804"/>
      <c r="H541" s="804"/>
      <c r="I541" s="282"/>
      <c r="J541" s="803">
        <f>VLOOKUP(G534,M:P,4,FALSE)</f>
        <v>57</v>
      </c>
      <c r="K541" s="805"/>
    </row>
    <row r="542" spans="2:11" ht="21" x14ac:dyDescent="0.35">
      <c r="B542" s="287"/>
      <c r="C542" s="801"/>
      <c r="D542" s="801"/>
      <c r="E542" s="282"/>
      <c r="F542" s="801"/>
      <c r="G542" s="801"/>
      <c r="H542" s="801"/>
      <c r="I542" s="282"/>
      <c r="J542" s="801"/>
      <c r="K542" s="802"/>
    </row>
    <row r="543" spans="2:11" ht="21" x14ac:dyDescent="0.35">
      <c r="B543" s="287"/>
      <c r="C543" s="801"/>
      <c r="D543" s="801"/>
      <c r="E543" s="282"/>
      <c r="F543" s="801"/>
      <c r="G543" s="801"/>
      <c r="H543" s="801"/>
      <c r="I543" s="282"/>
      <c r="J543" s="801"/>
      <c r="K543" s="802"/>
    </row>
    <row r="544" spans="2:11" ht="21" x14ac:dyDescent="0.35">
      <c r="B544" s="287"/>
      <c r="C544" s="801"/>
      <c r="D544" s="801"/>
      <c r="E544" s="282"/>
      <c r="F544" s="801"/>
      <c r="G544" s="801"/>
      <c r="H544" s="801"/>
      <c r="I544" s="282"/>
      <c r="J544" s="801"/>
      <c r="K544" s="802"/>
    </row>
    <row r="545" spans="2:11" ht="21" x14ac:dyDescent="0.35">
      <c r="B545" s="287"/>
      <c r="C545" s="801"/>
      <c r="D545" s="801"/>
      <c r="E545" s="282"/>
      <c r="F545" s="801"/>
      <c r="G545" s="801"/>
      <c r="H545" s="801"/>
      <c r="I545" s="282"/>
      <c r="J545" s="801"/>
      <c r="K545" s="802"/>
    </row>
    <row r="546" spans="2:11" ht="21" x14ac:dyDescent="0.35">
      <c r="B546" s="287"/>
      <c r="C546" s="804"/>
      <c r="D546" s="804"/>
      <c r="E546" s="282"/>
      <c r="F546" s="801"/>
      <c r="G546" s="801"/>
      <c r="H546" s="801"/>
      <c r="I546" s="282"/>
      <c r="J546" s="801"/>
      <c r="K546" s="802"/>
    </row>
    <row r="547" spans="2:11" ht="21" hidden="1" x14ac:dyDescent="0.35">
      <c r="B547" s="283"/>
      <c r="C547" s="798"/>
      <c r="D547" s="798"/>
      <c r="E547" s="282"/>
      <c r="F547" s="798"/>
      <c r="G547" s="798"/>
      <c r="H547" s="798"/>
      <c r="I547" s="282"/>
      <c r="J547" s="806"/>
      <c r="K547" s="799"/>
    </row>
    <row r="548" spans="2:11" ht="15" hidden="1" customHeight="1" x14ac:dyDescent="0.25">
      <c r="B548" s="277"/>
      <c r="G548" s="288"/>
      <c r="J548" s="289"/>
      <c r="K548" s="278"/>
    </row>
    <row r="549" spans="2:11" ht="15" customHeight="1" x14ac:dyDescent="0.25">
      <c r="B549" s="277"/>
      <c r="G549" s="288"/>
      <c r="K549" s="278"/>
    </row>
    <row r="550" spans="2:11" ht="15" customHeight="1" x14ac:dyDescent="0.25">
      <c r="B550" s="277"/>
      <c r="G550" s="290"/>
      <c r="H550" s="290"/>
      <c r="I550" s="290"/>
      <c r="K550" s="278"/>
    </row>
    <row r="551" spans="2:11" ht="15" customHeight="1" x14ac:dyDescent="0.25">
      <c r="B551" s="277"/>
      <c r="G551" s="291"/>
      <c r="K551" s="278"/>
    </row>
    <row r="552" spans="2:11" x14ac:dyDescent="0.25">
      <c r="B552" s="277"/>
      <c r="G552" s="807">
        <f>G529</f>
        <v>0</v>
      </c>
      <c r="H552" s="807"/>
      <c r="I552" s="807"/>
      <c r="J552" s="807"/>
      <c r="K552" s="808"/>
    </row>
    <row r="553" spans="2:11" x14ac:dyDescent="0.25">
      <c r="B553" s="292"/>
      <c r="C553" s="293"/>
      <c r="D553" s="293"/>
      <c r="E553" s="293"/>
      <c r="F553" s="293"/>
      <c r="G553" s="293"/>
      <c r="H553" s="293"/>
      <c r="I553" s="293"/>
      <c r="J553" s="293"/>
      <c r="K553" s="294"/>
    </row>
    <row r="555" spans="2:11" x14ac:dyDescent="0.25">
      <c r="B555" s="271"/>
      <c r="C555" s="272"/>
      <c r="D555" s="272"/>
      <c r="E555" s="272"/>
      <c r="F555" s="272"/>
      <c r="G555" s="272"/>
      <c r="H555" s="272"/>
      <c r="I555" s="272"/>
      <c r="J555" s="272"/>
      <c r="K555" s="273"/>
    </row>
    <row r="556" spans="2:11" ht="15.75" x14ac:dyDescent="0.25">
      <c r="B556" s="277"/>
      <c r="G556" s="789" t="s">
        <v>976</v>
      </c>
      <c r="H556" s="790"/>
      <c r="I556" s="790"/>
      <c r="J556" s="791"/>
      <c r="K556" s="278"/>
    </row>
    <row r="557" spans="2:11" ht="15" customHeight="1" x14ac:dyDescent="0.25">
      <c r="B557" s="277"/>
      <c r="G557" s="792">
        <f>G534+1</f>
        <v>25</v>
      </c>
      <c r="H557" s="793"/>
      <c r="I557" s="793"/>
      <c r="J557" s="794"/>
      <c r="K557" s="278"/>
    </row>
    <row r="558" spans="2:11" ht="15" customHeight="1" x14ac:dyDescent="0.25">
      <c r="B558" s="277"/>
      <c r="G558" s="792"/>
      <c r="H558" s="793"/>
      <c r="I558" s="793"/>
      <c r="J558" s="794"/>
      <c r="K558" s="278"/>
    </row>
    <row r="559" spans="2:11" ht="15" customHeight="1" x14ac:dyDescent="0.25">
      <c r="B559" s="277"/>
      <c r="G559" s="792"/>
      <c r="H559" s="793"/>
      <c r="I559" s="793"/>
      <c r="J559" s="794"/>
      <c r="K559" s="278"/>
    </row>
    <row r="560" spans="2:11" ht="15" customHeight="1" x14ac:dyDescent="0.25">
      <c r="B560" s="277"/>
      <c r="G560" s="795"/>
      <c r="H560" s="796"/>
      <c r="I560" s="796"/>
      <c r="J560" s="797"/>
      <c r="K560" s="278"/>
    </row>
    <row r="561" spans="2:11" ht="31.5" x14ac:dyDescent="0.25">
      <c r="B561" s="277"/>
      <c r="G561" s="280"/>
      <c r="H561" s="280"/>
      <c r="I561" s="280"/>
      <c r="J561" s="280"/>
      <c r="K561" s="278"/>
    </row>
    <row r="562" spans="2:11" ht="21" x14ac:dyDescent="0.35">
      <c r="B562" s="283"/>
      <c r="C562" s="798" t="s">
        <v>977</v>
      </c>
      <c r="D562" s="798"/>
      <c r="E562" s="282"/>
      <c r="F562" s="798" t="s">
        <v>978</v>
      </c>
      <c r="G562" s="798"/>
      <c r="H562" s="798"/>
      <c r="I562" s="282"/>
      <c r="J562" s="798" t="s">
        <v>979</v>
      </c>
      <c r="K562" s="799"/>
    </row>
    <row r="563" spans="2:11" x14ac:dyDescent="0.25">
      <c r="B563" s="284"/>
      <c r="C563" s="800"/>
      <c r="D563" s="800"/>
      <c r="E563" s="285"/>
      <c r="K563" s="278"/>
    </row>
    <row r="564" spans="2:11" ht="21" x14ac:dyDescent="0.35">
      <c r="B564" s="286"/>
      <c r="C564" s="803" t="str">
        <f>VLOOKUP(G557,M:P,2,FALSE)</f>
        <v>LB67L3W172R1Z44</v>
      </c>
      <c r="D564" s="804"/>
      <c r="E564" s="282"/>
      <c r="F564" s="803" t="str">
        <f>VLOOKUP(G557,M:P,3,FALSE)</f>
        <v>430MF</v>
      </c>
      <c r="G564" s="804"/>
      <c r="H564" s="804"/>
      <c r="I564" s="282"/>
      <c r="J564" s="803">
        <f>VLOOKUP(G557,M:P,4,FALSE)</f>
        <v>57</v>
      </c>
      <c r="K564" s="805"/>
    </row>
    <row r="565" spans="2:11" ht="21" x14ac:dyDescent="0.35">
      <c r="B565" s="287"/>
      <c r="C565" s="801"/>
      <c r="D565" s="801"/>
      <c r="E565" s="282"/>
      <c r="F565" s="801"/>
      <c r="G565" s="801"/>
      <c r="H565" s="801"/>
      <c r="I565" s="282"/>
      <c r="J565" s="801"/>
      <c r="K565" s="802"/>
    </row>
    <row r="566" spans="2:11" ht="21" x14ac:dyDescent="0.35">
      <c r="B566" s="287"/>
      <c r="C566" s="801"/>
      <c r="D566" s="801"/>
      <c r="E566" s="282"/>
      <c r="F566" s="801"/>
      <c r="G566" s="801"/>
      <c r="H566" s="801"/>
      <c r="I566" s="282"/>
      <c r="J566" s="801"/>
      <c r="K566" s="802"/>
    </row>
    <row r="567" spans="2:11" ht="21" x14ac:dyDescent="0.35">
      <c r="B567" s="287"/>
      <c r="C567" s="801"/>
      <c r="D567" s="801"/>
      <c r="E567" s="282"/>
      <c r="F567" s="801"/>
      <c r="G567" s="801"/>
      <c r="H567" s="801"/>
      <c r="I567" s="282"/>
      <c r="J567" s="801"/>
      <c r="K567" s="802"/>
    </row>
    <row r="568" spans="2:11" ht="21" x14ac:dyDescent="0.35">
      <c r="B568" s="287"/>
      <c r="C568" s="801"/>
      <c r="D568" s="801"/>
      <c r="E568" s="282"/>
      <c r="F568" s="801"/>
      <c r="G568" s="801"/>
      <c r="H568" s="801"/>
      <c r="I568" s="282"/>
      <c r="J568" s="801"/>
      <c r="K568" s="802"/>
    </row>
    <row r="569" spans="2:11" ht="21" x14ac:dyDescent="0.35">
      <c r="B569" s="287"/>
      <c r="C569" s="804"/>
      <c r="D569" s="804"/>
      <c r="E569" s="282"/>
      <c r="F569" s="801"/>
      <c r="G569" s="801"/>
      <c r="H569" s="801"/>
      <c r="I569" s="282"/>
      <c r="J569" s="801"/>
      <c r="K569" s="802"/>
    </row>
    <row r="570" spans="2:11" ht="21" hidden="1" x14ac:dyDescent="0.35">
      <c r="B570" s="283"/>
      <c r="C570" s="798"/>
      <c r="D570" s="798"/>
      <c r="E570" s="282"/>
      <c r="F570" s="798"/>
      <c r="G570" s="798"/>
      <c r="H570" s="798"/>
      <c r="I570" s="282"/>
      <c r="J570" s="806"/>
      <c r="K570" s="799"/>
    </row>
    <row r="571" spans="2:11" ht="15" hidden="1" customHeight="1" x14ac:dyDescent="0.25">
      <c r="B571" s="277"/>
      <c r="G571" s="288"/>
      <c r="J571" s="289"/>
      <c r="K571" s="278"/>
    </row>
    <row r="572" spans="2:11" ht="15" customHeight="1" x14ac:dyDescent="0.25">
      <c r="B572" s="277"/>
      <c r="G572" s="288"/>
      <c r="K572" s="278"/>
    </row>
    <row r="573" spans="2:11" ht="15" customHeight="1" x14ac:dyDescent="0.25">
      <c r="B573" s="277"/>
      <c r="G573" s="290"/>
      <c r="H573" s="290"/>
      <c r="I573" s="290"/>
      <c r="K573" s="278"/>
    </row>
    <row r="574" spans="2:11" ht="15" customHeight="1" x14ac:dyDescent="0.25">
      <c r="B574" s="277"/>
      <c r="G574" s="291"/>
      <c r="K574" s="278"/>
    </row>
    <row r="575" spans="2:11" x14ac:dyDescent="0.25">
      <c r="B575" s="277"/>
      <c r="G575" s="807">
        <f>G552</f>
        <v>0</v>
      </c>
      <c r="H575" s="807"/>
      <c r="I575" s="807"/>
      <c r="J575" s="807"/>
      <c r="K575" s="808"/>
    </row>
    <row r="576" spans="2:11" x14ac:dyDescent="0.25">
      <c r="B576" s="292"/>
      <c r="C576" s="293"/>
      <c r="D576" s="293"/>
      <c r="E576" s="293"/>
      <c r="F576" s="293"/>
      <c r="G576" s="293"/>
      <c r="H576" s="293"/>
      <c r="I576" s="293"/>
      <c r="J576" s="293"/>
      <c r="K576" s="294"/>
    </row>
    <row r="578" spans="2:11" x14ac:dyDescent="0.25">
      <c r="B578" s="271"/>
      <c r="C578" s="272"/>
      <c r="D578" s="272"/>
      <c r="E578" s="272"/>
      <c r="F578" s="272"/>
      <c r="G578" s="272"/>
      <c r="H578" s="272"/>
      <c r="I578" s="272"/>
      <c r="J578" s="272"/>
      <c r="K578" s="273"/>
    </row>
    <row r="579" spans="2:11" ht="15.75" x14ac:dyDescent="0.25">
      <c r="B579" s="277"/>
      <c r="G579" s="789" t="s">
        <v>976</v>
      </c>
      <c r="H579" s="790"/>
      <c r="I579" s="790"/>
      <c r="J579" s="791"/>
      <c r="K579" s="278"/>
    </row>
    <row r="580" spans="2:11" ht="15" customHeight="1" x14ac:dyDescent="0.25">
      <c r="B580" s="277"/>
      <c r="G580" s="792">
        <f>G557+1</f>
        <v>26</v>
      </c>
      <c r="H580" s="793"/>
      <c r="I580" s="793"/>
      <c r="J580" s="794"/>
      <c r="K580" s="278"/>
    </row>
    <row r="581" spans="2:11" ht="15" customHeight="1" x14ac:dyDescent="0.25">
      <c r="B581" s="277"/>
      <c r="G581" s="792"/>
      <c r="H581" s="793"/>
      <c r="I581" s="793"/>
      <c r="J581" s="794"/>
      <c r="K581" s="278"/>
    </row>
    <row r="582" spans="2:11" ht="15" customHeight="1" x14ac:dyDescent="0.25">
      <c r="B582" s="277"/>
      <c r="G582" s="792"/>
      <c r="H582" s="793"/>
      <c r="I582" s="793"/>
      <c r="J582" s="794"/>
      <c r="K582" s="278"/>
    </row>
    <row r="583" spans="2:11" ht="15" customHeight="1" x14ac:dyDescent="0.25">
      <c r="B583" s="277"/>
      <c r="G583" s="795"/>
      <c r="H583" s="796"/>
      <c r="I583" s="796"/>
      <c r="J583" s="797"/>
      <c r="K583" s="278"/>
    </row>
    <row r="584" spans="2:11" ht="31.5" x14ac:dyDescent="0.25">
      <c r="B584" s="277"/>
      <c r="G584" s="280"/>
      <c r="H584" s="280"/>
      <c r="I584" s="280"/>
      <c r="J584" s="280"/>
      <c r="K584" s="278"/>
    </row>
    <row r="585" spans="2:11" ht="21" x14ac:dyDescent="0.35">
      <c r="B585" s="283"/>
      <c r="C585" s="798" t="s">
        <v>977</v>
      </c>
      <c r="D585" s="798"/>
      <c r="E585" s="282"/>
      <c r="F585" s="798" t="s">
        <v>978</v>
      </c>
      <c r="G585" s="798"/>
      <c r="H585" s="798"/>
      <c r="I585" s="282"/>
      <c r="J585" s="798" t="s">
        <v>979</v>
      </c>
      <c r="K585" s="799"/>
    </row>
    <row r="586" spans="2:11" x14ac:dyDescent="0.25">
      <c r="B586" s="284"/>
      <c r="C586" s="800"/>
      <c r="D586" s="800"/>
      <c r="E586" s="285"/>
      <c r="K586" s="278"/>
    </row>
    <row r="587" spans="2:11" ht="21" x14ac:dyDescent="0.35">
      <c r="B587" s="286"/>
      <c r="C587" s="803" t="str">
        <f>VLOOKUP(G580,M:P,2,FALSE)</f>
        <v>LB67L3W172R1Z44</v>
      </c>
      <c r="D587" s="804"/>
      <c r="E587" s="282"/>
      <c r="F587" s="803" t="str">
        <f>VLOOKUP(G580,M:P,3,FALSE)</f>
        <v>430MF</v>
      </c>
      <c r="G587" s="804"/>
      <c r="H587" s="804"/>
      <c r="I587" s="282"/>
      <c r="J587" s="803">
        <f>VLOOKUP(G580,M:P,4,FALSE)</f>
        <v>57</v>
      </c>
      <c r="K587" s="805"/>
    </row>
    <row r="588" spans="2:11" ht="21" x14ac:dyDescent="0.35">
      <c r="B588" s="287"/>
      <c r="C588" s="801"/>
      <c r="D588" s="801"/>
      <c r="E588" s="282"/>
      <c r="F588" s="801"/>
      <c r="G588" s="801"/>
      <c r="H588" s="801"/>
      <c r="I588" s="282"/>
      <c r="J588" s="801"/>
      <c r="K588" s="802"/>
    </row>
    <row r="589" spans="2:11" ht="21" x14ac:dyDescent="0.35">
      <c r="B589" s="287"/>
      <c r="C589" s="801"/>
      <c r="D589" s="801"/>
      <c r="E589" s="282"/>
      <c r="F589" s="801"/>
      <c r="G589" s="801"/>
      <c r="H589" s="801"/>
      <c r="I589" s="282"/>
      <c r="J589" s="801"/>
      <c r="K589" s="802"/>
    </row>
    <row r="590" spans="2:11" ht="21" x14ac:dyDescent="0.35">
      <c r="B590" s="287"/>
      <c r="C590" s="801"/>
      <c r="D590" s="801"/>
      <c r="E590" s="282"/>
      <c r="F590" s="801"/>
      <c r="G590" s="801"/>
      <c r="H590" s="801"/>
      <c r="I590" s="282"/>
      <c r="J590" s="801"/>
      <c r="K590" s="802"/>
    </row>
    <row r="591" spans="2:11" ht="21" x14ac:dyDescent="0.35">
      <c r="B591" s="287"/>
      <c r="C591" s="801"/>
      <c r="D591" s="801"/>
      <c r="E591" s="282"/>
      <c r="F591" s="801"/>
      <c r="G591" s="801"/>
      <c r="H591" s="801"/>
      <c r="I591" s="282"/>
      <c r="J591" s="801"/>
      <c r="K591" s="802"/>
    </row>
    <row r="592" spans="2:11" ht="21" x14ac:dyDescent="0.35">
      <c r="B592" s="287"/>
      <c r="C592" s="804"/>
      <c r="D592" s="804"/>
      <c r="E592" s="282"/>
      <c r="F592" s="801"/>
      <c r="G592" s="801"/>
      <c r="H592" s="801"/>
      <c r="I592" s="282"/>
      <c r="J592" s="801"/>
      <c r="K592" s="802"/>
    </row>
    <row r="593" spans="2:11" ht="21" hidden="1" x14ac:dyDescent="0.35">
      <c r="B593" s="283"/>
      <c r="C593" s="798"/>
      <c r="D593" s="798"/>
      <c r="E593" s="282"/>
      <c r="F593" s="798"/>
      <c r="G593" s="798"/>
      <c r="H593" s="798"/>
      <c r="I593" s="282"/>
      <c r="J593" s="806"/>
      <c r="K593" s="799"/>
    </row>
    <row r="594" spans="2:11" ht="15" hidden="1" customHeight="1" x14ac:dyDescent="0.25">
      <c r="B594" s="277"/>
      <c r="G594" s="288"/>
      <c r="J594" s="289"/>
      <c r="K594" s="278"/>
    </row>
    <row r="595" spans="2:11" ht="15" customHeight="1" x14ac:dyDescent="0.25">
      <c r="B595" s="277"/>
      <c r="G595" s="288"/>
      <c r="K595" s="278"/>
    </row>
    <row r="596" spans="2:11" ht="15" customHeight="1" x14ac:dyDescent="0.25">
      <c r="B596" s="277"/>
      <c r="G596" s="290"/>
      <c r="H596" s="290"/>
      <c r="I596" s="290"/>
      <c r="K596" s="278"/>
    </row>
    <row r="597" spans="2:11" ht="15" customHeight="1" x14ac:dyDescent="0.25">
      <c r="B597" s="277"/>
      <c r="G597" s="291"/>
      <c r="K597" s="278"/>
    </row>
    <row r="598" spans="2:11" x14ac:dyDescent="0.25">
      <c r="B598" s="277"/>
      <c r="G598" s="807">
        <f>G575</f>
        <v>0</v>
      </c>
      <c r="H598" s="807"/>
      <c r="I598" s="807"/>
      <c r="J598" s="807"/>
      <c r="K598" s="808"/>
    </row>
    <row r="599" spans="2:11" x14ac:dyDescent="0.25">
      <c r="B599" s="292"/>
      <c r="C599" s="293"/>
      <c r="D599" s="293"/>
      <c r="E599" s="293"/>
      <c r="F599" s="293"/>
      <c r="G599" s="293"/>
      <c r="H599" s="293"/>
      <c r="I599" s="293"/>
      <c r="J599" s="293"/>
      <c r="K599" s="294"/>
    </row>
    <row r="601" spans="2:11" x14ac:dyDescent="0.25">
      <c r="B601" s="271"/>
      <c r="C601" s="272"/>
      <c r="D601" s="272"/>
      <c r="E601" s="272"/>
      <c r="F601" s="272"/>
      <c r="G601" s="272"/>
      <c r="H601" s="272"/>
      <c r="I601" s="272"/>
      <c r="J601" s="272"/>
      <c r="K601" s="273"/>
    </row>
    <row r="602" spans="2:11" ht="15.75" x14ac:dyDescent="0.25">
      <c r="B602" s="277"/>
      <c r="G602" s="789" t="s">
        <v>976</v>
      </c>
      <c r="H602" s="790"/>
      <c r="I602" s="790"/>
      <c r="J602" s="791"/>
      <c r="K602" s="278"/>
    </row>
    <row r="603" spans="2:11" ht="15" customHeight="1" x14ac:dyDescent="0.25">
      <c r="B603" s="277"/>
      <c r="G603" s="792">
        <f>G580+1</f>
        <v>27</v>
      </c>
      <c r="H603" s="793"/>
      <c r="I603" s="793"/>
      <c r="J603" s="794"/>
      <c r="K603" s="278"/>
    </row>
    <row r="604" spans="2:11" ht="15" customHeight="1" x14ac:dyDescent="0.25">
      <c r="B604" s="277"/>
      <c r="G604" s="792"/>
      <c r="H604" s="793"/>
      <c r="I604" s="793"/>
      <c r="J604" s="794"/>
      <c r="K604" s="278"/>
    </row>
    <row r="605" spans="2:11" ht="15" customHeight="1" x14ac:dyDescent="0.25">
      <c r="B605" s="277"/>
      <c r="G605" s="792"/>
      <c r="H605" s="793"/>
      <c r="I605" s="793"/>
      <c r="J605" s="794"/>
      <c r="K605" s="278"/>
    </row>
    <row r="606" spans="2:11" ht="15" customHeight="1" x14ac:dyDescent="0.25">
      <c r="B606" s="277"/>
      <c r="G606" s="795"/>
      <c r="H606" s="796"/>
      <c r="I606" s="796"/>
      <c r="J606" s="797"/>
      <c r="K606" s="278"/>
    </row>
    <row r="607" spans="2:11" ht="31.5" x14ac:dyDescent="0.25">
      <c r="B607" s="277"/>
      <c r="G607" s="280"/>
      <c r="H607" s="280"/>
      <c r="I607" s="280"/>
      <c r="J607" s="280"/>
      <c r="K607" s="278"/>
    </row>
    <row r="608" spans="2:11" ht="21" x14ac:dyDescent="0.35">
      <c r="B608" s="283"/>
      <c r="C608" s="798" t="s">
        <v>977</v>
      </c>
      <c r="D608" s="798"/>
      <c r="E608" s="282"/>
      <c r="F608" s="798" t="s">
        <v>978</v>
      </c>
      <c r="G608" s="798"/>
      <c r="H608" s="798"/>
      <c r="I608" s="282"/>
      <c r="J608" s="798" t="s">
        <v>979</v>
      </c>
      <c r="K608" s="799"/>
    </row>
    <row r="609" spans="2:11" x14ac:dyDescent="0.25">
      <c r="B609" s="284"/>
      <c r="C609" s="800"/>
      <c r="D609" s="800"/>
      <c r="E609" s="285"/>
      <c r="K609" s="278"/>
    </row>
    <row r="610" spans="2:11" ht="21" x14ac:dyDescent="0.35">
      <c r="B610" s="286"/>
      <c r="C610" s="803" t="str">
        <f>VLOOKUP(G603,M:P,2,FALSE)</f>
        <v>LB44L1K072R1S12</v>
      </c>
      <c r="D610" s="804"/>
      <c r="E610" s="282"/>
      <c r="F610" s="803" t="str">
        <f>VLOOKUP(G603,M:P,3,FALSE)</f>
        <v>422MF</v>
      </c>
      <c r="G610" s="804"/>
      <c r="H610" s="804"/>
      <c r="I610" s="282"/>
      <c r="J610" s="803">
        <f>VLOOKUP(G603,M:P,4,FALSE)</f>
        <v>72</v>
      </c>
      <c r="K610" s="805"/>
    </row>
    <row r="611" spans="2:11" ht="21" x14ac:dyDescent="0.35">
      <c r="B611" s="287"/>
      <c r="C611" s="801"/>
      <c r="D611" s="801"/>
      <c r="E611" s="282"/>
      <c r="F611" s="801"/>
      <c r="G611" s="801"/>
      <c r="H611" s="801"/>
      <c r="I611" s="282"/>
      <c r="J611" s="801"/>
      <c r="K611" s="802"/>
    </row>
    <row r="612" spans="2:11" ht="21" x14ac:dyDescent="0.35">
      <c r="B612" s="287"/>
      <c r="C612" s="801"/>
      <c r="D612" s="801"/>
      <c r="E612" s="282"/>
      <c r="F612" s="801"/>
      <c r="G612" s="801"/>
      <c r="H612" s="801"/>
      <c r="I612" s="282"/>
      <c r="J612" s="801"/>
      <c r="K612" s="802"/>
    </row>
    <row r="613" spans="2:11" ht="21" x14ac:dyDescent="0.35">
      <c r="B613" s="287"/>
      <c r="C613" s="801"/>
      <c r="D613" s="801"/>
      <c r="E613" s="282"/>
      <c r="F613" s="801"/>
      <c r="G613" s="801"/>
      <c r="H613" s="801"/>
      <c r="I613" s="282"/>
      <c r="J613" s="801"/>
      <c r="K613" s="802"/>
    </row>
    <row r="614" spans="2:11" ht="21" x14ac:dyDescent="0.35">
      <c r="B614" s="287"/>
      <c r="C614" s="801"/>
      <c r="D614" s="801"/>
      <c r="E614" s="282"/>
      <c r="F614" s="801"/>
      <c r="G614" s="801"/>
      <c r="H614" s="801"/>
      <c r="I614" s="282"/>
      <c r="J614" s="801"/>
      <c r="K614" s="802"/>
    </row>
    <row r="615" spans="2:11" ht="21" x14ac:dyDescent="0.35">
      <c r="B615" s="287"/>
      <c r="C615" s="804"/>
      <c r="D615" s="804"/>
      <c r="E615" s="282"/>
      <c r="F615" s="801"/>
      <c r="G615" s="801"/>
      <c r="H615" s="801"/>
      <c r="I615" s="282"/>
      <c r="J615" s="801"/>
      <c r="K615" s="802"/>
    </row>
    <row r="616" spans="2:11" ht="21" hidden="1" x14ac:dyDescent="0.35">
      <c r="B616" s="283"/>
      <c r="C616" s="798"/>
      <c r="D616" s="798"/>
      <c r="E616" s="282"/>
      <c r="F616" s="798"/>
      <c r="G616" s="798"/>
      <c r="H616" s="798"/>
      <c r="I616" s="282"/>
      <c r="J616" s="806"/>
      <c r="K616" s="799"/>
    </row>
    <row r="617" spans="2:11" ht="15" hidden="1" customHeight="1" x14ac:dyDescent="0.25">
      <c r="B617" s="277"/>
      <c r="G617" s="288"/>
      <c r="J617" s="289"/>
      <c r="K617" s="278"/>
    </row>
    <row r="618" spans="2:11" ht="15" customHeight="1" x14ac:dyDescent="0.25">
      <c r="B618" s="277"/>
      <c r="G618" s="288"/>
      <c r="K618" s="278"/>
    </row>
    <row r="619" spans="2:11" ht="15" customHeight="1" x14ac:dyDescent="0.25">
      <c r="B619" s="277"/>
      <c r="G619" s="290"/>
      <c r="H619" s="290"/>
      <c r="I619" s="290"/>
      <c r="K619" s="278"/>
    </row>
    <row r="620" spans="2:11" ht="15" customHeight="1" x14ac:dyDescent="0.25">
      <c r="B620" s="277"/>
      <c r="G620" s="291"/>
      <c r="K620" s="278"/>
    </row>
    <row r="621" spans="2:11" x14ac:dyDescent="0.25">
      <c r="B621" s="277"/>
      <c r="G621" s="807">
        <f>G598</f>
        <v>0</v>
      </c>
      <c r="H621" s="807"/>
      <c r="I621" s="807"/>
      <c r="J621" s="807"/>
      <c r="K621" s="808"/>
    </row>
    <row r="622" spans="2:11" x14ac:dyDescent="0.25">
      <c r="B622" s="292"/>
      <c r="C622" s="293"/>
      <c r="D622" s="293"/>
      <c r="E622" s="293"/>
      <c r="F622" s="293"/>
      <c r="G622" s="293"/>
      <c r="H622" s="293"/>
      <c r="I622" s="293"/>
      <c r="J622" s="293"/>
      <c r="K622" s="294"/>
    </row>
    <row r="624" spans="2:11" x14ac:dyDescent="0.25">
      <c r="B624" s="271"/>
      <c r="C624" s="272"/>
      <c r="D624" s="272"/>
      <c r="E624" s="272"/>
      <c r="F624" s="272"/>
      <c r="G624" s="272"/>
      <c r="H624" s="272"/>
      <c r="I624" s="272"/>
      <c r="J624" s="272"/>
      <c r="K624" s="273"/>
    </row>
    <row r="625" spans="2:11" ht="15.75" x14ac:dyDescent="0.25">
      <c r="B625" s="277"/>
      <c r="G625" s="789" t="s">
        <v>976</v>
      </c>
      <c r="H625" s="790"/>
      <c r="I625" s="790"/>
      <c r="J625" s="791"/>
      <c r="K625" s="278"/>
    </row>
    <row r="626" spans="2:11" ht="15" customHeight="1" x14ac:dyDescent="0.25">
      <c r="B626" s="277"/>
      <c r="G626" s="792">
        <f>G603+1</f>
        <v>28</v>
      </c>
      <c r="H626" s="793"/>
      <c r="I626" s="793"/>
      <c r="J626" s="794"/>
      <c r="K626" s="278"/>
    </row>
    <row r="627" spans="2:11" ht="15" customHeight="1" x14ac:dyDescent="0.25">
      <c r="B627" s="277"/>
      <c r="G627" s="792"/>
      <c r="H627" s="793"/>
      <c r="I627" s="793"/>
      <c r="J627" s="794"/>
      <c r="K627" s="278"/>
    </row>
    <row r="628" spans="2:11" ht="15" customHeight="1" x14ac:dyDescent="0.25">
      <c r="B628" s="277"/>
      <c r="G628" s="792"/>
      <c r="H628" s="793"/>
      <c r="I628" s="793"/>
      <c r="J628" s="794"/>
      <c r="K628" s="278"/>
    </row>
    <row r="629" spans="2:11" ht="15" customHeight="1" x14ac:dyDescent="0.25">
      <c r="B629" s="277"/>
      <c r="G629" s="795"/>
      <c r="H629" s="796"/>
      <c r="I629" s="796"/>
      <c r="J629" s="797"/>
      <c r="K629" s="278"/>
    </row>
    <row r="630" spans="2:11" ht="31.5" x14ac:dyDescent="0.25">
      <c r="B630" s="277"/>
      <c r="G630" s="280"/>
      <c r="H630" s="280"/>
      <c r="I630" s="280"/>
      <c r="J630" s="280"/>
      <c r="K630" s="278"/>
    </row>
    <row r="631" spans="2:11" ht="21" x14ac:dyDescent="0.35">
      <c r="B631" s="283"/>
      <c r="C631" s="798" t="s">
        <v>977</v>
      </c>
      <c r="D631" s="798"/>
      <c r="E631" s="282"/>
      <c r="F631" s="798" t="s">
        <v>978</v>
      </c>
      <c r="G631" s="798"/>
      <c r="H631" s="798"/>
      <c r="I631" s="282"/>
      <c r="J631" s="798" t="s">
        <v>979</v>
      </c>
      <c r="K631" s="799"/>
    </row>
    <row r="632" spans="2:11" x14ac:dyDescent="0.25">
      <c r="B632" s="284"/>
      <c r="C632" s="800"/>
      <c r="D632" s="800"/>
      <c r="E632" s="285"/>
      <c r="K632" s="278"/>
    </row>
    <row r="633" spans="2:11" ht="21" x14ac:dyDescent="0.35">
      <c r="B633" s="286"/>
      <c r="C633" s="803" t="str">
        <f>VLOOKUP(G626,M:P,2,FALSE)</f>
        <v/>
      </c>
      <c r="D633" s="804"/>
      <c r="E633" s="282"/>
      <c r="F633" s="803" t="str">
        <f>VLOOKUP(G626,M:P,3,FALSE)</f>
        <v/>
      </c>
      <c r="G633" s="804"/>
      <c r="H633" s="804"/>
      <c r="I633" s="282"/>
      <c r="J633" s="803" t="str">
        <f>VLOOKUP(G626,M:P,4,FALSE)</f>
        <v/>
      </c>
      <c r="K633" s="805"/>
    </row>
    <row r="634" spans="2:11" ht="21" x14ac:dyDescent="0.35">
      <c r="B634" s="287"/>
      <c r="C634" s="801"/>
      <c r="D634" s="801"/>
      <c r="E634" s="282"/>
      <c r="F634" s="801"/>
      <c r="G634" s="801"/>
      <c r="H634" s="801"/>
      <c r="I634" s="282"/>
      <c r="J634" s="801"/>
      <c r="K634" s="802"/>
    </row>
    <row r="635" spans="2:11" ht="21" x14ac:dyDescent="0.35">
      <c r="B635" s="287"/>
      <c r="C635" s="801"/>
      <c r="D635" s="801"/>
      <c r="E635" s="282"/>
      <c r="F635" s="801"/>
      <c r="G635" s="801"/>
      <c r="H635" s="801"/>
      <c r="I635" s="282"/>
      <c r="J635" s="801"/>
      <c r="K635" s="802"/>
    </row>
    <row r="636" spans="2:11" ht="21" x14ac:dyDescent="0.35">
      <c r="B636" s="287"/>
      <c r="C636" s="801"/>
      <c r="D636" s="801"/>
      <c r="E636" s="282"/>
      <c r="F636" s="801"/>
      <c r="G636" s="801"/>
      <c r="H636" s="801"/>
      <c r="I636" s="282"/>
      <c r="J636" s="801"/>
      <c r="K636" s="802"/>
    </row>
    <row r="637" spans="2:11" ht="21" x14ac:dyDescent="0.35">
      <c r="B637" s="287"/>
      <c r="C637" s="801"/>
      <c r="D637" s="801"/>
      <c r="E637" s="282"/>
      <c r="F637" s="801"/>
      <c r="G637" s="801"/>
      <c r="H637" s="801"/>
      <c r="I637" s="282"/>
      <c r="J637" s="801"/>
      <c r="K637" s="802"/>
    </row>
    <row r="638" spans="2:11" ht="21" x14ac:dyDescent="0.35">
      <c r="B638" s="287"/>
      <c r="C638" s="804"/>
      <c r="D638" s="804"/>
      <c r="E638" s="282"/>
      <c r="F638" s="801"/>
      <c r="G638" s="801"/>
      <c r="H638" s="801"/>
      <c r="I638" s="282"/>
      <c r="J638" s="801"/>
      <c r="K638" s="802"/>
    </row>
    <row r="639" spans="2:11" ht="21" hidden="1" x14ac:dyDescent="0.35">
      <c r="B639" s="283"/>
      <c r="C639" s="798"/>
      <c r="D639" s="798"/>
      <c r="E639" s="282"/>
      <c r="F639" s="798"/>
      <c r="G639" s="798"/>
      <c r="H639" s="798"/>
      <c r="I639" s="282"/>
      <c r="J639" s="806"/>
      <c r="K639" s="799"/>
    </row>
    <row r="640" spans="2:11" ht="15" hidden="1" customHeight="1" x14ac:dyDescent="0.25">
      <c r="B640" s="277"/>
      <c r="G640" s="288"/>
      <c r="J640" s="289"/>
      <c r="K640" s="278"/>
    </row>
    <row r="641" spans="2:11" ht="15" customHeight="1" x14ac:dyDescent="0.25">
      <c r="B641" s="277"/>
      <c r="G641" s="288"/>
      <c r="K641" s="278"/>
    </row>
    <row r="642" spans="2:11" ht="15" customHeight="1" x14ac:dyDescent="0.25">
      <c r="B642" s="277"/>
      <c r="G642" s="290"/>
      <c r="H642" s="290"/>
      <c r="I642" s="290"/>
      <c r="K642" s="278"/>
    </row>
    <row r="643" spans="2:11" ht="15" customHeight="1" x14ac:dyDescent="0.25">
      <c r="B643" s="277"/>
      <c r="G643" s="291"/>
      <c r="K643" s="278"/>
    </row>
    <row r="644" spans="2:11" x14ac:dyDescent="0.25">
      <c r="B644" s="277"/>
      <c r="G644" s="807">
        <f>G621</f>
        <v>0</v>
      </c>
      <c r="H644" s="807"/>
      <c r="I644" s="807"/>
      <c r="J644" s="807"/>
      <c r="K644" s="808"/>
    </row>
    <row r="645" spans="2:11" x14ac:dyDescent="0.25">
      <c r="B645" s="292"/>
      <c r="C645" s="293"/>
      <c r="D645" s="293"/>
      <c r="E645" s="293"/>
      <c r="F645" s="293"/>
      <c r="G645" s="293"/>
      <c r="H645" s="293"/>
      <c r="I645" s="293"/>
      <c r="J645" s="293"/>
      <c r="K645" s="294"/>
    </row>
    <row r="647" spans="2:11" x14ac:dyDescent="0.25">
      <c r="B647" s="271"/>
      <c r="C647" s="272"/>
      <c r="D647" s="272"/>
      <c r="E647" s="272"/>
      <c r="F647" s="272"/>
      <c r="G647" s="272"/>
      <c r="H647" s="272"/>
      <c r="I647" s="272"/>
      <c r="J647" s="272"/>
      <c r="K647" s="273"/>
    </row>
    <row r="648" spans="2:11" ht="15.75" x14ac:dyDescent="0.25">
      <c r="B648" s="277"/>
      <c r="G648" s="789" t="s">
        <v>976</v>
      </c>
      <c r="H648" s="790"/>
      <c r="I648" s="790"/>
      <c r="J648" s="791"/>
      <c r="K648" s="278"/>
    </row>
    <row r="649" spans="2:11" ht="15" customHeight="1" x14ac:dyDescent="0.25">
      <c r="B649" s="277"/>
      <c r="G649" s="792">
        <f>G626+1</f>
        <v>29</v>
      </c>
      <c r="H649" s="793"/>
      <c r="I649" s="793"/>
      <c r="J649" s="794"/>
      <c r="K649" s="278"/>
    </row>
    <row r="650" spans="2:11" ht="15" customHeight="1" x14ac:dyDescent="0.25">
      <c r="B650" s="277"/>
      <c r="G650" s="792"/>
      <c r="H650" s="793"/>
      <c r="I650" s="793"/>
      <c r="J650" s="794"/>
      <c r="K650" s="278"/>
    </row>
    <row r="651" spans="2:11" ht="15" customHeight="1" x14ac:dyDescent="0.25">
      <c r="B651" s="277"/>
      <c r="G651" s="792"/>
      <c r="H651" s="793"/>
      <c r="I651" s="793"/>
      <c r="J651" s="794"/>
      <c r="K651" s="278"/>
    </row>
    <row r="652" spans="2:11" ht="15" customHeight="1" x14ac:dyDescent="0.25">
      <c r="B652" s="277"/>
      <c r="G652" s="795"/>
      <c r="H652" s="796"/>
      <c r="I652" s="796"/>
      <c r="J652" s="797"/>
      <c r="K652" s="278"/>
    </row>
    <row r="653" spans="2:11" ht="31.5" x14ac:dyDescent="0.25">
      <c r="B653" s="277"/>
      <c r="G653" s="280"/>
      <c r="H653" s="280"/>
      <c r="I653" s="280"/>
      <c r="J653" s="280"/>
      <c r="K653" s="278"/>
    </row>
    <row r="654" spans="2:11" ht="21" x14ac:dyDescent="0.35">
      <c r="B654" s="283"/>
      <c r="C654" s="798" t="s">
        <v>977</v>
      </c>
      <c r="D654" s="798"/>
      <c r="E654" s="282"/>
      <c r="F654" s="798" t="s">
        <v>978</v>
      </c>
      <c r="G654" s="798"/>
      <c r="H654" s="798"/>
      <c r="I654" s="282"/>
      <c r="J654" s="798" t="s">
        <v>979</v>
      </c>
      <c r="K654" s="799"/>
    </row>
    <row r="655" spans="2:11" x14ac:dyDescent="0.25">
      <c r="B655" s="284"/>
      <c r="C655" s="800"/>
      <c r="D655" s="800"/>
      <c r="E655" s="285"/>
      <c r="K655" s="278"/>
    </row>
    <row r="656" spans="2:11" ht="21" x14ac:dyDescent="0.35">
      <c r="B656" s="286"/>
      <c r="C656" s="803" t="str">
        <f>VLOOKUP(G649,M:P,2,FALSE)</f>
        <v/>
      </c>
      <c r="D656" s="804"/>
      <c r="E656" s="282"/>
      <c r="F656" s="803" t="str">
        <f>VLOOKUP(G649,M:P,3,FALSE)</f>
        <v/>
      </c>
      <c r="G656" s="804"/>
      <c r="H656" s="804"/>
      <c r="I656" s="282"/>
      <c r="J656" s="803" t="str">
        <f>VLOOKUP(G649,M:P,4,FALSE)</f>
        <v/>
      </c>
      <c r="K656" s="805"/>
    </row>
    <row r="657" spans="2:11" ht="21" x14ac:dyDescent="0.35">
      <c r="B657" s="287"/>
      <c r="C657" s="801"/>
      <c r="D657" s="801"/>
      <c r="E657" s="282"/>
      <c r="F657" s="801"/>
      <c r="G657" s="801"/>
      <c r="H657" s="801"/>
      <c r="I657" s="282"/>
      <c r="J657" s="801"/>
      <c r="K657" s="802"/>
    </row>
    <row r="658" spans="2:11" ht="21" x14ac:dyDescent="0.35">
      <c r="B658" s="287"/>
      <c r="C658" s="801"/>
      <c r="D658" s="801"/>
      <c r="E658" s="282"/>
      <c r="F658" s="801"/>
      <c r="G658" s="801"/>
      <c r="H658" s="801"/>
      <c r="I658" s="282"/>
      <c r="J658" s="801"/>
      <c r="K658" s="802"/>
    </row>
    <row r="659" spans="2:11" ht="21" x14ac:dyDescent="0.35">
      <c r="B659" s="287"/>
      <c r="C659" s="801"/>
      <c r="D659" s="801"/>
      <c r="E659" s="282"/>
      <c r="F659" s="801"/>
      <c r="G659" s="801"/>
      <c r="H659" s="801"/>
      <c r="I659" s="282"/>
      <c r="J659" s="801"/>
      <c r="K659" s="802"/>
    </row>
    <row r="660" spans="2:11" ht="21" x14ac:dyDescent="0.35">
      <c r="B660" s="287"/>
      <c r="C660" s="801"/>
      <c r="D660" s="801"/>
      <c r="E660" s="282"/>
      <c r="F660" s="801"/>
      <c r="G660" s="801"/>
      <c r="H660" s="801"/>
      <c r="I660" s="282"/>
      <c r="J660" s="801"/>
      <c r="K660" s="802"/>
    </row>
    <row r="661" spans="2:11" ht="21" x14ac:dyDescent="0.35">
      <c r="B661" s="287"/>
      <c r="C661" s="804"/>
      <c r="D661" s="804"/>
      <c r="E661" s="282"/>
      <c r="F661" s="801"/>
      <c r="G661" s="801"/>
      <c r="H661" s="801"/>
      <c r="I661" s="282"/>
      <c r="J661" s="801"/>
      <c r="K661" s="802"/>
    </row>
    <row r="662" spans="2:11" ht="21" hidden="1" x14ac:dyDescent="0.35">
      <c r="B662" s="283"/>
      <c r="C662" s="798"/>
      <c r="D662" s="798"/>
      <c r="E662" s="282"/>
      <c r="F662" s="798"/>
      <c r="G662" s="798"/>
      <c r="H662" s="798"/>
      <c r="I662" s="282"/>
      <c r="J662" s="806"/>
      <c r="K662" s="799"/>
    </row>
    <row r="663" spans="2:11" ht="15" hidden="1" customHeight="1" x14ac:dyDescent="0.25">
      <c r="B663" s="277"/>
      <c r="G663" s="288"/>
      <c r="J663" s="289"/>
      <c r="K663" s="278"/>
    </row>
    <row r="664" spans="2:11" ht="15" customHeight="1" x14ac:dyDescent="0.25">
      <c r="B664" s="277"/>
      <c r="G664" s="288"/>
      <c r="K664" s="278"/>
    </row>
    <row r="665" spans="2:11" ht="15" customHeight="1" x14ac:dyDescent="0.25">
      <c r="B665" s="277"/>
      <c r="G665" s="290"/>
      <c r="H665" s="290"/>
      <c r="I665" s="290"/>
      <c r="K665" s="278"/>
    </row>
    <row r="666" spans="2:11" ht="15" customHeight="1" x14ac:dyDescent="0.25">
      <c r="B666" s="277"/>
      <c r="G666" s="291"/>
      <c r="K666" s="278"/>
    </row>
    <row r="667" spans="2:11" x14ac:dyDescent="0.25">
      <c r="B667" s="277"/>
      <c r="G667" s="807">
        <f>G644</f>
        <v>0</v>
      </c>
      <c r="H667" s="807"/>
      <c r="I667" s="807"/>
      <c r="J667" s="807"/>
      <c r="K667" s="808"/>
    </row>
    <row r="668" spans="2:11" x14ac:dyDescent="0.25">
      <c r="B668" s="292"/>
      <c r="C668" s="293"/>
      <c r="D668" s="293"/>
      <c r="E668" s="293"/>
      <c r="F668" s="293"/>
      <c r="G668" s="293"/>
      <c r="H668" s="293"/>
      <c r="I668" s="293"/>
      <c r="J668" s="293"/>
      <c r="K668" s="294"/>
    </row>
    <row r="670" spans="2:11" x14ac:dyDescent="0.25">
      <c r="B670" s="271"/>
      <c r="C670" s="272"/>
      <c r="D670" s="272"/>
      <c r="E670" s="272"/>
      <c r="F670" s="272"/>
      <c r="G670" s="272"/>
      <c r="H670" s="272"/>
      <c r="I670" s="272"/>
      <c r="J670" s="272"/>
      <c r="K670" s="273"/>
    </row>
    <row r="671" spans="2:11" ht="15.75" x14ac:dyDescent="0.25">
      <c r="B671" s="277"/>
      <c r="G671" s="789" t="s">
        <v>976</v>
      </c>
      <c r="H671" s="790"/>
      <c r="I671" s="790"/>
      <c r="J671" s="791"/>
      <c r="K671" s="278"/>
    </row>
    <row r="672" spans="2:11" ht="15" customHeight="1" x14ac:dyDescent="0.25">
      <c r="B672" s="277"/>
      <c r="G672" s="792">
        <f>G649+1</f>
        <v>30</v>
      </c>
      <c r="H672" s="793"/>
      <c r="I672" s="793"/>
      <c r="J672" s="794"/>
      <c r="K672" s="278"/>
    </row>
    <row r="673" spans="2:11" ht="15" customHeight="1" x14ac:dyDescent="0.25">
      <c r="B673" s="277"/>
      <c r="G673" s="792"/>
      <c r="H673" s="793"/>
      <c r="I673" s="793"/>
      <c r="J673" s="794"/>
      <c r="K673" s="278"/>
    </row>
    <row r="674" spans="2:11" ht="15" customHeight="1" x14ac:dyDescent="0.25">
      <c r="B674" s="277"/>
      <c r="G674" s="792"/>
      <c r="H674" s="793"/>
      <c r="I674" s="793"/>
      <c r="J674" s="794"/>
      <c r="K674" s="278"/>
    </row>
    <row r="675" spans="2:11" ht="15" customHeight="1" x14ac:dyDescent="0.25">
      <c r="B675" s="277"/>
      <c r="G675" s="795"/>
      <c r="H675" s="796"/>
      <c r="I675" s="796"/>
      <c r="J675" s="797"/>
      <c r="K675" s="278"/>
    </row>
    <row r="676" spans="2:11" ht="31.5" x14ac:dyDescent="0.25">
      <c r="B676" s="277"/>
      <c r="G676" s="280"/>
      <c r="H676" s="280"/>
      <c r="I676" s="280"/>
      <c r="J676" s="280"/>
      <c r="K676" s="278"/>
    </row>
    <row r="677" spans="2:11" ht="21" x14ac:dyDescent="0.35">
      <c r="B677" s="283"/>
      <c r="C677" s="798" t="s">
        <v>977</v>
      </c>
      <c r="D677" s="798"/>
      <c r="E677" s="282"/>
      <c r="F677" s="798" t="s">
        <v>978</v>
      </c>
      <c r="G677" s="798"/>
      <c r="H677" s="798"/>
      <c r="I677" s="282"/>
      <c r="J677" s="798" t="s">
        <v>979</v>
      </c>
      <c r="K677" s="799"/>
    </row>
    <row r="678" spans="2:11" x14ac:dyDescent="0.25">
      <c r="B678" s="284"/>
      <c r="C678" s="800"/>
      <c r="D678" s="800"/>
      <c r="E678" s="285"/>
      <c r="K678" s="278"/>
    </row>
    <row r="679" spans="2:11" ht="21" x14ac:dyDescent="0.35">
      <c r="B679" s="286"/>
      <c r="C679" s="803" t="str">
        <f>VLOOKUP(G672,M:P,2,FALSE)</f>
        <v/>
      </c>
      <c r="D679" s="804"/>
      <c r="E679" s="282"/>
      <c r="F679" s="803" t="str">
        <f>VLOOKUP(G672,M:P,3,FALSE)</f>
        <v/>
      </c>
      <c r="G679" s="804"/>
      <c r="H679" s="804"/>
      <c r="I679" s="282"/>
      <c r="J679" s="803" t="str">
        <f>VLOOKUP(G672,M:P,4,FALSE)</f>
        <v/>
      </c>
      <c r="K679" s="805"/>
    </row>
    <row r="680" spans="2:11" ht="21" x14ac:dyDescent="0.35">
      <c r="B680" s="287"/>
      <c r="C680" s="801"/>
      <c r="D680" s="801"/>
      <c r="E680" s="282"/>
      <c r="F680" s="801"/>
      <c r="G680" s="801"/>
      <c r="H680" s="801"/>
      <c r="I680" s="282"/>
      <c r="J680" s="801"/>
      <c r="K680" s="802"/>
    </row>
    <row r="681" spans="2:11" ht="21" x14ac:dyDescent="0.35">
      <c r="B681" s="287"/>
      <c r="C681" s="801"/>
      <c r="D681" s="801"/>
      <c r="E681" s="282"/>
      <c r="F681" s="801"/>
      <c r="G681" s="801"/>
      <c r="H681" s="801"/>
      <c r="I681" s="282"/>
      <c r="J681" s="801"/>
      <c r="K681" s="802"/>
    </row>
    <row r="682" spans="2:11" ht="21" x14ac:dyDescent="0.35">
      <c r="B682" s="287"/>
      <c r="C682" s="801"/>
      <c r="D682" s="801"/>
      <c r="E682" s="282"/>
      <c r="F682" s="801"/>
      <c r="G682" s="801"/>
      <c r="H682" s="801"/>
      <c r="I682" s="282"/>
      <c r="J682" s="801"/>
      <c r="K682" s="802"/>
    </row>
    <row r="683" spans="2:11" ht="21" x14ac:dyDescent="0.35">
      <c r="B683" s="287"/>
      <c r="C683" s="801"/>
      <c r="D683" s="801"/>
      <c r="E683" s="282"/>
      <c r="F683" s="801"/>
      <c r="G683" s="801"/>
      <c r="H683" s="801"/>
      <c r="I683" s="282"/>
      <c r="J683" s="801"/>
      <c r="K683" s="802"/>
    </row>
    <row r="684" spans="2:11" ht="21" x14ac:dyDescent="0.35">
      <c r="B684" s="287"/>
      <c r="C684" s="804"/>
      <c r="D684" s="804"/>
      <c r="E684" s="282"/>
      <c r="F684" s="801"/>
      <c r="G684" s="801"/>
      <c r="H684" s="801"/>
      <c r="I684" s="282"/>
      <c r="J684" s="801"/>
      <c r="K684" s="802"/>
    </row>
    <row r="685" spans="2:11" ht="21" hidden="1" x14ac:dyDescent="0.35">
      <c r="B685" s="283"/>
      <c r="C685" s="798"/>
      <c r="D685" s="798"/>
      <c r="E685" s="282"/>
      <c r="F685" s="798"/>
      <c r="G685" s="798"/>
      <c r="H685" s="798"/>
      <c r="I685" s="282"/>
      <c r="J685" s="806"/>
      <c r="K685" s="799"/>
    </row>
    <row r="686" spans="2:11" ht="15" hidden="1" customHeight="1" x14ac:dyDescent="0.25">
      <c r="B686" s="277"/>
      <c r="G686" s="288"/>
      <c r="J686" s="289"/>
      <c r="K686" s="278"/>
    </row>
    <row r="687" spans="2:11" ht="15" customHeight="1" x14ac:dyDescent="0.25">
      <c r="B687" s="277"/>
      <c r="G687" s="288"/>
      <c r="K687" s="278"/>
    </row>
    <row r="688" spans="2:11" ht="15" customHeight="1" x14ac:dyDescent="0.25">
      <c r="B688" s="277"/>
      <c r="G688" s="290"/>
      <c r="H688" s="290"/>
      <c r="I688" s="290"/>
      <c r="K688" s="278"/>
    </row>
    <row r="689" spans="2:11" ht="15" customHeight="1" x14ac:dyDescent="0.25">
      <c r="B689" s="277"/>
      <c r="G689" s="291"/>
      <c r="K689" s="278"/>
    </row>
    <row r="690" spans="2:11" x14ac:dyDescent="0.25">
      <c r="B690" s="277"/>
      <c r="G690" s="807">
        <f>G667</f>
        <v>0</v>
      </c>
      <c r="H690" s="807"/>
      <c r="I690" s="807"/>
      <c r="J690" s="807"/>
      <c r="K690" s="808"/>
    </row>
    <row r="691" spans="2:11" x14ac:dyDescent="0.25">
      <c r="B691" s="292"/>
      <c r="C691" s="293"/>
      <c r="D691" s="293"/>
      <c r="E691" s="293"/>
      <c r="F691" s="293"/>
      <c r="G691" s="293"/>
      <c r="H691" s="293"/>
      <c r="I691" s="293"/>
      <c r="J691" s="293"/>
      <c r="K691" s="294"/>
    </row>
  </sheetData>
  <mergeCells count="840">
    <mergeCell ref="G690:K690"/>
    <mergeCell ref="C683:D683"/>
    <mergeCell ref="F683:H683"/>
    <mergeCell ref="J683:K683"/>
    <mergeCell ref="C684:D684"/>
    <mergeCell ref="F684:H684"/>
    <mergeCell ref="J684:K684"/>
    <mergeCell ref="C685:D685"/>
    <mergeCell ref="F685:H685"/>
    <mergeCell ref="J685:K685"/>
    <mergeCell ref="C680:D680"/>
    <mergeCell ref="F680:H680"/>
    <mergeCell ref="J680:K680"/>
    <mergeCell ref="C681:D681"/>
    <mergeCell ref="F681:H681"/>
    <mergeCell ref="J681:K681"/>
    <mergeCell ref="C682:D682"/>
    <mergeCell ref="F682:H682"/>
    <mergeCell ref="J682:K682"/>
    <mergeCell ref="G667:K667"/>
    <mergeCell ref="G671:J671"/>
    <mergeCell ref="G672:J675"/>
    <mergeCell ref="C677:D677"/>
    <mergeCell ref="F677:H677"/>
    <mergeCell ref="J677:K677"/>
    <mergeCell ref="C678:D678"/>
    <mergeCell ref="C679:D679"/>
    <mergeCell ref="F679:H679"/>
    <mergeCell ref="J679:K679"/>
    <mergeCell ref="C660:D660"/>
    <mergeCell ref="F660:H660"/>
    <mergeCell ref="J660:K660"/>
    <mergeCell ref="C661:D661"/>
    <mergeCell ref="F661:H661"/>
    <mergeCell ref="J661:K661"/>
    <mergeCell ref="C662:D662"/>
    <mergeCell ref="F662:H662"/>
    <mergeCell ref="J662:K662"/>
    <mergeCell ref="C657:D657"/>
    <mergeCell ref="F657:H657"/>
    <mergeCell ref="J657:K657"/>
    <mergeCell ref="C658:D658"/>
    <mergeCell ref="F658:H658"/>
    <mergeCell ref="J658:K658"/>
    <mergeCell ref="C659:D659"/>
    <mergeCell ref="F659:H659"/>
    <mergeCell ref="J659:K659"/>
    <mergeCell ref="G644:K644"/>
    <mergeCell ref="G648:J648"/>
    <mergeCell ref="G649:J652"/>
    <mergeCell ref="C654:D654"/>
    <mergeCell ref="F654:H654"/>
    <mergeCell ref="J654:K654"/>
    <mergeCell ref="C655:D655"/>
    <mergeCell ref="C656:D656"/>
    <mergeCell ref="F656:H656"/>
    <mergeCell ref="J656:K656"/>
    <mergeCell ref="C637:D637"/>
    <mergeCell ref="F637:H637"/>
    <mergeCell ref="J637:K637"/>
    <mergeCell ref="C638:D638"/>
    <mergeCell ref="F638:H638"/>
    <mergeCell ref="J638:K638"/>
    <mergeCell ref="C639:D639"/>
    <mergeCell ref="F639:H639"/>
    <mergeCell ref="J639:K639"/>
    <mergeCell ref="C634:D634"/>
    <mergeCell ref="F634:H634"/>
    <mergeCell ref="J634:K634"/>
    <mergeCell ref="C635:D635"/>
    <mergeCell ref="F635:H635"/>
    <mergeCell ref="J635:K635"/>
    <mergeCell ref="C636:D636"/>
    <mergeCell ref="F636:H636"/>
    <mergeCell ref="J636:K636"/>
    <mergeCell ref="G621:K621"/>
    <mergeCell ref="G625:J625"/>
    <mergeCell ref="G626:J629"/>
    <mergeCell ref="C631:D631"/>
    <mergeCell ref="F631:H631"/>
    <mergeCell ref="J631:K631"/>
    <mergeCell ref="C632:D632"/>
    <mergeCell ref="C633:D633"/>
    <mergeCell ref="F633:H633"/>
    <mergeCell ref="J633:K633"/>
    <mergeCell ref="C614:D614"/>
    <mergeCell ref="F614:H614"/>
    <mergeCell ref="J614:K614"/>
    <mergeCell ref="C615:D615"/>
    <mergeCell ref="F615:H615"/>
    <mergeCell ref="J615:K615"/>
    <mergeCell ref="C616:D616"/>
    <mergeCell ref="F616:H616"/>
    <mergeCell ref="J616:K616"/>
    <mergeCell ref="C611:D611"/>
    <mergeCell ref="F611:H611"/>
    <mergeCell ref="J611:K611"/>
    <mergeCell ref="C612:D612"/>
    <mergeCell ref="F612:H612"/>
    <mergeCell ref="J612:K612"/>
    <mergeCell ref="C613:D613"/>
    <mergeCell ref="F613:H613"/>
    <mergeCell ref="J613:K613"/>
    <mergeCell ref="G598:K598"/>
    <mergeCell ref="G602:J602"/>
    <mergeCell ref="G603:J606"/>
    <mergeCell ref="C608:D608"/>
    <mergeCell ref="F608:H608"/>
    <mergeCell ref="J608:K608"/>
    <mergeCell ref="C609:D609"/>
    <mergeCell ref="C610:D610"/>
    <mergeCell ref="F610:H610"/>
    <mergeCell ref="J610:K610"/>
    <mergeCell ref="C591:D591"/>
    <mergeCell ref="F591:H591"/>
    <mergeCell ref="J591:K591"/>
    <mergeCell ref="C592:D592"/>
    <mergeCell ref="F592:H592"/>
    <mergeCell ref="J592:K592"/>
    <mergeCell ref="C593:D593"/>
    <mergeCell ref="F593:H593"/>
    <mergeCell ref="J593:K593"/>
    <mergeCell ref="C588:D588"/>
    <mergeCell ref="F588:H588"/>
    <mergeCell ref="J588:K588"/>
    <mergeCell ref="C589:D589"/>
    <mergeCell ref="F589:H589"/>
    <mergeCell ref="J589:K589"/>
    <mergeCell ref="C590:D590"/>
    <mergeCell ref="F590:H590"/>
    <mergeCell ref="J590:K590"/>
    <mergeCell ref="G575:K575"/>
    <mergeCell ref="G579:J579"/>
    <mergeCell ref="G580:J583"/>
    <mergeCell ref="C585:D585"/>
    <mergeCell ref="F585:H585"/>
    <mergeCell ref="J585:K585"/>
    <mergeCell ref="C586:D586"/>
    <mergeCell ref="C587:D587"/>
    <mergeCell ref="F587:H587"/>
    <mergeCell ref="J587:K587"/>
    <mergeCell ref="C568:D568"/>
    <mergeCell ref="F568:H568"/>
    <mergeCell ref="J568:K568"/>
    <mergeCell ref="C569:D569"/>
    <mergeCell ref="F569:H569"/>
    <mergeCell ref="J569:K569"/>
    <mergeCell ref="C570:D570"/>
    <mergeCell ref="F570:H570"/>
    <mergeCell ref="J570:K570"/>
    <mergeCell ref="C565:D565"/>
    <mergeCell ref="F565:H565"/>
    <mergeCell ref="J565:K565"/>
    <mergeCell ref="C566:D566"/>
    <mergeCell ref="F566:H566"/>
    <mergeCell ref="J566:K566"/>
    <mergeCell ref="C567:D567"/>
    <mergeCell ref="F567:H567"/>
    <mergeCell ref="J567:K567"/>
    <mergeCell ref="G552:K552"/>
    <mergeCell ref="G556:J556"/>
    <mergeCell ref="G557:J560"/>
    <mergeCell ref="C562:D562"/>
    <mergeCell ref="F562:H562"/>
    <mergeCell ref="J562:K562"/>
    <mergeCell ref="C563:D563"/>
    <mergeCell ref="C564:D564"/>
    <mergeCell ref="F564:H564"/>
    <mergeCell ref="J564:K564"/>
    <mergeCell ref="C545:D545"/>
    <mergeCell ref="F545:H545"/>
    <mergeCell ref="J545:K545"/>
    <mergeCell ref="C546:D546"/>
    <mergeCell ref="F546:H546"/>
    <mergeCell ref="J546:K546"/>
    <mergeCell ref="C547:D547"/>
    <mergeCell ref="F547:H547"/>
    <mergeCell ref="J547:K547"/>
    <mergeCell ref="C542:D542"/>
    <mergeCell ref="F542:H542"/>
    <mergeCell ref="J542:K542"/>
    <mergeCell ref="C543:D543"/>
    <mergeCell ref="F543:H543"/>
    <mergeCell ref="J543:K543"/>
    <mergeCell ref="C544:D544"/>
    <mergeCell ref="F544:H544"/>
    <mergeCell ref="J544:K544"/>
    <mergeCell ref="G529:K529"/>
    <mergeCell ref="G533:J533"/>
    <mergeCell ref="G534:J537"/>
    <mergeCell ref="C539:D539"/>
    <mergeCell ref="F539:H539"/>
    <mergeCell ref="J539:K539"/>
    <mergeCell ref="C540:D540"/>
    <mergeCell ref="C541:D541"/>
    <mergeCell ref="F541:H541"/>
    <mergeCell ref="J541:K541"/>
    <mergeCell ref="C522:D522"/>
    <mergeCell ref="F522:H522"/>
    <mergeCell ref="J522:K522"/>
    <mergeCell ref="C523:D523"/>
    <mergeCell ref="F523:H523"/>
    <mergeCell ref="J523:K523"/>
    <mergeCell ref="C524:D524"/>
    <mergeCell ref="F524:H524"/>
    <mergeCell ref="J524:K524"/>
    <mergeCell ref="C519:D519"/>
    <mergeCell ref="F519:H519"/>
    <mergeCell ref="J519:K519"/>
    <mergeCell ref="C520:D520"/>
    <mergeCell ref="F520:H520"/>
    <mergeCell ref="J520:K520"/>
    <mergeCell ref="C521:D521"/>
    <mergeCell ref="F521:H521"/>
    <mergeCell ref="J521:K521"/>
    <mergeCell ref="G510:J510"/>
    <mergeCell ref="G511:J514"/>
    <mergeCell ref="C516:D516"/>
    <mergeCell ref="F516:H516"/>
    <mergeCell ref="J516:K516"/>
    <mergeCell ref="C517:D517"/>
    <mergeCell ref="C518:D518"/>
    <mergeCell ref="F518:H518"/>
    <mergeCell ref="J518:K518"/>
    <mergeCell ref="G505:K505"/>
    <mergeCell ref="C499:D499"/>
    <mergeCell ref="F499:H499"/>
    <mergeCell ref="J499:K499"/>
    <mergeCell ref="C500:D500"/>
    <mergeCell ref="F500:H500"/>
    <mergeCell ref="J500:K500"/>
    <mergeCell ref="C497:D497"/>
    <mergeCell ref="F497:H497"/>
    <mergeCell ref="J497:K497"/>
    <mergeCell ref="C498:D498"/>
    <mergeCell ref="F498:H498"/>
    <mergeCell ref="J498:K498"/>
    <mergeCell ref="C495:D495"/>
    <mergeCell ref="F495:H495"/>
    <mergeCell ref="J495:K495"/>
    <mergeCell ref="C496:D496"/>
    <mergeCell ref="F496:H496"/>
    <mergeCell ref="J496:K496"/>
    <mergeCell ref="C492:D492"/>
    <mergeCell ref="F492:H492"/>
    <mergeCell ref="J492:K492"/>
    <mergeCell ref="C493:D493"/>
    <mergeCell ref="C494:D494"/>
    <mergeCell ref="F494:H494"/>
    <mergeCell ref="J494:K494"/>
    <mergeCell ref="C477:D477"/>
    <mergeCell ref="F477:H477"/>
    <mergeCell ref="J477:K477"/>
    <mergeCell ref="G482:K482"/>
    <mergeCell ref="G486:J486"/>
    <mergeCell ref="G487:J490"/>
    <mergeCell ref="C475:D475"/>
    <mergeCell ref="F475:H475"/>
    <mergeCell ref="J475:K475"/>
    <mergeCell ref="C476:D476"/>
    <mergeCell ref="F476:H476"/>
    <mergeCell ref="J476:K476"/>
    <mergeCell ref="C473:D473"/>
    <mergeCell ref="F473:H473"/>
    <mergeCell ref="J473:K473"/>
    <mergeCell ref="C474:D474"/>
    <mergeCell ref="F474:H474"/>
    <mergeCell ref="J474:K474"/>
    <mergeCell ref="C470:D470"/>
    <mergeCell ref="C471:D471"/>
    <mergeCell ref="F471:H471"/>
    <mergeCell ref="J471:K471"/>
    <mergeCell ref="C472:D472"/>
    <mergeCell ref="F472:H472"/>
    <mergeCell ref="J472:K472"/>
    <mergeCell ref="G459:K459"/>
    <mergeCell ref="G463:J463"/>
    <mergeCell ref="G464:J467"/>
    <mergeCell ref="C469:D469"/>
    <mergeCell ref="F469:H469"/>
    <mergeCell ref="J469:K469"/>
    <mergeCell ref="C453:D453"/>
    <mergeCell ref="F453:H453"/>
    <mergeCell ref="J453:K453"/>
    <mergeCell ref="C454:D454"/>
    <mergeCell ref="F454:H454"/>
    <mergeCell ref="J454:K454"/>
    <mergeCell ref="C451:D451"/>
    <mergeCell ref="F451:H451"/>
    <mergeCell ref="J451:K451"/>
    <mergeCell ref="C452:D452"/>
    <mergeCell ref="F452:H452"/>
    <mergeCell ref="J452:K452"/>
    <mergeCell ref="C449:D449"/>
    <mergeCell ref="F449:H449"/>
    <mergeCell ref="J449:K449"/>
    <mergeCell ref="C450:D450"/>
    <mergeCell ref="F450:H450"/>
    <mergeCell ref="J450:K450"/>
    <mergeCell ref="C446:D446"/>
    <mergeCell ref="F446:H446"/>
    <mergeCell ref="J446:K446"/>
    <mergeCell ref="C447:D447"/>
    <mergeCell ref="C448:D448"/>
    <mergeCell ref="F448:H448"/>
    <mergeCell ref="J448:K448"/>
    <mergeCell ref="C431:D431"/>
    <mergeCell ref="F431:H431"/>
    <mergeCell ref="J431:K431"/>
    <mergeCell ref="G436:K436"/>
    <mergeCell ref="G440:J440"/>
    <mergeCell ref="G441:J444"/>
    <mergeCell ref="C429:D429"/>
    <mergeCell ref="F429:H429"/>
    <mergeCell ref="J429:K429"/>
    <mergeCell ref="C430:D430"/>
    <mergeCell ref="F430:H430"/>
    <mergeCell ref="J430:K430"/>
    <mergeCell ref="C427:D427"/>
    <mergeCell ref="F427:H427"/>
    <mergeCell ref="J427:K427"/>
    <mergeCell ref="C428:D428"/>
    <mergeCell ref="F428:H428"/>
    <mergeCell ref="J428:K428"/>
    <mergeCell ref="C424:D424"/>
    <mergeCell ref="C425:D425"/>
    <mergeCell ref="F425:H425"/>
    <mergeCell ref="J425:K425"/>
    <mergeCell ref="C426:D426"/>
    <mergeCell ref="F426:H426"/>
    <mergeCell ref="J426:K426"/>
    <mergeCell ref="G413:K413"/>
    <mergeCell ref="G417:J417"/>
    <mergeCell ref="G418:J421"/>
    <mergeCell ref="C423:D423"/>
    <mergeCell ref="F423:H423"/>
    <mergeCell ref="J423:K423"/>
    <mergeCell ref="C407:D407"/>
    <mergeCell ref="F407:H407"/>
    <mergeCell ref="J407:K407"/>
    <mergeCell ref="C408:D408"/>
    <mergeCell ref="F408:H408"/>
    <mergeCell ref="J408:K408"/>
    <mergeCell ref="C405:D405"/>
    <mergeCell ref="F405:H405"/>
    <mergeCell ref="J405:K405"/>
    <mergeCell ref="C406:D406"/>
    <mergeCell ref="F406:H406"/>
    <mergeCell ref="J406:K406"/>
    <mergeCell ref="C403:D403"/>
    <mergeCell ref="F403:H403"/>
    <mergeCell ref="J403:K403"/>
    <mergeCell ref="C404:D404"/>
    <mergeCell ref="F404:H404"/>
    <mergeCell ref="J404:K404"/>
    <mergeCell ref="C400:D400"/>
    <mergeCell ref="F400:H400"/>
    <mergeCell ref="J400:K400"/>
    <mergeCell ref="C401:D401"/>
    <mergeCell ref="C402:D402"/>
    <mergeCell ref="F402:H402"/>
    <mergeCell ref="J402:K402"/>
    <mergeCell ref="C385:D385"/>
    <mergeCell ref="F385:H385"/>
    <mergeCell ref="J385:K385"/>
    <mergeCell ref="G390:K390"/>
    <mergeCell ref="G394:J394"/>
    <mergeCell ref="G395:J398"/>
    <mergeCell ref="C383:D383"/>
    <mergeCell ref="F383:H383"/>
    <mergeCell ref="J383:K383"/>
    <mergeCell ref="C384:D384"/>
    <mergeCell ref="F384:H384"/>
    <mergeCell ref="J384:K384"/>
    <mergeCell ref="C381:D381"/>
    <mergeCell ref="F381:H381"/>
    <mergeCell ref="J381:K381"/>
    <mergeCell ref="C382:D382"/>
    <mergeCell ref="F382:H382"/>
    <mergeCell ref="J382:K382"/>
    <mergeCell ref="C378:D378"/>
    <mergeCell ref="C379:D379"/>
    <mergeCell ref="F379:H379"/>
    <mergeCell ref="J379:K379"/>
    <mergeCell ref="C380:D380"/>
    <mergeCell ref="F380:H380"/>
    <mergeCell ref="J380:K380"/>
    <mergeCell ref="G367:K367"/>
    <mergeCell ref="G371:J371"/>
    <mergeCell ref="G372:J375"/>
    <mergeCell ref="C377:D377"/>
    <mergeCell ref="F377:H377"/>
    <mergeCell ref="J377:K377"/>
    <mergeCell ref="C361:D361"/>
    <mergeCell ref="F361:H361"/>
    <mergeCell ref="J361:K361"/>
    <mergeCell ref="C362:D362"/>
    <mergeCell ref="F362:H362"/>
    <mergeCell ref="J362:K362"/>
    <mergeCell ref="C359:D359"/>
    <mergeCell ref="F359:H359"/>
    <mergeCell ref="J359:K359"/>
    <mergeCell ref="C360:D360"/>
    <mergeCell ref="F360:H360"/>
    <mergeCell ref="J360:K360"/>
    <mergeCell ref="C357:D357"/>
    <mergeCell ref="F357:H357"/>
    <mergeCell ref="J357:K357"/>
    <mergeCell ref="C358:D358"/>
    <mergeCell ref="F358:H358"/>
    <mergeCell ref="J358:K358"/>
    <mergeCell ref="C354:D354"/>
    <mergeCell ref="F354:H354"/>
    <mergeCell ref="J354:K354"/>
    <mergeCell ref="C355:D355"/>
    <mergeCell ref="C356:D356"/>
    <mergeCell ref="F356:H356"/>
    <mergeCell ref="J356:K356"/>
    <mergeCell ref="C339:D339"/>
    <mergeCell ref="F339:H339"/>
    <mergeCell ref="J339:K339"/>
    <mergeCell ref="G344:K344"/>
    <mergeCell ref="G348:J348"/>
    <mergeCell ref="G349:J352"/>
    <mergeCell ref="C337:D337"/>
    <mergeCell ref="F337:H337"/>
    <mergeCell ref="J337:K337"/>
    <mergeCell ref="C338:D338"/>
    <mergeCell ref="F338:H338"/>
    <mergeCell ref="J338:K338"/>
    <mergeCell ref="C335:D335"/>
    <mergeCell ref="F335:H335"/>
    <mergeCell ref="J335:K335"/>
    <mergeCell ref="C336:D336"/>
    <mergeCell ref="F336:H336"/>
    <mergeCell ref="J336:K336"/>
    <mergeCell ref="C332:D332"/>
    <mergeCell ref="C333:D333"/>
    <mergeCell ref="F333:H333"/>
    <mergeCell ref="J333:K333"/>
    <mergeCell ref="C334:D334"/>
    <mergeCell ref="F334:H334"/>
    <mergeCell ref="J334:K334"/>
    <mergeCell ref="G321:K321"/>
    <mergeCell ref="G325:J325"/>
    <mergeCell ref="G326:J329"/>
    <mergeCell ref="C331:D331"/>
    <mergeCell ref="F331:H331"/>
    <mergeCell ref="J331:K331"/>
    <mergeCell ref="C315:D315"/>
    <mergeCell ref="F315:H315"/>
    <mergeCell ref="J315:K315"/>
    <mergeCell ref="C316:D316"/>
    <mergeCell ref="F316:H316"/>
    <mergeCell ref="J316:K316"/>
    <mergeCell ref="C313:D313"/>
    <mergeCell ref="F313:H313"/>
    <mergeCell ref="J313:K313"/>
    <mergeCell ref="C314:D314"/>
    <mergeCell ref="F314:H314"/>
    <mergeCell ref="J314:K314"/>
    <mergeCell ref="C311:D311"/>
    <mergeCell ref="F311:H311"/>
    <mergeCell ref="J311:K311"/>
    <mergeCell ref="C312:D312"/>
    <mergeCell ref="F312:H312"/>
    <mergeCell ref="J312:K312"/>
    <mergeCell ref="C308:D308"/>
    <mergeCell ref="F308:H308"/>
    <mergeCell ref="J308:K308"/>
    <mergeCell ref="C309:D309"/>
    <mergeCell ref="C310:D310"/>
    <mergeCell ref="F310:H310"/>
    <mergeCell ref="J310:K310"/>
    <mergeCell ref="C293:D293"/>
    <mergeCell ref="F293:H293"/>
    <mergeCell ref="J293:K293"/>
    <mergeCell ref="G298:K298"/>
    <mergeCell ref="G302:J302"/>
    <mergeCell ref="G303:J306"/>
    <mergeCell ref="C291:D291"/>
    <mergeCell ref="F291:H291"/>
    <mergeCell ref="J291:K291"/>
    <mergeCell ref="C292:D292"/>
    <mergeCell ref="F292:H292"/>
    <mergeCell ref="J292:K292"/>
    <mergeCell ref="C289:D289"/>
    <mergeCell ref="F289:H289"/>
    <mergeCell ref="J289:K289"/>
    <mergeCell ref="C290:D290"/>
    <mergeCell ref="F290:H290"/>
    <mergeCell ref="J290:K290"/>
    <mergeCell ref="C286:D286"/>
    <mergeCell ref="C287:D287"/>
    <mergeCell ref="F287:H287"/>
    <mergeCell ref="J287:K287"/>
    <mergeCell ref="C288:D288"/>
    <mergeCell ref="F288:H288"/>
    <mergeCell ref="J288:K288"/>
    <mergeCell ref="G275:K275"/>
    <mergeCell ref="G279:J279"/>
    <mergeCell ref="G280:J283"/>
    <mergeCell ref="C285:D285"/>
    <mergeCell ref="F285:H285"/>
    <mergeCell ref="J285:K285"/>
    <mergeCell ref="C269:D269"/>
    <mergeCell ref="F269:H269"/>
    <mergeCell ref="J269:K269"/>
    <mergeCell ref="C270:D270"/>
    <mergeCell ref="F270:H270"/>
    <mergeCell ref="J270:K270"/>
    <mergeCell ref="C267:D267"/>
    <mergeCell ref="F267:H267"/>
    <mergeCell ref="J267:K267"/>
    <mergeCell ref="C268:D268"/>
    <mergeCell ref="F268:H268"/>
    <mergeCell ref="J268:K268"/>
    <mergeCell ref="C265:D265"/>
    <mergeCell ref="F265:H265"/>
    <mergeCell ref="J265:K265"/>
    <mergeCell ref="C266:D266"/>
    <mergeCell ref="F266:H266"/>
    <mergeCell ref="J266:K266"/>
    <mergeCell ref="C262:D262"/>
    <mergeCell ref="F262:H262"/>
    <mergeCell ref="J262:K262"/>
    <mergeCell ref="C263:D263"/>
    <mergeCell ref="C264:D264"/>
    <mergeCell ref="F264:H264"/>
    <mergeCell ref="J264:K264"/>
    <mergeCell ref="C247:D247"/>
    <mergeCell ref="F247:H247"/>
    <mergeCell ref="J247:K247"/>
    <mergeCell ref="G252:K252"/>
    <mergeCell ref="G256:J256"/>
    <mergeCell ref="G257:J260"/>
    <mergeCell ref="C245:D245"/>
    <mergeCell ref="F245:H245"/>
    <mergeCell ref="J245:K245"/>
    <mergeCell ref="C246:D246"/>
    <mergeCell ref="F246:H246"/>
    <mergeCell ref="J246:K246"/>
    <mergeCell ref="C243:D243"/>
    <mergeCell ref="F243:H243"/>
    <mergeCell ref="J243:K243"/>
    <mergeCell ref="C244:D244"/>
    <mergeCell ref="F244:H244"/>
    <mergeCell ref="J244:K244"/>
    <mergeCell ref="C240:D240"/>
    <mergeCell ref="C241:D241"/>
    <mergeCell ref="F241:H241"/>
    <mergeCell ref="J241:K241"/>
    <mergeCell ref="C242:D242"/>
    <mergeCell ref="F242:H242"/>
    <mergeCell ref="J242:K242"/>
    <mergeCell ref="G229:K229"/>
    <mergeCell ref="G233:J233"/>
    <mergeCell ref="G234:J237"/>
    <mergeCell ref="C239:D239"/>
    <mergeCell ref="F239:H239"/>
    <mergeCell ref="J239:K239"/>
    <mergeCell ref="C223:D223"/>
    <mergeCell ref="F223:H223"/>
    <mergeCell ref="J223:K223"/>
    <mergeCell ref="C224:D224"/>
    <mergeCell ref="F224:H224"/>
    <mergeCell ref="J224:K224"/>
    <mergeCell ref="C221:D221"/>
    <mergeCell ref="F221:H221"/>
    <mergeCell ref="J221:K221"/>
    <mergeCell ref="C222:D222"/>
    <mergeCell ref="F222:H222"/>
    <mergeCell ref="J222:K222"/>
    <mergeCell ref="C219:D219"/>
    <mergeCell ref="F219:H219"/>
    <mergeCell ref="J219:K219"/>
    <mergeCell ref="C220:D220"/>
    <mergeCell ref="F220:H220"/>
    <mergeCell ref="J220:K220"/>
    <mergeCell ref="C216:D216"/>
    <mergeCell ref="F216:H216"/>
    <mergeCell ref="J216:K216"/>
    <mergeCell ref="C217:D217"/>
    <mergeCell ref="C218:D218"/>
    <mergeCell ref="F218:H218"/>
    <mergeCell ref="J218:K218"/>
    <mergeCell ref="C201:D201"/>
    <mergeCell ref="F201:H201"/>
    <mergeCell ref="J201:K201"/>
    <mergeCell ref="G206:K206"/>
    <mergeCell ref="G210:J210"/>
    <mergeCell ref="G211:J214"/>
    <mergeCell ref="C199:D199"/>
    <mergeCell ref="F199:H199"/>
    <mergeCell ref="J199:K199"/>
    <mergeCell ref="C200:D200"/>
    <mergeCell ref="F200:H200"/>
    <mergeCell ref="J200:K200"/>
    <mergeCell ref="C197:D197"/>
    <mergeCell ref="F197:H197"/>
    <mergeCell ref="J197:K197"/>
    <mergeCell ref="C198:D198"/>
    <mergeCell ref="F198:H198"/>
    <mergeCell ref="J198:K198"/>
    <mergeCell ref="C194:D194"/>
    <mergeCell ref="C195:D195"/>
    <mergeCell ref="F195:H195"/>
    <mergeCell ref="J195:K195"/>
    <mergeCell ref="C196:D196"/>
    <mergeCell ref="F196:H196"/>
    <mergeCell ref="J196:K196"/>
    <mergeCell ref="G183:K183"/>
    <mergeCell ref="G187:J187"/>
    <mergeCell ref="G188:J191"/>
    <mergeCell ref="C193:D193"/>
    <mergeCell ref="F193:H193"/>
    <mergeCell ref="J193:K193"/>
    <mergeCell ref="C177:D177"/>
    <mergeCell ref="F177:H177"/>
    <mergeCell ref="J177:K177"/>
    <mergeCell ref="C178:D178"/>
    <mergeCell ref="F178:H178"/>
    <mergeCell ref="J178:K178"/>
    <mergeCell ref="C175:D175"/>
    <mergeCell ref="F175:H175"/>
    <mergeCell ref="J175:K175"/>
    <mergeCell ref="C176:D176"/>
    <mergeCell ref="F176:H176"/>
    <mergeCell ref="J176:K176"/>
    <mergeCell ref="C173:D173"/>
    <mergeCell ref="F173:H173"/>
    <mergeCell ref="J173:K173"/>
    <mergeCell ref="C174:D174"/>
    <mergeCell ref="F174:H174"/>
    <mergeCell ref="J174:K174"/>
    <mergeCell ref="C170:D170"/>
    <mergeCell ref="F170:H170"/>
    <mergeCell ref="J170:K170"/>
    <mergeCell ref="C171:D171"/>
    <mergeCell ref="C172:D172"/>
    <mergeCell ref="F172:H172"/>
    <mergeCell ref="J172:K172"/>
    <mergeCell ref="C155:D155"/>
    <mergeCell ref="F155:H155"/>
    <mergeCell ref="J155:K155"/>
    <mergeCell ref="G160:K160"/>
    <mergeCell ref="G164:J164"/>
    <mergeCell ref="G165:J168"/>
    <mergeCell ref="C153:D153"/>
    <mergeCell ref="F153:H153"/>
    <mergeCell ref="J153:K153"/>
    <mergeCell ref="C154:D154"/>
    <mergeCell ref="F154:H154"/>
    <mergeCell ref="J154:K154"/>
    <mergeCell ref="C151:D151"/>
    <mergeCell ref="F151:H151"/>
    <mergeCell ref="J151:K151"/>
    <mergeCell ref="C152:D152"/>
    <mergeCell ref="F152:H152"/>
    <mergeCell ref="J152:K152"/>
    <mergeCell ref="C148:D148"/>
    <mergeCell ref="C149:D149"/>
    <mergeCell ref="F149:H149"/>
    <mergeCell ref="J149:K149"/>
    <mergeCell ref="C150:D150"/>
    <mergeCell ref="F150:H150"/>
    <mergeCell ref="J150:K150"/>
    <mergeCell ref="G137:K137"/>
    <mergeCell ref="G141:J141"/>
    <mergeCell ref="G142:J145"/>
    <mergeCell ref="C147:D147"/>
    <mergeCell ref="F147:H147"/>
    <mergeCell ref="J147:K147"/>
    <mergeCell ref="C131:D131"/>
    <mergeCell ref="F131:H131"/>
    <mergeCell ref="J131:K131"/>
    <mergeCell ref="C132:D132"/>
    <mergeCell ref="F132:H132"/>
    <mergeCell ref="J132:K132"/>
    <mergeCell ref="C129:D129"/>
    <mergeCell ref="F129:H129"/>
    <mergeCell ref="J129:K129"/>
    <mergeCell ref="C130:D130"/>
    <mergeCell ref="F130:H130"/>
    <mergeCell ref="J130:K130"/>
    <mergeCell ref="C127:D127"/>
    <mergeCell ref="F127:H127"/>
    <mergeCell ref="J127:K127"/>
    <mergeCell ref="C128:D128"/>
    <mergeCell ref="F128:H128"/>
    <mergeCell ref="J128:K128"/>
    <mergeCell ref="C124:D124"/>
    <mergeCell ref="F124:H124"/>
    <mergeCell ref="J124:K124"/>
    <mergeCell ref="C125:D125"/>
    <mergeCell ref="C126:D126"/>
    <mergeCell ref="F126:H126"/>
    <mergeCell ref="J126:K126"/>
    <mergeCell ref="C109:D109"/>
    <mergeCell ref="F109:H109"/>
    <mergeCell ref="J109:K109"/>
    <mergeCell ref="G114:K114"/>
    <mergeCell ref="G118:J118"/>
    <mergeCell ref="G119:J122"/>
    <mergeCell ref="C107:D107"/>
    <mergeCell ref="F107:H107"/>
    <mergeCell ref="J107:K107"/>
    <mergeCell ref="C108:D108"/>
    <mergeCell ref="F108:H108"/>
    <mergeCell ref="J108:K108"/>
    <mergeCell ref="C105:D105"/>
    <mergeCell ref="F105:H105"/>
    <mergeCell ref="J105:K105"/>
    <mergeCell ref="C106:D106"/>
    <mergeCell ref="F106:H106"/>
    <mergeCell ref="J106:K106"/>
    <mergeCell ref="C102:D102"/>
    <mergeCell ref="C103:D103"/>
    <mergeCell ref="F103:H103"/>
    <mergeCell ref="J103:K103"/>
    <mergeCell ref="C104:D104"/>
    <mergeCell ref="F104:H104"/>
    <mergeCell ref="J104:K104"/>
    <mergeCell ref="G91:K91"/>
    <mergeCell ref="G95:J95"/>
    <mergeCell ref="G96:J99"/>
    <mergeCell ref="C101:D101"/>
    <mergeCell ref="F101:H101"/>
    <mergeCell ref="J101:K101"/>
    <mergeCell ref="C85:D85"/>
    <mergeCell ref="F85:H85"/>
    <mergeCell ref="J85:K85"/>
    <mergeCell ref="C86:D86"/>
    <mergeCell ref="F86:H86"/>
    <mergeCell ref="J86:K86"/>
    <mergeCell ref="C83:D83"/>
    <mergeCell ref="F83:H83"/>
    <mergeCell ref="J83:K83"/>
    <mergeCell ref="C84:D84"/>
    <mergeCell ref="F84:H84"/>
    <mergeCell ref="J84:K84"/>
    <mergeCell ref="C81:D81"/>
    <mergeCell ref="F81:H81"/>
    <mergeCell ref="J81:K81"/>
    <mergeCell ref="C82:D82"/>
    <mergeCell ref="F82:H82"/>
    <mergeCell ref="J82:K82"/>
    <mergeCell ref="C78:D78"/>
    <mergeCell ref="F78:H78"/>
    <mergeCell ref="J78:K78"/>
    <mergeCell ref="C79:D79"/>
    <mergeCell ref="C80:D80"/>
    <mergeCell ref="F80:H80"/>
    <mergeCell ref="J80:K80"/>
    <mergeCell ref="C63:D63"/>
    <mergeCell ref="F63:H63"/>
    <mergeCell ref="J63:K63"/>
    <mergeCell ref="G68:K68"/>
    <mergeCell ref="G72:J72"/>
    <mergeCell ref="G73:J76"/>
    <mergeCell ref="C61:D61"/>
    <mergeCell ref="F61:H61"/>
    <mergeCell ref="J61:K61"/>
    <mergeCell ref="C62:D62"/>
    <mergeCell ref="F62:H62"/>
    <mergeCell ref="J62:K62"/>
    <mergeCell ref="C59:D59"/>
    <mergeCell ref="F59:H59"/>
    <mergeCell ref="J59:K59"/>
    <mergeCell ref="C60:D60"/>
    <mergeCell ref="F60:H60"/>
    <mergeCell ref="J60:K60"/>
    <mergeCell ref="C56:D56"/>
    <mergeCell ref="C57:D57"/>
    <mergeCell ref="F57:H57"/>
    <mergeCell ref="J57:K57"/>
    <mergeCell ref="C58:D58"/>
    <mergeCell ref="F58:H58"/>
    <mergeCell ref="J58:K58"/>
    <mergeCell ref="G45:K45"/>
    <mergeCell ref="G49:J49"/>
    <mergeCell ref="G50:J53"/>
    <mergeCell ref="C55:D55"/>
    <mergeCell ref="F55:H55"/>
    <mergeCell ref="J55:K55"/>
    <mergeCell ref="C39:D39"/>
    <mergeCell ref="F39:H39"/>
    <mergeCell ref="J39:K39"/>
    <mergeCell ref="C40:D40"/>
    <mergeCell ref="F40:H40"/>
    <mergeCell ref="J40:K40"/>
    <mergeCell ref="C37:D37"/>
    <mergeCell ref="F37:H37"/>
    <mergeCell ref="J37:K37"/>
    <mergeCell ref="C38:D38"/>
    <mergeCell ref="F38:H38"/>
    <mergeCell ref="J38:K38"/>
    <mergeCell ref="C35:D35"/>
    <mergeCell ref="F35:H35"/>
    <mergeCell ref="J35:K35"/>
    <mergeCell ref="C36:D36"/>
    <mergeCell ref="F36:H36"/>
    <mergeCell ref="J36:K36"/>
    <mergeCell ref="C32:D32"/>
    <mergeCell ref="F32:H32"/>
    <mergeCell ref="J32:K32"/>
    <mergeCell ref="C33:D33"/>
    <mergeCell ref="C34:D34"/>
    <mergeCell ref="F34:H34"/>
    <mergeCell ref="J34:K34"/>
    <mergeCell ref="C17:D17"/>
    <mergeCell ref="F17:H17"/>
    <mergeCell ref="J17:K17"/>
    <mergeCell ref="G22:K22"/>
    <mergeCell ref="G26:J26"/>
    <mergeCell ref="G27:J30"/>
    <mergeCell ref="C15:D15"/>
    <mergeCell ref="F15:H15"/>
    <mergeCell ref="J15:K15"/>
    <mergeCell ref="C16:D16"/>
    <mergeCell ref="F16:H16"/>
    <mergeCell ref="J16:K16"/>
    <mergeCell ref="C14:D14"/>
    <mergeCell ref="F14:H14"/>
    <mergeCell ref="J14:K14"/>
    <mergeCell ref="C11:D11"/>
    <mergeCell ref="F11:H11"/>
    <mergeCell ref="J11:K11"/>
    <mergeCell ref="C12:D12"/>
    <mergeCell ref="F12:H12"/>
    <mergeCell ref="J12:K12"/>
    <mergeCell ref="G3:J3"/>
    <mergeCell ref="G4:J7"/>
    <mergeCell ref="C9:D9"/>
    <mergeCell ref="F9:H9"/>
    <mergeCell ref="J9:K9"/>
    <mergeCell ref="C10:D10"/>
    <mergeCell ref="C13:D13"/>
    <mergeCell ref="F13:H13"/>
    <mergeCell ref="J13:K13"/>
  </mergeCells>
  <printOptions horizontalCentered="1"/>
  <pageMargins left="0.23622047244094491" right="0.23622047244094491" top="0.55118110236220474" bottom="0.94488188976377963" header="0.31496062992125984" footer="0.31496062992125984"/>
  <pageSetup paperSize="9" fitToHeight="0" orientation="portrait" horizontalDpi="4294967293"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4636EC-1C8D-4010-A0EF-D651DA899C38}">
  <sheetPr>
    <pageSetUpPr fitToPage="1"/>
  </sheetPr>
  <dimension ref="A1:J54"/>
  <sheetViews>
    <sheetView topLeftCell="A29" workbookViewId="0">
      <selection activeCell="M35" sqref="M35"/>
    </sheetView>
  </sheetViews>
  <sheetFormatPr baseColWidth="10" defaultRowHeight="15" x14ac:dyDescent="0.25"/>
  <sheetData>
    <row r="1" spans="1:10" ht="11.25" customHeight="1" thickTop="1" x14ac:dyDescent="0.25">
      <c r="A1" s="911" t="s">
        <v>1502</v>
      </c>
      <c r="B1" s="912"/>
      <c r="C1" s="912"/>
      <c r="D1" s="912"/>
      <c r="E1" s="913"/>
      <c r="F1" s="920" t="s">
        <v>1503</v>
      </c>
      <c r="G1" s="921"/>
      <c r="H1" s="921"/>
      <c r="I1" s="921"/>
      <c r="J1" s="921"/>
    </row>
    <row r="2" spans="1:10" ht="0.95" customHeight="1" x14ac:dyDescent="0.25">
      <c r="A2" s="914"/>
      <c r="B2" s="915"/>
      <c r="C2" s="915"/>
      <c r="D2" s="915"/>
      <c r="E2" s="916"/>
    </row>
    <row r="3" spans="1:10" ht="0.95" customHeight="1" x14ac:dyDescent="0.25">
      <c r="A3" s="914"/>
      <c r="B3" s="915"/>
      <c r="C3" s="915"/>
      <c r="D3" s="915"/>
      <c r="E3" s="916"/>
      <c r="F3" s="922"/>
      <c r="G3" s="923"/>
      <c r="H3" s="923"/>
      <c r="I3" s="923"/>
      <c r="J3" s="923"/>
    </row>
    <row r="4" spans="1:10" ht="0.95" customHeight="1" x14ac:dyDescent="0.25">
      <c r="A4" s="914"/>
      <c r="B4" s="915"/>
      <c r="C4" s="915"/>
      <c r="D4" s="915"/>
      <c r="E4" s="916"/>
      <c r="F4" s="922"/>
      <c r="G4" s="923"/>
      <c r="H4" s="923"/>
      <c r="I4" s="923"/>
      <c r="J4" s="923"/>
    </row>
    <row r="5" spans="1:10" ht="15.75" thickBot="1" x14ac:dyDescent="0.3">
      <c r="A5" s="917"/>
      <c r="B5" s="918"/>
      <c r="C5" s="918"/>
      <c r="D5" s="918"/>
      <c r="E5" s="919"/>
      <c r="F5" s="920" t="s">
        <v>1504</v>
      </c>
      <c r="G5" s="921"/>
      <c r="H5" s="921"/>
      <c r="I5" s="921"/>
      <c r="J5" s="921"/>
    </row>
    <row r="6" spans="1:10" x14ac:dyDescent="0.25">
      <c r="A6" s="726" t="s">
        <v>1505</v>
      </c>
      <c r="E6" s="727"/>
      <c r="F6" s="909"/>
      <c r="G6" s="910"/>
      <c r="H6" s="910"/>
      <c r="I6" s="910"/>
      <c r="J6" s="910"/>
    </row>
    <row r="7" spans="1:10" x14ac:dyDescent="0.25">
      <c r="A7" s="924" t="s">
        <v>1506</v>
      </c>
      <c r="B7" s="925"/>
      <c r="C7" s="925"/>
      <c r="D7" s="925"/>
      <c r="E7" s="926"/>
      <c r="F7" s="927"/>
      <c r="G7" s="928"/>
      <c r="H7" s="928"/>
      <c r="I7" s="928"/>
      <c r="J7" s="928"/>
    </row>
    <row r="8" spans="1:10" x14ac:dyDescent="0.25">
      <c r="A8" s="924" t="s">
        <v>1507</v>
      </c>
      <c r="B8" s="925"/>
      <c r="C8" s="925"/>
      <c r="D8" s="925"/>
      <c r="E8" s="926"/>
      <c r="F8" s="927"/>
      <c r="G8" s="928"/>
      <c r="H8" s="928"/>
      <c r="I8" s="928"/>
      <c r="J8" s="928"/>
    </row>
    <row r="9" spans="1:10" ht="15.75" thickBot="1" x14ac:dyDescent="0.3">
      <c r="A9" s="929" t="s">
        <v>1508</v>
      </c>
      <c r="B9" s="930"/>
      <c r="C9" s="930"/>
      <c r="D9" s="930"/>
      <c r="E9" s="931"/>
      <c r="F9" s="932"/>
      <c r="G9" s="933"/>
      <c r="H9" s="933"/>
      <c r="I9" s="933"/>
      <c r="J9" s="933"/>
    </row>
    <row r="10" spans="1:10" ht="16.5" thickTop="1" thickBot="1" x14ac:dyDescent="0.3">
      <c r="A10" s="934" t="s">
        <v>1509</v>
      </c>
      <c r="B10" s="935"/>
      <c r="C10" s="935"/>
      <c r="D10" s="935"/>
      <c r="E10" s="936"/>
      <c r="F10" s="934" t="s">
        <v>1510</v>
      </c>
      <c r="G10" s="935"/>
      <c r="H10" s="935"/>
      <c r="I10" s="935"/>
      <c r="J10" s="936"/>
    </row>
    <row r="11" spans="1:10" x14ac:dyDescent="0.25">
      <c r="A11" s="937" t="str">
        <f>+DGD!A8</f>
        <v>OUEST BATTERIES</v>
      </c>
      <c r="B11" s="938"/>
      <c r="C11" s="938"/>
      <c r="D11" s="938"/>
      <c r="E11" s="939"/>
      <c r="F11" s="940" t="s">
        <v>1511</v>
      </c>
      <c r="G11" s="941"/>
      <c r="H11" s="941"/>
      <c r="I11" s="941"/>
      <c r="J11" s="942"/>
    </row>
    <row r="12" spans="1:10" x14ac:dyDescent="0.25">
      <c r="A12" s="943" t="str">
        <f>+DGD!A9</f>
        <v>6 AV DU LAC  37550  SAINT-AVERTIN</v>
      </c>
      <c r="B12" s="944"/>
      <c r="C12" s="944"/>
      <c r="D12" s="944"/>
      <c r="E12" s="945"/>
      <c r="F12" s="946" t="s">
        <v>1512</v>
      </c>
      <c r="G12" s="947"/>
      <c r="H12" s="947"/>
      <c r="I12" s="947"/>
      <c r="J12" s="948"/>
    </row>
    <row r="13" spans="1:10" x14ac:dyDescent="0.25">
      <c r="A13" s="943" t="str">
        <f>+DGD!B22</f>
        <v>FRANCE</v>
      </c>
      <c r="B13" s="944"/>
      <c r="C13" s="944"/>
      <c r="D13" s="944"/>
      <c r="E13" s="945"/>
      <c r="F13" s="946" t="s">
        <v>1513</v>
      </c>
      <c r="G13" s="947"/>
      <c r="H13" s="947"/>
      <c r="I13" s="947"/>
      <c r="J13" s="948"/>
    </row>
    <row r="14" spans="1:10" x14ac:dyDescent="0.25">
      <c r="A14" s="943" t="str">
        <f>+DGD!A11</f>
        <v>Phone: +33(0)247251212</v>
      </c>
      <c r="B14" s="944"/>
      <c r="C14" s="944"/>
      <c r="D14" s="944"/>
      <c r="E14" s="945"/>
      <c r="F14" s="946" t="s">
        <v>1514</v>
      </c>
      <c r="G14" s="947"/>
      <c r="H14" s="947"/>
      <c r="I14" s="947"/>
      <c r="J14" s="948"/>
    </row>
    <row r="15" spans="1:10" ht="15" customHeight="1" x14ac:dyDescent="0.25">
      <c r="A15" s="949" t="str">
        <f>+DGD!A10</f>
        <v>E-mail: magasin28@ouest-batteries.fr</v>
      </c>
      <c r="B15" s="950"/>
      <c r="C15" s="950"/>
      <c r="D15" s="950"/>
      <c r="E15" s="951"/>
      <c r="F15" s="946" t="s">
        <v>1515</v>
      </c>
      <c r="G15" s="947"/>
      <c r="H15" s="947"/>
      <c r="I15" s="947"/>
      <c r="J15" s="948"/>
    </row>
    <row r="16" spans="1:10" ht="15.75" thickBot="1" x14ac:dyDescent="0.3">
      <c r="A16" s="932"/>
      <c r="B16" s="933"/>
      <c r="C16" s="933"/>
      <c r="D16" s="933"/>
      <c r="E16" s="952"/>
      <c r="F16" s="953" t="s">
        <v>1516</v>
      </c>
      <c r="G16" s="954"/>
      <c r="H16" s="954"/>
      <c r="I16" s="954"/>
      <c r="J16" s="955"/>
    </row>
    <row r="17" spans="1:10" ht="28.5" customHeight="1" thickTop="1" thickBot="1" x14ac:dyDescent="0.3">
      <c r="A17" s="934" t="s">
        <v>1517</v>
      </c>
      <c r="B17" s="935"/>
      <c r="C17" s="935"/>
      <c r="D17" s="935"/>
      <c r="E17" s="936"/>
      <c r="F17" s="934" t="s">
        <v>1518</v>
      </c>
      <c r="G17" s="935"/>
      <c r="H17" s="935"/>
      <c r="I17" s="935"/>
      <c r="J17" s="936"/>
    </row>
    <row r="18" spans="1:10" ht="15" customHeight="1" x14ac:dyDescent="0.25">
      <c r="A18" s="730" t="s">
        <v>1519</v>
      </c>
      <c r="B18" s="956" t="str">
        <f>'PL230087'!H18</f>
        <v>457 Bis Av. de Paris 79000 Niort</v>
      </c>
      <c r="C18" s="956"/>
      <c r="D18" s="956"/>
      <c r="E18" s="957"/>
      <c r="F18" s="958"/>
      <c r="G18" s="959"/>
      <c r="H18" s="959"/>
      <c r="I18" s="959"/>
      <c r="J18" s="960"/>
    </row>
    <row r="19" spans="1:10" ht="15" customHeight="1" x14ac:dyDescent="0.25">
      <c r="A19" s="729"/>
      <c r="B19" s="967"/>
      <c r="C19" s="967"/>
      <c r="D19" s="967"/>
      <c r="E19" s="968"/>
      <c r="F19" s="961"/>
      <c r="G19" s="962"/>
      <c r="H19" s="962"/>
      <c r="I19" s="962"/>
      <c r="J19" s="963"/>
    </row>
    <row r="20" spans="1:10" ht="15" customHeight="1" x14ac:dyDescent="0.25">
      <c r="A20" s="731" t="s">
        <v>1520</v>
      </c>
      <c r="B20" s="967" t="str">
        <f>+A13</f>
        <v>FRANCE</v>
      </c>
      <c r="C20" s="967"/>
      <c r="D20" s="967"/>
      <c r="E20" s="968"/>
      <c r="F20" s="961"/>
      <c r="G20" s="962"/>
      <c r="H20" s="962"/>
      <c r="I20" s="962"/>
      <c r="J20" s="963"/>
    </row>
    <row r="21" spans="1:10" ht="15.75" thickBot="1" x14ac:dyDescent="0.3">
      <c r="A21" s="969"/>
      <c r="B21" s="970"/>
      <c r="C21" s="970"/>
      <c r="D21" s="970"/>
      <c r="E21" s="971"/>
      <c r="F21" s="964"/>
      <c r="G21" s="965"/>
      <c r="H21" s="965"/>
      <c r="I21" s="965"/>
      <c r="J21" s="966"/>
    </row>
    <row r="22" spans="1:10" s="732" customFormat="1" ht="24.75" customHeight="1" thickTop="1" thickBot="1" x14ac:dyDescent="0.25">
      <c r="A22" s="934" t="s">
        <v>1521</v>
      </c>
      <c r="B22" s="935"/>
      <c r="C22" s="935"/>
      <c r="D22" s="935"/>
      <c r="E22" s="936"/>
      <c r="F22" s="934" t="s">
        <v>1522</v>
      </c>
      <c r="G22" s="935"/>
      <c r="H22" s="935"/>
      <c r="I22" s="935"/>
      <c r="J22" s="936"/>
    </row>
    <row r="23" spans="1:10" ht="15" customHeight="1" x14ac:dyDescent="0.25">
      <c r="A23" s="730" t="s">
        <v>1523</v>
      </c>
      <c r="B23" s="967" t="s">
        <v>1524</v>
      </c>
      <c r="C23" s="967"/>
      <c r="D23" s="967"/>
      <c r="E23" s="968"/>
      <c r="F23" s="972"/>
      <c r="G23" s="973"/>
      <c r="H23" s="973"/>
      <c r="I23" s="973"/>
      <c r="J23" s="974"/>
    </row>
    <row r="24" spans="1:10" ht="15" customHeight="1" x14ac:dyDescent="0.25">
      <c r="A24" s="731" t="s">
        <v>1520</v>
      </c>
      <c r="B24" s="967" t="s">
        <v>1525</v>
      </c>
      <c r="C24" s="967"/>
      <c r="D24" s="967"/>
      <c r="E24" s="968"/>
      <c r="F24" s="909"/>
      <c r="G24" s="910"/>
      <c r="H24" s="910"/>
      <c r="I24" s="910"/>
      <c r="J24" s="975"/>
    </row>
    <row r="25" spans="1:10" ht="15.75" customHeight="1" thickBot="1" x14ac:dyDescent="0.3">
      <c r="A25" s="733" t="s">
        <v>1398</v>
      </c>
      <c r="B25" s="979">
        <f>+DGD!K27</f>
        <v>45167</v>
      </c>
      <c r="C25" s="979"/>
      <c r="D25" s="979"/>
      <c r="E25" s="980"/>
      <c r="F25" s="909"/>
      <c r="G25" s="910"/>
      <c r="H25" s="910"/>
      <c r="I25" s="910"/>
      <c r="J25" s="975"/>
    </row>
    <row r="26" spans="1:10" s="732" customFormat="1" ht="12.75" thickTop="1" thickBot="1" x14ac:dyDescent="0.25">
      <c r="A26" s="981" t="s">
        <v>1526</v>
      </c>
      <c r="B26" s="982"/>
      <c r="C26" s="982"/>
      <c r="D26" s="982"/>
      <c r="E26" s="983"/>
      <c r="F26" s="909"/>
      <c r="G26" s="910"/>
      <c r="H26" s="910"/>
      <c r="I26" s="910"/>
      <c r="J26" s="975"/>
    </row>
    <row r="27" spans="1:10" ht="16.5" thickTop="1" thickBot="1" x14ac:dyDescent="0.3">
      <c r="A27" s="984"/>
      <c r="B27" s="985"/>
      <c r="C27" s="985"/>
      <c r="D27" s="985"/>
      <c r="E27" s="986"/>
      <c r="F27" s="976"/>
      <c r="G27" s="977"/>
      <c r="H27" s="977"/>
      <c r="I27" s="977"/>
      <c r="J27" s="978"/>
    </row>
    <row r="28" spans="1:10" s="732" customFormat="1" ht="42" customHeight="1" thickBot="1" x14ac:dyDescent="0.25">
      <c r="A28" s="734" t="s">
        <v>1527</v>
      </c>
      <c r="B28" s="987" t="s">
        <v>1528</v>
      </c>
      <c r="C28" s="988"/>
      <c r="D28" s="987" t="s">
        <v>1529</v>
      </c>
      <c r="E28" s="989"/>
      <c r="F28" s="988"/>
      <c r="G28" s="987" t="s">
        <v>1530</v>
      </c>
      <c r="H28" s="990"/>
      <c r="I28" s="725" t="s">
        <v>1531</v>
      </c>
      <c r="J28" s="725" t="s">
        <v>1532</v>
      </c>
    </row>
    <row r="29" spans="1:10" ht="15" customHeight="1" x14ac:dyDescent="0.25">
      <c r="A29" s="972" t="s">
        <v>1533</v>
      </c>
      <c r="B29" s="973"/>
      <c r="C29" s="973"/>
      <c r="D29" s="973"/>
      <c r="E29" s="973"/>
      <c r="F29" s="973"/>
      <c r="G29" s="973"/>
      <c r="H29" s="973"/>
      <c r="I29" s="735"/>
      <c r="J29" s="974"/>
    </row>
    <row r="30" spans="1:10" x14ac:dyDescent="0.25">
      <c r="A30" s="909"/>
      <c r="B30" s="910"/>
      <c r="C30" s="910"/>
      <c r="D30" s="910"/>
      <c r="E30" s="910"/>
      <c r="F30" s="910"/>
      <c r="G30" s="910"/>
      <c r="H30" s="910"/>
      <c r="I30" s="736"/>
      <c r="J30" s="975"/>
    </row>
    <row r="31" spans="1:10" ht="15" customHeight="1" x14ac:dyDescent="0.25">
      <c r="A31" s="728"/>
      <c r="B31" s="991">
        <f>+DGD!A24</f>
        <v>27</v>
      </c>
      <c r="C31" s="991"/>
      <c r="D31" s="991" t="str">
        <f>CONCATENATE(+DGD!B24,"          ",DGD!C24)</f>
        <v>PALLET CONTAINING          1674</v>
      </c>
      <c r="E31" s="991"/>
      <c r="F31" s="991"/>
      <c r="G31" s="991" t="str">
        <f>'PL230087'!M11</f>
        <v>Starter Batteries</v>
      </c>
      <c r="H31" s="992"/>
      <c r="I31" s="738">
        <f>'PL230087'!J54</f>
        <v>25488.143999999993</v>
      </c>
      <c r="J31" s="975"/>
    </row>
    <row r="32" spans="1:10" ht="15.75" thickBot="1" x14ac:dyDescent="0.3">
      <c r="A32" s="993"/>
      <c r="B32" s="994"/>
      <c r="C32" s="994"/>
      <c r="D32" s="994"/>
      <c r="E32" s="994"/>
      <c r="F32" s="994"/>
      <c r="G32" s="994"/>
      <c r="H32" s="994"/>
      <c r="I32" s="737"/>
      <c r="J32" s="978"/>
    </row>
    <row r="33" spans="1:10" s="732" customFormat="1" ht="12.75" thickTop="1" thickBot="1" x14ac:dyDescent="0.25">
      <c r="A33" s="934" t="s">
        <v>1534</v>
      </c>
      <c r="B33" s="935"/>
      <c r="C33" s="935"/>
      <c r="D33" s="935"/>
      <c r="E33" s="936"/>
      <c r="F33" s="917" t="s">
        <v>1535</v>
      </c>
      <c r="G33" s="918"/>
      <c r="H33" s="918"/>
      <c r="I33" s="918"/>
      <c r="J33" s="919"/>
    </row>
    <row r="34" spans="1:10" s="732" customFormat="1" ht="12" thickBot="1" x14ac:dyDescent="0.25">
      <c r="A34" s="995"/>
      <c r="B34" s="996"/>
      <c r="C34" s="996"/>
      <c r="D34" s="996"/>
      <c r="E34" s="997"/>
      <c r="F34" s="998"/>
      <c r="G34" s="999"/>
      <c r="H34" s="999"/>
      <c r="I34" s="999"/>
      <c r="J34" s="1000"/>
    </row>
    <row r="35" spans="1:10" s="732" customFormat="1" ht="12.75" thickTop="1" thickBot="1" x14ac:dyDescent="0.25">
      <c r="A35" s="934" t="s">
        <v>1536</v>
      </c>
      <c r="B35" s="935"/>
      <c r="C35" s="935"/>
      <c r="D35" s="935"/>
      <c r="E35" s="936"/>
      <c r="F35" s="1001"/>
      <c r="G35" s="989"/>
      <c r="H35" s="989"/>
      <c r="I35" s="989"/>
      <c r="J35" s="990"/>
    </row>
    <row r="36" spans="1:10" s="732" customFormat="1" ht="12" thickBot="1" x14ac:dyDescent="0.25">
      <c r="A36" s="995"/>
      <c r="B36" s="996"/>
      <c r="C36" s="996"/>
      <c r="D36" s="996"/>
      <c r="E36" s="997"/>
      <c r="F36" s="998"/>
      <c r="G36" s="999"/>
      <c r="H36" s="999"/>
      <c r="I36" s="999"/>
      <c r="J36" s="1000"/>
    </row>
    <row r="37" spans="1:10" s="732" customFormat="1" ht="12.75" thickTop="1" thickBot="1" x14ac:dyDescent="0.25">
      <c r="A37" s="934" t="s">
        <v>1537</v>
      </c>
      <c r="B37" s="935"/>
      <c r="C37" s="935"/>
      <c r="D37" s="935"/>
      <c r="E37" s="936"/>
      <c r="F37" s="1001"/>
      <c r="G37" s="989"/>
      <c r="H37" s="989"/>
      <c r="I37" s="989"/>
      <c r="J37" s="990"/>
    </row>
    <row r="38" spans="1:10" s="732" customFormat="1" ht="12" thickBot="1" x14ac:dyDescent="0.25">
      <c r="A38" s="995"/>
      <c r="B38" s="996"/>
      <c r="C38" s="996"/>
      <c r="D38" s="996"/>
      <c r="E38" s="997"/>
      <c r="F38" s="995"/>
      <c r="G38" s="996"/>
      <c r="H38" s="996"/>
      <c r="I38" s="996"/>
      <c r="J38" s="997"/>
    </row>
    <row r="39" spans="1:10" s="732" customFormat="1" ht="12.75" thickTop="1" thickBot="1" x14ac:dyDescent="0.25">
      <c r="A39" s="981" t="s">
        <v>1538</v>
      </c>
      <c r="B39" s="1003"/>
      <c r="C39" s="1004" t="s">
        <v>1539</v>
      </c>
      <c r="D39" s="1005"/>
      <c r="E39" s="1005"/>
      <c r="F39" s="1005"/>
      <c r="G39" s="1005"/>
      <c r="H39" s="1005"/>
      <c r="I39" s="1005"/>
      <c r="J39" s="1006"/>
    </row>
    <row r="40" spans="1:10" s="732" customFormat="1" ht="24.75" customHeight="1" thickTop="1" thickBot="1" x14ac:dyDescent="0.25">
      <c r="A40" s="917" t="s">
        <v>1540</v>
      </c>
      <c r="B40" s="918"/>
      <c r="C40" s="918"/>
      <c r="D40" s="919"/>
      <c r="E40" s="1001" t="s">
        <v>1541</v>
      </c>
      <c r="F40" s="989"/>
      <c r="G40" s="990"/>
      <c r="H40" s="1001" t="s">
        <v>1542</v>
      </c>
      <c r="I40" s="989"/>
      <c r="J40" s="990"/>
    </row>
    <row r="41" spans="1:10" x14ac:dyDescent="0.25">
      <c r="A41" s="1007"/>
      <c r="B41" s="1008"/>
      <c r="C41" s="1008"/>
      <c r="D41" s="1009"/>
      <c r="E41" s="1013" t="s">
        <v>1543</v>
      </c>
      <c r="F41" s="1014"/>
      <c r="G41" s="1015"/>
      <c r="H41" s="972"/>
      <c r="I41" s="973"/>
      <c r="J41" s="974"/>
    </row>
    <row r="42" spans="1:10" ht="15.75" thickBot="1" x14ac:dyDescent="0.3">
      <c r="A42" s="1010"/>
      <c r="B42" s="1011"/>
      <c r="C42" s="1011"/>
      <c r="D42" s="1012"/>
      <c r="E42" s="1016" t="s">
        <v>1544</v>
      </c>
      <c r="F42" s="1017"/>
      <c r="G42" s="1018"/>
      <c r="H42" s="976"/>
      <c r="I42" s="977"/>
      <c r="J42" s="978"/>
    </row>
    <row r="43" spans="1:10" ht="15.75" thickTop="1" x14ac:dyDescent="0.25">
      <c r="A43" s="1019"/>
      <c r="B43" s="1020"/>
      <c r="C43" s="1020"/>
      <c r="D43" s="1020"/>
      <c r="E43" s="1020"/>
      <c r="F43" s="1020"/>
      <c r="G43" s="1020"/>
      <c r="H43" s="1020"/>
      <c r="I43" s="1020"/>
      <c r="J43" s="1021"/>
    </row>
    <row r="44" spans="1:10" ht="15.75" x14ac:dyDescent="0.25">
      <c r="A44" s="1022"/>
      <c r="B44" s="1023"/>
      <c r="C44" s="1023"/>
      <c r="D44" s="1023"/>
      <c r="E44" s="1023"/>
      <c r="F44" s="1023"/>
      <c r="G44" s="1023"/>
      <c r="H44" s="1023"/>
      <c r="I44" s="1023"/>
      <c r="J44" s="1024"/>
    </row>
    <row r="45" spans="1:10" x14ac:dyDescent="0.25">
      <c r="A45" s="909"/>
      <c r="B45" s="910"/>
      <c r="C45" s="910"/>
      <c r="D45" s="910"/>
      <c r="E45" s="910"/>
      <c r="F45" s="910"/>
      <c r="G45" s="910"/>
      <c r="H45" s="910"/>
      <c r="I45" s="910"/>
      <c r="J45" s="975"/>
    </row>
    <row r="46" spans="1:10" x14ac:dyDescent="0.25">
      <c r="A46" s="909"/>
      <c r="B46" s="910"/>
      <c r="C46" s="910"/>
      <c r="D46" s="910"/>
      <c r="E46" s="910"/>
      <c r="F46" s="910"/>
      <c r="G46" s="910"/>
      <c r="H46" s="910"/>
      <c r="I46" s="910"/>
      <c r="J46" s="975"/>
    </row>
    <row r="47" spans="1:10" ht="20.25" x14ac:dyDescent="0.25">
      <c r="A47" s="1025"/>
      <c r="B47" s="1026"/>
      <c r="C47" s="1026"/>
      <c r="D47" s="1026"/>
      <c r="E47" s="1026"/>
      <c r="F47" s="1026"/>
      <c r="G47" s="1026"/>
      <c r="H47" s="1026"/>
      <c r="I47" s="1026"/>
      <c r="J47" s="1027"/>
    </row>
    <row r="48" spans="1:10" x14ac:dyDescent="0.25">
      <c r="A48" s="927"/>
      <c r="B48" s="928"/>
      <c r="C48" s="928"/>
      <c r="D48" s="928"/>
      <c r="E48" s="928"/>
      <c r="F48" s="928"/>
      <c r="G48" s="928"/>
      <c r="H48" s="928"/>
      <c r="I48" s="928"/>
      <c r="J48" s="1002"/>
    </row>
    <row r="49" spans="1:10" x14ac:dyDescent="0.25">
      <c r="A49" s="1019"/>
      <c r="B49" s="1020"/>
      <c r="C49" s="1020"/>
      <c r="D49" s="1020"/>
      <c r="E49" s="1020"/>
      <c r="F49" s="1020"/>
      <c r="G49" s="1020"/>
      <c r="H49" s="1020"/>
      <c r="I49" s="1020"/>
      <c r="J49" s="1021"/>
    </row>
    <row r="50" spans="1:10" x14ac:dyDescent="0.25">
      <c r="A50" s="1019"/>
      <c r="B50" s="1020"/>
      <c r="C50" s="1020"/>
      <c r="D50" s="1020"/>
      <c r="E50" s="1020"/>
      <c r="F50" s="1020"/>
      <c r="G50" s="1020"/>
      <c r="H50" s="1020"/>
      <c r="I50" s="1020"/>
      <c r="J50" s="1021"/>
    </row>
    <row r="51" spans="1:10" x14ac:dyDescent="0.25">
      <c r="A51" s="1019"/>
      <c r="B51" s="1020"/>
      <c r="C51" s="1020"/>
      <c r="D51" s="1020"/>
      <c r="E51" s="1020"/>
      <c r="F51" s="1020"/>
      <c r="G51" s="1020"/>
      <c r="H51" s="1020"/>
      <c r="I51" s="1020"/>
      <c r="J51" s="1021"/>
    </row>
    <row r="52" spans="1:10" x14ac:dyDescent="0.25">
      <c r="A52" s="1019"/>
      <c r="B52" s="1020"/>
      <c r="C52" s="1020"/>
      <c r="D52" s="1020"/>
      <c r="E52" s="1020"/>
      <c r="F52" s="1020"/>
      <c r="G52" s="1020"/>
      <c r="H52" s="1020"/>
      <c r="I52" s="1020"/>
      <c r="J52" s="1021"/>
    </row>
    <row r="53" spans="1:10" ht="15.75" thickBot="1" x14ac:dyDescent="0.3">
      <c r="A53" s="1028" t="s">
        <v>1545</v>
      </c>
      <c r="B53" s="1029"/>
      <c r="C53" s="1029"/>
      <c r="D53" s="1029"/>
      <c r="E53" s="1029"/>
      <c r="F53" s="1029"/>
      <c r="G53" s="1029"/>
      <c r="H53" s="1029"/>
      <c r="I53" s="1029"/>
      <c r="J53" s="1030"/>
    </row>
    <row r="54" spans="1:10" ht="15.75" thickTop="1" x14ac:dyDescent="0.25"/>
  </sheetData>
  <mergeCells count="83">
    <mergeCell ref="A49:J49"/>
    <mergeCell ref="A50:J50"/>
    <mergeCell ref="A51:J51"/>
    <mergeCell ref="A52:J52"/>
    <mergeCell ref="A53:J53"/>
    <mergeCell ref="A48:J48"/>
    <mergeCell ref="A39:B39"/>
    <mergeCell ref="C39:J39"/>
    <mergeCell ref="A40:D40"/>
    <mergeCell ref="E40:G40"/>
    <mergeCell ref="H40:J40"/>
    <mergeCell ref="A41:D42"/>
    <mergeCell ref="E41:G41"/>
    <mergeCell ref="H41:J42"/>
    <mergeCell ref="E42:G42"/>
    <mergeCell ref="A43:J43"/>
    <mergeCell ref="A44:J44"/>
    <mergeCell ref="A45:J45"/>
    <mergeCell ref="A46:J46"/>
    <mergeCell ref="A47:J47"/>
    <mergeCell ref="A36:E36"/>
    <mergeCell ref="F36:J36"/>
    <mergeCell ref="A37:E37"/>
    <mergeCell ref="F37:J37"/>
    <mergeCell ref="A38:E38"/>
    <mergeCell ref="F38:J38"/>
    <mergeCell ref="A33:E33"/>
    <mergeCell ref="F33:J33"/>
    <mergeCell ref="A34:E34"/>
    <mergeCell ref="F34:J34"/>
    <mergeCell ref="A35:E35"/>
    <mergeCell ref="F35:J35"/>
    <mergeCell ref="B28:C28"/>
    <mergeCell ref="D28:F28"/>
    <mergeCell ref="G28:H28"/>
    <mergeCell ref="A29:H29"/>
    <mergeCell ref="J29:J32"/>
    <mergeCell ref="A30:H30"/>
    <mergeCell ref="B31:C31"/>
    <mergeCell ref="D31:F31"/>
    <mergeCell ref="G31:H31"/>
    <mergeCell ref="A32:H32"/>
    <mergeCell ref="A22:E22"/>
    <mergeCell ref="F22:J22"/>
    <mergeCell ref="B23:E23"/>
    <mergeCell ref="F23:J27"/>
    <mergeCell ref="B24:E24"/>
    <mergeCell ref="B25:E25"/>
    <mergeCell ref="A26:E26"/>
    <mergeCell ref="A27:E27"/>
    <mergeCell ref="A16:E16"/>
    <mergeCell ref="F16:J16"/>
    <mergeCell ref="A17:E17"/>
    <mergeCell ref="F17:J17"/>
    <mergeCell ref="B18:E18"/>
    <mergeCell ref="F18:J21"/>
    <mergeCell ref="B19:E19"/>
    <mergeCell ref="B20:E20"/>
    <mergeCell ref="A21:E21"/>
    <mergeCell ref="A13:E13"/>
    <mergeCell ref="F13:J13"/>
    <mergeCell ref="A14:E14"/>
    <mergeCell ref="F14:J14"/>
    <mergeCell ref="A15:E15"/>
    <mergeCell ref="F15:J15"/>
    <mergeCell ref="A10:E10"/>
    <mergeCell ref="F10:J10"/>
    <mergeCell ref="A11:E11"/>
    <mergeCell ref="F11:J11"/>
    <mergeCell ref="A12:E12"/>
    <mergeCell ref="F12:J12"/>
    <mergeCell ref="A7:E7"/>
    <mergeCell ref="F7:J7"/>
    <mergeCell ref="A8:E8"/>
    <mergeCell ref="F8:J8"/>
    <mergeCell ref="A9:E9"/>
    <mergeCell ref="F9:J9"/>
    <mergeCell ref="F6:J6"/>
    <mergeCell ref="A1:E5"/>
    <mergeCell ref="F1:J1"/>
    <mergeCell ref="F3:J3"/>
    <mergeCell ref="F4:J4"/>
    <mergeCell ref="F5:J5"/>
  </mergeCells>
  <hyperlinks>
    <hyperlink ref="A15" r:id="rId1" display="mailto:littoral.batteries@wanadoo.fr" xr:uid="{256EDADD-FD74-46D8-A4E6-8A512DF6108E}"/>
  </hyperlinks>
  <pageMargins left="0.7" right="0.7" top="0.75" bottom="0.75" header="0.3" footer="0.3"/>
  <pageSetup paperSize="9" scale="76" orientation="portrait" horizontalDpi="4294967293" verticalDpi="0" r:id="rId2"/>
  <drawing r:id="rId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2859D8-C748-4326-A113-D7921305582B}">
  <sheetPr>
    <pageSetUpPr fitToPage="1"/>
  </sheetPr>
  <dimension ref="A1:J54"/>
  <sheetViews>
    <sheetView topLeftCell="A42" workbookViewId="0">
      <selection activeCell="B19" sqref="B19:E19"/>
    </sheetView>
  </sheetViews>
  <sheetFormatPr baseColWidth="10" defaultRowHeight="15" x14ac:dyDescent="0.25"/>
  <sheetData>
    <row r="1" spans="1:10" ht="11.25" customHeight="1" thickTop="1" x14ac:dyDescent="0.25">
      <c r="A1" s="911" t="s">
        <v>1502</v>
      </c>
      <c r="B1" s="912"/>
      <c r="C1" s="912"/>
      <c r="D1" s="912"/>
      <c r="E1" s="913"/>
      <c r="F1" s="920" t="s">
        <v>1503</v>
      </c>
      <c r="G1" s="921"/>
      <c r="H1" s="921"/>
      <c r="I1" s="921"/>
      <c r="J1" s="921"/>
    </row>
    <row r="2" spans="1:10" ht="0.95" customHeight="1" x14ac:dyDescent="0.25">
      <c r="A2" s="914"/>
      <c r="B2" s="915"/>
      <c r="C2" s="915"/>
      <c r="D2" s="915"/>
      <c r="E2" s="916"/>
    </row>
    <row r="3" spans="1:10" ht="0.95" customHeight="1" x14ac:dyDescent="0.25">
      <c r="A3" s="914"/>
      <c r="B3" s="915"/>
      <c r="C3" s="915"/>
      <c r="D3" s="915"/>
      <c r="E3" s="916"/>
      <c r="F3" s="922"/>
      <c r="G3" s="923"/>
      <c r="H3" s="923"/>
      <c r="I3" s="923"/>
      <c r="J3" s="923"/>
    </row>
    <row r="4" spans="1:10" ht="0.95" customHeight="1" x14ac:dyDescent="0.25">
      <c r="A4" s="914"/>
      <c r="B4" s="915"/>
      <c r="C4" s="915"/>
      <c r="D4" s="915"/>
      <c r="E4" s="916"/>
      <c r="F4" s="922"/>
      <c r="G4" s="923"/>
      <c r="H4" s="923"/>
      <c r="I4" s="923"/>
      <c r="J4" s="923"/>
    </row>
    <row r="5" spans="1:10" ht="15.75" thickBot="1" x14ac:dyDescent="0.3">
      <c r="A5" s="917"/>
      <c r="B5" s="918"/>
      <c r="C5" s="918"/>
      <c r="D5" s="918"/>
      <c r="E5" s="919"/>
      <c r="F5" s="920" t="s">
        <v>1504</v>
      </c>
      <c r="G5" s="921"/>
      <c r="H5" s="921"/>
      <c r="I5" s="921"/>
      <c r="J5" s="921"/>
    </row>
    <row r="6" spans="1:10" x14ac:dyDescent="0.25">
      <c r="A6" s="726" t="s">
        <v>1505</v>
      </c>
      <c r="E6" s="727"/>
      <c r="F6" s="909"/>
      <c r="G6" s="910"/>
      <c r="H6" s="910"/>
      <c r="I6" s="910"/>
      <c r="J6" s="910"/>
    </row>
    <row r="7" spans="1:10" x14ac:dyDescent="0.25">
      <c r="A7" s="924" t="s">
        <v>1506</v>
      </c>
      <c r="B7" s="925"/>
      <c r="C7" s="925"/>
      <c r="D7" s="925"/>
      <c r="E7" s="926"/>
      <c r="F7" s="927"/>
      <c r="G7" s="928"/>
      <c r="H7" s="928"/>
      <c r="I7" s="928"/>
      <c r="J7" s="928"/>
    </row>
    <row r="8" spans="1:10" x14ac:dyDescent="0.25">
      <c r="A8" s="924" t="s">
        <v>1507</v>
      </c>
      <c r="B8" s="925"/>
      <c r="C8" s="925"/>
      <c r="D8" s="925"/>
      <c r="E8" s="926"/>
      <c r="F8" s="927"/>
      <c r="G8" s="928"/>
      <c r="H8" s="928"/>
      <c r="I8" s="928"/>
      <c r="J8" s="928"/>
    </row>
    <row r="9" spans="1:10" ht="15.75" thickBot="1" x14ac:dyDescent="0.3">
      <c r="A9" s="929" t="s">
        <v>1508</v>
      </c>
      <c r="B9" s="930"/>
      <c r="C9" s="930"/>
      <c r="D9" s="930"/>
      <c r="E9" s="931"/>
      <c r="F9" s="932"/>
      <c r="G9" s="933"/>
      <c r="H9" s="933"/>
      <c r="I9" s="933"/>
      <c r="J9" s="933"/>
    </row>
    <row r="10" spans="1:10" ht="16.5" thickTop="1" thickBot="1" x14ac:dyDescent="0.3">
      <c r="A10" s="934" t="s">
        <v>1509</v>
      </c>
      <c r="B10" s="935"/>
      <c r="C10" s="935"/>
      <c r="D10" s="935"/>
      <c r="E10" s="936"/>
      <c r="F10" s="934" t="s">
        <v>1510</v>
      </c>
      <c r="G10" s="935"/>
      <c r="H10" s="935"/>
      <c r="I10" s="935"/>
      <c r="J10" s="936"/>
    </row>
    <row r="11" spans="1:10" x14ac:dyDescent="0.25">
      <c r="A11" s="937" t="str">
        <f>'CMR EXP'!A11</f>
        <v>OUEST BATTERIES</v>
      </c>
      <c r="B11" s="938"/>
      <c r="C11" s="938"/>
      <c r="D11" s="938"/>
      <c r="E11" s="939"/>
      <c r="F11" s="940" t="s">
        <v>1511</v>
      </c>
      <c r="G11" s="941"/>
      <c r="H11" s="941"/>
      <c r="I11" s="941"/>
      <c r="J11" s="942"/>
    </row>
    <row r="12" spans="1:10" x14ac:dyDescent="0.25">
      <c r="A12" s="943" t="str">
        <f>'CMR EXP'!A12</f>
        <v>6 AV DU LAC  37550  SAINT-AVERTIN</v>
      </c>
      <c r="B12" s="944"/>
      <c r="C12" s="944"/>
      <c r="D12" s="944"/>
      <c r="E12" s="945"/>
      <c r="F12" s="946" t="s">
        <v>1512</v>
      </c>
      <c r="G12" s="947"/>
      <c r="H12" s="947"/>
      <c r="I12" s="947"/>
      <c r="J12" s="948"/>
    </row>
    <row r="13" spans="1:10" x14ac:dyDescent="0.25">
      <c r="A13" s="943" t="str">
        <f>'CMR EXP'!A13</f>
        <v>FRANCE</v>
      </c>
      <c r="B13" s="944"/>
      <c r="C13" s="944"/>
      <c r="D13" s="944"/>
      <c r="E13" s="945"/>
      <c r="F13" s="946" t="s">
        <v>1513</v>
      </c>
      <c r="G13" s="947"/>
      <c r="H13" s="947"/>
      <c r="I13" s="947"/>
      <c r="J13" s="948"/>
    </row>
    <row r="14" spans="1:10" ht="15" customHeight="1" x14ac:dyDescent="0.25">
      <c r="A14" s="943" t="str">
        <f>'CMR EXP'!A14</f>
        <v>Phone: +33(0)247251212</v>
      </c>
      <c r="B14" s="944"/>
      <c r="C14" s="944"/>
      <c r="D14" s="944"/>
      <c r="E14" s="945"/>
      <c r="F14" s="946" t="s">
        <v>1514</v>
      </c>
      <c r="G14" s="947"/>
      <c r="H14" s="947"/>
      <c r="I14" s="947"/>
      <c r="J14" s="948"/>
    </row>
    <row r="15" spans="1:10" ht="15" customHeight="1" x14ac:dyDescent="0.25">
      <c r="A15" s="943" t="str">
        <f>'CMR EXP'!A15</f>
        <v>E-mail: magasin28@ouest-batteries.fr</v>
      </c>
      <c r="B15" s="944"/>
      <c r="C15" s="944"/>
      <c r="D15" s="944"/>
      <c r="E15" s="945"/>
      <c r="F15" s="946" t="s">
        <v>1515</v>
      </c>
      <c r="G15" s="947"/>
      <c r="H15" s="947"/>
      <c r="I15" s="947"/>
      <c r="J15" s="948"/>
    </row>
    <row r="16" spans="1:10" ht="15.75" thickBot="1" x14ac:dyDescent="0.3">
      <c r="A16" s="932"/>
      <c r="B16" s="933"/>
      <c r="C16" s="933"/>
      <c r="D16" s="933"/>
      <c r="E16" s="952"/>
      <c r="F16" s="953" t="s">
        <v>1516</v>
      </c>
      <c r="G16" s="954"/>
      <c r="H16" s="954"/>
      <c r="I16" s="954"/>
      <c r="J16" s="955"/>
    </row>
    <row r="17" spans="1:10" ht="28.5" customHeight="1" thickTop="1" thickBot="1" x14ac:dyDescent="0.3">
      <c r="A17" s="934" t="s">
        <v>1517</v>
      </c>
      <c r="B17" s="935"/>
      <c r="C17" s="935"/>
      <c r="D17" s="935"/>
      <c r="E17" s="936"/>
      <c r="F17" s="934" t="s">
        <v>1518</v>
      </c>
      <c r="G17" s="935"/>
      <c r="H17" s="935"/>
      <c r="I17" s="935"/>
      <c r="J17" s="936"/>
    </row>
    <row r="18" spans="1:10" ht="15" customHeight="1" x14ac:dyDescent="0.25">
      <c r="A18" s="730" t="s">
        <v>1546</v>
      </c>
      <c r="B18" s="956" t="str">
        <f>'CMR EXP'!B18</f>
        <v>457 Bis Av. de Paris 79000 Niort</v>
      </c>
      <c r="C18" s="956"/>
      <c r="D18" s="956"/>
      <c r="E18" s="957"/>
      <c r="F18" s="958"/>
      <c r="G18" s="959"/>
      <c r="H18" s="959"/>
      <c r="I18" s="959"/>
      <c r="J18" s="960"/>
    </row>
    <row r="19" spans="1:10" ht="15" customHeight="1" x14ac:dyDescent="0.25">
      <c r="A19" s="729"/>
      <c r="B19" s="967"/>
      <c r="C19" s="967"/>
      <c r="D19" s="967"/>
      <c r="E19" s="968"/>
      <c r="F19" s="961"/>
      <c r="G19" s="962"/>
      <c r="H19" s="962"/>
      <c r="I19" s="962"/>
      <c r="J19" s="963"/>
    </row>
    <row r="20" spans="1:10" ht="15" customHeight="1" x14ac:dyDescent="0.25">
      <c r="A20" s="731" t="s">
        <v>1520</v>
      </c>
      <c r="B20" s="967" t="str">
        <f>'CMR EXP'!B20</f>
        <v>FRANCE</v>
      </c>
      <c r="C20" s="967"/>
      <c r="D20" s="967"/>
      <c r="E20" s="968"/>
      <c r="F20" s="961"/>
      <c r="G20" s="962"/>
      <c r="H20" s="962"/>
      <c r="I20" s="962"/>
      <c r="J20" s="963"/>
    </row>
    <row r="21" spans="1:10" ht="15.75" thickBot="1" x14ac:dyDescent="0.3">
      <c r="A21" s="969"/>
      <c r="B21" s="970"/>
      <c r="C21" s="970"/>
      <c r="D21" s="970"/>
      <c r="E21" s="971"/>
      <c r="F21" s="964"/>
      <c r="G21" s="965"/>
      <c r="H21" s="965"/>
      <c r="I21" s="965"/>
      <c r="J21" s="966"/>
    </row>
    <row r="22" spans="1:10" s="732" customFormat="1" ht="24.75" customHeight="1" thickTop="1" thickBot="1" x14ac:dyDescent="0.25">
      <c r="A22" s="934" t="s">
        <v>1521</v>
      </c>
      <c r="B22" s="935"/>
      <c r="C22" s="935"/>
      <c r="D22" s="935"/>
      <c r="E22" s="936"/>
      <c r="F22" s="934" t="s">
        <v>1522</v>
      </c>
      <c r="G22" s="935"/>
      <c r="H22" s="935"/>
      <c r="I22" s="935"/>
      <c r="J22" s="936"/>
    </row>
    <row r="23" spans="1:10" ht="15" customHeight="1" x14ac:dyDescent="0.25">
      <c r="A23" s="730" t="s">
        <v>1547</v>
      </c>
      <c r="B23" s="967" t="str">
        <f>'[10]CMR EXP'!B23</f>
        <v>Hammam Zriba</v>
      </c>
      <c r="C23" s="967"/>
      <c r="D23" s="967"/>
      <c r="E23" s="968"/>
      <c r="F23" s="972"/>
      <c r="G23" s="973"/>
      <c r="H23" s="973"/>
      <c r="I23" s="973"/>
      <c r="J23" s="974"/>
    </row>
    <row r="24" spans="1:10" ht="15" customHeight="1" x14ac:dyDescent="0.25">
      <c r="A24" s="731" t="s">
        <v>1520</v>
      </c>
      <c r="B24" s="967" t="str">
        <f>'[10]CMR EXP'!B24</f>
        <v xml:space="preserve">Zaghouan </v>
      </c>
      <c r="C24" s="967"/>
      <c r="D24" s="967"/>
      <c r="E24" s="968"/>
      <c r="F24" s="909"/>
      <c r="G24" s="910"/>
      <c r="H24" s="910"/>
      <c r="I24" s="910"/>
      <c r="J24" s="975"/>
    </row>
    <row r="25" spans="1:10" ht="15.75" thickBot="1" x14ac:dyDescent="0.3">
      <c r="A25" s="733" t="s">
        <v>1548</v>
      </c>
      <c r="B25" s="979">
        <f>'CMR EXP'!B25</f>
        <v>45167</v>
      </c>
      <c r="C25" s="979"/>
      <c r="D25" s="979"/>
      <c r="E25" s="980"/>
      <c r="F25" s="909"/>
      <c r="G25" s="910"/>
      <c r="H25" s="910"/>
      <c r="I25" s="910"/>
      <c r="J25" s="975"/>
    </row>
    <row r="26" spans="1:10" s="732" customFormat="1" ht="12.75" thickTop="1" thickBot="1" x14ac:dyDescent="0.25">
      <c r="A26" s="981" t="s">
        <v>1526</v>
      </c>
      <c r="B26" s="982"/>
      <c r="C26" s="982"/>
      <c r="D26" s="982"/>
      <c r="E26" s="983"/>
      <c r="F26" s="909"/>
      <c r="G26" s="910"/>
      <c r="H26" s="910"/>
      <c r="I26" s="910"/>
      <c r="J26" s="975"/>
    </row>
    <row r="27" spans="1:10" ht="16.5" thickTop="1" thickBot="1" x14ac:dyDescent="0.3">
      <c r="A27" s="984"/>
      <c r="B27" s="985"/>
      <c r="C27" s="985"/>
      <c r="D27" s="985"/>
      <c r="E27" s="986"/>
      <c r="F27" s="976"/>
      <c r="G27" s="977"/>
      <c r="H27" s="977"/>
      <c r="I27" s="977"/>
      <c r="J27" s="978"/>
    </row>
    <row r="28" spans="1:10" s="732" customFormat="1" ht="42" customHeight="1" thickBot="1" x14ac:dyDescent="0.25">
      <c r="A28" s="734" t="s">
        <v>1527</v>
      </c>
      <c r="B28" s="987" t="s">
        <v>1528</v>
      </c>
      <c r="C28" s="988"/>
      <c r="D28" s="987" t="s">
        <v>1529</v>
      </c>
      <c r="E28" s="989"/>
      <c r="F28" s="988"/>
      <c r="G28" s="987" t="s">
        <v>1530</v>
      </c>
      <c r="H28" s="990"/>
      <c r="I28" s="725" t="s">
        <v>1531</v>
      </c>
      <c r="J28" s="725" t="s">
        <v>1532</v>
      </c>
    </row>
    <row r="29" spans="1:10" ht="15" customHeight="1" x14ac:dyDescent="0.25">
      <c r="A29" s="972" t="s">
        <v>1533</v>
      </c>
      <c r="B29" s="973"/>
      <c r="C29" s="973"/>
      <c r="D29" s="973"/>
      <c r="E29" s="973"/>
      <c r="F29" s="973"/>
      <c r="G29" s="973"/>
      <c r="H29" s="973"/>
      <c r="I29" s="735"/>
      <c r="J29" s="974"/>
    </row>
    <row r="30" spans="1:10" x14ac:dyDescent="0.25">
      <c r="A30" s="909"/>
      <c r="B30" s="910"/>
      <c r="C30" s="910"/>
      <c r="D30" s="910"/>
      <c r="E30" s="910"/>
      <c r="F30" s="910"/>
      <c r="G30" s="910"/>
      <c r="H30" s="910"/>
      <c r="I30" s="736"/>
      <c r="J30" s="975"/>
    </row>
    <row r="31" spans="1:10" ht="15" customHeight="1" x14ac:dyDescent="0.25">
      <c r="A31" s="728"/>
      <c r="B31" s="991">
        <f>'CMR EXP'!B31</f>
        <v>27</v>
      </c>
      <c r="C31" s="991"/>
      <c r="D31" s="991" t="str">
        <f>'CMR EXP'!D31</f>
        <v>PALLET CONTAINING          1674</v>
      </c>
      <c r="E31" s="991"/>
      <c r="F31" s="991"/>
      <c r="G31" s="991" t="str">
        <f>'CMR EXP'!G31</f>
        <v>Starter Batteries</v>
      </c>
      <c r="H31" s="992"/>
      <c r="I31" s="738">
        <f>'CMR EXP'!I31</f>
        <v>25488.143999999993</v>
      </c>
      <c r="J31" s="975"/>
    </row>
    <row r="32" spans="1:10" ht="15.75" thickBot="1" x14ac:dyDescent="0.3">
      <c r="A32" s="993"/>
      <c r="B32" s="994"/>
      <c r="C32" s="994"/>
      <c r="D32" s="994"/>
      <c r="E32" s="994"/>
      <c r="F32" s="994"/>
      <c r="G32" s="994"/>
      <c r="H32" s="994"/>
      <c r="I32" s="737"/>
      <c r="J32" s="978"/>
    </row>
    <row r="33" spans="1:10" s="732" customFormat="1" ht="12.75" thickTop="1" thickBot="1" x14ac:dyDescent="0.25">
      <c r="A33" s="934" t="s">
        <v>1534</v>
      </c>
      <c r="B33" s="935"/>
      <c r="C33" s="935"/>
      <c r="D33" s="935"/>
      <c r="E33" s="936"/>
      <c r="F33" s="917" t="s">
        <v>1535</v>
      </c>
      <c r="G33" s="918"/>
      <c r="H33" s="918"/>
      <c r="I33" s="918"/>
      <c r="J33" s="919"/>
    </row>
    <row r="34" spans="1:10" s="732" customFormat="1" ht="12" thickBot="1" x14ac:dyDescent="0.25">
      <c r="A34" s="995"/>
      <c r="B34" s="996"/>
      <c r="C34" s="996"/>
      <c r="D34" s="996"/>
      <c r="E34" s="997"/>
      <c r="F34" s="998"/>
      <c r="G34" s="999"/>
      <c r="H34" s="999"/>
      <c r="I34" s="999"/>
      <c r="J34" s="1000"/>
    </row>
    <row r="35" spans="1:10" s="732" customFormat="1" ht="12.75" thickTop="1" thickBot="1" x14ac:dyDescent="0.25">
      <c r="A35" s="934" t="s">
        <v>1536</v>
      </c>
      <c r="B35" s="935"/>
      <c r="C35" s="935"/>
      <c r="D35" s="935"/>
      <c r="E35" s="936"/>
      <c r="F35" s="1001"/>
      <c r="G35" s="989"/>
      <c r="H35" s="989"/>
      <c r="I35" s="989"/>
      <c r="J35" s="990"/>
    </row>
    <row r="36" spans="1:10" s="732" customFormat="1" ht="12" thickBot="1" x14ac:dyDescent="0.25">
      <c r="A36" s="995"/>
      <c r="B36" s="996"/>
      <c r="C36" s="996"/>
      <c r="D36" s="996"/>
      <c r="E36" s="997"/>
      <c r="F36" s="998"/>
      <c r="G36" s="999"/>
      <c r="H36" s="999"/>
      <c r="I36" s="999"/>
      <c r="J36" s="1000"/>
    </row>
    <row r="37" spans="1:10" s="732" customFormat="1" ht="12.75" thickTop="1" thickBot="1" x14ac:dyDescent="0.25">
      <c r="A37" s="934" t="s">
        <v>1537</v>
      </c>
      <c r="B37" s="935"/>
      <c r="C37" s="935"/>
      <c r="D37" s="935"/>
      <c r="E37" s="936"/>
      <c r="F37" s="1001"/>
      <c r="G37" s="989"/>
      <c r="H37" s="989"/>
      <c r="I37" s="989"/>
      <c r="J37" s="990"/>
    </row>
    <row r="38" spans="1:10" s="732" customFormat="1" ht="12" thickBot="1" x14ac:dyDescent="0.25">
      <c r="A38" s="995"/>
      <c r="B38" s="996"/>
      <c r="C38" s="996"/>
      <c r="D38" s="996"/>
      <c r="E38" s="997"/>
      <c r="F38" s="995"/>
      <c r="G38" s="996"/>
      <c r="H38" s="996"/>
      <c r="I38" s="996"/>
      <c r="J38" s="997"/>
    </row>
    <row r="39" spans="1:10" s="732" customFormat="1" ht="12.75" thickTop="1" thickBot="1" x14ac:dyDescent="0.25">
      <c r="A39" s="981" t="s">
        <v>1538</v>
      </c>
      <c r="B39" s="1003"/>
      <c r="C39" s="1004" t="str">
        <f>'CMR EXP'!C39</f>
        <v>Zriba-Zaghouan-Tunisia</v>
      </c>
      <c r="D39" s="1005"/>
      <c r="E39" s="1005"/>
      <c r="F39" s="1005"/>
      <c r="G39" s="1005"/>
      <c r="H39" s="1005"/>
      <c r="I39" s="1005"/>
      <c r="J39" s="1006"/>
    </row>
    <row r="40" spans="1:10" s="732" customFormat="1" ht="24.75" customHeight="1" thickTop="1" thickBot="1" x14ac:dyDescent="0.25">
      <c r="A40" s="917" t="s">
        <v>1540</v>
      </c>
      <c r="B40" s="918"/>
      <c r="C40" s="918"/>
      <c r="D40" s="919"/>
      <c r="E40" s="1001" t="s">
        <v>1541</v>
      </c>
      <c r="F40" s="989"/>
      <c r="G40" s="990"/>
      <c r="H40" s="1001" t="s">
        <v>1542</v>
      </c>
      <c r="I40" s="989"/>
      <c r="J40" s="990"/>
    </row>
    <row r="41" spans="1:10" x14ac:dyDescent="0.25">
      <c r="A41" s="1007"/>
      <c r="B41" s="1008"/>
      <c r="C41" s="1008"/>
      <c r="D41" s="1009"/>
      <c r="E41" s="1013" t="s">
        <v>1543</v>
      </c>
      <c r="F41" s="1014"/>
      <c r="G41" s="1015"/>
      <c r="H41" s="972"/>
      <c r="I41" s="973"/>
      <c r="J41" s="974"/>
    </row>
    <row r="42" spans="1:10" ht="15.75" thickBot="1" x14ac:dyDescent="0.3">
      <c r="A42" s="1010"/>
      <c r="B42" s="1011"/>
      <c r="C42" s="1011"/>
      <c r="D42" s="1012"/>
      <c r="E42" s="1016" t="s">
        <v>1544</v>
      </c>
      <c r="F42" s="1017"/>
      <c r="G42" s="1018"/>
      <c r="H42" s="976"/>
      <c r="I42" s="977"/>
      <c r="J42" s="978"/>
    </row>
    <row r="43" spans="1:10" ht="15.75" thickTop="1" x14ac:dyDescent="0.25">
      <c r="A43" s="1019"/>
      <c r="B43" s="1020"/>
      <c r="C43" s="1020"/>
      <c r="D43" s="1020"/>
      <c r="E43" s="1020"/>
      <c r="F43" s="1020"/>
      <c r="G43" s="1020"/>
      <c r="H43" s="1020"/>
      <c r="I43" s="1020"/>
      <c r="J43" s="1021"/>
    </row>
    <row r="44" spans="1:10" ht="15.75" x14ac:dyDescent="0.25">
      <c r="A44" s="1022"/>
      <c r="B44" s="1023"/>
      <c r="C44" s="1023"/>
      <c r="D44" s="1023"/>
      <c r="E44" s="1023"/>
      <c r="F44" s="1023"/>
      <c r="G44" s="1023"/>
      <c r="H44" s="1023"/>
      <c r="I44" s="1023"/>
      <c r="J44" s="1024"/>
    </row>
    <row r="45" spans="1:10" x14ac:dyDescent="0.25">
      <c r="A45" s="909"/>
      <c r="B45" s="910"/>
      <c r="C45" s="910"/>
      <c r="D45" s="910"/>
      <c r="E45" s="910"/>
      <c r="F45" s="910"/>
      <c r="G45" s="910"/>
      <c r="H45" s="910"/>
      <c r="I45" s="910"/>
      <c r="J45" s="975"/>
    </row>
    <row r="46" spans="1:10" x14ac:dyDescent="0.25">
      <c r="A46" s="909"/>
      <c r="B46" s="910"/>
      <c r="C46" s="910"/>
      <c r="D46" s="910"/>
      <c r="E46" s="910"/>
      <c r="F46" s="910"/>
      <c r="G46" s="910"/>
      <c r="H46" s="910"/>
      <c r="I46" s="910"/>
      <c r="J46" s="975"/>
    </row>
    <row r="47" spans="1:10" ht="20.25" x14ac:dyDescent="0.25">
      <c r="A47" s="1025"/>
      <c r="B47" s="1026"/>
      <c r="C47" s="1026"/>
      <c r="D47" s="1026"/>
      <c r="E47" s="1026"/>
      <c r="F47" s="1026"/>
      <c r="G47" s="1026"/>
      <c r="H47" s="1026"/>
      <c r="I47" s="1026"/>
      <c r="J47" s="1027"/>
    </row>
    <row r="48" spans="1:10" x14ac:dyDescent="0.25">
      <c r="A48" s="927"/>
      <c r="B48" s="928"/>
      <c r="C48" s="928"/>
      <c r="D48" s="928"/>
      <c r="E48" s="928"/>
      <c r="F48" s="928"/>
      <c r="G48" s="928"/>
      <c r="H48" s="928"/>
      <c r="I48" s="928"/>
      <c r="J48" s="1002"/>
    </row>
    <row r="49" spans="1:10" x14ac:dyDescent="0.25">
      <c r="A49" s="1019"/>
      <c r="B49" s="1020"/>
      <c r="C49" s="1020"/>
      <c r="D49" s="1020"/>
      <c r="E49" s="1020"/>
      <c r="F49" s="1020"/>
      <c r="G49" s="1020"/>
      <c r="H49" s="1020"/>
      <c r="I49" s="1020"/>
      <c r="J49" s="1021"/>
    </row>
    <row r="50" spans="1:10" x14ac:dyDescent="0.25">
      <c r="A50" s="1019"/>
      <c r="B50" s="1020"/>
      <c r="C50" s="1020"/>
      <c r="D50" s="1020"/>
      <c r="E50" s="1020"/>
      <c r="F50" s="1020"/>
      <c r="G50" s="1020"/>
      <c r="H50" s="1020"/>
      <c r="I50" s="1020"/>
      <c r="J50" s="1021"/>
    </row>
    <row r="51" spans="1:10" x14ac:dyDescent="0.25">
      <c r="A51" s="1019"/>
      <c r="B51" s="1020"/>
      <c r="C51" s="1020"/>
      <c r="D51" s="1020"/>
      <c r="E51" s="1020"/>
      <c r="F51" s="1020"/>
      <c r="G51" s="1020"/>
      <c r="H51" s="1020"/>
      <c r="I51" s="1020"/>
      <c r="J51" s="1021"/>
    </row>
    <row r="52" spans="1:10" x14ac:dyDescent="0.25">
      <c r="A52" s="1019"/>
      <c r="B52" s="1020"/>
      <c r="C52" s="1020"/>
      <c r="D52" s="1020"/>
      <c r="E52" s="1020"/>
      <c r="F52" s="1020"/>
      <c r="G52" s="1020"/>
      <c r="H52" s="1020"/>
      <c r="I52" s="1020"/>
      <c r="J52" s="1021"/>
    </row>
    <row r="53" spans="1:10" ht="15.75" thickBot="1" x14ac:dyDescent="0.3">
      <c r="A53" s="1028" t="s">
        <v>1545</v>
      </c>
      <c r="B53" s="1029"/>
      <c r="C53" s="1029"/>
      <c r="D53" s="1029"/>
      <c r="E53" s="1029"/>
      <c r="F53" s="1029"/>
      <c r="G53" s="1029"/>
      <c r="H53" s="1029"/>
      <c r="I53" s="1029"/>
      <c r="J53" s="1030"/>
    </row>
    <row r="54" spans="1:10" ht="15.75" thickTop="1" x14ac:dyDescent="0.25"/>
  </sheetData>
  <mergeCells count="83">
    <mergeCell ref="A49:J49"/>
    <mergeCell ref="A50:J50"/>
    <mergeCell ref="A51:J51"/>
    <mergeCell ref="A52:J52"/>
    <mergeCell ref="A53:J53"/>
    <mergeCell ref="A48:J48"/>
    <mergeCell ref="A39:B39"/>
    <mergeCell ref="C39:J39"/>
    <mergeCell ref="A40:D40"/>
    <mergeCell ref="E40:G40"/>
    <mergeCell ref="H40:J40"/>
    <mergeCell ref="A41:D42"/>
    <mergeCell ref="E41:G41"/>
    <mergeCell ref="H41:J42"/>
    <mergeCell ref="E42:G42"/>
    <mergeCell ref="A43:J43"/>
    <mergeCell ref="A44:J44"/>
    <mergeCell ref="A45:J45"/>
    <mergeCell ref="A46:J46"/>
    <mergeCell ref="A47:J47"/>
    <mergeCell ref="A36:E36"/>
    <mergeCell ref="F36:J36"/>
    <mergeCell ref="A37:E37"/>
    <mergeCell ref="F37:J37"/>
    <mergeCell ref="A38:E38"/>
    <mergeCell ref="F38:J38"/>
    <mergeCell ref="A33:E33"/>
    <mergeCell ref="F33:J33"/>
    <mergeCell ref="A34:E34"/>
    <mergeCell ref="F34:J34"/>
    <mergeCell ref="A35:E35"/>
    <mergeCell ref="F35:J35"/>
    <mergeCell ref="B28:C28"/>
    <mergeCell ref="D28:F28"/>
    <mergeCell ref="G28:H28"/>
    <mergeCell ref="A29:H29"/>
    <mergeCell ref="J29:J32"/>
    <mergeCell ref="A30:H30"/>
    <mergeCell ref="B31:C31"/>
    <mergeCell ref="D31:F31"/>
    <mergeCell ref="G31:H31"/>
    <mergeCell ref="A32:H32"/>
    <mergeCell ref="A22:E22"/>
    <mergeCell ref="F22:J22"/>
    <mergeCell ref="B23:E23"/>
    <mergeCell ref="F23:J27"/>
    <mergeCell ref="B24:E24"/>
    <mergeCell ref="B25:E25"/>
    <mergeCell ref="A26:E26"/>
    <mergeCell ref="A27:E27"/>
    <mergeCell ref="A16:E16"/>
    <mergeCell ref="F16:J16"/>
    <mergeCell ref="A17:E17"/>
    <mergeCell ref="F17:J17"/>
    <mergeCell ref="B18:E18"/>
    <mergeCell ref="F18:J21"/>
    <mergeCell ref="B19:E19"/>
    <mergeCell ref="B20:E20"/>
    <mergeCell ref="A21:E21"/>
    <mergeCell ref="A13:E13"/>
    <mergeCell ref="F13:J13"/>
    <mergeCell ref="A14:E14"/>
    <mergeCell ref="F14:J14"/>
    <mergeCell ref="A15:E15"/>
    <mergeCell ref="F15:J15"/>
    <mergeCell ref="A10:E10"/>
    <mergeCell ref="F10:J10"/>
    <mergeCell ref="A11:E11"/>
    <mergeCell ref="F11:J11"/>
    <mergeCell ref="A12:E12"/>
    <mergeCell ref="F12:J12"/>
    <mergeCell ref="A7:E7"/>
    <mergeCell ref="F7:J7"/>
    <mergeCell ref="A8:E8"/>
    <mergeCell ref="F8:J8"/>
    <mergeCell ref="A9:E9"/>
    <mergeCell ref="F9:J9"/>
    <mergeCell ref="F6:J6"/>
    <mergeCell ref="A1:E5"/>
    <mergeCell ref="F1:J1"/>
    <mergeCell ref="F3:J3"/>
    <mergeCell ref="F4:J4"/>
    <mergeCell ref="F5:J5"/>
  </mergeCells>
  <pageMargins left="0.7" right="0.7" top="0.75" bottom="0.75" header="0.3" footer="0.3"/>
  <pageSetup paperSize="9" scale="76" orientation="portrait" horizontalDpi="4294967293" verticalDpi="0"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F63F4D8-5907-4B6B-80CC-B265110B27B1}">
  <sheetPr>
    <pageSetUpPr fitToPage="1"/>
  </sheetPr>
  <dimension ref="A1:J54"/>
  <sheetViews>
    <sheetView topLeftCell="A33" workbookViewId="0">
      <selection activeCell="B19" sqref="B19:E19"/>
    </sheetView>
  </sheetViews>
  <sheetFormatPr baseColWidth="10" defaultRowHeight="15" x14ac:dyDescent="0.25"/>
  <sheetData>
    <row r="1" spans="1:10" ht="11.25" customHeight="1" thickTop="1" x14ac:dyDescent="0.25">
      <c r="A1" s="911" t="s">
        <v>1502</v>
      </c>
      <c r="B1" s="912"/>
      <c r="C1" s="912"/>
      <c r="D1" s="912"/>
      <c r="E1" s="913"/>
      <c r="F1" s="920" t="s">
        <v>1503</v>
      </c>
      <c r="G1" s="921"/>
      <c r="H1" s="921"/>
      <c r="I1" s="921"/>
      <c r="J1" s="921"/>
    </row>
    <row r="2" spans="1:10" ht="0.95" customHeight="1" x14ac:dyDescent="0.25">
      <c r="A2" s="914"/>
      <c r="B2" s="915"/>
      <c r="C2" s="915"/>
      <c r="D2" s="915"/>
      <c r="E2" s="916"/>
    </row>
    <row r="3" spans="1:10" ht="0.95" customHeight="1" x14ac:dyDescent="0.25">
      <c r="A3" s="914"/>
      <c r="B3" s="915"/>
      <c r="C3" s="915"/>
      <c r="D3" s="915"/>
      <c r="E3" s="916"/>
      <c r="F3" s="922"/>
      <c r="G3" s="923"/>
      <c r="H3" s="923"/>
      <c r="I3" s="923"/>
      <c r="J3" s="923"/>
    </row>
    <row r="4" spans="1:10" ht="0.95" customHeight="1" x14ac:dyDescent="0.25">
      <c r="A4" s="914"/>
      <c r="B4" s="915"/>
      <c r="C4" s="915"/>
      <c r="D4" s="915"/>
      <c r="E4" s="916"/>
      <c r="F4" s="922"/>
      <c r="G4" s="923"/>
      <c r="H4" s="923"/>
      <c r="I4" s="923"/>
      <c r="J4" s="923"/>
    </row>
    <row r="5" spans="1:10" ht="15.75" thickBot="1" x14ac:dyDescent="0.3">
      <c r="A5" s="917"/>
      <c r="B5" s="918"/>
      <c r="C5" s="918"/>
      <c r="D5" s="918"/>
      <c r="E5" s="919"/>
      <c r="F5" s="920" t="s">
        <v>1504</v>
      </c>
      <c r="G5" s="921"/>
      <c r="H5" s="921"/>
      <c r="I5" s="921"/>
      <c r="J5" s="921"/>
    </row>
    <row r="6" spans="1:10" x14ac:dyDescent="0.25">
      <c r="A6" s="726" t="s">
        <v>1505</v>
      </c>
      <c r="E6" s="727"/>
      <c r="F6" s="909"/>
      <c r="G6" s="910"/>
      <c r="H6" s="910"/>
      <c r="I6" s="910"/>
      <c r="J6" s="910"/>
    </row>
    <row r="7" spans="1:10" x14ac:dyDescent="0.25">
      <c r="A7" s="924" t="s">
        <v>1506</v>
      </c>
      <c r="B7" s="925"/>
      <c r="C7" s="925"/>
      <c r="D7" s="925"/>
      <c r="E7" s="926"/>
      <c r="F7" s="927"/>
      <c r="G7" s="928"/>
      <c r="H7" s="928"/>
      <c r="I7" s="928"/>
      <c r="J7" s="928"/>
    </row>
    <row r="8" spans="1:10" x14ac:dyDescent="0.25">
      <c r="A8" s="924" t="s">
        <v>1507</v>
      </c>
      <c r="B8" s="925"/>
      <c r="C8" s="925"/>
      <c r="D8" s="925"/>
      <c r="E8" s="926"/>
      <c r="F8" s="927"/>
      <c r="G8" s="928"/>
      <c r="H8" s="928"/>
      <c r="I8" s="928"/>
      <c r="J8" s="928"/>
    </row>
    <row r="9" spans="1:10" ht="15.75" thickBot="1" x14ac:dyDescent="0.3">
      <c r="A9" s="929" t="s">
        <v>1508</v>
      </c>
      <c r="B9" s="930"/>
      <c r="C9" s="930"/>
      <c r="D9" s="930"/>
      <c r="E9" s="931"/>
      <c r="F9" s="932"/>
      <c r="G9" s="933"/>
      <c r="H9" s="933"/>
      <c r="I9" s="933"/>
      <c r="J9" s="933"/>
    </row>
    <row r="10" spans="1:10" ht="16.5" thickTop="1" thickBot="1" x14ac:dyDescent="0.3">
      <c r="A10" s="934" t="s">
        <v>1509</v>
      </c>
      <c r="B10" s="935"/>
      <c r="C10" s="935"/>
      <c r="D10" s="935"/>
      <c r="E10" s="936"/>
      <c r="F10" s="934" t="s">
        <v>1510</v>
      </c>
      <c r="G10" s="935"/>
      <c r="H10" s="935"/>
      <c r="I10" s="935"/>
      <c r="J10" s="936"/>
    </row>
    <row r="11" spans="1:10" x14ac:dyDescent="0.25">
      <c r="A11" s="937" t="str">
        <f>'CMR EXP'!A11</f>
        <v>OUEST BATTERIES</v>
      </c>
      <c r="B11" s="938"/>
      <c r="C11" s="938"/>
      <c r="D11" s="938"/>
      <c r="E11" s="939"/>
      <c r="F11" s="940" t="s">
        <v>1511</v>
      </c>
      <c r="G11" s="941"/>
      <c r="H11" s="941"/>
      <c r="I11" s="941"/>
      <c r="J11" s="942"/>
    </row>
    <row r="12" spans="1:10" x14ac:dyDescent="0.25">
      <c r="A12" s="943" t="str">
        <f>'CMR EXP'!A12</f>
        <v>6 AV DU LAC  37550  SAINT-AVERTIN</v>
      </c>
      <c r="B12" s="944"/>
      <c r="C12" s="944"/>
      <c r="D12" s="944"/>
      <c r="E12" s="945"/>
      <c r="F12" s="946" t="s">
        <v>1512</v>
      </c>
      <c r="G12" s="947"/>
      <c r="H12" s="947"/>
      <c r="I12" s="947"/>
      <c r="J12" s="948"/>
    </row>
    <row r="13" spans="1:10" x14ac:dyDescent="0.25">
      <c r="A13" s="943" t="str">
        <f>'CMR EXP'!A13</f>
        <v>FRANCE</v>
      </c>
      <c r="B13" s="944"/>
      <c r="C13" s="944"/>
      <c r="D13" s="944"/>
      <c r="E13" s="945"/>
      <c r="F13" s="946" t="s">
        <v>1513</v>
      </c>
      <c r="G13" s="947"/>
      <c r="H13" s="947"/>
      <c r="I13" s="947"/>
      <c r="J13" s="948"/>
    </row>
    <row r="14" spans="1:10" ht="15" customHeight="1" x14ac:dyDescent="0.25">
      <c r="A14" s="943" t="str">
        <f>'CMR EXP'!A14</f>
        <v>Phone: +33(0)247251212</v>
      </c>
      <c r="B14" s="944"/>
      <c r="C14" s="944"/>
      <c r="D14" s="944"/>
      <c r="E14" s="945"/>
      <c r="F14" s="946" t="s">
        <v>1514</v>
      </c>
      <c r="G14" s="947"/>
      <c r="H14" s="947"/>
      <c r="I14" s="947"/>
      <c r="J14" s="948"/>
    </row>
    <row r="15" spans="1:10" ht="15" customHeight="1" x14ac:dyDescent="0.25">
      <c r="A15" s="943" t="str">
        <f>'CMR EXP'!A15</f>
        <v>E-mail: magasin28@ouest-batteries.fr</v>
      </c>
      <c r="B15" s="944"/>
      <c r="C15" s="944"/>
      <c r="D15" s="944"/>
      <c r="E15" s="945"/>
      <c r="F15" s="946" t="s">
        <v>1515</v>
      </c>
      <c r="G15" s="947"/>
      <c r="H15" s="947"/>
      <c r="I15" s="947"/>
      <c r="J15" s="948"/>
    </row>
    <row r="16" spans="1:10" ht="15.75" thickBot="1" x14ac:dyDescent="0.3">
      <c r="A16" s="932"/>
      <c r="B16" s="933"/>
      <c r="C16" s="933"/>
      <c r="D16" s="933"/>
      <c r="E16" s="952"/>
      <c r="F16" s="953" t="s">
        <v>1516</v>
      </c>
      <c r="G16" s="954"/>
      <c r="H16" s="954"/>
      <c r="I16" s="954"/>
      <c r="J16" s="955"/>
    </row>
    <row r="17" spans="1:10" ht="28.5" customHeight="1" thickTop="1" thickBot="1" x14ac:dyDescent="0.3">
      <c r="A17" s="934" t="s">
        <v>1517</v>
      </c>
      <c r="B17" s="935"/>
      <c r="C17" s="935"/>
      <c r="D17" s="935"/>
      <c r="E17" s="936"/>
      <c r="F17" s="934" t="s">
        <v>1518</v>
      </c>
      <c r="G17" s="935"/>
      <c r="H17" s="935"/>
      <c r="I17" s="935"/>
      <c r="J17" s="936"/>
    </row>
    <row r="18" spans="1:10" ht="15" customHeight="1" x14ac:dyDescent="0.25">
      <c r="A18" s="730" t="s">
        <v>1546</v>
      </c>
      <c r="B18" s="956" t="str">
        <f>'CMR EXP'!B18</f>
        <v>457 Bis Av. de Paris 79000 Niort</v>
      </c>
      <c r="C18" s="956"/>
      <c r="D18" s="956"/>
      <c r="E18" s="957"/>
      <c r="F18" s="958"/>
      <c r="G18" s="959"/>
      <c r="H18" s="959"/>
      <c r="I18" s="959"/>
      <c r="J18" s="960"/>
    </row>
    <row r="19" spans="1:10" ht="15" customHeight="1" x14ac:dyDescent="0.25">
      <c r="A19" s="729"/>
      <c r="B19" s="967"/>
      <c r="C19" s="967"/>
      <c r="D19" s="967"/>
      <c r="E19" s="968"/>
      <c r="F19" s="961"/>
      <c r="G19" s="962"/>
      <c r="H19" s="962"/>
      <c r="I19" s="962"/>
      <c r="J19" s="963"/>
    </row>
    <row r="20" spans="1:10" ht="15" customHeight="1" x14ac:dyDescent="0.25">
      <c r="A20" s="731" t="s">
        <v>1520</v>
      </c>
      <c r="B20" s="967" t="str">
        <f>'CMR EXP'!B20</f>
        <v>FRANCE</v>
      </c>
      <c r="C20" s="967"/>
      <c r="D20" s="967"/>
      <c r="E20" s="968"/>
      <c r="F20" s="961"/>
      <c r="G20" s="962"/>
      <c r="H20" s="962"/>
      <c r="I20" s="962"/>
      <c r="J20" s="963"/>
    </row>
    <row r="21" spans="1:10" ht="15.75" thickBot="1" x14ac:dyDescent="0.3">
      <c r="A21" s="969"/>
      <c r="B21" s="970"/>
      <c r="C21" s="970"/>
      <c r="D21" s="970"/>
      <c r="E21" s="971"/>
      <c r="F21" s="964"/>
      <c r="G21" s="965"/>
      <c r="H21" s="965"/>
      <c r="I21" s="965"/>
      <c r="J21" s="966"/>
    </row>
    <row r="22" spans="1:10" s="732" customFormat="1" ht="24.75" customHeight="1" thickTop="1" thickBot="1" x14ac:dyDescent="0.25">
      <c r="A22" s="934" t="s">
        <v>1521</v>
      </c>
      <c r="B22" s="935"/>
      <c r="C22" s="935"/>
      <c r="D22" s="935"/>
      <c r="E22" s="936"/>
      <c r="F22" s="934" t="s">
        <v>1522</v>
      </c>
      <c r="G22" s="935"/>
      <c r="H22" s="935"/>
      <c r="I22" s="935"/>
      <c r="J22" s="936"/>
    </row>
    <row r="23" spans="1:10" ht="15" customHeight="1" x14ac:dyDescent="0.25">
      <c r="A23" s="730" t="s">
        <v>1547</v>
      </c>
      <c r="B23" s="967" t="str">
        <f>'[10]CMR EXP'!B23</f>
        <v>Hammam Zriba</v>
      </c>
      <c r="C23" s="967"/>
      <c r="D23" s="967"/>
      <c r="E23" s="968"/>
      <c r="F23" s="972"/>
      <c r="G23" s="973"/>
      <c r="H23" s="973"/>
      <c r="I23" s="973"/>
      <c r="J23" s="974"/>
    </row>
    <row r="24" spans="1:10" ht="15" customHeight="1" x14ac:dyDescent="0.25">
      <c r="A24" s="731" t="s">
        <v>1520</v>
      </c>
      <c r="B24" s="967" t="str">
        <f>'[10]CMR EXP'!B24</f>
        <v xml:space="preserve">Zaghouan </v>
      </c>
      <c r="C24" s="967"/>
      <c r="D24" s="967"/>
      <c r="E24" s="968"/>
      <c r="F24" s="909"/>
      <c r="G24" s="910"/>
      <c r="H24" s="910"/>
      <c r="I24" s="910"/>
      <c r="J24" s="975"/>
    </row>
    <row r="25" spans="1:10" ht="15.75" thickBot="1" x14ac:dyDescent="0.3">
      <c r="A25" s="733" t="s">
        <v>1548</v>
      </c>
      <c r="B25" s="979">
        <f>'CMR EXP'!B25</f>
        <v>45167</v>
      </c>
      <c r="C25" s="979"/>
      <c r="D25" s="979"/>
      <c r="E25" s="980"/>
      <c r="F25" s="909"/>
      <c r="G25" s="910"/>
      <c r="H25" s="910"/>
      <c r="I25" s="910"/>
      <c r="J25" s="975"/>
    </row>
    <row r="26" spans="1:10" s="732" customFormat="1" ht="12.75" thickTop="1" thickBot="1" x14ac:dyDescent="0.25">
      <c r="A26" s="981" t="s">
        <v>1526</v>
      </c>
      <c r="B26" s="982"/>
      <c r="C26" s="982"/>
      <c r="D26" s="982"/>
      <c r="E26" s="983"/>
      <c r="F26" s="909"/>
      <c r="G26" s="910"/>
      <c r="H26" s="910"/>
      <c r="I26" s="910"/>
      <c r="J26" s="975"/>
    </row>
    <row r="27" spans="1:10" ht="16.5" thickTop="1" thickBot="1" x14ac:dyDescent="0.3">
      <c r="A27" s="984"/>
      <c r="B27" s="985"/>
      <c r="C27" s="985"/>
      <c r="D27" s="985"/>
      <c r="E27" s="986"/>
      <c r="F27" s="976"/>
      <c r="G27" s="977"/>
      <c r="H27" s="977"/>
      <c r="I27" s="977"/>
      <c r="J27" s="978"/>
    </row>
    <row r="28" spans="1:10" s="732" customFormat="1" ht="42" customHeight="1" thickBot="1" x14ac:dyDescent="0.25">
      <c r="A28" s="734" t="s">
        <v>1527</v>
      </c>
      <c r="B28" s="987" t="s">
        <v>1528</v>
      </c>
      <c r="C28" s="988"/>
      <c r="D28" s="987" t="s">
        <v>1529</v>
      </c>
      <c r="E28" s="989"/>
      <c r="F28" s="988"/>
      <c r="G28" s="987" t="s">
        <v>1530</v>
      </c>
      <c r="H28" s="990"/>
      <c r="I28" s="725" t="s">
        <v>1531</v>
      </c>
      <c r="J28" s="725" t="s">
        <v>1532</v>
      </c>
    </row>
    <row r="29" spans="1:10" ht="15" customHeight="1" x14ac:dyDescent="0.25">
      <c r="A29" s="972" t="s">
        <v>1533</v>
      </c>
      <c r="B29" s="973"/>
      <c r="C29" s="973"/>
      <c r="D29" s="973"/>
      <c r="E29" s="973"/>
      <c r="F29" s="973"/>
      <c r="G29" s="973"/>
      <c r="H29" s="973"/>
      <c r="I29" s="735"/>
      <c r="J29" s="974"/>
    </row>
    <row r="30" spans="1:10" x14ac:dyDescent="0.25">
      <c r="A30" s="909"/>
      <c r="B30" s="910"/>
      <c r="C30" s="910"/>
      <c r="D30" s="910"/>
      <c r="E30" s="910"/>
      <c r="F30" s="910"/>
      <c r="G30" s="910"/>
      <c r="H30" s="910"/>
      <c r="I30" s="736"/>
      <c r="J30" s="975"/>
    </row>
    <row r="31" spans="1:10" ht="15" customHeight="1" x14ac:dyDescent="0.25">
      <c r="A31" s="728"/>
      <c r="B31" s="991">
        <f>'CMR EXP'!B31</f>
        <v>27</v>
      </c>
      <c r="C31" s="991"/>
      <c r="D31" s="991" t="str">
        <f>'CMR EXP'!D31</f>
        <v>PALLET CONTAINING          1674</v>
      </c>
      <c r="E31" s="991"/>
      <c r="F31" s="991"/>
      <c r="G31" s="991" t="str">
        <f>'CMR EXP'!G31</f>
        <v>Starter Batteries</v>
      </c>
      <c r="H31" s="992"/>
      <c r="I31" s="738">
        <f>'CMR EXP'!I31</f>
        <v>25488.143999999993</v>
      </c>
      <c r="J31" s="975"/>
    </row>
    <row r="32" spans="1:10" ht="15.75" thickBot="1" x14ac:dyDescent="0.3">
      <c r="A32" s="993"/>
      <c r="B32" s="994"/>
      <c r="C32" s="994"/>
      <c r="D32" s="994"/>
      <c r="E32" s="994"/>
      <c r="F32" s="994"/>
      <c r="G32" s="994"/>
      <c r="H32" s="994"/>
      <c r="I32" s="737"/>
      <c r="J32" s="978"/>
    </row>
    <row r="33" spans="1:10" s="732" customFormat="1" ht="12.75" thickTop="1" thickBot="1" x14ac:dyDescent="0.25">
      <c r="A33" s="934" t="s">
        <v>1534</v>
      </c>
      <c r="B33" s="935"/>
      <c r="C33" s="935"/>
      <c r="D33" s="935"/>
      <c r="E33" s="936"/>
      <c r="F33" s="917" t="s">
        <v>1535</v>
      </c>
      <c r="G33" s="918"/>
      <c r="H33" s="918"/>
      <c r="I33" s="918"/>
      <c r="J33" s="919"/>
    </row>
    <row r="34" spans="1:10" s="732" customFormat="1" ht="12" thickBot="1" x14ac:dyDescent="0.25">
      <c r="A34" s="995"/>
      <c r="B34" s="996"/>
      <c r="C34" s="996"/>
      <c r="D34" s="996"/>
      <c r="E34" s="997"/>
      <c r="F34" s="998"/>
      <c r="G34" s="999"/>
      <c r="H34" s="999"/>
      <c r="I34" s="999"/>
      <c r="J34" s="1000"/>
    </row>
    <row r="35" spans="1:10" s="732" customFormat="1" ht="12.75" thickTop="1" thickBot="1" x14ac:dyDescent="0.25">
      <c r="A35" s="934" t="s">
        <v>1536</v>
      </c>
      <c r="B35" s="935"/>
      <c r="C35" s="935"/>
      <c r="D35" s="935"/>
      <c r="E35" s="936"/>
      <c r="F35" s="1001"/>
      <c r="G35" s="989"/>
      <c r="H35" s="989"/>
      <c r="I35" s="989"/>
      <c r="J35" s="990"/>
    </row>
    <row r="36" spans="1:10" s="732" customFormat="1" ht="12" thickBot="1" x14ac:dyDescent="0.25">
      <c r="A36" s="995"/>
      <c r="B36" s="996"/>
      <c r="C36" s="996"/>
      <c r="D36" s="996"/>
      <c r="E36" s="997"/>
      <c r="F36" s="998"/>
      <c r="G36" s="999"/>
      <c r="H36" s="999"/>
      <c r="I36" s="999"/>
      <c r="J36" s="1000"/>
    </row>
    <row r="37" spans="1:10" s="732" customFormat="1" ht="12.75" thickTop="1" thickBot="1" x14ac:dyDescent="0.25">
      <c r="A37" s="934" t="s">
        <v>1537</v>
      </c>
      <c r="B37" s="935"/>
      <c r="C37" s="935"/>
      <c r="D37" s="935"/>
      <c r="E37" s="936"/>
      <c r="F37" s="1001"/>
      <c r="G37" s="989"/>
      <c r="H37" s="989"/>
      <c r="I37" s="989"/>
      <c r="J37" s="990"/>
    </row>
    <row r="38" spans="1:10" s="732" customFormat="1" ht="12" thickBot="1" x14ac:dyDescent="0.25">
      <c r="A38" s="995"/>
      <c r="B38" s="996"/>
      <c r="C38" s="996"/>
      <c r="D38" s="996"/>
      <c r="E38" s="997"/>
      <c r="F38" s="995"/>
      <c r="G38" s="996"/>
      <c r="H38" s="996"/>
      <c r="I38" s="996"/>
      <c r="J38" s="997"/>
    </row>
    <row r="39" spans="1:10" s="732" customFormat="1" ht="12.75" thickTop="1" thickBot="1" x14ac:dyDescent="0.25">
      <c r="A39" s="981" t="s">
        <v>1538</v>
      </c>
      <c r="B39" s="1003"/>
      <c r="C39" s="1004" t="str">
        <f>'CMR EXP'!C39</f>
        <v>Zriba-Zaghouan-Tunisia</v>
      </c>
      <c r="D39" s="1005"/>
      <c r="E39" s="1005"/>
      <c r="F39" s="1005"/>
      <c r="G39" s="1005"/>
      <c r="H39" s="1005"/>
      <c r="I39" s="1005"/>
      <c r="J39" s="1006"/>
    </row>
    <row r="40" spans="1:10" s="732" customFormat="1" ht="24.75" customHeight="1" thickTop="1" thickBot="1" x14ac:dyDescent="0.25">
      <c r="A40" s="917" t="s">
        <v>1540</v>
      </c>
      <c r="B40" s="918"/>
      <c r="C40" s="918"/>
      <c r="D40" s="919"/>
      <c r="E40" s="1001" t="s">
        <v>1541</v>
      </c>
      <c r="F40" s="989"/>
      <c r="G40" s="990"/>
      <c r="H40" s="1001" t="s">
        <v>1542</v>
      </c>
      <c r="I40" s="989"/>
      <c r="J40" s="990"/>
    </row>
    <row r="41" spans="1:10" x14ac:dyDescent="0.25">
      <c r="A41" s="1007"/>
      <c r="B41" s="1008"/>
      <c r="C41" s="1008"/>
      <c r="D41" s="1009"/>
      <c r="E41" s="1013" t="s">
        <v>1543</v>
      </c>
      <c r="F41" s="1014"/>
      <c r="G41" s="1015"/>
      <c r="H41" s="972"/>
      <c r="I41" s="973"/>
      <c r="J41" s="974"/>
    </row>
    <row r="42" spans="1:10" ht="15.75" thickBot="1" x14ac:dyDescent="0.3">
      <c r="A42" s="1010"/>
      <c r="B42" s="1011"/>
      <c r="C42" s="1011"/>
      <c r="D42" s="1012"/>
      <c r="E42" s="1016" t="s">
        <v>1544</v>
      </c>
      <c r="F42" s="1017"/>
      <c r="G42" s="1018"/>
      <c r="H42" s="976"/>
      <c r="I42" s="977"/>
      <c r="J42" s="978"/>
    </row>
    <row r="43" spans="1:10" ht="15.75" thickTop="1" x14ac:dyDescent="0.25">
      <c r="A43" s="1019"/>
      <c r="B43" s="1020"/>
      <c r="C43" s="1020"/>
      <c r="D43" s="1020"/>
      <c r="E43" s="1020"/>
      <c r="F43" s="1020"/>
      <c r="G43" s="1020"/>
      <c r="H43" s="1020"/>
      <c r="I43" s="1020"/>
      <c r="J43" s="1021"/>
    </row>
    <row r="44" spans="1:10" ht="15.75" x14ac:dyDescent="0.25">
      <c r="A44" s="1022"/>
      <c r="B44" s="1023"/>
      <c r="C44" s="1023"/>
      <c r="D44" s="1023"/>
      <c r="E44" s="1023"/>
      <c r="F44" s="1023"/>
      <c r="G44" s="1023"/>
      <c r="H44" s="1023"/>
      <c r="I44" s="1023"/>
      <c r="J44" s="1024"/>
    </row>
    <row r="45" spans="1:10" x14ac:dyDescent="0.25">
      <c r="A45" s="909"/>
      <c r="B45" s="910"/>
      <c r="C45" s="910"/>
      <c r="D45" s="910"/>
      <c r="E45" s="910"/>
      <c r="F45" s="910"/>
      <c r="G45" s="910"/>
      <c r="H45" s="910"/>
      <c r="I45" s="910"/>
      <c r="J45" s="975"/>
    </row>
    <row r="46" spans="1:10" x14ac:dyDescent="0.25">
      <c r="A46" s="909"/>
      <c r="B46" s="910"/>
      <c r="C46" s="910"/>
      <c r="D46" s="910"/>
      <c r="E46" s="910"/>
      <c r="F46" s="910"/>
      <c r="G46" s="910"/>
      <c r="H46" s="910"/>
      <c r="I46" s="910"/>
      <c r="J46" s="975"/>
    </row>
    <row r="47" spans="1:10" ht="20.25" x14ac:dyDescent="0.25">
      <c r="A47" s="1025"/>
      <c r="B47" s="1026"/>
      <c r="C47" s="1026"/>
      <c r="D47" s="1026"/>
      <c r="E47" s="1026"/>
      <c r="F47" s="1026"/>
      <c r="G47" s="1026"/>
      <c r="H47" s="1026"/>
      <c r="I47" s="1026"/>
      <c r="J47" s="1027"/>
    </row>
    <row r="48" spans="1:10" x14ac:dyDescent="0.25">
      <c r="A48" s="927"/>
      <c r="B48" s="928"/>
      <c r="C48" s="928"/>
      <c r="D48" s="928"/>
      <c r="E48" s="928"/>
      <c r="F48" s="928"/>
      <c r="G48" s="928"/>
      <c r="H48" s="928"/>
      <c r="I48" s="928"/>
      <c r="J48" s="1002"/>
    </row>
    <row r="49" spans="1:10" x14ac:dyDescent="0.25">
      <c r="A49" s="1019"/>
      <c r="B49" s="1020"/>
      <c r="C49" s="1020"/>
      <c r="D49" s="1020"/>
      <c r="E49" s="1020"/>
      <c r="F49" s="1020"/>
      <c r="G49" s="1020"/>
      <c r="H49" s="1020"/>
      <c r="I49" s="1020"/>
      <c r="J49" s="1021"/>
    </row>
    <row r="50" spans="1:10" x14ac:dyDescent="0.25">
      <c r="A50" s="1019"/>
      <c r="B50" s="1020"/>
      <c r="C50" s="1020"/>
      <c r="D50" s="1020"/>
      <c r="E50" s="1020"/>
      <c r="F50" s="1020"/>
      <c r="G50" s="1020"/>
      <c r="H50" s="1020"/>
      <c r="I50" s="1020"/>
      <c r="J50" s="1021"/>
    </row>
    <row r="51" spans="1:10" x14ac:dyDescent="0.25">
      <c r="A51" s="1019"/>
      <c r="B51" s="1020"/>
      <c r="C51" s="1020"/>
      <c r="D51" s="1020"/>
      <c r="E51" s="1020"/>
      <c r="F51" s="1020"/>
      <c r="G51" s="1020"/>
      <c r="H51" s="1020"/>
      <c r="I51" s="1020"/>
      <c r="J51" s="1021"/>
    </row>
    <row r="52" spans="1:10" x14ac:dyDescent="0.25">
      <c r="A52" s="1019"/>
      <c r="B52" s="1020"/>
      <c r="C52" s="1020"/>
      <c r="D52" s="1020"/>
      <c r="E52" s="1020"/>
      <c r="F52" s="1020"/>
      <c r="G52" s="1020"/>
      <c r="H52" s="1020"/>
      <c r="I52" s="1020"/>
      <c r="J52" s="1021"/>
    </row>
    <row r="53" spans="1:10" ht="15.75" thickBot="1" x14ac:dyDescent="0.3">
      <c r="A53" s="1028" t="s">
        <v>1545</v>
      </c>
      <c r="B53" s="1029"/>
      <c r="C53" s="1029"/>
      <c r="D53" s="1029"/>
      <c r="E53" s="1029"/>
      <c r="F53" s="1029"/>
      <c r="G53" s="1029"/>
      <c r="H53" s="1029"/>
      <c r="I53" s="1029"/>
      <c r="J53" s="1030"/>
    </row>
    <row r="54" spans="1:10" ht="15.75" thickTop="1" x14ac:dyDescent="0.25"/>
  </sheetData>
  <mergeCells count="83">
    <mergeCell ref="A49:J49"/>
    <mergeCell ref="A50:J50"/>
    <mergeCell ref="A51:J51"/>
    <mergeCell ref="A52:J52"/>
    <mergeCell ref="A53:J53"/>
    <mergeCell ref="A48:J48"/>
    <mergeCell ref="A39:B39"/>
    <mergeCell ref="C39:J39"/>
    <mergeCell ref="A40:D40"/>
    <mergeCell ref="E40:G40"/>
    <mergeCell ref="H40:J40"/>
    <mergeCell ref="A41:D42"/>
    <mergeCell ref="E41:G41"/>
    <mergeCell ref="H41:J42"/>
    <mergeCell ref="E42:G42"/>
    <mergeCell ref="A43:J43"/>
    <mergeCell ref="A44:J44"/>
    <mergeCell ref="A45:J45"/>
    <mergeCell ref="A46:J46"/>
    <mergeCell ref="A47:J47"/>
    <mergeCell ref="A36:E36"/>
    <mergeCell ref="F36:J36"/>
    <mergeCell ref="A37:E37"/>
    <mergeCell ref="F37:J37"/>
    <mergeCell ref="A38:E38"/>
    <mergeCell ref="F38:J38"/>
    <mergeCell ref="A33:E33"/>
    <mergeCell ref="F33:J33"/>
    <mergeCell ref="A34:E34"/>
    <mergeCell ref="F34:J34"/>
    <mergeCell ref="A35:E35"/>
    <mergeCell ref="F35:J35"/>
    <mergeCell ref="B28:C28"/>
    <mergeCell ref="D28:F28"/>
    <mergeCell ref="G28:H28"/>
    <mergeCell ref="A29:H29"/>
    <mergeCell ref="J29:J32"/>
    <mergeCell ref="A30:H30"/>
    <mergeCell ref="B31:C31"/>
    <mergeCell ref="D31:F31"/>
    <mergeCell ref="G31:H31"/>
    <mergeCell ref="A32:H32"/>
    <mergeCell ref="A22:E22"/>
    <mergeCell ref="F22:J22"/>
    <mergeCell ref="B23:E23"/>
    <mergeCell ref="F23:J27"/>
    <mergeCell ref="B24:E24"/>
    <mergeCell ref="B25:E25"/>
    <mergeCell ref="A26:E26"/>
    <mergeCell ref="A27:E27"/>
    <mergeCell ref="A16:E16"/>
    <mergeCell ref="F16:J16"/>
    <mergeCell ref="A17:E17"/>
    <mergeCell ref="F17:J17"/>
    <mergeCell ref="B18:E18"/>
    <mergeCell ref="F18:J21"/>
    <mergeCell ref="B19:E19"/>
    <mergeCell ref="B20:E20"/>
    <mergeCell ref="A21:E21"/>
    <mergeCell ref="A13:E13"/>
    <mergeCell ref="F13:J13"/>
    <mergeCell ref="A14:E14"/>
    <mergeCell ref="F14:J14"/>
    <mergeCell ref="A15:E15"/>
    <mergeCell ref="F15:J15"/>
    <mergeCell ref="A10:E10"/>
    <mergeCell ref="F10:J10"/>
    <mergeCell ref="A11:E11"/>
    <mergeCell ref="F11:J11"/>
    <mergeCell ref="A12:E12"/>
    <mergeCell ref="F12:J12"/>
    <mergeCell ref="A7:E7"/>
    <mergeCell ref="F7:J7"/>
    <mergeCell ref="A8:E8"/>
    <mergeCell ref="F8:J8"/>
    <mergeCell ref="A9:E9"/>
    <mergeCell ref="F9:J9"/>
    <mergeCell ref="F6:J6"/>
    <mergeCell ref="A1:E5"/>
    <mergeCell ref="F1:J1"/>
    <mergeCell ref="F3:J3"/>
    <mergeCell ref="F4:J4"/>
    <mergeCell ref="F5:J5"/>
  </mergeCells>
  <pageMargins left="0.7" right="0.7" top="0.75" bottom="0.75" header="0.3" footer="0.3"/>
  <pageSetup paperSize="9" scale="77" orientation="portrait" horizontalDpi="4294967293"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lcf76f155ced4ddcb4097134ff3c332f xmlns="7349cc33-6c47-414d-8977-be0d7d1f4a42">
      <Terms xmlns="http://schemas.microsoft.com/office/infopath/2007/PartnerControls"/>
    </lcf76f155ced4ddcb4097134ff3c332f>
    <TaxCatchAll xmlns="a1fb1feb-adb5-45b0-ad67-fc30dc7b4e59"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26017D9B030BE041BB59790DCD8D505E" ma:contentTypeVersion="11" ma:contentTypeDescription="Crée un document." ma:contentTypeScope="" ma:versionID="e7da0e13d76836e7e0fb1b4b0ae24108">
  <xsd:schema xmlns:xsd="http://www.w3.org/2001/XMLSchema" xmlns:xs="http://www.w3.org/2001/XMLSchema" xmlns:p="http://schemas.microsoft.com/office/2006/metadata/properties" xmlns:ns2="a1fb1feb-adb5-45b0-ad67-fc30dc7b4e59" xmlns:ns3="7349cc33-6c47-414d-8977-be0d7d1f4a42" targetNamespace="http://schemas.microsoft.com/office/2006/metadata/properties" ma:root="true" ma:fieldsID="8a1bd4ff39a3d6a15d61963620098c15" ns2:_="" ns3:_="">
    <xsd:import namespace="a1fb1feb-adb5-45b0-ad67-fc30dc7b4e59"/>
    <xsd:import namespace="7349cc33-6c47-414d-8977-be0d7d1f4a42"/>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lcf76f155ced4ddcb4097134ff3c332f" minOccurs="0"/>
                <xsd:element ref="ns2:TaxCatchAll" minOccurs="0"/>
                <xsd:element ref="ns3:MediaServiceOCR" minOccurs="0"/>
                <xsd:element ref="ns3:MediaServiceGenerationTime" minOccurs="0"/>
                <xsd:element ref="ns3:MediaServiceEventHashCode" minOccurs="0"/>
                <xsd:element ref="ns3:MediaServiceObjectDetectorVersion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a1fb1feb-adb5-45b0-ad67-fc30dc7b4e59" elementFormDefault="qualified">
    <xsd:import namespace="http://schemas.microsoft.com/office/2006/documentManagement/types"/>
    <xsd:import namespace="http://schemas.microsoft.com/office/infopath/2007/PartnerControls"/>
    <xsd:element name="SharedWithUsers" ma:index="8" nillable="true" ma:displayName="Partagé avec"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Partagé avec détails" ma:internalName="SharedWithDetails" ma:readOnly="true">
      <xsd:simpleType>
        <xsd:restriction base="dms:Note">
          <xsd:maxLength value="255"/>
        </xsd:restriction>
      </xsd:simpleType>
    </xsd:element>
    <xsd:element name="TaxCatchAll" ma:index="14" nillable="true" ma:displayName="Taxonomy Catch All Column" ma:hidden="true" ma:list="{b774dadd-597b-4fcb-bfff-34991ac8a967}" ma:internalName="TaxCatchAll" ma:showField="CatchAllData" ma:web="a1fb1feb-adb5-45b0-ad67-fc30dc7b4e59">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7349cc33-6c47-414d-8977-be0d7d1f4a42"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lcf76f155ced4ddcb4097134ff3c332f" ma:index="13" nillable="true" ma:taxonomy="true" ma:internalName="lcf76f155ced4ddcb4097134ff3c332f" ma:taxonomyFieldName="MediaServiceImageTags" ma:displayName="Balises d’images" ma:readOnly="false" ma:fieldId="{5cf76f15-5ced-4ddc-b409-7134ff3c332f}" ma:taxonomyMulti="true" ma:sspId="e40ac8f8-1c7d-4378-b5cd-bd1059619f8e"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ObjectDetectorVersions" ma:index="18" nillable="true" ma:displayName="MediaServiceObjectDetectorVersions" ma:hidden="true" ma:indexed="true" ma:internalName="MediaServiceObjectDetectorVersions"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ype de contenu"/>
        <xsd:element ref="dc:title" minOccurs="0" maxOccurs="1" ma:index="4" ma:displayName="Titr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FEAE7D7-2396-4C8A-9A10-52E346003073}">
  <ds:schemaRefs>
    <ds:schemaRef ds:uri="http://schemas.microsoft.com/sharepoint/v3/contenttype/forms"/>
  </ds:schemaRefs>
</ds:datastoreItem>
</file>

<file path=customXml/itemProps2.xml><?xml version="1.0" encoding="utf-8"?>
<ds:datastoreItem xmlns:ds="http://schemas.openxmlformats.org/officeDocument/2006/customXml" ds:itemID="{828DED4E-5563-4A19-A297-9013E3EDCC02}">
  <ds:schemaRefs>
    <ds:schemaRef ds:uri="http://schemas.microsoft.com/office/2006/metadata/properties"/>
    <ds:schemaRef ds:uri="http://schemas.microsoft.com/office/infopath/2007/PartnerControls"/>
    <ds:schemaRef ds:uri="7349cc33-6c47-414d-8977-be0d7d1f4a42"/>
    <ds:schemaRef ds:uri="a1fb1feb-adb5-45b0-ad67-fc30dc7b4e59"/>
  </ds:schemaRefs>
</ds:datastoreItem>
</file>

<file path=customXml/itemProps3.xml><?xml version="1.0" encoding="utf-8"?>
<ds:datastoreItem xmlns:ds="http://schemas.openxmlformats.org/officeDocument/2006/customXml" ds:itemID="{D5EE9EF5-8779-4B29-9186-E5E97374057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a1fb1feb-adb5-45b0-ad67-fc30dc7b4e59"/>
    <ds:schemaRef ds:uri="7349cc33-6c47-414d-8977-be0d7d1f4a4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14</vt:i4>
      </vt:variant>
      <vt:variant>
        <vt:lpstr>Plages nommées</vt:lpstr>
      </vt:variant>
      <vt:variant>
        <vt:i4>7</vt:i4>
      </vt:variant>
    </vt:vector>
  </HeadingPairs>
  <TitlesOfParts>
    <vt:vector size="21" baseType="lpstr">
      <vt:lpstr>Price list</vt:lpstr>
      <vt:lpstr>Commande Export 2023</vt:lpstr>
      <vt:lpstr>Base clients</vt:lpstr>
      <vt:lpstr>Calcul colisage</vt:lpstr>
      <vt:lpstr>PL230087</vt:lpstr>
      <vt:lpstr>LE</vt:lpstr>
      <vt:lpstr>etiquettes CC87</vt:lpstr>
      <vt:lpstr>etiquettes A5 Nour</vt:lpstr>
      <vt:lpstr>Rear Pallets Stickers</vt:lpstr>
      <vt:lpstr>DGD</vt:lpstr>
      <vt:lpstr>etiquettes A5 Lubatex</vt:lpstr>
      <vt:lpstr>CMR EXP</vt:lpstr>
      <vt:lpstr>CMR DEST</vt:lpstr>
      <vt:lpstr>CMR Trans</vt:lpstr>
      <vt:lpstr>'Commande Export 2023'!Zone_d_impression</vt:lpstr>
      <vt:lpstr>DGD!Zone_d_impression</vt:lpstr>
      <vt:lpstr>'etiquettes A5 Lubatex'!Zone_d_impression</vt:lpstr>
      <vt:lpstr>'etiquettes A5 Nour'!Zone_d_impression</vt:lpstr>
      <vt:lpstr>'etiquettes CC87'!Zone_d_impression</vt:lpstr>
      <vt:lpstr>LE!Zone_d_impression</vt:lpstr>
      <vt:lpstr>'PL230087'!Zone_d_impression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YASSINE BEN MOUSSA</dc:creator>
  <cp:lastModifiedBy>Khaled Haouachi</cp:lastModifiedBy>
  <cp:lastPrinted>2023-08-28T13:36:33Z</cp:lastPrinted>
  <dcterms:created xsi:type="dcterms:W3CDTF">2023-08-15T09:47:26Z</dcterms:created>
  <dcterms:modified xsi:type="dcterms:W3CDTF">2023-08-30T14:39:18Z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0x01010026017D9B030BE041BB59790DCD8D505E</vt:lpwstr>
  </property>
  <property fmtid="{D5CDD505-2E9C-101B-9397-08002B2CF9AE}" pid="3" name="MediaServiceImageTags">
    <vt:lpwstr/>
  </property>
</Properties>
</file>